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DESCARGAS\"/>
    </mc:Choice>
  </mc:AlternateContent>
  <bookViews>
    <workbookView xWindow="135" yWindow="120" windowWidth="15105" windowHeight="15465"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Datos!$A$1:$H$115</definedName>
    <definedName name="_xlnm.Print_Area" localSheetId="5">PTyCI!$A$13:$BA$220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6" i="15" l="1"/>
  <c r="D27" i="15"/>
  <c r="D28" i="15"/>
  <c r="D29" i="15"/>
  <c r="D30" i="15"/>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G10786"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G10576"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G6686"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G1236"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c r="G13376" i="6"/>
  <c r="G13399" i="6" s="1"/>
  <c r="G13486" i="6"/>
  <c r="G13526" i="6"/>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299" i="6" s="1"/>
  <c r="G9097" i="6"/>
  <c r="G9197" i="6"/>
  <c r="G9386" i="6"/>
  <c r="G9399" i="6" s="1"/>
  <c r="G9536" i="6"/>
  <c r="G9736" i="6"/>
  <c r="G9776" i="6"/>
  <c r="G9797" i="6"/>
  <c r="G9186" i="6"/>
  <c r="G9199" i="6" s="1"/>
  <c r="G9447" i="6"/>
  <c r="G9449" i="6" s="1"/>
  <c r="G9676" i="6"/>
  <c r="G9476" i="6"/>
  <c r="G9499" i="6" s="1"/>
  <c r="G9647" i="6"/>
  <c r="G9836" i="6"/>
  <c r="G9886" i="6"/>
  <c r="G9326" i="6"/>
  <c r="G9597" i="6"/>
  <c r="G9599" i="6" s="1"/>
  <c r="G9626" i="6"/>
  <c r="G9649" i="6" s="1"/>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c r="G11626" i="6"/>
  <c r="G11649" i="6" s="1"/>
  <c r="G11726" i="6"/>
  <c r="G11876" i="6"/>
  <c r="G11697" i="6"/>
  <c r="G11786" i="6"/>
  <c r="G11797" i="6"/>
  <c r="G11947" i="6"/>
  <c r="G11749" i="6"/>
  <c r="G11847" i="6"/>
  <c r="G11886" i="6"/>
  <c r="G11897" i="6"/>
  <c r="G11926" i="6"/>
  <c r="G11949" i="6" s="1"/>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7" i="6"/>
  <c r="G1026" i="6"/>
  <c r="G1049" i="6" s="1"/>
  <c r="G1186" i="6"/>
  <c r="G1276" i="6"/>
  <c r="G1147" i="6"/>
  <c r="G1197" i="6"/>
  <c r="G1336" i="6"/>
  <c r="G1476" i="6"/>
  <c r="G1076" i="6"/>
  <c r="G1099" i="6" s="1"/>
  <c r="G1286" i="6"/>
  <c r="G1436" i="6"/>
  <c r="G1299" i="6"/>
  <c r="G1347" i="6"/>
  <c r="G1349" i="6" s="1"/>
  <c r="G1426" i="6"/>
  <c r="G1447" i="6"/>
  <c r="G1486" i="6"/>
  <c r="G597" i="6"/>
  <c r="G626" i="6"/>
  <c r="G599"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9" i="6" l="1"/>
  <c r="G549" i="6"/>
  <c r="G1399" i="6"/>
  <c r="G1899" i="6"/>
  <c r="G1549" i="6"/>
  <c r="G2199" i="6"/>
  <c r="G2849" i="6"/>
  <c r="G5999" i="6"/>
  <c r="G5149" i="6"/>
  <c r="G4849" i="6"/>
  <c r="G4649" i="6"/>
  <c r="G4999" i="6"/>
  <c r="G8749" i="6"/>
  <c r="G7899" i="6"/>
  <c r="G11599" i="6"/>
  <c r="G9999" i="6"/>
  <c r="G9249" i="6"/>
  <c r="G14649" i="6"/>
  <c r="G13849" i="6"/>
  <c r="G13549" i="6"/>
  <c r="G12899" i="6"/>
  <c r="G12099" i="6"/>
  <c r="G12049" i="6"/>
  <c r="G13949" i="6"/>
  <c r="G123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12" i="19"/>
  <c r="C13" i="19"/>
  <c r="C14" i="19"/>
  <c r="C15" i="19"/>
  <c r="C16" i="19"/>
  <c r="C7"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15" i="12"/>
  <c r="B186" i="12"/>
  <c r="B208" i="12" s="1"/>
  <c r="B178" i="12"/>
  <c r="B183" i="12" s="1"/>
  <c r="B166" i="12"/>
  <c r="B174" i="12" s="1"/>
  <c r="B154" i="12"/>
  <c r="B139" i="12"/>
  <c r="B147" i="12" s="1"/>
  <c r="B134" i="12"/>
  <c r="B135" i="12" s="1"/>
  <c r="B118" i="12"/>
  <c r="B129" i="12" s="1"/>
  <c r="B109" i="12"/>
  <c r="B114" i="12" s="1"/>
  <c r="B101" i="12"/>
  <c r="B104" i="12" s="1"/>
  <c r="B91" i="12"/>
  <c r="B98" i="12" s="1"/>
  <c r="B86" i="12"/>
  <c r="B88" i="12" s="1"/>
  <c r="B79" i="12"/>
  <c r="B83" i="12" s="1"/>
  <c r="B72" i="12"/>
  <c r="B54" i="12"/>
  <c r="B65" i="12" s="1"/>
  <c r="B41" i="12"/>
  <c r="B48" i="12" s="1"/>
  <c r="B26" i="12"/>
  <c r="B19" i="12"/>
  <c r="B23" i="12" s="1"/>
  <c r="B13" i="12"/>
  <c r="B15" i="12" s="1"/>
  <c r="B30" i="12" l="1"/>
  <c r="B36" i="12"/>
  <c r="B76" i="12"/>
  <c r="B75" i="12"/>
  <c r="B163" i="12"/>
  <c r="B160" i="12"/>
  <c r="B219" i="12"/>
  <c r="B218" i="12"/>
  <c r="B224" i="12"/>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A29" i="15"/>
  <c r="A30" i="15" s="1"/>
  <c r="A31"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C13" i="9"/>
  <c r="BC14" i="9"/>
  <c r="BC211" i="9"/>
  <c r="BC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B7" i="6" l="1"/>
  <c r="B6" i="6" s="1"/>
  <c r="AF11" i="9"/>
  <c r="AG11" i="9"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H11" i="9"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I11" i="9" l="1"/>
  <c r="E75" i="8"/>
  <c r="AJ11" i="9" l="1"/>
  <c r="D36" i="8"/>
  <c r="AK11" i="9" l="1"/>
  <c r="B5" i="8"/>
  <c r="B4" i="8"/>
  <c r="B3" i="8"/>
  <c r="B2" i="8"/>
  <c r="AL11" i="9" l="1"/>
  <c r="AM11" i="9" s="1"/>
  <c r="AN11" i="9" s="1"/>
  <c r="AO11" i="9" s="1"/>
  <c r="AP11" i="9" s="1"/>
  <c r="AQ11" i="9" s="1"/>
  <c r="AR11" i="9" s="1"/>
  <c r="AS11" i="9" s="1"/>
  <c r="AT11" i="9" s="1"/>
  <c r="AU11" i="9" s="1"/>
  <c r="AV11" i="9" s="1"/>
  <c r="AW11" i="9" s="1"/>
  <c r="AX11" i="9" s="1"/>
  <c r="AY11" i="9" s="1"/>
  <c r="AZ11" i="9" s="1"/>
  <c r="BA11" i="9" s="1"/>
  <c r="C6" i="9"/>
  <c r="C4" i="9"/>
  <c r="C3" i="9"/>
  <c r="C2" i="9"/>
  <c r="C1" i="9"/>
  <c r="C5" i="9"/>
  <c r="BC213" i="9" l="1"/>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6" i="6" l="1"/>
  <c r="C207" i="6"/>
  <c r="B249" i="6" s="1"/>
  <c r="G207" i="6"/>
  <c r="C206" i="6"/>
  <c r="C407" i="6"/>
  <c r="B449" i="6" s="1"/>
  <c r="G407" i="6"/>
  <c r="C507" i="6"/>
  <c r="B549" i="6" s="1"/>
  <c r="G507" i="6"/>
  <c r="C557" i="6"/>
  <c r="B599" i="6" s="1"/>
  <c r="G557" i="6"/>
  <c r="C657" i="6"/>
  <c r="B699" i="6" s="1"/>
  <c r="G657" i="6"/>
  <c r="C707" i="6"/>
  <c r="B749" i="6" s="1"/>
  <c r="G707" i="6"/>
  <c r="G807" i="6"/>
  <c r="C807" i="6"/>
  <c r="B849" i="6" s="1"/>
  <c r="G857" i="6"/>
  <c r="C857" i="6"/>
  <c r="B899" i="6" s="1"/>
  <c r="C1007" i="6"/>
  <c r="B1049" i="6" s="1"/>
  <c r="G1007" i="6"/>
  <c r="C1356" i="6"/>
  <c r="C1406" i="6"/>
  <c r="C1456" i="6"/>
  <c r="G1657" i="6"/>
  <c r="C1657" i="6"/>
  <c r="B1699" i="6" s="1"/>
  <c r="G57" i="6"/>
  <c r="B1756" i="6"/>
  <c r="C1757" i="6"/>
  <c r="B1799" i="6" s="1"/>
  <c r="G1757" i="6"/>
  <c r="A1799" i="6"/>
  <c r="C57" i="6"/>
  <c r="B99" i="6" s="1"/>
  <c r="C106" i="6"/>
  <c r="C56" i="6"/>
  <c r="B53" i="2"/>
  <c r="C1557" i="6" s="1"/>
  <c r="B1599" i="6" s="1"/>
  <c r="D53" i="2"/>
  <c r="G1557" i="6" s="1"/>
  <c r="B1597" i="2"/>
  <c r="A48" i="9"/>
  <c r="E53" i="2"/>
  <c r="B28" i="9"/>
  <c r="D66" i="2"/>
  <c r="G907" i="6" s="1"/>
  <c r="B2147" i="2"/>
  <c r="B66" i="2"/>
  <c r="C907" i="6" s="1"/>
  <c r="B949" i="6" s="1"/>
  <c r="A61" i="9"/>
  <c r="E66" i="2"/>
  <c r="B18" i="9"/>
  <c r="B14" i="9"/>
  <c r="B13" i="9"/>
  <c r="B45" i="2"/>
  <c r="C1207" i="6" s="1"/>
  <c r="B1249" i="6" s="1"/>
  <c r="B1297" i="2"/>
  <c r="D45" i="2"/>
  <c r="G1207" i="6" s="1"/>
  <c r="A40" i="9"/>
  <c r="E45" i="2"/>
  <c r="B37" i="9"/>
  <c r="D43" i="2"/>
  <c r="B1197" i="2"/>
  <c r="B43" i="2"/>
  <c r="C1057" i="6" s="1"/>
  <c r="B1099" i="6" s="1"/>
  <c r="A38" i="9"/>
  <c r="E43" i="2"/>
  <c r="C6" i="6"/>
  <c r="B49" i="2"/>
  <c r="C1407" i="6" s="1"/>
  <c r="B1449" i="6" s="1"/>
  <c r="D49" i="2"/>
  <c r="G1407" i="6" s="1"/>
  <c r="B1447" i="2"/>
  <c r="A44" i="9"/>
  <c r="E49" i="2"/>
  <c r="B46" i="2"/>
  <c r="C7" i="6" s="1"/>
  <c r="B49" i="6" s="1"/>
  <c r="B1347" i="2"/>
  <c r="D46" i="2"/>
  <c r="G7" i="6" s="1"/>
  <c r="A41" i="9"/>
  <c r="E46" i="2"/>
  <c r="B29" i="9"/>
  <c r="B30" i="9"/>
  <c r="B35" i="9"/>
  <c r="B85" i="9"/>
  <c r="B33" i="9"/>
  <c r="B26" i="9"/>
  <c r="B60" i="9"/>
  <c r="B57" i="2"/>
  <c r="C1707" i="6" s="1"/>
  <c r="B1749" i="6" s="1"/>
  <c r="B1797" i="2"/>
  <c r="D57" i="2"/>
  <c r="G1707" i="6" s="1"/>
  <c r="A52" i="9"/>
  <c r="E57" i="2"/>
  <c r="B97" i="9"/>
  <c r="B88" i="9"/>
  <c r="D63" i="2"/>
  <c r="G757" i="6" s="1"/>
  <c r="B2047" i="2"/>
  <c r="B63" i="2"/>
  <c r="C757" i="6" s="1"/>
  <c r="B799" i="6" s="1"/>
  <c r="A58" i="9"/>
  <c r="E63" i="2"/>
  <c r="B48" i="2"/>
  <c r="C107" i="6" s="1"/>
  <c r="B149" i="6" s="1"/>
  <c r="B1397" i="2"/>
  <c r="D48" i="2"/>
  <c r="G107" i="6" s="1"/>
  <c r="A43" i="9"/>
  <c r="E48" i="2"/>
  <c r="B54" i="2"/>
  <c r="B1647" i="2"/>
  <c r="D54" i="2"/>
  <c r="A49" i="9"/>
  <c r="E54" i="2"/>
  <c r="B2197" i="2"/>
  <c r="B67" i="2"/>
  <c r="C957" i="6" s="1"/>
  <c r="B999" i="6" s="1"/>
  <c r="D67" i="2"/>
  <c r="G957" i="6" s="1"/>
  <c r="A62" i="9"/>
  <c r="E67" i="2"/>
  <c r="D55" i="2"/>
  <c r="G1607" i="6" s="1"/>
  <c r="B1697" i="2"/>
  <c r="B55" i="2"/>
  <c r="C1607" i="6" s="1"/>
  <c r="B1649" i="6" s="1"/>
  <c r="A50" i="9"/>
  <c r="E55" i="2"/>
  <c r="B142" i="9"/>
  <c r="B165" i="9"/>
  <c r="B82" i="9"/>
  <c r="B180" i="9"/>
  <c r="B103" i="9"/>
  <c r="B24" i="9"/>
  <c r="B124" i="9"/>
  <c r="B129" i="9"/>
  <c r="B23" i="9"/>
  <c r="B201" i="9"/>
  <c r="B16" i="9"/>
  <c r="B96" i="9"/>
  <c r="B146" i="9"/>
  <c r="B64" i="9"/>
  <c r="B171" i="9"/>
  <c r="B109" i="9"/>
  <c r="B177" i="9"/>
  <c r="B211" i="9"/>
  <c r="B1497" i="2"/>
  <c r="B51" i="2"/>
  <c r="C256" i="6" s="1"/>
  <c r="D51" i="2"/>
  <c r="A46" i="9"/>
  <c r="E51" i="2"/>
  <c r="B139" i="9"/>
  <c r="B158" i="9"/>
  <c r="B130" i="9"/>
  <c r="B93" i="9"/>
  <c r="B190" i="9"/>
  <c r="B155" i="9"/>
  <c r="B100" i="9"/>
  <c r="B59" i="9"/>
  <c r="B36" i="9"/>
  <c r="B169" i="9"/>
  <c r="B22" i="9"/>
  <c r="B21" i="9"/>
  <c r="B178" i="9"/>
  <c r="B20" i="9"/>
  <c r="D44" i="2"/>
  <c r="B1247" i="2"/>
  <c r="B44" i="2"/>
  <c r="A39" i="9"/>
  <c r="E44" i="2"/>
  <c r="B15" i="9"/>
  <c r="B56" i="9"/>
  <c r="B71" i="9"/>
  <c r="B98" i="9"/>
  <c r="B80" i="9"/>
  <c r="B27" i="9"/>
  <c r="B65" i="9"/>
  <c r="B31" i="9"/>
  <c r="B66" i="9"/>
  <c r="B92" i="9"/>
  <c r="B110" i="9"/>
  <c r="B76" i="9"/>
  <c r="B86" i="9"/>
  <c r="B210" i="9"/>
  <c r="B119" i="9"/>
  <c r="B19" i="9"/>
  <c r="D60" i="2"/>
  <c r="G607" i="6" s="1"/>
  <c r="B1897" i="2"/>
  <c r="B60" i="2"/>
  <c r="C607" i="6" s="1"/>
  <c r="B649" i="6" s="1"/>
  <c r="A55" i="9"/>
  <c r="E60" i="2"/>
  <c r="B17" i="9"/>
  <c r="B78" i="9"/>
  <c r="B126" i="9"/>
  <c r="B34" i="9"/>
  <c r="B52" i="2"/>
  <c r="C1507" i="6" s="1"/>
  <c r="B1549" i="6" s="1"/>
  <c r="D52" i="2"/>
  <c r="G1507" i="6" s="1"/>
  <c r="B1547" i="2"/>
  <c r="A47" i="9"/>
  <c r="E52" i="2"/>
  <c r="B32" i="9"/>
  <c r="B90" i="9"/>
  <c r="B108" i="9"/>
  <c r="B195" i="9"/>
  <c r="B25" i="9"/>
  <c r="B69" i="9" l="1"/>
  <c r="B99" i="9"/>
  <c r="B67" i="9"/>
  <c r="B104" i="9"/>
  <c r="B73" i="9"/>
  <c r="B77" i="9"/>
  <c r="B111" i="9"/>
  <c r="B75" i="9"/>
  <c r="B102" i="9"/>
  <c r="B105" i="9"/>
  <c r="B107" i="9"/>
  <c r="B156" i="9"/>
  <c r="B168" i="9"/>
  <c r="B161" i="9"/>
  <c r="B170" i="9"/>
  <c r="B94" i="9"/>
  <c r="B179" i="9"/>
  <c r="B167" i="9"/>
  <c r="B160" i="9"/>
  <c r="B84" i="9"/>
  <c r="B51" i="9"/>
  <c r="B95" i="9"/>
  <c r="B121" i="9"/>
  <c r="B189" i="9"/>
  <c r="B164" i="9"/>
  <c r="B57" i="9"/>
  <c r="B63" i="9"/>
  <c r="B192" i="9"/>
  <c r="B144" i="9"/>
  <c r="B183" i="9"/>
  <c r="B53" i="9"/>
  <c r="B202" i="9"/>
  <c r="B172" i="9"/>
  <c r="B203" i="9"/>
  <c r="B149" i="9"/>
  <c r="B138" i="9"/>
  <c r="B188" i="9"/>
  <c r="B81" i="9"/>
  <c r="B148" i="9"/>
  <c r="B136" i="9"/>
  <c r="B153" i="9"/>
  <c r="B208" i="9"/>
  <c r="B118" i="9"/>
  <c r="B101" i="9"/>
  <c r="B42" i="9"/>
  <c r="B198" i="9"/>
  <c r="B79" i="9"/>
  <c r="B159" i="9"/>
  <c r="B184" i="9"/>
  <c r="B128" i="9"/>
  <c r="B193" i="9"/>
  <c r="B114" i="9"/>
  <c r="B125" i="9"/>
  <c r="B83" i="9"/>
  <c r="B70" i="9"/>
  <c r="B54" i="9"/>
  <c r="B68" i="9"/>
  <c r="B91" i="9"/>
  <c r="B74" i="9"/>
  <c r="B89" i="9"/>
  <c r="B87" i="9"/>
  <c r="B72" i="9"/>
  <c r="C1157" i="6"/>
  <c r="B1199" i="6" s="1"/>
  <c r="G1157" i="6"/>
  <c r="G1107" i="6"/>
  <c r="G1057" i="6"/>
  <c r="C1106" i="6"/>
  <c r="C1006" i="6"/>
  <c r="C906" i="6"/>
  <c r="C806" i="6"/>
  <c r="C706" i="6"/>
  <c r="C606" i="6"/>
  <c r="C506" i="6"/>
  <c r="G457" i="6"/>
  <c r="C406" i="6"/>
  <c r="C357" i="6"/>
  <c r="B399" i="6" s="1"/>
  <c r="C306" i="6"/>
  <c r="C307" i="6"/>
  <c r="B349" i="6" s="1"/>
  <c r="C257" i="6"/>
  <c r="B299" i="6" s="1"/>
  <c r="G157" i="6"/>
  <c r="C1056" i="6"/>
  <c r="C956" i="6"/>
  <c r="C856" i="6"/>
  <c r="C756" i="6"/>
  <c r="C656" i="6"/>
  <c r="C556" i="6"/>
  <c r="C456" i="6"/>
  <c r="C457" i="6"/>
  <c r="B499" i="6" s="1"/>
  <c r="C356" i="6"/>
  <c r="G357" i="6"/>
  <c r="G307" i="6"/>
  <c r="G257" i="6"/>
  <c r="C157" i="6"/>
  <c r="B199" i="6" s="1"/>
  <c r="C1506" i="6"/>
  <c r="C1556" i="6"/>
  <c r="G1357" i="6"/>
  <c r="G1457" i="6"/>
  <c r="C1357" i="6"/>
  <c r="B1399" i="6" s="1"/>
  <c r="C1457" i="6"/>
  <c r="B1499" i="6" s="1"/>
  <c r="B143" i="9"/>
  <c r="B147" i="9"/>
  <c r="B187" i="9"/>
  <c r="B182" i="9"/>
  <c r="B212" i="9"/>
  <c r="B194" i="9"/>
  <c r="B122" i="9"/>
  <c r="B205" i="9"/>
  <c r="B186" i="9"/>
  <c r="B197" i="9"/>
  <c r="B173" i="9"/>
  <c r="B106" i="9"/>
  <c r="B133" i="9"/>
  <c r="B123" i="9"/>
  <c r="B135" i="9"/>
  <c r="B176" i="9"/>
  <c r="B199" i="9"/>
  <c r="B115" i="9"/>
  <c r="B127" i="9"/>
  <c r="B145" i="9"/>
  <c r="B206" i="9"/>
  <c r="B112" i="9"/>
  <c r="B152" i="9"/>
  <c r="B113" i="9"/>
  <c r="B163" i="9"/>
  <c r="B200" i="9"/>
  <c r="B137" i="9"/>
  <c r="B132" i="9"/>
  <c r="B209" i="9"/>
  <c r="B181" i="9"/>
  <c r="B174" i="9"/>
  <c r="B150" i="9"/>
  <c r="B185" i="9"/>
  <c r="B134" i="9"/>
  <c r="B207" i="9"/>
  <c r="B141" i="9"/>
  <c r="B154" i="9"/>
  <c r="B140" i="9"/>
  <c r="B166" i="9"/>
  <c r="B196" i="9"/>
  <c r="B120" i="9"/>
  <c r="B116" i="9"/>
  <c r="B162" i="9"/>
  <c r="B157" i="9"/>
  <c r="B204" i="9"/>
  <c r="B117" i="9"/>
  <c r="B131" i="9"/>
  <c r="B175" i="9"/>
  <c r="B45" i="9"/>
  <c r="B151" i="9"/>
  <c r="B191" i="9"/>
  <c r="G1257" i="6"/>
  <c r="G1307" i="6"/>
  <c r="C1257" i="6"/>
  <c r="B1299" i="6" s="1"/>
  <c r="C1307" i="6"/>
  <c r="B1349" i="6" s="1"/>
  <c r="C1606" i="6"/>
  <c r="C1656" i="6"/>
  <c r="C1706" i="6"/>
  <c r="C1107" i="6"/>
  <c r="B1149" i="6" s="1"/>
  <c r="C1156" i="6"/>
  <c r="C1206" i="6"/>
  <c r="C1256" i="6"/>
  <c r="C1306" i="6"/>
  <c r="C17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F219" i="2" l="1"/>
  <c r="G37" i="2"/>
  <c r="G189" i="2"/>
  <c r="G129" i="2"/>
  <c r="G176" i="2"/>
  <c r="G74" i="2"/>
  <c r="G51" i="2"/>
  <c r="G209" i="2"/>
  <c r="G135" i="2"/>
  <c r="G137" i="2"/>
  <c r="G179" i="2"/>
  <c r="G217" i="2"/>
  <c r="G21" i="2"/>
  <c r="G213" i="2"/>
  <c r="G28" i="2"/>
  <c r="G184" i="2"/>
  <c r="G190" i="2"/>
  <c r="G96" i="2"/>
  <c r="G195" i="2"/>
  <c r="G34" i="2"/>
  <c r="G108" i="2"/>
  <c r="G128" i="2"/>
  <c r="G216" i="2"/>
  <c r="G112" i="2"/>
  <c r="G162" i="2"/>
  <c r="G88" i="2"/>
  <c r="G43" i="2"/>
  <c r="G62" i="2"/>
  <c r="G58" i="2"/>
  <c r="G71" i="2"/>
  <c r="G120" i="2"/>
  <c r="G26" i="2"/>
  <c r="G38" i="2"/>
  <c r="G20" i="2"/>
  <c r="G63" i="2"/>
  <c r="G64" i="2"/>
  <c r="G113" i="2"/>
  <c r="G188" i="2"/>
  <c r="G164" i="2"/>
  <c r="G100" i="2"/>
  <c r="G175" i="2"/>
  <c r="G98" i="2"/>
  <c r="G181" i="2"/>
  <c r="G125" i="2"/>
  <c r="G174" i="2"/>
  <c r="G169" i="2"/>
  <c r="G111" i="2"/>
  <c r="G187" i="2"/>
  <c r="G148" i="2"/>
  <c r="G173" i="2"/>
  <c r="G141" i="2"/>
  <c r="G143" i="2"/>
  <c r="G107" i="2"/>
  <c r="G142" i="2"/>
  <c r="G47" i="2"/>
  <c r="G202" i="2"/>
  <c r="G25" i="2"/>
  <c r="G206" i="2"/>
  <c r="G78" i="2"/>
  <c r="G203" i="2"/>
  <c r="G56" i="2"/>
  <c r="G66" i="2"/>
  <c r="G46" i="2"/>
  <c r="G147" i="2"/>
  <c r="G77" i="2"/>
  <c r="G170" i="2"/>
  <c r="G48" i="2"/>
  <c r="G151" i="2"/>
  <c r="G210" i="2"/>
  <c r="G178" i="2"/>
  <c r="G159" i="2"/>
  <c r="G30" i="2"/>
  <c r="G55" i="2"/>
  <c r="G87" i="2"/>
  <c r="G160" i="2"/>
  <c r="G134" i="2"/>
  <c r="G124" i="2"/>
  <c r="G123" i="2"/>
  <c r="G114" i="2"/>
  <c r="G29" i="2"/>
  <c r="G94" i="2"/>
  <c r="G149" i="2"/>
  <c r="G59" i="2"/>
  <c r="G23" i="2"/>
  <c r="G67" i="2"/>
  <c r="G54" i="2"/>
  <c r="G121" i="2"/>
  <c r="G214" i="2"/>
  <c r="G136" i="2"/>
  <c r="G104" i="2"/>
  <c r="G168" i="2"/>
  <c r="G167" i="2"/>
  <c r="G89" i="2"/>
  <c r="G99" i="2"/>
  <c r="G182" i="2"/>
  <c r="G60" i="2"/>
  <c r="G72" i="2"/>
  <c r="G145" i="2"/>
  <c r="G192" i="2"/>
  <c r="G185" i="2"/>
  <c r="G90" i="2"/>
  <c r="G50" i="2"/>
  <c r="G73" i="2"/>
  <c r="G86" i="2"/>
  <c r="G49" i="2"/>
  <c r="G133" i="2"/>
  <c r="G110" i="2"/>
  <c r="G18" i="2"/>
  <c r="G153" i="2"/>
  <c r="G196" i="2"/>
  <c r="G70" i="2"/>
  <c r="G106" i="2"/>
  <c r="G117" i="2"/>
  <c r="G118" i="2"/>
  <c r="G116" i="2"/>
  <c r="G204" i="2"/>
  <c r="G42" i="2"/>
  <c r="G198" i="2"/>
  <c r="G126" i="2"/>
  <c r="G212" i="2"/>
  <c r="G57" i="2"/>
  <c r="G171" i="2"/>
  <c r="G97" i="2"/>
  <c r="G68" i="2"/>
  <c r="G180" i="2"/>
  <c r="G208" i="2"/>
  <c r="G191" i="2"/>
  <c r="G31" i="2"/>
  <c r="G183" i="2"/>
  <c r="G127" i="2"/>
  <c r="G115" i="2"/>
  <c r="G101" i="2"/>
  <c r="G207" i="2"/>
  <c r="G32" i="2"/>
  <c r="G161" i="2"/>
  <c r="G165" i="2"/>
  <c r="G52" i="2"/>
  <c r="G105" i="2"/>
  <c r="G157" i="2"/>
  <c r="G75" i="2"/>
  <c r="G61" i="2"/>
  <c r="G119" i="2"/>
  <c r="G53" i="2"/>
  <c r="G91" i="2"/>
  <c r="G197" i="2"/>
  <c r="G130" i="2"/>
  <c r="G84" i="2"/>
  <c r="G79" i="2"/>
  <c r="G155" i="2"/>
  <c r="G24" i="2"/>
  <c r="G138" i="2"/>
  <c r="G154" i="2"/>
  <c r="G199" i="2"/>
  <c r="G85" i="2"/>
  <c r="G40" i="2"/>
  <c r="G211" i="2"/>
  <c r="G81" i="2"/>
  <c r="G146" i="2"/>
  <c r="G139" i="2"/>
  <c r="G44" i="2"/>
  <c r="G109" i="2"/>
  <c r="G166" i="2"/>
  <c r="G103" i="2"/>
  <c r="G156" i="2"/>
  <c r="G163" i="2"/>
  <c r="G65" i="2"/>
  <c r="G122" i="2"/>
  <c r="G150" i="2"/>
  <c r="G82" i="2"/>
  <c r="G193" i="2"/>
  <c r="G69" i="2"/>
  <c r="G144" i="2"/>
  <c r="G76" i="2"/>
  <c r="G200" i="2"/>
  <c r="G131" i="2"/>
  <c r="G33" i="2"/>
  <c r="G194" i="2"/>
  <c r="G45" i="2"/>
  <c r="G172" i="2"/>
  <c r="G27" i="2"/>
  <c r="G152" i="2"/>
  <c r="G35" i="2"/>
  <c r="G83" i="2"/>
  <c r="G95" i="2"/>
  <c r="G22" i="2"/>
  <c r="G205" i="2"/>
  <c r="G140" i="2"/>
  <c r="G41" i="2"/>
  <c r="G92" i="2"/>
  <c r="G132" i="2"/>
  <c r="G102" i="2"/>
  <c r="G80" i="2"/>
  <c r="G93" i="2"/>
  <c r="G19" i="2"/>
  <c r="G158" i="2"/>
  <c r="G215" i="2"/>
  <c r="G186" i="2"/>
  <c r="G36" i="2"/>
  <c r="G201" i="2"/>
  <c r="G39" i="2"/>
  <c r="G177" i="2"/>
  <c r="H177" i="2" l="1"/>
  <c r="H39" i="2"/>
  <c r="H201" i="2"/>
  <c r="H36" i="2"/>
  <c r="H186" i="2"/>
  <c r="H215" i="2"/>
  <c r="H158" i="2"/>
  <c r="H19" i="2"/>
  <c r="H93" i="2"/>
  <c r="H80" i="2"/>
  <c r="H102" i="2"/>
  <c r="H132" i="2"/>
  <c r="H92" i="2"/>
  <c r="H41" i="2"/>
  <c r="H140" i="2"/>
  <c r="H205" i="2"/>
  <c r="H22" i="2"/>
  <c r="H95" i="2"/>
  <c r="H83" i="2"/>
  <c r="H35" i="2"/>
  <c r="H152" i="2"/>
  <c r="H27" i="2"/>
  <c r="H172" i="2"/>
  <c r="H45" i="2"/>
  <c r="H194" i="2"/>
  <c r="H33" i="2"/>
  <c r="H131" i="2"/>
  <c r="H200" i="2"/>
  <c r="H76" i="2"/>
  <c r="H144" i="2"/>
  <c r="H69" i="2"/>
  <c r="H193" i="2"/>
  <c r="H82" i="2"/>
  <c r="H150" i="2"/>
  <c r="H122" i="2"/>
  <c r="H65" i="2"/>
  <c r="H163" i="2"/>
  <c r="H156" i="2"/>
  <c r="H103" i="2"/>
  <c r="H166" i="2"/>
  <c r="H109" i="2"/>
  <c r="H44" i="2"/>
  <c r="H139" i="2"/>
  <c r="H146" i="2"/>
  <c r="H81" i="2"/>
  <c r="H211" i="2"/>
  <c r="H40" i="2"/>
  <c r="H85" i="2"/>
  <c r="H199" i="2"/>
  <c r="H154" i="2"/>
  <c r="H138" i="2"/>
  <c r="H24" i="2"/>
  <c r="H155" i="2"/>
  <c r="H79" i="2"/>
  <c r="H84" i="2"/>
  <c r="H130" i="2"/>
  <c r="H197" i="2"/>
  <c r="H91" i="2"/>
  <c r="H53" i="2"/>
  <c r="H119" i="2"/>
  <c r="H61" i="2"/>
  <c r="H75" i="2"/>
  <c r="H157" i="2"/>
  <c r="H105" i="2"/>
  <c r="H52" i="2"/>
  <c r="H165" i="2"/>
  <c r="H161" i="2"/>
  <c r="H32" i="2"/>
  <c r="H207" i="2"/>
  <c r="H101" i="2"/>
  <c r="H115" i="2"/>
  <c r="H127" i="2"/>
  <c r="H183" i="2"/>
  <c r="H31" i="2"/>
  <c r="H191" i="2"/>
  <c r="H208" i="2"/>
  <c r="H180" i="2"/>
  <c r="H68" i="2"/>
  <c r="H97" i="2"/>
  <c r="H171" i="2"/>
  <c r="H57" i="2"/>
  <c r="H212" i="2"/>
  <c r="H126" i="2"/>
  <c r="H198" i="2"/>
  <c r="H42" i="2"/>
  <c r="H204" i="2"/>
  <c r="H116" i="2"/>
  <c r="H118" i="2"/>
  <c r="H117" i="2"/>
  <c r="H106" i="2"/>
  <c r="H70" i="2"/>
  <c r="H196" i="2"/>
  <c r="H153" i="2"/>
  <c r="H18" i="2"/>
  <c r="H110" i="2"/>
  <c r="H133" i="2"/>
  <c r="H49" i="2"/>
  <c r="H86" i="2"/>
  <c r="H73" i="2"/>
  <c r="H50" i="2"/>
  <c r="H90" i="2"/>
  <c r="H185" i="2"/>
  <c r="H192" i="2"/>
  <c r="H145" i="2"/>
  <c r="H72" i="2"/>
  <c r="H60" i="2"/>
  <c r="H182" i="2"/>
  <c r="H99" i="2"/>
  <c r="H89" i="2"/>
  <c r="H167" i="2"/>
  <c r="H168" i="2"/>
  <c r="H104" i="2"/>
  <c r="H136" i="2"/>
  <c r="H214" i="2"/>
  <c r="H121" i="2"/>
  <c r="H54" i="2"/>
  <c r="H67" i="2"/>
  <c r="H23" i="2"/>
  <c r="H59" i="2"/>
  <c r="H149" i="2"/>
  <c r="H94" i="2"/>
  <c r="H29" i="2"/>
  <c r="H114" i="2"/>
  <c r="H123" i="2"/>
  <c r="H124" i="2"/>
  <c r="H134" i="2"/>
  <c r="H160" i="2"/>
  <c r="H87" i="2"/>
  <c r="H55" i="2"/>
  <c r="H30" i="2"/>
  <c r="H159" i="2"/>
  <c r="H178" i="2"/>
  <c r="H210" i="2"/>
  <c r="H151" i="2"/>
  <c r="H48" i="2"/>
  <c r="H170" i="2"/>
  <c r="H77" i="2"/>
  <c r="H147" i="2"/>
  <c r="H46" i="2"/>
  <c r="H66" i="2"/>
  <c r="H56" i="2"/>
  <c r="H203" i="2"/>
  <c r="H78" i="2"/>
  <c r="H206" i="2"/>
  <c r="H25" i="2"/>
  <c r="H202" i="2"/>
  <c r="H47" i="2"/>
  <c r="H142" i="2"/>
  <c r="H107" i="2"/>
  <c r="H143" i="2"/>
  <c r="H141" i="2"/>
  <c r="H173" i="2"/>
  <c r="H148" i="2"/>
  <c r="H187" i="2"/>
  <c r="H111" i="2"/>
  <c r="H169" i="2"/>
  <c r="H174" i="2"/>
  <c r="H125" i="2"/>
  <c r="H181" i="2"/>
  <c r="H98" i="2"/>
  <c r="H175" i="2"/>
  <c r="H100" i="2"/>
  <c r="H164" i="2"/>
  <c r="H188" i="2"/>
  <c r="H113" i="2"/>
  <c r="H64" i="2"/>
  <c r="H63" i="2"/>
  <c r="H20" i="2"/>
  <c r="H38" i="2"/>
  <c r="H26" i="2"/>
  <c r="H120" i="2"/>
  <c r="H71" i="2"/>
  <c r="H58" i="2"/>
  <c r="H62" i="2"/>
  <c r="H43" i="2"/>
  <c r="H88" i="2"/>
  <c r="H162" i="2"/>
  <c r="H112" i="2"/>
  <c r="H216" i="2"/>
  <c r="H128" i="2"/>
  <c r="H108" i="2"/>
  <c r="H34" i="2"/>
  <c r="H195" i="2"/>
  <c r="H96" i="2"/>
  <c r="H190" i="2"/>
  <c r="H184" i="2"/>
  <c r="H28" i="2"/>
  <c r="H213" i="2"/>
  <c r="H21" i="2"/>
  <c r="H217" i="2"/>
  <c r="H179" i="2"/>
  <c r="H137" i="2"/>
  <c r="H135" i="2"/>
  <c r="H209" i="2"/>
  <c r="H51" i="2"/>
  <c r="H74" i="2"/>
  <c r="H176" i="2"/>
  <c r="H129" i="2"/>
  <c r="H189" i="2"/>
  <c r="H37" i="2"/>
  <c r="H219" i="2" l="1"/>
  <c r="I196" i="2"/>
  <c r="I118" i="2"/>
  <c r="I198" i="2"/>
  <c r="I171" i="2"/>
  <c r="I208" i="2"/>
  <c r="I127" i="2"/>
  <c r="I32" i="2"/>
  <c r="D27" i="9" s="1"/>
  <c r="I105" i="2"/>
  <c r="I119" i="2"/>
  <c r="I130" i="2"/>
  <c r="I24" i="2"/>
  <c r="D19" i="9" s="1"/>
  <c r="I85" i="2"/>
  <c r="I146" i="2"/>
  <c r="I166" i="2"/>
  <c r="I65" i="2"/>
  <c r="I193" i="2"/>
  <c r="I200" i="2"/>
  <c r="I45" i="2"/>
  <c r="D40" i="9" s="1"/>
  <c r="I35" i="2"/>
  <c r="D30" i="9" s="1"/>
  <c r="I205" i="2"/>
  <c r="I132" i="2"/>
  <c r="I19" i="2"/>
  <c r="D14" i="9" s="1"/>
  <c r="I36" i="2"/>
  <c r="D31" i="9" s="1"/>
  <c r="I189" i="2"/>
  <c r="I51" i="2"/>
  <c r="I179" i="2"/>
  <c r="I28" i="2"/>
  <c r="D23" i="9" s="1"/>
  <c r="I195" i="2"/>
  <c r="I216" i="2"/>
  <c r="I43" i="2"/>
  <c r="D38" i="9" s="1"/>
  <c r="I120" i="2"/>
  <c r="I63" i="2"/>
  <c r="I164" i="2"/>
  <c r="I181" i="2"/>
  <c r="I111" i="2"/>
  <c r="I141" i="2"/>
  <c r="I47" i="2"/>
  <c r="I78" i="2"/>
  <c r="I46" i="2"/>
  <c r="I48" i="2"/>
  <c r="I159" i="2"/>
  <c r="I160" i="2"/>
  <c r="I114" i="2"/>
  <c r="I59" i="2"/>
  <c r="I121" i="2"/>
  <c r="I168" i="2"/>
  <c r="I182" i="2"/>
  <c r="I192" i="2"/>
  <c r="I73" i="2"/>
  <c r="I110" i="2"/>
  <c r="I70" i="2"/>
  <c r="I116" i="2"/>
  <c r="I126" i="2"/>
  <c r="I97" i="2"/>
  <c r="I191" i="2"/>
  <c r="I115" i="2"/>
  <c r="I161" i="2"/>
  <c r="I157" i="2"/>
  <c r="I53" i="2"/>
  <c r="D48" i="9" s="1"/>
  <c r="I84" i="2"/>
  <c r="I199" i="2"/>
  <c r="I81" i="2"/>
  <c r="I109" i="2"/>
  <c r="I163" i="2"/>
  <c r="I82" i="2"/>
  <c r="I76" i="2"/>
  <c r="I194" i="2"/>
  <c r="I152" i="2"/>
  <c r="I22" i="2"/>
  <c r="D17" i="9" s="1"/>
  <c r="I92" i="2"/>
  <c r="I93" i="2"/>
  <c r="I186" i="2"/>
  <c r="I177" i="2"/>
  <c r="B232" i="2"/>
  <c r="D76" i="9" l="1"/>
  <c r="D41" i="9"/>
  <c r="D151" i="9"/>
  <c r="D195" i="9"/>
  <c r="D186" i="9"/>
  <c r="D55" i="9"/>
  <c r="D205" i="9"/>
  <c r="D122" i="9"/>
  <c r="D184" i="9"/>
  <c r="D117" i="9"/>
  <c r="D198" i="9"/>
  <c r="D109" i="9"/>
  <c r="D125" i="9"/>
  <c r="D111" i="9"/>
  <c r="D185" i="9"/>
  <c r="D176" i="9"/>
  <c r="D68" i="9"/>
  <c r="D140" i="9"/>
  <c r="D182" i="9"/>
  <c r="D123" i="9"/>
  <c r="D207" i="9"/>
  <c r="D157" i="9"/>
  <c r="D146" i="9"/>
  <c r="D194" i="9"/>
  <c r="D208" i="9"/>
  <c r="D56" i="9"/>
  <c r="D165" i="9"/>
  <c r="D137" i="9"/>
  <c r="D139" i="9"/>
  <c r="D183" i="9"/>
  <c r="D212" i="9"/>
  <c r="D202" i="9"/>
  <c r="D203" i="9"/>
  <c r="D177" i="9"/>
  <c r="D170" i="9"/>
  <c r="D167" i="9"/>
  <c r="D155" i="9"/>
  <c r="D174" i="9"/>
  <c r="D190" i="9"/>
  <c r="D168" i="9"/>
  <c r="D107" i="9"/>
  <c r="D114" i="9"/>
  <c r="D115" i="9"/>
  <c r="D126" i="9"/>
  <c r="D160" i="9"/>
  <c r="D121" i="9"/>
  <c r="D210" i="9"/>
  <c r="D132" i="9"/>
  <c r="D57" i="9"/>
  <c r="D94" i="9"/>
  <c r="D191" i="9"/>
  <c r="D206" i="9"/>
  <c r="D128" i="9"/>
  <c r="D166" i="9"/>
  <c r="D148" i="9"/>
  <c r="D144" i="9"/>
  <c r="D163" i="9"/>
  <c r="D164" i="9"/>
  <c r="D54" i="9"/>
  <c r="D74" i="9"/>
  <c r="D162" i="9"/>
  <c r="D135" i="9"/>
  <c r="D209" i="9"/>
  <c r="D143" i="9"/>
  <c r="D53" i="9"/>
  <c r="D118" i="9"/>
  <c r="D129" i="9"/>
  <c r="D120" i="9"/>
  <c r="D77" i="9"/>
  <c r="D138" i="9"/>
  <c r="D131" i="9"/>
  <c r="D110" i="9"/>
  <c r="D134" i="9"/>
  <c r="D147" i="9"/>
  <c r="D181" i="9"/>
  <c r="D196" i="9"/>
  <c r="D89" i="9"/>
  <c r="D73" i="9"/>
  <c r="D67" i="9"/>
  <c r="D105" i="9"/>
  <c r="D133" i="9"/>
  <c r="D102" i="9"/>
  <c r="D78" i="9"/>
  <c r="D192" i="9"/>
  <c r="D180" i="9"/>
  <c r="D178" i="9"/>
  <c r="D136" i="9"/>
  <c r="D65" i="9"/>
  <c r="D145" i="9"/>
  <c r="D112" i="9"/>
  <c r="D197" i="9"/>
  <c r="D201" i="9"/>
  <c r="D108" i="9"/>
  <c r="D200" i="9"/>
  <c r="D83" i="9"/>
  <c r="D82" i="9"/>
  <c r="D72" i="9"/>
  <c r="D99" i="9"/>
  <c r="D175" i="9"/>
  <c r="D79" i="9"/>
  <c r="D60" i="9"/>
  <c r="D127" i="9"/>
  <c r="D159" i="9"/>
  <c r="D113" i="9"/>
  <c r="D43" i="9"/>
  <c r="D211" i="9"/>
  <c r="D116" i="9"/>
  <c r="D158" i="9"/>
  <c r="D130" i="9"/>
  <c r="D152" i="9"/>
  <c r="D92" i="9"/>
  <c r="D61" i="9"/>
  <c r="D75" i="9"/>
  <c r="D154" i="9"/>
  <c r="D63" i="9"/>
  <c r="D62" i="9"/>
  <c r="D66" i="9"/>
  <c r="D44" i="9"/>
  <c r="D95" i="9"/>
  <c r="D93" i="9"/>
  <c r="D100" i="9"/>
  <c r="D169" i="9"/>
  <c r="D193" i="9"/>
  <c r="D156" i="9"/>
  <c r="D96" i="9"/>
  <c r="D204" i="9"/>
  <c r="D150" i="9"/>
  <c r="D172" i="9"/>
  <c r="D104" i="9"/>
  <c r="D142" i="9"/>
  <c r="D187" i="9"/>
  <c r="D47" i="9"/>
  <c r="D171" i="9"/>
  <c r="D161" i="9"/>
  <c r="D97" i="9"/>
  <c r="D173" i="9"/>
  <c r="D101" i="9"/>
  <c r="D51" i="9"/>
  <c r="D87" i="9"/>
  <c r="D64" i="9"/>
  <c r="D199" i="9"/>
  <c r="D106" i="9"/>
  <c r="D149" i="9"/>
  <c r="D85" i="9"/>
  <c r="D103" i="9"/>
  <c r="D188" i="9"/>
  <c r="D90" i="9"/>
  <c r="D189" i="9"/>
  <c r="D153" i="9"/>
  <c r="D124" i="9"/>
  <c r="D84" i="9"/>
  <c r="D141" i="9"/>
  <c r="D179" i="9"/>
  <c r="D46" i="9"/>
  <c r="D88" i="9"/>
  <c r="D80" i="9"/>
  <c r="D71" i="9"/>
  <c r="D119" i="9"/>
  <c r="D45" i="9"/>
  <c r="D42" i="9"/>
  <c r="D58" i="9"/>
  <c r="I138" i="2"/>
  <c r="E219" i="9"/>
  <c r="E220" i="9" s="1"/>
  <c r="H230" i="2"/>
  <c r="H221" i="2" s="1"/>
  <c r="H222" i="2" s="1"/>
  <c r="H223" i="2" s="1"/>
  <c r="H224" i="2" s="1"/>
  <c r="H226" i="2" s="1"/>
  <c r="C11" i="2"/>
  <c r="C2" i="19" s="1"/>
  <c r="I86" i="2"/>
  <c r="D81" i="9" s="1"/>
  <c r="I185" i="2"/>
  <c r="I60" i="2"/>
  <c r="I167" i="2"/>
  <c r="I214" i="2"/>
  <c r="I23" i="2"/>
  <c r="D18" i="9" s="1"/>
  <c r="I29" i="2"/>
  <c r="D24" i="9" s="1"/>
  <c r="I134" i="2"/>
  <c r="I30" i="2"/>
  <c r="D25" i="9" s="1"/>
  <c r="I151" i="2"/>
  <c r="I147" i="2"/>
  <c r="I203" i="2"/>
  <c r="I202" i="2"/>
  <c r="I173" i="2"/>
  <c r="I169" i="2"/>
  <c r="I98" i="2"/>
  <c r="I188" i="2"/>
  <c r="I20" i="2"/>
  <c r="D15" i="9" s="1"/>
  <c r="I71" i="2"/>
  <c r="I88" i="2"/>
  <c r="I128" i="2"/>
  <c r="I96" i="2"/>
  <c r="D91" i="9" s="1"/>
  <c r="I213" i="2"/>
  <c r="I137" i="2"/>
  <c r="I74" i="2"/>
  <c r="D69" i="9" s="1"/>
  <c r="I37" i="2"/>
  <c r="D32" i="9" s="1"/>
  <c r="I201" i="2"/>
  <c r="I158" i="2"/>
  <c r="I102" i="2"/>
  <c r="I140" i="2"/>
  <c r="I83" i="2"/>
  <c r="I172" i="2"/>
  <c r="I131" i="2"/>
  <c r="I69" i="2"/>
  <c r="I122" i="2"/>
  <c r="I103" i="2"/>
  <c r="D98" i="9" s="1"/>
  <c r="I139" i="2"/>
  <c r="I40" i="2"/>
  <c r="D35" i="9" s="1"/>
  <c r="I155" i="2"/>
  <c r="I197" i="2"/>
  <c r="I61" i="2"/>
  <c r="I52" i="2"/>
  <c r="I207" i="2"/>
  <c r="I183" i="2"/>
  <c r="I180" i="2"/>
  <c r="I57" i="2"/>
  <c r="D52" i="9" s="1"/>
  <c r="I42" i="2"/>
  <c r="D37" i="9" s="1"/>
  <c r="I117" i="2"/>
  <c r="I153" i="2"/>
  <c r="I49" i="2"/>
  <c r="I90" i="2"/>
  <c r="I72" i="2"/>
  <c r="I89" i="2"/>
  <c r="I136" i="2"/>
  <c r="I67" i="2"/>
  <c r="I94" i="2"/>
  <c r="I124" i="2"/>
  <c r="I55" i="2"/>
  <c r="D50" i="9" s="1"/>
  <c r="I210" i="2"/>
  <c r="I77" i="2"/>
  <c r="I56" i="2"/>
  <c r="I25" i="2"/>
  <c r="D20" i="9" s="1"/>
  <c r="I107" i="2"/>
  <c r="I148" i="2"/>
  <c r="I174" i="2"/>
  <c r="I175" i="2"/>
  <c r="I113" i="2"/>
  <c r="I38" i="2"/>
  <c r="D33" i="9" s="1"/>
  <c r="I58" i="2"/>
  <c r="I162" i="2"/>
  <c r="I108" i="2"/>
  <c r="I190" i="2"/>
  <c r="I21" i="2"/>
  <c r="D16" i="9" s="1"/>
  <c r="I135" i="2"/>
  <c r="I176" i="2"/>
  <c r="I39" i="2"/>
  <c r="D34" i="9" s="1"/>
  <c r="I215" i="2"/>
  <c r="I80" i="2"/>
  <c r="I41" i="2"/>
  <c r="D36" i="9" s="1"/>
  <c r="I95" i="2"/>
  <c r="I27" i="2"/>
  <c r="D22" i="9" s="1"/>
  <c r="I33" i="2"/>
  <c r="D28" i="9" s="1"/>
  <c r="I144" i="2"/>
  <c r="I150" i="2"/>
  <c r="I156" i="2"/>
  <c r="I44" i="2"/>
  <c r="D39" i="9" s="1"/>
  <c r="I211" i="2"/>
  <c r="I154" i="2"/>
  <c r="I79" i="2"/>
  <c r="I91" i="2"/>
  <c r="D86" i="9" s="1"/>
  <c r="I75" i="2"/>
  <c r="D70" i="9" s="1"/>
  <c r="I165" i="2"/>
  <c r="I101" i="2"/>
  <c r="I31" i="2"/>
  <c r="D26" i="9" s="1"/>
  <c r="I68" i="2"/>
  <c r="I212" i="2"/>
  <c r="I204" i="2"/>
  <c r="I106" i="2"/>
  <c r="I18" i="2"/>
  <c r="I133" i="2"/>
  <c r="I50" i="2"/>
  <c r="I145" i="2"/>
  <c r="I99" i="2"/>
  <c r="I104" i="2"/>
  <c r="I54" i="2"/>
  <c r="D49" i="9" s="1"/>
  <c r="I149" i="2"/>
  <c r="I123" i="2"/>
  <c r="I87" i="2"/>
  <c r="I178" i="2"/>
  <c r="I170" i="2"/>
  <c r="I66" i="2"/>
  <c r="I206" i="2"/>
  <c r="I143" i="2"/>
  <c r="I187" i="2"/>
  <c r="I125" i="2"/>
  <c r="I100" i="2"/>
  <c r="I64" i="2"/>
  <c r="D59" i="9" s="1"/>
  <c r="I26" i="2"/>
  <c r="D21" i="9" s="1"/>
  <c r="I62" i="2"/>
  <c r="I112" i="2"/>
  <c r="I34" i="2"/>
  <c r="D29" i="9" s="1"/>
  <c r="I184" i="2"/>
  <c r="I217" i="2"/>
  <c r="I209" i="2"/>
  <c r="I129" i="2"/>
  <c r="I142" i="2"/>
  <c r="D13" i="9" l="1"/>
  <c r="I219" i="2"/>
  <c r="H227" i="2"/>
  <c r="H228" i="2"/>
  <c r="AT216" i="9" l="1"/>
  <c r="AT219" i="9" s="1"/>
  <c r="AA216" i="9"/>
  <c r="AA219" i="9" s="1"/>
  <c r="G216" i="9"/>
  <c r="G219" i="9" s="1"/>
  <c r="N216" i="9"/>
  <c r="N219" i="9" s="1"/>
  <c r="AD216" i="9"/>
  <c r="AD219" i="9" s="1"/>
  <c r="AC216" i="9"/>
  <c r="AC219" i="9" s="1"/>
  <c r="U216" i="9"/>
  <c r="U219" i="9" s="1"/>
  <c r="AS216" i="9"/>
  <c r="AS219" i="9" s="1"/>
  <c r="M216" i="9"/>
  <c r="M219" i="9" s="1"/>
  <c r="I216" i="9"/>
  <c r="I219" i="9" s="1"/>
  <c r="R216" i="9"/>
  <c r="R219" i="9" s="1"/>
  <c r="S216" i="9"/>
  <c r="S219" i="9" s="1"/>
  <c r="AP216" i="9"/>
  <c r="AP219" i="9" s="1"/>
  <c r="V216" i="9"/>
  <c r="V219" i="9" s="1"/>
  <c r="L216" i="9"/>
  <c r="L219" i="9" s="1"/>
  <c r="AQ216" i="9"/>
  <c r="AQ219" i="9" s="1"/>
  <c r="Z216" i="9"/>
  <c r="Z219" i="9" s="1"/>
  <c r="X216" i="9"/>
  <c r="X219" i="9" s="1"/>
  <c r="AB216" i="9"/>
  <c r="AB219" i="9" s="1"/>
  <c r="AU216" i="9"/>
  <c r="AU219" i="9" s="1"/>
  <c r="AK216" i="9"/>
  <c r="AK219" i="9" s="1"/>
  <c r="AM216" i="9"/>
  <c r="AM219" i="9" s="1"/>
  <c r="T216" i="9"/>
  <c r="T219" i="9" s="1"/>
  <c r="AO216" i="9"/>
  <c r="AO219" i="9" s="1"/>
  <c r="AE216" i="9"/>
  <c r="AE219" i="9" s="1"/>
  <c r="AJ216" i="9"/>
  <c r="AJ219" i="9" s="1"/>
  <c r="J216" i="9"/>
  <c r="J219" i="9" s="1"/>
  <c r="AY216" i="9"/>
  <c r="AY219" i="9" s="1"/>
  <c r="BA216" i="9"/>
  <c r="BA219" i="9" s="1"/>
  <c r="H216" i="9"/>
  <c r="H219" i="9" s="1"/>
  <c r="Y216" i="9"/>
  <c r="Y219" i="9" s="1"/>
  <c r="AH216" i="9"/>
  <c r="AH219" i="9" s="1"/>
  <c r="AR216" i="9"/>
  <c r="AR219" i="9" s="1"/>
  <c r="AW216" i="9"/>
  <c r="AW219" i="9" s="1"/>
  <c r="P216" i="9"/>
  <c r="P219" i="9" s="1"/>
  <c r="W216" i="9"/>
  <c r="W219" i="9" s="1"/>
  <c r="K216" i="9"/>
  <c r="K219" i="9" s="1"/>
  <c r="AV216" i="9"/>
  <c r="AV219" i="9" s="1"/>
  <c r="D214" i="9"/>
  <c r="AI216" i="9"/>
  <c r="AI219" i="9" s="1"/>
  <c r="AX216" i="9"/>
  <c r="AX219" i="9" s="1"/>
  <c r="F216" i="9"/>
  <c r="AN216" i="9"/>
  <c r="AN219" i="9" s="1"/>
  <c r="AG216" i="9"/>
  <c r="AG219" i="9" s="1"/>
  <c r="Q216" i="9"/>
  <c r="Q219" i="9" s="1"/>
  <c r="AF216" i="9"/>
  <c r="AF219" i="9" s="1"/>
  <c r="O216" i="9"/>
  <c r="O219" i="9" s="1"/>
  <c r="AZ216" i="9"/>
  <c r="AZ219" i="9" s="1"/>
  <c r="AL216" i="9"/>
  <c r="AL219" i="9" s="1"/>
  <c r="F219" i="9" l="1"/>
  <c r="F220" i="9" s="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F217" i="9"/>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AF217" i="9" l="1"/>
  <c r="AN217" i="9"/>
  <c r="AO217" i="9" l="1"/>
  <c r="AG217" i="9"/>
  <c r="AP217" i="9" l="1"/>
  <c r="AH217" i="9"/>
  <c r="AI217" i="9" l="1"/>
  <c r="AQ217" i="9"/>
  <c r="AJ217" i="9" l="1"/>
  <c r="AR217" i="9"/>
  <c r="AK217" i="9" l="1"/>
  <c r="AS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<sst xmlns="http://schemas.openxmlformats.org/spreadsheetml/2006/main" count="9547" uniqueCount="1275">
  <si>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</si>
  <si>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</si>
  <si>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</si>
  <si>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</si>
  <si>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</si>
  <si>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</si>
  <si>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</si>
  <si>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</si>
  <si>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</si>
  <si>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</si>
  <si>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</si>
  <si>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</si>
  <si>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</si>
  <si>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</si>
  <si>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</si>
  <si>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</si>
  <si>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</si>
  <si>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</si>
  <si>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</si>
  <si>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</si>
  <si>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</si>
  <si>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</si>
  <si>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</si>
  <si>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</si>
  <si>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</si>
  <si>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</si>
  <si>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</si>
  <si>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</si>
  <si>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</si>
  <si>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</si>
  <si>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</si>
  <si>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</si>
  <si>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</si>
  <si>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</si>
  <si>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</si>
  <si>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</si>
  <si>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</si>
  <si>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</si>
  <si>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</si>
  <si>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</si>
  <si>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</si>
  <si>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</si>
  <si>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</si>
  <si>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</si>
  <si>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</si>
  <si>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</si>
  <si>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</si>
  <si>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</si>
  <si>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</si>
  <si>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</si>
  <si>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</si>
  <si>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</si>
  <si>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</si>
  <si>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</si>
  <si>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</si>
  <si>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</si>
  <si>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</si>
  <si>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</si>
  <si>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</si>
  <si>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</si>
  <si>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</si>
  <si>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</si>
  <si>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</si>
  <si>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</si>
  <si>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</si>
  <si>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</si>
  <si>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</si>
  <si>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</si>
  <si>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</si>
  <si>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</si>
  <si>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</si>
  <si>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</si>
  <si>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</si>
  <si>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</si>
  <si>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</si>
  <si>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</si>
  <si>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</si>
  <si>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</si>
  <si>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</si>
  <si>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</si>
  <si>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</si>
  <si>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</si>
  <si>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</si>
  <si>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</si>
  <si>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</si>
  <si>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</si>
  <si>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</si>
  <si>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</si>
  <si>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</si>
  <si>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</si>
  <si>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</si>
  <si>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</si>
  <si>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</si>
  <si>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</si>
  <si>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</si>
  <si>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</si>
  <si>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</si>
  <si>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</si>
  <si>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</si>
  <si>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</si>
  <si>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</si>
  <si>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</si>
  <si>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</si>
  <si>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</si>
  <si>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</si>
  <si>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</si>
  <si>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</si>
  <si>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</si>
  <si>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</si>
  <si>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</si>
  <si>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</si>
  <si>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</si>
  <si>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</si>
  <si>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</si>
  <si>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</si>
  <si>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</si>
  <si>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</si>
  <si>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</si>
  <si>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</si>
  <si>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</si>
  <si>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</si>
  <si>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</si>
  <si>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</si>
  <si>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</si>
  <si>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</si>
  <si>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</si>
  <si>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</si>
  <si>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</si>
  <si>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</si>
  <si>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</si>
  <si>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</si>
  <si>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</si>
  <si>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</si>
  <si>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</si>
  <si>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</si>
  <si>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</si>
  <si>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</si>
  <si>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</si>
  <si>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</si>
  <si>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</si>
  <si>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</si>
  <si>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</si>
  <si>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</si>
  <si>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</si>
  <si>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</si>
  <si>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</si>
  <si>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</si>
  <si>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</si>
  <si>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</si>
  <si>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</si>
  <si>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</si>
  <si>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</si>
  <si>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</si>
  <si>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</si>
  <si>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</si>
  <si>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</si>
  <si>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</si>
  <si>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</si>
  <si>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</si>
  <si>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</si>
  <si>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</si>
  <si>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</si>
  <si>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</si>
  <si>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</si>
  <si>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</si>
  <si>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</si>
  <si>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</si>
  <si>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</si>
  <si>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</si>
  <si>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</si>
  <si>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</si>
  <si>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</si>
  <si>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</si>
  <si>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</si>
  <si>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</si>
  <si>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</si>
  <si>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</si>
  <si>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</si>
  <si>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</si>
  <si>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</si>
  <si>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</si>
  <si>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</si>
  <si>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</si>
  <si>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</si>
  <si>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</si>
  <si>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</si>
  <si>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</si>
  <si>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</si>
  <si>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</si>
  <si>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</si>
  <si>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</si>
  <si>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</si>
  <si>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</si>
  <si>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</si>
  <si>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</si>
  <si>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</si>
  <si>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</si>
  <si>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</si>
  <si>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</si>
  <si>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</si>
  <si>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</si>
  <si>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</si>
  <si>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</si>
  <si>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</si>
  <si>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</si>
  <si>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</si>
  <si>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</si>
  <si>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</si>
  <si>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</si>
  <si>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</si>
  <si>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</si>
  <si>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</si>
  <si>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</si>
  <si>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</si>
  <si>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</si>
  <si>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</si>
  <si>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</si>
  <si>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</si>
  <si>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</si>
  <si>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</si>
  <si>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</si>
  <si>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</si>
  <si>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</si>
  <si>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</si>
  <si>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</si>
  <si>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</si>
  <si>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</si>
  <si>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</si>
  <si>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</si>
  <si>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</si>
  <si>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</si>
  <si>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</si>
  <si>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</si>
  <si>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</si>
  <si>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</si>
  <si>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</si>
  <si>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</si>
  <si>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</si>
  <si>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</si>
  <si>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</si>
  <si>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</si>
  <si>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</si>
  <si>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</si>
  <si>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</si>
  <si>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</si>
  <si>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</si>
  <si>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</si>
  <si>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</si>
  <si>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</si>
  <si>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</si>
  <si>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</si>
  <si>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</si>
  <si>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</si>
  <si>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</si>
  <si>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</si>
  <si>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</si>
  <si>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</si>
  <si>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</si>
  <si>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</si>
  <si>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</si>
  <si>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</si>
  <si>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</si>
  <si>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</si>
  <si>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</si>
  <si>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</si>
  <si>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</si>
  <si>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</si>
  <si>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</si>
  <si>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</si>
  <si>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</si>
  <si>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</si>
  <si>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</si>
  <si>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</si>
  <si>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</si>
  <si>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</si>
  <si>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</si>
  <si>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</si>
  <si>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</si>
  <si>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</si>
  <si>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</si>
  <si>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</si>
  <si>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</si>
  <si>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</si>
  <si>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</si>
  <si>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</si>
  <si>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</si>
  <si>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</si>
  <si>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</si>
  <si>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</si>
  <si>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</si>
  <si>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</si>
  <si>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</si>
  <si>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</si>
  <si>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</si>
  <si>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</si>
  <si>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</si>
  <si>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</si>
  <si>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</si>
  <si>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</si>
  <si>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</si>
  <si>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</si>
  <si>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</si>
  <si>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</si>
  <si>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</si>
  <si>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</si>
  <si>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</si>
  <si>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</si>
  <si>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</si>
  <si>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</si>
  <si>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</si>
  <si>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</si>
  <si>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</si>
  <si>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</si>
  <si>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</si>
  <si>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</si>
  <si>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</si>
  <si>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</si>
  <si>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</si>
  <si>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</si>
  <si>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</si>
  <si>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</si>
  <si>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</si>
  <si>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</si>
  <si>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</si>
  <si>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</si>
  <si>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</si>
  <si>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</si>
  <si>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</si>
  <si>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</si>
  <si>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</si>
  <si>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</si>
  <si>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</si>
  <si>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</si>
  <si>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</si>
  <si>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</si>
  <si>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</si>
  <si>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</si>
  <si>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</si>
  <si>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</si>
  <si>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</si>
  <si>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</si>
  <si>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</si>
  <si>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</si>
  <si>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</si>
  <si>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</si>
  <si>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</si>
  <si>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</si>
  <si>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</si>
  <si>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</si>
  <si>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</si>
  <si>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</si>
  <si>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</si>
  <si>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</si>
  <si>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</si>
  <si>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</si>
  <si>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</si>
  <si>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</si>
  <si>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</si>
  <si>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</si>
  <si>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</si>
  <si>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</si>
  <si>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</si>
  <si>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</si>
  <si>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</si>
  <si>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</si>
  <si>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</si>
  <si>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</si>
  <si>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</si>
  <si>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</si>
  <si>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</si>
  <si>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</si>
  <si>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</si>
  <si>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</si>
  <si>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</si>
  <si>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</si>
  <si>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</si>
  <si>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</si>
  <si>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</si>
  <si>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</si>
  <si>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</si>
  <si>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</si>
  <si>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</si>
  <si>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</si>
  <si>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</si>
  <si>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</si>
  <si>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</si>
  <si>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</si>
  <si>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</si>
  <si>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</si>
  <si>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</si>
  <si>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</si>
  <si>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</si>
  <si>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</si>
  <si>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</si>
  <si>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</si>
  <si>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</si>
  <si>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</si>
  <si>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</si>
  <si>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</si>
  <si>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</si>
  <si>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</si>
  <si>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</si>
  <si>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</si>
  <si>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</si>
  <si>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</si>
  <si>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</si>
  <si>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</si>
  <si>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</si>
  <si>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</si>
  <si>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</si>
  <si>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</si>
  <si>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</si>
  <si>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</si>
  <si>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</si>
  <si>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</si>
  <si>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</si>
  <si>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</si>
  <si>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</si>
  <si>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</si>
  <si>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</si>
  <si>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</si>
  <si>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</si>
  <si>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</si>
  <si>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</si>
  <si>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</si>
  <si>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</si>
  <si>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</si>
  <si>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</si>
  <si>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</si>
  <si>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</si>
  <si>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</si>
  <si>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</si>
  <si>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</si>
  <si>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</si>
  <si>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</si>
  <si>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</si>
  <si>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</si>
  <si>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</si>
  <si>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</si>
  <si>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</si>
  <si>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</si>
  <si>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</si>
  <si>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</si>
  <si>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</si>
  <si>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</si>
  <si>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</si>
  <si>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</si>
  <si>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</si>
  <si>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</si>
  <si>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</si>
  <si>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</si>
  <si>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</si>
  <si>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</si>
  <si>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</si>
  <si>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</si>
  <si>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</si>
  <si>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</si>
  <si>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</si>
  <si>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</si>
  <si>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</si>
  <si>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</si>
  <si>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</si>
  <si>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</si>
  <si>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</si>
  <si>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</si>
  <si>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</si>
  <si>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</si>
  <si>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</si>
  <si>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</si>
  <si>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</si>
  <si>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</si>
  <si>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</si>
  <si>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</si>
  <si>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</si>
  <si>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</si>
  <si>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</si>
  <si>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</si>
  <si>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</si>
  <si>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</si>
  <si>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</si>
  <si>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</si>
  <si>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</si>
  <si>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</si>
  <si>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</si>
  <si>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</si>
  <si>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</si>
  <si>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</si>
  <si>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</si>
  <si>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</si>
  <si>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</si>
  <si>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</si>
  <si>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</si>
  <si>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</si>
  <si>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</si>
  <si>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</si>
  <si>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</si>
  <si>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</si>
  <si>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</si>
  <si>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</si>
  <si>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</si>
  <si>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</si>
  <si>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</si>
  <si>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</si>
  <si>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</si>
  <si>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</si>
  <si>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</si>
  <si>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</si>
  <si>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</si>
  <si>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</si>
  <si>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</si>
  <si>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</si>
  <si>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</si>
  <si>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</si>
  <si>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</si>
  <si>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</si>
  <si>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</si>
  <si>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</si>
  <si>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</si>
  <si>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</si>
  <si>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</si>
  <si>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</si>
  <si>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</si>
  <si>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</si>
  <si>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</si>
  <si>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</si>
  <si>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</si>
  <si>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</si>
  <si>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</si>
  <si>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</si>
  <si>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</si>
  <si>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</si>
  <si>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</si>
  <si>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</si>
  <si>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</si>
  <si>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</si>
  <si>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</si>
  <si>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</si>
  <si>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</si>
  <si>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</si>
  <si>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</si>
  <si>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</si>
  <si>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</si>
  <si>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</si>
  <si>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</si>
  <si>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</si>
  <si>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</si>
  <si>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</si>
  <si>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</si>
  <si>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</si>
  <si>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</si>
  <si>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</si>
  <si>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</si>
  <si>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</si>
  <si>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</si>
  <si>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</si>
  <si>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</si>
  <si>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</si>
  <si>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</si>
  <si>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</si>
  <si>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</si>
  <si>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</si>
  <si>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</si>
  <si>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</si>
  <si>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</si>
  <si>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</si>
  <si>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</si>
  <si>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</si>
  <si>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</si>
  <si>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</si>
  <si>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</si>
  <si>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</si>
  <si>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</si>
  <si>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</si>
  <si>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</si>
  <si>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</si>
  <si>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</si>
  <si>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</si>
  <si>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</si>
  <si>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</si>
  <si>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</si>
  <si>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</si>
  <si>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</si>
  <si>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</si>
  <si>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</si>
  <si>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</si>
  <si>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</si>
  <si>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</si>
  <si>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</si>
  <si>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</si>
  <si>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</si>
  <si>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</si>
  <si>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</si>
  <si>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</si>
  <si>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</si>
  <si>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</si>
  <si>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</si>
  <si>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</si>
  <si>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</si>
  <si>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</si>
  <si>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</si>
  <si>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</si>
  <si>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</si>
  <si>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</si>
  <si>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</si>
  <si>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</si>
  <si>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</si>
  <si>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</si>
  <si>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</si>
  <si>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</si>
  <si>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</si>
  <si>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</si>
  <si>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</si>
  <si>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</si>
  <si>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</si>
  <si>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</si>
  <si>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</si>
  <si>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</si>
  <si>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</si>
  <si>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</si>
  <si>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</si>
  <si>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</si>
  <si>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</si>
  <si>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</si>
  <si>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</si>
  <si>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</si>
  <si>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</si>
  <si>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</si>
  <si>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</si>
  <si>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</si>
  <si>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</si>
  <si>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</si>
  <si>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</si>
  <si>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</si>
  <si>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</si>
  <si>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</si>
  <si>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</si>
  <si>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</si>
  <si>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</si>
  <si>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</si>
  <si>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</si>
  <si>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</si>
  <si>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</si>
  <si>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</si>
  <si>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</si>
  <si>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</si>
  <si>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</si>
  <si>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</si>
  <si>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</si>
  <si>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</si>
  <si>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</si>
  <si>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</si>
  <si>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</si>
  <si>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</si>
  <si>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</si>
  <si>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</si>
  <si>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</si>
  <si>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</si>
  <si>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</si>
  <si>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</si>
  <si>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</si>
  <si>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</si>
  <si>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</si>
  <si>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</si>
  <si>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</si>
  <si>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</si>
  <si>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</si>
  <si>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</si>
  <si>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</si>
  <si>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</si>
  <si>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</si>
  <si>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</si>
  <si>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</si>
  <si>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</si>
  <si>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</si>
  <si>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</si>
  <si>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</si>
  <si>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</si>
  <si>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</si>
  <si>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</si>
  <si>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</si>
  <si>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</si>
  <si>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</si>
  <si>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</si>
  <si>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</si>
  <si>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</si>
  <si>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</si>
  <si>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</si>
  <si>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</si>
  <si>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</si>
  <si>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</si>
  <si>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</si>
  <si>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</si>
  <si>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</si>
  <si>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</si>
  <si>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</si>
  <si>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</si>
  <si>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</si>
  <si>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</si>
  <si>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</si>
  <si>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</si>
  <si>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</si>
  <si>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</si>
  <si>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</si>
  <si>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</si>
  <si>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</si>
  <si>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</si>
  <si>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</si>
  <si>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</si>
  <si>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</si>
  <si>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</si>
  <si>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</si>
  <si>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</si>
  <si>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</si>
  <si>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</si>
  <si>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</si>
  <si>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</si>
  <si>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</si>
  <si>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</si>
  <si>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</si>
  <si>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</si>
  <si>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</si>
  <si>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</si>
  <si>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</si>
  <si>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</si>
  <si>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</si>
  <si>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</si>
  <si>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</si>
  <si>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</si>
  <si>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</si>
  <si>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</si>
  <si>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</si>
  <si>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</si>
  <si>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</si>
  <si>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</si>
  <si>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</si>
  <si>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</si>
  <si>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</si>
  <si>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</si>
  <si>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</si>
  <si>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</si>
  <si>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</si>
  <si>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</si>
  <si>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</si>
  <si>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</si>
  <si>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</si>
  <si>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</si>
  <si>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</si>
  <si>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</si>
  <si>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</si>
  <si>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</si>
  <si>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</si>
  <si>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</si>
  <si>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</si>
  <si>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</si>
  <si>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</si>
  <si>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</si>
  <si>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</si>
  <si>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</si>
  <si>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</si>
  <si>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</si>
  <si>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</si>
  <si>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</si>
  <si>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</si>
  <si>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</si>
  <si>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</si>
  <si>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</si>
  <si>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</si>
  <si>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</si>
  <si>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</si>
  <si>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</si>
  <si>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</si>
  <si>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</si>
  <si>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</si>
  <si>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</si>
  <si>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</si>
  <si>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</si>
  <si>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</si>
  <si>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</si>
  <si>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</si>
  <si>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</si>
  <si>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</si>
  <si>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</si>
  <si>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</si>
  <si>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</si>
  <si>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</si>
  <si>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</si>
  <si>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</si>
  <si>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</si>
  <si>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</si>
  <si>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</si>
  <si>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</si>
  <si>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</si>
  <si>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</si>
  <si>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</si>
  <si>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</si>
  <si>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</si>
  <si>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</si>
  <si>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</si>
  <si>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</si>
  <si>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</si>
  <si>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</si>
  <si>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</si>
  <si>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</si>
  <si>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</si>
  <si>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</si>
  <si>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</si>
  <si>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</si>
  <si>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</si>
  <si>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</si>
  <si>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</si>
  <si>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</si>
  <si>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</si>
  <si>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</si>
  <si>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</si>
  <si>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</si>
  <si>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</si>
  <si>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</si>
  <si>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</si>
  <si>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</si>
  <si>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</si>
  <si>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</si>
  <si>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</si>
  <si>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</si>
  <si>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</si>
  <si>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</si>
  <si>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</si>
  <si>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</si>
  <si>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</si>
  <si>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</si>
  <si>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</si>
  <si>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</si>
  <si>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</si>
  <si>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</si>
  <si>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</si>
  <si>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</si>
  <si>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</si>
  <si>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</si>
  <si>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</si>
  <si>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</si>
  <si>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</si>
  <si>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</si>
  <si>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</si>
  <si>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</si>
  <si>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</si>
  <si>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</si>
  <si>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</si>
  <si>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</si>
  <si>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</si>
  <si>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</si>
  <si>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</si>
  <si>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</si>
  <si>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</si>
  <si>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</si>
  <si>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</si>
  <si>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</si>
  <si>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</si>
  <si>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</si>
  <si>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</si>
  <si>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</si>
  <si>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</si>
  <si>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</si>
  <si>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</si>
  <si>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</si>
  <si>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</si>
  <si>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</si>
  <si>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</si>
  <si>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</si>
  <si>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</si>
  <si>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</si>
  <si>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</si>
  <si>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</si>
  <si>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</si>
  <si>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</si>
  <si>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</si>
  <si>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</si>
  <si>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</si>
  <si>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</si>
  <si>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</si>
  <si>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</si>
  <si>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</si>
  <si>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</si>
  <si>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</si>
  <si>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</si>
  <si>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</si>
  <si>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</si>
  <si>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</si>
  <si>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</si>
  <si>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</si>
  <si>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</si>
  <si>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</si>
  <si>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</si>
  <si>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</si>
  <si>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</si>
  <si>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</si>
  <si>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</si>
  <si>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</si>
  <si>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</si>
  <si>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</si>
  <si>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</si>
  <si>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</si>
  <si>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</si>
  <si>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</si>
  <si>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</si>
  <si>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</si>
  <si>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</si>
  <si>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</si>
  <si>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</si>
  <si>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</si>
  <si>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</si>
  <si>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</si>
  <si>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</si>
  <si>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</si>
  <si>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</si>
  <si>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</si>
  <si>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</si>
  <si>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</si>
  <si>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</si>
  <si>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</si>
  <si>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</si>
  <si>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</si>
  <si>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</si>
  <si>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</si>
  <si>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</si>
  <si>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</si>
  <si>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</si>
  <si>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</si>
  <si>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</si>
  <si>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</si>
  <si>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</si>
  <si>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</si>
  <si>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</si>
  <si>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</si>
  <si>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</si>
  <si>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</si>
  <si>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</si>
  <si>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</si>
  <si>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</si>
  <si>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</si>
  <si>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</si>
  <si>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</si>
  <si>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</si>
  <si>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</si>
  <si>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</si>
  <si>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</si>
  <si>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</si>
  <si>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</si>
  <si>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</si>
  <si>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</si>
  <si>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</si>
  <si>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</si>
  <si>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</si>
  <si>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</si>
  <si>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</si>
  <si>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</si>
  <si>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</si>
  <si>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</si>
  <si>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</si>
  <si>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</si>
  <si>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</si>
  <si>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</si>
  <si>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</si>
  <si>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</si>
  <si>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</si>
  <si>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</si>
  <si>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</si>
  <si>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</si>
  <si>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</si>
  <si>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</si>
  <si>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</si>
  <si>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</si>
  <si>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</si>
  <si>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</si>
  <si>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</si>
  <si>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</si>
  <si>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</si>
  <si>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</si>
  <si>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</si>
  <si>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</si>
  <si>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</si>
  <si>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</si>
  <si>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</si>
  <si>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</si>
  <si>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</si>
  <si>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</si>
  <si>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</si>
  <si>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</si>
  <si>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</si>
  <si>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</si>
  <si>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</si>
  <si>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</si>
  <si>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</si>
  <si>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</si>
  <si>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</si>
  <si>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</si>
  <si>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</si>
  <si>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</si>
  <si>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</si>
  <si>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</si>
  <si>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</si>
  <si>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</si>
  <si>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</si>
  <si>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</si>
  <si>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</si>
  <si>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</si>
  <si>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</si>
  <si>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</si>
  <si>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</si>
  <si>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</si>
  <si>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</si>
  <si>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</si>
  <si>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</si>
  <si>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</si>
  <si>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</si>
  <si>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</si>
  <si>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</si>
  <si>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</si>
  <si>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</si>
  <si>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</si>
  <si>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</si>
  <si>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</si>
  <si>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</si>
  <si>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</si>
  <si>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</si>
  <si>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</si>
  <si>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</si>
  <si>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</si>
  <si>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</si>
  <si>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</si>
  <si>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</si>
  <si>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</si>
  <si>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</si>
  <si>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</si>
  <si>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</si>
  <si>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</si>
  <si>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</si>
  <si>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</si>
  <si>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</si>
  <si>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</si>
  <si>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</si>
  <si>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</si>
  <si>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</si>
  <si>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</si>
  <si>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</si>
  <si>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</si>
  <si>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</si>
  <si>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</si>
  <si>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</si>
  <si>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</si>
  <si>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</si>
  <si>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</si>
  <si>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</si>
  <si>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</si>
  <si>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</si>
  <si>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</si>
  <si>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</si>
  <si>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</si>
  <si>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</si>
  <si>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</si>
  <si>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</si>
  <si>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</si>
  <si>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</si>
  <si>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</si>
  <si>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</si>
  <si>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</si>
  <si>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</si>
  <si>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</si>
  <si>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</si>
  <si>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</si>
  <si>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</si>
  <si>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</si>
  <si>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</si>
  <si>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</si>
  <si>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</si>
  <si>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</si>
  <si>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</si>
  <si>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</si>
  <si>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</si>
  <si>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</si>
  <si>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</si>
  <si>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</si>
  <si>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</si>
  <si>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</si>
  <si>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</si>
  <si>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</si>
  <si>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</si>
  <si>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</si>
  <si>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</si>
  <si>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</si>
  <si>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</si>
  <si>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</si>
  <si>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</si>
  <si>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</si>
  <si>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</si>
  <si>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</si>
  <si>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</si>
  <si>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</si>
  <si>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</si>
  <si>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</si>
  <si>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</si>
  <si>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</si>
  <si>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</si>
  <si>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</si>
  <si>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</si>
  <si>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</si>
  <si>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</si>
  <si>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</si>
  <si>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</si>
  <si>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</si>
  <si>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</si>
  <si>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</si>
  <si>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</si>
  <si>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</si>
  <si>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</si>
  <si>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</si>
  <si>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</si>
  <si>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</si>
  <si>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</si>
  <si>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</si>
  <si>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</si>
  <si>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</si>
  <si>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</si>
  <si>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</si>
  <si>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</si>
  <si>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</si>
  <si>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</si>
  <si>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</si>
  <si>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</si>
  <si>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</si>
  <si>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</si>
  <si>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</si>
  <si>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</si>
  <si>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</si>
  <si>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</si>
  <si>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</si>
  <si>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</si>
  <si>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</si>
  <si>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</si>
  <si>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</si>
  <si>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</si>
  <si>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</si>
  <si>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</si>
  <si>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</si>
  <si>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</si>
  <si>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</si>
  <si>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</si>
  <si>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</si>
  <si>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</si>
  <si>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</si>
  <si>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</si>
  <si>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</si>
  <si>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</si>
  <si>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</si>
  <si>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</si>
  <si>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</si>
  <si>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</si>
  <si>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</si>
  <si>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</si>
  <si>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</si>
  <si>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</si>
  <si>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</si>
  <si>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</si>
  <si>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</si>
  <si>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</si>
  <si>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</si>
  <si>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</si>
  <si>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</si>
  <si>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</si>
  <si>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</si>
  <si>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</si>
  <si>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</si>
  <si>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</si>
  <si>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</si>
  <si>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</si>
  <si>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</si>
  <si>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</si>
  <si>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</si>
  <si>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</si>
  <si>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</si>
  <si>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</si>
  <si>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</si>
  <si>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</si>
  <si>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</si>
  <si>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</si>
  <si>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</si>
  <si>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</si>
  <si>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</si>
  <si>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</si>
  <si>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</si>
  <si>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</si>
  <si>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</si>
  <si>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</si>
  <si>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</si>
  <si>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</si>
  <si>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</si>
  <si>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</si>
  <si>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</si>
  <si>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</si>
  <si>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</si>
  <si>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</si>
  <si>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</si>
  <si>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</si>
  <si>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</si>
  <si>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</si>
  <si>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</si>
  <si>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</si>
  <si>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</si>
  <si>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</si>
  <si>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</si>
  <si>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</si>
  <si>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</si>
  <si>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</si>
  <si>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</si>
  <si>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</si>
  <si>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</si>
  <si>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</si>
  <si>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</si>
  <si>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</si>
  <si>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</si>
  <si>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</si>
  <si>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PROVINCIAL DE ESPACIOS VERDES</t>
  </si>
  <si>
    <t>CAPITAL</t>
  </si>
  <si>
    <t>05/2022</t>
  </si>
  <si>
    <t>500-001790-2022</t>
  </si>
  <si>
    <t>Resiembra</t>
  </si>
  <si>
    <t>PODA</t>
  </si>
  <si>
    <t>COMPOSTAJE</t>
  </si>
  <si>
    <t>MES</t>
  </si>
  <si>
    <t>M2</t>
  </si>
  <si>
    <t>UN</t>
  </si>
  <si>
    <t>ML</t>
  </si>
  <si>
    <t xml:space="preserve">UN </t>
  </si>
  <si>
    <t>3.1</t>
  </si>
  <si>
    <t>3.2</t>
  </si>
  <si>
    <t>3.3</t>
  </si>
  <si>
    <t>11.1</t>
  </si>
  <si>
    <t>11.2</t>
  </si>
  <si>
    <t>MANTENIMIENTO DEL ÁREA VERDE Y SISITEMA DE RIEGO DEL 
PARQUE BELGRANO E INFINITO POR DESCUBRIR - RENGLON 3</t>
  </si>
  <si>
    <t xml:space="preserve">MANTENIMIENTO Y LIMPIEZA GENERAL
</t>
  </si>
  <si>
    <t>LIMPIEZA Y CUIDADO DE LOS BAÑOS PUBLICOS</t>
  </si>
  <si>
    <t>MANTEMIMIENTO DE PARQUIZADO, CARPETA VERDE, CANTEROS Y ESPECIES JUVENILES</t>
  </si>
  <si>
    <t xml:space="preserve">Siega de la carpeta verde y Control de Plagas, Enfermedades y Malezas </t>
  </si>
  <si>
    <t>Mantenimiento de canteros, plantas herbaceas, arbustos y arboles</t>
  </si>
  <si>
    <t xml:space="preserve">MANTENIMIENTO DEL MOBILIARIO </t>
  </si>
  <si>
    <t>COMPRA Y REPOSICION DE ESPECIES ORNAMENTALES</t>
  </si>
  <si>
    <t>PROGRAMA DE FERTILIZACION</t>
  </si>
  <si>
    <t xml:space="preserve">RIEGO </t>
  </si>
  <si>
    <t>Programa de Riego e Inventario Inicial</t>
  </si>
  <si>
    <t xml:space="preserve">MANTENIMIENTO DEL SISTEMA ELECTRICO </t>
  </si>
  <si>
    <t>Sistema eléctrico Parque Belgrano</t>
  </si>
  <si>
    <t>Mantenimiento de Luminarias de Altura</t>
  </si>
  <si>
    <t>Provisión de repuesto Luminarias Stoggy</t>
  </si>
  <si>
    <t>Provisión de repuesto Luminarias MiniStoggy</t>
  </si>
  <si>
    <t>Provisión de repuesto Luminarias MiniStoggy2</t>
  </si>
  <si>
    <t>Provisión de repuesto Lampara AR111</t>
  </si>
  <si>
    <t>Provisión de repuesto Toma Corriente</t>
  </si>
  <si>
    <t>Provisión de Tiras de led</t>
  </si>
  <si>
    <t>Provisión de Ojos de Buey</t>
  </si>
  <si>
    <t>EVENTOS</t>
  </si>
  <si>
    <t>Fabricacion e instalacion de composteras</t>
  </si>
  <si>
    <t>Manejo de las composteras</t>
  </si>
  <si>
    <t>M ES</t>
  </si>
  <si>
    <t>Hs</t>
  </si>
  <si>
    <t>8.1</t>
  </si>
  <si>
    <t>8.2</t>
  </si>
  <si>
    <t>9.1</t>
  </si>
  <si>
    <t>9.2</t>
  </si>
  <si>
    <t>9.3</t>
  </si>
  <si>
    <t>9.4</t>
  </si>
  <si>
    <t>9.5</t>
  </si>
  <si>
    <t>9.6</t>
  </si>
  <si>
    <t>9.7</t>
  </si>
  <si>
    <t>9.8</t>
  </si>
  <si>
    <t>9.9</t>
  </si>
  <si>
    <t>Inspección, revisión, control, mantenimiento y reparación en los sistemas de riego</t>
  </si>
  <si>
    <t>EDUCACION AMBIENTAL Y PRÁCTICAS SUSTENTABLES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</si>
</sst>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Border="1" applyAlignment="1" applyProtection="1">
      <alignment vertical="center"/>
      <protection hidden="1"/>
    </xf>
    <xf numFmtId="0" fontId="7" fillId="0" borderId="16" xfId="7"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75" fontId="11" fillId="0" borderId="16"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1"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4">
          <cell r="C4">
            <v>0</v>
          </cell>
        </row>
        <row r="5">
          <cell r="C5">
            <v>0</v>
          </cell>
        </row>
        <row r="6">
          <cell r="C6">
            <v>0</v>
          </cell>
        </row>
        <row r="8">
          <cell r="C8">
            <v>0</v>
          </cell>
        </row>
        <row r="14">
          <cell r="C14">
            <v>0</v>
          </cell>
        </row>
        <row r="17">
          <cell r="C17">
            <v>0</v>
          </cell>
        </row>
        <row r="18">
          <cell r="C18">
            <v>0</v>
          </cell>
        </row>
        <row r="19">
          <cell r="C19">
            <v>1</v>
          </cell>
        </row>
        <row r="20">
          <cell r="C20">
            <v>1</v>
          </cell>
        </row>
        <row r="21">
          <cell r="C21">
            <v>0</v>
          </cell>
        </row>
      </sheetData>
      <sheetData sheetId="1">
        <row r="1">
          <cell r="A1" t="str">
            <v>DATOS PROTOTIPO P1</v>
          </cell>
          <cell r="B1">
            <v>0</v>
          </cell>
          <cell r="C1">
            <v>0</v>
          </cell>
          <cell r="D1">
            <v>0</v>
          </cell>
        </row>
        <row r="2">
          <cell r="A2" t="str">
            <v>OBRA</v>
          </cell>
          <cell r="B2">
            <v>0</v>
          </cell>
          <cell r="C2">
            <v>0</v>
          </cell>
          <cell r="D2">
            <v>0</v>
          </cell>
        </row>
        <row r="3">
          <cell r="A3" t="str">
            <v>UBICACIÓN</v>
          </cell>
          <cell r="B3">
            <v>0</v>
          </cell>
          <cell r="C3">
            <v>0</v>
          </cell>
          <cell r="D3">
            <v>0</v>
          </cell>
        </row>
        <row r="4">
          <cell r="A4" t="str">
            <v>PROTOTIPO:</v>
          </cell>
          <cell r="B4" t="str">
            <v>aba</v>
          </cell>
          <cell r="D4">
            <v>0</v>
          </cell>
        </row>
        <row r="5">
          <cell r="A5" t="str">
            <v>CANTIDAD:</v>
          </cell>
          <cell r="B5">
            <v>30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4</v>
          </cell>
          <cell r="B13">
            <v>0</v>
          </cell>
          <cell r="C13">
            <v>0</v>
          </cell>
          <cell r="D13">
            <v>0</v>
          </cell>
        </row>
        <row r="14">
          <cell r="A14">
            <v>5</v>
          </cell>
          <cell r="B14">
            <v>0</v>
          </cell>
          <cell r="C14">
            <v>0</v>
          </cell>
          <cell r="D14">
            <v>0</v>
          </cell>
        </row>
        <row r="15">
          <cell r="A15">
            <v>6</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B101" t="str">
            <v>PRECIO TOTAL VIVENDA</v>
          </cell>
          <cell r="C101">
            <v>0</v>
          </cell>
          <cell r="D101">
            <v>0</v>
          </cell>
          <cell r="F101">
            <v>0</v>
          </cell>
        </row>
      </sheetData>
      <sheetData sheetId="2">
        <row r="1">
          <cell r="A1" t="str">
            <v>DATOS PROTOTIPO P2</v>
          </cell>
          <cell r="B1">
            <v>0</v>
          </cell>
          <cell r="C1">
            <v>0</v>
          </cell>
          <cell r="D1">
            <v>0</v>
          </cell>
        </row>
        <row r="2">
          <cell r="A2" t="str">
            <v>OBRA</v>
          </cell>
          <cell r="B2">
            <v>0</v>
          </cell>
          <cell r="C2">
            <v>0</v>
          </cell>
          <cell r="D2">
            <v>0</v>
          </cell>
        </row>
        <row r="3">
          <cell r="A3" t="str">
            <v xml:space="preserve">UBICACION:      </v>
          </cell>
          <cell r="B3">
            <v>0</v>
          </cell>
          <cell r="C3">
            <v>0</v>
          </cell>
          <cell r="D3">
            <v>0</v>
          </cell>
        </row>
        <row r="4">
          <cell r="A4" t="str">
            <v>PROTOTIPO:</v>
          </cell>
          <cell r="B4" t="str">
            <v>abd</v>
          </cell>
          <cell r="D4">
            <v>0</v>
          </cell>
        </row>
        <row r="5">
          <cell r="A5" t="str">
            <v>CANTIDAD:</v>
          </cell>
          <cell r="B5">
            <v>4</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4</v>
          </cell>
          <cell r="B13">
            <v>0</v>
          </cell>
          <cell r="C13">
            <v>0</v>
          </cell>
          <cell r="D13">
            <v>0</v>
          </cell>
        </row>
        <row r="14">
          <cell r="A14">
            <v>5</v>
          </cell>
          <cell r="B14">
            <v>0</v>
          </cell>
          <cell r="C14">
            <v>0</v>
          </cell>
          <cell r="D14">
            <v>0</v>
          </cell>
        </row>
        <row r="15">
          <cell r="A15">
            <v>6</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C97">
            <v>0</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A101">
            <v>0</v>
          </cell>
          <cell r="B101" t="str">
            <v>PRECIO TOTAL VIVENDA</v>
          </cell>
          <cell r="C101">
            <v>0</v>
          </cell>
          <cell r="D101">
            <v>0</v>
          </cell>
          <cell r="F101">
            <v>0</v>
          </cell>
        </row>
      </sheetData>
      <sheetData sheetId="3">
        <row r="1">
          <cell r="A1" t="str">
            <v>DATOS PROTOTIPO P3</v>
          </cell>
          <cell r="B1">
            <v>0</v>
          </cell>
          <cell r="C1">
            <v>0</v>
          </cell>
          <cell r="D1">
            <v>0</v>
          </cell>
        </row>
        <row r="2">
          <cell r="A2" t="str">
            <v>OBRA</v>
          </cell>
          <cell r="B2">
            <v>0</v>
          </cell>
          <cell r="C2">
            <v>0</v>
          </cell>
          <cell r="D2">
            <v>0</v>
          </cell>
        </row>
        <row r="3">
          <cell r="A3" t="str">
            <v xml:space="preserve">UBICACION:      </v>
          </cell>
          <cell r="B3">
            <v>0</v>
          </cell>
          <cell r="C3">
            <v>0</v>
          </cell>
          <cell r="D3">
            <v>0</v>
          </cell>
        </row>
        <row r="4">
          <cell r="A4" t="str">
            <v>PROTOTIPO:</v>
          </cell>
          <cell r="B4" t="str">
            <v>abc</v>
          </cell>
          <cell r="D4">
            <v>0</v>
          </cell>
        </row>
        <row r="5">
          <cell r="A5" t="str">
            <v>CANTIDAD:</v>
          </cell>
          <cell r="B5">
            <v>2</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0</v>
          </cell>
          <cell r="B13">
            <v>0</v>
          </cell>
          <cell r="C13">
            <v>0</v>
          </cell>
          <cell r="D13">
            <v>0</v>
          </cell>
        </row>
        <row r="14">
          <cell r="A14">
            <v>0</v>
          </cell>
          <cell r="B14">
            <v>0</v>
          </cell>
          <cell r="C14">
            <v>0</v>
          </cell>
          <cell r="D14">
            <v>0</v>
          </cell>
        </row>
        <row r="15">
          <cell r="A15">
            <v>0</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C97">
            <v>0</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A101">
            <v>0</v>
          </cell>
          <cell r="B101" t="str">
            <v>PRECIO TOTAL VIVENDA</v>
          </cell>
          <cell r="C101">
            <v>0</v>
          </cell>
          <cell r="D101">
            <v>0</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cell r="D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aba</v>
          </cell>
          <cell r="B16">
            <v>0</v>
          </cell>
          <cell r="C16" t="str">
            <v>CANTIDAD VIVIENDAS</v>
          </cell>
          <cell r="D16">
            <v>30</v>
          </cell>
          <cell r="E16">
            <v>0</v>
          </cell>
          <cell r="F16">
            <v>0</v>
          </cell>
          <cell r="G16" t="str">
            <v>PRECIO UNIT. PROTOTIPO 1 - TIPO aba</v>
          </cell>
          <cell r="H16">
            <v>0</v>
          </cell>
          <cell r="I16">
            <v>0</v>
          </cell>
        </row>
        <row r="17">
          <cell r="A17" t="str">
            <v>PROTOTIPO 2 - TIPO abd</v>
          </cell>
          <cell r="B17">
            <v>0</v>
          </cell>
          <cell r="C17" t="str">
            <v>CANTIDAD VIVIENDAS</v>
          </cell>
          <cell r="D17">
            <v>4</v>
          </cell>
          <cell r="E17">
            <v>0</v>
          </cell>
          <cell r="F17">
            <v>0</v>
          </cell>
          <cell r="G17" t="str">
            <v>PRECIO UNIT. PROTOTIPO 2 - TIPO abd</v>
          </cell>
          <cell r="H17">
            <v>0</v>
          </cell>
          <cell r="I17">
            <v>0</v>
          </cell>
        </row>
        <row r="18">
          <cell r="A18" t="str">
            <v>PROTOTIPO 3 - TIPO abc</v>
          </cell>
          <cell r="B18">
            <v>0</v>
          </cell>
          <cell r="C18" t="str">
            <v>CANTIDAD VIVIENDAS</v>
          </cell>
          <cell r="D18">
            <v>2</v>
          </cell>
          <cell r="E18">
            <v>0</v>
          </cell>
          <cell r="F18">
            <v>0</v>
          </cell>
          <cell r="G18" t="str">
            <v>PRECIO UNIT. PROTOTIPO 3 - TIPO abc</v>
          </cell>
          <cell r="H18">
            <v>0</v>
          </cell>
          <cell r="I18">
            <v>0</v>
          </cell>
        </row>
        <row r="19">
          <cell r="A19" t="str">
            <v>CANTIDAD DE VIVIENDAS</v>
          </cell>
          <cell r="B19">
            <v>0</v>
          </cell>
          <cell r="C19">
            <v>1</v>
          </cell>
          <cell r="D19">
            <v>0</v>
          </cell>
          <cell r="E19">
            <v>0</v>
          </cell>
          <cell r="F19">
            <v>0</v>
          </cell>
          <cell r="G19">
            <v>0</v>
          </cell>
          <cell r="H19">
            <v>0</v>
          </cell>
          <cell r="I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v>0</v>
          </cell>
          <cell r="B22">
            <v>0</v>
          </cell>
          <cell r="C22">
            <v>0</v>
          </cell>
          <cell r="D22">
            <v>0</v>
          </cell>
          <cell r="E22">
            <v>0</v>
          </cell>
          <cell r="F22">
            <v>0</v>
          </cell>
          <cell r="G22">
            <v>0</v>
          </cell>
          <cell r="H22">
            <v>0</v>
          </cell>
          <cell r="I22">
            <v>0</v>
          </cell>
        </row>
        <row r="23">
          <cell r="A23">
            <v>0</v>
          </cell>
          <cell r="B23">
            <v>0</v>
          </cell>
          <cell r="C23">
            <v>0</v>
          </cell>
          <cell r="D23">
            <v>0</v>
          </cell>
          <cell r="E23">
            <v>0</v>
          </cell>
          <cell r="F23">
            <v>0</v>
          </cell>
          <cell r="G23">
            <v>0</v>
          </cell>
          <cell r="H23">
            <v>0</v>
          </cell>
          <cell r="I23">
            <v>0</v>
          </cell>
        </row>
        <row r="24">
          <cell r="A24">
            <v>0</v>
          </cell>
          <cell r="B24">
            <v>0</v>
          </cell>
          <cell r="C24">
            <v>0</v>
          </cell>
          <cell r="D24">
            <v>0</v>
          </cell>
          <cell r="E24">
            <v>0</v>
          </cell>
          <cell r="F24">
            <v>0</v>
          </cell>
          <cell r="G24">
            <v>0</v>
          </cell>
          <cell r="H24">
            <v>0</v>
          </cell>
          <cell r="I24">
            <v>0</v>
          </cell>
        </row>
        <row r="25">
          <cell r="A25">
            <v>0</v>
          </cell>
          <cell r="B25">
            <v>0</v>
          </cell>
          <cell r="C25">
            <v>0</v>
          </cell>
          <cell r="D25">
            <v>0</v>
          </cell>
          <cell r="E25">
            <v>0</v>
          </cell>
          <cell r="F25">
            <v>0</v>
          </cell>
          <cell r="G25">
            <v>0</v>
          </cell>
          <cell r="H25">
            <v>0</v>
          </cell>
          <cell r="I25">
            <v>0</v>
          </cell>
        </row>
        <row r="26">
          <cell r="A26">
            <v>0</v>
          </cell>
          <cell r="B26">
            <v>0</v>
          </cell>
          <cell r="C26">
            <v>0</v>
          </cell>
          <cell r="D26">
            <v>0</v>
          </cell>
          <cell r="E26">
            <v>0</v>
          </cell>
          <cell r="F26">
            <v>0</v>
          </cell>
          <cell r="G26">
            <v>0</v>
          </cell>
          <cell r="H26">
            <v>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row r="31">
          <cell r="A31">
            <v>0</v>
          </cell>
          <cell r="B31">
            <v>0</v>
          </cell>
          <cell r="C31">
            <v>0</v>
          </cell>
          <cell r="D31">
            <v>0</v>
          </cell>
          <cell r="E31">
            <v>0</v>
          </cell>
          <cell r="F31">
            <v>0</v>
          </cell>
          <cell r="G31">
            <v>0</v>
          </cell>
          <cell r="H31">
            <v>0</v>
          </cell>
          <cell r="I31">
            <v>0</v>
          </cell>
        </row>
        <row r="32">
          <cell r="A32">
            <v>0</v>
          </cell>
          <cell r="B32">
            <v>0</v>
          </cell>
          <cell r="C32">
            <v>0</v>
          </cell>
          <cell r="D32">
            <v>0</v>
          </cell>
          <cell r="E32">
            <v>0</v>
          </cell>
          <cell r="F32">
            <v>0</v>
          </cell>
          <cell r="G32">
            <v>0</v>
          </cell>
          <cell r="H32">
            <v>0</v>
          </cell>
          <cell r="I32">
            <v>0</v>
          </cell>
        </row>
        <row r="33">
          <cell r="A33">
            <v>0</v>
          </cell>
          <cell r="B33">
            <v>0</v>
          </cell>
          <cell r="C33">
            <v>0</v>
          </cell>
          <cell r="D33">
            <v>0</v>
          </cell>
          <cell r="E33">
            <v>0</v>
          </cell>
          <cell r="F33">
            <v>0</v>
          </cell>
          <cell r="G33">
            <v>0</v>
          </cell>
          <cell r="H33">
            <v>0</v>
          </cell>
          <cell r="I33">
            <v>0</v>
          </cell>
        </row>
        <row r="34">
          <cell r="A34">
            <v>0</v>
          </cell>
          <cell r="B34">
            <v>0</v>
          </cell>
          <cell r="C34">
            <v>0</v>
          </cell>
          <cell r="D34">
            <v>0</v>
          </cell>
          <cell r="E34">
            <v>0</v>
          </cell>
          <cell r="F34">
            <v>0</v>
          </cell>
          <cell r="G34">
            <v>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v>0</v>
          </cell>
          <cell r="B37">
            <v>0</v>
          </cell>
          <cell r="C37">
            <v>0</v>
          </cell>
          <cell r="D37">
            <v>0</v>
          </cell>
          <cell r="E37">
            <v>0</v>
          </cell>
          <cell r="F37">
            <v>0</v>
          </cell>
          <cell r="G37">
            <v>0</v>
          </cell>
          <cell r="H37">
            <v>0</v>
          </cell>
          <cell r="I37">
            <v>0</v>
          </cell>
        </row>
        <row r="38">
          <cell r="A38">
            <v>0</v>
          </cell>
          <cell r="B38">
            <v>0</v>
          </cell>
          <cell r="C38">
            <v>0</v>
          </cell>
          <cell r="D38">
            <v>0</v>
          </cell>
          <cell r="E38">
            <v>0</v>
          </cell>
          <cell r="F38">
            <v>0</v>
          </cell>
          <cell r="G38">
            <v>0</v>
          </cell>
          <cell r="H38">
            <v>0</v>
          </cell>
          <cell r="I38">
            <v>0</v>
          </cell>
        </row>
        <row r="39">
          <cell r="A39">
            <v>0</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v>0</v>
          </cell>
          <cell r="B41">
            <v>0</v>
          </cell>
          <cell r="C41">
            <v>0</v>
          </cell>
          <cell r="D41">
            <v>0</v>
          </cell>
          <cell r="E41">
            <v>0</v>
          </cell>
          <cell r="F41">
            <v>0</v>
          </cell>
          <cell r="G41">
            <v>0</v>
          </cell>
          <cell r="H41">
            <v>0</v>
          </cell>
          <cell r="I41">
            <v>0</v>
          </cell>
        </row>
        <row r="42">
          <cell r="A42">
            <v>0</v>
          </cell>
          <cell r="B42">
            <v>0</v>
          </cell>
          <cell r="C42">
            <v>0</v>
          </cell>
          <cell r="D42">
            <v>0</v>
          </cell>
          <cell r="E42">
            <v>0</v>
          </cell>
          <cell r="F42">
            <v>0</v>
          </cell>
          <cell r="G42">
            <v>0</v>
          </cell>
          <cell r="H42">
            <v>0</v>
          </cell>
          <cell r="I42">
            <v>0</v>
          </cell>
        </row>
        <row r="43">
          <cell r="A43">
            <v>0</v>
          </cell>
          <cell r="B43">
            <v>0</v>
          </cell>
          <cell r="C43">
            <v>0</v>
          </cell>
          <cell r="D43">
            <v>0</v>
          </cell>
          <cell r="E43">
            <v>0</v>
          </cell>
          <cell r="F43">
            <v>0</v>
          </cell>
          <cell r="G43">
            <v>0</v>
          </cell>
          <cell r="H43">
            <v>0</v>
          </cell>
          <cell r="I43">
            <v>0</v>
          </cell>
        </row>
        <row r="44">
          <cell r="A44">
            <v>0</v>
          </cell>
          <cell r="B44">
            <v>0</v>
          </cell>
          <cell r="C44">
            <v>0</v>
          </cell>
          <cell r="D44">
            <v>0</v>
          </cell>
          <cell r="E44">
            <v>0</v>
          </cell>
          <cell r="F44">
            <v>0</v>
          </cell>
          <cell r="G44">
            <v>0</v>
          </cell>
          <cell r="H44">
            <v>0</v>
          </cell>
          <cell r="I44">
            <v>0</v>
          </cell>
        </row>
        <row r="45">
          <cell r="A45">
            <v>0</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v>0</v>
          </cell>
          <cell r="B48">
            <v>0</v>
          </cell>
          <cell r="C48">
            <v>0</v>
          </cell>
          <cell r="D48">
            <v>0</v>
          </cell>
          <cell r="E48">
            <v>0</v>
          </cell>
          <cell r="F48">
            <v>0</v>
          </cell>
          <cell r="G48">
            <v>0</v>
          </cell>
          <cell r="H48">
            <v>0</v>
          </cell>
          <cell r="I48">
            <v>0</v>
          </cell>
        </row>
        <row r="49">
          <cell r="A49">
            <v>0</v>
          </cell>
          <cell r="B49">
            <v>0</v>
          </cell>
          <cell r="C49">
            <v>0</v>
          </cell>
          <cell r="D49">
            <v>0</v>
          </cell>
          <cell r="E49">
            <v>0</v>
          </cell>
          <cell r="F49">
            <v>0</v>
          </cell>
          <cell r="G49">
            <v>0</v>
          </cell>
          <cell r="H49">
            <v>0</v>
          </cell>
          <cell r="I49">
            <v>0</v>
          </cell>
        </row>
        <row r="50">
          <cell r="A50">
            <v>0</v>
          </cell>
          <cell r="B50">
            <v>0</v>
          </cell>
          <cell r="C50">
            <v>0</v>
          </cell>
          <cell r="D50">
            <v>0</v>
          </cell>
          <cell r="E50">
            <v>0</v>
          </cell>
          <cell r="F50">
            <v>0</v>
          </cell>
          <cell r="G50">
            <v>0</v>
          </cell>
          <cell r="H50">
            <v>0</v>
          </cell>
          <cell r="I50">
            <v>0</v>
          </cell>
        </row>
        <row r="51">
          <cell r="A51">
            <v>0</v>
          </cell>
          <cell r="B51">
            <v>0</v>
          </cell>
          <cell r="C51">
            <v>0</v>
          </cell>
          <cell r="D51">
            <v>0</v>
          </cell>
          <cell r="E51">
            <v>0</v>
          </cell>
          <cell r="F51">
            <v>0</v>
          </cell>
          <cell r="G51">
            <v>0</v>
          </cell>
          <cell r="H51">
            <v>0</v>
          </cell>
          <cell r="I51">
            <v>0</v>
          </cell>
        </row>
        <row r="52">
          <cell r="A52">
            <v>0</v>
          </cell>
          <cell r="B52">
            <v>0</v>
          </cell>
          <cell r="C52">
            <v>0</v>
          </cell>
          <cell r="D52">
            <v>0</v>
          </cell>
          <cell r="E52">
            <v>0</v>
          </cell>
          <cell r="F52">
            <v>0</v>
          </cell>
          <cell r="G52">
            <v>0</v>
          </cell>
          <cell r="H52">
            <v>0</v>
          </cell>
          <cell r="I52">
            <v>0</v>
          </cell>
        </row>
        <row r="53">
          <cell r="A53">
            <v>0</v>
          </cell>
          <cell r="B53">
            <v>0</v>
          </cell>
          <cell r="C53">
            <v>0</v>
          </cell>
          <cell r="D53">
            <v>0</v>
          </cell>
          <cell r="E53">
            <v>0</v>
          </cell>
          <cell r="F53">
            <v>0</v>
          </cell>
          <cell r="G53">
            <v>0</v>
          </cell>
          <cell r="H53">
            <v>0</v>
          </cell>
          <cell r="I53">
            <v>0</v>
          </cell>
        </row>
        <row r="54">
          <cell r="A54">
            <v>0</v>
          </cell>
          <cell r="B54">
            <v>0</v>
          </cell>
          <cell r="C54">
            <v>0</v>
          </cell>
          <cell r="D54">
            <v>0</v>
          </cell>
          <cell r="E54">
            <v>0</v>
          </cell>
          <cell r="F54">
            <v>0</v>
          </cell>
          <cell r="G54">
            <v>0</v>
          </cell>
          <cell r="H54">
            <v>0</v>
          </cell>
          <cell r="I54">
            <v>0</v>
          </cell>
        </row>
        <row r="55">
          <cell r="A55">
            <v>0</v>
          </cell>
          <cell r="B55">
            <v>0</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v>0</v>
          </cell>
          <cell r="B57">
            <v>0</v>
          </cell>
          <cell r="C57">
            <v>0</v>
          </cell>
          <cell r="D57">
            <v>0</v>
          </cell>
          <cell r="E57">
            <v>0</v>
          </cell>
          <cell r="F57">
            <v>0</v>
          </cell>
          <cell r="G57">
            <v>0</v>
          </cell>
          <cell r="H57">
            <v>0</v>
          </cell>
          <cell r="I57">
            <v>0</v>
          </cell>
        </row>
        <row r="58">
          <cell r="A58">
            <v>0</v>
          </cell>
          <cell r="B58">
            <v>0</v>
          </cell>
          <cell r="C58">
            <v>0</v>
          </cell>
          <cell r="D58">
            <v>0</v>
          </cell>
          <cell r="E58">
            <v>0</v>
          </cell>
          <cell r="F58">
            <v>0</v>
          </cell>
          <cell r="G58">
            <v>0</v>
          </cell>
          <cell r="H58">
            <v>0</v>
          </cell>
          <cell r="I58">
            <v>0</v>
          </cell>
        </row>
        <row r="59">
          <cell r="A59">
            <v>0</v>
          </cell>
          <cell r="B59">
            <v>0</v>
          </cell>
          <cell r="C59">
            <v>0</v>
          </cell>
          <cell r="D59">
            <v>0</v>
          </cell>
          <cell r="E59">
            <v>0</v>
          </cell>
          <cell r="F59">
            <v>0</v>
          </cell>
          <cell r="G59">
            <v>0</v>
          </cell>
          <cell r="H59">
            <v>0</v>
          </cell>
          <cell r="I59">
            <v>0</v>
          </cell>
        </row>
        <row r="60">
          <cell r="A60">
            <v>0</v>
          </cell>
          <cell r="B60">
            <v>0</v>
          </cell>
          <cell r="C60">
            <v>0</v>
          </cell>
          <cell r="D60">
            <v>0</v>
          </cell>
          <cell r="E60">
            <v>0</v>
          </cell>
          <cell r="F60">
            <v>0</v>
          </cell>
          <cell r="G60">
            <v>0</v>
          </cell>
          <cell r="H60">
            <v>0</v>
          </cell>
          <cell r="I60">
            <v>0</v>
          </cell>
        </row>
        <row r="61">
          <cell r="A61">
            <v>0</v>
          </cell>
          <cell r="B61">
            <v>0</v>
          </cell>
          <cell r="C61">
            <v>0</v>
          </cell>
          <cell r="D61">
            <v>0</v>
          </cell>
          <cell r="E61">
            <v>0</v>
          </cell>
          <cell r="F61">
            <v>0</v>
          </cell>
          <cell r="G61">
            <v>0</v>
          </cell>
          <cell r="H61">
            <v>0</v>
          </cell>
          <cell r="I61">
            <v>0</v>
          </cell>
        </row>
        <row r="62">
          <cell r="A62">
            <v>0</v>
          </cell>
          <cell r="B62">
            <v>0</v>
          </cell>
          <cell r="C62">
            <v>0</v>
          </cell>
          <cell r="D62">
            <v>0</v>
          </cell>
          <cell r="E62">
            <v>0</v>
          </cell>
          <cell r="F62">
            <v>0</v>
          </cell>
          <cell r="G62">
            <v>0</v>
          </cell>
          <cell r="H62">
            <v>0</v>
          </cell>
          <cell r="I62">
            <v>0</v>
          </cell>
        </row>
        <row r="63">
          <cell r="A63">
            <v>0</v>
          </cell>
          <cell r="B63">
            <v>0</v>
          </cell>
          <cell r="C63">
            <v>0</v>
          </cell>
          <cell r="D63">
            <v>0</v>
          </cell>
          <cell r="E63">
            <v>0</v>
          </cell>
          <cell r="F63">
            <v>0</v>
          </cell>
          <cell r="G63">
            <v>0</v>
          </cell>
          <cell r="H63">
            <v>0</v>
          </cell>
          <cell r="I63">
            <v>0</v>
          </cell>
        </row>
        <row r="64">
          <cell r="A64">
            <v>0</v>
          </cell>
          <cell r="B64">
            <v>0</v>
          </cell>
          <cell r="C64">
            <v>0</v>
          </cell>
          <cell r="D64">
            <v>0</v>
          </cell>
          <cell r="E64">
            <v>0</v>
          </cell>
          <cell r="F64">
            <v>0</v>
          </cell>
          <cell r="G64">
            <v>0</v>
          </cell>
          <cell r="H64">
            <v>0</v>
          </cell>
          <cell r="I64">
            <v>0</v>
          </cell>
        </row>
        <row r="65">
          <cell r="A65">
            <v>0</v>
          </cell>
          <cell r="B65">
            <v>0</v>
          </cell>
          <cell r="C65">
            <v>0</v>
          </cell>
          <cell r="D65">
            <v>0</v>
          </cell>
          <cell r="E65">
            <v>0</v>
          </cell>
          <cell r="F65">
            <v>0</v>
          </cell>
          <cell r="G65">
            <v>0</v>
          </cell>
          <cell r="H65">
            <v>0</v>
          </cell>
          <cell r="I65">
            <v>0</v>
          </cell>
        </row>
        <row r="66">
          <cell r="A66">
            <v>0</v>
          </cell>
          <cell r="B66">
            <v>0</v>
          </cell>
          <cell r="C66">
            <v>0</v>
          </cell>
          <cell r="D66">
            <v>0</v>
          </cell>
          <cell r="E66">
            <v>0</v>
          </cell>
          <cell r="F66">
            <v>0</v>
          </cell>
          <cell r="G66">
            <v>0</v>
          </cell>
          <cell r="H66">
            <v>0</v>
          </cell>
          <cell r="I66">
            <v>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0</v>
          </cell>
          <cell r="F68">
            <v>0</v>
          </cell>
          <cell r="G68">
            <v>0</v>
          </cell>
          <cell r="H68">
            <v>0</v>
          </cell>
          <cell r="I68">
            <v>0</v>
          </cell>
        </row>
        <row r="69">
          <cell r="A69">
            <v>0</v>
          </cell>
          <cell r="B69">
            <v>0</v>
          </cell>
          <cell r="C69">
            <v>0</v>
          </cell>
          <cell r="D69">
            <v>0</v>
          </cell>
          <cell r="E69">
            <v>0</v>
          </cell>
          <cell r="F69">
            <v>0</v>
          </cell>
          <cell r="G69">
            <v>0</v>
          </cell>
          <cell r="H69">
            <v>0</v>
          </cell>
          <cell r="I69">
            <v>0</v>
          </cell>
        </row>
        <row r="70">
          <cell r="A70">
            <v>0</v>
          </cell>
          <cell r="B70">
            <v>0</v>
          </cell>
          <cell r="C70">
            <v>0</v>
          </cell>
          <cell r="D70">
            <v>0</v>
          </cell>
          <cell r="E70">
            <v>0</v>
          </cell>
          <cell r="F70">
            <v>0</v>
          </cell>
          <cell r="G70">
            <v>0</v>
          </cell>
          <cell r="H70">
            <v>0</v>
          </cell>
          <cell r="I70">
            <v>0</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0</v>
          </cell>
          <cell r="G72">
            <v>0</v>
          </cell>
          <cell r="H72">
            <v>0</v>
          </cell>
          <cell r="I72">
            <v>0</v>
          </cell>
        </row>
        <row r="73">
          <cell r="A73">
            <v>0</v>
          </cell>
          <cell r="B73">
            <v>0</v>
          </cell>
          <cell r="C73">
            <v>0</v>
          </cell>
          <cell r="D73">
            <v>0</v>
          </cell>
          <cell r="E73">
            <v>0</v>
          </cell>
          <cell r="F73">
            <v>0</v>
          </cell>
          <cell r="G73">
            <v>0</v>
          </cell>
          <cell r="H73">
            <v>0</v>
          </cell>
          <cell r="I73">
            <v>0</v>
          </cell>
        </row>
        <row r="74">
          <cell r="A74">
            <v>0</v>
          </cell>
          <cell r="B74">
            <v>0</v>
          </cell>
          <cell r="C74">
            <v>0</v>
          </cell>
          <cell r="D74">
            <v>0</v>
          </cell>
          <cell r="E74">
            <v>0</v>
          </cell>
          <cell r="F74">
            <v>0</v>
          </cell>
          <cell r="G74">
            <v>0</v>
          </cell>
          <cell r="H74">
            <v>0</v>
          </cell>
          <cell r="I74">
            <v>0</v>
          </cell>
        </row>
        <row r="75">
          <cell r="A75">
            <v>0</v>
          </cell>
          <cell r="B75">
            <v>0</v>
          </cell>
          <cell r="C75">
            <v>0</v>
          </cell>
          <cell r="D75">
            <v>0</v>
          </cell>
          <cell r="E75">
            <v>0</v>
          </cell>
          <cell r="F75">
            <v>0</v>
          </cell>
          <cell r="G75">
            <v>0</v>
          </cell>
          <cell r="H75">
            <v>0</v>
          </cell>
          <cell r="I75">
            <v>0</v>
          </cell>
        </row>
        <row r="76">
          <cell r="A76">
            <v>0</v>
          </cell>
          <cell r="B76">
            <v>0</v>
          </cell>
          <cell r="C76">
            <v>0</v>
          </cell>
          <cell r="D76">
            <v>0</v>
          </cell>
          <cell r="E76">
            <v>0</v>
          </cell>
          <cell r="F76">
            <v>0</v>
          </cell>
          <cell r="I76">
            <v>0</v>
          </cell>
        </row>
        <row r="77">
          <cell r="A77">
            <v>0</v>
          </cell>
          <cell r="B77" t="str">
            <v xml:space="preserve">TOTAL COSTO </v>
          </cell>
          <cell r="C77">
            <v>0</v>
          </cell>
          <cell r="D77">
            <v>0</v>
          </cell>
          <cell r="E77">
            <v>0</v>
          </cell>
          <cell r="F77">
            <v>0</v>
          </cell>
          <cell r="G77">
            <v>0</v>
          </cell>
          <cell r="H77">
            <v>0</v>
          </cell>
          <cell r="I77">
            <v>0</v>
          </cell>
        </row>
        <row r="78">
          <cell r="G78">
            <v>0</v>
          </cell>
        </row>
        <row r="79">
          <cell r="A79" t="str">
            <v>1-</v>
          </cell>
          <cell r="B79" t="str">
            <v>COSTO OFERTA</v>
          </cell>
          <cell r="C79">
            <v>0</v>
          </cell>
          <cell r="D79">
            <v>0</v>
          </cell>
          <cell r="E79">
            <v>0</v>
          </cell>
          <cell r="F79">
            <v>0</v>
          </cell>
          <cell r="G79">
            <v>0</v>
          </cell>
          <cell r="H79">
            <v>0</v>
          </cell>
          <cell r="I79">
            <v>0</v>
          </cell>
        </row>
        <row r="80">
          <cell r="A80" t="str">
            <v>2-</v>
          </cell>
          <cell r="B80" t="str">
            <v>COSTO FINANCIERO  0 % de ( 1 )</v>
          </cell>
          <cell r="C80">
            <v>0</v>
          </cell>
          <cell r="D80">
            <v>0</v>
          </cell>
          <cell r="E80">
            <v>0</v>
          </cell>
          <cell r="F80">
            <v>0</v>
          </cell>
          <cell r="H80">
            <v>0</v>
          </cell>
          <cell r="I80">
            <v>0</v>
          </cell>
        </row>
        <row r="81">
          <cell r="A81" t="str">
            <v>3-</v>
          </cell>
          <cell r="B81" t="str">
            <v>COSTO COSTO ( 1 + 2 )</v>
          </cell>
          <cell r="C81">
            <v>0</v>
          </cell>
          <cell r="D81">
            <v>0</v>
          </cell>
          <cell r="F81">
            <v>0</v>
          </cell>
          <cell r="H81">
            <v>0</v>
          </cell>
          <cell r="I81">
            <v>0</v>
          </cell>
        </row>
        <row r="82">
          <cell r="A82" t="str">
            <v>4-</v>
          </cell>
          <cell r="B82" t="str">
            <v>GASTOS GENERALES  0 % de ( 3 )</v>
          </cell>
          <cell r="C82">
            <v>0</v>
          </cell>
          <cell r="D82">
            <v>0</v>
          </cell>
          <cell r="E82">
            <v>0</v>
          </cell>
          <cell r="F82">
            <v>0</v>
          </cell>
          <cell r="H82">
            <v>0</v>
          </cell>
          <cell r="I82">
            <v>0</v>
          </cell>
        </row>
        <row r="83">
          <cell r="A83" t="str">
            <v>5-</v>
          </cell>
          <cell r="B83" t="str">
            <v>BENEFICIOS  0 % de ( 3 )</v>
          </cell>
          <cell r="C83">
            <v>0</v>
          </cell>
          <cell r="D83">
            <v>0</v>
          </cell>
          <cell r="E83">
            <v>0</v>
          </cell>
          <cell r="F83">
            <v>0</v>
          </cell>
          <cell r="H83">
            <v>0</v>
          </cell>
          <cell r="I83">
            <v>0</v>
          </cell>
        </row>
        <row r="84">
          <cell r="A84">
            <v>6</v>
          </cell>
          <cell r="B84" t="str">
            <v>SUB TOTAL ( 3 + 4 + 5 )</v>
          </cell>
          <cell r="C84">
            <v>0</v>
          </cell>
          <cell r="D84">
            <v>0</v>
          </cell>
          <cell r="F84">
            <v>0</v>
          </cell>
          <cell r="H84">
            <v>0</v>
          </cell>
          <cell r="I84">
            <v>0</v>
          </cell>
        </row>
        <row r="85">
          <cell r="A85" t="str">
            <v>7-</v>
          </cell>
          <cell r="B85" t="str">
            <v>INGRESOS BRUTOS Y LOTE HOGAR  0 % de ( 6 )</v>
          </cell>
          <cell r="C85">
            <v>0</v>
          </cell>
          <cell r="D85">
            <v>0</v>
          </cell>
          <cell r="E85">
            <v>0</v>
          </cell>
          <cell r="F85">
            <v>0</v>
          </cell>
          <cell r="H85">
            <v>0</v>
          </cell>
          <cell r="I85">
            <v>0</v>
          </cell>
        </row>
        <row r="86">
          <cell r="A86" t="str">
            <v>8-</v>
          </cell>
          <cell r="B86" t="str">
            <v>IMPUESTO AL VALOR AGREGADO 0 % de ( 6 )</v>
          </cell>
          <cell r="C86">
            <v>0</v>
          </cell>
          <cell r="D86">
            <v>0</v>
          </cell>
          <cell r="E86">
            <v>0</v>
          </cell>
          <cell r="F86">
            <v>0</v>
          </cell>
          <cell r="G86">
            <v>0</v>
          </cell>
          <cell r="H86">
            <v>0</v>
          </cell>
          <cell r="I86">
            <v>0</v>
          </cell>
        </row>
        <row r="87">
          <cell r="A87">
            <v>0</v>
          </cell>
          <cell r="B87">
            <v>0</v>
          </cell>
          <cell r="C87">
            <v>0</v>
          </cell>
          <cell r="D87">
            <v>0</v>
          </cell>
          <cell r="E87">
            <v>0</v>
          </cell>
          <cell r="F87">
            <v>0</v>
          </cell>
          <cell r="G87">
            <v>0</v>
          </cell>
          <cell r="I87">
            <v>0</v>
          </cell>
        </row>
        <row r="88">
          <cell r="B88" t="str">
            <v>PRECIO TOTAL VIVENDAS</v>
          </cell>
          <cell r="C88">
            <v>0</v>
          </cell>
          <cell r="D88">
            <v>0</v>
          </cell>
          <cell r="F88">
            <v>0</v>
          </cell>
          <cell r="G88">
            <v>0</v>
          </cell>
          <cell r="H88">
            <v>0</v>
          </cell>
          <cell r="I88">
            <v>0</v>
          </cell>
        </row>
        <row r="89">
          <cell r="A89">
            <v>0</v>
          </cell>
          <cell r="B89">
            <v>0</v>
          </cell>
          <cell r="C89">
            <v>0</v>
          </cell>
          <cell r="D89">
            <v>0</v>
          </cell>
          <cell r="E89">
            <v>0</v>
          </cell>
          <cell r="F89">
            <v>0</v>
          </cell>
          <cell r="G89">
            <v>0</v>
          </cell>
          <cell r="H89">
            <v>0</v>
          </cell>
          <cell r="I89">
            <v>0</v>
          </cell>
        </row>
        <row r="90">
          <cell r="A90">
            <v>0</v>
          </cell>
          <cell r="B90">
            <v>0</v>
          </cell>
          <cell r="C90">
            <v>0</v>
          </cell>
          <cell r="D90">
            <v>0</v>
          </cell>
          <cell r="E90">
            <v>0</v>
          </cell>
          <cell r="F90">
            <v>0</v>
          </cell>
          <cell r="G90">
            <v>0</v>
          </cell>
          <cell r="H90">
            <v>0</v>
          </cell>
          <cell r="I90">
            <v>0</v>
          </cell>
        </row>
        <row r="91">
          <cell r="A91" t="str">
            <v>INFRAESTRUCTURA - URBANIZACIÓN - DOCUMENTACIÓN FINAL DE OBRA</v>
          </cell>
          <cell r="B91">
            <v>0</v>
          </cell>
          <cell r="C91">
            <v>0</v>
          </cell>
          <cell r="D91">
            <v>0</v>
          </cell>
          <cell r="E91">
            <v>0</v>
          </cell>
          <cell r="F91">
            <v>0</v>
          </cell>
          <cell r="G91">
            <v>0</v>
          </cell>
          <cell r="H91">
            <v>0</v>
          </cell>
          <cell r="I91">
            <v>0</v>
          </cell>
        </row>
        <row r="92">
          <cell r="A92" t="str">
            <v>RUBRO ITEM</v>
          </cell>
          <cell r="B92" t="str">
            <v>DESIGNACION</v>
          </cell>
          <cell r="C92">
            <v>0</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C93">
            <v>0</v>
          </cell>
          <cell r="D93">
            <v>0</v>
          </cell>
          <cell r="E93">
            <v>0</v>
          </cell>
          <cell r="F93">
            <v>0</v>
          </cell>
          <cell r="G93">
            <v>0</v>
          </cell>
          <cell r="H93">
            <v>0</v>
          </cell>
          <cell r="I93">
            <v>0</v>
          </cell>
        </row>
        <row r="94">
          <cell r="A94">
            <v>0</v>
          </cell>
          <cell r="B94">
            <v>0</v>
          </cell>
          <cell r="C94">
            <v>0</v>
          </cell>
          <cell r="D94">
            <v>0</v>
          </cell>
          <cell r="E94">
            <v>0</v>
          </cell>
          <cell r="F94">
            <v>0</v>
          </cell>
          <cell r="G94">
            <v>0</v>
          </cell>
          <cell r="H94">
            <v>0</v>
          </cell>
          <cell r="I94">
            <v>0</v>
          </cell>
        </row>
        <row r="95">
          <cell r="A95">
            <v>0</v>
          </cell>
          <cell r="B95">
            <v>0</v>
          </cell>
          <cell r="C95">
            <v>0</v>
          </cell>
          <cell r="D95">
            <v>0</v>
          </cell>
          <cell r="E95">
            <v>0</v>
          </cell>
          <cell r="F95">
            <v>0</v>
          </cell>
          <cell r="G95">
            <v>0</v>
          </cell>
          <cell r="H95">
            <v>0</v>
          </cell>
          <cell r="I95">
            <v>0</v>
          </cell>
        </row>
        <row r="96">
          <cell r="A96">
            <v>0</v>
          </cell>
          <cell r="B96">
            <v>0</v>
          </cell>
          <cell r="C96">
            <v>0</v>
          </cell>
          <cell r="D96">
            <v>0</v>
          </cell>
          <cell r="E96">
            <v>0</v>
          </cell>
          <cell r="F96">
            <v>0</v>
          </cell>
          <cell r="G96">
            <v>0</v>
          </cell>
          <cell r="H96">
            <v>0</v>
          </cell>
          <cell r="I96">
            <v>0</v>
          </cell>
        </row>
        <row r="97">
          <cell r="A97">
            <v>0</v>
          </cell>
          <cell r="B97">
            <v>0</v>
          </cell>
          <cell r="C97">
            <v>0</v>
          </cell>
          <cell r="D97">
            <v>0</v>
          </cell>
          <cell r="E97">
            <v>0</v>
          </cell>
          <cell r="F97">
            <v>0</v>
          </cell>
          <cell r="G97">
            <v>0</v>
          </cell>
          <cell r="H97">
            <v>0</v>
          </cell>
          <cell r="I97">
            <v>0</v>
          </cell>
        </row>
        <row r="98">
          <cell r="A98">
            <v>0</v>
          </cell>
          <cell r="B98">
            <v>0</v>
          </cell>
          <cell r="C98">
            <v>0</v>
          </cell>
          <cell r="D98">
            <v>0</v>
          </cell>
          <cell r="E98">
            <v>0</v>
          </cell>
          <cell r="F98">
            <v>0</v>
          </cell>
          <cell r="G98">
            <v>0</v>
          </cell>
          <cell r="H98">
            <v>0</v>
          </cell>
          <cell r="I98">
            <v>0</v>
          </cell>
        </row>
        <row r="99">
          <cell r="A99">
            <v>0</v>
          </cell>
          <cell r="B99">
            <v>0</v>
          </cell>
          <cell r="C99">
            <v>0</v>
          </cell>
          <cell r="D99">
            <v>0</v>
          </cell>
          <cell r="E99">
            <v>0</v>
          </cell>
          <cell r="F99">
            <v>0</v>
          </cell>
          <cell r="G99">
            <v>0</v>
          </cell>
          <cell r="H99">
            <v>0</v>
          </cell>
          <cell r="I99">
            <v>0</v>
          </cell>
        </row>
        <row r="100">
          <cell r="A100">
            <v>0</v>
          </cell>
          <cell r="B100">
            <v>0</v>
          </cell>
          <cell r="C100">
            <v>0</v>
          </cell>
          <cell r="D100">
            <v>0</v>
          </cell>
          <cell r="E100">
            <v>0</v>
          </cell>
          <cell r="F100">
            <v>0</v>
          </cell>
          <cell r="G100">
            <v>0</v>
          </cell>
          <cell r="H100">
            <v>0</v>
          </cell>
          <cell r="I100">
            <v>0</v>
          </cell>
        </row>
        <row r="101">
          <cell r="A101">
            <v>0</v>
          </cell>
          <cell r="B101">
            <v>0</v>
          </cell>
          <cell r="C101">
            <v>0</v>
          </cell>
          <cell r="D101">
            <v>0</v>
          </cell>
          <cell r="E101">
            <v>0</v>
          </cell>
          <cell r="F101">
            <v>0</v>
          </cell>
          <cell r="G101">
            <v>0</v>
          </cell>
          <cell r="H101">
            <v>0</v>
          </cell>
          <cell r="I101">
            <v>0</v>
          </cell>
        </row>
        <row r="102">
          <cell r="A102">
            <v>0</v>
          </cell>
          <cell r="B102">
            <v>0</v>
          </cell>
          <cell r="C102">
            <v>0</v>
          </cell>
          <cell r="D102">
            <v>0</v>
          </cell>
          <cell r="E102">
            <v>0</v>
          </cell>
          <cell r="F102">
            <v>0</v>
          </cell>
          <cell r="G102">
            <v>0</v>
          </cell>
          <cell r="H102">
            <v>0</v>
          </cell>
          <cell r="I102">
            <v>0</v>
          </cell>
        </row>
        <row r="103">
          <cell r="A103">
            <v>0</v>
          </cell>
          <cell r="B103">
            <v>0</v>
          </cell>
          <cell r="C103">
            <v>0</v>
          </cell>
          <cell r="D103">
            <v>0</v>
          </cell>
          <cell r="E103">
            <v>0</v>
          </cell>
          <cell r="F103">
            <v>0</v>
          </cell>
          <cell r="G103">
            <v>0</v>
          </cell>
          <cell r="H103">
            <v>0</v>
          </cell>
          <cell r="I103">
            <v>0</v>
          </cell>
        </row>
        <row r="104">
          <cell r="A104">
            <v>0</v>
          </cell>
          <cell r="B104">
            <v>0</v>
          </cell>
          <cell r="C104">
            <v>0</v>
          </cell>
          <cell r="D104">
            <v>0</v>
          </cell>
          <cell r="E104">
            <v>0</v>
          </cell>
          <cell r="F104">
            <v>0</v>
          </cell>
          <cell r="G104">
            <v>0</v>
          </cell>
          <cell r="H104">
            <v>0</v>
          </cell>
          <cell r="I104">
            <v>0</v>
          </cell>
        </row>
        <row r="105">
          <cell r="A105">
            <v>0</v>
          </cell>
          <cell r="B105">
            <v>0</v>
          </cell>
          <cell r="C105">
            <v>0</v>
          </cell>
          <cell r="D105">
            <v>0</v>
          </cell>
          <cell r="E105">
            <v>0</v>
          </cell>
          <cell r="F105">
            <v>0</v>
          </cell>
          <cell r="G105">
            <v>0</v>
          </cell>
          <cell r="H105">
            <v>0</v>
          </cell>
          <cell r="I105">
            <v>0</v>
          </cell>
        </row>
        <row r="106">
          <cell r="A106">
            <v>0</v>
          </cell>
          <cell r="B106">
            <v>0</v>
          </cell>
          <cell r="C106">
            <v>0</v>
          </cell>
          <cell r="D106">
            <v>0</v>
          </cell>
          <cell r="E106">
            <v>0</v>
          </cell>
          <cell r="F106">
            <v>0</v>
          </cell>
          <cell r="G106">
            <v>0</v>
          </cell>
          <cell r="H106">
            <v>0</v>
          </cell>
          <cell r="I106">
            <v>0</v>
          </cell>
        </row>
        <row r="107">
          <cell r="A107">
            <v>0</v>
          </cell>
          <cell r="B107">
            <v>0</v>
          </cell>
          <cell r="C107">
            <v>0</v>
          </cell>
          <cell r="D107">
            <v>0</v>
          </cell>
          <cell r="E107">
            <v>0</v>
          </cell>
          <cell r="F107">
            <v>0</v>
          </cell>
          <cell r="G107">
            <v>0</v>
          </cell>
          <cell r="H107">
            <v>0</v>
          </cell>
          <cell r="I107">
            <v>0</v>
          </cell>
        </row>
        <row r="108">
          <cell r="A108">
            <v>0</v>
          </cell>
          <cell r="B108">
            <v>0</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v>0</v>
          </cell>
          <cell r="B110">
            <v>0</v>
          </cell>
          <cell r="C110">
            <v>0</v>
          </cell>
          <cell r="D110">
            <v>0</v>
          </cell>
          <cell r="E110">
            <v>0</v>
          </cell>
          <cell r="F110">
            <v>0</v>
          </cell>
          <cell r="G110">
            <v>0</v>
          </cell>
          <cell r="H110">
            <v>0</v>
          </cell>
          <cell r="I110">
            <v>0</v>
          </cell>
        </row>
        <row r="111">
          <cell r="A111">
            <v>0</v>
          </cell>
          <cell r="B111">
            <v>0</v>
          </cell>
          <cell r="C111">
            <v>0</v>
          </cell>
          <cell r="D111">
            <v>0</v>
          </cell>
          <cell r="E111">
            <v>0</v>
          </cell>
          <cell r="F111">
            <v>0</v>
          </cell>
          <cell r="G111">
            <v>0</v>
          </cell>
          <cell r="H111">
            <v>0</v>
          </cell>
          <cell r="I111">
            <v>0</v>
          </cell>
        </row>
        <row r="112">
          <cell r="A112">
            <v>0</v>
          </cell>
          <cell r="B112">
            <v>0</v>
          </cell>
          <cell r="C112">
            <v>0</v>
          </cell>
          <cell r="D112">
            <v>0</v>
          </cell>
          <cell r="E112">
            <v>0</v>
          </cell>
          <cell r="F112">
            <v>0</v>
          </cell>
          <cell r="G112">
            <v>0</v>
          </cell>
          <cell r="H112">
            <v>0</v>
          </cell>
          <cell r="I112">
            <v>0</v>
          </cell>
        </row>
        <row r="113">
          <cell r="A113">
            <v>0</v>
          </cell>
          <cell r="B113">
            <v>0</v>
          </cell>
          <cell r="C113">
            <v>0</v>
          </cell>
          <cell r="D113">
            <v>0</v>
          </cell>
          <cell r="E113">
            <v>0</v>
          </cell>
          <cell r="F113">
            <v>0</v>
          </cell>
          <cell r="G113">
            <v>0</v>
          </cell>
          <cell r="H113">
            <v>0</v>
          </cell>
          <cell r="I113">
            <v>0</v>
          </cell>
        </row>
        <row r="114">
          <cell r="A114">
            <v>0</v>
          </cell>
          <cell r="B114">
            <v>0</v>
          </cell>
          <cell r="C114">
            <v>0</v>
          </cell>
          <cell r="D114">
            <v>0</v>
          </cell>
          <cell r="E114">
            <v>0</v>
          </cell>
          <cell r="F114">
            <v>0</v>
          </cell>
          <cell r="G114">
            <v>0</v>
          </cell>
          <cell r="H114">
            <v>0</v>
          </cell>
          <cell r="I114">
            <v>0</v>
          </cell>
        </row>
        <row r="115">
          <cell r="A115">
            <v>0</v>
          </cell>
          <cell r="B115">
            <v>0</v>
          </cell>
          <cell r="C115">
            <v>0</v>
          </cell>
          <cell r="D115">
            <v>0</v>
          </cell>
          <cell r="E115">
            <v>0</v>
          </cell>
          <cell r="F115">
            <v>0</v>
          </cell>
          <cell r="G115">
            <v>0</v>
          </cell>
          <cell r="H115">
            <v>0</v>
          </cell>
          <cell r="I115">
            <v>0</v>
          </cell>
        </row>
        <row r="116">
          <cell r="A116">
            <v>0</v>
          </cell>
          <cell r="B116">
            <v>0</v>
          </cell>
          <cell r="C116">
            <v>0</v>
          </cell>
          <cell r="D116">
            <v>0</v>
          </cell>
          <cell r="E116">
            <v>0</v>
          </cell>
          <cell r="F116">
            <v>0</v>
          </cell>
          <cell r="G116">
            <v>0</v>
          </cell>
          <cell r="H116">
            <v>0</v>
          </cell>
          <cell r="I116">
            <v>0</v>
          </cell>
        </row>
        <row r="117">
          <cell r="A117">
            <v>0</v>
          </cell>
          <cell r="B117">
            <v>0</v>
          </cell>
          <cell r="C117">
            <v>0</v>
          </cell>
          <cell r="D117">
            <v>0</v>
          </cell>
          <cell r="E117">
            <v>0</v>
          </cell>
          <cell r="F117">
            <v>0</v>
          </cell>
          <cell r="G117">
            <v>0</v>
          </cell>
          <cell r="H117">
            <v>0</v>
          </cell>
          <cell r="I117">
            <v>0</v>
          </cell>
        </row>
        <row r="118">
          <cell r="A118">
            <v>0</v>
          </cell>
          <cell r="B118">
            <v>0</v>
          </cell>
          <cell r="C118">
            <v>0</v>
          </cell>
          <cell r="D118">
            <v>0</v>
          </cell>
          <cell r="E118">
            <v>0</v>
          </cell>
          <cell r="F118">
            <v>0</v>
          </cell>
          <cell r="G118">
            <v>0</v>
          </cell>
          <cell r="H118">
            <v>0</v>
          </cell>
          <cell r="I118">
            <v>0</v>
          </cell>
        </row>
        <row r="119">
          <cell r="A119">
            <v>0</v>
          </cell>
          <cell r="B119">
            <v>0</v>
          </cell>
          <cell r="C119">
            <v>0</v>
          </cell>
          <cell r="D119">
            <v>0</v>
          </cell>
          <cell r="E119">
            <v>0</v>
          </cell>
          <cell r="F119">
            <v>0</v>
          </cell>
          <cell r="G119">
            <v>0</v>
          </cell>
          <cell r="H119">
            <v>0</v>
          </cell>
          <cell r="I119">
            <v>0</v>
          </cell>
        </row>
        <row r="120">
          <cell r="A120">
            <v>0</v>
          </cell>
          <cell r="B120">
            <v>0</v>
          </cell>
          <cell r="C120">
            <v>0</v>
          </cell>
          <cell r="D120">
            <v>0</v>
          </cell>
          <cell r="E120">
            <v>0</v>
          </cell>
          <cell r="F120">
            <v>0</v>
          </cell>
          <cell r="G120">
            <v>0</v>
          </cell>
          <cell r="H120">
            <v>0</v>
          </cell>
          <cell r="I120">
            <v>0</v>
          </cell>
        </row>
        <row r="121">
          <cell r="A121">
            <v>0</v>
          </cell>
          <cell r="B121">
            <v>0</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v>0</v>
          </cell>
          <cell r="B123">
            <v>0</v>
          </cell>
          <cell r="C123">
            <v>0</v>
          </cell>
          <cell r="D123">
            <v>0</v>
          </cell>
          <cell r="E123">
            <v>0</v>
          </cell>
          <cell r="F123">
            <v>0</v>
          </cell>
          <cell r="G123">
            <v>0</v>
          </cell>
          <cell r="H123">
            <v>0</v>
          </cell>
          <cell r="I123">
            <v>0</v>
          </cell>
        </row>
        <row r="124">
          <cell r="A124">
            <v>0</v>
          </cell>
          <cell r="B124">
            <v>0</v>
          </cell>
          <cell r="C124">
            <v>0</v>
          </cell>
          <cell r="D124">
            <v>0</v>
          </cell>
          <cell r="E124">
            <v>0</v>
          </cell>
          <cell r="F124">
            <v>0</v>
          </cell>
          <cell r="G124">
            <v>0</v>
          </cell>
          <cell r="H124">
            <v>0</v>
          </cell>
          <cell r="I124">
            <v>0</v>
          </cell>
        </row>
        <row r="125">
          <cell r="A125">
            <v>0</v>
          </cell>
          <cell r="B125">
            <v>0</v>
          </cell>
          <cell r="C125">
            <v>0</v>
          </cell>
          <cell r="D125">
            <v>0</v>
          </cell>
          <cell r="E125">
            <v>0</v>
          </cell>
          <cell r="F125">
            <v>0</v>
          </cell>
          <cell r="G125">
            <v>0</v>
          </cell>
          <cell r="H125">
            <v>0</v>
          </cell>
          <cell r="I125">
            <v>0</v>
          </cell>
        </row>
        <row r="126">
          <cell r="A126">
            <v>0</v>
          </cell>
          <cell r="B126">
            <v>0</v>
          </cell>
          <cell r="C126">
            <v>0</v>
          </cell>
          <cell r="D126">
            <v>0</v>
          </cell>
          <cell r="E126">
            <v>0</v>
          </cell>
          <cell r="F126">
            <v>0</v>
          </cell>
          <cell r="G126">
            <v>0</v>
          </cell>
          <cell r="H126">
            <v>0</v>
          </cell>
          <cell r="I126">
            <v>0</v>
          </cell>
        </row>
        <row r="127">
          <cell r="A127">
            <v>0</v>
          </cell>
          <cell r="B127">
            <v>0</v>
          </cell>
          <cell r="C127">
            <v>0</v>
          </cell>
          <cell r="D127">
            <v>0</v>
          </cell>
          <cell r="E127">
            <v>0</v>
          </cell>
          <cell r="F127">
            <v>0</v>
          </cell>
          <cell r="G127">
            <v>0</v>
          </cell>
          <cell r="H127">
            <v>0</v>
          </cell>
          <cell r="I127">
            <v>0</v>
          </cell>
        </row>
        <row r="128">
          <cell r="A128">
            <v>0</v>
          </cell>
          <cell r="B128">
            <v>0</v>
          </cell>
          <cell r="C128">
            <v>0</v>
          </cell>
          <cell r="D128">
            <v>0</v>
          </cell>
          <cell r="E128">
            <v>0</v>
          </cell>
          <cell r="F128">
            <v>0</v>
          </cell>
          <cell r="G128">
            <v>0</v>
          </cell>
          <cell r="H128">
            <v>0</v>
          </cell>
          <cell r="I128">
            <v>0</v>
          </cell>
        </row>
        <row r="129">
          <cell r="A129">
            <v>0</v>
          </cell>
          <cell r="B129">
            <v>0</v>
          </cell>
          <cell r="C129">
            <v>0</v>
          </cell>
          <cell r="D129">
            <v>0</v>
          </cell>
          <cell r="E129">
            <v>0</v>
          </cell>
          <cell r="F129">
            <v>0</v>
          </cell>
          <cell r="G129">
            <v>0</v>
          </cell>
          <cell r="H129">
            <v>0</v>
          </cell>
          <cell r="I129">
            <v>0</v>
          </cell>
        </row>
        <row r="130">
          <cell r="A130">
            <v>0</v>
          </cell>
          <cell r="B130">
            <v>0</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v>0</v>
          </cell>
          <cell r="B132">
            <v>0</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v>0</v>
          </cell>
          <cell r="B134">
            <v>0</v>
          </cell>
          <cell r="C134">
            <v>0</v>
          </cell>
          <cell r="D134">
            <v>0</v>
          </cell>
          <cell r="E134">
            <v>0</v>
          </cell>
          <cell r="F134">
            <v>0</v>
          </cell>
          <cell r="G134">
            <v>0</v>
          </cell>
          <cell r="H134">
            <v>0</v>
          </cell>
          <cell r="I134">
            <v>0</v>
          </cell>
        </row>
        <row r="135">
          <cell r="A135">
            <v>0</v>
          </cell>
          <cell r="B135">
            <v>0</v>
          </cell>
          <cell r="C135">
            <v>0</v>
          </cell>
          <cell r="D135">
            <v>0</v>
          </cell>
          <cell r="E135">
            <v>0</v>
          </cell>
          <cell r="F135">
            <v>0</v>
          </cell>
          <cell r="G135">
            <v>0</v>
          </cell>
          <cell r="H135">
            <v>0</v>
          </cell>
          <cell r="I135">
            <v>0</v>
          </cell>
        </row>
        <row r="136">
          <cell r="A136">
            <v>0</v>
          </cell>
          <cell r="B136">
            <v>0</v>
          </cell>
          <cell r="C136">
            <v>0</v>
          </cell>
          <cell r="D136">
            <v>0</v>
          </cell>
          <cell r="E136">
            <v>0</v>
          </cell>
          <cell r="F136">
            <v>0</v>
          </cell>
          <cell r="G136">
            <v>0</v>
          </cell>
          <cell r="H136">
            <v>0</v>
          </cell>
          <cell r="I136">
            <v>0</v>
          </cell>
        </row>
        <row r="137">
          <cell r="A137">
            <v>0</v>
          </cell>
          <cell r="B137">
            <v>0</v>
          </cell>
          <cell r="C137">
            <v>0</v>
          </cell>
          <cell r="D137">
            <v>0</v>
          </cell>
          <cell r="E137">
            <v>0</v>
          </cell>
          <cell r="F137">
            <v>0</v>
          </cell>
          <cell r="G137">
            <v>0</v>
          </cell>
          <cell r="H137">
            <v>0</v>
          </cell>
          <cell r="I137">
            <v>0</v>
          </cell>
        </row>
        <row r="138">
          <cell r="A138">
            <v>0</v>
          </cell>
          <cell r="B138">
            <v>0</v>
          </cell>
          <cell r="C138">
            <v>0</v>
          </cell>
          <cell r="D138">
            <v>0</v>
          </cell>
          <cell r="E138">
            <v>0</v>
          </cell>
          <cell r="F138">
            <v>0</v>
          </cell>
          <cell r="G138">
            <v>0</v>
          </cell>
          <cell r="H138">
            <v>0</v>
          </cell>
          <cell r="I138">
            <v>0</v>
          </cell>
        </row>
        <row r="139">
          <cell r="A139">
            <v>0</v>
          </cell>
          <cell r="B139">
            <v>0</v>
          </cell>
          <cell r="C139">
            <v>0</v>
          </cell>
          <cell r="D139">
            <v>0</v>
          </cell>
          <cell r="E139">
            <v>0</v>
          </cell>
          <cell r="F139">
            <v>0</v>
          </cell>
          <cell r="G139">
            <v>0</v>
          </cell>
          <cell r="H139">
            <v>0</v>
          </cell>
          <cell r="I139">
            <v>0</v>
          </cell>
        </row>
        <row r="140">
          <cell r="A140">
            <v>0</v>
          </cell>
          <cell r="B140">
            <v>0</v>
          </cell>
          <cell r="C140">
            <v>0</v>
          </cell>
          <cell r="D140">
            <v>0</v>
          </cell>
          <cell r="E140">
            <v>0</v>
          </cell>
          <cell r="F140">
            <v>0</v>
          </cell>
          <cell r="G140">
            <v>0</v>
          </cell>
          <cell r="H140">
            <v>0</v>
          </cell>
          <cell r="I140">
            <v>0</v>
          </cell>
        </row>
        <row r="141">
          <cell r="A141">
            <v>0</v>
          </cell>
          <cell r="B141">
            <v>0</v>
          </cell>
          <cell r="C141">
            <v>0</v>
          </cell>
          <cell r="D141">
            <v>0</v>
          </cell>
          <cell r="E141">
            <v>0</v>
          </cell>
          <cell r="F141">
            <v>0</v>
          </cell>
          <cell r="G141">
            <v>0</v>
          </cell>
          <cell r="H141">
            <v>0</v>
          </cell>
          <cell r="I141">
            <v>0</v>
          </cell>
        </row>
        <row r="142">
          <cell r="A142">
            <v>0</v>
          </cell>
          <cell r="B142">
            <v>0</v>
          </cell>
          <cell r="C142">
            <v>0</v>
          </cell>
          <cell r="D142">
            <v>0</v>
          </cell>
          <cell r="E142">
            <v>0</v>
          </cell>
          <cell r="F142">
            <v>0</v>
          </cell>
          <cell r="G142">
            <v>0</v>
          </cell>
          <cell r="H142">
            <v>0</v>
          </cell>
          <cell r="I142">
            <v>0</v>
          </cell>
        </row>
        <row r="143">
          <cell r="A143">
            <v>0</v>
          </cell>
          <cell r="B143">
            <v>0</v>
          </cell>
          <cell r="C143">
            <v>0</v>
          </cell>
          <cell r="D143">
            <v>0</v>
          </cell>
          <cell r="E143">
            <v>0</v>
          </cell>
          <cell r="F143">
            <v>0</v>
          </cell>
          <cell r="G143">
            <v>0</v>
          </cell>
          <cell r="H143">
            <v>0</v>
          </cell>
          <cell r="I143">
            <v>0</v>
          </cell>
        </row>
        <row r="144">
          <cell r="A144">
            <v>0</v>
          </cell>
          <cell r="B144">
            <v>0</v>
          </cell>
          <cell r="C144">
            <v>0</v>
          </cell>
          <cell r="D144">
            <v>0</v>
          </cell>
          <cell r="E144">
            <v>0</v>
          </cell>
          <cell r="F144">
            <v>0</v>
          </cell>
          <cell r="G144">
            <v>0</v>
          </cell>
          <cell r="H144">
            <v>0</v>
          </cell>
          <cell r="I144">
            <v>0</v>
          </cell>
        </row>
        <row r="145">
          <cell r="A145">
            <v>0</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v>0</v>
          </cell>
          <cell r="B147">
            <v>0</v>
          </cell>
          <cell r="C147">
            <v>0</v>
          </cell>
          <cell r="D147">
            <v>0</v>
          </cell>
          <cell r="E147">
            <v>0</v>
          </cell>
          <cell r="F147">
            <v>0</v>
          </cell>
          <cell r="G147">
            <v>0</v>
          </cell>
          <cell r="H147">
            <v>0</v>
          </cell>
          <cell r="I147">
            <v>0</v>
          </cell>
        </row>
        <row r="148">
          <cell r="A148">
            <v>0</v>
          </cell>
          <cell r="B148">
            <v>0</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v>0</v>
          </cell>
          <cell r="B150">
            <v>0</v>
          </cell>
          <cell r="C150">
            <v>0</v>
          </cell>
          <cell r="D150">
            <v>0</v>
          </cell>
          <cell r="E150">
            <v>0</v>
          </cell>
          <cell r="F150">
            <v>0</v>
          </cell>
          <cell r="G150">
            <v>0</v>
          </cell>
          <cell r="H150">
            <v>0</v>
          </cell>
          <cell r="I150">
            <v>0</v>
          </cell>
        </row>
        <row r="151">
          <cell r="A151">
            <v>0</v>
          </cell>
          <cell r="B151">
            <v>0</v>
          </cell>
          <cell r="C151">
            <v>0</v>
          </cell>
          <cell r="D151">
            <v>0</v>
          </cell>
          <cell r="E151">
            <v>0</v>
          </cell>
          <cell r="F151">
            <v>0</v>
          </cell>
          <cell r="G151">
            <v>0</v>
          </cell>
          <cell r="H151">
            <v>0</v>
          </cell>
          <cell r="I151">
            <v>0</v>
          </cell>
        </row>
        <row r="152">
          <cell r="A152">
            <v>0</v>
          </cell>
          <cell r="B152">
            <v>0</v>
          </cell>
          <cell r="C152">
            <v>0</v>
          </cell>
          <cell r="D152">
            <v>0</v>
          </cell>
          <cell r="E152">
            <v>0</v>
          </cell>
          <cell r="F152">
            <v>0</v>
          </cell>
          <cell r="G152">
            <v>0</v>
          </cell>
          <cell r="H152">
            <v>0</v>
          </cell>
          <cell r="I152">
            <v>0</v>
          </cell>
        </row>
        <row r="153">
          <cell r="A153">
            <v>0</v>
          </cell>
          <cell r="B153">
            <v>0</v>
          </cell>
          <cell r="C153">
            <v>0</v>
          </cell>
          <cell r="D153">
            <v>0</v>
          </cell>
          <cell r="E153">
            <v>0</v>
          </cell>
          <cell r="F153">
            <v>0</v>
          </cell>
          <cell r="G153">
            <v>0</v>
          </cell>
          <cell r="H153">
            <v>0</v>
          </cell>
          <cell r="I153">
            <v>0</v>
          </cell>
        </row>
        <row r="154">
          <cell r="A154">
            <v>0</v>
          </cell>
          <cell r="B154">
            <v>0</v>
          </cell>
          <cell r="C154">
            <v>0</v>
          </cell>
          <cell r="D154">
            <v>0</v>
          </cell>
          <cell r="E154">
            <v>0</v>
          </cell>
          <cell r="F154">
            <v>0</v>
          </cell>
          <cell r="G154">
            <v>0</v>
          </cell>
          <cell r="H154">
            <v>0</v>
          </cell>
          <cell r="I154">
            <v>0</v>
          </cell>
        </row>
        <row r="155">
          <cell r="A155">
            <v>0</v>
          </cell>
          <cell r="B155">
            <v>0</v>
          </cell>
          <cell r="C155">
            <v>0</v>
          </cell>
          <cell r="D155">
            <v>0</v>
          </cell>
          <cell r="E155">
            <v>0</v>
          </cell>
          <cell r="F155">
            <v>0</v>
          </cell>
          <cell r="G155">
            <v>0</v>
          </cell>
          <cell r="H155">
            <v>0</v>
          </cell>
          <cell r="I155">
            <v>0</v>
          </cell>
        </row>
        <row r="156">
          <cell r="A156">
            <v>0</v>
          </cell>
          <cell r="B156">
            <v>0</v>
          </cell>
          <cell r="C156">
            <v>0</v>
          </cell>
          <cell r="D156">
            <v>0</v>
          </cell>
          <cell r="E156">
            <v>0</v>
          </cell>
          <cell r="F156">
            <v>0</v>
          </cell>
          <cell r="G156">
            <v>0</v>
          </cell>
          <cell r="H156">
            <v>0</v>
          </cell>
          <cell r="I156">
            <v>0</v>
          </cell>
        </row>
        <row r="157">
          <cell r="A157">
            <v>0</v>
          </cell>
          <cell r="B157">
            <v>0</v>
          </cell>
          <cell r="C157">
            <v>0</v>
          </cell>
          <cell r="D157">
            <v>0</v>
          </cell>
          <cell r="E157">
            <v>0</v>
          </cell>
          <cell r="F157">
            <v>0</v>
          </cell>
          <cell r="G157">
            <v>0</v>
          </cell>
          <cell r="I157">
            <v>0</v>
          </cell>
        </row>
        <row r="158">
          <cell r="A158">
            <v>0</v>
          </cell>
          <cell r="B158" t="str">
            <v xml:space="preserve">TOTAL COSTO </v>
          </cell>
          <cell r="C158">
            <v>0</v>
          </cell>
          <cell r="D158">
            <v>0</v>
          </cell>
          <cell r="E158">
            <v>0</v>
          </cell>
          <cell r="F158">
            <v>0</v>
          </cell>
          <cell r="G158">
            <v>0</v>
          </cell>
          <cell r="H158">
            <v>0</v>
          </cell>
          <cell r="I158">
            <v>0</v>
          </cell>
        </row>
        <row r="159">
          <cell r="G159">
            <v>0</v>
          </cell>
        </row>
        <row r="160">
          <cell r="A160" t="str">
            <v>1-</v>
          </cell>
          <cell r="B160" t="str">
            <v>COSTO OFERTA</v>
          </cell>
          <cell r="C160">
            <v>0</v>
          </cell>
          <cell r="D160">
            <v>0</v>
          </cell>
          <cell r="E160">
            <v>0</v>
          </cell>
          <cell r="F160">
            <v>0</v>
          </cell>
          <cell r="G160">
            <v>0</v>
          </cell>
          <cell r="H160">
            <v>0</v>
          </cell>
          <cell r="I160">
            <v>0</v>
          </cell>
        </row>
        <row r="161">
          <cell r="A161" t="str">
            <v>2-</v>
          </cell>
          <cell r="B161" t="str">
            <v>COSTO FINANCIERO  0 % de ( 1 )</v>
          </cell>
          <cell r="C161">
            <v>0</v>
          </cell>
          <cell r="D161">
            <v>0</v>
          </cell>
          <cell r="E161">
            <v>0</v>
          </cell>
          <cell r="F161">
            <v>0</v>
          </cell>
          <cell r="H161">
            <v>0</v>
          </cell>
          <cell r="I161">
            <v>0</v>
          </cell>
        </row>
        <row r="162">
          <cell r="A162" t="str">
            <v>3-</v>
          </cell>
          <cell r="B162" t="str">
            <v>COSTO COSTO ( 1 + 2 )</v>
          </cell>
          <cell r="C162">
            <v>0</v>
          </cell>
          <cell r="D162">
            <v>0</v>
          </cell>
          <cell r="F162">
            <v>0</v>
          </cell>
          <cell r="H162">
            <v>0</v>
          </cell>
          <cell r="I162">
            <v>0</v>
          </cell>
        </row>
        <row r="163">
          <cell r="A163" t="str">
            <v>4-</v>
          </cell>
          <cell r="B163" t="str">
            <v>GASTOS GENERALES  0 % de ( 3 )</v>
          </cell>
          <cell r="C163">
            <v>0</v>
          </cell>
          <cell r="D163">
            <v>0</v>
          </cell>
          <cell r="E163">
            <v>0</v>
          </cell>
          <cell r="F163">
            <v>0</v>
          </cell>
          <cell r="H163">
            <v>0</v>
          </cell>
          <cell r="I163">
            <v>0</v>
          </cell>
        </row>
        <row r="164">
          <cell r="A164" t="str">
            <v>5-</v>
          </cell>
          <cell r="B164" t="str">
            <v>BENEFICIOS  0 % de ( 3 )</v>
          </cell>
          <cell r="C164">
            <v>0</v>
          </cell>
          <cell r="D164">
            <v>0</v>
          </cell>
          <cell r="E164">
            <v>0</v>
          </cell>
          <cell r="F164">
            <v>0</v>
          </cell>
          <cell r="H164">
            <v>0</v>
          </cell>
          <cell r="I164">
            <v>0</v>
          </cell>
        </row>
        <row r="165">
          <cell r="A165">
            <v>6</v>
          </cell>
          <cell r="B165" t="str">
            <v>SUB TOTAL ( 3 + 4 + 5 )</v>
          </cell>
          <cell r="C165">
            <v>0</v>
          </cell>
          <cell r="D165">
            <v>0</v>
          </cell>
          <cell r="F165">
            <v>0</v>
          </cell>
          <cell r="H165">
            <v>0</v>
          </cell>
          <cell r="I165">
            <v>0</v>
          </cell>
        </row>
        <row r="166">
          <cell r="A166" t="str">
            <v>7-</v>
          </cell>
          <cell r="B166" t="str">
            <v>INGRESOS BRUTOS Y LOTE HOGAR  0 % de ( 6 )</v>
          </cell>
          <cell r="C166">
            <v>0</v>
          </cell>
          <cell r="D166">
            <v>0</v>
          </cell>
          <cell r="E166">
            <v>0</v>
          </cell>
          <cell r="F166">
            <v>0</v>
          </cell>
          <cell r="H166">
            <v>0</v>
          </cell>
          <cell r="I166">
            <v>0</v>
          </cell>
        </row>
        <row r="167">
          <cell r="A167" t="str">
            <v>8-</v>
          </cell>
          <cell r="B167" t="str">
            <v>IMPUESTO AL VALOR AGREGADO 0 % de ( 6 )</v>
          </cell>
          <cell r="C167">
            <v>0</v>
          </cell>
          <cell r="D167">
            <v>0</v>
          </cell>
          <cell r="E167">
            <v>0</v>
          </cell>
          <cell r="F167">
            <v>0</v>
          </cell>
          <cell r="G167">
            <v>0</v>
          </cell>
          <cell r="H167">
            <v>0</v>
          </cell>
          <cell r="I167">
            <v>0</v>
          </cell>
        </row>
        <row r="168">
          <cell r="A168">
            <v>0</v>
          </cell>
          <cell r="B168">
            <v>0</v>
          </cell>
          <cell r="C168">
            <v>0</v>
          </cell>
          <cell r="D168">
            <v>0</v>
          </cell>
          <cell r="E168">
            <v>0</v>
          </cell>
          <cell r="F168">
            <v>0</v>
          </cell>
          <cell r="G168">
            <v>0</v>
          </cell>
          <cell r="I168">
            <v>0</v>
          </cell>
        </row>
        <row r="169">
          <cell r="B169" t="str">
            <v>PRECIO TOTAL INFRAESTRUCTURA - URBANIZACIÓN - DOCUMENTACIÓN FINAL DE OBRA</v>
          </cell>
          <cell r="C169">
            <v>0</v>
          </cell>
          <cell r="D169">
            <v>0</v>
          </cell>
          <cell r="F169">
            <v>0</v>
          </cell>
          <cell r="G169">
            <v>0</v>
          </cell>
          <cell r="H169">
            <v>0</v>
          </cell>
          <cell r="I169">
            <v>0</v>
          </cell>
        </row>
        <row r="170">
          <cell r="A170">
            <v>0</v>
          </cell>
          <cell r="B170">
            <v>0</v>
          </cell>
          <cell r="C170">
            <v>0</v>
          </cell>
          <cell r="D170">
            <v>0</v>
          </cell>
          <cell r="E170">
            <v>0</v>
          </cell>
          <cell r="F170">
            <v>0</v>
          </cell>
          <cell r="G170">
            <v>0</v>
          </cell>
          <cell r="I170">
            <v>0</v>
          </cell>
        </row>
        <row r="171">
          <cell r="B171" t="str">
            <v>MONTO TOTAL DE OBRA</v>
          </cell>
          <cell r="H171">
            <v>0</v>
          </cell>
          <cell r="I171">
            <v>0</v>
          </cell>
        </row>
        <row r="172">
          <cell r="B172">
            <v>0</v>
          </cell>
          <cell r="G172">
            <v>0</v>
          </cell>
          <cell r="H172">
            <v>0</v>
          </cell>
        </row>
        <row r="173">
          <cell r="A173" t="e">
            <v>#N/A</v>
          </cell>
          <cell r="B173">
            <v>0</v>
          </cell>
          <cell r="C173">
            <v>0</v>
          </cell>
          <cell r="D173">
            <v>0</v>
          </cell>
          <cell r="E173">
            <v>0</v>
          </cell>
          <cell r="F173">
            <v>0</v>
          </cell>
          <cell r="G173">
            <v>0</v>
          </cell>
          <cell r="H173">
            <v>0</v>
          </cell>
          <cell r="I173">
            <v>0</v>
          </cell>
        </row>
        <row r="174">
          <cell r="A174" t="str">
            <v>FIN</v>
          </cell>
        </row>
      </sheetData>
      <sheetData sheetId="6">
        <row r="1">
          <cell r="A1" t="str">
            <v>ANALISIS DE PRECIOS</v>
          </cell>
          <cell r="B1">
            <v>0</v>
          </cell>
          <cell r="C1">
            <v>0</v>
          </cell>
          <cell r="D1">
            <v>0</v>
          </cell>
          <cell r="E1">
            <v>0</v>
          </cell>
          <cell r="F1">
            <v>0</v>
          </cell>
          <cell r="G1">
            <v>0</v>
          </cell>
        </row>
        <row r="2">
          <cell r="A2" t="str">
            <v>COMITENTE:</v>
          </cell>
          <cell r="B2" t="str">
            <v>INSTITUTO PROVINCIAL DE LA VIVIENDA</v>
          </cell>
          <cell r="C2">
            <v>0</v>
          </cell>
          <cell r="D2">
            <v>0</v>
          </cell>
          <cell r="E2">
            <v>0</v>
          </cell>
          <cell r="F2">
            <v>0</v>
          </cell>
          <cell r="G2">
            <v>0</v>
          </cell>
        </row>
        <row r="3">
          <cell r="A3" t="str">
            <v>CONTRATISTA:</v>
          </cell>
          <cell r="B3">
            <v>0</v>
          </cell>
          <cell r="C3">
            <v>0</v>
          </cell>
          <cell r="D3">
            <v>0</v>
          </cell>
          <cell r="E3">
            <v>0</v>
          </cell>
          <cell r="F3">
            <v>0</v>
          </cell>
          <cell r="G3">
            <v>0</v>
          </cell>
        </row>
        <row r="4">
          <cell r="A4" t="str">
            <v>OBRA:</v>
          </cell>
          <cell r="B4">
            <v>0</v>
          </cell>
          <cell r="C4">
            <v>0</v>
          </cell>
          <cell r="D4">
            <v>0</v>
          </cell>
          <cell r="E4">
            <v>0</v>
          </cell>
          <cell r="F4" t="str">
            <v>PRECIOS A:</v>
          </cell>
          <cell r="G4">
            <v>0</v>
          </cell>
        </row>
        <row r="5">
          <cell r="A5" t="str">
            <v>UBICACIÓN:</v>
          </cell>
          <cell r="B5">
            <v>0</v>
          </cell>
          <cell r="C5">
            <v>0</v>
          </cell>
          <cell r="E5">
            <v>0</v>
          </cell>
          <cell r="G5">
            <v>0</v>
          </cell>
        </row>
        <row r="6">
          <cell r="A6" t="str">
            <v>RUBRO:</v>
          </cell>
          <cell r="B6">
            <v>0</v>
          </cell>
          <cell r="C6">
            <v>0</v>
          </cell>
          <cell r="E6">
            <v>0</v>
          </cell>
          <cell r="G6">
            <v>0</v>
          </cell>
        </row>
        <row r="7">
          <cell r="A7" t="str">
            <v>ITEM:</v>
          </cell>
          <cell r="B7" t="str">
            <v/>
          </cell>
          <cell r="C7" t="str">
            <v/>
          </cell>
          <cell r="E7">
            <v>0</v>
          </cell>
          <cell r="F7" t="str">
            <v>UNIDAD:</v>
          </cell>
          <cell r="G7" t="str">
            <v/>
          </cell>
        </row>
        <row r="8">
          <cell r="A8">
            <v>0</v>
          </cell>
          <cell r="B8">
            <v>0</v>
          </cell>
          <cell r="E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t="str">
            <v>A - MATERIALES</v>
          </cell>
          <cell r="B11">
            <v>0</v>
          </cell>
          <cell r="C11">
            <v>0</v>
          </cell>
          <cell r="D11">
            <v>0</v>
          </cell>
          <cell r="E11">
            <v>0</v>
          </cell>
          <cell r="F11">
            <v>0</v>
          </cell>
          <cell r="G11">
            <v>0</v>
          </cell>
        </row>
        <row r="12">
          <cell r="A12" t="str">
            <v/>
          </cell>
          <cell r="B12" t="str">
            <v/>
          </cell>
          <cell r="C12">
            <v>0</v>
          </cell>
          <cell r="D12" t="str">
            <v/>
          </cell>
          <cell r="E12">
            <v>0</v>
          </cell>
          <cell r="F12">
            <v>0</v>
          </cell>
          <cell r="G12">
            <v>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t="str">
            <v/>
          </cell>
          <cell r="B26" t="str">
            <v/>
          </cell>
          <cell r="C26">
            <v>0</v>
          </cell>
          <cell r="D26" t="str">
            <v/>
          </cell>
          <cell r="E26">
            <v>0</v>
          </cell>
          <cell r="F26">
            <v>0</v>
          </cell>
          <cell r="G26">
            <v>0</v>
          </cell>
        </row>
        <row r="27">
          <cell r="A27" t="str">
            <v/>
          </cell>
          <cell r="B27" t="str">
            <v/>
          </cell>
          <cell r="C27">
            <v>0</v>
          </cell>
          <cell r="D27" t="str">
            <v/>
          </cell>
          <cell r="E27">
            <v>0</v>
          </cell>
          <cell r="F27">
            <v>0</v>
          </cell>
          <cell r="G27">
            <v>0</v>
          </cell>
        </row>
        <row r="28">
          <cell r="A28" t="str">
            <v/>
          </cell>
          <cell r="B28" t="str">
            <v/>
          </cell>
          <cell r="C28">
            <v>0</v>
          </cell>
          <cell r="D28" t="str">
            <v/>
          </cell>
          <cell r="E28">
            <v>0</v>
          </cell>
          <cell r="F28">
            <v>0</v>
          </cell>
          <cell r="G28">
            <v>0</v>
          </cell>
        </row>
        <row r="29">
          <cell r="A29" t="str">
            <v/>
          </cell>
          <cell r="B29" t="str">
            <v/>
          </cell>
          <cell r="C29">
            <v>0</v>
          </cell>
          <cell r="D29" t="str">
            <v/>
          </cell>
          <cell r="E29">
            <v>0</v>
          </cell>
          <cell r="F29">
            <v>0</v>
          </cell>
          <cell r="G29">
            <v>0</v>
          </cell>
        </row>
        <row r="30">
          <cell r="A30" t="str">
            <v/>
          </cell>
          <cell r="B30" t="str">
            <v/>
          </cell>
          <cell r="C30">
            <v>0</v>
          </cell>
          <cell r="D30" t="str">
            <v/>
          </cell>
          <cell r="E30">
            <v>0</v>
          </cell>
          <cell r="F30">
            <v>0</v>
          </cell>
          <cell r="G30">
            <v>0</v>
          </cell>
        </row>
        <row r="31">
          <cell r="A31" t="str">
            <v/>
          </cell>
          <cell r="B31" t="str">
            <v/>
          </cell>
          <cell r="C31">
            <v>0</v>
          </cell>
          <cell r="D31" t="str">
            <v/>
          </cell>
          <cell r="E31">
            <v>0</v>
          </cell>
          <cell r="F31">
            <v>0</v>
          </cell>
          <cell r="G31">
            <v>0</v>
          </cell>
        </row>
        <row r="32">
          <cell r="A32">
            <v>0</v>
          </cell>
          <cell r="B32">
            <v>0</v>
          </cell>
          <cell r="C32">
            <v>0</v>
          </cell>
          <cell r="D32">
            <v>0</v>
          </cell>
          <cell r="E32">
            <v>0</v>
          </cell>
          <cell r="F32" t="str">
            <v>Total A</v>
          </cell>
          <cell r="G32">
            <v>0</v>
          </cell>
        </row>
        <row r="33">
          <cell r="A33" t="str">
            <v>B - MANO DE OBRA</v>
          </cell>
          <cell r="B33">
            <v>0</v>
          </cell>
          <cell r="C33">
            <v>0</v>
          </cell>
          <cell r="D33">
            <v>0</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t="str">
            <v/>
          </cell>
          <cell r="B36" t="str">
            <v/>
          </cell>
          <cell r="C36">
            <v>0</v>
          </cell>
          <cell r="D36" t="str">
            <v/>
          </cell>
          <cell r="E36">
            <v>0</v>
          </cell>
          <cell r="F36">
            <v>0</v>
          </cell>
          <cell r="G36">
            <v>0</v>
          </cell>
        </row>
        <row r="37">
          <cell r="A37" t="str">
            <v/>
          </cell>
          <cell r="B37" t="str">
            <v/>
          </cell>
          <cell r="C37">
            <v>0</v>
          </cell>
          <cell r="D37" t="str">
            <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v>0</v>
          </cell>
          <cell r="B42">
            <v>0</v>
          </cell>
          <cell r="C42">
            <v>0</v>
          </cell>
          <cell r="D42">
            <v>0</v>
          </cell>
          <cell r="E42">
            <v>0</v>
          </cell>
          <cell r="F42" t="str">
            <v>Total B</v>
          </cell>
          <cell r="G42">
            <v>0</v>
          </cell>
        </row>
        <row r="43">
          <cell r="A43" t="str">
            <v>C - EQUIPOS</v>
          </cell>
          <cell r="B43">
            <v>0</v>
          </cell>
          <cell r="C43">
            <v>0</v>
          </cell>
          <cell r="D43">
            <v>0</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t="str">
            <v/>
          </cell>
          <cell r="B47" t="str">
            <v/>
          </cell>
          <cell r="C47">
            <v>0</v>
          </cell>
          <cell r="D47" t="str">
            <v/>
          </cell>
          <cell r="E47">
            <v>0</v>
          </cell>
          <cell r="F47">
            <v>0</v>
          </cell>
          <cell r="G47">
            <v>0</v>
          </cell>
        </row>
        <row r="48">
          <cell r="A48" t="str">
            <v/>
          </cell>
          <cell r="B48" t="str">
            <v/>
          </cell>
          <cell r="C48">
            <v>0</v>
          </cell>
          <cell r="D48" t="str">
            <v/>
          </cell>
          <cell r="E48">
            <v>0</v>
          </cell>
          <cell r="F48">
            <v>0</v>
          </cell>
          <cell r="G48">
            <v>0</v>
          </cell>
        </row>
        <row r="49">
          <cell r="A49" t="str">
            <v/>
          </cell>
          <cell r="B49" t="str">
            <v/>
          </cell>
          <cell r="C49">
            <v>0</v>
          </cell>
          <cell r="D49" t="str">
            <v/>
          </cell>
          <cell r="E49">
            <v>0</v>
          </cell>
          <cell r="F49">
            <v>0</v>
          </cell>
          <cell r="G49">
            <v>0</v>
          </cell>
        </row>
        <row r="50">
          <cell r="A50" t="str">
            <v/>
          </cell>
          <cell r="B50" t="str">
            <v/>
          </cell>
          <cell r="C50">
            <v>0</v>
          </cell>
          <cell r="D50" t="str">
            <v/>
          </cell>
          <cell r="E50">
            <v>0</v>
          </cell>
          <cell r="F50">
            <v>0</v>
          </cell>
          <cell r="G50">
            <v>0</v>
          </cell>
        </row>
        <row r="51">
          <cell r="A51" t="str">
            <v/>
          </cell>
          <cell r="B51" t="str">
            <v/>
          </cell>
          <cell r="C51">
            <v>0</v>
          </cell>
          <cell r="D51" t="str">
            <v/>
          </cell>
          <cell r="E51">
            <v>0</v>
          </cell>
          <cell r="F51">
            <v>0</v>
          </cell>
          <cell r="G51">
            <v>0</v>
          </cell>
        </row>
        <row r="52">
          <cell r="A52" t="str">
            <v/>
          </cell>
          <cell r="B52" t="str">
            <v/>
          </cell>
          <cell r="C52">
            <v>0</v>
          </cell>
          <cell r="D52" t="str">
            <v/>
          </cell>
          <cell r="E52">
            <v>0</v>
          </cell>
          <cell r="F52">
            <v>0</v>
          </cell>
          <cell r="G52">
            <v>0</v>
          </cell>
        </row>
        <row r="53">
          <cell r="A53" t="str">
            <v/>
          </cell>
          <cell r="B53" t="str">
            <v/>
          </cell>
          <cell r="C53">
            <v>0</v>
          </cell>
          <cell r="D53" t="str">
            <v/>
          </cell>
          <cell r="E53">
            <v>0</v>
          </cell>
          <cell r="F53">
            <v>0</v>
          </cell>
          <cell r="G53">
            <v>0</v>
          </cell>
        </row>
        <row r="54">
          <cell r="A54">
            <v>0</v>
          </cell>
          <cell r="E54">
            <v>0</v>
          </cell>
          <cell r="F54" t="str">
            <v>Total C</v>
          </cell>
          <cell r="G54">
            <v>0</v>
          </cell>
        </row>
        <row r="55">
          <cell r="A55">
            <v>0</v>
          </cell>
          <cell r="E55">
            <v>0</v>
          </cell>
          <cell r="G55">
            <v>0</v>
          </cell>
        </row>
        <row r="56">
          <cell r="A56" t="str">
            <v/>
          </cell>
          <cell r="B56" t="str">
            <v/>
          </cell>
          <cell r="C56">
            <v>0</v>
          </cell>
          <cell r="D56" t="str">
            <v>COSTO NETO</v>
          </cell>
          <cell r="E56">
            <v>0</v>
          </cell>
          <cell r="F56" t="str">
            <v>Total D=A+B+C</v>
          </cell>
          <cell r="G56">
            <v>0</v>
          </cell>
        </row>
        <row r="57">
          <cell r="A57">
            <v>0</v>
          </cell>
          <cell r="B57">
            <v>0</v>
          </cell>
          <cell r="C57">
            <v>0</v>
          </cell>
          <cell r="D57">
            <v>0</v>
          </cell>
          <cell r="E57">
            <v>0</v>
          </cell>
          <cell r="F57">
            <v>0</v>
          </cell>
          <cell r="G57">
            <v>0</v>
          </cell>
        </row>
        <row r="58">
          <cell r="A58" t="str">
            <v>ANALISIS DE PRECIOS</v>
          </cell>
          <cell r="B58">
            <v>0</v>
          </cell>
          <cell r="C58">
            <v>0</v>
          </cell>
          <cell r="D58">
            <v>0</v>
          </cell>
          <cell r="E58">
            <v>0</v>
          </cell>
          <cell r="F58">
            <v>0</v>
          </cell>
          <cell r="G58">
            <v>0</v>
          </cell>
        </row>
        <row r="59">
          <cell r="A59" t="str">
            <v>COMITENTE:</v>
          </cell>
          <cell r="B59" t="str">
            <v>INSTITUTO PROVINCIAL DE LA VIVIENDA</v>
          </cell>
          <cell r="C59">
            <v>0</v>
          </cell>
          <cell r="D59">
            <v>0</v>
          </cell>
          <cell r="E59">
            <v>0</v>
          </cell>
          <cell r="F59">
            <v>0</v>
          </cell>
          <cell r="G59">
            <v>0</v>
          </cell>
        </row>
        <row r="60">
          <cell r="A60" t="str">
            <v>CONTRATISTA:</v>
          </cell>
          <cell r="B60">
            <v>0</v>
          </cell>
          <cell r="C60">
            <v>0</v>
          </cell>
          <cell r="D60">
            <v>0</v>
          </cell>
          <cell r="E60">
            <v>0</v>
          </cell>
          <cell r="F60">
            <v>0</v>
          </cell>
          <cell r="G60">
            <v>0</v>
          </cell>
        </row>
        <row r="61">
          <cell r="A61" t="str">
            <v>OBRA:</v>
          </cell>
          <cell r="B61">
            <v>0</v>
          </cell>
          <cell r="C61">
            <v>0</v>
          </cell>
          <cell r="D61">
            <v>0</v>
          </cell>
          <cell r="E61">
            <v>0</v>
          </cell>
          <cell r="F61" t="str">
            <v>PRECIOS A:</v>
          </cell>
          <cell r="G61">
            <v>0</v>
          </cell>
        </row>
        <row r="62">
          <cell r="A62" t="str">
            <v>UBICACIÓN:</v>
          </cell>
          <cell r="B62">
            <v>0</v>
          </cell>
          <cell r="C62">
            <v>0</v>
          </cell>
          <cell r="E62">
            <v>0</v>
          </cell>
          <cell r="G62">
            <v>0</v>
          </cell>
        </row>
        <row r="63">
          <cell r="A63" t="str">
            <v>RUBRO:</v>
          </cell>
          <cell r="B63">
            <v>0</v>
          </cell>
          <cell r="C63">
            <v>0</v>
          </cell>
          <cell r="E63">
            <v>0</v>
          </cell>
          <cell r="G63">
            <v>0</v>
          </cell>
        </row>
        <row r="64">
          <cell r="A64" t="str">
            <v>ITEM:</v>
          </cell>
          <cell r="B64" t="str">
            <v/>
          </cell>
          <cell r="C64" t="str">
            <v/>
          </cell>
          <cell r="E64">
            <v>0</v>
          </cell>
          <cell r="F64" t="str">
            <v>UNIDAD:</v>
          </cell>
          <cell r="G64" t="str">
            <v/>
          </cell>
        </row>
        <row r="65">
          <cell r="A65">
            <v>0</v>
          </cell>
          <cell r="B65">
            <v>0</v>
          </cell>
          <cell r="E65">
            <v>0</v>
          </cell>
          <cell r="G65">
            <v>0</v>
          </cell>
        </row>
        <row r="66">
          <cell r="A66" t="str">
            <v>DATOS REDETERMINACION</v>
          </cell>
          <cell r="B66">
            <v>0</v>
          </cell>
          <cell r="C66" t="str">
            <v>DESIGNACION</v>
          </cell>
          <cell r="D66" t="str">
            <v>U</v>
          </cell>
          <cell r="E66" t="str">
            <v>Cantidad</v>
          </cell>
          <cell r="F66" t="str">
            <v>$ Unitarios</v>
          </cell>
          <cell r="G66" t="str">
            <v>$ Parcial</v>
          </cell>
        </row>
        <row r="67">
          <cell r="A67" t="str">
            <v>CÓDIGO</v>
          </cell>
          <cell r="B67" t="str">
            <v>DESCRIPCIÓN</v>
          </cell>
          <cell r="C67">
            <v>0</v>
          </cell>
          <cell r="D67">
            <v>0</v>
          </cell>
          <cell r="E67">
            <v>0</v>
          </cell>
          <cell r="F67">
            <v>0</v>
          </cell>
          <cell r="G67">
            <v>0</v>
          </cell>
        </row>
        <row r="68">
          <cell r="A68" t="str">
            <v>A - MATERIALES</v>
          </cell>
          <cell r="B68">
            <v>0</v>
          </cell>
          <cell r="C68">
            <v>0</v>
          </cell>
          <cell r="D68">
            <v>0</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t="str">
            <v/>
          </cell>
          <cell r="B76" t="str">
            <v/>
          </cell>
          <cell r="C76">
            <v>0</v>
          </cell>
          <cell r="D76" t="str">
            <v/>
          </cell>
          <cell r="E76">
            <v>0</v>
          </cell>
          <cell r="F76">
            <v>0</v>
          </cell>
          <cell r="G76">
            <v>0</v>
          </cell>
        </row>
        <row r="77">
          <cell r="A77" t="str">
            <v/>
          </cell>
          <cell r="B77" t="str">
            <v/>
          </cell>
          <cell r="C77">
            <v>0</v>
          </cell>
          <cell r="D77" t="str">
            <v/>
          </cell>
          <cell r="E77">
            <v>0</v>
          </cell>
          <cell r="F77">
            <v>0</v>
          </cell>
          <cell r="G77">
            <v>0</v>
          </cell>
        </row>
        <row r="78">
          <cell r="A78" t="str">
            <v/>
          </cell>
          <cell r="B78" t="str">
            <v/>
          </cell>
          <cell r="C78">
            <v>0</v>
          </cell>
          <cell r="D78" t="str">
            <v/>
          </cell>
          <cell r="E78">
            <v>0</v>
          </cell>
          <cell r="F78">
            <v>0</v>
          </cell>
          <cell r="G78">
            <v>0</v>
          </cell>
        </row>
        <row r="79">
          <cell r="A79" t="str">
            <v/>
          </cell>
          <cell r="B79" t="str">
            <v/>
          </cell>
          <cell r="C79">
            <v>0</v>
          </cell>
          <cell r="D79" t="str">
            <v/>
          </cell>
          <cell r="E79">
            <v>0</v>
          </cell>
          <cell r="F79">
            <v>0</v>
          </cell>
          <cell r="G79">
            <v>0</v>
          </cell>
        </row>
        <row r="80">
          <cell r="A80" t="str">
            <v/>
          </cell>
          <cell r="B80" t="str">
            <v/>
          </cell>
          <cell r="C80">
            <v>0</v>
          </cell>
          <cell r="D80" t="str">
            <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t="str">
            <v/>
          </cell>
          <cell r="B86" t="str">
            <v/>
          </cell>
          <cell r="C86">
            <v>0</v>
          </cell>
          <cell r="D86" t="str">
            <v/>
          </cell>
          <cell r="E86">
            <v>0</v>
          </cell>
          <cell r="F86">
            <v>0</v>
          </cell>
          <cell r="G86">
            <v>0</v>
          </cell>
        </row>
        <row r="87">
          <cell r="A87" t="str">
            <v/>
          </cell>
          <cell r="B87" t="str">
            <v/>
          </cell>
          <cell r="C87">
            <v>0</v>
          </cell>
          <cell r="D87" t="str">
            <v/>
          </cell>
          <cell r="E87">
            <v>0</v>
          </cell>
          <cell r="F87">
            <v>0</v>
          </cell>
          <cell r="G87">
            <v>0</v>
          </cell>
        </row>
        <row r="88">
          <cell r="A88" t="str">
            <v/>
          </cell>
          <cell r="B88" t="str">
            <v/>
          </cell>
          <cell r="C88">
            <v>0</v>
          </cell>
          <cell r="D88" t="str">
            <v/>
          </cell>
          <cell r="E88">
            <v>0</v>
          </cell>
          <cell r="F88">
            <v>0</v>
          </cell>
          <cell r="G88">
            <v>0</v>
          </cell>
        </row>
        <row r="89">
          <cell r="A89">
            <v>0</v>
          </cell>
          <cell r="B89">
            <v>0</v>
          </cell>
          <cell r="C89">
            <v>0</v>
          </cell>
          <cell r="D89">
            <v>0</v>
          </cell>
          <cell r="E89">
            <v>0</v>
          </cell>
          <cell r="F89" t="str">
            <v>Total A</v>
          </cell>
          <cell r="G89">
            <v>0</v>
          </cell>
        </row>
        <row r="90">
          <cell r="A90" t="str">
            <v>B - MANO DE OBRA</v>
          </cell>
          <cell r="B90">
            <v>0</v>
          </cell>
          <cell r="C90">
            <v>0</v>
          </cell>
          <cell r="D90">
            <v>0</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t="str">
            <v/>
          </cell>
          <cell r="B97" t="str">
            <v/>
          </cell>
          <cell r="C97">
            <v>0</v>
          </cell>
          <cell r="D97" t="str">
            <v/>
          </cell>
          <cell r="E97">
            <v>0</v>
          </cell>
          <cell r="F97">
            <v>0</v>
          </cell>
          <cell r="G97">
            <v>0</v>
          </cell>
        </row>
        <row r="98">
          <cell r="A98" t="str">
            <v/>
          </cell>
          <cell r="B98" t="str">
            <v/>
          </cell>
          <cell r="C98">
            <v>0</v>
          </cell>
          <cell r="D98" t="str">
            <v/>
          </cell>
          <cell r="E98">
            <v>0</v>
          </cell>
          <cell r="F98">
            <v>0</v>
          </cell>
          <cell r="G98">
            <v>0</v>
          </cell>
        </row>
        <row r="99">
          <cell r="A99">
            <v>0</v>
          </cell>
          <cell r="B99">
            <v>0</v>
          </cell>
          <cell r="C99">
            <v>0</v>
          </cell>
          <cell r="D99">
            <v>0</v>
          </cell>
          <cell r="E99">
            <v>0</v>
          </cell>
          <cell r="F99" t="str">
            <v>Total B</v>
          </cell>
          <cell r="G99">
            <v>0</v>
          </cell>
        </row>
        <row r="100">
          <cell r="A100" t="str">
            <v>C - EQUIPOS</v>
          </cell>
          <cell r="B100">
            <v>0</v>
          </cell>
          <cell r="C100">
            <v>0</v>
          </cell>
          <cell r="D100">
            <v>0</v>
          </cell>
          <cell r="E100">
            <v>0</v>
          </cell>
          <cell r="F100">
            <v>0</v>
          </cell>
          <cell r="G100">
            <v>0</v>
          </cell>
        </row>
        <row r="101">
          <cell r="A101" t="str">
            <v/>
          </cell>
          <cell r="B101" t="str">
            <v/>
          </cell>
          <cell r="C101">
            <v>0</v>
          </cell>
          <cell r="D101" t="str">
            <v/>
          </cell>
          <cell r="E101">
            <v>0</v>
          </cell>
          <cell r="F101">
            <v>0</v>
          </cell>
          <cell r="G101">
            <v>0</v>
          </cell>
        </row>
        <row r="102">
          <cell r="A102" t="str">
            <v/>
          </cell>
          <cell r="B102" t="str">
            <v/>
          </cell>
          <cell r="C102">
            <v>0</v>
          </cell>
          <cell r="D102" t="str">
            <v/>
          </cell>
          <cell r="E102">
            <v>0</v>
          </cell>
          <cell r="F102">
            <v>0</v>
          </cell>
          <cell r="G102">
            <v>0</v>
          </cell>
        </row>
        <row r="103">
          <cell r="A103" t="str">
            <v/>
          </cell>
          <cell r="B103" t="str">
            <v/>
          </cell>
          <cell r="C103">
            <v>0</v>
          </cell>
          <cell r="D103" t="str">
            <v/>
          </cell>
          <cell r="E103">
            <v>0</v>
          </cell>
          <cell r="F103">
            <v>0</v>
          </cell>
          <cell r="G103">
            <v>0</v>
          </cell>
        </row>
        <row r="104">
          <cell r="A104" t="str">
            <v/>
          </cell>
          <cell r="B104" t="str">
            <v/>
          </cell>
          <cell r="C104">
            <v>0</v>
          </cell>
          <cell r="D104" t="str">
            <v/>
          </cell>
          <cell r="E104">
            <v>0</v>
          </cell>
          <cell r="F104">
            <v>0</v>
          </cell>
          <cell r="G104">
            <v>0</v>
          </cell>
        </row>
        <row r="105">
          <cell r="A105" t="str">
            <v/>
          </cell>
          <cell r="B105" t="str">
            <v/>
          </cell>
          <cell r="C105">
            <v>0</v>
          </cell>
          <cell r="D105" t="str">
            <v/>
          </cell>
          <cell r="E105">
            <v>0</v>
          </cell>
          <cell r="F105">
            <v>0</v>
          </cell>
          <cell r="G105">
            <v>0</v>
          </cell>
        </row>
        <row r="106">
          <cell r="A106" t="str">
            <v/>
          </cell>
          <cell r="B106" t="str">
            <v/>
          </cell>
          <cell r="C106">
            <v>0</v>
          </cell>
          <cell r="D106" t="str">
            <v/>
          </cell>
          <cell r="E106">
            <v>0</v>
          </cell>
          <cell r="F106">
            <v>0</v>
          </cell>
          <cell r="G106">
            <v>0</v>
          </cell>
        </row>
        <row r="107">
          <cell r="A107" t="str">
            <v/>
          </cell>
          <cell r="B107" t="str">
            <v/>
          </cell>
          <cell r="C107">
            <v>0</v>
          </cell>
          <cell r="D107" t="str">
            <v/>
          </cell>
          <cell r="E107">
            <v>0</v>
          </cell>
          <cell r="F107">
            <v>0</v>
          </cell>
          <cell r="G107">
            <v>0</v>
          </cell>
        </row>
        <row r="108">
          <cell r="A108" t="str">
            <v/>
          </cell>
          <cell r="B108" t="str">
            <v/>
          </cell>
          <cell r="C108">
            <v>0</v>
          </cell>
          <cell r="D108" t="str">
            <v/>
          </cell>
          <cell r="E108">
            <v>0</v>
          </cell>
          <cell r="F108">
            <v>0</v>
          </cell>
          <cell r="G108">
            <v>0</v>
          </cell>
        </row>
        <row r="109">
          <cell r="A109" t="str">
            <v/>
          </cell>
          <cell r="B109" t="str">
            <v/>
          </cell>
          <cell r="C109">
            <v>0</v>
          </cell>
          <cell r="D109" t="str">
            <v/>
          </cell>
          <cell r="E109">
            <v>0</v>
          </cell>
          <cell r="F109">
            <v>0</v>
          </cell>
          <cell r="G109">
            <v>0</v>
          </cell>
        </row>
        <row r="110">
          <cell r="A110" t="str">
            <v/>
          </cell>
          <cell r="B110" t="str">
            <v/>
          </cell>
          <cell r="C110">
            <v>0</v>
          </cell>
          <cell r="D110" t="str">
            <v/>
          </cell>
          <cell r="E110">
            <v>0</v>
          </cell>
          <cell r="F110">
            <v>0</v>
          </cell>
          <cell r="G110">
            <v>0</v>
          </cell>
        </row>
        <row r="111">
          <cell r="A111">
            <v>0</v>
          </cell>
          <cell r="E111">
            <v>0</v>
          </cell>
          <cell r="F111" t="str">
            <v>Total C</v>
          </cell>
          <cell r="G111">
            <v>0</v>
          </cell>
        </row>
        <row r="112">
          <cell r="A112">
            <v>0</v>
          </cell>
          <cell r="E112">
            <v>0</v>
          </cell>
          <cell r="G112">
            <v>0</v>
          </cell>
        </row>
        <row r="113">
          <cell r="A113" t="str">
            <v/>
          </cell>
          <cell r="B113" t="str">
            <v/>
          </cell>
          <cell r="C113">
            <v>0</v>
          </cell>
          <cell r="D113" t="str">
            <v>COSTO NETO</v>
          </cell>
          <cell r="E113">
            <v>0</v>
          </cell>
          <cell r="F113" t="str">
            <v>Total D=A+B+C</v>
          </cell>
          <cell r="G113">
            <v>0</v>
          </cell>
        </row>
        <row r="114">
          <cell r="A114">
            <v>0</v>
          </cell>
          <cell r="B114">
            <v>0</v>
          </cell>
          <cell r="C114">
            <v>0</v>
          </cell>
          <cell r="D114">
            <v>0</v>
          </cell>
          <cell r="E114">
            <v>0</v>
          </cell>
          <cell r="F114">
            <v>0</v>
          </cell>
          <cell r="G114">
            <v>0</v>
          </cell>
        </row>
        <row r="115">
          <cell r="A115" t="str">
            <v>ANALISIS DE PRECIOS</v>
          </cell>
          <cell r="B115">
            <v>0</v>
          </cell>
          <cell r="C115">
            <v>0</v>
          </cell>
          <cell r="D115">
            <v>0</v>
          </cell>
          <cell r="E115">
            <v>0</v>
          </cell>
          <cell r="F115">
            <v>0</v>
          </cell>
          <cell r="G115">
            <v>0</v>
          </cell>
        </row>
        <row r="116">
          <cell r="A116" t="str">
            <v>COMITENTE:</v>
          </cell>
          <cell r="B116" t="str">
            <v>INSTITUTO PROVINCIAL DE LA VIVIENDA</v>
          </cell>
          <cell r="C116">
            <v>0</v>
          </cell>
          <cell r="D116">
            <v>0</v>
          </cell>
          <cell r="E116">
            <v>0</v>
          </cell>
          <cell r="F116">
            <v>0</v>
          </cell>
          <cell r="G116">
            <v>0</v>
          </cell>
        </row>
        <row r="117">
          <cell r="A117" t="str">
            <v>CONTRATISTA:</v>
          </cell>
          <cell r="B117">
            <v>0</v>
          </cell>
          <cell r="C117">
            <v>0</v>
          </cell>
          <cell r="D117">
            <v>0</v>
          </cell>
          <cell r="E117">
            <v>0</v>
          </cell>
          <cell r="F117">
            <v>0</v>
          </cell>
          <cell r="G117">
            <v>0</v>
          </cell>
        </row>
        <row r="118">
          <cell r="A118" t="str">
            <v>OBRA:</v>
          </cell>
          <cell r="B118">
            <v>0</v>
          </cell>
          <cell r="C118">
            <v>0</v>
          </cell>
          <cell r="D118">
            <v>0</v>
          </cell>
          <cell r="E118">
            <v>0</v>
          </cell>
          <cell r="F118" t="str">
            <v>PRECIOS A:</v>
          </cell>
          <cell r="G118">
            <v>0</v>
          </cell>
        </row>
        <row r="119">
          <cell r="A119" t="str">
            <v>UBICACIÓN:</v>
          </cell>
          <cell r="B119">
            <v>0</v>
          </cell>
          <cell r="C119">
            <v>0</v>
          </cell>
          <cell r="E119">
            <v>0</v>
          </cell>
          <cell r="G119">
            <v>0</v>
          </cell>
        </row>
        <row r="120">
          <cell r="A120" t="str">
            <v>RUBRO:</v>
          </cell>
          <cell r="B120">
            <v>0</v>
          </cell>
          <cell r="C120">
            <v>0</v>
          </cell>
          <cell r="E120">
            <v>0</v>
          </cell>
          <cell r="G120">
            <v>0</v>
          </cell>
        </row>
        <row r="121">
          <cell r="A121" t="str">
            <v>ITEM:</v>
          </cell>
          <cell r="B121" t="str">
            <v/>
          </cell>
          <cell r="C121" t="str">
            <v/>
          </cell>
          <cell r="E121">
            <v>0</v>
          </cell>
          <cell r="F121" t="str">
            <v>UNIDAD:</v>
          </cell>
          <cell r="G121" t="str">
            <v/>
          </cell>
        </row>
        <row r="122">
          <cell r="A122">
            <v>0</v>
          </cell>
          <cell r="B122">
            <v>0</v>
          </cell>
          <cell r="E122">
            <v>0</v>
          </cell>
          <cell r="G122">
            <v>0</v>
          </cell>
        </row>
        <row r="123">
          <cell r="A123" t="str">
            <v>DATOS REDETERMINACION</v>
          </cell>
          <cell r="B123">
            <v>0</v>
          </cell>
          <cell r="C123" t="str">
            <v>DESIGNACION</v>
          </cell>
          <cell r="D123" t="str">
            <v>U</v>
          </cell>
          <cell r="E123" t="str">
            <v>Cantidad</v>
          </cell>
          <cell r="F123" t="str">
            <v>$ Unitarios</v>
          </cell>
          <cell r="G123" t="str">
            <v>$ Parcial</v>
          </cell>
        </row>
        <row r="124">
          <cell r="A124" t="str">
            <v>CÓDIGO</v>
          </cell>
          <cell r="B124" t="str">
            <v>DESCRIPCIÓN</v>
          </cell>
          <cell r="C124">
            <v>0</v>
          </cell>
          <cell r="D124">
            <v>0</v>
          </cell>
          <cell r="E124">
            <v>0</v>
          </cell>
          <cell r="F124">
            <v>0</v>
          </cell>
          <cell r="G124">
            <v>0</v>
          </cell>
        </row>
        <row r="125">
          <cell r="A125" t="str">
            <v>A - MATERIALES</v>
          </cell>
          <cell r="B125">
            <v>0</v>
          </cell>
          <cell r="C125">
            <v>0</v>
          </cell>
          <cell r="D125">
            <v>0</v>
          </cell>
          <cell r="E125">
            <v>0</v>
          </cell>
          <cell r="F125">
            <v>0</v>
          </cell>
          <cell r="G125">
            <v>0</v>
          </cell>
        </row>
        <row r="126">
          <cell r="A126" t="str">
            <v/>
          </cell>
          <cell r="B126" t="str">
            <v/>
          </cell>
          <cell r="C126">
            <v>0</v>
          </cell>
          <cell r="D126" t="str">
            <v/>
          </cell>
          <cell r="E126">
            <v>0</v>
          </cell>
          <cell r="F126">
            <v>0</v>
          </cell>
          <cell r="G126">
            <v>0</v>
          </cell>
        </row>
        <row r="127">
          <cell r="A127" t="str">
            <v/>
          </cell>
          <cell r="B127" t="str">
            <v/>
          </cell>
          <cell r="C127">
            <v>0</v>
          </cell>
          <cell r="D127" t="str">
            <v/>
          </cell>
          <cell r="E127">
            <v>0</v>
          </cell>
          <cell r="F127">
            <v>0</v>
          </cell>
          <cell r="G127">
            <v>0</v>
          </cell>
        </row>
        <row r="128">
          <cell r="A128" t="str">
            <v/>
          </cell>
          <cell r="B128" t="str">
            <v/>
          </cell>
          <cell r="C128">
            <v>0</v>
          </cell>
          <cell r="D128" t="str">
            <v/>
          </cell>
          <cell r="E128">
            <v>0</v>
          </cell>
          <cell r="F128">
            <v>0</v>
          </cell>
          <cell r="G128">
            <v>0</v>
          </cell>
        </row>
        <row r="129">
          <cell r="A129" t="str">
            <v/>
          </cell>
          <cell r="B129" t="str">
            <v/>
          </cell>
          <cell r="C129">
            <v>0</v>
          </cell>
          <cell r="D129" t="str">
            <v/>
          </cell>
          <cell r="E129">
            <v>0</v>
          </cell>
          <cell r="F129">
            <v>0</v>
          </cell>
          <cell r="G129">
            <v>0</v>
          </cell>
        </row>
        <row r="130">
          <cell r="A130" t="str">
            <v/>
          </cell>
          <cell r="B130" t="str">
            <v/>
          </cell>
          <cell r="C130">
            <v>0</v>
          </cell>
          <cell r="D130" t="str">
            <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t="str">
            <v/>
          </cell>
          <cell r="B136" t="str">
            <v/>
          </cell>
          <cell r="C136">
            <v>0</v>
          </cell>
          <cell r="D136" t="str">
            <v/>
          </cell>
          <cell r="E136">
            <v>0</v>
          </cell>
          <cell r="F136">
            <v>0</v>
          </cell>
          <cell r="G136">
            <v>0</v>
          </cell>
        </row>
        <row r="137">
          <cell r="A137" t="str">
            <v/>
          </cell>
          <cell r="B137" t="str">
            <v/>
          </cell>
          <cell r="C137">
            <v>0</v>
          </cell>
          <cell r="D137" t="str">
            <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v>0</v>
          </cell>
          <cell r="B146">
            <v>0</v>
          </cell>
          <cell r="C146">
            <v>0</v>
          </cell>
          <cell r="D146">
            <v>0</v>
          </cell>
          <cell r="E146">
            <v>0</v>
          </cell>
          <cell r="F146" t="str">
            <v>Total A</v>
          </cell>
          <cell r="G146">
            <v>0</v>
          </cell>
        </row>
        <row r="147">
          <cell r="A147" t="str">
            <v>B - MANO DE OBRA</v>
          </cell>
          <cell r="B147">
            <v>0</v>
          </cell>
          <cell r="C147">
            <v>0</v>
          </cell>
          <cell r="D147">
            <v>0</v>
          </cell>
          <cell r="E147">
            <v>0</v>
          </cell>
          <cell r="F147">
            <v>0</v>
          </cell>
          <cell r="G147">
            <v>0</v>
          </cell>
        </row>
        <row r="148">
          <cell r="A148" t="str">
            <v/>
          </cell>
          <cell r="B148" t="str">
            <v/>
          </cell>
          <cell r="C148">
            <v>0</v>
          </cell>
          <cell r="D148" t="str">
            <v/>
          </cell>
          <cell r="E148">
            <v>0</v>
          </cell>
          <cell r="F148">
            <v>0</v>
          </cell>
          <cell r="G148">
            <v>0</v>
          </cell>
        </row>
        <row r="149">
          <cell r="A149" t="str">
            <v/>
          </cell>
          <cell r="B149" t="str">
            <v/>
          </cell>
          <cell r="C149">
            <v>0</v>
          </cell>
          <cell r="D149" t="str">
            <v/>
          </cell>
          <cell r="E149">
            <v>0</v>
          </cell>
          <cell r="F149">
            <v>0</v>
          </cell>
          <cell r="G149">
            <v>0</v>
          </cell>
        </row>
        <row r="150">
          <cell r="A150" t="str">
            <v/>
          </cell>
          <cell r="B150" t="str">
            <v/>
          </cell>
          <cell r="C150">
            <v>0</v>
          </cell>
          <cell r="D150" t="str">
            <v/>
          </cell>
          <cell r="E150">
            <v>0</v>
          </cell>
          <cell r="F150">
            <v>0</v>
          </cell>
          <cell r="G150">
            <v>0</v>
          </cell>
        </row>
        <row r="151">
          <cell r="A151" t="str">
            <v/>
          </cell>
          <cell r="B151" t="str">
            <v/>
          </cell>
          <cell r="C151">
            <v>0</v>
          </cell>
          <cell r="D151" t="str">
            <v/>
          </cell>
          <cell r="E151">
            <v>0</v>
          </cell>
          <cell r="F151">
            <v>0</v>
          </cell>
          <cell r="G151">
            <v>0</v>
          </cell>
        </row>
        <row r="152">
          <cell r="A152" t="str">
            <v/>
          </cell>
          <cell r="B152" t="str">
            <v/>
          </cell>
          <cell r="C152">
            <v>0</v>
          </cell>
          <cell r="D152" t="str">
            <v/>
          </cell>
          <cell r="E152">
            <v>0</v>
          </cell>
          <cell r="F152">
            <v>0</v>
          </cell>
          <cell r="G152">
            <v>0</v>
          </cell>
        </row>
        <row r="153">
          <cell r="A153" t="str">
            <v/>
          </cell>
          <cell r="B153" t="str">
            <v/>
          </cell>
          <cell r="C153">
            <v>0</v>
          </cell>
          <cell r="D153" t="str">
            <v/>
          </cell>
          <cell r="E153">
            <v>0</v>
          </cell>
          <cell r="F153">
            <v>0</v>
          </cell>
          <cell r="G153">
            <v>0</v>
          </cell>
        </row>
        <row r="154">
          <cell r="A154" t="str">
            <v/>
          </cell>
          <cell r="B154" t="str">
            <v/>
          </cell>
          <cell r="C154">
            <v>0</v>
          </cell>
          <cell r="D154" t="str">
            <v/>
          </cell>
          <cell r="E154">
            <v>0</v>
          </cell>
          <cell r="F154">
            <v>0</v>
          </cell>
          <cell r="G154">
            <v>0</v>
          </cell>
        </row>
        <row r="155">
          <cell r="A155" t="str">
            <v/>
          </cell>
          <cell r="B155" t="str">
            <v/>
          </cell>
          <cell r="C155">
            <v>0</v>
          </cell>
          <cell r="D155" t="str">
            <v/>
          </cell>
          <cell r="E155">
            <v>0</v>
          </cell>
          <cell r="F155">
            <v>0</v>
          </cell>
          <cell r="G155">
            <v>0</v>
          </cell>
        </row>
        <row r="156">
          <cell r="A156">
            <v>0</v>
          </cell>
          <cell r="B156">
            <v>0</v>
          </cell>
          <cell r="C156">
            <v>0</v>
          </cell>
          <cell r="D156">
            <v>0</v>
          </cell>
          <cell r="E156">
            <v>0</v>
          </cell>
          <cell r="F156" t="str">
            <v>Total B</v>
          </cell>
          <cell r="G156">
            <v>0</v>
          </cell>
        </row>
        <row r="157">
          <cell r="A157" t="str">
            <v>C - EQUIPOS</v>
          </cell>
          <cell r="B157">
            <v>0</v>
          </cell>
          <cell r="C157">
            <v>0</v>
          </cell>
          <cell r="D157">
            <v>0</v>
          </cell>
          <cell r="E157">
            <v>0</v>
          </cell>
          <cell r="F157">
            <v>0</v>
          </cell>
          <cell r="G157">
            <v>0</v>
          </cell>
        </row>
        <row r="158">
          <cell r="A158" t="str">
            <v/>
          </cell>
          <cell r="B158" t="str">
            <v/>
          </cell>
          <cell r="C158">
            <v>0</v>
          </cell>
          <cell r="D158" t="str">
            <v/>
          </cell>
          <cell r="E158">
            <v>0</v>
          </cell>
          <cell r="F158">
            <v>0</v>
          </cell>
          <cell r="G158">
            <v>0</v>
          </cell>
        </row>
        <row r="159">
          <cell r="A159" t="str">
            <v/>
          </cell>
          <cell r="B159" t="str">
            <v/>
          </cell>
          <cell r="C159">
            <v>0</v>
          </cell>
          <cell r="D159" t="str">
            <v/>
          </cell>
          <cell r="E159">
            <v>0</v>
          </cell>
          <cell r="F159">
            <v>0</v>
          </cell>
          <cell r="G159">
            <v>0</v>
          </cell>
        </row>
        <row r="160">
          <cell r="A160" t="str">
            <v/>
          </cell>
          <cell r="B160" t="str">
            <v/>
          </cell>
          <cell r="C160">
            <v>0</v>
          </cell>
          <cell r="D160" t="str">
            <v/>
          </cell>
          <cell r="E160">
            <v>0</v>
          </cell>
          <cell r="F160">
            <v>0</v>
          </cell>
          <cell r="G160">
            <v>0</v>
          </cell>
        </row>
        <row r="161">
          <cell r="A161" t="str">
            <v/>
          </cell>
          <cell r="B161" t="str">
            <v/>
          </cell>
          <cell r="C161">
            <v>0</v>
          </cell>
          <cell r="D161" t="str">
            <v/>
          </cell>
          <cell r="E161">
            <v>0</v>
          </cell>
          <cell r="F161">
            <v>0</v>
          </cell>
          <cell r="G161">
            <v>0</v>
          </cell>
        </row>
        <row r="162">
          <cell r="A162" t="str">
            <v/>
          </cell>
          <cell r="B162" t="str">
            <v/>
          </cell>
          <cell r="C162">
            <v>0</v>
          </cell>
          <cell r="D162" t="str">
            <v/>
          </cell>
          <cell r="E162">
            <v>0</v>
          </cell>
          <cell r="F162">
            <v>0</v>
          </cell>
          <cell r="G162">
            <v>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v>0</v>
          </cell>
          <cell r="E168">
            <v>0</v>
          </cell>
          <cell r="F168" t="str">
            <v>Total C</v>
          </cell>
          <cell r="G168">
            <v>0</v>
          </cell>
        </row>
        <row r="169">
          <cell r="A169">
            <v>0</v>
          </cell>
          <cell r="E169">
            <v>0</v>
          </cell>
          <cell r="G169">
            <v>0</v>
          </cell>
        </row>
        <row r="170">
          <cell r="A170" t="str">
            <v/>
          </cell>
          <cell r="B170" t="str">
            <v/>
          </cell>
          <cell r="C170">
            <v>0</v>
          </cell>
          <cell r="D170" t="str">
            <v>COSTO NETO</v>
          </cell>
          <cell r="E170">
            <v>0</v>
          </cell>
          <cell r="F170" t="str">
            <v>Total D=A+B+C</v>
          </cell>
          <cell r="G170">
            <v>0</v>
          </cell>
        </row>
        <row r="171">
          <cell r="A171">
            <v>0</v>
          </cell>
          <cell r="B171">
            <v>0</v>
          </cell>
          <cell r="C171">
            <v>0</v>
          </cell>
          <cell r="D171">
            <v>0</v>
          </cell>
          <cell r="E171">
            <v>0</v>
          </cell>
          <cell r="F171">
            <v>0</v>
          </cell>
          <cell r="G171">
            <v>0</v>
          </cell>
        </row>
        <row r="172">
          <cell r="A172" t="str">
            <v>ANALISIS DE PRECIOS</v>
          </cell>
          <cell r="B172">
            <v>0</v>
          </cell>
          <cell r="C172">
            <v>0</v>
          </cell>
          <cell r="D172">
            <v>0</v>
          </cell>
          <cell r="E172">
            <v>0</v>
          </cell>
          <cell r="F172">
            <v>0</v>
          </cell>
          <cell r="G172">
            <v>0</v>
          </cell>
        </row>
        <row r="173">
          <cell r="A173" t="str">
            <v>COMITENTE:</v>
          </cell>
          <cell r="B173" t="str">
            <v>INSTITUTO PROVINCIAL DE LA VIVIENDA</v>
          </cell>
          <cell r="C173">
            <v>0</v>
          </cell>
          <cell r="D173">
            <v>0</v>
          </cell>
          <cell r="E173">
            <v>0</v>
          </cell>
          <cell r="F173">
            <v>0</v>
          </cell>
          <cell r="G173">
            <v>0</v>
          </cell>
        </row>
        <row r="174">
          <cell r="A174" t="str">
            <v>CONTRATISTA:</v>
          </cell>
          <cell r="B174">
            <v>0</v>
          </cell>
          <cell r="C174">
            <v>0</v>
          </cell>
          <cell r="D174">
            <v>0</v>
          </cell>
          <cell r="E174">
            <v>0</v>
          </cell>
          <cell r="F174">
            <v>0</v>
          </cell>
          <cell r="G174">
            <v>0</v>
          </cell>
        </row>
        <row r="175">
          <cell r="A175" t="str">
            <v>OBRA:</v>
          </cell>
          <cell r="B175">
            <v>0</v>
          </cell>
          <cell r="C175">
            <v>0</v>
          </cell>
          <cell r="D175">
            <v>0</v>
          </cell>
          <cell r="E175">
            <v>0</v>
          </cell>
          <cell r="F175" t="str">
            <v>PRECIOS A:</v>
          </cell>
          <cell r="G175">
            <v>0</v>
          </cell>
        </row>
        <row r="176">
          <cell r="A176" t="str">
            <v>UBICACIÓN:</v>
          </cell>
          <cell r="B176">
            <v>0</v>
          </cell>
          <cell r="C176">
            <v>0</v>
          </cell>
          <cell r="E176">
            <v>0</v>
          </cell>
          <cell r="G176">
            <v>0</v>
          </cell>
        </row>
        <row r="177">
          <cell r="A177" t="str">
            <v>RUBRO:</v>
          </cell>
          <cell r="B177">
            <v>0</v>
          </cell>
          <cell r="C177">
            <v>0</v>
          </cell>
          <cell r="E177">
            <v>0</v>
          </cell>
          <cell r="G177">
            <v>0</v>
          </cell>
        </row>
        <row r="178">
          <cell r="A178" t="str">
            <v>ITEM:</v>
          </cell>
          <cell r="B178" t="str">
            <v/>
          </cell>
          <cell r="C178" t="str">
            <v/>
          </cell>
          <cell r="E178">
            <v>0</v>
          </cell>
          <cell r="F178" t="str">
            <v>UNIDAD:</v>
          </cell>
          <cell r="G178" t="str">
            <v/>
          </cell>
        </row>
        <row r="179">
          <cell r="A179">
            <v>0</v>
          </cell>
          <cell r="B179">
            <v>0</v>
          </cell>
          <cell r="E179">
            <v>0</v>
          </cell>
          <cell r="G179">
            <v>0</v>
          </cell>
        </row>
        <row r="180">
          <cell r="A180" t="str">
            <v>DATOS REDETERMINACION</v>
          </cell>
          <cell r="B180">
            <v>0</v>
          </cell>
          <cell r="C180" t="str">
            <v>DESIGNACION</v>
          </cell>
          <cell r="D180" t="str">
            <v>U</v>
          </cell>
          <cell r="E180" t="str">
            <v>Cantidad</v>
          </cell>
          <cell r="F180" t="str">
            <v>$ Unitarios</v>
          </cell>
          <cell r="G180" t="str">
            <v>$ Parcial</v>
          </cell>
        </row>
        <row r="181">
          <cell r="A181" t="str">
            <v>CÓDIGO</v>
          </cell>
          <cell r="B181" t="str">
            <v>DESCRIPCIÓN</v>
          </cell>
          <cell r="C181">
            <v>0</v>
          </cell>
          <cell r="D181">
            <v>0</v>
          </cell>
          <cell r="E181">
            <v>0</v>
          </cell>
          <cell r="F181">
            <v>0</v>
          </cell>
          <cell r="G181">
            <v>0</v>
          </cell>
        </row>
        <row r="182">
          <cell r="A182" t="str">
            <v>A - MATERIALES</v>
          </cell>
          <cell r="B182">
            <v>0</v>
          </cell>
          <cell r="C182">
            <v>0</v>
          </cell>
          <cell r="D182">
            <v>0</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t="str">
            <v/>
          </cell>
          <cell r="B186" t="str">
            <v/>
          </cell>
          <cell r="C186">
            <v>0</v>
          </cell>
          <cell r="D186" t="str">
            <v/>
          </cell>
          <cell r="E186">
            <v>0</v>
          </cell>
          <cell r="F186">
            <v>0</v>
          </cell>
          <cell r="G186">
            <v>0</v>
          </cell>
        </row>
        <row r="187">
          <cell r="A187" t="str">
            <v/>
          </cell>
          <cell r="B187" t="str">
            <v/>
          </cell>
          <cell r="C187">
            <v>0</v>
          </cell>
          <cell r="D187" t="str">
            <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t="str">
            <v/>
          </cell>
          <cell r="B197" t="str">
            <v/>
          </cell>
          <cell r="C197">
            <v>0</v>
          </cell>
          <cell r="D197" t="str">
            <v/>
          </cell>
          <cell r="E197">
            <v>0</v>
          </cell>
          <cell r="F197">
            <v>0</v>
          </cell>
          <cell r="G197">
            <v>0</v>
          </cell>
        </row>
        <row r="198">
          <cell r="A198" t="str">
            <v/>
          </cell>
          <cell r="B198" t="str">
            <v/>
          </cell>
          <cell r="C198">
            <v>0</v>
          </cell>
          <cell r="D198" t="str">
            <v/>
          </cell>
          <cell r="E198">
            <v>0</v>
          </cell>
          <cell r="F198">
            <v>0</v>
          </cell>
          <cell r="G198">
            <v>0</v>
          </cell>
        </row>
        <row r="199">
          <cell r="A199" t="str">
            <v/>
          </cell>
          <cell r="B199" t="str">
            <v/>
          </cell>
          <cell r="C199">
            <v>0</v>
          </cell>
          <cell r="D199" t="str">
            <v/>
          </cell>
          <cell r="E199">
            <v>0</v>
          </cell>
          <cell r="F199">
            <v>0</v>
          </cell>
          <cell r="G199">
            <v>0</v>
          </cell>
        </row>
        <row r="200">
          <cell r="A200" t="str">
            <v/>
          </cell>
          <cell r="B200" t="str">
            <v/>
          </cell>
          <cell r="C200">
            <v>0</v>
          </cell>
          <cell r="D200" t="str">
            <v/>
          </cell>
          <cell r="E200">
            <v>0</v>
          </cell>
          <cell r="F200">
            <v>0</v>
          </cell>
          <cell r="G200">
            <v>0</v>
          </cell>
        </row>
        <row r="201">
          <cell r="A201" t="str">
            <v/>
          </cell>
          <cell r="B201" t="str">
            <v/>
          </cell>
          <cell r="C201">
            <v>0</v>
          </cell>
          <cell r="D201" t="str">
            <v/>
          </cell>
          <cell r="E201">
            <v>0</v>
          </cell>
          <cell r="F201">
            <v>0</v>
          </cell>
          <cell r="G201">
            <v>0</v>
          </cell>
        </row>
        <row r="202">
          <cell r="A202" t="str">
            <v/>
          </cell>
          <cell r="B202" t="str">
            <v/>
          </cell>
          <cell r="C202">
            <v>0</v>
          </cell>
          <cell r="D202" t="str">
            <v/>
          </cell>
          <cell r="E202">
            <v>0</v>
          </cell>
          <cell r="F202">
            <v>0</v>
          </cell>
          <cell r="G202">
            <v>0</v>
          </cell>
        </row>
        <row r="203">
          <cell r="A203">
            <v>0</v>
          </cell>
          <cell r="B203">
            <v>0</v>
          </cell>
          <cell r="C203">
            <v>0</v>
          </cell>
          <cell r="D203">
            <v>0</v>
          </cell>
          <cell r="E203">
            <v>0</v>
          </cell>
          <cell r="F203" t="str">
            <v>Total A</v>
          </cell>
          <cell r="G203">
            <v>0</v>
          </cell>
        </row>
        <row r="204">
          <cell r="A204" t="str">
            <v>B - MANO DE OBRA</v>
          </cell>
          <cell r="B204">
            <v>0</v>
          </cell>
          <cell r="C204">
            <v>0</v>
          </cell>
          <cell r="D204">
            <v>0</v>
          </cell>
          <cell r="E204">
            <v>0</v>
          </cell>
          <cell r="F204">
            <v>0</v>
          </cell>
          <cell r="G204">
            <v>0</v>
          </cell>
        </row>
        <row r="205">
          <cell r="A205" t="str">
            <v/>
          </cell>
          <cell r="B205" t="str">
            <v/>
          </cell>
          <cell r="C205">
            <v>0</v>
          </cell>
          <cell r="D205" t="str">
            <v/>
          </cell>
          <cell r="E205">
            <v>0</v>
          </cell>
          <cell r="F205">
            <v>0</v>
          </cell>
          <cell r="G205">
            <v>0</v>
          </cell>
        </row>
        <row r="206">
          <cell r="A206" t="str">
            <v/>
          </cell>
          <cell r="B206" t="str">
            <v/>
          </cell>
          <cell r="C206">
            <v>0</v>
          </cell>
          <cell r="D206" t="str">
            <v/>
          </cell>
          <cell r="E206">
            <v>0</v>
          </cell>
          <cell r="F206">
            <v>0</v>
          </cell>
          <cell r="G206">
            <v>0</v>
          </cell>
        </row>
        <row r="207">
          <cell r="A207" t="str">
            <v/>
          </cell>
          <cell r="B207" t="str">
            <v/>
          </cell>
          <cell r="C207">
            <v>0</v>
          </cell>
          <cell r="D207" t="str">
            <v/>
          </cell>
          <cell r="E207">
            <v>0</v>
          </cell>
          <cell r="F207">
            <v>0</v>
          </cell>
          <cell r="G207">
            <v>0</v>
          </cell>
        </row>
        <row r="208">
          <cell r="A208" t="str">
            <v/>
          </cell>
          <cell r="B208" t="str">
            <v/>
          </cell>
          <cell r="C208">
            <v>0</v>
          </cell>
          <cell r="D208" t="str">
            <v/>
          </cell>
          <cell r="E208">
            <v>0</v>
          </cell>
          <cell r="F208">
            <v>0</v>
          </cell>
          <cell r="G208">
            <v>0</v>
          </cell>
        </row>
        <row r="209">
          <cell r="A209" t="str">
            <v/>
          </cell>
          <cell r="B209" t="str">
            <v/>
          </cell>
          <cell r="C209">
            <v>0</v>
          </cell>
          <cell r="D209" t="str">
            <v/>
          </cell>
          <cell r="E209">
            <v>0</v>
          </cell>
          <cell r="F209">
            <v>0</v>
          </cell>
          <cell r="G209">
            <v>0</v>
          </cell>
        </row>
        <row r="210">
          <cell r="A210" t="str">
            <v/>
          </cell>
          <cell r="B210" t="str">
            <v/>
          </cell>
          <cell r="C210">
            <v>0</v>
          </cell>
          <cell r="D210" t="str">
            <v/>
          </cell>
          <cell r="E210">
            <v>0</v>
          </cell>
          <cell r="F210">
            <v>0</v>
          </cell>
          <cell r="G210">
            <v>0</v>
          </cell>
        </row>
        <row r="211">
          <cell r="A211" t="str">
            <v/>
          </cell>
          <cell r="B211" t="str">
            <v/>
          </cell>
          <cell r="C211">
            <v>0</v>
          </cell>
          <cell r="D211" t="str">
            <v/>
          </cell>
          <cell r="E211">
            <v>0</v>
          </cell>
          <cell r="F211">
            <v>0</v>
          </cell>
          <cell r="G211">
            <v>0</v>
          </cell>
        </row>
        <row r="212">
          <cell r="A212" t="str">
            <v/>
          </cell>
          <cell r="B212" t="str">
            <v/>
          </cell>
          <cell r="C212">
            <v>0</v>
          </cell>
          <cell r="D212" t="str">
            <v/>
          </cell>
          <cell r="E212">
            <v>0</v>
          </cell>
          <cell r="F212">
            <v>0</v>
          </cell>
          <cell r="G212">
            <v>0</v>
          </cell>
        </row>
        <row r="213">
          <cell r="A213">
            <v>0</v>
          </cell>
          <cell r="B213">
            <v>0</v>
          </cell>
          <cell r="C213">
            <v>0</v>
          </cell>
          <cell r="D213">
            <v>0</v>
          </cell>
          <cell r="E213">
            <v>0</v>
          </cell>
          <cell r="F213" t="str">
            <v>Total B</v>
          </cell>
          <cell r="G213">
            <v>0</v>
          </cell>
        </row>
        <row r="214">
          <cell r="A214" t="str">
            <v>C - EQUIPOS</v>
          </cell>
          <cell r="B214">
            <v>0</v>
          </cell>
          <cell r="C214">
            <v>0</v>
          </cell>
          <cell r="D214">
            <v>0</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v>0</v>
          </cell>
          <cell r="E225">
            <v>0</v>
          </cell>
          <cell r="F225" t="str">
            <v>Total C</v>
          </cell>
          <cell r="G225">
            <v>0</v>
          </cell>
        </row>
        <row r="226">
          <cell r="A226">
            <v>0</v>
          </cell>
          <cell r="E226">
            <v>0</v>
          </cell>
          <cell r="G226">
            <v>0</v>
          </cell>
        </row>
        <row r="227">
          <cell r="A227" t="str">
            <v/>
          </cell>
          <cell r="B227" t="str">
            <v/>
          </cell>
          <cell r="C227">
            <v>0</v>
          </cell>
          <cell r="D227" t="str">
            <v>COSTO NETO</v>
          </cell>
          <cell r="E227">
            <v>0</v>
          </cell>
          <cell r="F227" t="str">
            <v>Total D=A+B+C</v>
          </cell>
          <cell r="G227">
            <v>0</v>
          </cell>
        </row>
        <row r="229">
          <cell r="A229" t="str">
            <v>ANALISIS DE PRECIOS</v>
          </cell>
          <cell r="B229">
            <v>0</v>
          </cell>
          <cell r="C229">
            <v>0</v>
          </cell>
          <cell r="D229">
            <v>0</v>
          </cell>
          <cell r="E229">
            <v>0</v>
          </cell>
          <cell r="F229">
            <v>0</v>
          </cell>
          <cell r="G229">
            <v>0</v>
          </cell>
        </row>
        <row r="230">
          <cell r="A230" t="str">
            <v>COMITENTE:</v>
          </cell>
          <cell r="B230" t="str">
            <v>INSTITUTO PROVINCIAL DE LA VIVIENDA</v>
          </cell>
          <cell r="C230">
            <v>0</v>
          </cell>
          <cell r="D230">
            <v>0</v>
          </cell>
          <cell r="E230">
            <v>0</v>
          </cell>
          <cell r="F230">
            <v>0</v>
          </cell>
          <cell r="G230">
            <v>0</v>
          </cell>
        </row>
        <row r="231">
          <cell r="A231" t="str">
            <v>CONTRATISTA:</v>
          </cell>
          <cell r="B231">
            <v>0</v>
          </cell>
          <cell r="C231">
            <v>0</v>
          </cell>
          <cell r="D231">
            <v>0</v>
          </cell>
          <cell r="E231">
            <v>0</v>
          </cell>
          <cell r="F231">
            <v>0</v>
          </cell>
          <cell r="G231">
            <v>0</v>
          </cell>
        </row>
        <row r="232">
          <cell r="A232" t="str">
            <v>OBRA:</v>
          </cell>
          <cell r="B232">
            <v>0</v>
          </cell>
          <cell r="C232">
            <v>0</v>
          </cell>
          <cell r="D232">
            <v>0</v>
          </cell>
          <cell r="E232">
            <v>0</v>
          </cell>
          <cell r="F232" t="str">
            <v>PRECIOS A:</v>
          </cell>
          <cell r="G232">
            <v>0</v>
          </cell>
        </row>
        <row r="233">
          <cell r="A233" t="str">
            <v>UBICACIÓN:</v>
          </cell>
          <cell r="B233">
            <v>0</v>
          </cell>
          <cell r="C233">
            <v>0</v>
          </cell>
          <cell r="E233">
            <v>0</v>
          </cell>
          <cell r="G233">
            <v>0</v>
          </cell>
        </row>
        <row r="234">
          <cell r="A234" t="str">
            <v>RUBRO:</v>
          </cell>
          <cell r="B234">
            <v>0</v>
          </cell>
          <cell r="C234">
            <v>0</v>
          </cell>
          <cell r="E234">
            <v>0</v>
          </cell>
          <cell r="G234">
            <v>0</v>
          </cell>
        </row>
        <row r="235">
          <cell r="A235" t="str">
            <v>ITEM:</v>
          </cell>
          <cell r="B235" t="str">
            <v/>
          </cell>
          <cell r="C235" t="str">
            <v/>
          </cell>
          <cell r="E235">
            <v>0</v>
          </cell>
          <cell r="F235" t="str">
            <v>UNIDAD:</v>
          </cell>
          <cell r="G235" t="str">
            <v/>
          </cell>
        </row>
        <row r="236">
          <cell r="A236">
            <v>0</v>
          </cell>
          <cell r="B236">
            <v>0</v>
          </cell>
          <cell r="E236">
            <v>0</v>
          </cell>
          <cell r="G236">
            <v>0</v>
          </cell>
        </row>
        <row r="237">
          <cell r="A237" t="str">
            <v>DATOS REDETERMINACION</v>
          </cell>
          <cell r="B237">
            <v>0</v>
          </cell>
          <cell r="C237" t="str">
            <v>DESIGNACION</v>
          </cell>
          <cell r="D237" t="str">
            <v>U</v>
          </cell>
          <cell r="E237" t="str">
            <v>Cantidad</v>
          </cell>
          <cell r="F237" t="str">
            <v>$ Unitarios</v>
          </cell>
          <cell r="G237" t="str">
            <v>$ Parcial</v>
          </cell>
        </row>
        <row r="238">
          <cell r="A238" t="str">
            <v>CÓDIGO</v>
          </cell>
          <cell r="B238" t="str">
            <v>DESCRIPCIÓN</v>
          </cell>
          <cell r="C238">
            <v>0</v>
          </cell>
          <cell r="D238">
            <v>0</v>
          </cell>
          <cell r="E238">
            <v>0</v>
          </cell>
          <cell r="F238">
            <v>0</v>
          </cell>
          <cell r="G238">
            <v>0</v>
          </cell>
        </row>
        <row r="239">
          <cell r="A239" t="str">
            <v>A - MATERIALES</v>
          </cell>
          <cell r="B239">
            <v>0</v>
          </cell>
          <cell r="C239">
            <v>0</v>
          </cell>
          <cell r="D239">
            <v>0</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t="str">
            <v/>
          </cell>
          <cell r="B247" t="str">
            <v/>
          </cell>
          <cell r="C247">
            <v>0</v>
          </cell>
          <cell r="D247" t="str">
            <v/>
          </cell>
          <cell r="E247">
            <v>0</v>
          </cell>
          <cell r="F247">
            <v>0</v>
          </cell>
          <cell r="G247">
            <v>0</v>
          </cell>
        </row>
        <row r="248">
          <cell r="A248" t="str">
            <v/>
          </cell>
          <cell r="B248" t="str">
            <v/>
          </cell>
          <cell r="C248">
            <v>0</v>
          </cell>
          <cell r="D248" t="str">
            <v/>
          </cell>
          <cell r="E248">
            <v>0</v>
          </cell>
          <cell r="F248">
            <v>0</v>
          </cell>
          <cell r="G248">
            <v>0</v>
          </cell>
        </row>
        <row r="249">
          <cell r="A249" t="str">
            <v/>
          </cell>
          <cell r="B249" t="str">
            <v/>
          </cell>
          <cell r="C249">
            <v>0</v>
          </cell>
          <cell r="D249" t="str">
            <v/>
          </cell>
          <cell r="E249">
            <v>0</v>
          </cell>
          <cell r="F249">
            <v>0</v>
          </cell>
          <cell r="G249">
            <v>0</v>
          </cell>
        </row>
        <row r="250">
          <cell r="A250" t="str">
            <v/>
          </cell>
          <cell r="B250" t="str">
            <v/>
          </cell>
          <cell r="C250">
            <v>0</v>
          </cell>
          <cell r="D250" t="str">
            <v/>
          </cell>
          <cell r="E250">
            <v>0</v>
          </cell>
          <cell r="F250">
            <v>0</v>
          </cell>
          <cell r="G250">
            <v>0</v>
          </cell>
        </row>
        <row r="251">
          <cell r="A251" t="str">
            <v/>
          </cell>
          <cell r="B251" t="str">
            <v/>
          </cell>
          <cell r="C251">
            <v>0</v>
          </cell>
          <cell r="D251" t="str">
            <v/>
          </cell>
          <cell r="E251">
            <v>0</v>
          </cell>
          <cell r="F251">
            <v>0</v>
          </cell>
          <cell r="G251">
            <v>0</v>
          </cell>
        </row>
        <row r="252">
          <cell r="A252" t="str">
            <v/>
          </cell>
          <cell r="B252" t="str">
            <v/>
          </cell>
          <cell r="C252">
            <v>0</v>
          </cell>
          <cell r="D252" t="str">
            <v/>
          </cell>
          <cell r="E252">
            <v>0</v>
          </cell>
          <cell r="F252">
            <v>0</v>
          </cell>
          <cell r="G252">
            <v>0</v>
          </cell>
        </row>
        <row r="253">
          <cell r="A253" t="str">
            <v/>
          </cell>
          <cell r="B253" t="str">
            <v/>
          </cell>
          <cell r="C253">
            <v>0</v>
          </cell>
          <cell r="D253" t="str">
            <v/>
          </cell>
          <cell r="E253">
            <v>0</v>
          </cell>
          <cell r="F253">
            <v>0</v>
          </cell>
          <cell r="G253">
            <v>0</v>
          </cell>
        </row>
        <row r="254">
          <cell r="A254" t="str">
            <v/>
          </cell>
          <cell r="B254" t="str">
            <v/>
          </cell>
          <cell r="C254">
            <v>0</v>
          </cell>
          <cell r="D254" t="str">
            <v/>
          </cell>
          <cell r="E254">
            <v>0</v>
          </cell>
          <cell r="F254">
            <v>0</v>
          </cell>
          <cell r="G254">
            <v>0</v>
          </cell>
        </row>
        <row r="255">
          <cell r="A255" t="str">
            <v/>
          </cell>
          <cell r="B255" t="str">
            <v/>
          </cell>
          <cell r="C255">
            <v>0</v>
          </cell>
          <cell r="D255" t="str">
            <v/>
          </cell>
          <cell r="E255">
            <v>0</v>
          </cell>
          <cell r="F255">
            <v>0</v>
          </cell>
          <cell r="G255">
            <v>0</v>
          </cell>
        </row>
        <row r="256">
          <cell r="A256" t="str">
            <v/>
          </cell>
          <cell r="B256" t="str">
            <v/>
          </cell>
          <cell r="C256">
            <v>0</v>
          </cell>
          <cell r="D256" t="str">
            <v/>
          </cell>
          <cell r="E256">
            <v>0</v>
          </cell>
          <cell r="F256">
            <v>0</v>
          </cell>
          <cell r="G256">
            <v>0</v>
          </cell>
        </row>
        <row r="257">
          <cell r="A257" t="str">
            <v/>
          </cell>
          <cell r="B257" t="str">
            <v/>
          </cell>
          <cell r="C257">
            <v>0</v>
          </cell>
          <cell r="D257" t="str">
            <v/>
          </cell>
          <cell r="E257">
            <v>0</v>
          </cell>
          <cell r="F257">
            <v>0</v>
          </cell>
          <cell r="G257">
            <v>0</v>
          </cell>
        </row>
        <row r="258">
          <cell r="A258" t="str">
            <v/>
          </cell>
          <cell r="B258" t="str">
            <v/>
          </cell>
          <cell r="C258">
            <v>0</v>
          </cell>
          <cell r="D258" t="str">
            <v/>
          </cell>
          <cell r="E258">
            <v>0</v>
          </cell>
          <cell r="F258">
            <v>0</v>
          </cell>
          <cell r="G258">
            <v>0</v>
          </cell>
        </row>
        <row r="259">
          <cell r="A259" t="str">
            <v/>
          </cell>
          <cell r="B259" t="str">
            <v/>
          </cell>
          <cell r="C259">
            <v>0</v>
          </cell>
          <cell r="D259" t="str">
            <v/>
          </cell>
          <cell r="E259">
            <v>0</v>
          </cell>
          <cell r="F259">
            <v>0</v>
          </cell>
          <cell r="G259">
            <v>0</v>
          </cell>
        </row>
        <row r="260">
          <cell r="A260">
            <v>0</v>
          </cell>
          <cell r="B260">
            <v>0</v>
          </cell>
          <cell r="C260">
            <v>0</v>
          </cell>
          <cell r="D260">
            <v>0</v>
          </cell>
          <cell r="E260">
            <v>0</v>
          </cell>
          <cell r="F260" t="str">
            <v>Total A</v>
          </cell>
          <cell r="G260">
            <v>0</v>
          </cell>
        </row>
        <row r="261">
          <cell r="A261" t="str">
            <v>B - MANO DE OBRA</v>
          </cell>
          <cell r="B261">
            <v>0</v>
          </cell>
          <cell r="C261">
            <v>0</v>
          </cell>
          <cell r="D261">
            <v>0</v>
          </cell>
          <cell r="E261">
            <v>0</v>
          </cell>
          <cell r="F261">
            <v>0</v>
          </cell>
          <cell r="G261">
            <v>0</v>
          </cell>
        </row>
        <row r="262">
          <cell r="A262" t="str">
            <v/>
          </cell>
          <cell r="B262" t="str">
            <v/>
          </cell>
          <cell r="C262">
            <v>0</v>
          </cell>
          <cell r="D262" t="str">
            <v/>
          </cell>
          <cell r="E262">
            <v>0</v>
          </cell>
          <cell r="F262">
            <v>0</v>
          </cell>
          <cell r="G262">
            <v>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v>0</v>
          </cell>
          <cell r="B270">
            <v>0</v>
          </cell>
          <cell r="C270">
            <v>0</v>
          </cell>
          <cell r="D270">
            <v>0</v>
          </cell>
          <cell r="E270">
            <v>0</v>
          </cell>
          <cell r="F270" t="str">
            <v>Total B</v>
          </cell>
          <cell r="G270">
            <v>0</v>
          </cell>
        </row>
        <row r="271">
          <cell r="A271" t="str">
            <v>C - EQUIPOS</v>
          </cell>
          <cell r="B271">
            <v>0</v>
          </cell>
          <cell r="C271">
            <v>0</v>
          </cell>
          <cell r="D271">
            <v>0</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t="str">
            <v/>
          </cell>
          <cell r="B276" t="str">
            <v/>
          </cell>
          <cell r="C276">
            <v>0</v>
          </cell>
          <cell r="D276" t="str">
            <v/>
          </cell>
          <cell r="E276">
            <v>0</v>
          </cell>
          <cell r="F276">
            <v>0</v>
          </cell>
          <cell r="G276">
            <v>0</v>
          </cell>
        </row>
        <row r="277">
          <cell r="A277" t="str">
            <v/>
          </cell>
          <cell r="B277" t="str">
            <v/>
          </cell>
          <cell r="C277">
            <v>0</v>
          </cell>
          <cell r="D277" t="str">
            <v/>
          </cell>
          <cell r="E277">
            <v>0</v>
          </cell>
          <cell r="F277">
            <v>0</v>
          </cell>
          <cell r="G277">
            <v>0</v>
          </cell>
        </row>
        <row r="278">
          <cell r="A278" t="str">
            <v/>
          </cell>
          <cell r="B278" t="str">
            <v/>
          </cell>
          <cell r="C278">
            <v>0</v>
          </cell>
          <cell r="D278" t="str">
            <v/>
          </cell>
          <cell r="E278">
            <v>0</v>
          </cell>
          <cell r="F278">
            <v>0</v>
          </cell>
          <cell r="G278">
            <v>0</v>
          </cell>
        </row>
        <row r="279">
          <cell r="A279" t="str">
            <v/>
          </cell>
          <cell r="B279" t="str">
            <v/>
          </cell>
          <cell r="C279">
            <v>0</v>
          </cell>
          <cell r="D279" t="str">
            <v/>
          </cell>
          <cell r="E279">
            <v>0</v>
          </cell>
          <cell r="F279">
            <v>0</v>
          </cell>
          <cell r="G279">
            <v>0</v>
          </cell>
        </row>
        <row r="280">
          <cell r="A280" t="str">
            <v/>
          </cell>
          <cell r="B280" t="str">
            <v/>
          </cell>
          <cell r="C280">
            <v>0</v>
          </cell>
          <cell r="D280" t="str">
            <v/>
          </cell>
          <cell r="E280">
            <v>0</v>
          </cell>
          <cell r="F280">
            <v>0</v>
          </cell>
          <cell r="G280">
            <v>0</v>
          </cell>
        </row>
        <row r="281">
          <cell r="A281" t="str">
            <v/>
          </cell>
          <cell r="B281" t="str">
            <v/>
          </cell>
          <cell r="C281">
            <v>0</v>
          </cell>
          <cell r="D281" t="str">
            <v/>
          </cell>
          <cell r="E281">
            <v>0</v>
          </cell>
          <cell r="F281">
            <v>0</v>
          </cell>
          <cell r="G281">
            <v>0</v>
          </cell>
        </row>
        <row r="282">
          <cell r="A282">
            <v>0</v>
          </cell>
          <cell r="E282">
            <v>0</v>
          </cell>
          <cell r="F282" t="str">
            <v>Total C</v>
          </cell>
          <cell r="G282">
            <v>0</v>
          </cell>
        </row>
        <row r="283">
          <cell r="A283">
            <v>0</v>
          </cell>
          <cell r="E283">
            <v>0</v>
          </cell>
          <cell r="G283">
            <v>0</v>
          </cell>
        </row>
        <row r="284">
          <cell r="A284" t="str">
            <v/>
          </cell>
          <cell r="B284" t="str">
            <v/>
          </cell>
          <cell r="C284">
            <v>0</v>
          </cell>
          <cell r="D284" t="str">
            <v>COSTO NETO</v>
          </cell>
          <cell r="E284">
            <v>0</v>
          </cell>
          <cell r="F284" t="str">
            <v>Total D=A+B+C</v>
          </cell>
          <cell r="G284">
            <v>0</v>
          </cell>
        </row>
        <row r="285">
          <cell r="A285">
            <v>0</v>
          </cell>
          <cell r="B285">
            <v>0</v>
          </cell>
          <cell r="C285">
            <v>0</v>
          </cell>
          <cell r="D285">
            <v>0</v>
          </cell>
          <cell r="E285">
            <v>0</v>
          </cell>
          <cell r="F285">
            <v>0</v>
          </cell>
          <cell r="G285">
            <v>0</v>
          </cell>
        </row>
        <row r="286">
          <cell r="A286" t="str">
            <v>ANALISIS DE PRECIOS</v>
          </cell>
          <cell r="B286">
            <v>0</v>
          </cell>
          <cell r="C286">
            <v>0</v>
          </cell>
          <cell r="D286">
            <v>0</v>
          </cell>
          <cell r="E286">
            <v>0</v>
          </cell>
          <cell r="F286">
            <v>0</v>
          </cell>
          <cell r="G286">
            <v>0</v>
          </cell>
        </row>
        <row r="287">
          <cell r="A287" t="str">
            <v>COMITENTE:</v>
          </cell>
          <cell r="B287" t="str">
            <v>INSTITUTO PROVINCIAL DE LA VIVIENDA</v>
          </cell>
          <cell r="C287">
            <v>0</v>
          </cell>
          <cell r="D287">
            <v>0</v>
          </cell>
          <cell r="E287">
            <v>0</v>
          </cell>
          <cell r="F287">
            <v>0</v>
          </cell>
          <cell r="G287">
            <v>0</v>
          </cell>
        </row>
        <row r="288">
          <cell r="A288" t="str">
            <v>CONTRATISTA:</v>
          </cell>
          <cell r="B288">
            <v>0</v>
          </cell>
          <cell r="C288">
            <v>0</v>
          </cell>
          <cell r="D288">
            <v>0</v>
          </cell>
          <cell r="E288">
            <v>0</v>
          </cell>
          <cell r="F288">
            <v>0</v>
          </cell>
          <cell r="G288">
            <v>0</v>
          </cell>
        </row>
        <row r="289">
          <cell r="A289" t="str">
            <v>OBRA:</v>
          </cell>
          <cell r="B289">
            <v>0</v>
          </cell>
          <cell r="C289">
            <v>0</v>
          </cell>
          <cell r="D289">
            <v>0</v>
          </cell>
          <cell r="E289">
            <v>0</v>
          </cell>
          <cell r="F289" t="str">
            <v>PRECIOS A:</v>
          </cell>
          <cell r="G289">
            <v>0</v>
          </cell>
        </row>
        <row r="290">
          <cell r="A290" t="str">
            <v>UBICACIÓN:</v>
          </cell>
          <cell r="B290">
            <v>0</v>
          </cell>
          <cell r="C290">
            <v>0</v>
          </cell>
          <cell r="E290">
            <v>0</v>
          </cell>
          <cell r="G290">
            <v>0</v>
          </cell>
        </row>
        <row r="291">
          <cell r="A291" t="str">
            <v>RUBRO:</v>
          </cell>
          <cell r="B291">
            <v>0</v>
          </cell>
          <cell r="C291">
            <v>0</v>
          </cell>
          <cell r="E291">
            <v>0</v>
          </cell>
          <cell r="G291">
            <v>0</v>
          </cell>
        </row>
        <row r="292">
          <cell r="A292" t="str">
            <v>ITEM:</v>
          </cell>
          <cell r="B292" t="str">
            <v/>
          </cell>
          <cell r="C292" t="str">
            <v/>
          </cell>
          <cell r="E292">
            <v>0</v>
          </cell>
          <cell r="F292" t="str">
            <v>UNIDAD:</v>
          </cell>
          <cell r="G292" t="str">
            <v/>
          </cell>
        </row>
        <row r="293">
          <cell r="A293">
            <v>0</v>
          </cell>
          <cell r="B293">
            <v>0</v>
          </cell>
          <cell r="E293">
            <v>0</v>
          </cell>
          <cell r="G293">
            <v>0</v>
          </cell>
        </row>
        <row r="294">
          <cell r="A294" t="str">
            <v>DATOS REDETERMINACION</v>
          </cell>
          <cell r="B294">
            <v>0</v>
          </cell>
          <cell r="C294" t="str">
            <v>DESIGNACION</v>
          </cell>
          <cell r="D294" t="str">
            <v>U</v>
          </cell>
          <cell r="E294" t="str">
            <v>Cantidad</v>
          </cell>
          <cell r="F294" t="str">
            <v>$ Unitarios</v>
          </cell>
          <cell r="G294" t="str">
            <v>$ Parcial</v>
          </cell>
        </row>
        <row r="295">
          <cell r="A295" t="str">
            <v>CÓDIGO</v>
          </cell>
          <cell r="B295" t="str">
            <v>DESCRIPCIÓN</v>
          </cell>
          <cell r="C295">
            <v>0</v>
          </cell>
          <cell r="D295">
            <v>0</v>
          </cell>
          <cell r="E295">
            <v>0</v>
          </cell>
          <cell r="F295">
            <v>0</v>
          </cell>
          <cell r="G295">
            <v>0</v>
          </cell>
        </row>
        <row r="296">
          <cell r="A296" t="str">
            <v>A - MATERIALES</v>
          </cell>
          <cell r="B296">
            <v>0</v>
          </cell>
          <cell r="C296">
            <v>0</v>
          </cell>
          <cell r="D296">
            <v>0</v>
          </cell>
          <cell r="E296">
            <v>0</v>
          </cell>
          <cell r="F296">
            <v>0</v>
          </cell>
          <cell r="G296">
            <v>0</v>
          </cell>
        </row>
        <row r="297">
          <cell r="A297" t="str">
            <v/>
          </cell>
          <cell r="B297" t="str">
            <v/>
          </cell>
          <cell r="C297">
            <v>0</v>
          </cell>
          <cell r="D297" t="str">
            <v/>
          </cell>
          <cell r="E297">
            <v>0</v>
          </cell>
          <cell r="F297">
            <v>0</v>
          </cell>
          <cell r="G297">
            <v>0</v>
          </cell>
        </row>
        <row r="298">
          <cell r="A298" t="str">
            <v/>
          </cell>
          <cell r="B298" t="str">
            <v/>
          </cell>
          <cell r="C298">
            <v>0</v>
          </cell>
          <cell r="D298" t="str">
            <v/>
          </cell>
          <cell r="E298">
            <v>0</v>
          </cell>
          <cell r="F298">
            <v>0</v>
          </cell>
          <cell r="G298">
            <v>0</v>
          </cell>
        </row>
        <row r="299">
          <cell r="A299" t="str">
            <v/>
          </cell>
          <cell r="B299" t="str">
            <v/>
          </cell>
          <cell r="C299">
            <v>0</v>
          </cell>
          <cell r="D299" t="str">
            <v/>
          </cell>
          <cell r="E299">
            <v>0</v>
          </cell>
          <cell r="F299">
            <v>0</v>
          </cell>
          <cell r="G299">
            <v>0</v>
          </cell>
        </row>
        <row r="300">
          <cell r="A300" t="str">
            <v/>
          </cell>
          <cell r="B300" t="str">
            <v/>
          </cell>
          <cell r="C300">
            <v>0</v>
          </cell>
          <cell r="D300" t="str">
            <v/>
          </cell>
          <cell r="E300">
            <v>0</v>
          </cell>
          <cell r="F300">
            <v>0</v>
          </cell>
          <cell r="G300">
            <v>0</v>
          </cell>
        </row>
        <row r="301">
          <cell r="A301" t="str">
            <v/>
          </cell>
          <cell r="B301" t="str">
            <v/>
          </cell>
          <cell r="C301">
            <v>0</v>
          </cell>
          <cell r="D301" t="str">
            <v/>
          </cell>
          <cell r="E301">
            <v>0</v>
          </cell>
          <cell r="F301">
            <v>0</v>
          </cell>
          <cell r="G301">
            <v>0</v>
          </cell>
        </row>
        <row r="302">
          <cell r="A302" t="str">
            <v/>
          </cell>
          <cell r="B302" t="str">
            <v/>
          </cell>
          <cell r="C302">
            <v>0</v>
          </cell>
          <cell r="D302" t="str">
            <v/>
          </cell>
          <cell r="E302">
            <v>0</v>
          </cell>
          <cell r="F302">
            <v>0</v>
          </cell>
          <cell r="G302">
            <v>0</v>
          </cell>
        </row>
        <row r="303">
          <cell r="A303" t="str">
            <v/>
          </cell>
          <cell r="B303" t="str">
            <v/>
          </cell>
          <cell r="C303">
            <v>0</v>
          </cell>
          <cell r="D303" t="str">
            <v/>
          </cell>
          <cell r="E303">
            <v>0</v>
          </cell>
          <cell r="F303">
            <v>0</v>
          </cell>
          <cell r="G303">
            <v>0</v>
          </cell>
        </row>
        <row r="304">
          <cell r="A304" t="str">
            <v/>
          </cell>
          <cell r="B304" t="str">
            <v/>
          </cell>
          <cell r="C304">
            <v>0</v>
          </cell>
          <cell r="D304" t="str">
            <v/>
          </cell>
          <cell r="E304">
            <v>0</v>
          </cell>
          <cell r="F304">
            <v>0</v>
          </cell>
          <cell r="G304">
            <v>0</v>
          </cell>
        </row>
        <row r="305">
          <cell r="A305" t="str">
            <v/>
          </cell>
          <cell r="B305" t="str">
            <v/>
          </cell>
          <cell r="C305">
            <v>0</v>
          </cell>
          <cell r="D305" t="str">
            <v/>
          </cell>
          <cell r="E305">
            <v>0</v>
          </cell>
          <cell r="F305">
            <v>0</v>
          </cell>
          <cell r="G305">
            <v>0</v>
          </cell>
        </row>
        <row r="306">
          <cell r="A306" t="str">
            <v/>
          </cell>
          <cell r="B306" t="str">
            <v/>
          </cell>
          <cell r="C306">
            <v>0</v>
          </cell>
          <cell r="D306" t="str">
            <v/>
          </cell>
          <cell r="E306">
            <v>0</v>
          </cell>
          <cell r="F306">
            <v>0</v>
          </cell>
          <cell r="G306">
            <v>0</v>
          </cell>
        </row>
        <row r="307">
          <cell r="A307" t="str">
            <v/>
          </cell>
          <cell r="B307" t="str">
            <v/>
          </cell>
          <cell r="C307">
            <v>0</v>
          </cell>
          <cell r="D307" t="str">
            <v/>
          </cell>
          <cell r="E307">
            <v>0</v>
          </cell>
          <cell r="F307">
            <v>0</v>
          </cell>
          <cell r="G307">
            <v>0</v>
          </cell>
        </row>
        <row r="308">
          <cell r="A308" t="str">
            <v/>
          </cell>
          <cell r="B308" t="str">
            <v/>
          </cell>
          <cell r="C308">
            <v>0</v>
          </cell>
          <cell r="D308" t="str">
            <v/>
          </cell>
          <cell r="E308">
            <v>0</v>
          </cell>
          <cell r="F308">
            <v>0</v>
          </cell>
          <cell r="G308">
            <v>0</v>
          </cell>
        </row>
        <row r="309">
          <cell r="A309" t="str">
            <v/>
          </cell>
          <cell r="B309" t="str">
            <v/>
          </cell>
          <cell r="C309">
            <v>0</v>
          </cell>
          <cell r="D309" t="str">
            <v/>
          </cell>
          <cell r="E309">
            <v>0</v>
          </cell>
          <cell r="F309">
            <v>0</v>
          </cell>
          <cell r="G309">
            <v>0</v>
          </cell>
        </row>
        <row r="310">
          <cell r="A310" t="str">
            <v/>
          </cell>
          <cell r="B310" t="str">
            <v/>
          </cell>
          <cell r="C310">
            <v>0</v>
          </cell>
          <cell r="D310" t="str">
            <v/>
          </cell>
          <cell r="E310">
            <v>0</v>
          </cell>
          <cell r="F310">
            <v>0</v>
          </cell>
          <cell r="G310">
            <v>0</v>
          </cell>
        </row>
        <row r="311">
          <cell r="A311" t="str">
            <v/>
          </cell>
          <cell r="B311" t="str">
            <v/>
          </cell>
          <cell r="C311">
            <v>0</v>
          </cell>
          <cell r="D311" t="str">
            <v/>
          </cell>
          <cell r="E311">
            <v>0</v>
          </cell>
          <cell r="F311">
            <v>0</v>
          </cell>
          <cell r="G311">
            <v>0</v>
          </cell>
        </row>
        <row r="312">
          <cell r="A312" t="str">
            <v/>
          </cell>
          <cell r="B312" t="str">
            <v/>
          </cell>
          <cell r="C312">
            <v>0</v>
          </cell>
          <cell r="D312" t="str">
            <v/>
          </cell>
          <cell r="E312">
            <v>0</v>
          </cell>
          <cell r="F312">
            <v>0</v>
          </cell>
          <cell r="G312">
            <v>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v>0</v>
          </cell>
          <cell r="B317">
            <v>0</v>
          </cell>
          <cell r="C317">
            <v>0</v>
          </cell>
          <cell r="D317">
            <v>0</v>
          </cell>
          <cell r="E317">
            <v>0</v>
          </cell>
          <cell r="F317" t="str">
            <v>Total A</v>
          </cell>
          <cell r="G317">
            <v>0</v>
          </cell>
        </row>
        <row r="318">
          <cell r="A318" t="str">
            <v>B - MANO DE OBRA</v>
          </cell>
          <cell r="B318">
            <v>0</v>
          </cell>
          <cell r="C318">
            <v>0</v>
          </cell>
          <cell r="D318">
            <v>0</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t="str">
            <v/>
          </cell>
          <cell r="B326" t="str">
            <v/>
          </cell>
          <cell r="C326">
            <v>0</v>
          </cell>
          <cell r="D326" t="str">
            <v/>
          </cell>
          <cell r="E326">
            <v>0</v>
          </cell>
          <cell r="F326">
            <v>0</v>
          </cell>
          <cell r="G326">
            <v>0</v>
          </cell>
        </row>
        <row r="327">
          <cell r="A327">
            <v>0</v>
          </cell>
          <cell r="B327">
            <v>0</v>
          </cell>
          <cell r="C327">
            <v>0</v>
          </cell>
          <cell r="D327">
            <v>0</v>
          </cell>
          <cell r="E327">
            <v>0</v>
          </cell>
          <cell r="F327" t="str">
            <v>Total B</v>
          </cell>
          <cell r="G327">
            <v>0</v>
          </cell>
        </row>
        <row r="328">
          <cell r="A328" t="str">
            <v>C - EQUIPOS</v>
          </cell>
          <cell r="B328">
            <v>0</v>
          </cell>
          <cell r="C328">
            <v>0</v>
          </cell>
          <cell r="D328">
            <v>0</v>
          </cell>
          <cell r="E328">
            <v>0</v>
          </cell>
          <cell r="F328">
            <v>0</v>
          </cell>
          <cell r="G328">
            <v>0</v>
          </cell>
        </row>
        <row r="329">
          <cell r="A329" t="str">
            <v/>
          </cell>
          <cell r="B329" t="str">
            <v/>
          </cell>
          <cell r="C329">
            <v>0</v>
          </cell>
          <cell r="D329" t="str">
            <v/>
          </cell>
          <cell r="E329">
            <v>0</v>
          </cell>
          <cell r="F329">
            <v>0</v>
          </cell>
          <cell r="G329">
            <v>0</v>
          </cell>
        </row>
        <row r="330">
          <cell r="A330" t="str">
            <v/>
          </cell>
          <cell r="B330" t="str">
            <v/>
          </cell>
          <cell r="C330">
            <v>0</v>
          </cell>
          <cell r="D330" t="str">
            <v/>
          </cell>
          <cell r="E330">
            <v>0</v>
          </cell>
          <cell r="F330">
            <v>0</v>
          </cell>
          <cell r="G330">
            <v>0</v>
          </cell>
        </row>
        <row r="331">
          <cell r="A331" t="str">
            <v/>
          </cell>
          <cell r="B331" t="str">
            <v/>
          </cell>
          <cell r="C331">
            <v>0</v>
          </cell>
          <cell r="D331" t="str">
            <v/>
          </cell>
          <cell r="E331">
            <v>0</v>
          </cell>
          <cell r="F331">
            <v>0</v>
          </cell>
          <cell r="G331">
            <v>0</v>
          </cell>
        </row>
        <row r="332">
          <cell r="A332" t="str">
            <v/>
          </cell>
          <cell r="B332" t="str">
            <v/>
          </cell>
          <cell r="C332">
            <v>0</v>
          </cell>
          <cell r="D332" t="str">
            <v/>
          </cell>
          <cell r="E332">
            <v>0</v>
          </cell>
          <cell r="F332">
            <v>0</v>
          </cell>
          <cell r="G332">
            <v>0</v>
          </cell>
        </row>
        <row r="333">
          <cell r="A333" t="str">
            <v/>
          </cell>
          <cell r="B333" t="str">
            <v/>
          </cell>
          <cell r="C333">
            <v>0</v>
          </cell>
          <cell r="D333" t="str">
            <v/>
          </cell>
          <cell r="E333">
            <v>0</v>
          </cell>
          <cell r="F333">
            <v>0</v>
          </cell>
          <cell r="G333">
            <v>0</v>
          </cell>
        </row>
        <row r="334">
          <cell r="A334" t="str">
            <v/>
          </cell>
          <cell r="B334" t="str">
            <v/>
          </cell>
          <cell r="C334">
            <v>0</v>
          </cell>
          <cell r="D334" t="str">
            <v/>
          </cell>
          <cell r="E334">
            <v>0</v>
          </cell>
          <cell r="F334">
            <v>0</v>
          </cell>
          <cell r="G334">
            <v>0</v>
          </cell>
        </row>
        <row r="335">
          <cell r="A335" t="str">
            <v/>
          </cell>
          <cell r="B335" t="str">
            <v/>
          </cell>
          <cell r="C335">
            <v>0</v>
          </cell>
          <cell r="D335" t="str">
            <v/>
          </cell>
          <cell r="E335">
            <v>0</v>
          </cell>
          <cell r="F335">
            <v>0</v>
          </cell>
          <cell r="G335">
            <v>0</v>
          </cell>
        </row>
        <row r="336">
          <cell r="A336" t="str">
            <v/>
          </cell>
          <cell r="B336" t="str">
            <v/>
          </cell>
          <cell r="C336">
            <v>0</v>
          </cell>
          <cell r="D336" t="str">
            <v/>
          </cell>
          <cell r="E336">
            <v>0</v>
          </cell>
          <cell r="F336">
            <v>0</v>
          </cell>
          <cell r="G336">
            <v>0</v>
          </cell>
        </row>
        <row r="337">
          <cell r="A337" t="str">
            <v/>
          </cell>
          <cell r="B337" t="str">
            <v/>
          </cell>
          <cell r="C337">
            <v>0</v>
          </cell>
          <cell r="D337" t="str">
            <v/>
          </cell>
          <cell r="E337">
            <v>0</v>
          </cell>
          <cell r="F337">
            <v>0</v>
          </cell>
          <cell r="G337">
            <v>0</v>
          </cell>
        </row>
        <row r="338">
          <cell r="A338" t="str">
            <v/>
          </cell>
          <cell r="B338" t="str">
            <v/>
          </cell>
          <cell r="C338">
            <v>0</v>
          </cell>
          <cell r="D338" t="str">
            <v/>
          </cell>
          <cell r="E338">
            <v>0</v>
          </cell>
          <cell r="F338">
            <v>0</v>
          </cell>
          <cell r="G338">
            <v>0</v>
          </cell>
        </row>
        <row r="339">
          <cell r="A339">
            <v>0</v>
          </cell>
          <cell r="E339">
            <v>0</v>
          </cell>
          <cell r="F339" t="str">
            <v>Total C</v>
          </cell>
          <cell r="G339">
            <v>0</v>
          </cell>
        </row>
        <row r="340">
          <cell r="A340">
            <v>0</v>
          </cell>
          <cell r="E340">
            <v>0</v>
          </cell>
          <cell r="G340">
            <v>0</v>
          </cell>
        </row>
        <row r="341">
          <cell r="A341" t="str">
            <v/>
          </cell>
          <cell r="B341" t="str">
            <v/>
          </cell>
          <cell r="C341">
            <v>0</v>
          </cell>
          <cell r="D341" t="str">
            <v>COSTO NETO</v>
          </cell>
          <cell r="E341">
            <v>0</v>
          </cell>
          <cell r="F341" t="str">
            <v>Total D=A+B+C</v>
          </cell>
          <cell r="G341">
            <v>0</v>
          </cell>
        </row>
        <row r="343">
          <cell r="A343" t="str">
            <v>ANALISIS DE PRECIOS</v>
          </cell>
          <cell r="B343">
            <v>0</v>
          </cell>
          <cell r="C343">
            <v>0</v>
          </cell>
          <cell r="D343">
            <v>0</v>
          </cell>
          <cell r="E343">
            <v>0</v>
          </cell>
          <cell r="F343">
            <v>0</v>
          </cell>
          <cell r="G343">
            <v>0</v>
          </cell>
        </row>
        <row r="344">
          <cell r="A344" t="str">
            <v>COMITENTE:</v>
          </cell>
          <cell r="B344" t="str">
            <v>INSTITUTO PROVINCIAL DE LA VIVIENDA</v>
          </cell>
          <cell r="C344">
            <v>0</v>
          </cell>
          <cell r="D344">
            <v>0</v>
          </cell>
          <cell r="E344">
            <v>0</v>
          </cell>
          <cell r="F344">
            <v>0</v>
          </cell>
          <cell r="G344">
            <v>0</v>
          </cell>
        </row>
        <row r="345">
          <cell r="A345" t="str">
            <v>CONTRATISTA:</v>
          </cell>
          <cell r="B345">
            <v>0</v>
          </cell>
          <cell r="C345">
            <v>0</v>
          </cell>
          <cell r="D345">
            <v>0</v>
          </cell>
          <cell r="E345">
            <v>0</v>
          </cell>
          <cell r="F345">
            <v>0</v>
          </cell>
          <cell r="G345">
            <v>0</v>
          </cell>
        </row>
        <row r="346">
          <cell r="A346" t="str">
            <v>OBRA:</v>
          </cell>
          <cell r="B346">
            <v>0</v>
          </cell>
          <cell r="C346">
            <v>0</v>
          </cell>
          <cell r="D346">
            <v>0</v>
          </cell>
          <cell r="E346">
            <v>0</v>
          </cell>
          <cell r="F346" t="str">
            <v>PRECIOS A:</v>
          </cell>
          <cell r="G346">
            <v>0</v>
          </cell>
        </row>
        <row r="347">
          <cell r="A347" t="str">
            <v>UBICACIÓN:</v>
          </cell>
          <cell r="B347">
            <v>0</v>
          </cell>
          <cell r="C347">
            <v>0</v>
          </cell>
          <cell r="E347">
            <v>0</v>
          </cell>
          <cell r="G347">
            <v>0</v>
          </cell>
        </row>
        <row r="348">
          <cell r="A348" t="str">
            <v>RUBRO:</v>
          </cell>
          <cell r="B348">
            <v>0</v>
          </cell>
          <cell r="C348">
            <v>0</v>
          </cell>
          <cell r="E348">
            <v>0</v>
          </cell>
          <cell r="G348">
            <v>0</v>
          </cell>
        </row>
        <row r="349">
          <cell r="A349" t="str">
            <v>ITEM:</v>
          </cell>
          <cell r="B349" t="str">
            <v/>
          </cell>
          <cell r="C349" t="str">
            <v/>
          </cell>
          <cell r="E349">
            <v>0</v>
          </cell>
          <cell r="F349" t="str">
            <v>UNIDAD:</v>
          </cell>
          <cell r="G349" t="str">
            <v/>
          </cell>
        </row>
        <row r="350">
          <cell r="A350">
            <v>0</v>
          </cell>
          <cell r="B350">
            <v>0</v>
          </cell>
          <cell r="E350">
            <v>0</v>
          </cell>
          <cell r="G350">
            <v>0</v>
          </cell>
        </row>
        <row r="351">
          <cell r="A351" t="str">
            <v>DATOS REDETERMINACION</v>
          </cell>
          <cell r="B351">
            <v>0</v>
          </cell>
          <cell r="C351" t="str">
            <v>DESIGNACION</v>
          </cell>
          <cell r="D351" t="str">
            <v>U</v>
          </cell>
          <cell r="E351" t="str">
            <v>Cantidad</v>
          </cell>
          <cell r="F351" t="str">
            <v>$ Unitarios</v>
          </cell>
          <cell r="G351" t="str">
            <v>$ Parcial</v>
          </cell>
        </row>
        <row r="352">
          <cell r="A352" t="str">
            <v>CÓDIGO</v>
          </cell>
          <cell r="B352" t="str">
            <v>DESCRIPCIÓN</v>
          </cell>
          <cell r="C352">
            <v>0</v>
          </cell>
          <cell r="D352">
            <v>0</v>
          </cell>
          <cell r="E352">
            <v>0</v>
          </cell>
          <cell r="F352">
            <v>0</v>
          </cell>
          <cell r="G352">
            <v>0</v>
          </cell>
        </row>
        <row r="353">
          <cell r="A353" t="str">
            <v>A - MATERIALES</v>
          </cell>
          <cell r="B353">
            <v>0</v>
          </cell>
          <cell r="C353">
            <v>0</v>
          </cell>
          <cell r="D353">
            <v>0</v>
          </cell>
          <cell r="E353">
            <v>0</v>
          </cell>
          <cell r="F353">
            <v>0</v>
          </cell>
          <cell r="G353">
            <v>0</v>
          </cell>
        </row>
        <row r="354">
          <cell r="A354" t="str">
            <v/>
          </cell>
          <cell r="B354" t="str">
            <v/>
          </cell>
          <cell r="C354">
            <v>0</v>
          </cell>
          <cell r="D354" t="str">
            <v/>
          </cell>
          <cell r="E354">
            <v>0</v>
          </cell>
          <cell r="F354">
            <v>0</v>
          </cell>
          <cell r="G354">
            <v>0</v>
          </cell>
        </row>
        <row r="355">
          <cell r="A355" t="str">
            <v/>
          </cell>
          <cell r="B355" t="str">
            <v/>
          </cell>
          <cell r="C355">
            <v>0</v>
          </cell>
          <cell r="D355" t="str">
            <v/>
          </cell>
          <cell r="E355">
            <v>0</v>
          </cell>
          <cell r="F355">
            <v>0</v>
          </cell>
          <cell r="G355">
            <v>0</v>
          </cell>
        </row>
        <row r="356">
          <cell r="A356" t="str">
            <v/>
          </cell>
          <cell r="B356" t="str">
            <v/>
          </cell>
          <cell r="C356">
            <v>0</v>
          </cell>
          <cell r="D356" t="str">
            <v/>
          </cell>
          <cell r="E356">
            <v>0</v>
          </cell>
          <cell r="F356">
            <v>0</v>
          </cell>
          <cell r="G356">
            <v>0</v>
          </cell>
        </row>
        <row r="357">
          <cell r="A357" t="str">
            <v/>
          </cell>
          <cell r="B357" t="str">
            <v/>
          </cell>
          <cell r="C357">
            <v>0</v>
          </cell>
          <cell r="D357" t="str">
            <v/>
          </cell>
          <cell r="E357">
            <v>0</v>
          </cell>
          <cell r="F357">
            <v>0</v>
          </cell>
          <cell r="G357">
            <v>0</v>
          </cell>
        </row>
        <row r="358">
          <cell r="A358" t="str">
            <v/>
          </cell>
          <cell r="B358" t="str">
            <v/>
          </cell>
          <cell r="C358">
            <v>0</v>
          </cell>
          <cell r="D358" t="str">
            <v/>
          </cell>
          <cell r="E358">
            <v>0</v>
          </cell>
          <cell r="F358">
            <v>0</v>
          </cell>
          <cell r="G358">
            <v>0</v>
          </cell>
        </row>
        <row r="359">
          <cell r="A359" t="str">
            <v/>
          </cell>
          <cell r="B359" t="str">
            <v/>
          </cell>
          <cell r="C359">
            <v>0</v>
          </cell>
          <cell r="D359" t="str">
            <v/>
          </cell>
          <cell r="E359">
            <v>0</v>
          </cell>
          <cell r="F359">
            <v>0</v>
          </cell>
          <cell r="G359">
            <v>0</v>
          </cell>
        </row>
        <row r="360">
          <cell r="A360" t="str">
            <v/>
          </cell>
          <cell r="B360" t="str">
            <v/>
          </cell>
          <cell r="C360">
            <v>0</v>
          </cell>
          <cell r="D360" t="str">
            <v/>
          </cell>
          <cell r="E360">
            <v>0</v>
          </cell>
          <cell r="F360">
            <v>0</v>
          </cell>
          <cell r="G360">
            <v>0</v>
          </cell>
        </row>
        <row r="361">
          <cell r="A361" t="str">
            <v/>
          </cell>
          <cell r="B361" t="str">
            <v/>
          </cell>
          <cell r="C361">
            <v>0</v>
          </cell>
          <cell r="D361" t="str">
            <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v>0</v>
          </cell>
          <cell r="B374">
            <v>0</v>
          </cell>
          <cell r="C374">
            <v>0</v>
          </cell>
          <cell r="D374">
            <v>0</v>
          </cell>
          <cell r="E374">
            <v>0</v>
          </cell>
          <cell r="F374" t="str">
            <v>Total A</v>
          </cell>
          <cell r="G374">
            <v>0</v>
          </cell>
        </row>
        <row r="375">
          <cell r="A375" t="str">
            <v>B - MANO DE OBRA</v>
          </cell>
          <cell r="B375">
            <v>0</v>
          </cell>
          <cell r="C375">
            <v>0</v>
          </cell>
          <cell r="D375">
            <v>0</v>
          </cell>
          <cell r="E375">
            <v>0</v>
          </cell>
          <cell r="F375">
            <v>0</v>
          </cell>
          <cell r="G375">
            <v>0</v>
          </cell>
        </row>
        <row r="376">
          <cell r="A376" t="str">
            <v/>
          </cell>
          <cell r="B376" t="str">
            <v/>
          </cell>
          <cell r="C376">
            <v>0</v>
          </cell>
          <cell r="D376" t="str">
            <v/>
          </cell>
          <cell r="E376">
            <v>0</v>
          </cell>
          <cell r="F376">
            <v>0</v>
          </cell>
          <cell r="G376">
            <v>0</v>
          </cell>
        </row>
        <row r="377">
          <cell r="A377" t="str">
            <v/>
          </cell>
          <cell r="B377" t="str">
            <v/>
          </cell>
          <cell r="C377">
            <v>0</v>
          </cell>
          <cell r="D377" t="str">
            <v/>
          </cell>
          <cell r="E377">
            <v>0</v>
          </cell>
          <cell r="F377">
            <v>0</v>
          </cell>
          <cell r="G377">
            <v>0</v>
          </cell>
        </row>
        <row r="378">
          <cell r="A378" t="str">
            <v/>
          </cell>
          <cell r="B378" t="str">
            <v/>
          </cell>
          <cell r="C378">
            <v>0</v>
          </cell>
          <cell r="D378" t="str">
            <v/>
          </cell>
          <cell r="E378">
            <v>0</v>
          </cell>
          <cell r="F378">
            <v>0</v>
          </cell>
          <cell r="G378">
            <v>0</v>
          </cell>
        </row>
        <row r="379">
          <cell r="A379" t="str">
            <v/>
          </cell>
          <cell r="B379" t="str">
            <v/>
          </cell>
          <cell r="C379">
            <v>0</v>
          </cell>
          <cell r="D379" t="str">
            <v/>
          </cell>
          <cell r="E379">
            <v>0</v>
          </cell>
          <cell r="F379">
            <v>0</v>
          </cell>
          <cell r="G379">
            <v>0</v>
          </cell>
        </row>
        <row r="380">
          <cell r="A380" t="str">
            <v/>
          </cell>
          <cell r="B380" t="str">
            <v/>
          </cell>
          <cell r="C380">
            <v>0</v>
          </cell>
          <cell r="D380" t="str">
            <v/>
          </cell>
          <cell r="E380">
            <v>0</v>
          </cell>
          <cell r="F380">
            <v>0</v>
          </cell>
          <cell r="G380">
            <v>0</v>
          </cell>
        </row>
        <row r="381">
          <cell r="A381" t="str">
            <v/>
          </cell>
          <cell r="B381" t="str">
            <v/>
          </cell>
          <cell r="C381">
            <v>0</v>
          </cell>
          <cell r="D381" t="str">
            <v/>
          </cell>
          <cell r="E381">
            <v>0</v>
          </cell>
          <cell r="F381">
            <v>0</v>
          </cell>
          <cell r="G381">
            <v>0</v>
          </cell>
        </row>
        <row r="382">
          <cell r="A382" t="str">
            <v/>
          </cell>
          <cell r="B382" t="str">
            <v/>
          </cell>
          <cell r="C382">
            <v>0</v>
          </cell>
          <cell r="D382" t="str">
            <v/>
          </cell>
          <cell r="E382">
            <v>0</v>
          </cell>
          <cell r="F382">
            <v>0</v>
          </cell>
          <cell r="G382">
            <v>0</v>
          </cell>
        </row>
        <row r="383">
          <cell r="A383" t="str">
            <v/>
          </cell>
          <cell r="B383" t="str">
            <v/>
          </cell>
          <cell r="C383">
            <v>0</v>
          </cell>
          <cell r="D383" t="str">
            <v/>
          </cell>
          <cell r="E383">
            <v>0</v>
          </cell>
          <cell r="F383">
            <v>0</v>
          </cell>
          <cell r="G383">
            <v>0</v>
          </cell>
        </row>
        <row r="384">
          <cell r="A384">
            <v>0</v>
          </cell>
          <cell r="B384">
            <v>0</v>
          </cell>
          <cell r="C384">
            <v>0</v>
          </cell>
          <cell r="D384">
            <v>0</v>
          </cell>
          <cell r="E384">
            <v>0</v>
          </cell>
          <cell r="F384" t="str">
            <v>Total B</v>
          </cell>
          <cell r="G384">
            <v>0</v>
          </cell>
        </row>
        <row r="385">
          <cell r="A385" t="str">
            <v>C - EQUIPOS</v>
          </cell>
          <cell r="B385">
            <v>0</v>
          </cell>
          <cell r="C385">
            <v>0</v>
          </cell>
          <cell r="D385">
            <v>0</v>
          </cell>
          <cell r="E385">
            <v>0</v>
          </cell>
          <cell r="F385">
            <v>0</v>
          </cell>
          <cell r="G385">
            <v>0</v>
          </cell>
        </row>
        <row r="386">
          <cell r="A386" t="str">
            <v/>
          </cell>
          <cell r="B386" t="str">
            <v/>
          </cell>
          <cell r="C386">
            <v>0</v>
          </cell>
          <cell r="D386" t="str">
            <v/>
          </cell>
          <cell r="E386">
            <v>0</v>
          </cell>
          <cell r="F386">
            <v>0</v>
          </cell>
          <cell r="G386">
            <v>0</v>
          </cell>
        </row>
        <row r="387">
          <cell r="A387" t="str">
            <v/>
          </cell>
          <cell r="B387" t="str">
            <v/>
          </cell>
          <cell r="C387">
            <v>0</v>
          </cell>
          <cell r="D387" t="str">
            <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v>0</v>
          </cell>
          <cell r="E396">
            <v>0</v>
          </cell>
          <cell r="F396" t="str">
            <v>Total C</v>
          </cell>
          <cell r="G396">
            <v>0</v>
          </cell>
        </row>
        <row r="397">
          <cell r="A397">
            <v>0</v>
          </cell>
          <cell r="E397">
            <v>0</v>
          </cell>
          <cell r="G397">
            <v>0</v>
          </cell>
        </row>
        <row r="398">
          <cell r="A398" t="str">
            <v/>
          </cell>
          <cell r="B398" t="str">
            <v/>
          </cell>
          <cell r="C398">
            <v>0</v>
          </cell>
          <cell r="D398" t="str">
            <v>COSTO NETO</v>
          </cell>
          <cell r="E398">
            <v>0</v>
          </cell>
          <cell r="F398" t="str">
            <v>Total D=A+B+C</v>
          </cell>
          <cell r="G398">
            <v>0</v>
          </cell>
        </row>
        <row r="399">
          <cell r="A399">
            <v>0</v>
          </cell>
          <cell r="B399">
            <v>0</v>
          </cell>
          <cell r="C399">
            <v>0</v>
          </cell>
          <cell r="D399">
            <v>0</v>
          </cell>
          <cell r="E399">
            <v>0</v>
          </cell>
          <cell r="F399">
            <v>0</v>
          </cell>
          <cell r="G399">
            <v>0</v>
          </cell>
        </row>
        <row r="400">
          <cell r="A400" t="str">
            <v>ANALISIS DE PRECIOS</v>
          </cell>
          <cell r="B400">
            <v>0</v>
          </cell>
          <cell r="C400">
            <v>0</v>
          </cell>
          <cell r="D400">
            <v>0</v>
          </cell>
          <cell r="E400">
            <v>0</v>
          </cell>
          <cell r="F400">
            <v>0</v>
          </cell>
          <cell r="G400">
            <v>0</v>
          </cell>
        </row>
        <row r="401">
          <cell r="A401" t="str">
            <v>COMITENTE:</v>
          </cell>
          <cell r="B401" t="str">
            <v>INSTITUTO PROVINCIAL DE LA VIVIENDA</v>
          </cell>
          <cell r="C401">
            <v>0</v>
          </cell>
          <cell r="D401">
            <v>0</v>
          </cell>
          <cell r="E401">
            <v>0</v>
          </cell>
          <cell r="F401">
            <v>0</v>
          </cell>
          <cell r="G401">
            <v>0</v>
          </cell>
        </row>
        <row r="402">
          <cell r="A402" t="str">
            <v>CONTRATISTA:</v>
          </cell>
          <cell r="B402">
            <v>0</v>
          </cell>
          <cell r="C402">
            <v>0</v>
          </cell>
          <cell r="D402">
            <v>0</v>
          </cell>
          <cell r="E402">
            <v>0</v>
          </cell>
          <cell r="F402">
            <v>0</v>
          </cell>
          <cell r="G402">
            <v>0</v>
          </cell>
        </row>
        <row r="403">
          <cell r="A403" t="str">
            <v>OBRA:</v>
          </cell>
          <cell r="B403">
            <v>0</v>
          </cell>
          <cell r="C403">
            <v>0</v>
          </cell>
          <cell r="D403">
            <v>0</v>
          </cell>
          <cell r="E403">
            <v>0</v>
          </cell>
          <cell r="F403" t="str">
            <v>PRECIOS A:</v>
          </cell>
          <cell r="G403">
            <v>0</v>
          </cell>
        </row>
        <row r="404">
          <cell r="A404" t="str">
            <v>UBICACIÓN:</v>
          </cell>
          <cell r="B404">
            <v>0</v>
          </cell>
          <cell r="C404">
            <v>0</v>
          </cell>
          <cell r="E404">
            <v>0</v>
          </cell>
          <cell r="G404">
            <v>0</v>
          </cell>
        </row>
        <row r="405">
          <cell r="A405" t="str">
            <v>RUBRO:</v>
          </cell>
          <cell r="B405">
            <v>0</v>
          </cell>
          <cell r="C405">
            <v>0</v>
          </cell>
          <cell r="E405">
            <v>0</v>
          </cell>
          <cell r="G405">
            <v>0</v>
          </cell>
        </row>
        <row r="406">
          <cell r="A406" t="str">
            <v>ITEM:</v>
          </cell>
          <cell r="B406" t="str">
            <v/>
          </cell>
          <cell r="C406" t="str">
            <v/>
          </cell>
          <cell r="E406">
            <v>0</v>
          </cell>
          <cell r="F406" t="str">
            <v>UNIDAD:</v>
          </cell>
          <cell r="G406" t="str">
            <v/>
          </cell>
        </row>
        <row r="407">
          <cell r="A407">
            <v>0</v>
          </cell>
          <cell r="B407">
            <v>0</v>
          </cell>
          <cell r="E407">
            <v>0</v>
          </cell>
          <cell r="G407">
            <v>0</v>
          </cell>
        </row>
        <row r="408">
          <cell r="A408" t="str">
            <v>DATOS REDETERMINACION</v>
          </cell>
          <cell r="B408">
            <v>0</v>
          </cell>
          <cell r="C408" t="str">
            <v>DESIGNACION</v>
          </cell>
          <cell r="D408" t="str">
            <v>U</v>
          </cell>
          <cell r="E408" t="str">
            <v>Cantidad</v>
          </cell>
          <cell r="F408" t="str">
            <v>$ Unitarios</v>
          </cell>
          <cell r="G408" t="str">
            <v>$ Parcial</v>
          </cell>
        </row>
        <row r="409">
          <cell r="A409" t="str">
            <v>CÓDIGO</v>
          </cell>
          <cell r="B409" t="str">
            <v>DESCRIPCIÓN</v>
          </cell>
          <cell r="C409">
            <v>0</v>
          </cell>
          <cell r="D409">
            <v>0</v>
          </cell>
          <cell r="E409">
            <v>0</v>
          </cell>
          <cell r="F409">
            <v>0</v>
          </cell>
          <cell r="G409">
            <v>0</v>
          </cell>
        </row>
        <row r="410">
          <cell r="A410" t="str">
            <v>A - MATERIALES</v>
          </cell>
          <cell r="B410">
            <v>0</v>
          </cell>
          <cell r="C410">
            <v>0</v>
          </cell>
          <cell r="D410">
            <v>0</v>
          </cell>
          <cell r="E410">
            <v>0</v>
          </cell>
          <cell r="F410">
            <v>0</v>
          </cell>
          <cell r="G410">
            <v>0</v>
          </cell>
        </row>
        <row r="411">
          <cell r="A411" t="str">
            <v/>
          </cell>
          <cell r="B411" t="str">
            <v/>
          </cell>
          <cell r="C411">
            <v>0</v>
          </cell>
          <cell r="D411" t="str">
            <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t="str">
            <v/>
          </cell>
          <cell r="B426" t="str">
            <v/>
          </cell>
          <cell r="C426">
            <v>0</v>
          </cell>
          <cell r="D426" t="str">
            <v/>
          </cell>
          <cell r="E426">
            <v>0</v>
          </cell>
          <cell r="F426">
            <v>0</v>
          </cell>
          <cell r="G426">
            <v>0</v>
          </cell>
        </row>
        <row r="427">
          <cell r="A427" t="str">
            <v/>
          </cell>
          <cell r="B427" t="str">
            <v/>
          </cell>
          <cell r="C427">
            <v>0</v>
          </cell>
          <cell r="D427" t="str">
            <v/>
          </cell>
          <cell r="E427">
            <v>0</v>
          </cell>
          <cell r="F427">
            <v>0</v>
          </cell>
          <cell r="G427">
            <v>0</v>
          </cell>
        </row>
        <row r="428">
          <cell r="A428" t="str">
            <v/>
          </cell>
          <cell r="B428" t="str">
            <v/>
          </cell>
          <cell r="C428">
            <v>0</v>
          </cell>
          <cell r="D428" t="str">
            <v/>
          </cell>
          <cell r="E428">
            <v>0</v>
          </cell>
          <cell r="F428">
            <v>0</v>
          </cell>
          <cell r="G428">
            <v>0</v>
          </cell>
        </row>
        <row r="429">
          <cell r="A429" t="str">
            <v/>
          </cell>
          <cell r="B429" t="str">
            <v/>
          </cell>
          <cell r="C429">
            <v>0</v>
          </cell>
          <cell r="D429" t="str">
            <v/>
          </cell>
          <cell r="E429">
            <v>0</v>
          </cell>
          <cell r="F429">
            <v>0</v>
          </cell>
          <cell r="G429">
            <v>0</v>
          </cell>
        </row>
        <row r="430">
          <cell r="A430" t="str">
            <v/>
          </cell>
          <cell r="B430" t="str">
            <v/>
          </cell>
          <cell r="C430">
            <v>0</v>
          </cell>
          <cell r="D430" t="str">
            <v/>
          </cell>
          <cell r="E430">
            <v>0</v>
          </cell>
          <cell r="F430">
            <v>0</v>
          </cell>
          <cell r="G430">
            <v>0</v>
          </cell>
        </row>
        <row r="431">
          <cell r="A431">
            <v>0</v>
          </cell>
          <cell r="B431">
            <v>0</v>
          </cell>
          <cell r="C431">
            <v>0</v>
          </cell>
          <cell r="D431">
            <v>0</v>
          </cell>
          <cell r="E431">
            <v>0</v>
          </cell>
          <cell r="F431" t="str">
            <v>Total A</v>
          </cell>
          <cell r="G431">
            <v>0</v>
          </cell>
        </row>
        <row r="432">
          <cell r="A432" t="str">
            <v>B - MANO DE OBRA</v>
          </cell>
          <cell r="B432">
            <v>0</v>
          </cell>
          <cell r="C432">
            <v>0</v>
          </cell>
          <cell r="D432">
            <v>0</v>
          </cell>
          <cell r="E432">
            <v>0</v>
          </cell>
          <cell r="F432">
            <v>0</v>
          </cell>
          <cell r="G432">
            <v>0</v>
          </cell>
        </row>
        <row r="433">
          <cell r="A433" t="str">
            <v/>
          </cell>
          <cell r="B433" t="str">
            <v/>
          </cell>
          <cell r="C433">
            <v>0</v>
          </cell>
          <cell r="D433" t="str">
            <v/>
          </cell>
          <cell r="E433">
            <v>0</v>
          </cell>
          <cell r="F433">
            <v>0</v>
          </cell>
          <cell r="G433">
            <v>0</v>
          </cell>
        </row>
        <row r="434">
          <cell r="A434" t="str">
            <v/>
          </cell>
          <cell r="B434" t="str">
            <v/>
          </cell>
          <cell r="C434">
            <v>0</v>
          </cell>
          <cell r="D434" t="str">
            <v/>
          </cell>
          <cell r="E434">
            <v>0</v>
          </cell>
          <cell r="F434">
            <v>0</v>
          </cell>
          <cell r="G434">
            <v>0</v>
          </cell>
        </row>
        <row r="435">
          <cell r="A435" t="str">
            <v/>
          </cell>
          <cell r="B435" t="str">
            <v/>
          </cell>
          <cell r="C435">
            <v>0</v>
          </cell>
          <cell r="D435" t="str">
            <v/>
          </cell>
          <cell r="E435">
            <v>0</v>
          </cell>
          <cell r="F435">
            <v>0</v>
          </cell>
          <cell r="G435">
            <v>0</v>
          </cell>
        </row>
        <row r="436">
          <cell r="A436" t="str">
            <v/>
          </cell>
          <cell r="B436" t="str">
            <v/>
          </cell>
          <cell r="C436">
            <v>0</v>
          </cell>
          <cell r="D436" t="str">
            <v/>
          </cell>
          <cell r="E436">
            <v>0</v>
          </cell>
          <cell r="F436">
            <v>0</v>
          </cell>
          <cell r="G436">
            <v>0</v>
          </cell>
        </row>
        <row r="437">
          <cell r="A437" t="str">
            <v/>
          </cell>
          <cell r="B437" t="str">
            <v/>
          </cell>
          <cell r="C437">
            <v>0</v>
          </cell>
          <cell r="D437" t="str">
            <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v>0</v>
          </cell>
          <cell r="B441">
            <v>0</v>
          </cell>
          <cell r="C441">
            <v>0</v>
          </cell>
          <cell r="D441">
            <v>0</v>
          </cell>
          <cell r="E441">
            <v>0</v>
          </cell>
          <cell r="F441" t="str">
            <v>Total B</v>
          </cell>
          <cell r="G441">
            <v>0</v>
          </cell>
        </row>
        <row r="442">
          <cell r="A442" t="str">
            <v>C - EQUIPOS</v>
          </cell>
          <cell r="B442">
            <v>0</v>
          </cell>
          <cell r="C442">
            <v>0</v>
          </cell>
          <cell r="D442">
            <v>0</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t="str">
            <v/>
          </cell>
          <cell r="B447" t="str">
            <v/>
          </cell>
          <cell r="C447">
            <v>0</v>
          </cell>
          <cell r="D447" t="str">
            <v/>
          </cell>
          <cell r="E447">
            <v>0</v>
          </cell>
          <cell r="F447">
            <v>0</v>
          </cell>
          <cell r="G447">
            <v>0</v>
          </cell>
        </row>
        <row r="448">
          <cell r="A448" t="str">
            <v/>
          </cell>
          <cell r="B448" t="str">
            <v/>
          </cell>
          <cell r="C448">
            <v>0</v>
          </cell>
          <cell r="D448" t="str">
            <v/>
          </cell>
          <cell r="E448">
            <v>0</v>
          </cell>
          <cell r="F448">
            <v>0</v>
          </cell>
          <cell r="G448">
            <v>0</v>
          </cell>
        </row>
        <row r="449">
          <cell r="A449" t="str">
            <v/>
          </cell>
          <cell r="B449" t="str">
            <v/>
          </cell>
          <cell r="C449">
            <v>0</v>
          </cell>
          <cell r="D449" t="str">
            <v/>
          </cell>
          <cell r="E449">
            <v>0</v>
          </cell>
          <cell r="F449">
            <v>0</v>
          </cell>
          <cell r="G449">
            <v>0</v>
          </cell>
        </row>
        <row r="450">
          <cell r="A450" t="str">
            <v/>
          </cell>
          <cell r="B450" t="str">
            <v/>
          </cell>
          <cell r="C450">
            <v>0</v>
          </cell>
          <cell r="D450" t="str">
            <v/>
          </cell>
          <cell r="E450">
            <v>0</v>
          </cell>
          <cell r="F450">
            <v>0</v>
          </cell>
          <cell r="G450">
            <v>0</v>
          </cell>
        </row>
        <row r="451">
          <cell r="A451" t="str">
            <v/>
          </cell>
          <cell r="B451" t="str">
            <v/>
          </cell>
          <cell r="C451">
            <v>0</v>
          </cell>
          <cell r="D451" t="str">
            <v/>
          </cell>
          <cell r="E451">
            <v>0</v>
          </cell>
          <cell r="F451">
            <v>0</v>
          </cell>
          <cell r="G451">
            <v>0</v>
          </cell>
        </row>
        <row r="452">
          <cell r="A452" t="str">
            <v/>
          </cell>
          <cell r="B452" t="str">
            <v/>
          </cell>
          <cell r="C452">
            <v>0</v>
          </cell>
          <cell r="D452" t="str">
            <v/>
          </cell>
          <cell r="E452">
            <v>0</v>
          </cell>
          <cell r="F452">
            <v>0</v>
          </cell>
          <cell r="G452">
            <v>0</v>
          </cell>
        </row>
        <row r="453">
          <cell r="A453">
            <v>0</v>
          </cell>
          <cell r="E453">
            <v>0</v>
          </cell>
          <cell r="F453" t="str">
            <v>Total C</v>
          </cell>
          <cell r="G453">
            <v>0</v>
          </cell>
        </row>
        <row r="454">
          <cell r="A454">
            <v>0</v>
          </cell>
          <cell r="E454">
            <v>0</v>
          </cell>
          <cell r="G454">
            <v>0</v>
          </cell>
        </row>
        <row r="455">
          <cell r="A455" t="str">
            <v/>
          </cell>
          <cell r="B455" t="str">
            <v/>
          </cell>
          <cell r="C455">
            <v>0</v>
          </cell>
          <cell r="D455" t="str">
            <v>COSTO NETO</v>
          </cell>
          <cell r="E455">
            <v>0</v>
          </cell>
          <cell r="F455" t="str">
            <v>Total D=A+B+C</v>
          </cell>
          <cell r="G455">
            <v>0</v>
          </cell>
        </row>
        <row r="457">
          <cell r="A457" t="str">
            <v>ANALISIS DE PRECIOS</v>
          </cell>
          <cell r="B457">
            <v>0</v>
          </cell>
          <cell r="C457">
            <v>0</v>
          </cell>
          <cell r="D457">
            <v>0</v>
          </cell>
          <cell r="E457">
            <v>0</v>
          </cell>
          <cell r="F457">
            <v>0</v>
          </cell>
          <cell r="G457">
            <v>0</v>
          </cell>
        </row>
        <row r="458">
          <cell r="A458" t="str">
            <v>COMITENTE:</v>
          </cell>
          <cell r="B458" t="str">
            <v>INSTITUTO PROVINCIAL DE LA VIVIENDA</v>
          </cell>
          <cell r="C458">
            <v>0</v>
          </cell>
          <cell r="D458">
            <v>0</v>
          </cell>
          <cell r="E458">
            <v>0</v>
          </cell>
          <cell r="F458">
            <v>0</v>
          </cell>
          <cell r="G458">
            <v>0</v>
          </cell>
        </row>
        <row r="459">
          <cell r="A459" t="str">
            <v>CONTRATISTA:</v>
          </cell>
          <cell r="B459">
            <v>0</v>
          </cell>
          <cell r="C459">
            <v>0</v>
          </cell>
          <cell r="D459">
            <v>0</v>
          </cell>
          <cell r="E459">
            <v>0</v>
          </cell>
          <cell r="F459">
            <v>0</v>
          </cell>
          <cell r="G459">
            <v>0</v>
          </cell>
        </row>
        <row r="460">
          <cell r="A460" t="str">
            <v>OBRA:</v>
          </cell>
          <cell r="B460">
            <v>0</v>
          </cell>
          <cell r="C460">
            <v>0</v>
          </cell>
          <cell r="D460">
            <v>0</v>
          </cell>
          <cell r="E460">
            <v>0</v>
          </cell>
          <cell r="F460" t="str">
            <v>PRECIOS A:</v>
          </cell>
          <cell r="G460">
            <v>0</v>
          </cell>
        </row>
        <row r="461">
          <cell r="A461" t="str">
            <v>UBICACIÓN:</v>
          </cell>
          <cell r="B461">
            <v>0</v>
          </cell>
          <cell r="C461">
            <v>0</v>
          </cell>
          <cell r="E461">
            <v>0</v>
          </cell>
          <cell r="G461">
            <v>0</v>
          </cell>
        </row>
        <row r="462">
          <cell r="A462" t="str">
            <v>RUBRO:</v>
          </cell>
          <cell r="B462">
            <v>0</v>
          </cell>
          <cell r="C462">
            <v>0</v>
          </cell>
          <cell r="E462">
            <v>0</v>
          </cell>
          <cell r="G462">
            <v>0</v>
          </cell>
        </row>
        <row r="463">
          <cell r="A463" t="str">
            <v>ITEM:</v>
          </cell>
          <cell r="B463" t="str">
            <v/>
          </cell>
          <cell r="C463" t="str">
            <v/>
          </cell>
          <cell r="E463">
            <v>0</v>
          </cell>
          <cell r="F463" t="str">
            <v>UNIDAD:</v>
          </cell>
          <cell r="G463" t="str">
            <v/>
          </cell>
        </row>
        <row r="464">
          <cell r="A464">
            <v>0</v>
          </cell>
          <cell r="B464">
            <v>0</v>
          </cell>
          <cell r="E464">
            <v>0</v>
          </cell>
          <cell r="G464">
            <v>0</v>
          </cell>
        </row>
        <row r="465">
          <cell r="A465" t="str">
            <v>DATOS REDETERMINACION</v>
          </cell>
          <cell r="B465">
            <v>0</v>
          </cell>
          <cell r="C465" t="str">
            <v>DESIGNACION</v>
          </cell>
          <cell r="D465" t="str">
            <v>U</v>
          </cell>
          <cell r="E465" t="str">
            <v>Cantidad</v>
          </cell>
          <cell r="F465" t="str">
            <v>$ Unitarios</v>
          </cell>
          <cell r="G465" t="str">
            <v>$ Parcial</v>
          </cell>
        </row>
        <row r="466">
          <cell r="A466" t="str">
            <v>CÓDIGO</v>
          </cell>
          <cell r="B466" t="str">
            <v>DESCRIPCIÓN</v>
          </cell>
          <cell r="C466">
            <v>0</v>
          </cell>
          <cell r="D466">
            <v>0</v>
          </cell>
          <cell r="E466">
            <v>0</v>
          </cell>
          <cell r="F466">
            <v>0</v>
          </cell>
          <cell r="G466">
            <v>0</v>
          </cell>
        </row>
        <row r="467">
          <cell r="A467" t="str">
            <v>A - MATERIALES</v>
          </cell>
          <cell r="B467">
            <v>0</v>
          </cell>
          <cell r="C467">
            <v>0</v>
          </cell>
          <cell r="D467">
            <v>0</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t="str">
            <v/>
          </cell>
          <cell r="B476" t="str">
            <v/>
          </cell>
          <cell r="C476">
            <v>0</v>
          </cell>
          <cell r="D476" t="str">
            <v/>
          </cell>
          <cell r="E476">
            <v>0</v>
          </cell>
          <cell r="F476">
            <v>0</v>
          </cell>
          <cell r="G476">
            <v>0</v>
          </cell>
        </row>
        <row r="477">
          <cell r="A477" t="str">
            <v/>
          </cell>
          <cell r="B477" t="str">
            <v/>
          </cell>
          <cell r="C477">
            <v>0</v>
          </cell>
          <cell r="D477" t="str">
            <v/>
          </cell>
          <cell r="E477">
            <v>0</v>
          </cell>
          <cell r="F477">
            <v>0</v>
          </cell>
          <cell r="G477">
            <v>0</v>
          </cell>
        </row>
        <row r="478">
          <cell r="A478" t="str">
            <v/>
          </cell>
          <cell r="B478" t="str">
            <v/>
          </cell>
          <cell r="C478">
            <v>0</v>
          </cell>
          <cell r="D478" t="str">
            <v/>
          </cell>
          <cell r="E478">
            <v>0</v>
          </cell>
          <cell r="F478">
            <v>0</v>
          </cell>
          <cell r="G478">
            <v>0</v>
          </cell>
        </row>
        <row r="479">
          <cell r="A479" t="str">
            <v/>
          </cell>
          <cell r="B479" t="str">
            <v/>
          </cell>
          <cell r="C479">
            <v>0</v>
          </cell>
          <cell r="D479" t="str">
            <v/>
          </cell>
          <cell r="E479">
            <v>0</v>
          </cell>
          <cell r="F479">
            <v>0</v>
          </cell>
          <cell r="G479">
            <v>0</v>
          </cell>
        </row>
        <row r="480">
          <cell r="A480" t="str">
            <v/>
          </cell>
          <cell r="B480" t="str">
            <v/>
          </cell>
          <cell r="C480">
            <v>0</v>
          </cell>
          <cell r="D480" t="str">
            <v/>
          </cell>
          <cell r="E480">
            <v>0</v>
          </cell>
          <cell r="F480">
            <v>0</v>
          </cell>
          <cell r="G480">
            <v>0</v>
          </cell>
        </row>
        <row r="481">
          <cell r="A481" t="str">
            <v/>
          </cell>
          <cell r="B481" t="str">
            <v/>
          </cell>
          <cell r="C481">
            <v>0</v>
          </cell>
          <cell r="D481" t="str">
            <v/>
          </cell>
          <cell r="E481">
            <v>0</v>
          </cell>
          <cell r="F481">
            <v>0</v>
          </cell>
          <cell r="G481">
            <v>0</v>
          </cell>
        </row>
        <row r="482">
          <cell r="A482" t="str">
            <v/>
          </cell>
          <cell r="B482" t="str">
            <v/>
          </cell>
          <cell r="C482">
            <v>0</v>
          </cell>
          <cell r="D482" t="str">
            <v/>
          </cell>
          <cell r="E482">
            <v>0</v>
          </cell>
          <cell r="F482">
            <v>0</v>
          </cell>
          <cell r="G482">
            <v>0</v>
          </cell>
        </row>
        <row r="483">
          <cell r="A483" t="str">
            <v/>
          </cell>
          <cell r="B483" t="str">
            <v/>
          </cell>
          <cell r="C483">
            <v>0</v>
          </cell>
          <cell r="D483" t="str">
            <v/>
          </cell>
          <cell r="E483">
            <v>0</v>
          </cell>
          <cell r="F483">
            <v>0</v>
          </cell>
          <cell r="G483">
            <v>0</v>
          </cell>
        </row>
        <row r="484">
          <cell r="A484" t="str">
            <v/>
          </cell>
          <cell r="B484" t="str">
            <v/>
          </cell>
          <cell r="C484">
            <v>0</v>
          </cell>
          <cell r="D484" t="str">
            <v/>
          </cell>
          <cell r="E484">
            <v>0</v>
          </cell>
          <cell r="F484">
            <v>0</v>
          </cell>
          <cell r="G484">
            <v>0</v>
          </cell>
        </row>
        <row r="485">
          <cell r="A485" t="str">
            <v/>
          </cell>
          <cell r="B485" t="str">
            <v/>
          </cell>
          <cell r="C485">
            <v>0</v>
          </cell>
          <cell r="D485" t="str">
            <v/>
          </cell>
          <cell r="E485">
            <v>0</v>
          </cell>
          <cell r="F485">
            <v>0</v>
          </cell>
          <cell r="G485">
            <v>0</v>
          </cell>
        </row>
        <row r="486">
          <cell r="A486" t="str">
            <v/>
          </cell>
          <cell r="B486" t="str">
            <v/>
          </cell>
          <cell r="C486">
            <v>0</v>
          </cell>
          <cell r="D486" t="str">
            <v/>
          </cell>
          <cell r="E486">
            <v>0</v>
          </cell>
          <cell r="F486">
            <v>0</v>
          </cell>
          <cell r="G486">
            <v>0</v>
          </cell>
        </row>
        <row r="487">
          <cell r="A487" t="str">
            <v/>
          </cell>
          <cell r="B487" t="str">
            <v/>
          </cell>
          <cell r="C487">
            <v>0</v>
          </cell>
          <cell r="D487" t="str">
            <v/>
          </cell>
          <cell r="E487">
            <v>0</v>
          </cell>
          <cell r="F487">
            <v>0</v>
          </cell>
          <cell r="G487">
            <v>0</v>
          </cell>
        </row>
        <row r="488">
          <cell r="A488">
            <v>0</v>
          </cell>
          <cell r="B488">
            <v>0</v>
          </cell>
          <cell r="C488">
            <v>0</v>
          </cell>
          <cell r="D488">
            <v>0</v>
          </cell>
          <cell r="E488">
            <v>0</v>
          </cell>
          <cell r="F488" t="str">
            <v>Total A</v>
          </cell>
          <cell r="G488">
            <v>0</v>
          </cell>
        </row>
        <row r="489">
          <cell r="A489" t="str">
            <v>B - MANO DE OBRA</v>
          </cell>
          <cell r="B489">
            <v>0</v>
          </cell>
          <cell r="C489">
            <v>0</v>
          </cell>
          <cell r="D489">
            <v>0</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t="str">
            <v/>
          </cell>
          <cell r="B497" t="str">
            <v/>
          </cell>
          <cell r="C497">
            <v>0</v>
          </cell>
          <cell r="D497" t="str">
            <v/>
          </cell>
          <cell r="E497">
            <v>0</v>
          </cell>
          <cell r="F497">
            <v>0</v>
          </cell>
          <cell r="G497">
            <v>0</v>
          </cell>
        </row>
        <row r="498">
          <cell r="A498">
            <v>0</v>
          </cell>
          <cell r="B498">
            <v>0</v>
          </cell>
          <cell r="C498">
            <v>0</v>
          </cell>
          <cell r="D498">
            <v>0</v>
          </cell>
          <cell r="E498">
            <v>0</v>
          </cell>
          <cell r="F498" t="str">
            <v>Total B</v>
          </cell>
          <cell r="G498">
            <v>0</v>
          </cell>
        </row>
        <row r="499">
          <cell r="A499" t="str">
            <v>C - EQUIPOS</v>
          </cell>
          <cell r="B499">
            <v>0</v>
          </cell>
          <cell r="C499">
            <v>0</v>
          </cell>
          <cell r="D499">
            <v>0</v>
          </cell>
          <cell r="E499">
            <v>0</v>
          </cell>
          <cell r="F499">
            <v>0</v>
          </cell>
          <cell r="G499">
            <v>0</v>
          </cell>
        </row>
        <row r="500">
          <cell r="A500" t="str">
            <v/>
          </cell>
          <cell r="B500" t="str">
            <v/>
          </cell>
          <cell r="C500">
            <v>0</v>
          </cell>
          <cell r="D500" t="str">
            <v/>
          </cell>
          <cell r="E500">
            <v>0</v>
          </cell>
          <cell r="F500">
            <v>0</v>
          </cell>
          <cell r="G500">
            <v>0</v>
          </cell>
        </row>
        <row r="501">
          <cell r="A501" t="str">
            <v/>
          </cell>
          <cell r="B501" t="str">
            <v/>
          </cell>
          <cell r="C501">
            <v>0</v>
          </cell>
          <cell r="D501" t="str">
            <v/>
          </cell>
          <cell r="E501">
            <v>0</v>
          </cell>
          <cell r="F501">
            <v>0</v>
          </cell>
          <cell r="G501">
            <v>0</v>
          </cell>
        </row>
        <row r="502">
          <cell r="A502" t="str">
            <v/>
          </cell>
          <cell r="B502" t="str">
            <v/>
          </cell>
          <cell r="C502">
            <v>0</v>
          </cell>
          <cell r="D502" t="str">
            <v/>
          </cell>
          <cell r="E502">
            <v>0</v>
          </cell>
          <cell r="F502">
            <v>0</v>
          </cell>
          <cell r="G502">
            <v>0</v>
          </cell>
        </row>
        <row r="503">
          <cell r="A503" t="str">
            <v/>
          </cell>
          <cell r="B503" t="str">
            <v/>
          </cell>
          <cell r="C503">
            <v>0</v>
          </cell>
          <cell r="D503" t="str">
            <v/>
          </cell>
          <cell r="E503">
            <v>0</v>
          </cell>
          <cell r="F503">
            <v>0</v>
          </cell>
          <cell r="G503">
            <v>0</v>
          </cell>
        </row>
        <row r="504">
          <cell r="A504" t="str">
            <v/>
          </cell>
          <cell r="B504" t="str">
            <v/>
          </cell>
          <cell r="C504">
            <v>0</v>
          </cell>
          <cell r="D504" t="str">
            <v/>
          </cell>
          <cell r="E504">
            <v>0</v>
          </cell>
          <cell r="F504">
            <v>0</v>
          </cell>
          <cell r="G504">
            <v>0</v>
          </cell>
        </row>
        <row r="505">
          <cell r="A505" t="str">
            <v/>
          </cell>
          <cell r="B505" t="str">
            <v/>
          </cell>
          <cell r="C505">
            <v>0</v>
          </cell>
          <cell r="D505" t="str">
            <v/>
          </cell>
          <cell r="E505">
            <v>0</v>
          </cell>
          <cell r="F505">
            <v>0</v>
          </cell>
          <cell r="G505">
            <v>0</v>
          </cell>
        </row>
        <row r="506">
          <cell r="A506" t="str">
            <v/>
          </cell>
          <cell r="B506" t="str">
            <v/>
          </cell>
          <cell r="C506">
            <v>0</v>
          </cell>
          <cell r="D506" t="str">
            <v/>
          </cell>
          <cell r="E506">
            <v>0</v>
          </cell>
          <cell r="F506">
            <v>0</v>
          </cell>
          <cell r="G506">
            <v>0</v>
          </cell>
        </row>
        <row r="507">
          <cell r="A507" t="str">
            <v/>
          </cell>
          <cell r="B507" t="str">
            <v/>
          </cell>
          <cell r="C507">
            <v>0</v>
          </cell>
          <cell r="D507" t="str">
            <v/>
          </cell>
          <cell r="E507">
            <v>0</v>
          </cell>
          <cell r="F507">
            <v>0</v>
          </cell>
          <cell r="G507">
            <v>0</v>
          </cell>
        </row>
        <row r="508">
          <cell r="A508" t="str">
            <v/>
          </cell>
          <cell r="B508" t="str">
            <v/>
          </cell>
          <cell r="C508">
            <v>0</v>
          </cell>
          <cell r="D508" t="str">
            <v/>
          </cell>
          <cell r="E508">
            <v>0</v>
          </cell>
          <cell r="F508">
            <v>0</v>
          </cell>
          <cell r="G508">
            <v>0</v>
          </cell>
        </row>
        <row r="509">
          <cell r="A509" t="str">
            <v/>
          </cell>
          <cell r="B509" t="str">
            <v/>
          </cell>
          <cell r="C509">
            <v>0</v>
          </cell>
          <cell r="D509" t="str">
            <v/>
          </cell>
          <cell r="E509">
            <v>0</v>
          </cell>
          <cell r="F509">
            <v>0</v>
          </cell>
          <cell r="G509">
            <v>0</v>
          </cell>
        </row>
        <row r="510">
          <cell r="A510">
            <v>0</v>
          </cell>
          <cell r="E510">
            <v>0</v>
          </cell>
          <cell r="F510" t="str">
            <v>Total C</v>
          </cell>
          <cell r="G510">
            <v>0</v>
          </cell>
        </row>
        <row r="511">
          <cell r="A511">
            <v>0</v>
          </cell>
          <cell r="E511">
            <v>0</v>
          </cell>
          <cell r="G511">
            <v>0</v>
          </cell>
        </row>
        <row r="512">
          <cell r="A512" t="str">
            <v/>
          </cell>
          <cell r="B512" t="str">
            <v/>
          </cell>
          <cell r="C512">
            <v>0</v>
          </cell>
          <cell r="D512" t="str">
            <v>COSTO NETO</v>
          </cell>
          <cell r="E512">
            <v>0</v>
          </cell>
          <cell r="F512" t="str">
            <v>Total D=A+B+C</v>
          </cell>
          <cell r="G512">
            <v>0</v>
          </cell>
        </row>
        <row r="513">
          <cell r="A513">
            <v>0</v>
          </cell>
          <cell r="B513">
            <v>0</v>
          </cell>
          <cell r="C513">
            <v>0</v>
          </cell>
          <cell r="D513">
            <v>0</v>
          </cell>
          <cell r="E513">
            <v>0</v>
          </cell>
          <cell r="F513">
            <v>0</v>
          </cell>
          <cell r="G513">
            <v>0</v>
          </cell>
        </row>
        <row r="514">
          <cell r="A514" t="str">
            <v>ANALISIS DE PRECIOS</v>
          </cell>
          <cell r="B514">
            <v>0</v>
          </cell>
          <cell r="C514">
            <v>0</v>
          </cell>
          <cell r="D514">
            <v>0</v>
          </cell>
          <cell r="E514">
            <v>0</v>
          </cell>
          <cell r="F514">
            <v>0</v>
          </cell>
          <cell r="G514">
            <v>0</v>
          </cell>
        </row>
        <row r="515">
          <cell r="A515" t="str">
            <v>COMITENTE:</v>
          </cell>
          <cell r="B515" t="str">
            <v>INSTITUTO PROVINCIAL DE LA VIVIENDA</v>
          </cell>
          <cell r="C515">
            <v>0</v>
          </cell>
          <cell r="D515">
            <v>0</v>
          </cell>
          <cell r="E515">
            <v>0</v>
          </cell>
          <cell r="F515">
            <v>0</v>
          </cell>
          <cell r="G515">
            <v>0</v>
          </cell>
        </row>
        <row r="516">
          <cell r="A516" t="str">
            <v>CONTRATISTA:</v>
          </cell>
          <cell r="B516">
            <v>0</v>
          </cell>
          <cell r="C516">
            <v>0</v>
          </cell>
          <cell r="D516">
            <v>0</v>
          </cell>
          <cell r="E516">
            <v>0</v>
          </cell>
          <cell r="F516">
            <v>0</v>
          </cell>
          <cell r="G516">
            <v>0</v>
          </cell>
        </row>
        <row r="517">
          <cell r="A517" t="str">
            <v>OBRA:</v>
          </cell>
          <cell r="B517">
            <v>0</v>
          </cell>
          <cell r="C517">
            <v>0</v>
          </cell>
          <cell r="D517">
            <v>0</v>
          </cell>
          <cell r="E517">
            <v>0</v>
          </cell>
          <cell r="F517" t="str">
            <v>PRECIOS A:</v>
          </cell>
          <cell r="G517">
            <v>0</v>
          </cell>
        </row>
        <row r="518">
          <cell r="A518" t="str">
            <v>UBICACIÓN:</v>
          </cell>
          <cell r="B518">
            <v>0</v>
          </cell>
          <cell r="C518">
            <v>0</v>
          </cell>
          <cell r="E518">
            <v>0</v>
          </cell>
          <cell r="G518">
            <v>0</v>
          </cell>
        </row>
        <row r="519">
          <cell r="A519" t="str">
            <v>RUBRO:</v>
          </cell>
          <cell r="B519">
            <v>0</v>
          </cell>
          <cell r="C519">
            <v>0</v>
          </cell>
          <cell r="E519">
            <v>0</v>
          </cell>
          <cell r="G519">
            <v>0</v>
          </cell>
        </row>
        <row r="520">
          <cell r="A520" t="str">
            <v>ITEM:</v>
          </cell>
          <cell r="B520" t="str">
            <v/>
          </cell>
          <cell r="C520" t="str">
            <v/>
          </cell>
          <cell r="E520">
            <v>0</v>
          </cell>
          <cell r="F520" t="str">
            <v>UNIDAD:</v>
          </cell>
          <cell r="G520" t="str">
            <v/>
          </cell>
        </row>
        <row r="521">
          <cell r="A521">
            <v>0</v>
          </cell>
          <cell r="B521">
            <v>0</v>
          </cell>
          <cell r="E521">
            <v>0</v>
          </cell>
          <cell r="G521">
            <v>0</v>
          </cell>
        </row>
        <row r="522">
          <cell r="A522" t="str">
            <v>DATOS REDETERMINACION</v>
          </cell>
          <cell r="B522">
            <v>0</v>
          </cell>
          <cell r="C522" t="str">
            <v>DESIGNACION</v>
          </cell>
          <cell r="D522" t="str">
            <v>U</v>
          </cell>
          <cell r="E522" t="str">
            <v>Cantidad</v>
          </cell>
          <cell r="F522" t="str">
            <v>$ Unitarios</v>
          </cell>
          <cell r="G522" t="str">
            <v>$ Parcial</v>
          </cell>
        </row>
        <row r="523">
          <cell r="A523" t="str">
            <v>CÓDIGO</v>
          </cell>
          <cell r="B523" t="str">
            <v>DESCRIPCIÓN</v>
          </cell>
          <cell r="C523">
            <v>0</v>
          </cell>
          <cell r="D523">
            <v>0</v>
          </cell>
          <cell r="E523">
            <v>0</v>
          </cell>
          <cell r="F523">
            <v>0</v>
          </cell>
          <cell r="G523">
            <v>0</v>
          </cell>
        </row>
        <row r="524">
          <cell r="A524" t="str">
            <v>A - MATERIALES</v>
          </cell>
          <cell r="B524">
            <v>0</v>
          </cell>
          <cell r="C524">
            <v>0</v>
          </cell>
          <cell r="D524">
            <v>0</v>
          </cell>
          <cell r="E524">
            <v>0</v>
          </cell>
          <cell r="F524">
            <v>0</v>
          </cell>
          <cell r="G524">
            <v>0</v>
          </cell>
        </row>
        <row r="525">
          <cell r="A525" t="str">
            <v/>
          </cell>
          <cell r="B525" t="str">
            <v/>
          </cell>
          <cell r="C525">
            <v>0</v>
          </cell>
          <cell r="D525" t="str">
            <v/>
          </cell>
          <cell r="E525">
            <v>0</v>
          </cell>
          <cell r="F525">
            <v>0</v>
          </cell>
          <cell r="G525">
            <v>0</v>
          </cell>
        </row>
        <row r="526">
          <cell r="A526" t="str">
            <v/>
          </cell>
          <cell r="B526" t="str">
            <v/>
          </cell>
          <cell r="C526">
            <v>0</v>
          </cell>
          <cell r="D526" t="str">
            <v/>
          </cell>
          <cell r="E526">
            <v>0</v>
          </cell>
          <cell r="F526">
            <v>0</v>
          </cell>
          <cell r="G526">
            <v>0</v>
          </cell>
        </row>
        <row r="527">
          <cell r="A527" t="str">
            <v/>
          </cell>
          <cell r="B527" t="str">
            <v/>
          </cell>
          <cell r="C527">
            <v>0</v>
          </cell>
          <cell r="D527" t="str">
            <v/>
          </cell>
          <cell r="E527">
            <v>0</v>
          </cell>
          <cell r="F527">
            <v>0</v>
          </cell>
          <cell r="G527">
            <v>0</v>
          </cell>
        </row>
        <row r="528">
          <cell r="A528" t="str">
            <v/>
          </cell>
          <cell r="B528" t="str">
            <v/>
          </cell>
          <cell r="C528">
            <v>0</v>
          </cell>
          <cell r="D528" t="str">
            <v/>
          </cell>
          <cell r="E528">
            <v>0</v>
          </cell>
          <cell r="F528">
            <v>0</v>
          </cell>
          <cell r="G528">
            <v>0</v>
          </cell>
        </row>
        <row r="529">
          <cell r="A529" t="str">
            <v/>
          </cell>
          <cell r="B529" t="str">
            <v/>
          </cell>
          <cell r="C529">
            <v>0</v>
          </cell>
          <cell r="D529" t="str">
            <v/>
          </cell>
          <cell r="E529">
            <v>0</v>
          </cell>
          <cell r="F529">
            <v>0</v>
          </cell>
          <cell r="G529">
            <v>0</v>
          </cell>
        </row>
        <row r="530">
          <cell r="A530" t="str">
            <v/>
          </cell>
          <cell r="B530" t="str">
            <v/>
          </cell>
          <cell r="C530">
            <v>0</v>
          </cell>
          <cell r="D530" t="str">
            <v/>
          </cell>
          <cell r="E530">
            <v>0</v>
          </cell>
          <cell r="F530">
            <v>0</v>
          </cell>
          <cell r="G530">
            <v>0</v>
          </cell>
        </row>
        <row r="531">
          <cell r="A531" t="str">
            <v/>
          </cell>
          <cell r="B531" t="str">
            <v/>
          </cell>
          <cell r="C531">
            <v>0</v>
          </cell>
          <cell r="D531" t="str">
            <v/>
          </cell>
          <cell r="E531">
            <v>0</v>
          </cell>
          <cell r="F531">
            <v>0</v>
          </cell>
          <cell r="G531">
            <v>0</v>
          </cell>
        </row>
        <row r="532">
          <cell r="A532" t="str">
            <v/>
          </cell>
          <cell r="B532" t="str">
            <v/>
          </cell>
          <cell r="C532">
            <v>0</v>
          </cell>
          <cell r="D532" t="str">
            <v/>
          </cell>
          <cell r="E532">
            <v>0</v>
          </cell>
          <cell r="F532">
            <v>0</v>
          </cell>
          <cell r="G532">
            <v>0</v>
          </cell>
        </row>
        <row r="533">
          <cell r="A533" t="str">
            <v/>
          </cell>
          <cell r="B533" t="str">
            <v/>
          </cell>
          <cell r="C533">
            <v>0</v>
          </cell>
          <cell r="D533" t="str">
            <v/>
          </cell>
          <cell r="E533">
            <v>0</v>
          </cell>
          <cell r="F533">
            <v>0</v>
          </cell>
          <cell r="G533">
            <v>0</v>
          </cell>
        </row>
        <row r="534">
          <cell r="A534" t="str">
            <v/>
          </cell>
          <cell r="B534" t="str">
            <v/>
          </cell>
          <cell r="C534">
            <v>0</v>
          </cell>
          <cell r="D534" t="str">
            <v/>
          </cell>
          <cell r="E534">
            <v>0</v>
          </cell>
          <cell r="F534">
            <v>0</v>
          </cell>
          <cell r="G534">
            <v>0</v>
          </cell>
        </row>
        <row r="535">
          <cell r="A535" t="str">
            <v/>
          </cell>
          <cell r="B535" t="str">
            <v/>
          </cell>
          <cell r="C535">
            <v>0</v>
          </cell>
          <cell r="D535" t="str">
            <v/>
          </cell>
          <cell r="E535">
            <v>0</v>
          </cell>
          <cell r="F535">
            <v>0</v>
          </cell>
          <cell r="G535">
            <v>0</v>
          </cell>
        </row>
        <row r="536">
          <cell r="A536" t="str">
            <v/>
          </cell>
          <cell r="B536" t="str">
            <v/>
          </cell>
          <cell r="C536">
            <v>0</v>
          </cell>
          <cell r="D536" t="str">
            <v/>
          </cell>
          <cell r="E536">
            <v>0</v>
          </cell>
          <cell r="F536">
            <v>0</v>
          </cell>
          <cell r="G536">
            <v>0</v>
          </cell>
        </row>
        <row r="537">
          <cell r="A537" t="str">
            <v/>
          </cell>
          <cell r="B537" t="str">
            <v/>
          </cell>
          <cell r="C537">
            <v>0</v>
          </cell>
          <cell r="D537" t="str">
            <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v>0</v>
          </cell>
          <cell r="B545">
            <v>0</v>
          </cell>
          <cell r="C545">
            <v>0</v>
          </cell>
          <cell r="D545">
            <v>0</v>
          </cell>
          <cell r="E545">
            <v>0</v>
          </cell>
          <cell r="F545" t="str">
            <v>Total A</v>
          </cell>
          <cell r="G545">
            <v>0</v>
          </cell>
        </row>
        <row r="546">
          <cell r="A546" t="str">
            <v>B - MANO DE OBRA</v>
          </cell>
          <cell r="B546">
            <v>0</v>
          </cell>
          <cell r="C546">
            <v>0</v>
          </cell>
          <cell r="D546">
            <v>0</v>
          </cell>
          <cell r="E546">
            <v>0</v>
          </cell>
          <cell r="F546">
            <v>0</v>
          </cell>
          <cell r="G546">
            <v>0</v>
          </cell>
        </row>
        <row r="547">
          <cell r="A547" t="str">
            <v/>
          </cell>
          <cell r="B547" t="str">
            <v/>
          </cell>
          <cell r="C547">
            <v>0</v>
          </cell>
          <cell r="D547" t="str">
            <v/>
          </cell>
          <cell r="E547">
            <v>0</v>
          </cell>
          <cell r="F547">
            <v>0</v>
          </cell>
          <cell r="G547">
            <v>0</v>
          </cell>
        </row>
        <row r="548">
          <cell r="A548" t="str">
            <v/>
          </cell>
          <cell r="B548" t="str">
            <v/>
          </cell>
          <cell r="C548">
            <v>0</v>
          </cell>
          <cell r="D548" t="str">
            <v/>
          </cell>
          <cell r="E548">
            <v>0</v>
          </cell>
          <cell r="F548">
            <v>0</v>
          </cell>
          <cell r="G548">
            <v>0</v>
          </cell>
        </row>
        <row r="549">
          <cell r="A549" t="str">
            <v/>
          </cell>
          <cell r="B549" t="str">
            <v/>
          </cell>
          <cell r="C549">
            <v>0</v>
          </cell>
          <cell r="D549" t="str">
            <v/>
          </cell>
          <cell r="E549">
            <v>0</v>
          </cell>
          <cell r="F549">
            <v>0</v>
          </cell>
          <cell r="G549">
            <v>0</v>
          </cell>
        </row>
        <row r="550">
          <cell r="A550" t="str">
            <v/>
          </cell>
          <cell r="B550" t="str">
            <v/>
          </cell>
          <cell r="C550">
            <v>0</v>
          </cell>
          <cell r="D550" t="str">
            <v/>
          </cell>
          <cell r="E550">
            <v>0</v>
          </cell>
          <cell r="F550">
            <v>0</v>
          </cell>
          <cell r="G550">
            <v>0</v>
          </cell>
        </row>
        <row r="551">
          <cell r="A551" t="str">
            <v/>
          </cell>
          <cell r="B551" t="str">
            <v/>
          </cell>
          <cell r="C551">
            <v>0</v>
          </cell>
          <cell r="D551" t="str">
            <v/>
          </cell>
          <cell r="E551">
            <v>0</v>
          </cell>
          <cell r="F551">
            <v>0</v>
          </cell>
          <cell r="G551">
            <v>0</v>
          </cell>
        </row>
        <row r="552">
          <cell r="A552" t="str">
            <v/>
          </cell>
          <cell r="B552" t="str">
            <v/>
          </cell>
          <cell r="C552">
            <v>0</v>
          </cell>
          <cell r="D552" t="str">
            <v/>
          </cell>
          <cell r="E552">
            <v>0</v>
          </cell>
          <cell r="F552">
            <v>0</v>
          </cell>
          <cell r="G552">
            <v>0</v>
          </cell>
        </row>
        <row r="553">
          <cell r="A553" t="str">
            <v/>
          </cell>
          <cell r="B553" t="str">
            <v/>
          </cell>
          <cell r="C553">
            <v>0</v>
          </cell>
          <cell r="D553" t="str">
            <v/>
          </cell>
          <cell r="E553">
            <v>0</v>
          </cell>
          <cell r="F553">
            <v>0</v>
          </cell>
          <cell r="G553">
            <v>0</v>
          </cell>
        </row>
        <row r="554">
          <cell r="A554" t="str">
            <v/>
          </cell>
          <cell r="B554" t="str">
            <v/>
          </cell>
          <cell r="C554">
            <v>0</v>
          </cell>
          <cell r="D554" t="str">
            <v/>
          </cell>
          <cell r="E554">
            <v>0</v>
          </cell>
          <cell r="F554">
            <v>0</v>
          </cell>
          <cell r="G554">
            <v>0</v>
          </cell>
        </row>
        <row r="555">
          <cell r="A555">
            <v>0</v>
          </cell>
          <cell r="B555">
            <v>0</v>
          </cell>
          <cell r="C555">
            <v>0</v>
          </cell>
          <cell r="D555">
            <v>0</v>
          </cell>
          <cell r="E555">
            <v>0</v>
          </cell>
          <cell r="F555" t="str">
            <v>Total B</v>
          </cell>
          <cell r="G555">
            <v>0</v>
          </cell>
        </row>
        <row r="556">
          <cell r="A556" t="str">
            <v>C - EQUIPOS</v>
          </cell>
          <cell r="B556">
            <v>0</v>
          </cell>
          <cell r="C556">
            <v>0</v>
          </cell>
          <cell r="D556">
            <v>0</v>
          </cell>
          <cell r="E556">
            <v>0</v>
          </cell>
          <cell r="F556">
            <v>0</v>
          </cell>
          <cell r="G556">
            <v>0</v>
          </cell>
        </row>
        <row r="557">
          <cell r="A557" t="str">
            <v/>
          </cell>
          <cell r="B557" t="str">
            <v/>
          </cell>
          <cell r="C557">
            <v>0</v>
          </cell>
          <cell r="D557" t="str">
            <v/>
          </cell>
          <cell r="E557">
            <v>0</v>
          </cell>
          <cell r="F557">
            <v>0</v>
          </cell>
          <cell r="G557">
            <v>0</v>
          </cell>
        </row>
        <row r="558">
          <cell r="A558" t="str">
            <v/>
          </cell>
          <cell r="B558" t="str">
            <v/>
          </cell>
          <cell r="C558">
            <v>0</v>
          </cell>
          <cell r="D558" t="str">
            <v/>
          </cell>
          <cell r="E558">
            <v>0</v>
          </cell>
          <cell r="F558">
            <v>0</v>
          </cell>
          <cell r="G558">
            <v>0</v>
          </cell>
        </row>
        <row r="559">
          <cell r="A559" t="str">
            <v/>
          </cell>
          <cell r="B559" t="str">
            <v/>
          </cell>
          <cell r="C559">
            <v>0</v>
          </cell>
          <cell r="D559" t="str">
            <v/>
          </cell>
          <cell r="E559">
            <v>0</v>
          </cell>
          <cell r="F559">
            <v>0</v>
          </cell>
          <cell r="G559">
            <v>0</v>
          </cell>
        </row>
        <row r="560">
          <cell r="A560" t="str">
            <v/>
          </cell>
          <cell r="B560" t="str">
            <v/>
          </cell>
          <cell r="C560">
            <v>0</v>
          </cell>
          <cell r="D560" t="str">
            <v/>
          </cell>
          <cell r="E560">
            <v>0</v>
          </cell>
          <cell r="F560">
            <v>0</v>
          </cell>
          <cell r="G560">
            <v>0</v>
          </cell>
        </row>
        <row r="561">
          <cell r="A561" t="str">
            <v/>
          </cell>
          <cell r="B561" t="str">
            <v/>
          </cell>
          <cell r="C561">
            <v>0</v>
          </cell>
          <cell r="D561" t="str">
            <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v>0</v>
          </cell>
          <cell r="E567">
            <v>0</v>
          </cell>
          <cell r="F567" t="str">
            <v>Total C</v>
          </cell>
          <cell r="G567">
            <v>0</v>
          </cell>
        </row>
        <row r="568">
          <cell r="A568">
            <v>0</v>
          </cell>
          <cell r="E568">
            <v>0</v>
          </cell>
          <cell r="G568">
            <v>0</v>
          </cell>
        </row>
        <row r="569">
          <cell r="A569" t="str">
            <v/>
          </cell>
          <cell r="B569" t="str">
            <v/>
          </cell>
          <cell r="C569">
            <v>0</v>
          </cell>
          <cell r="D569" t="str">
            <v>COSTO NETO</v>
          </cell>
          <cell r="E569">
            <v>0</v>
          </cell>
          <cell r="F569" t="str">
            <v>Total D=A+B+C</v>
          </cell>
          <cell r="G569">
            <v>0</v>
          </cell>
        </row>
        <row r="571">
          <cell r="A571" t="str">
            <v>ANALISIS DE PRECIOS</v>
          </cell>
          <cell r="B571">
            <v>0</v>
          </cell>
          <cell r="C571">
            <v>0</v>
          </cell>
          <cell r="D571">
            <v>0</v>
          </cell>
          <cell r="E571">
            <v>0</v>
          </cell>
          <cell r="F571">
            <v>0</v>
          </cell>
          <cell r="G571">
            <v>0</v>
          </cell>
        </row>
        <row r="572">
          <cell r="A572" t="str">
            <v>COMITENTE:</v>
          </cell>
          <cell r="B572" t="str">
            <v>INSTITUTO PROVINCIAL DE LA VIVIENDA</v>
          </cell>
          <cell r="C572">
            <v>0</v>
          </cell>
          <cell r="D572">
            <v>0</v>
          </cell>
          <cell r="E572">
            <v>0</v>
          </cell>
          <cell r="F572">
            <v>0</v>
          </cell>
          <cell r="G572">
            <v>0</v>
          </cell>
        </row>
        <row r="573">
          <cell r="A573" t="str">
            <v>CONTRATISTA:</v>
          </cell>
          <cell r="B573">
            <v>0</v>
          </cell>
          <cell r="C573">
            <v>0</v>
          </cell>
          <cell r="D573">
            <v>0</v>
          </cell>
          <cell r="E573">
            <v>0</v>
          </cell>
          <cell r="F573">
            <v>0</v>
          </cell>
          <cell r="G573">
            <v>0</v>
          </cell>
        </row>
        <row r="574">
          <cell r="A574" t="str">
            <v>OBRA:</v>
          </cell>
          <cell r="B574">
            <v>0</v>
          </cell>
          <cell r="C574">
            <v>0</v>
          </cell>
          <cell r="D574">
            <v>0</v>
          </cell>
          <cell r="E574">
            <v>0</v>
          </cell>
          <cell r="F574" t="str">
            <v>PRECIOS A:</v>
          </cell>
          <cell r="G574">
            <v>0</v>
          </cell>
        </row>
        <row r="575">
          <cell r="A575" t="str">
            <v>UBICACIÓN:</v>
          </cell>
          <cell r="B575">
            <v>0</v>
          </cell>
          <cell r="C575">
            <v>0</v>
          </cell>
          <cell r="E575">
            <v>0</v>
          </cell>
          <cell r="G575">
            <v>0</v>
          </cell>
        </row>
        <row r="576">
          <cell r="A576" t="str">
            <v>RUBRO:</v>
          </cell>
          <cell r="B576">
            <v>0</v>
          </cell>
          <cell r="C576">
            <v>0</v>
          </cell>
          <cell r="E576">
            <v>0</v>
          </cell>
          <cell r="G576">
            <v>0</v>
          </cell>
        </row>
        <row r="577">
          <cell r="A577" t="str">
            <v>ITEM:</v>
          </cell>
          <cell r="B577" t="str">
            <v/>
          </cell>
          <cell r="C577" t="str">
            <v/>
          </cell>
          <cell r="E577">
            <v>0</v>
          </cell>
          <cell r="F577" t="str">
            <v>UNIDAD:</v>
          </cell>
          <cell r="G577" t="str">
            <v/>
          </cell>
        </row>
        <row r="578">
          <cell r="A578">
            <v>0</v>
          </cell>
          <cell r="B578">
            <v>0</v>
          </cell>
          <cell r="E578">
            <v>0</v>
          </cell>
          <cell r="G578">
            <v>0</v>
          </cell>
        </row>
        <row r="579">
          <cell r="A579" t="str">
            <v>DATOS REDETERMINACION</v>
          </cell>
          <cell r="B579">
            <v>0</v>
          </cell>
          <cell r="C579" t="str">
            <v>DESIGNACION</v>
          </cell>
          <cell r="D579" t="str">
            <v>U</v>
          </cell>
          <cell r="E579" t="str">
            <v>Cantidad</v>
          </cell>
          <cell r="F579" t="str">
            <v>$ Unitarios</v>
          </cell>
          <cell r="G579" t="str">
            <v>$ Parcial</v>
          </cell>
        </row>
        <row r="580">
          <cell r="A580" t="str">
            <v>CÓDIGO</v>
          </cell>
          <cell r="B580" t="str">
            <v>DESCRIPCIÓN</v>
          </cell>
          <cell r="C580">
            <v>0</v>
          </cell>
          <cell r="D580">
            <v>0</v>
          </cell>
          <cell r="E580">
            <v>0</v>
          </cell>
          <cell r="F580">
            <v>0</v>
          </cell>
          <cell r="G580">
            <v>0</v>
          </cell>
        </row>
        <row r="581">
          <cell r="A581" t="str">
            <v>A - MATERIALES</v>
          </cell>
          <cell r="B581">
            <v>0</v>
          </cell>
          <cell r="C581">
            <v>0</v>
          </cell>
          <cell r="D581">
            <v>0</v>
          </cell>
          <cell r="E581">
            <v>0</v>
          </cell>
          <cell r="F581">
            <v>0</v>
          </cell>
          <cell r="G581">
            <v>0</v>
          </cell>
        </row>
        <row r="582">
          <cell r="A582" t="str">
            <v/>
          </cell>
          <cell r="B582" t="str">
            <v/>
          </cell>
          <cell r="C582">
            <v>0</v>
          </cell>
          <cell r="D582" t="str">
            <v/>
          </cell>
          <cell r="E582">
            <v>0</v>
          </cell>
          <cell r="F582">
            <v>0</v>
          </cell>
          <cell r="G582">
            <v>0</v>
          </cell>
        </row>
        <row r="583">
          <cell r="A583" t="str">
            <v/>
          </cell>
          <cell r="B583" t="str">
            <v/>
          </cell>
          <cell r="C583">
            <v>0</v>
          </cell>
          <cell r="D583" t="str">
            <v/>
          </cell>
          <cell r="E583">
            <v>0</v>
          </cell>
          <cell r="F583">
            <v>0</v>
          </cell>
          <cell r="G583">
            <v>0</v>
          </cell>
        </row>
        <row r="584">
          <cell r="A584" t="str">
            <v/>
          </cell>
          <cell r="B584" t="str">
            <v/>
          </cell>
          <cell r="C584">
            <v>0</v>
          </cell>
          <cell r="D584" t="str">
            <v/>
          </cell>
          <cell r="E584">
            <v>0</v>
          </cell>
          <cell r="F584">
            <v>0</v>
          </cell>
          <cell r="G584">
            <v>0</v>
          </cell>
        </row>
        <row r="585">
          <cell r="A585" t="str">
            <v/>
          </cell>
          <cell r="B585" t="str">
            <v/>
          </cell>
          <cell r="C585">
            <v>0</v>
          </cell>
          <cell r="D585" t="str">
            <v/>
          </cell>
          <cell r="E585">
            <v>0</v>
          </cell>
          <cell r="F585">
            <v>0</v>
          </cell>
          <cell r="G585">
            <v>0</v>
          </cell>
        </row>
        <row r="586">
          <cell r="A586" t="str">
            <v/>
          </cell>
          <cell r="B586" t="str">
            <v/>
          </cell>
          <cell r="C586">
            <v>0</v>
          </cell>
          <cell r="D586" t="str">
            <v/>
          </cell>
          <cell r="E586">
            <v>0</v>
          </cell>
          <cell r="F586">
            <v>0</v>
          </cell>
          <cell r="G586">
            <v>0</v>
          </cell>
        </row>
        <row r="587">
          <cell r="A587" t="str">
            <v/>
          </cell>
          <cell r="B587" t="str">
            <v/>
          </cell>
          <cell r="C587">
            <v>0</v>
          </cell>
          <cell r="D587" t="str">
            <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t="str">
            <v/>
          </cell>
          <cell r="B597" t="str">
            <v/>
          </cell>
          <cell r="C597">
            <v>0</v>
          </cell>
          <cell r="D597" t="str">
            <v/>
          </cell>
          <cell r="E597">
            <v>0</v>
          </cell>
          <cell r="F597">
            <v>0</v>
          </cell>
          <cell r="G597">
            <v>0</v>
          </cell>
        </row>
        <row r="598">
          <cell r="A598" t="str">
            <v/>
          </cell>
          <cell r="B598" t="str">
            <v/>
          </cell>
          <cell r="C598">
            <v>0</v>
          </cell>
          <cell r="D598" t="str">
            <v/>
          </cell>
          <cell r="E598">
            <v>0</v>
          </cell>
          <cell r="F598">
            <v>0</v>
          </cell>
          <cell r="G598">
            <v>0</v>
          </cell>
        </row>
        <row r="599">
          <cell r="A599" t="str">
            <v/>
          </cell>
          <cell r="B599" t="str">
            <v/>
          </cell>
          <cell r="C599">
            <v>0</v>
          </cell>
          <cell r="D599" t="str">
            <v/>
          </cell>
          <cell r="E599">
            <v>0</v>
          </cell>
          <cell r="F599">
            <v>0</v>
          </cell>
          <cell r="G599">
            <v>0</v>
          </cell>
        </row>
        <row r="600">
          <cell r="A600" t="str">
            <v/>
          </cell>
          <cell r="B600" t="str">
            <v/>
          </cell>
          <cell r="C600">
            <v>0</v>
          </cell>
          <cell r="D600" t="str">
            <v/>
          </cell>
          <cell r="E600">
            <v>0</v>
          </cell>
          <cell r="F600">
            <v>0</v>
          </cell>
          <cell r="G600">
            <v>0</v>
          </cell>
        </row>
        <row r="601">
          <cell r="A601" t="str">
            <v/>
          </cell>
          <cell r="B601" t="str">
            <v/>
          </cell>
          <cell r="C601">
            <v>0</v>
          </cell>
          <cell r="D601" t="str">
            <v/>
          </cell>
          <cell r="E601">
            <v>0</v>
          </cell>
          <cell r="F601">
            <v>0</v>
          </cell>
          <cell r="G601">
            <v>0</v>
          </cell>
        </row>
        <row r="602">
          <cell r="A602">
            <v>0</v>
          </cell>
          <cell r="B602">
            <v>0</v>
          </cell>
          <cell r="C602">
            <v>0</v>
          </cell>
          <cell r="D602">
            <v>0</v>
          </cell>
          <cell r="E602">
            <v>0</v>
          </cell>
          <cell r="F602" t="str">
            <v>Total A</v>
          </cell>
          <cell r="G602">
            <v>0</v>
          </cell>
        </row>
        <row r="603">
          <cell r="A603" t="str">
            <v>B - MANO DE OBRA</v>
          </cell>
          <cell r="B603">
            <v>0</v>
          </cell>
          <cell r="C603">
            <v>0</v>
          </cell>
          <cell r="D603">
            <v>0</v>
          </cell>
          <cell r="E603">
            <v>0</v>
          </cell>
          <cell r="F603">
            <v>0</v>
          </cell>
          <cell r="G603">
            <v>0</v>
          </cell>
        </row>
        <row r="604">
          <cell r="A604" t="str">
            <v/>
          </cell>
          <cell r="B604" t="str">
            <v/>
          </cell>
          <cell r="C604">
            <v>0</v>
          </cell>
          <cell r="D604" t="str">
            <v/>
          </cell>
          <cell r="E604">
            <v>0</v>
          </cell>
          <cell r="F604">
            <v>0</v>
          </cell>
          <cell r="G604">
            <v>0</v>
          </cell>
        </row>
        <row r="605">
          <cell r="A605" t="str">
            <v/>
          </cell>
          <cell r="B605" t="str">
            <v/>
          </cell>
          <cell r="C605">
            <v>0</v>
          </cell>
          <cell r="D605" t="str">
            <v/>
          </cell>
          <cell r="E605">
            <v>0</v>
          </cell>
          <cell r="F605">
            <v>0</v>
          </cell>
          <cell r="G605">
            <v>0</v>
          </cell>
        </row>
        <row r="606">
          <cell r="A606" t="str">
            <v/>
          </cell>
          <cell r="B606" t="str">
            <v/>
          </cell>
          <cell r="C606">
            <v>0</v>
          </cell>
          <cell r="D606" t="str">
            <v/>
          </cell>
          <cell r="E606">
            <v>0</v>
          </cell>
          <cell r="F606">
            <v>0</v>
          </cell>
          <cell r="G606">
            <v>0</v>
          </cell>
        </row>
        <row r="607">
          <cell r="A607" t="str">
            <v/>
          </cell>
          <cell r="B607" t="str">
            <v/>
          </cell>
          <cell r="C607">
            <v>0</v>
          </cell>
          <cell r="D607" t="str">
            <v/>
          </cell>
          <cell r="E607">
            <v>0</v>
          </cell>
          <cell r="F607">
            <v>0</v>
          </cell>
          <cell r="G607">
            <v>0</v>
          </cell>
        </row>
        <row r="608">
          <cell r="A608" t="str">
            <v/>
          </cell>
          <cell r="B608" t="str">
            <v/>
          </cell>
          <cell r="C608">
            <v>0</v>
          </cell>
          <cell r="D608" t="str">
            <v/>
          </cell>
          <cell r="E608">
            <v>0</v>
          </cell>
          <cell r="F608">
            <v>0</v>
          </cell>
          <cell r="G608">
            <v>0</v>
          </cell>
        </row>
        <row r="609">
          <cell r="A609" t="str">
            <v/>
          </cell>
          <cell r="B609" t="str">
            <v/>
          </cell>
          <cell r="C609">
            <v>0</v>
          </cell>
          <cell r="D609" t="str">
            <v/>
          </cell>
          <cell r="E609">
            <v>0</v>
          </cell>
          <cell r="F609">
            <v>0</v>
          </cell>
          <cell r="G609">
            <v>0</v>
          </cell>
        </row>
        <row r="610">
          <cell r="A610" t="str">
            <v/>
          </cell>
          <cell r="B610" t="str">
            <v/>
          </cell>
          <cell r="C610">
            <v>0</v>
          </cell>
          <cell r="D610" t="str">
            <v/>
          </cell>
          <cell r="E610">
            <v>0</v>
          </cell>
          <cell r="F610">
            <v>0</v>
          </cell>
          <cell r="G610">
            <v>0</v>
          </cell>
        </row>
        <row r="611">
          <cell r="A611" t="str">
            <v/>
          </cell>
          <cell r="B611" t="str">
            <v/>
          </cell>
          <cell r="C611">
            <v>0</v>
          </cell>
          <cell r="D611" t="str">
            <v/>
          </cell>
          <cell r="E611">
            <v>0</v>
          </cell>
          <cell r="F611">
            <v>0</v>
          </cell>
          <cell r="G611">
            <v>0</v>
          </cell>
        </row>
        <row r="612">
          <cell r="A612">
            <v>0</v>
          </cell>
          <cell r="B612">
            <v>0</v>
          </cell>
          <cell r="C612">
            <v>0</v>
          </cell>
          <cell r="D612">
            <v>0</v>
          </cell>
          <cell r="E612">
            <v>0</v>
          </cell>
          <cell r="F612" t="str">
            <v>Total B</v>
          </cell>
          <cell r="G612">
            <v>0</v>
          </cell>
        </row>
        <row r="613">
          <cell r="A613" t="str">
            <v>C - EQUIPOS</v>
          </cell>
          <cell r="B613">
            <v>0</v>
          </cell>
          <cell r="C613">
            <v>0</v>
          </cell>
          <cell r="D613">
            <v>0</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v>0</v>
          </cell>
          <cell r="E624">
            <v>0</v>
          </cell>
          <cell r="F624" t="str">
            <v>Total C</v>
          </cell>
          <cell r="G624">
            <v>0</v>
          </cell>
        </row>
        <row r="625">
          <cell r="A625">
            <v>0</v>
          </cell>
          <cell r="E625">
            <v>0</v>
          </cell>
          <cell r="G625">
            <v>0</v>
          </cell>
        </row>
        <row r="626">
          <cell r="A626" t="str">
            <v/>
          </cell>
          <cell r="B626" t="str">
            <v/>
          </cell>
          <cell r="C626">
            <v>0</v>
          </cell>
          <cell r="D626" t="str">
            <v>COSTO NETO</v>
          </cell>
          <cell r="E626">
            <v>0</v>
          </cell>
          <cell r="F626" t="str">
            <v>Total D=A+B+C</v>
          </cell>
          <cell r="G626">
            <v>0</v>
          </cell>
        </row>
        <row r="627">
          <cell r="A627">
            <v>0</v>
          </cell>
          <cell r="B627">
            <v>0</v>
          </cell>
          <cell r="C627">
            <v>0</v>
          </cell>
          <cell r="D627">
            <v>0</v>
          </cell>
          <cell r="E627">
            <v>0</v>
          </cell>
          <cell r="F627">
            <v>0</v>
          </cell>
          <cell r="G627">
            <v>0</v>
          </cell>
        </row>
        <row r="628">
          <cell r="A628" t="str">
            <v>ANALISIS DE PRECIOS</v>
          </cell>
          <cell r="B628">
            <v>0</v>
          </cell>
          <cell r="C628">
            <v>0</v>
          </cell>
          <cell r="D628">
            <v>0</v>
          </cell>
          <cell r="E628">
            <v>0</v>
          </cell>
          <cell r="F628">
            <v>0</v>
          </cell>
          <cell r="G628">
            <v>0</v>
          </cell>
        </row>
        <row r="629">
          <cell r="A629" t="str">
            <v>COMITENTE:</v>
          </cell>
          <cell r="B629" t="str">
            <v>INSTITUTO PROVINCIAL DE LA VIVIENDA</v>
          </cell>
          <cell r="C629">
            <v>0</v>
          </cell>
          <cell r="D629">
            <v>0</v>
          </cell>
          <cell r="E629">
            <v>0</v>
          </cell>
          <cell r="F629">
            <v>0</v>
          </cell>
          <cell r="G629">
            <v>0</v>
          </cell>
        </row>
        <row r="630">
          <cell r="A630" t="str">
            <v>CONTRATISTA:</v>
          </cell>
          <cell r="B630">
            <v>0</v>
          </cell>
          <cell r="C630">
            <v>0</v>
          </cell>
          <cell r="D630">
            <v>0</v>
          </cell>
          <cell r="E630">
            <v>0</v>
          </cell>
          <cell r="F630">
            <v>0</v>
          </cell>
          <cell r="G630">
            <v>0</v>
          </cell>
        </row>
        <row r="631">
          <cell r="A631" t="str">
            <v>OBRA:</v>
          </cell>
          <cell r="B631">
            <v>0</v>
          </cell>
          <cell r="C631">
            <v>0</v>
          </cell>
          <cell r="D631">
            <v>0</v>
          </cell>
          <cell r="E631">
            <v>0</v>
          </cell>
          <cell r="F631" t="str">
            <v>PRECIOS A:</v>
          </cell>
          <cell r="G631">
            <v>0</v>
          </cell>
        </row>
        <row r="632">
          <cell r="A632" t="str">
            <v>UBICACIÓN:</v>
          </cell>
          <cell r="B632">
            <v>0</v>
          </cell>
          <cell r="C632">
            <v>0</v>
          </cell>
          <cell r="E632">
            <v>0</v>
          </cell>
          <cell r="G632">
            <v>0</v>
          </cell>
        </row>
        <row r="633">
          <cell r="A633" t="str">
            <v>RUBRO:</v>
          </cell>
          <cell r="B633">
            <v>0</v>
          </cell>
          <cell r="C633">
            <v>0</v>
          </cell>
          <cell r="E633">
            <v>0</v>
          </cell>
          <cell r="G633">
            <v>0</v>
          </cell>
        </row>
        <row r="634">
          <cell r="A634" t="str">
            <v>ITEM:</v>
          </cell>
          <cell r="B634" t="str">
            <v/>
          </cell>
          <cell r="C634" t="str">
            <v/>
          </cell>
          <cell r="E634">
            <v>0</v>
          </cell>
          <cell r="F634" t="str">
            <v>UNIDAD:</v>
          </cell>
          <cell r="G634" t="str">
            <v/>
          </cell>
        </row>
        <row r="635">
          <cell r="A635">
            <v>0</v>
          </cell>
          <cell r="B635">
            <v>0</v>
          </cell>
          <cell r="E635">
            <v>0</v>
          </cell>
          <cell r="G635">
            <v>0</v>
          </cell>
        </row>
        <row r="636">
          <cell r="A636" t="str">
            <v>DATOS REDETERMINACION</v>
          </cell>
          <cell r="B636">
            <v>0</v>
          </cell>
          <cell r="C636" t="str">
            <v>DESIGNACION</v>
          </cell>
          <cell r="D636" t="str">
            <v>U</v>
          </cell>
          <cell r="E636" t="str">
            <v>Cantidad</v>
          </cell>
          <cell r="F636" t="str">
            <v>$ Unitarios</v>
          </cell>
          <cell r="G636" t="str">
            <v>$ Parcial</v>
          </cell>
        </row>
        <row r="637">
          <cell r="A637" t="str">
            <v>CÓDIGO</v>
          </cell>
          <cell r="B637" t="str">
            <v>DESCRIPCIÓN</v>
          </cell>
          <cell r="C637">
            <v>0</v>
          </cell>
          <cell r="D637">
            <v>0</v>
          </cell>
          <cell r="E637">
            <v>0</v>
          </cell>
          <cell r="F637">
            <v>0</v>
          </cell>
          <cell r="G637">
            <v>0</v>
          </cell>
        </row>
        <row r="638">
          <cell r="A638" t="str">
            <v>A - MATERIALES</v>
          </cell>
          <cell r="B638">
            <v>0</v>
          </cell>
          <cell r="C638">
            <v>0</v>
          </cell>
          <cell r="D638">
            <v>0</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t="str">
            <v/>
          </cell>
          <cell r="B647" t="str">
            <v/>
          </cell>
          <cell r="C647">
            <v>0</v>
          </cell>
          <cell r="D647" t="str">
            <v/>
          </cell>
          <cell r="E647">
            <v>0</v>
          </cell>
          <cell r="F647">
            <v>0</v>
          </cell>
          <cell r="G647">
            <v>0</v>
          </cell>
        </row>
        <row r="648">
          <cell r="A648" t="str">
            <v/>
          </cell>
          <cell r="B648" t="str">
            <v/>
          </cell>
          <cell r="C648">
            <v>0</v>
          </cell>
          <cell r="D648" t="str">
            <v/>
          </cell>
          <cell r="E648">
            <v>0</v>
          </cell>
          <cell r="F648">
            <v>0</v>
          </cell>
          <cell r="G648">
            <v>0</v>
          </cell>
        </row>
        <row r="649">
          <cell r="A649" t="str">
            <v/>
          </cell>
          <cell r="B649" t="str">
            <v/>
          </cell>
          <cell r="C649">
            <v>0</v>
          </cell>
          <cell r="D649" t="str">
            <v/>
          </cell>
          <cell r="E649">
            <v>0</v>
          </cell>
          <cell r="F649">
            <v>0</v>
          </cell>
          <cell r="G649">
            <v>0</v>
          </cell>
        </row>
        <row r="650">
          <cell r="A650" t="str">
            <v/>
          </cell>
          <cell r="B650" t="str">
            <v/>
          </cell>
          <cell r="C650">
            <v>0</v>
          </cell>
          <cell r="D650" t="str">
            <v/>
          </cell>
          <cell r="E650">
            <v>0</v>
          </cell>
          <cell r="F650">
            <v>0</v>
          </cell>
          <cell r="G650">
            <v>0</v>
          </cell>
        </row>
        <row r="651">
          <cell r="A651" t="str">
            <v/>
          </cell>
          <cell r="B651" t="str">
            <v/>
          </cell>
          <cell r="C651">
            <v>0</v>
          </cell>
          <cell r="D651" t="str">
            <v/>
          </cell>
          <cell r="E651">
            <v>0</v>
          </cell>
          <cell r="F651">
            <v>0</v>
          </cell>
          <cell r="G651">
            <v>0</v>
          </cell>
        </row>
        <row r="652">
          <cell r="A652" t="str">
            <v/>
          </cell>
          <cell r="B652" t="str">
            <v/>
          </cell>
          <cell r="C652">
            <v>0</v>
          </cell>
          <cell r="D652" t="str">
            <v/>
          </cell>
          <cell r="E652">
            <v>0</v>
          </cell>
          <cell r="F652">
            <v>0</v>
          </cell>
          <cell r="G652">
            <v>0</v>
          </cell>
        </row>
        <row r="653">
          <cell r="A653" t="str">
            <v/>
          </cell>
          <cell r="B653" t="str">
            <v/>
          </cell>
          <cell r="C653">
            <v>0</v>
          </cell>
          <cell r="D653" t="str">
            <v/>
          </cell>
          <cell r="E653">
            <v>0</v>
          </cell>
          <cell r="F653">
            <v>0</v>
          </cell>
          <cell r="G653">
            <v>0</v>
          </cell>
        </row>
        <row r="654">
          <cell r="A654" t="str">
            <v/>
          </cell>
          <cell r="B654" t="str">
            <v/>
          </cell>
          <cell r="C654">
            <v>0</v>
          </cell>
          <cell r="D654" t="str">
            <v/>
          </cell>
          <cell r="E654">
            <v>0</v>
          </cell>
          <cell r="F654">
            <v>0</v>
          </cell>
          <cell r="G654">
            <v>0</v>
          </cell>
        </row>
        <row r="655">
          <cell r="A655" t="str">
            <v/>
          </cell>
          <cell r="B655" t="str">
            <v/>
          </cell>
          <cell r="C655">
            <v>0</v>
          </cell>
          <cell r="D655" t="str">
            <v/>
          </cell>
          <cell r="E655">
            <v>0</v>
          </cell>
          <cell r="F655">
            <v>0</v>
          </cell>
          <cell r="G655">
            <v>0</v>
          </cell>
        </row>
        <row r="656">
          <cell r="A656" t="str">
            <v/>
          </cell>
          <cell r="B656" t="str">
            <v/>
          </cell>
          <cell r="C656">
            <v>0</v>
          </cell>
          <cell r="D656" t="str">
            <v/>
          </cell>
          <cell r="E656">
            <v>0</v>
          </cell>
          <cell r="F656">
            <v>0</v>
          </cell>
          <cell r="G656">
            <v>0</v>
          </cell>
        </row>
        <row r="657">
          <cell r="A657" t="str">
            <v/>
          </cell>
          <cell r="B657" t="str">
            <v/>
          </cell>
          <cell r="C657">
            <v>0</v>
          </cell>
          <cell r="D657" t="str">
            <v/>
          </cell>
          <cell r="E657">
            <v>0</v>
          </cell>
          <cell r="F657">
            <v>0</v>
          </cell>
          <cell r="G657">
            <v>0</v>
          </cell>
        </row>
        <row r="658">
          <cell r="A658" t="str">
            <v/>
          </cell>
          <cell r="B658" t="str">
            <v/>
          </cell>
          <cell r="C658">
            <v>0</v>
          </cell>
          <cell r="D658" t="str">
            <v/>
          </cell>
          <cell r="E658">
            <v>0</v>
          </cell>
          <cell r="F658">
            <v>0</v>
          </cell>
          <cell r="G658">
            <v>0</v>
          </cell>
        </row>
        <row r="659">
          <cell r="A659">
            <v>0</v>
          </cell>
          <cell r="B659">
            <v>0</v>
          </cell>
          <cell r="C659">
            <v>0</v>
          </cell>
          <cell r="D659">
            <v>0</v>
          </cell>
          <cell r="E659">
            <v>0</v>
          </cell>
          <cell r="F659" t="str">
            <v>Total A</v>
          </cell>
          <cell r="G659">
            <v>0</v>
          </cell>
        </row>
        <row r="660">
          <cell r="A660" t="str">
            <v>B - MANO DE OBRA</v>
          </cell>
          <cell r="B660">
            <v>0</v>
          </cell>
          <cell r="C660">
            <v>0</v>
          </cell>
          <cell r="D660">
            <v>0</v>
          </cell>
          <cell r="E660">
            <v>0</v>
          </cell>
          <cell r="F660">
            <v>0</v>
          </cell>
          <cell r="G660">
            <v>0</v>
          </cell>
        </row>
        <row r="661">
          <cell r="A661" t="str">
            <v/>
          </cell>
          <cell r="B661" t="str">
            <v/>
          </cell>
          <cell r="C661">
            <v>0</v>
          </cell>
          <cell r="D661" t="str">
            <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v>0</v>
          </cell>
          <cell r="B669">
            <v>0</v>
          </cell>
          <cell r="C669">
            <v>0</v>
          </cell>
          <cell r="D669">
            <v>0</v>
          </cell>
          <cell r="E669">
            <v>0</v>
          </cell>
          <cell r="F669" t="str">
            <v>Total B</v>
          </cell>
          <cell r="G669">
            <v>0</v>
          </cell>
        </row>
        <row r="670">
          <cell r="A670" t="str">
            <v>C - EQUIPOS</v>
          </cell>
          <cell r="B670">
            <v>0</v>
          </cell>
          <cell r="C670">
            <v>0</v>
          </cell>
          <cell r="D670">
            <v>0</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t="str">
            <v/>
          </cell>
          <cell r="B676" t="str">
            <v/>
          </cell>
          <cell r="C676">
            <v>0</v>
          </cell>
          <cell r="D676" t="str">
            <v/>
          </cell>
          <cell r="E676">
            <v>0</v>
          </cell>
          <cell r="F676">
            <v>0</v>
          </cell>
          <cell r="G676">
            <v>0</v>
          </cell>
        </row>
        <row r="677">
          <cell r="A677" t="str">
            <v/>
          </cell>
          <cell r="B677" t="str">
            <v/>
          </cell>
          <cell r="C677">
            <v>0</v>
          </cell>
          <cell r="D677" t="str">
            <v/>
          </cell>
          <cell r="E677">
            <v>0</v>
          </cell>
          <cell r="F677">
            <v>0</v>
          </cell>
          <cell r="G677">
            <v>0</v>
          </cell>
        </row>
        <row r="678">
          <cell r="A678" t="str">
            <v/>
          </cell>
          <cell r="B678" t="str">
            <v/>
          </cell>
          <cell r="C678">
            <v>0</v>
          </cell>
          <cell r="D678" t="str">
            <v/>
          </cell>
          <cell r="E678">
            <v>0</v>
          </cell>
          <cell r="F678">
            <v>0</v>
          </cell>
          <cell r="G678">
            <v>0</v>
          </cell>
        </row>
        <row r="679">
          <cell r="A679" t="str">
            <v/>
          </cell>
          <cell r="B679" t="str">
            <v/>
          </cell>
          <cell r="C679">
            <v>0</v>
          </cell>
          <cell r="D679" t="str">
            <v/>
          </cell>
          <cell r="E679">
            <v>0</v>
          </cell>
          <cell r="F679">
            <v>0</v>
          </cell>
          <cell r="G679">
            <v>0</v>
          </cell>
        </row>
        <row r="680">
          <cell r="A680" t="str">
            <v/>
          </cell>
          <cell r="B680" t="str">
            <v/>
          </cell>
          <cell r="C680">
            <v>0</v>
          </cell>
          <cell r="D680" t="str">
            <v/>
          </cell>
          <cell r="E680">
            <v>0</v>
          </cell>
          <cell r="F680">
            <v>0</v>
          </cell>
          <cell r="G680">
            <v>0</v>
          </cell>
        </row>
        <row r="681">
          <cell r="A681">
            <v>0</v>
          </cell>
          <cell r="E681">
            <v>0</v>
          </cell>
          <cell r="F681" t="str">
            <v>Total C</v>
          </cell>
          <cell r="G681">
            <v>0</v>
          </cell>
        </row>
        <row r="682">
          <cell r="A682">
            <v>0</v>
          </cell>
          <cell r="E682">
            <v>0</v>
          </cell>
          <cell r="G682">
            <v>0</v>
          </cell>
        </row>
        <row r="683">
          <cell r="A683" t="str">
            <v/>
          </cell>
          <cell r="B683" t="str">
            <v/>
          </cell>
          <cell r="C683">
            <v>0</v>
          </cell>
          <cell r="D683" t="str">
            <v>COSTO NETO</v>
          </cell>
          <cell r="E683">
            <v>0</v>
          </cell>
          <cell r="F683" t="str">
            <v>Total D=A+B+C</v>
          </cell>
          <cell r="G683">
            <v>0</v>
          </cell>
        </row>
        <row r="684">
          <cell r="A684">
            <v>0</v>
          </cell>
          <cell r="B684">
            <v>0</v>
          </cell>
          <cell r="C684">
            <v>0</v>
          </cell>
          <cell r="D684">
            <v>0</v>
          </cell>
          <cell r="E684">
            <v>0</v>
          </cell>
          <cell r="F684">
            <v>0</v>
          </cell>
          <cell r="G684">
            <v>0</v>
          </cell>
        </row>
        <row r="685">
          <cell r="A685" t="str">
            <v>ANALISIS DE PRECIOS</v>
          </cell>
          <cell r="B685">
            <v>0</v>
          </cell>
          <cell r="C685">
            <v>0</v>
          </cell>
          <cell r="D685">
            <v>0</v>
          </cell>
          <cell r="E685">
            <v>0</v>
          </cell>
          <cell r="F685">
            <v>0</v>
          </cell>
          <cell r="G685">
            <v>0</v>
          </cell>
        </row>
        <row r="686">
          <cell r="A686" t="str">
            <v>COMITENTE:</v>
          </cell>
          <cell r="B686" t="str">
            <v>INSTITUTO PROVINCIAL DE LA VIVIENDA</v>
          </cell>
          <cell r="C686">
            <v>0</v>
          </cell>
          <cell r="D686">
            <v>0</v>
          </cell>
          <cell r="E686">
            <v>0</v>
          </cell>
          <cell r="F686">
            <v>0</v>
          </cell>
          <cell r="G686">
            <v>0</v>
          </cell>
        </row>
        <row r="687">
          <cell r="A687" t="str">
            <v>CONTRATISTA:</v>
          </cell>
          <cell r="B687">
            <v>0</v>
          </cell>
          <cell r="C687">
            <v>0</v>
          </cell>
          <cell r="D687">
            <v>0</v>
          </cell>
          <cell r="E687">
            <v>0</v>
          </cell>
          <cell r="F687">
            <v>0</v>
          </cell>
          <cell r="G687">
            <v>0</v>
          </cell>
        </row>
        <row r="688">
          <cell r="A688" t="str">
            <v>OBRA:</v>
          </cell>
          <cell r="B688">
            <v>0</v>
          </cell>
          <cell r="C688">
            <v>0</v>
          </cell>
          <cell r="D688">
            <v>0</v>
          </cell>
          <cell r="E688">
            <v>0</v>
          </cell>
          <cell r="F688" t="str">
            <v>PRECIOS A:</v>
          </cell>
          <cell r="G688">
            <v>0</v>
          </cell>
        </row>
        <row r="689">
          <cell r="A689" t="str">
            <v>UBICACIÓN:</v>
          </cell>
          <cell r="B689">
            <v>0</v>
          </cell>
          <cell r="C689">
            <v>0</v>
          </cell>
          <cell r="E689">
            <v>0</v>
          </cell>
          <cell r="G689">
            <v>0</v>
          </cell>
        </row>
        <row r="690">
          <cell r="A690" t="str">
            <v>RUBRO:</v>
          </cell>
          <cell r="B690">
            <v>0</v>
          </cell>
          <cell r="C690">
            <v>0</v>
          </cell>
          <cell r="E690">
            <v>0</v>
          </cell>
          <cell r="G690">
            <v>0</v>
          </cell>
        </row>
        <row r="691">
          <cell r="A691" t="str">
            <v>ITEM:</v>
          </cell>
          <cell r="B691" t="str">
            <v/>
          </cell>
          <cell r="C691" t="str">
            <v/>
          </cell>
          <cell r="E691">
            <v>0</v>
          </cell>
          <cell r="F691" t="str">
            <v>UNIDAD:</v>
          </cell>
          <cell r="G691" t="str">
            <v/>
          </cell>
        </row>
        <row r="692">
          <cell r="A692">
            <v>0</v>
          </cell>
          <cell r="B692">
            <v>0</v>
          </cell>
          <cell r="E692">
            <v>0</v>
          </cell>
          <cell r="G692">
            <v>0</v>
          </cell>
        </row>
        <row r="693">
          <cell r="A693" t="str">
            <v>DATOS REDETERMINACION</v>
          </cell>
          <cell r="B693">
            <v>0</v>
          </cell>
          <cell r="C693" t="str">
            <v>DESIGNACION</v>
          </cell>
          <cell r="D693" t="str">
            <v>U</v>
          </cell>
          <cell r="E693" t="str">
            <v>Cantidad</v>
          </cell>
          <cell r="F693" t="str">
            <v>$ Unitarios</v>
          </cell>
          <cell r="G693" t="str">
            <v>$ Parcial</v>
          </cell>
        </row>
        <row r="694">
          <cell r="A694" t="str">
            <v>CÓDIGO</v>
          </cell>
          <cell r="B694" t="str">
            <v>DESCRIPCIÓN</v>
          </cell>
          <cell r="C694">
            <v>0</v>
          </cell>
          <cell r="D694">
            <v>0</v>
          </cell>
          <cell r="E694">
            <v>0</v>
          </cell>
          <cell r="F694">
            <v>0</v>
          </cell>
          <cell r="G694">
            <v>0</v>
          </cell>
        </row>
        <row r="695">
          <cell r="A695" t="str">
            <v>A - MATERIALES</v>
          </cell>
          <cell r="B695">
            <v>0</v>
          </cell>
          <cell r="C695">
            <v>0</v>
          </cell>
          <cell r="D695">
            <v>0</v>
          </cell>
          <cell r="E695">
            <v>0</v>
          </cell>
          <cell r="F695">
            <v>0</v>
          </cell>
          <cell r="G695">
            <v>0</v>
          </cell>
        </row>
        <row r="696">
          <cell r="A696" t="str">
            <v/>
          </cell>
          <cell r="B696" t="str">
            <v/>
          </cell>
          <cell r="C696">
            <v>0</v>
          </cell>
          <cell r="D696" t="str">
            <v/>
          </cell>
          <cell r="E696">
            <v>0</v>
          </cell>
          <cell r="F696">
            <v>0</v>
          </cell>
          <cell r="G696">
            <v>0</v>
          </cell>
        </row>
        <row r="697">
          <cell r="A697" t="str">
            <v/>
          </cell>
          <cell r="B697" t="str">
            <v/>
          </cell>
          <cell r="C697">
            <v>0</v>
          </cell>
          <cell r="D697" t="str">
            <v/>
          </cell>
          <cell r="E697">
            <v>0</v>
          </cell>
          <cell r="F697">
            <v>0</v>
          </cell>
          <cell r="G697">
            <v>0</v>
          </cell>
        </row>
        <row r="698">
          <cell r="A698" t="str">
            <v/>
          </cell>
          <cell r="B698" t="str">
            <v/>
          </cell>
          <cell r="C698">
            <v>0</v>
          </cell>
          <cell r="D698" t="str">
            <v/>
          </cell>
          <cell r="E698">
            <v>0</v>
          </cell>
          <cell r="F698">
            <v>0</v>
          </cell>
          <cell r="G698">
            <v>0</v>
          </cell>
        </row>
        <row r="699">
          <cell r="A699" t="str">
            <v/>
          </cell>
          <cell r="B699" t="str">
            <v/>
          </cell>
          <cell r="C699">
            <v>0</v>
          </cell>
          <cell r="D699" t="str">
            <v/>
          </cell>
          <cell r="E699">
            <v>0</v>
          </cell>
          <cell r="F699">
            <v>0</v>
          </cell>
          <cell r="G699">
            <v>0</v>
          </cell>
        </row>
        <row r="700">
          <cell r="A700" t="str">
            <v/>
          </cell>
          <cell r="B700" t="str">
            <v/>
          </cell>
          <cell r="C700">
            <v>0</v>
          </cell>
          <cell r="D700" t="str">
            <v/>
          </cell>
          <cell r="E700">
            <v>0</v>
          </cell>
          <cell r="F700">
            <v>0</v>
          </cell>
          <cell r="G700">
            <v>0</v>
          </cell>
        </row>
        <row r="701">
          <cell r="A701" t="str">
            <v/>
          </cell>
          <cell r="B701" t="str">
            <v/>
          </cell>
          <cell r="C701">
            <v>0</v>
          </cell>
          <cell r="D701" t="str">
            <v/>
          </cell>
          <cell r="E701">
            <v>0</v>
          </cell>
          <cell r="F701">
            <v>0</v>
          </cell>
          <cell r="G701">
            <v>0</v>
          </cell>
        </row>
        <row r="702">
          <cell r="A702" t="str">
            <v/>
          </cell>
          <cell r="B702" t="str">
            <v/>
          </cell>
          <cell r="C702">
            <v>0</v>
          </cell>
          <cell r="D702" t="str">
            <v/>
          </cell>
          <cell r="E702">
            <v>0</v>
          </cell>
          <cell r="F702">
            <v>0</v>
          </cell>
          <cell r="G702">
            <v>0</v>
          </cell>
        </row>
        <row r="703">
          <cell r="A703" t="str">
            <v/>
          </cell>
          <cell r="B703" t="str">
            <v/>
          </cell>
          <cell r="C703">
            <v>0</v>
          </cell>
          <cell r="D703" t="str">
            <v/>
          </cell>
          <cell r="E703">
            <v>0</v>
          </cell>
          <cell r="F703">
            <v>0</v>
          </cell>
          <cell r="G703">
            <v>0</v>
          </cell>
        </row>
        <row r="704">
          <cell r="A704" t="str">
            <v/>
          </cell>
          <cell r="B704" t="str">
            <v/>
          </cell>
          <cell r="C704">
            <v>0</v>
          </cell>
          <cell r="D704" t="str">
            <v/>
          </cell>
          <cell r="E704">
            <v>0</v>
          </cell>
          <cell r="F704">
            <v>0</v>
          </cell>
          <cell r="G704">
            <v>0</v>
          </cell>
        </row>
        <row r="705">
          <cell r="A705" t="str">
            <v/>
          </cell>
          <cell r="B705" t="str">
            <v/>
          </cell>
          <cell r="C705">
            <v>0</v>
          </cell>
          <cell r="D705" t="str">
            <v/>
          </cell>
          <cell r="E705">
            <v>0</v>
          </cell>
          <cell r="F705">
            <v>0</v>
          </cell>
          <cell r="G705">
            <v>0</v>
          </cell>
        </row>
        <row r="706">
          <cell r="A706" t="str">
            <v/>
          </cell>
          <cell r="B706" t="str">
            <v/>
          </cell>
          <cell r="C706">
            <v>0</v>
          </cell>
          <cell r="D706" t="str">
            <v/>
          </cell>
          <cell r="E706">
            <v>0</v>
          </cell>
          <cell r="F706">
            <v>0</v>
          </cell>
          <cell r="G706">
            <v>0</v>
          </cell>
        </row>
        <row r="707">
          <cell r="A707" t="str">
            <v/>
          </cell>
          <cell r="B707" t="str">
            <v/>
          </cell>
          <cell r="C707">
            <v>0</v>
          </cell>
          <cell r="D707" t="str">
            <v/>
          </cell>
          <cell r="E707">
            <v>0</v>
          </cell>
          <cell r="F707">
            <v>0</v>
          </cell>
          <cell r="G707">
            <v>0</v>
          </cell>
        </row>
        <row r="708">
          <cell r="A708" t="str">
            <v/>
          </cell>
          <cell r="B708" t="str">
            <v/>
          </cell>
          <cell r="C708">
            <v>0</v>
          </cell>
          <cell r="D708" t="str">
            <v/>
          </cell>
          <cell r="E708">
            <v>0</v>
          </cell>
          <cell r="F708">
            <v>0</v>
          </cell>
          <cell r="G708">
            <v>0</v>
          </cell>
        </row>
        <row r="709">
          <cell r="A709" t="str">
            <v/>
          </cell>
          <cell r="B709" t="str">
            <v/>
          </cell>
          <cell r="C709">
            <v>0</v>
          </cell>
          <cell r="D709" t="str">
            <v/>
          </cell>
          <cell r="E709">
            <v>0</v>
          </cell>
          <cell r="F709">
            <v>0</v>
          </cell>
          <cell r="G709">
            <v>0</v>
          </cell>
        </row>
        <row r="710">
          <cell r="A710" t="str">
            <v/>
          </cell>
          <cell r="B710" t="str">
            <v/>
          </cell>
          <cell r="C710">
            <v>0</v>
          </cell>
          <cell r="D710" t="str">
            <v/>
          </cell>
          <cell r="E710">
            <v>0</v>
          </cell>
          <cell r="F710">
            <v>0</v>
          </cell>
          <cell r="G710">
            <v>0</v>
          </cell>
        </row>
        <row r="711">
          <cell r="A711" t="str">
            <v/>
          </cell>
          <cell r="B711" t="str">
            <v/>
          </cell>
          <cell r="C711">
            <v>0</v>
          </cell>
          <cell r="D711" t="str">
            <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v>0</v>
          </cell>
          <cell r="B716">
            <v>0</v>
          </cell>
          <cell r="C716">
            <v>0</v>
          </cell>
          <cell r="D716">
            <v>0</v>
          </cell>
          <cell r="E716">
            <v>0</v>
          </cell>
          <cell r="F716" t="str">
            <v>Total A</v>
          </cell>
          <cell r="G716">
            <v>0</v>
          </cell>
        </row>
        <row r="717">
          <cell r="A717" t="str">
            <v>B - MANO DE OBRA</v>
          </cell>
          <cell r="B717">
            <v>0</v>
          </cell>
          <cell r="C717">
            <v>0</v>
          </cell>
          <cell r="D717">
            <v>0</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B</v>
          </cell>
          <cell r="G726">
            <v>0</v>
          </cell>
        </row>
        <row r="727">
          <cell r="A727" t="str">
            <v>C - EQUIPOS</v>
          </cell>
          <cell r="B727">
            <v>0</v>
          </cell>
          <cell r="C727">
            <v>0</v>
          </cell>
          <cell r="D727">
            <v>0</v>
          </cell>
          <cell r="E727">
            <v>0</v>
          </cell>
          <cell r="F727">
            <v>0</v>
          </cell>
          <cell r="G727">
            <v>0</v>
          </cell>
        </row>
        <row r="728">
          <cell r="A728" t="str">
            <v/>
          </cell>
          <cell r="B728" t="str">
            <v/>
          </cell>
          <cell r="C728">
            <v>0</v>
          </cell>
          <cell r="D728" t="str">
            <v/>
          </cell>
          <cell r="E728">
            <v>0</v>
          </cell>
          <cell r="F728">
            <v>0</v>
          </cell>
          <cell r="G728">
            <v>0</v>
          </cell>
        </row>
        <row r="729">
          <cell r="A729" t="str">
            <v/>
          </cell>
          <cell r="B729" t="str">
            <v/>
          </cell>
          <cell r="C729">
            <v>0</v>
          </cell>
          <cell r="D729" t="str">
            <v/>
          </cell>
          <cell r="E729">
            <v>0</v>
          </cell>
          <cell r="F729">
            <v>0</v>
          </cell>
          <cell r="G729">
            <v>0</v>
          </cell>
        </row>
        <row r="730">
          <cell r="A730" t="str">
            <v/>
          </cell>
          <cell r="B730" t="str">
            <v/>
          </cell>
          <cell r="C730">
            <v>0</v>
          </cell>
          <cell r="D730" t="str">
            <v/>
          </cell>
          <cell r="E730">
            <v>0</v>
          </cell>
          <cell r="F730">
            <v>0</v>
          </cell>
          <cell r="G730">
            <v>0</v>
          </cell>
        </row>
        <row r="731">
          <cell r="A731" t="str">
            <v/>
          </cell>
          <cell r="B731" t="str">
            <v/>
          </cell>
          <cell r="C731">
            <v>0</v>
          </cell>
          <cell r="D731" t="str">
            <v/>
          </cell>
          <cell r="E731">
            <v>0</v>
          </cell>
          <cell r="F731">
            <v>0</v>
          </cell>
          <cell r="G731">
            <v>0</v>
          </cell>
        </row>
        <row r="732">
          <cell r="A732" t="str">
            <v/>
          </cell>
          <cell r="B732" t="str">
            <v/>
          </cell>
          <cell r="C732">
            <v>0</v>
          </cell>
          <cell r="D732" t="str">
            <v/>
          </cell>
          <cell r="E732">
            <v>0</v>
          </cell>
          <cell r="F732">
            <v>0</v>
          </cell>
          <cell r="G732">
            <v>0</v>
          </cell>
        </row>
        <row r="733">
          <cell r="A733" t="str">
            <v/>
          </cell>
          <cell r="B733" t="str">
            <v/>
          </cell>
          <cell r="C733">
            <v>0</v>
          </cell>
          <cell r="D733" t="str">
            <v/>
          </cell>
          <cell r="E733">
            <v>0</v>
          </cell>
          <cell r="F733">
            <v>0</v>
          </cell>
          <cell r="G733">
            <v>0</v>
          </cell>
        </row>
        <row r="734">
          <cell r="A734" t="str">
            <v/>
          </cell>
          <cell r="B734" t="str">
            <v/>
          </cell>
          <cell r="C734">
            <v>0</v>
          </cell>
          <cell r="D734" t="str">
            <v/>
          </cell>
          <cell r="E734">
            <v>0</v>
          </cell>
          <cell r="F734">
            <v>0</v>
          </cell>
          <cell r="G734">
            <v>0</v>
          </cell>
        </row>
        <row r="735">
          <cell r="A735" t="str">
            <v/>
          </cell>
          <cell r="B735" t="str">
            <v/>
          </cell>
          <cell r="C735">
            <v>0</v>
          </cell>
          <cell r="D735" t="str">
            <v/>
          </cell>
          <cell r="E735">
            <v>0</v>
          </cell>
          <cell r="F735">
            <v>0</v>
          </cell>
          <cell r="G735">
            <v>0</v>
          </cell>
        </row>
        <row r="736">
          <cell r="A736" t="str">
            <v/>
          </cell>
          <cell r="B736" t="str">
            <v/>
          </cell>
          <cell r="C736">
            <v>0</v>
          </cell>
          <cell r="D736" t="str">
            <v/>
          </cell>
          <cell r="E736">
            <v>0</v>
          </cell>
          <cell r="F736">
            <v>0</v>
          </cell>
          <cell r="G736">
            <v>0</v>
          </cell>
        </row>
        <row r="737">
          <cell r="A737" t="str">
            <v/>
          </cell>
          <cell r="B737" t="str">
            <v/>
          </cell>
          <cell r="C737">
            <v>0</v>
          </cell>
          <cell r="D737" t="str">
            <v/>
          </cell>
          <cell r="E737">
            <v>0</v>
          </cell>
          <cell r="F737">
            <v>0</v>
          </cell>
          <cell r="G737">
            <v>0</v>
          </cell>
        </row>
        <row r="738">
          <cell r="A738">
            <v>0</v>
          </cell>
          <cell r="E738">
            <v>0</v>
          </cell>
          <cell r="F738" t="str">
            <v>Total C</v>
          </cell>
          <cell r="G738">
            <v>0</v>
          </cell>
        </row>
        <row r="739">
          <cell r="A739">
            <v>0</v>
          </cell>
          <cell r="E739">
            <v>0</v>
          </cell>
          <cell r="G739">
            <v>0</v>
          </cell>
        </row>
        <row r="740">
          <cell r="A740" t="str">
            <v/>
          </cell>
          <cell r="B740" t="str">
            <v/>
          </cell>
          <cell r="C740">
            <v>0</v>
          </cell>
          <cell r="D740" t="str">
            <v>COSTO NETO</v>
          </cell>
          <cell r="E740">
            <v>0</v>
          </cell>
          <cell r="F740" t="str">
            <v>Total D=A+B+C</v>
          </cell>
          <cell r="G740">
            <v>0</v>
          </cell>
        </row>
        <row r="741">
          <cell r="A741">
            <v>0</v>
          </cell>
          <cell r="B741">
            <v>0</v>
          </cell>
          <cell r="C741">
            <v>0</v>
          </cell>
          <cell r="D741">
            <v>0</v>
          </cell>
          <cell r="E741">
            <v>0</v>
          </cell>
          <cell r="F741">
            <v>0</v>
          </cell>
          <cell r="G741">
            <v>0</v>
          </cell>
        </row>
        <row r="742">
          <cell r="A742" t="str">
            <v>ANALISIS DE PRECIOS</v>
          </cell>
          <cell r="B742">
            <v>0</v>
          </cell>
          <cell r="C742">
            <v>0</v>
          </cell>
          <cell r="D742">
            <v>0</v>
          </cell>
          <cell r="E742">
            <v>0</v>
          </cell>
          <cell r="F742">
            <v>0</v>
          </cell>
          <cell r="G742">
            <v>0</v>
          </cell>
        </row>
        <row r="743">
          <cell r="A743" t="str">
            <v>COMITENTE:</v>
          </cell>
          <cell r="B743" t="str">
            <v>INSTITUTO PROVINCIAL DE LA VIVIENDA</v>
          </cell>
          <cell r="C743">
            <v>0</v>
          </cell>
          <cell r="D743">
            <v>0</v>
          </cell>
          <cell r="E743">
            <v>0</v>
          </cell>
          <cell r="F743">
            <v>0</v>
          </cell>
          <cell r="G743">
            <v>0</v>
          </cell>
        </row>
        <row r="744">
          <cell r="A744" t="str">
            <v>CONTRATISTA:</v>
          </cell>
          <cell r="B744">
            <v>0</v>
          </cell>
          <cell r="C744">
            <v>0</v>
          </cell>
          <cell r="D744">
            <v>0</v>
          </cell>
          <cell r="E744">
            <v>0</v>
          </cell>
          <cell r="F744">
            <v>0</v>
          </cell>
          <cell r="G744">
            <v>0</v>
          </cell>
        </row>
        <row r="745">
          <cell r="A745" t="str">
            <v>OBRA:</v>
          </cell>
          <cell r="B745">
            <v>0</v>
          </cell>
          <cell r="C745">
            <v>0</v>
          </cell>
          <cell r="D745">
            <v>0</v>
          </cell>
          <cell r="E745">
            <v>0</v>
          </cell>
          <cell r="F745" t="str">
            <v>PRECIOS A:</v>
          </cell>
          <cell r="G745">
            <v>0</v>
          </cell>
        </row>
        <row r="746">
          <cell r="A746" t="str">
            <v>UBICACIÓN:</v>
          </cell>
          <cell r="B746">
            <v>0</v>
          </cell>
          <cell r="C746">
            <v>0</v>
          </cell>
          <cell r="E746">
            <v>0</v>
          </cell>
          <cell r="G746">
            <v>0</v>
          </cell>
        </row>
        <row r="747">
          <cell r="A747" t="str">
            <v>RUBRO:</v>
          </cell>
          <cell r="B747">
            <v>0</v>
          </cell>
          <cell r="C747">
            <v>0</v>
          </cell>
          <cell r="E747">
            <v>0</v>
          </cell>
          <cell r="G747">
            <v>0</v>
          </cell>
        </row>
        <row r="748">
          <cell r="A748" t="str">
            <v>ITEM:</v>
          </cell>
          <cell r="B748" t="str">
            <v/>
          </cell>
          <cell r="C748" t="str">
            <v/>
          </cell>
          <cell r="E748">
            <v>0</v>
          </cell>
          <cell r="F748" t="str">
            <v>UNIDAD:</v>
          </cell>
          <cell r="G748" t="str">
            <v/>
          </cell>
        </row>
        <row r="749">
          <cell r="A749">
            <v>0</v>
          </cell>
          <cell r="B749">
            <v>0</v>
          </cell>
          <cell r="E749">
            <v>0</v>
          </cell>
          <cell r="G749">
            <v>0</v>
          </cell>
        </row>
        <row r="750">
          <cell r="A750" t="str">
            <v>DATOS REDETERMINACION</v>
          </cell>
          <cell r="B750">
            <v>0</v>
          </cell>
          <cell r="C750" t="str">
            <v>DESIGNACION</v>
          </cell>
          <cell r="D750" t="str">
            <v>U</v>
          </cell>
          <cell r="E750" t="str">
            <v>Cantidad</v>
          </cell>
          <cell r="F750" t="str">
            <v>$ Unitarios</v>
          </cell>
          <cell r="G750" t="str">
            <v>$ Parcial</v>
          </cell>
        </row>
        <row r="751">
          <cell r="A751" t="str">
            <v>CÓDIGO</v>
          </cell>
          <cell r="B751" t="str">
            <v>DESCRIPCIÓN</v>
          </cell>
          <cell r="C751">
            <v>0</v>
          </cell>
          <cell r="D751">
            <v>0</v>
          </cell>
          <cell r="E751">
            <v>0</v>
          </cell>
          <cell r="F751">
            <v>0</v>
          </cell>
          <cell r="G751">
            <v>0</v>
          </cell>
        </row>
        <row r="752">
          <cell r="A752" t="str">
            <v>A - MATERIALES</v>
          </cell>
          <cell r="B752">
            <v>0</v>
          </cell>
          <cell r="C752">
            <v>0</v>
          </cell>
          <cell r="D752">
            <v>0</v>
          </cell>
          <cell r="E752">
            <v>0</v>
          </cell>
          <cell r="F752">
            <v>0</v>
          </cell>
          <cell r="G752">
            <v>0</v>
          </cell>
        </row>
        <row r="753">
          <cell r="A753" t="str">
            <v/>
          </cell>
          <cell r="B753" t="str">
            <v/>
          </cell>
          <cell r="C753">
            <v>0</v>
          </cell>
          <cell r="D753" t="str">
            <v/>
          </cell>
          <cell r="E753">
            <v>0</v>
          </cell>
          <cell r="F753">
            <v>0</v>
          </cell>
          <cell r="G753">
            <v>0</v>
          </cell>
        </row>
        <row r="754">
          <cell r="A754" t="str">
            <v/>
          </cell>
          <cell r="B754" t="str">
            <v/>
          </cell>
          <cell r="C754">
            <v>0</v>
          </cell>
          <cell r="D754" t="str">
            <v/>
          </cell>
          <cell r="E754">
            <v>0</v>
          </cell>
          <cell r="F754">
            <v>0</v>
          </cell>
          <cell r="G754">
            <v>0</v>
          </cell>
        </row>
        <row r="755">
          <cell r="A755" t="str">
            <v/>
          </cell>
          <cell r="B755" t="str">
            <v/>
          </cell>
          <cell r="C755">
            <v>0</v>
          </cell>
          <cell r="D755" t="str">
            <v/>
          </cell>
          <cell r="E755">
            <v>0</v>
          </cell>
          <cell r="F755">
            <v>0</v>
          </cell>
          <cell r="G755">
            <v>0</v>
          </cell>
        </row>
        <row r="756">
          <cell r="A756" t="str">
            <v/>
          </cell>
          <cell r="B756" t="str">
            <v/>
          </cell>
          <cell r="C756">
            <v>0</v>
          </cell>
          <cell r="D756" t="str">
            <v/>
          </cell>
          <cell r="E756">
            <v>0</v>
          </cell>
          <cell r="F756">
            <v>0</v>
          </cell>
          <cell r="G756">
            <v>0</v>
          </cell>
        </row>
        <row r="757">
          <cell r="A757" t="str">
            <v/>
          </cell>
          <cell r="B757" t="str">
            <v/>
          </cell>
          <cell r="C757">
            <v>0</v>
          </cell>
          <cell r="D757" t="str">
            <v/>
          </cell>
          <cell r="E757">
            <v>0</v>
          </cell>
          <cell r="F757">
            <v>0</v>
          </cell>
          <cell r="G757">
            <v>0</v>
          </cell>
        </row>
        <row r="758">
          <cell r="A758" t="str">
            <v/>
          </cell>
          <cell r="B758" t="str">
            <v/>
          </cell>
          <cell r="C758">
            <v>0</v>
          </cell>
          <cell r="D758" t="str">
            <v/>
          </cell>
          <cell r="E758">
            <v>0</v>
          </cell>
          <cell r="F758">
            <v>0</v>
          </cell>
          <cell r="G758">
            <v>0</v>
          </cell>
        </row>
        <row r="759">
          <cell r="A759" t="str">
            <v/>
          </cell>
          <cell r="B759" t="str">
            <v/>
          </cell>
          <cell r="C759">
            <v>0</v>
          </cell>
          <cell r="D759" t="str">
            <v/>
          </cell>
          <cell r="E759">
            <v>0</v>
          </cell>
          <cell r="F759">
            <v>0</v>
          </cell>
          <cell r="G759">
            <v>0</v>
          </cell>
        </row>
        <row r="760">
          <cell r="A760" t="str">
            <v/>
          </cell>
          <cell r="B760" t="str">
            <v/>
          </cell>
          <cell r="C760">
            <v>0</v>
          </cell>
          <cell r="D760" t="str">
            <v/>
          </cell>
          <cell r="E760">
            <v>0</v>
          </cell>
          <cell r="F760">
            <v>0</v>
          </cell>
          <cell r="G760">
            <v>0</v>
          </cell>
        </row>
        <row r="761">
          <cell r="A761" t="str">
            <v/>
          </cell>
          <cell r="B761" t="str">
            <v/>
          </cell>
          <cell r="C761">
            <v>0</v>
          </cell>
          <cell r="D761" t="str">
            <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v>0</v>
          </cell>
          <cell r="B773">
            <v>0</v>
          </cell>
          <cell r="C773">
            <v>0</v>
          </cell>
          <cell r="D773">
            <v>0</v>
          </cell>
          <cell r="E773">
            <v>0</v>
          </cell>
          <cell r="F773" t="str">
            <v>Total A</v>
          </cell>
          <cell r="G773">
            <v>0</v>
          </cell>
        </row>
        <row r="774">
          <cell r="A774" t="str">
            <v>B - MANO DE OBRA</v>
          </cell>
          <cell r="B774">
            <v>0</v>
          </cell>
          <cell r="C774">
            <v>0</v>
          </cell>
          <cell r="D774">
            <v>0</v>
          </cell>
          <cell r="E774">
            <v>0</v>
          </cell>
          <cell r="F774">
            <v>0</v>
          </cell>
          <cell r="G774">
            <v>0</v>
          </cell>
        </row>
        <row r="775">
          <cell r="A775" t="str">
            <v/>
          </cell>
          <cell r="B775" t="str">
            <v/>
          </cell>
          <cell r="C775">
            <v>0</v>
          </cell>
          <cell r="D775" t="str">
            <v/>
          </cell>
          <cell r="E775">
            <v>0</v>
          </cell>
          <cell r="F775">
            <v>0</v>
          </cell>
          <cell r="G775">
            <v>0</v>
          </cell>
        </row>
        <row r="776">
          <cell r="A776" t="str">
            <v/>
          </cell>
          <cell r="B776" t="str">
            <v/>
          </cell>
          <cell r="C776">
            <v>0</v>
          </cell>
          <cell r="D776" t="str">
            <v/>
          </cell>
          <cell r="E776">
            <v>0</v>
          </cell>
          <cell r="F776">
            <v>0</v>
          </cell>
          <cell r="G776">
            <v>0</v>
          </cell>
        </row>
        <row r="777">
          <cell r="A777" t="str">
            <v/>
          </cell>
          <cell r="B777" t="str">
            <v/>
          </cell>
          <cell r="C777">
            <v>0</v>
          </cell>
          <cell r="D777" t="str">
            <v/>
          </cell>
          <cell r="E777">
            <v>0</v>
          </cell>
          <cell r="F777">
            <v>0</v>
          </cell>
          <cell r="G777">
            <v>0</v>
          </cell>
        </row>
        <row r="778">
          <cell r="A778" t="str">
            <v/>
          </cell>
          <cell r="B778" t="str">
            <v/>
          </cell>
          <cell r="C778">
            <v>0</v>
          </cell>
          <cell r="D778" t="str">
            <v/>
          </cell>
          <cell r="E778">
            <v>0</v>
          </cell>
          <cell r="F778">
            <v>0</v>
          </cell>
          <cell r="G778">
            <v>0</v>
          </cell>
        </row>
        <row r="779">
          <cell r="A779" t="str">
            <v/>
          </cell>
          <cell r="B779" t="str">
            <v/>
          </cell>
          <cell r="C779">
            <v>0</v>
          </cell>
          <cell r="D779" t="str">
            <v/>
          </cell>
          <cell r="E779">
            <v>0</v>
          </cell>
          <cell r="F779">
            <v>0</v>
          </cell>
          <cell r="G779">
            <v>0</v>
          </cell>
        </row>
        <row r="780">
          <cell r="A780" t="str">
            <v/>
          </cell>
          <cell r="B780" t="str">
            <v/>
          </cell>
          <cell r="C780">
            <v>0</v>
          </cell>
          <cell r="D780" t="str">
            <v/>
          </cell>
          <cell r="E780">
            <v>0</v>
          </cell>
          <cell r="F780">
            <v>0</v>
          </cell>
          <cell r="G780">
            <v>0</v>
          </cell>
        </row>
        <row r="781">
          <cell r="A781" t="str">
            <v/>
          </cell>
          <cell r="B781" t="str">
            <v/>
          </cell>
          <cell r="C781">
            <v>0</v>
          </cell>
          <cell r="D781" t="str">
            <v/>
          </cell>
          <cell r="E781">
            <v>0</v>
          </cell>
          <cell r="F781">
            <v>0</v>
          </cell>
          <cell r="G781">
            <v>0</v>
          </cell>
        </row>
        <row r="782">
          <cell r="A782" t="str">
            <v/>
          </cell>
          <cell r="B782" t="str">
            <v/>
          </cell>
          <cell r="C782">
            <v>0</v>
          </cell>
          <cell r="D782" t="str">
            <v/>
          </cell>
          <cell r="E782">
            <v>0</v>
          </cell>
          <cell r="F782">
            <v>0</v>
          </cell>
          <cell r="G782">
            <v>0</v>
          </cell>
        </row>
        <row r="783">
          <cell r="A783">
            <v>0</v>
          </cell>
          <cell r="B783">
            <v>0</v>
          </cell>
          <cell r="C783">
            <v>0</v>
          </cell>
          <cell r="D783">
            <v>0</v>
          </cell>
          <cell r="E783">
            <v>0</v>
          </cell>
          <cell r="F783" t="str">
            <v>Total B</v>
          </cell>
          <cell r="G783">
            <v>0</v>
          </cell>
        </row>
        <row r="784">
          <cell r="A784" t="str">
            <v>C - EQUIPOS</v>
          </cell>
          <cell r="B784">
            <v>0</v>
          </cell>
          <cell r="C784">
            <v>0</v>
          </cell>
          <cell r="D784">
            <v>0</v>
          </cell>
          <cell r="E784">
            <v>0</v>
          </cell>
          <cell r="F784">
            <v>0</v>
          </cell>
          <cell r="G784">
            <v>0</v>
          </cell>
        </row>
        <row r="785">
          <cell r="A785" t="str">
            <v/>
          </cell>
          <cell r="B785" t="str">
            <v/>
          </cell>
          <cell r="C785">
            <v>0</v>
          </cell>
          <cell r="D785" t="str">
            <v/>
          </cell>
          <cell r="E785">
            <v>0</v>
          </cell>
          <cell r="F785">
            <v>0</v>
          </cell>
          <cell r="G785">
            <v>0</v>
          </cell>
        </row>
        <row r="786">
          <cell r="A786" t="str">
            <v/>
          </cell>
          <cell r="B786" t="str">
            <v/>
          </cell>
          <cell r="C786">
            <v>0</v>
          </cell>
          <cell r="D786" t="str">
            <v/>
          </cell>
          <cell r="E786">
            <v>0</v>
          </cell>
          <cell r="F786">
            <v>0</v>
          </cell>
          <cell r="G786">
            <v>0</v>
          </cell>
        </row>
        <row r="787">
          <cell r="A787" t="str">
            <v/>
          </cell>
          <cell r="B787" t="str">
            <v/>
          </cell>
          <cell r="C787">
            <v>0</v>
          </cell>
          <cell r="D787" t="str">
            <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v>0</v>
          </cell>
          <cell r="E795">
            <v>0</v>
          </cell>
          <cell r="F795" t="str">
            <v>Total C</v>
          </cell>
          <cell r="G795">
            <v>0</v>
          </cell>
        </row>
        <row r="796">
          <cell r="A796">
            <v>0</v>
          </cell>
          <cell r="E796">
            <v>0</v>
          </cell>
          <cell r="G796">
            <v>0</v>
          </cell>
        </row>
        <row r="797">
          <cell r="A797" t="str">
            <v/>
          </cell>
          <cell r="B797" t="str">
            <v/>
          </cell>
          <cell r="C797">
            <v>0</v>
          </cell>
          <cell r="D797" t="str">
            <v>COSTO NETO</v>
          </cell>
          <cell r="E797">
            <v>0</v>
          </cell>
          <cell r="F797" t="str">
            <v>Total D=A+B+C</v>
          </cell>
          <cell r="G797">
            <v>0</v>
          </cell>
        </row>
        <row r="799">
          <cell r="A799" t="str">
            <v>ANALISIS DE PRECIOS</v>
          </cell>
          <cell r="B799">
            <v>0</v>
          </cell>
          <cell r="C799">
            <v>0</v>
          </cell>
          <cell r="D799">
            <v>0</v>
          </cell>
          <cell r="E799">
            <v>0</v>
          </cell>
          <cell r="F799">
            <v>0</v>
          </cell>
          <cell r="G799">
            <v>0</v>
          </cell>
        </row>
        <row r="800">
          <cell r="A800" t="str">
            <v>COMITENTE:</v>
          </cell>
          <cell r="B800" t="str">
            <v>INSTITUTO PROVINCIAL DE LA VIVIENDA</v>
          </cell>
          <cell r="C800">
            <v>0</v>
          </cell>
          <cell r="D800">
            <v>0</v>
          </cell>
          <cell r="E800">
            <v>0</v>
          </cell>
          <cell r="F800">
            <v>0</v>
          </cell>
          <cell r="G800">
            <v>0</v>
          </cell>
        </row>
        <row r="801">
          <cell r="A801" t="str">
            <v>CONTRATISTA:</v>
          </cell>
          <cell r="B801">
            <v>0</v>
          </cell>
          <cell r="C801">
            <v>0</v>
          </cell>
          <cell r="D801">
            <v>0</v>
          </cell>
          <cell r="E801">
            <v>0</v>
          </cell>
          <cell r="F801">
            <v>0</v>
          </cell>
          <cell r="G801">
            <v>0</v>
          </cell>
        </row>
        <row r="802">
          <cell r="A802" t="str">
            <v>OBRA:</v>
          </cell>
          <cell r="B802">
            <v>0</v>
          </cell>
          <cell r="C802">
            <v>0</v>
          </cell>
          <cell r="D802">
            <v>0</v>
          </cell>
          <cell r="E802">
            <v>0</v>
          </cell>
          <cell r="F802" t="str">
            <v>PRECIOS A:</v>
          </cell>
          <cell r="G802">
            <v>0</v>
          </cell>
        </row>
        <row r="803">
          <cell r="A803" t="str">
            <v>UBICACIÓN:</v>
          </cell>
          <cell r="B803">
            <v>0</v>
          </cell>
          <cell r="C803">
            <v>0</v>
          </cell>
          <cell r="E803">
            <v>0</v>
          </cell>
          <cell r="G803">
            <v>0</v>
          </cell>
        </row>
        <row r="804">
          <cell r="A804" t="str">
            <v>RUBRO:</v>
          </cell>
          <cell r="B804">
            <v>0</v>
          </cell>
          <cell r="C804">
            <v>0</v>
          </cell>
          <cell r="E804">
            <v>0</v>
          </cell>
          <cell r="G804">
            <v>0</v>
          </cell>
        </row>
        <row r="805">
          <cell r="A805" t="str">
            <v>ITEM:</v>
          </cell>
          <cell r="B805" t="str">
            <v/>
          </cell>
          <cell r="C805" t="str">
            <v/>
          </cell>
          <cell r="E805">
            <v>0</v>
          </cell>
          <cell r="F805" t="str">
            <v>UNIDAD:</v>
          </cell>
          <cell r="G805" t="str">
            <v/>
          </cell>
        </row>
        <row r="806">
          <cell r="A806">
            <v>0</v>
          </cell>
          <cell r="B806">
            <v>0</v>
          </cell>
          <cell r="E806">
            <v>0</v>
          </cell>
          <cell r="G806">
            <v>0</v>
          </cell>
        </row>
        <row r="807">
          <cell r="A807" t="str">
            <v>DATOS REDETERMINACION</v>
          </cell>
          <cell r="B807">
            <v>0</v>
          </cell>
          <cell r="C807" t="str">
            <v>DESIGNACION</v>
          </cell>
          <cell r="D807" t="str">
            <v>U</v>
          </cell>
          <cell r="E807" t="str">
            <v>Cantidad</v>
          </cell>
          <cell r="F807" t="str">
            <v>$ Unitarios</v>
          </cell>
          <cell r="G807" t="str">
            <v>$ Parcial</v>
          </cell>
        </row>
        <row r="808">
          <cell r="A808" t="str">
            <v>CÓDIGO</v>
          </cell>
          <cell r="B808" t="str">
            <v>DESCRIPCIÓN</v>
          </cell>
          <cell r="C808">
            <v>0</v>
          </cell>
          <cell r="D808">
            <v>0</v>
          </cell>
          <cell r="E808">
            <v>0</v>
          </cell>
          <cell r="F808">
            <v>0</v>
          </cell>
          <cell r="G808">
            <v>0</v>
          </cell>
        </row>
        <row r="809">
          <cell r="A809" t="str">
            <v>A - MATERIALES</v>
          </cell>
          <cell r="B809">
            <v>0</v>
          </cell>
          <cell r="C809">
            <v>0</v>
          </cell>
          <cell r="D809">
            <v>0</v>
          </cell>
          <cell r="E809">
            <v>0</v>
          </cell>
          <cell r="F809">
            <v>0</v>
          </cell>
          <cell r="G809">
            <v>0</v>
          </cell>
        </row>
        <row r="810">
          <cell r="A810" t="str">
            <v/>
          </cell>
          <cell r="B810" t="str">
            <v/>
          </cell>
          <cell r="C810">
            <v>0</v>
          </cell>
          <cell r="D810" t="str">
            <v/>
          </cell>
          <cell r="E810">
            <v>0</v>
          </cell>
          <cell r="F810">
            <v>0</v>
          </cell>
          <cell r="G810">
            <v>0</v>
          </cell>
        </row>
        <row r="811">
          <cell r="A811" t="str">
            <v/>
          </cell>
          <cell r="B811" t="str">
            <v/>
          </cell>
          <cell r="C811">
            <v>0</v>
          </cell>
          <cell r="D811" t="str">
            <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t="str">
            <v/>
          </cell>
          <cell r="B826" t="str">
            <v/>
          </cell>
          <cell r="C826">
            <v>0</v>
          </cell>
          <cell r="D826" t="str">
            <v/>
          </cell>
          <cell r="E826">
            <v>0</v>
          </cell>
          <cell r="F826">
            <v>0</v>
          </cell>
          <cell r="G826">
            <v>0</v>
          </cell>
        </row>
        <row r="827">
          <cell r="A827" t="str">
            <v/>
          </cell>
          <cell r="B827" t="str">
            <v/>
          </cell>
          <cell r="C827">
            <v>0</v>
          </cell>
          <cell r="D827" t="str">
            <v/>
          </cell>
          <cell r="E827">
            <v>0</v>
          </cell>
          <cell r="F827">
            <v>0</v>
          </cell>
          <cell r="G827">
            <v>0</v>
          </cell>
        </row>
        <row r="828">
          <cell r="A828" t="str">
            <v/>
          </cell>
          <cell r="B828" t="str">
            <v/>
          </cell>
          <cell r="C828">
            <v>0</v>
          </cell>
          <cell r="D828" t="str">
            <v/>
          </cell>
          <cell r="E828">
            <v>0</v>
          </cell>
          <cell r="F828">
            <v>0</v>
          </cell>
          <cell r="G828">
            <v>0</v>
          </cell>
        </row>
        <row r="829">
          <cell r="A829" t="str">
            <v/>
          </cell>
          <cell r="B829" t="str">
            <v/>
          </cell>
          <cell r="C829">
            <v>0</v>
          </cell>
          <cell r="D829" t="str">
            <v/>
          </cell>
          <cell r="E829">
            <v>0</v>
          </cell>
          <cell r="F829">
            <v>0</v>
          </cell>
          <cell r="G829">
            <v>0</v>
          </cell>
        </row>
        <row r="830">
          <cell r="A830">
            <v>0</v>
          </cell>
          <cell r="B830">
            <v>0</v>
          </cell>
          <cell r="C830">
            <v>0</v>
          </cell>
          <cell r="D830">
            <v>0</v>
          </cell>
          <cell r="E830">
            <v>0</v>
          </cell>
          <cell r="F830" t="str">
            <v>Total A</v>
          </cell>
          <cell r="G830">
            <v>0</v>
          </cell>
        </row>
        <row r="831">
          <cell r="A831" t="str">
            <v>B - MANO DE OBRA</v>
          </cell>
          <cell r="B831">
            <v>0</v>
          </cell>
          <cell r="C831">
            <v>0</v>
          </cell>
          <cell r="D831">
            <v>0</v>
          </cell>
          <cell r="E831">
            <v>0</v>
          </cell>
          <cell r="F831">
            <v>0</v>
          </cell>
          <cell r="G831">
            <v>0</v>
          </cell>
        </row>
        <row r="832">
          <cell r="A832" t="str">
            <v/>
          </cell>
          <cell r="B832" t="str">
            <v/>
          </cell>
          <cell r="C832">
            <v>0</v>
          </cell>
          <cell r="D832" t="str">
            <v/>
          </cell>
          <cell r="E832">
            <v>0</v>
          </cell>
          <cell r="F832">
            <v>0</v>
          </cell>
          <cell r="G832">
            <v>0</v>
          </cell>
        </row>
        <row r="833">
          <cell r="A833" t="str">
            <v/>
          </cell>
          <cell r="B833" t="str">
            <v/>
          </cell>
          <cell r="C833">
            <v>0</v>
          </cell>
          <cell r="D833" t="str">
            <v/>
          </cell>
          <cell r="E833">
            <v>0</v>
          </cell>
          <cell r="F833">
            <v>0</v>
          </cell>
          <cell r="G833">
            <v>0</v>
          </cell>
        </row>
        <row r="834">
          <cell r="A834" t="str">
            <v/>
          </cell>
          <cell r="B834" t="str">
            <v/>
          </cell>
          <cell r="C834">
            <v>0</v>
          </cell>
          <cell r="D834" t="str">
            <v/>
          </cell>
          <cell r="E834">
            <v>0</v>
          </cell>
          <cell r="F834">
            <v>0</v>
          </cell>
          <cell r="G834">
            <v>0</v>
          </cell>
        </row>
        <row r="835">
          <cell r="A835" t="str">
            <v/>
          </cell>
          <cell r="B835" t="str">
            <v/>
          </cell>
          <cell r="C835">
            <v>0</v>
          </cell>
          <cell r="D835" t="str">
            <v/>
          </cell>
          <cell r="E835">
            <v>0</v>
          </cell>
          <cell r="F835">
            <v>0</v>
          </cell>
          <cell r="G835">
            <v>0</v>
          </cell>
        </row>
        <row r="836">
          <cell r="A836" t="str">
            <v/>
          </cell>
          <cell r="B836" t="str">
            <v/>
          </cell>
          <cell r="C836">
            <v>0</v>
          </cell>
          <cell r="D836" t="str">
            <v/>
          </cell>
          <cell r="E836">
            <v>0</v>
          </cell>
          <cell r="F836">
            <v>0</v>
          </cell>
          <cell r="G836">
            <v>0</v>
          </cell>
        </row>
        <row r="837">
          <cell r="A837" t="str">
            <v/>
          </cell>
          <cell r="B837" t="str">
            <v/>
          </cell>
          <cell r="C837">
            <v>0</v>
          </cell>
          <cell r="D837" t="str">
            <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v>0</v>
          </cell>
          <cell r="B840">
            <v>0</v>
          </cell>
          <cell r="C840">
            <v>0</v>
          </cell>
          <cell r="D840">
            <v>0</v>
          </cell>
          <cell r="E840">
            <v>0</v>
          </cell>
          <cell r="F840" t="str">
            <v>Total B</v>
          </cell>
          <cell r="G840">
            <v>0</v>
          </cell>
        </row>
        <row r="841">
          <cell r="A841" t="str">
            <v>C - EQUIPOS</v>
          </cell>
          <cell r="B841">
            <v>0</v>
          </cell>
          <cell r="C841">
            <v>0</v>
          </cell>
          <cell r="D841">
            <v>0</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t="str">
            <v/>
          </cell>
          <cell r="B847" t="str">
            <v/>
          </cell>
          <cell r="C847">
            <v>0</v>
          </cell>
          <cell r="D847" t="str">
            <v/>
          </cell>
          <cell r="E847">
            <v>0</v>
          </cell>
          <cell r="F847">
            <v>0</v>
          </cell>
          <cell r="G847">
            <v>0</v>
          </cell>
        </row>
        <row r="848">
          <cell r="A848" t="str">
            <v/>
          </cell>
          <cell r="B848" t="str">
            <v/>
          </cell>
          <cell r="C848">
            <v>0</v>
          </cell>
          <cell r="D848" t="str">
            <v/>
          </cell>
          <cell r="E848">
            <v>0</v>
          </cell>
          <cell r="F848">
            <v>0</v>
          </cell>
          <cell r="G848">
            <v>0</v>
          </cell>
        </row>
        <row r="849">
          <cell r="A849" t="str">
            <v/>
          </cell>
          <cell r="B849" t="str">
            <v/>
          </cell>
          <cell r="C849">
            <v>0</v>
          </cell>
          <cell r="D849" t="str">
            <v/>
          </cell>
          <cell r="E849">
            <v>0</v>
          </cell>
          <cell r="F849">
            <v>0</v>
          </cell>
          <cell r="G849">
            <v>0</v>
          </cell>
        </row>
        <row r="850">
          <cell r="A850" t="str">
            <v/>
          </cell>
          <cell r="B850" t="str">
            <v/>
          </cell>
          <cell r="C850">
            <v>0</v>
          </cell>
          <cell r="D850" t="str">
            <v/>
          </cell>
          <cell r="E850">
            <v>0</v>
          </cell>
          <cell r="F850">
            <v>0</v>
          </cell>
          <cell r="G850">
            <v>0</v>
          </cell>
        </row>
        <row r="851">
          <cell r="A851" t="str">
            <v/>
          </cell>
          <cell r="B851" t="str">
            <v/>
          </cell>
          <cell r="C851">
            <v>0</v>
          </cell>
          <cell r="D851" t="str">
            <v/>
          </cell>
          <cell r="E851">
            <v>0</v>
          </cell>
          <cell r="F851">
            <v>0</v>
          </cell>
          <cell r="G851">
            <v>0</v>
          </cell>
        </row>
        <row r="852">
          <cell r="A852">
            <v>0</v>
          </cell>
          <cell r="E852">
            <v>0</v>
          </cell>
          <cell r="F852" t="str">
            <v>Total C</v>
          </cell>
          <cell r="G852">
            <v>0</v>
          </cell>
        </row>
        <row r="853">
          <cell r="A853">
            <v>0</v>
          </cell>
          <cell r="E853">
            <v>0</v>
          </cell>
          <cell r="G853">
            <v>0</v>
          </cell>
        </row>
        <row r="854">
          <cell r="A854" t="str">
            <v/>
          </cell>
          <cell r="B854" t="str">
            <v/>
          </cell>
          <cell r="C854">
            <v>0</v>
          </cell>
          <cell r="D854" t="str">
            <v>COSTO NETO</v>
          </cell>
          <cell r="E854">
            <v>0</v>
          </cell>
          <cell r="F854" t="str">
            <v>Total D=A+B+C</v>
          </cell>
          <cell r="G854">
            <v>0</v>
          </cell>
        </row>
        <row r="855">
          <cell r="A855">
            <v>0</v>
          </cell>
          <cell r="B855">
            <v>0</v>
          </cell>
          <cell r="C855">
            <v>0</v>
          </cell>
          <cell r="D855">
            <v>0</v>
          </cell>
          <cell r="E855">
            <v>0</v>
          </cell>
          <cell r="F855">
            <v>0</v>
          </cell>
          <cell r="G855">
            <v>0</v>
          </cell>
        </row>
        <row r="856">
          <cell r="A856" t="str">
            <v>ANALISIS DE PRECIOS</v>
          </cell>
          <cell r="B856">
            <v>0</v>
          </cell>
          <cell r="C856">
            <v>0</v>
          </cell>
          <cell r="D856">
            <v>0</v>
          </cell>
          <cell r="E856">
            <v>0</v>
          </cell>
          <cell r="F856">
            <v>0</v>
          </cell>
          <cell r="G856">
            <v>0</v>
          </cell>
        </row>
        <row r="857">
          <cell r="A857" t="str">
            <v>COMITENTE:</v>
          </cell>
          <cell r="B857" t="str">
            <v>INSTITUTO PROVINCIAL DE LA VIVIENDA</v>
          </cell>
          <cell r="C857">
            <v>0</v>
          </cell>
          <cell r="D857">
            <v>0</v>
          </cell>
          <cell r="E857">
            <v>0</v>
          </cell>
          <cell r="F857">
            <v>0</v>
          </cell>
          <cell r="G857">
            <v>0</v>
          </cell>
        </row>
        <row r="858">
          <cell r="A858" t="str">
            <v>CONTRATISTA:</v>
          </cell>
          <cell r="B858">
            <v>0</v>
          </cell>
          <cell r="C858">
            <v>0</v>
          </cell>
          <cell r="D858">
            <v>0</v>
          </cell>
          <cell r="E858">
            <v>0</v>
          </cell>
          <cell r="F858">
            <v>0</v>
          </cell>
          <cell r="G858">
            <v>0</v>
          </cell>
        </row>
        <row r="859">
          <cell r="A859" t="str">
            <v>OBRA:</v>
          </cell>
          <cell r="B859">
            <v>0</v>
          </cell>
          <cell r="C859">
            <v>0</v>
          </cell>
          <cell r="D859">
            <v>0</v>
          </cell>
          <cell r="E859">
            <v>0</v>
          </cell>
          <cell r="F859" t="str">
            <v>PRECIOS A:</v>
          </cell>
          <cell r="G859">
            <v>0</v>
          </cell>
        </row>
        <row r="860">
          <cell r="A860" t="str">
            <v>UBICACIÓN:</v>
          </cell>
          <cell r="B860">
            <v>0</v>
          </cell>
          <cell r="C860">
            <v>0</v>
          </cell>
          <cell r="E860">
            <v>0</v>
          </cell>
          <cell r="G860">
            <v>0</v>
          </cell>
        </row>
        <row r="861">
          <cell r="A861" t="str">
            <v>RUBRO:</v>
          </cell>
          <cell r="B861">
            <v>0</v>
          </cell>
          <cell r="C861">
            <v>0</v>
          </cell>
          <cell r="E861">
            <v>0</v>
          </cell>
          <cell r="G861">
            <v>0</v>
          </cell>
        </row>
        <row r="862">
          <cell r="A862" t="str">
            <v>ITEM:</v>
          </cell>
          <cell r="B862" t="str">
            <v/>
          </cell>
          <cell r="C862" t="str">
            <v/>
          </cell>
          <cell r="E862">
            <v>0</v>
          </cell>
          <cell r="F862" t="str">
            <v>UNIDAD:</v>
          </cell>
          <cell r="G862" t="str">
            <v/>
          </cell>
        </row>
        <row r="863">
          <cell r="A863">
            <v>0</v>
          </cell>
          <cell r="B863">
            <v>0</v>
          </cell>
          <cell r="E863">
            <v>0</v>
          </cell>
          <cell r="G863">
            <v>0</v>
          </cell>
        </row>
        <row r="864">
          <cell r="A864" t="str">
            <v>DATOS REDETERMINACION</v>
          </cell>
          <cell r="B864">
            <v>0</v>
          </cell>
          <cell r="C864" t="str">
            <v>DESIGNACION</v>
          </cell>
          <cell r="D864" t="str">
            <v>U</v>
          </cell>
          <cell r="E864" t="str">
            <v>Cantidad</v>
          </cell>
          <cell r="F864" t="str">
            <v>$ Unitarios</v>
          </cell>
          <cell r="G864" t="str">
            <v>$ Parcial</v>
          </cell>
        </row>
        <row r="865">
          <cell r="A865" t="str">
            <v>CÓDIGO</v>
          </cell>
          <cell r="B865" t="str">
            <v>DESCRIPCIÓN</v>
          </cell>
          <cell r="C865">
            <v>0</v>
          </cell>
          <cell r="D865">
            <v>0</v>
          </cell>
          <cell r="E865">
            <v>0</v>
          </cell>
          <cell r="F865">
            <v>0</v>
          </cell>
          <cell r="G865">
            <v>0</v>
          </cell>
        </row>
        <row r="866">
          <cell r="A866" t="str">
            <v>A - MATERIALES</v>
          </cell>
          <cell r="B866">
            <v>0</v>
          </cell>
          <cell r="C866">
            <v>0</v>
          </cell>
          <cell r="D866">
            <v>0</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t="str">
            <v/>
          </cell>
          <cell r="B876" t="str">
            <v/>
          </cell>
          <cell r="C876">
            <v>0</v>
          </cell>
          <cell r="D876" t="str">
            <v/>
          </cell>
          <cell r="E876">
            <v>0</v>
          </cell>
          <cell r="F876">
            <v>0</v>
          </cell>
          <cell r="G876">
            <v>0</v>
          </cell>
        </row>
        <row r="877">
          <cell r="A877" t="str">
            <v/>
          </cell>
          <cell r="B877" t="str">
            <v/>
          </cell>
          <cell r="C877">
            <v>0</v>
          </cell>
          <cell r="D877" t="str">
            <v/>
          </cell>
          <cell r="E877">
            <v>0</v>
          </cell>
          <cell r="F877">
            <v>0</v>
          </cell>
          <cell r="G877">
            <v>0</v>
          </cell>
        </row>
        <row r="878">
          <cell r="A878" t="str">
            <v/>
          </cell>
          <cell r="B878" t="str">
            <v/>
          </cell>
          <cell r="C878">
            <v>0</v>
          </cell>
          <cell r="D878" t="str">
            <v/>
          </cell>
          <cell r="E878">
            <v>0</v>
          </cell>
          <cell r="F878">
            <v>0</v>
          </cell>
          <cell r="G878">
            <v>0</v>
          </cell>
        </row>
        <row r="879">
          <cell r="A879" t="str">
            <v/>
          </cell>
          <cell r="B879" t="str">
            <v/>
          </cell>
          <cell r="C879">
            <v>0</v>
          </cell>
          <cell r="D879" t="str">
            <v/>
          </cell>
          <cell r="E879">
            <v>0</v>
          </cell>
          <cell r="F879">
            <v>0</v>
          </cell>
          <cell r="G879">
            <v>0</v>
          </cell>
        </row>
        <row r="880">
          <cell r="A880" t="str">
            <v/>
          </cell>
          <cell r="B880" t="str">
            <v/>
          </cell>
          <cell r="C880">
            <v>0</v>
          </cell>
          <cell r="D880" t="str">
            <v/>
          </cell>
          <cell r="E880">
            <v>0</v>
          </cell>
          <cell r="F880">
            <v>0</v>
          </cell>
          <cell r="G880">
            <v>0</v>
          </cell>
        </row>
        <row r="881">
          <cell r="A881" t="str">
            <v/>
          </cell>
          <cell r="B881" t="str">
            <v/>
          </cell>
          <cell r="C881">
            <v>0</v>
          </cell>
          <cell r="D881" t="str">
            <v/>
          </cell>
          <cell r="E881">
            <v>0</v>
          </cell>
          <cell r="F881">
            <v>0</v>
          </cell>
          <cell r="G881">
            <v>0</v>
          </cell>
        </row>
        <row r="882">
          <cell r="A882" t="str">
            <v/>
          </cell>
          <cell r="B882" t="str">
            <v/>
          </cell>
          <cell r="C882">
            <v>0</v>
          </cell>
          <cell r="D882" t="str">
            <v/>
          </cell>
          <cell r="E882">
            <v>0</v>
          </cell>
          <cell r="F882">
            <v>0</v>
          </cell>
          <cell r="G882">
            <v>0</v>
          </cell>
        </row>
        <row r="883">
          <cell r="A883" t="str">
            <v/>
          </cell>
          <cell r="B883" t="str">
            <v/>
          </cell>
          <cell r="C883">
            <v>0</v>
          </cell>
          <cell r="D883" t="str">
            <v/>
          </cell>
          <cell r="E883">
            <v>0</v>
          </cell>
          <cell r="F883">
            <v>0</v>
          </cell>
          <cell r="G883">
            <v>0</v>
          </cell>
        </row>
        <row r="884">
          <cell r="A884" t="str">
            <v/>
          </cell>
          <cell r="B884" t="str">
            <v/>
          </cell>
          <cell r="C884">
            <v>0</v>
          </cell>
          <cell r="D884" t="str">
            <v/>
          </cell>
          <cell r="E884">
            <v>0</v>
          </cell>
          <cell r="F884">
            <v>0</v>
          </cell>
          <cell r="G884">
            <v>0</v>
          </cell>
        </row>
        <row r="885">
          <cell r="A885" t="str">
            <v/>
          </cell>
          <cell r="B885" t="str">
            <v/>
          </cell>
          <cell r="C885">
            <v>0</v>
          </cell>
          <cell r="D885" t="str">
            <v/>
          </cell>
          <cell r="E885">
            <v>0</v>
          </cell>
          <cell r="F885">
            <v>0</v>
          </cell>
          <cell r="G885">
            <v>0</v>
          </cell>
        </row>
        <row r="886">
          <cell r="A886" t="str">
            <v/>
          </cell>
          <cell r="B886" t="str">
            <v/>
          </cell>
          <cell r="C886">
            <v>0</v>
          </cell>
          <cell r="D886" t="str">
            <v/>
          </cell>
          <cell r="E886">
            <v>0</v>
          </cell>
          <cell r="F886">
            <v>0</v>
          </cell>
          <cell r="G886">
            <v>0</v>
          </cell>
        </row>
        <row r="887">
          <cell r="A887">
            <v>0</v>
          </cell>
          <cell r="B887">
            <v>0</v>
          </cell>
          <cell r="C887">
            <v>0</v>
          </cell>
          <cell r="D887">
            <v>0</v>
          </cell>
          <cell r="E887">
            <v>0</v>
          </cell>
          <cell r="F887" t="str">
            <v>Total A</v>
          </cell>
          <cell r="G887">
            <v>0</v>
          </cell>
        </row>
        <row r="888">
          <cell r="A888" t="str">
            <v>B - MANO DE OBRA</v>
          </cell>
          <cell r="B888">
            <v>0</v>
          </cell>
          <cell r="C888">
            <v>0</v>
          </cell>
          <cell r="D888">
            <v>0</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B</v>
          </cell>
          <cell r="G897">
            <v>0</v>
          </cell>
        </row>
        <row r="898">
          <cell r="A898" t="str">
            <v>C - EQUIPOS</v>
          </cell>
          <cell r="B898">
            <v>0</v>
          </cell>
          <cell r="C898">
            <v>0</v>
          </cell>
          <cell r="D898">
            <v>0</v>
          </cell>
          <cell r="E898">
            <v>0</v>
          </cell>
          <cell r="F898">
            <v>0</v>
          </cell>
          <cell r="G898">
            <v>0</v>
          </cell>
        </row>
        <row r="899">
          <cell r="A899" t="str">
            <v/>
          </cell>
          <cell r="B899" t="str">
            <v/>
          </cell>
          <cell r="C899">
            <v>0</v>
          </cell>
          <cell r="D899" t="str">
            <v/>
          </cell>
          <cell r="E899">
            <v>0</v>
          </cell>
          <cell r="F899">
            <v>0</v>
          </cell>
          <cell r="G899">
            <v>0</v>
          </cell>
        </row>
        <row r="900">
          <cell r="A900" t="str">
            <v/>
          </cell>
          <cell r="B900" t="str">
            <v/>
          </cell>
          <cell r="C900">
            <v>0</v>
          </cell>
          <cell r="D900" t="str">
            <v/>
          </cell>
          <cell r="E900">
            <v>0</v>
          </cell>
          <cell r="F900">
            <v>0</v>
          </cell>
          <cell r="G900">
            <v>0</v>
          </cell>
        </row>
        <row r="901">
          <cell r="A901" t="str">
            <v/>
          </cell>
          <cell r="B901" t="str">
            <v/>
          </cell>
          <cell r="C901">
            <v>0</v>
          </cell>
          <cell r="D901" t="str">
            <v/>
          </cell>
          <cell r="E901">
            <v>0</v>
          </cell>
          <cell r="F901">
            <v>0</v>
          </cell>
          <cell r="G901">
            <v>0</v>
          </cell>
        </row>
        <row r="902">
          <cell r="A902" t="str">
            <v/>
          </cell>
          <cell r="B902" t="str">
            <v/>
          </cell>
          <cell r="C902">
            <v>0</v>
          </cell>
          <cell r="D902" t="str">
            <v/>
          </cell>
          <cell r="E902">
            <v>0</v>
          </cell>
          <cell r="F902">
            <v>0</v>
          </cell>
          <cell r="G902">
            <v>0</v>
          </cell>
        </row>
        <row r="903">
          <cell r="A903" t="str">
            <v/>
          </cell>
          <cell r="B903" t="str">
            <v/>
          </cell>
          <cell r="C903">
            <v>0</v>
          </cell>
          <cell r="D903" t="str">
            <v/>
          </cell>
          <cell r="E903">
            <v>0</v>
          </cell>
          <cell r="F903">
            <v>0</v>
          </cell>
          <cell r="G903">
            <v>0</v>
          </cell>
        </row>
        <row r="904">
          <cell r="A904" t="str">
            <v/>
          </cell>
          <cell r="B904" t="str">
            <v/>
          </cell>
          <cell r="C904">
            <v>0</v>
          </cell>
          <cell r="D904" t="str">
            <v/>
          </cell>
          <cell r="E904">
            <v>0</v>
          </cell>
          <cell r="F904">
            <v>0</v>
          </cell>
          <cell r="G904">
            <v>0</v>
          </cell>
        </row>
        <row r="905">
          <cell r="A905" t="str">
            <v/>
          </cell>
          <cell r="B905" t="str">
            <v/>
          </cell>
          <cell r="C905">
            <v>0</v>
          </cell>
          <cell r="D905" t="str">
            <v/>
          </cell>
          <cell r="E905">
            <v>0</v>
          </cell>
          <cell r="F905">
            <v>0</v>
          </cell>
          <cell r="G905">
            <v>0</v>
          </cell>
        </row>
        <row r="906">
          <cell r="A906" t="str">
            <v/>
          </cell>
          <cell r="B906" t="str">
            <v/>
          </cell>
          <cell r="C906">
            <v>0</v>
          </cell>
          <cell r="D906" t="str">
            <v/>
          </cell>
          <cell r="E906">
            <v>0</v>
          </cell>
          <cell r="F906">
            <v>0</v>
          </cell>
          <cell r="G906">
            <v>0</v>
          </cell>
        </row>
        <row r="907">
          <cell r="A907" t="str">
            <v/>
          </cell>
          <cell r="B907" t="str">
            <v/>
          </cell>
          <cell r="C907">
            <v>0</v>
          </cell>
          <cell r="D907" t="str">
            <v/>
          </cell>
          <cell r="E907">
            <v>0</v>
          </cell>
          <cell r="F907">
            <v>0</v>
          </cell>
          <cell r="G907">
            <v>0</v>
          </cell>
        </row>
        <row r="908">
          <cell r="A908" t="str">
            <v/>
          </cell>
          <cell r="B908" t="str">
            <v/>
          </cell>
          <cell r="C908">
            <v>0</v>
          </cell>
          <cell r="D908" t="str">
            <v/>
          </cell>
          <cell r="E908">
            <v>0</v>
          </cell>
          <cell r="F908">
            <v>0</v>
          </cell>
          <cell r="G908">
            <v>0</v>
          </cell>
        </row>
        <row r="909">
          <cell r="A909">
            <v>0</v>
          </cell>
          <cell r="E909">
            <v>0</v>
          </cell>
          <cell r="F909" t="str">
            <v>Total C</v>
          </cell>
          <cell r="G909">
            <v>0</v>
          </cell>
        </row>
        <row r="910">
          <cell r="A910">
            <v>0</v>
          </cell>
          <cell r="E910">
            <v>0</v>
          </cell>
          <cell r="G910">
            <v>0</v>
          </cell>
        </row>
        <row r="911">
          <cell r="A911" t="str">
            <v/>
          </cell>
          <cell r="B911" t="str">
            <v/>
          </cell>
          <cell r="C911">
            <v>0</v>
          </cell>
          <cell r="D911" t="str">
            <v>COSTO NETO</v>
          </cell>
          <cell r="E911">
            <v>0</v>
          </cell>
          <cell r="F911" t="str">
            <v>Total D=A+B+C</v>
          </cell>
          <cell r="G911">
            <v>0</v>
          </cell>
        </row>
        <row r="913">
          <cell r="A913" t="str">
            <v>ANALISIS DE PRECIOS</v>
          </cell>
          <cell r="B913">
            <v>0</v>
          </cell>
          <cell r="C913">
            <v>0</v>
          </cell>
          <cell r="D913">
            <v>0</v>
          </cell>
          <cell r="E913">
            <v>0</v>
          </cell>
          <cell r="F913">
            <v>0</v>
          </cell>
          <cell r="G913">
            <v>0</v>
          </cell>
        </row>
        <row r="914">
          <cell r="A914" t="str">
            <v>COMITENTE:</v>
          </cell>
          <cell r="B914" t="str">
            <v>INSTITUTO PROVINCIAL DE LA VIVIENDA</v>
          </cell>
          <cell r="C914">
            <v>0</v>
          </cell>
          <cell r="D914">
            <v>0</v>
          </cell>
          <cell r="E914">
            <v>0</v>
          </cell>
          <cell r="F914">
            <v>0</v>
          </cell>
          <cell r="G914">
            <v>0</v>
          </cell>
        </row>
        <row r="915">
          <cell r="A915" t="str">
            <v>CONTRATISTA:</v>
          </cell>
          <cell r="B915">
            <v>0</v>
          </cell>
          <cell r="C915">
            <v>0</v>
          </cell>
          <cell r="D915">
            <v>0</v>
          </cell>
          <cell r="E915">
            <v>0</v>
          </cell>
          <cell r="F915">
            <v>0</v>
          </cell>
          <cell r="G915">
            <v>0</v>
          </cell>
        </row>
        <row r="916">
          <cell r="A916" t="str">
            <v>OBRA:</v>
          </cell>
          <cell r="B916">
            <v>0</v>
          </cell>
          <cell r="C916">
            <v>0</v>
          </cell>
          <cell r="D916">
            <v>0</v>
          </cell>
          <cell r="E916">
            <v>0</v>
          </cell>
          <cell r="F916" t="str">
            <v>PRECIOS A:</v>
          </cell>
          <cell r="G916">
            <v>0</v>
          </cell>
        </row>
        <row r="917">
          <cell r="A917" t="str">
            <v>UBICACIÓN:</v>
          </cell>
          <cell r="B917">
            <v>0</v>
          </cell>
          <cell r="C917">
            <v>0</v>
          </cell>
          <cell r="E917">
            <v>0</v>
          </cell>
          <cell r="G917">
            <v>0</v>
          </cell>
        </row>
        <row r="918">
          <cell r="A918" t="str">
            <v>RUBRO:</v>
          </cell>
          <cell r="B918">
            <v>0</v>
          </cell>
          <cell r="C918">
            <v>0</v>
          </cell>
          <cell r="E918">
            <v>0</v>
          </cell>
          <cell r="G918">
            <v>0</v>
          </cell>
        </row>
        <row r="919">
          <cell r="A919" t="str">
            <v>ITEM:</v>
          </cell>
          <cell r="B919" t="str">
            <v/>
          </cell>
          <cell r="C919" t="str">
            <v/>
          </cell>
          <cell r="E919">
            <v>0</v>
          </cell>
          <cell r="F919" t="str">
            <v>UNIDAD:</v>
          </cell>
          <cell r="G919" t="str">
            <v/>
          </cell>
        </row>
        <row r="920">
          <cell r="A920">
            <v>0</v>
          </cell>
          <cell r="B920">
            <v>0</v>
          </cell>
          <cell r="E920">
            <v>0</v>
          </cell>
          <cell r="G920">
            <v>0</v>
          </cell>
        </row>
        <row r="921">
          <cell r="A921" t="str">
            <v>DATOS REDETERMINACION</v>
          </cell>
          <cell r="B921">
            <v>0</v>
          </cell>
          <cell r="C921" t="str">
            <v>DESIGNACION</v>
          </cell>
          <cell r="D921" t="str">
            <v>U</v>
          </cell>
          <cell r="E921" t="str">
            <v>Cantidad</v>
          </cell>
          <cell r="F921" t="str">
            <v>$ Unitarios</v>
          </cell>
          <cell r="G921" t="str">
            <v>$ Parcial</v>
          </cell>
        </row>
        <row r="922">
          <cell r="A922" t="str">
            <v>CÓDIGO</v>
          </cell>
          <cell r="B922" t="str">
            <v>DESCRIPCIÓN</v>
          </cell>
          <cell r="C922">
            <v>0</v>
          </cell>
          <cell r="D922">
            <v>0</v>
          </cell>
          <cell r="E922">
            <v>0</v>
          </cell>
          <cell r="F922">
            <v>0</v>
          </cell>
          <cell r="G922">
            <v>0</v>
          </cell>
        </row>
        <row r="923">
          <cell r="A923" t="str">
            <v>A - MATERIALES</v>
          </cell>
          <cell r="B923">
            <v>0</v>
          </cell>
          <cell r="C923">
            <v>0</v>
          </cell>
          <cell r="D923">
            <v>0</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t="str">
            <v/>
          </cell>
          <cell r="B926" t="str">
            <v/>
          </cell>
          <cell r="C926">
            <v>0</v>
          </cell>
          <cell r="D926" t="str">
            <v/>
          </cell>
          <cell r="E926">
            <v>0</v>
          </cell>
          <cell r="F926">
            <v>0</v>
          </cell>
          <cell r="G926">
            <v>0</v>
          </cell>
        </row>
        <row r="927">
          <cell r="A927" t="str">
            <v/>
          </cell>
          <cell r="B927" t="str">
            <v/>
          </cell>
          <cell r="C927">
            <v>0</v>
          </cell>
          <cell r="D927" t="str">
            <v/>
          </cell>
          <cell r="E927">
            <v>0</v>
          </cell>
          <cell r="F927">
            <v>0</v>
          </cell>
          <cell r="G927">
            <v>0</v>
          </cell>
        </row>
        <row r="928">
          <cell r="A928" t="str">
            <v/>
          </cell>
          <cell r="B928" t="str">
            <v/>
          </cell>
          <cell r="C928">
            <v>0</v>
          </cell>
          <cell r="D928" t="str">
            <v/>
          </cell>
          <cell r="E928">
            <v>0</v>
          </cell>
          <cell r="F928">
            <v>0</v>
          </cell>
          <cell r="G928">
            <v>0</v>
          </cell>
        </row>
        <row r="929">
          <cell r="A929" t="str">
            <v/>
          </cell>
          <cell r="B929" t="str">
            <v/>
          </cell>
          <cell r="C929">
            <v>0</v>
          </cell>
          <cell r="D929" t="str">
            <v/>
          </cell>
          <cell r="E929">
            <v>0</v>
          </cell>
          <cell r="F929">
            <v>0</v>
          </cell>
          <cell r="G929">
            <v>0</v>
          </cell>
        </row>
        <row r="930">
          <cell r="A930" t="str">
            <v/>
          </cell>
          <cell r="B930" t="str">
            <v/>
          </cell>
          <cell r="C930">
            <v>0</v>
          </cell>
          <cell r="D930" t="str">
            <v/>
          </cell>
          <cell r="E930">
            <v>0</v>
          </cell>
          <cell r="F930">
            <v>0</v>
          </cell>
          <cell r="G930">
            <v>0</v>
          </cell>
        </row>
        <row r="931">
          <cell r="A931" t="str">
            <v/>
          </cell>
          <cell r="B931" t="str">
            <v/>
          </cell>
          <cell r="C931">
            <v>0</v>
          </cell>
          <cell r="D931" t="str">
            <v/>
          </cell>
          <cell r="E931">
            <v>0</v>
          </cell>
          <cell r="F931">
            <v>0</v>
          </cell>
          <cell r="G931">
            <v>0</v>
          </cell>
        </row>
        <row r="932">
          <cell r="A932" t="str">
            <v/>
          </cell>
          <cell r="B932" t="str">
            <v/>
          </cell>
          <cell r="C932">
            <v>0</v>
          </cell>
          <cell r="D932" t="str">
            <v/>
          </cell>
          <cell r="E932">
            <v>0</v>
          </cell>
          <cell r="F932">
            <v>0</v>
          </cell>
          <cell r="G932">
            <v>0</v>
          </cell>
        </row>
        <row r="933">
          <cell r="A933" t="str">
            <v/>
          </cell>
          <cell r="B933" t="str">
            <v/>
          </cell>
          <cell r="C933">
            <v>0</v>
          </cell>
          <cell r="D933" t="str">
            <v/>
          </cell>
          <cell r="E933">
            <v>0</v>
          </cell>
          <cell r="F933">
            <v>0</v>
          </cell>
          <cell r="G933">
            <v>0</v>
          </cell>
        </row>
        <row r="934">
          <cell r="A934" t="str">
            <v/>
          </cell>
          <cell r="B934" t="str">
            <v/>
          </cell>
          <cell r="C934">
            <v>0</v>
          </cell>
          <cell r="D934" t="str">
            <v/>
          </cell>
          <cell r="E934">
            <v>0</v>
          </cell>
          <cell r="F934">
            <v>0</v>
          </cell>
          <cell r="G934">
            <v>0</v>
          </cell>
        </row>
        <row r="935">
          <cell r="A935" t="str">
            <v/>
          </cell>
          <cell r="B935" t="str">
            <v/>
          </cell>
          <cell r="C935">
            <v>0</v>
          </cell>
          <cell r="D935" t="str">
            <v/>
          </cell>
          <cell r="E935">
            <v>0</v>
          </cell>
          <cell r="F935">
            <v>0</v>
          </cell>
          <cell r="G935">
            <v>0</v>
          </cell>
        </row>
        <row r="936">
          <cell r="A936" t="str">
            <v/>
          </cell>
          <cell r="B936" t="str">
            <v/>
          </cell>
          <cell r="C936">
            <v>0</v>
          </cell>
          <cell r="D936" t="str">
            <v/>
          </cell>
          <cell r="E936">
            <v>0</v>
          </cell>
          <cell r="F936">
            <v>0</v>
          </cell>
          <cell r="G936">
            <v>0</v>
          </cell>
        </row>
        <row r="937">
          <cell r="A937" t="str">
            <v/>
          </cell>
          <cell r="B937" t="str">
            <v/>
          </cell>
          <cell r="C937">
            <v>0</v>
          </cell>
          <cell r="D937" t="str">
            <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v>0</v>
          </cell>
          <cell r="B944">
            <v>0</v>
          </cell>
          <cell r="C944">
            <v>0</v>
          </cell>
          <cell r="D944">
            <v>0</v>
          </cell>
          <cell r="E944">
            <v>0</v>
          </cell>
          <cell r="F944" t="str">
            <v>Total A</v>
          </cell>
          <cell r="G944">
            <v>0</v>
          </cell>
        </row>
        <row r="945">
          <cell r="A945" t="str">
            <v>B - MANO DE OBRA</v>
          </cell>
          <cell r="B945">
            <v>0</v>
          </cell>
          <cell r="C945">
            <v>0</v>
          </cell>
          <cell r="D945">
            <v>0</v>
          </cell>
          <cell r="E945">
            <v>0</v>
          </cell>
          <cell r="F945">
            <v>0</v>
          </cell>
          <cell r="G945">
            <v>0</v>
          </cell>
        </row>
        <row r="946">
          <cell r="A946" t="str">
            <v/>
          </cell>
          <cell r="B946" t="str">
            <v/>
          </cell>
          <cell r="C946">
            <v>0</v>
          </cell>
          <cell r="D946" t="str">
            <v/>
          </cell>
          <cell r="E946">
            <v>0</v>
          </cell>
          <cell r="F946">
            <v>0</v>
          </cell>
          <cell r="G946">
            <v>0</v>
          </cell>
        </row>
        <row r="947">
          <cell r="A947" t="str">
            <v/>
          </cell>
          <cell r="B947" t="str">
            <v/>
          </cell>
          <cell r="C947">
            <v>0</v>
          </cell>
          <cell r="D947" t="str">
            <v/>
          </cell>
          <cell r="E947">
            <v>0</v>
          </cell>
          <cell r="F947">
            <v>0</v>
          </cell>
          <cell r="G947">
            <v>0</v>
          </cell>
        </row>
        <row r="948">
          <cell r="A948" t="str">
            <v/>
          </cell>
          <cell r="B948" t="str">
            <v/>
          </cell>
          <cell r="C948">
            <v>0</v>
          </cell>
          <cell r="D948" t="str">
            <v/>
          </cell>
          <cell r="E948">
            <v>0</v>
          </cell>
          <cell r="F948">
            <v>0</v>
          </cell>
          <cell r="G948">
            <v>0</v>
          </cell>
        </row>
        <row r="949">
          <cell r="A949" t="str">
            <v/>
          </cell>
          <cell r="B949" t="str">
            <v/>
          </cell>
          <cell r="C949">
            <v>0</v>
          </cell>
          <cell r="D949" t="str">
            <v/>
          </cell>
          <cell r="E949">
            <v>0</v>
          </cell>
          <cell r="F949">
            <v>0</v>
          </cell>
          <cell r="G949">
            <v>0</v>
          </cell>
        </row>
        <row r="950">
          <cell r="A950" t="str">
            <v/>
          </cell>
          <cell r="B950" t="str">
            <v/>
          </cell>
          <cell r="C950">
            <v>0</v>
          </cell>
          <cell r="D950" t="str">
            <v/>
          </cell>
          <cell r="E950">
            <v>0</v>
          </cell>
          <cell r="F950">
            <v>0</v>
          </cell>
          <cell r="G950">
            <v>0</v>
          </cell>
        </row>
        <row r="951">
          <cell r="A951" t="str">
            <v/>
          </cell>
          <cell r="B951" t="str">
            <v/>
          </cell>
          <cell r="C951">
            <v>0</v>
          </cell>
          <cell r="D951" t="str">
            <v/>
          </cell>
          <cell r="E951">
            <v>0</v>
          </cell>
          <cell r="F951">
            <v>0</v>
          </cell>
          <cell r="G951">
            <v>0</v>
          </cell>
        </row>
        <row r="952">
          <cell r="A952" t="str">
            <v/>
          </cell>
          <cell r="B952" t="str">
            <v/>
          </cell>
          <cell r="C952">
            <v>0</v>
          </cell>
          <cell r="D952" t="str">
            <v/>
          </cell>
          <cell r="E952">
            <v>0</v>
          </cell>
          <cell r="F952">
            <v>0</v>
          </cell>
          <cell r="G952">
            <v>0</v>
          </cell>
        </row>
        <row r="953">
          <cell r="A953" t="str">
            <v/>
          </cell>
          <cell r="B953" t="str">
            <v/>
          </cell>
          <cell r="C953">
            <v>0</v>
          </cell>
          <cell r="D953" t="str">
            <v/>
          </cell>
          <cell r="E953">
            <v>0</v>
          </cell>
          <cell r="F953">
            <v>0</v>
          </cell>
          <cell r="G953">
            <v>0</v>
          </cell>
        </row>
        <row r="954">
          <cell r="A954">
            <v>0</v>
          </cell>
          <cell r="B954">
            <v>0</v>
          </cell>
          <cell r="C954">
            <v>0</v>
          </cell>
          <cell r="D954">
            <v>0</v>
          </cell>
          <cell r="E954">
            <v>0</v>
          </cell>
          <cell r="F954" t="str">
            <v>Total B</v>
          </cell>
          <cell r="G954">
            <v>0</v>
          </cell>
        </row>
        <row r="955">
          <cell r="A955" t="str">
            <v>C - EQUIPOS</v>
          </cell>
          <cell r="B955">
            <v>0</v>
          </cell>
          <cell r="C955">
            <v>0</v>
          </cell>
          <cell r="D955">
            <v>0</v>
          </cell>
          <cell r="E955">
            <v>0</v>
          </cell>
          <cell r="F955">
            <v>0</v>
          </cell>
          <cell r="G955">
            <v>0</v>
          </cell>
        </row>
        <row r="956">
          <cell r="A956" t="str">
            <v/>
          </cell>
          <cell r="B956" t="str">
            <v/>
          </cell>
          <cell r="C956">
            <v>0</v>
          </cell>
          <cell r="D956" t="str">
            <v/>
          </cell>
          <cell r="E956">
            <v>0</v>
          </cell>
          <cell r="F956">
            <v>0</v>
          </cell>
          <cell r="G956">
            <v>0</v>
          </cell>
        </row>
        <row r="957">
          <cell r="A957" t="str">
            <v/>
          </cell>
          <cell r="B957" t="str">
            <v/>
          </cell>
          <cell r="C957">
            <v>0</v>
          </cell>
          <cell r="D957" t="str">
            <v/>
          </cell>
          <cell r="E957">
            <v>0</v>
          </cell>
          <cell r="F957">
            <v>0</v>
          </cell>
          <cell r="G957">
            <v>0</v>
          </cell>
        </row>
        <row r="958">
          <cell r="A958" t="str">
            <v/>
          </cell>
          <cell r="B958" t="str">
            <v/>
          </cell>
          <cell r="C958">
            <v>0</v>
          </cell>
          <cell r="D958" t="str">
            <v/>
          </cell>
          <cell r="E958">
            <v>0</v>
          </cell>
          <cell r="F958">
            <v>0</v>
          </cell>
          <cell r="G958">
            <v>0</v>
          </cell>
        </row>
        <row r="959">
          <cell r="A959" t="str">
            <v/>
          </cell>
          <cell r="B959" t="str">
            <v/>
          </cell>
          <cell r="C959">
            <v>0</v>
          </cell>
          <cell r="D959" t="str">
            <v/>
          </cell>
          <cell r="E959">
            <v>0</v>
          </cell>
          <cell r="F959">
            <v>0</v>
          </cell>
          <cell r="G959">
            <v>0</v>
          </cell>
        </row>
        <row r="960">
          <cell r="A960" t="str">
            <v/>
          </cell>
          <cell r="B960" t="str">
            <v/>
          </cell>
          <cell r="C960">
            <v>0</v>
          </cell>
          <cell r="D960" t="str">
            <v/>
          </cell>
          <cell r="E960">
            <v>0</v>
          </cell>
          <cell r="F960">
            <v>0</v>
          </cell>
          <cell r="G960">
            <v>0</v>
          </cell>
        </row>
        <row r="961">
          <cell r="A961" t="str">
            <v/>
          </cell>
          <cell r="B961" t="str">
            <v/>
          </cell>
          <cell r="C961">
            <v>0</v>
          </cell>
          <cell r="D961" t="str">
            <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v>0</v>
          </cell>
          <cell r="E966">
            <v>0</v>
          </cell>
          <cell r="F966" t="str">
            <v>Total C</v>
          </cell>
          <cell r="G966">
            <v>0</v>
          </cell>
        </row>
        <row r="967">
          <cell r="A967">
            <v>0</v>
          </cell>
          <cell r="E967">
            <v>0</v>
          </cell>
          <cell r="G967">
            <v>0</v>
          </cell>
        </row>
        <row r="968">
          <cell r="A968" t="str">
            <v/>
          </cell>
          <cell r="B968" t="str">
            <v/>
          </cell>
          <cell r="C968">
            <v>0</v>
          </cell>
          <cell r="D968" t="str">
            <v>COSTO NETO</v>
          </cell>
          <cell r="E968">
            <v>0</v>
          </cell>
          <cell r="F968" t="str">
            <v>Total D=A+B+C</v>
          </cell>
          <cell r="G968">
            <v>0</v>
          </cell>
        </row>
        <row r="969">
          <cell r="A969">
            <v>0</v>
          </cell>
          <cell r="B969">
            <v>0</v>
          </cell>
          <cell r="C969">
            <v>0</v>
          </cell>
          <cell r="D969">
            <v>0</v>
          </cell>
          <cell r="E969">
            <v>0</v>
          </cell>
          <cell r="F969">
            <v>0</v>
          </cell>
          <cell r="G969">
            <v>0</v>
          </cell>
        </row>
        <row r="970">
          <cell r="A970" t="str">
            <v>ANALISIS DE PRECIOS</v>
          </cell>
          <cell r="B970">
            <v>0</v>
          </cell>
          <cell r="C970">
            <v>0</v>
          </cell>
          <cell r="D970">
            <v>0</v>
          </cell>
          <cell r="E970">
            <v>0</v>
          </cell>
          <cell r="F970">
            <v>0</v>
          </cell>
          <cell r="G970">
            <v>0</v>
          </cell>
        </row>
        <row r="971">
          <cell r="A971" t="str">
            <v>COMITENTE:</v>
          </cell>
          <cell r="B971" t="str">
            <v>INSTITUTO PROVINCIAL DE LA VIVIENDA</v>
          </cell>
          <cell r="C971">
            <v>0</v>
          </cell>
          <cell r="D971">
            <v>0</v>
          </cell>
          <cell r="E971">
            <v>0</v>
          </cell>
          <cell r="F971">
            <v>0</v>
          </cell>
          <cell r="G971">
            <v>0</v>
          </cell>
        </row>
        <row r="972">
          <cell r="A972" t="str">
            <v>CONTRATISTA:</v>
          </cell>
          <cell r="B972">
            <v>0</v>
          </cell>
          <cell r="C972">
            <v>0</v>
          </cell>
          <cell r="D972">
            <v>0</v>
          </cell>
          <cell r="E972">
            <v>0</v>
          </cell>
          <cell r="F972">
            <v>0</v>
          </cell>
          <cell r="G972">
            <v>0</v>
          </cell>
        </row>
        <row r="973">
          <cell r="A973" t="str">
            <v>OBRA:</v>
          </cell>
          <cell r="B973">
            <v>0</v>
          </cell>
          <cell r="C973">
            <v>0</v>
          </cell>
          <cell r="D973">
            <v>0</v>
          </cell>
          <cell r="E973">
            <v>0</v>
          </cell>
          <cell r="F973" t="str">
            <v>PRECIOS A:</v>
          </cell>
          <cell r="G973">
            <v>0</v>
          </cell>
        </row>
        <row r="974">
          <cell r="A974" t="str">
            <v>UBICACIÓN:</v>
          </cell>
          <cell r="B974">
            <v>0</v>
          </cell>
          <cell r="C974">
            <v>0</v>
          </cell>
          <cell r="E974">
            <v>0</v>
          </cell>
          <cell r="G974">
            <v>0</v>
          </cell>
        </row>
        <row r="975">
          <cell r="A975" t="str">
            <v>RUBRO:</v>
          </cell>
          <cell r="B975">
            <v>0</v>
          </cell>
          <cell r="C975">
            <v>0</v>
          </cell>
          <cell r="E975">
            <v>0</v>
          </cell>
          <cell r="G975">
            <v>0</v>
          </cell>
        </row>
        <row r="976">
          <cell r="A976" t="str">
            <v>ITEM:</v>
          </cell>
          <cell r="B976" t="str">
            <v/>
          </cell>
          <cell r="C976" t="str">
            <v/>
          </cell>
          <cell r="E976">
            <v>0</v>
          </cell>
          <cell r="F976" t="str">
            <v>UNIDAD:</v>
          </cell>
          <cell r="G976" t="str">
            <v/>
          </cell>
        </row>
        <row r="977">
          <cell r="A977">
            <v>0</v>
          </cell>
          <cell r="B977">
            <v>0</v>
          </cell>
          <cell r="E977">
            <v>0</v>
          </cell>
          <cell r="G977">
            <v>0</v>
          </cell>
        </row>
        <row r="978">
          <cell r="A978" t="str">
            <v>DATOS REDETERMINACION</v>
          </cell>
          <cell r="B978">
            <v>0</v>
          </cell>
          <cell r="C978" t="str">
            <v>DESIGNACION</v>
          </cell>
          <cell r="D978" t="str">
            <v>U</v>
          </cell>
          <cell r="E978" t="str">
            <v>Cantidad</v>
          </cell>
          <cell r="F978" t="str">
            <v>$ Unitarios</v>
          </cell>
          <cell r="G978" t="str">
            <v>$ Parcial</v>
          </cell>
        </row>
        <row r="979">
          <cell r="A979" t="str">
            <v>CÓDIGO</v>
          </cell>
          <cell r="B979" t="str">
            <v>DESCRIPCIÓN</v>
          </cell>
          <cell r="C979">
            <v>0</v>
          </cell>
          <cell r="D979">
            <v>0</v>
          </cell>
          <cell r="E979">
            <v>0</v>
          </cell>
          <cell r="F979">
            <v>0</v>
          </cell>
          <cell r="G979">
            <v>0</v>
          </cell>
        </row>
        <row r="980">
          <cell r="A980" t="str">
            <v>A - MATERIALES</v>
          </cell>
          <cell r="B980">
            <v>0</v>
          </cell>
          <cell r="C980">
            <v>0</v>
          </cell>
          <cell r="D980">
            <v>0</v>
          </cell>
          <cell r="E980">
            <v>0</v>
          </cell>
          <cell r="F980">
            <v>0</v>
          </cell>
          <cell r="G980">
            <v>0</v>
          </cell>
        </row>
        <row r="981">
          <cell r="A981" t="str">
            <v/>
          </cell>
          <cell r="B981" t="str">
            <v/>
          </cell>
          <cell r="C981">
            <v>0</v>
          </cell>
          <cell r="D981" t="str">
            <v/>
          </cell>
          <cell r="E981">
            <v>0</v>
          </cell>
          <cell r="F981">
            <v>0</v>
          </cell>
          <cell r="G981">
            <v>0</v>
          </cell>
        </row>
        <row r="982">
          <cell r="A982" t="str">
            <v/>
          </cell>
          <cell r="B982" t="str">
            <v/>
          </cell>
          <cell r="C982">
            <v>0</v>
          </cell>
          <cell r="D982" t="str">
            <v/>
          </cell>
          <cell r="E982">
            <v>0</v>
          </cell>
          <cell r="F982">
            <v>0</v>
          </cell>
          <cell r="G982">
            <v>0</v>
          </cell>
        </row>
        <row r="983">
          <cell r="A983" t="str">
            <v/>
          </cell>
          <cell r="B983" t="str">
            <v/>
          </cell>
          <cell r="C983">
            <v>0</v>
          </cell>
          <cell r="D983" t="str">
            <v/>
          </cell>
          <cell r="E983">
            <v>0</v>
          </cell>
          <cell r="F983">
            <v>0</v>
          </cell>
          <cell r="G983">
            <v>0</v>
          </cell>
        </row>
        <row r="984">
          <cell r="A984" t="str">
            <v/>
          </cell>
          <cell r="B984" t="str">
            <v/>
          </cell>
          <cell r="C984">
            <v>0</v>
          </cell>
          <cell r="D984" t="str">
            <v/>
          </cell>
          <cell r="E984">
            <v>0</v>
          </cell>
          <cell r="F984">
            <v>0</v>
          </cell>
          <cell r="G984">
            <v>0</v>
          </cell>
        </row>
        <row r="985">
          <cell r="A985" t="str">
            <v/>
          </cell>
          <cell r="B985" t="str">
            <v/>
          </cell>
          <cell r="C985">
            <v>0</v>
          </cell>
          <cell r="D985" t="str">
            <v/>
          </cell>
          <cell r="E985">
            <v>0</v>
          </cell>
          <cell r="F985">
            <v>0</v>
          </cell>
          <cell r="G985">
            <v>0</v>
          </cell>
        </row>
        <row r="986">
          <cell r="A986" t="str">
            <v/>
          </cell>
          <cell r="B986" t="str">
            <v/>
          </cell>
          <cell r="C986">
            <v>0</v>
          </cell>
          <cell r="D986" t="str">
            <v/>
          </cell>
          <cell r="E986">
            <v>0</v>
          </cell>
          <cell r="F986">
            <v>0</v>
          </cell>
          <cell r="G986">
            <v>0</v>
          </cell>
        </row>
        <row r="987">
          <cell r="A987" t="str">
            <v/>
          </cell>
          <cell r="B987" t="str">
            <v/>
          </cell>
          <cell r="C987">
            <v>0</v>
          </cell>
          <cell r="D987" t="str">
            <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t="str">
            <v/>
          </cell>
          <cell r="B997" t="str">
            <v/>
          </cell>
          <cell r="C997">
            <v>0</v>
          </cell>
          <cell r="D997" t="str">
            <v/>
          </cell>
          <cell r="E997">
            <v>0</v>
          </cell>
          <cell r="F997">
            <v>0</v>
          </cell>
          <cell r="G997">
            <v>0</v>
          </cell>
        </row>
        <row r="998">
          <cell r="A998" t="str">
            <v/>
          </cell>
          <cell r="B998" t="str">
            <v/>
          </cell>
          <cell r="C998">
            <v>0</v>
          </cell>
          <cell r="D998" t="str">
            <v/>
          </cell>
          <cell r="E998">
            <v>0</v>
          </cell>
          <cell r="F998">
            <v>0</v>
          </cell>
          <cell r="G998">
            <v>0</v>
          </cell>
        </row>
        <row r="999">
          <cell r="A999" t="str">
            <v/>
          </cell>
          <cell r="B999" t="str">
            <v/>
          </cell>
          <cell r="C999">
            <v>0</v>
          </cell>
          <cell r="D999" t="str">
            <v/>
          </cell>
          <cell r="E999">
            <v>0</v>
          </cell>
          <cell r="F999">
            <v>0</v>
          </cell>
          <cell r="G999">
            <v>0</v>
          </cell>
        </row>
        <row r="1000">
          <cell r="A1000" t="str">
            <v/>
          </cell>
          <cell r="B1000" t="str">
            <v/>
          </cell>
          <cell r="C1000">
            <v>0</v>
          </cell>
          <cell r="D1000" t="str">
            <v/>
          </cell>
          <cell r="E1000">
            <v>0</v>
          </cell>
          <cell r="F1000">
            <v>0</v>
          </cell>
          <cell r="G1000">
            <v>0</v>
          </cell>
        </row>
        <row r="1001">
          <cell r="A1001">
            <v>0</v>
          </cell>
          <cell r="B1001">
            <v>0</v>
          </cell>
          <cell r="C1001">
            <v>0</v>
          </cell>
          <cell r="D1001">
            <v>0</v>
          </cell>
          <cell r="E1001">
            <v>0</v>
          </cell>
          <cell r="F1001" t="str">
            <v>Total A</v>
          </cell>
          <cell r="G1001">
            <v>0</v>
          </cell>
        </row>
        <row r="1002">
          <cell r="A1002" t="str">
            <v>B - MANO DE OBRA</v>
          </cell>
          <cell r="B1002">
            <v>0</v>
          </cell>
          <cell r="C1002">
            <v>0</v>
          </cell>
          <cell r="D1002">
            <v>0</v>
          </cell>
          <cell r="E1002">
            <v>0</v>
          </cell>
          <cell r="F1002">
            <v>0</v>
          </cell>
          <cell r="G1002">
            <v>0</v>
          </cell>
        </row>
        <row r="1003">
          <cell r="A1003" t="str">
            <v/>
          </cell>
          <cell r="B1003" t="str">
            <v/>
          </cell>
          <cell r="C1003">
            <v>0</v>
          </cell>
          <cell r="D1003" t="str">
            <v/>
          </cell>
          <cell r="E1003">
            <v>0</v>
          </cell>
          <cell r="F1003">
            <v>0</v>
          </cell>
          <cell r="G1003">
            <v>0</v>
          </cell>
        </row>
        <row r="1004">
          <cell r="A1004" t="str">
            <v/>
          </cell>
          <cell r="B1004" t="str">
            <v/>
          </cell>
          <cell r="C1004">
            <v>0</v>
          </cell>
          <cell r="D1004" t="str">
            <v/>
          </cell>
          <cell r="E1004">
            <v>0</v>
          </cell>
          <cell r="F1004">
            <v>0</v>
          </cell>
          <cell r="G1004">
            <v>0</v>
          </cell>
        </row>
        <row r="1005">
          <cell r="A1005" t="str">
            <v/>
          </cell>
          <cell r="B1005" t="str">
            <v/>
          </cell>
          <cell r="C1005">
            <v>0</v>
          </cell>
          <cell r="D1005" t="str">
            <v/>
          </cell>
          <cell r="E1005">
            <v>0</v>
          </cell>
          <cell r="F1005">
            <v>0</v>
          </cell>
          <cell r="G1005">
            <v>0</v>
          </cell>
        </row>
        <row r="1006">
          <cell r="A1006" t="str">
            <v/>
          </cell>
          <cell r="B1006" t="str">
            <v/>
          </cell>
          <cell r="C1006">
            <v>0</v>
          </cell>
          <cell r="D1006" t="str">
            <v/>
          </cell>
          <cell r="E1006">
            <v>0</v>
          </cell>
          <cell r="F1006">
            <v>0</v>
          </cell>
          <cell r="G1006">
            <v>0</v>
          </cell>
        </row>
        <row r="1007">
          <cell r="A1007" t="str">
            <v/>
          </cell>
          <cell r="B1007" t="str">
            <v/>
          </cell>
          <cell r="C1007">
            <v>0</v>
          </cell>
          <cell r="D1007" t="str">
            <v/>
          </cell>
          <cell r="E1007">
            <v>0</v>
          </cell>
          <cell r="F1007">
            <v>0</v>
          </cell>
          <cell r="G1007">
            <v>0</v>
          </cell>
        </row>
        <row r="1008">
          <cell r="A1008" t="str">
            <v/>
          </cell>
          <cell r="B1008" t="str">
            <v/>
          </cell>
          <cell r="C1008">
            <v>0</v>
          </cell>
          <cell r="D1008" t="str">
            <v/>
          </cell>
          <cell r="E1008">
            <v>0</v>
          </cell>
          <cell r="F1008">
            <v>0</v>
          </cell>
          <cell r="G1008">
            <v>0</v>
          </cell>
        </row>
        <row r="1009">
          <cell r="A1009" t="str">
            <v/>
          </cell>
          <cell r="B1009" t="str">
            <v/>
          </cell>
          <cell r="C1009">
            <v>0</v>
          </cell>
          <cell r="D1009" t="str">
            <v/>
          </cell>
          <cell r="E1009">
            <v>0</v>
          </cell>
          <cell r="F1009">
            <v>0</v>
          </cell>
          <cell r="G1009">
            <v>0</v>
          </cell>
        </row>
        <row r="1010">
          <cell r="A1010" t="str">
            <v/>
          </cell>
          <cell r="B1010" t="str">
            <v/>
          </cell>
          <cell r="C1010">
            <v>0</v>
          </cell>
          <cell r="D1010" t="str">
            <v/>
          </cell>
          <cell r="E1010">
            <v>0</v>
          </cell>
          <cell r="F1010">
            <v>0</v>
          </cell>
          <cell r="G1010">
            <v>0</v>
          </cell>
        </row>
        <row r="1011">
          <cell r="A1011">
            <v>0</v>
          </cell>
          <cell r="B1011">
            <v>0</v>
          </cell>
          <cell r="C1011">
            <v>0</v>
          </cell>
          <cell r="D1011">
            <v>0</v>
          </cell>
          <cell r="E1011">
            <v>0</v>
          </cell>
          <cell r="F1011" t="str">
            <v>Total B</v>
          </cell>
          <cell r="G1011">
            <v>0</v>
          </cell>
        </row>
        <row r="1012">
          <cell r="A1012" t="str">
            <v>C - EQUIPOS</v>
          </cell>
          <cell r="B1012">
            <v>0</v>
          </cell>
          <cell r="C1012">
            <v>0</v>
          </cell>
          <cell r="D1012">
            <v>0</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v>0</v>
          </cell>
          <cell r="E1023">
            <v>0</v>
          </cell>
          <cell r="F1023" t="str">
            <v>Total C</v>
          </cell>
          <cell r="G1023">
            <v>0</v>
          </cell>
        </row>
        <row r="1024">
          <cell r="A1024">
            <v>0</v>
          </cell>
          <cell r="E1024">
            <v>0</v>
          </cell>
          <cell r="G1024">
            <v>0</v>
          </cell>
        </row>
        <row r="1025">
          <cell r="A1025" t="str">
            <v/>
          </cell>
          <cell r="B1025" t="str">
            <v/>
          </cell>
          <cell r="C1025">
            <v>0</v>
          </cell>
          <cell r="D1025" t="str">
            <v>COSTO NETO</v>
          </cell>
          <cell r="E1025">
            <v>0</v>
          </cell>
          <cell r="F1025" t="str">
            <v>Total D=A+B+C</v>
          </cell>
          <cell r="G1025">
            <v>0</v>
          </cell>
        </row>
        <row r="1027">
          <cell r="A1027" t="str">
            <v>ANALISIS DE PRECIOS</v>
          </cell>
          <cell r="B1027">
            <v>0</v>
          </cell>
          <cell r="C1027">
            <v>0</v>
          </cell>
          <cell r="D1027">
            <v>0</v>
          </cell>
          <cell r="E1027">
            <v>0</v>
          </cell>
          <cell r="F1027">
            <v>0</v>
          </cell>
          <cell r="G1027">
            <v>0</v>
          </cell>
        </row>
        <row r="1028">
          <cell r="A1028" t="str">
            <v>COMITENTE:</v>
          </cell>
          <cell r="B1028" t="str">
            <v>INSTITUTO PROVINCIAL DE LA VIVIENDA</v>
          </cell>
          <cell r="C1028">
            <v>0</v>
          </cell>
          <cell r="D1028">
            <v>0</v>
          </cell>
          <cell r="E1028">
            <v>0</v>
          </cell>
          <cell r="F1028">
            <v>0</v>
          </cell>
          <cell r="G1028">
            <v>0</v>
          </cell>
        </row>
        <row r="1029">
          <cell r="A1029" t="str">
            <v>CONTRATISTA:</v>
          </cell>
          <cell r="B1029">
            <v>0</v>
          </cell>
          <cell r="C1029">
            <v>0</v>
          </cell>
          <cell r="D1029">
            <v>0</v>
          </cell>
          <cell r="E1029">
            <v>0</v>
          </cell>
          <cell r="F1029">
            <v>0</v>
          </cell>
          <cell r="G1029">
            <v>0</v>
          </cell>
        </row>
        <row r="1030">
          <cell r="A1030" t="str">
            <v>OBRA:</v>
          </cell>
          <cell r="B1030">
            <v>0</v>
          </cell>
          <cell r="C1030">
            <v>0</v>
          </cell>
          <cell r="D1030">
            <v>0</v>
          </cell>
          <cell r="E1030">
            <v>0</v>
          </cell>
          <cell r="F1030" t="str">
            <v>PRECIOS A:</v>
          </cell>
          <cell r="G1030">
            <v>0</v>
          </cell>
        </row>
        <row r="1031">
          <cell r="A1031" t="str">
            <v>UBICACIÓN:</v>
          </cell>
          <cell r="B1031">
            <v>0</v>
          </cell>
          <cell r="C1031">
            <v>0</v>
          </cell>
          <cell r="E1031">
            <v>0</v>
          </cell>
          <cell r="G1031">
            <v>0</v>
          </cell>
        </row>
        <row r="1032">
          <cell r="A1032" t="str">
            <v>RUBRO:</v>
          </cell>
          <cell r="B1032">
            <v>0</v>
          </cell>
          <cell r="C1032">
            <v>0</v>
          </cell>
          <cell r="E1032">
            <v>0</v>
          </cell>
          <cell r="G1032">
            <v>0</v>
          </cell>
        </row>
        <row r="1033">
          <cell r="A1033" t="str">
            <v>ITEM:</v>
          </cell>
          <cell r="B1033" t="str">
            <v/>
          </cell>
          <cell r="C1033" t="str">
            <v/>
          </cell>
          <cell r="E1033">
            <v>0</v>
          </cell>
          <cell r="F1033" t="str">
            <v>UNIDAD:</v>
          </cell>
          <cell r="G1033" t="str">
            <v/>
          </cell>
        </row>
        <row r="1034">
          <cell r="A1034">
            <v>0</v>
          </cell>
          <cell r="B1034">
            <v>0</v>
          </cell>
          <cell r="E1034">
            <v>0</v>
          </cell>
          <cell r="G1034">
            <v>0</v>
          </cell>
        </row>
        <row r="1035">
          <cell r="A1035" t="str">
            <v>DATOS REDETERMINACION</v>
          </cell>
          <cell r="B1035">
            <v>0</v>
          </cell>
          <cell r="C1035" t="str">
            <v>DESIGNACION</v>
          </cell>
          <cell r="D1035" t="str">
            <v>U</v>
          </cell>
          <cell r="E1035" t="str">
            <v>Cantidad</v>
          </cell>
          <cell r="F1035" t="str">
            <v>$ Unitarios</v>
          </cell>
          <cell r="G1035" t="str">
            <v>$ Parcial</v>
          </cell>
        </row>
        <row r="1036">
          <cell r="A1036" t="str">
            <v>CÓDIGO</v>
          </cell>
          <cell r="B1036" t="str">
            <v>DESCRIPCIÓN</v>
          </cell>
          <cell r="C1036">
            <v>0</v>
          </cell>
          <cell r="D1036">
            <v>0</v>
          </cell>
          <cell r="E1036">
            <v>0</v>
          </cell>
          <cell r="F1036">
            <v>0</v>
          </cell>
          <cell r="G1036">
            <v>0</v>
          </cell>
        </row>
        <row r="1037">
          <cell r="A1037" t="str">
            <v>A - MATERIALES</v>
          </cell>
          <cell r="B1037">
            <v>0</v>
          </cell>
          <cell r="C1037">
            <v>0</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t="str">
            <v/>
          </cell>
          <cell r="B1047" t="str">
            <v/>
          </cell>
          <cell r="C1047">
            <v>0</v>
          </cell>
          <cell r="D1047" t="str">
            <v/>
          </cell>
          <cell r="E1047">
            <v>0</v>
          </cell>
          <cell r="F1047">
            <v>0</v>
          </cell>
          <cell r="G1047">
            <v>0</v>
          </cell>
        </row>
        <row r="1048">
          <cell r="A1048" t="str">
            <v/>
          </cell>
          <cell r="B1048" t="str">
            <v/>
          </cell>
          <cell r="C1048">
            <v>0</v>
          </cell>
          <cell r="D1048" t="str">
            <v/>
          </cell>
          <cell r="E1048">
            <v>0</v>
          </cell>
          <cell r="F1048">
            <v>0</v>
          </cell>
          <cell r="G1048">
            <v>0</v>
          </cell>
        </row>
        <row r="1049">
          <cell r="A1049" t="str">
            <v/>
          </cell>
          <cell r="B1049" t="str">
            <v/>
          </cell>
          <cell r="C1049">
            <v>0</v>
          </cell>
          <cell r="D1049" t="str">
            <v/>
          </cell>
          <cell r="E1049">
            <v>0</v>
          </cell>
          <cell r="F1049">
            <v>0</v>
          </cell>
          <cell r="G1049">
            <v>0</v>
          </cell>
        </row>
        <row r="1050">
          <cell r="A1050" t="str">
            <v/>
          </cell>
          <cell r="B1050" t="str">
            <v/>
          </cell>
          <cell r="C1050">
            <v>0</v>
          </cell>
          <cell r="D1050" t="str">
            <v/>
          </cell>
          <cell r="E1050">
            <v>0</v>
          </cell>
          <cell r="F1050">
            <v>0</v>
          </cell>
          <cell r="G1050">
            <v>0</v>
          </cell>
        </row>
        <row r="1051">
          <cell r="A1051" t="str">
            <v/>
          </cell>
          <cell r="B1051" t="str">
            <v/>
          </cell>
          <cell r="C1051">
            <v>0</v>
          </cell>
          <cell r="D1051" t="str">
            <v/>
          </cell>
          <cell r="E1051">
            <v>0</v>
          </cell>
          <cell r="F1051">
            <v>0</v>
          </cell>
          <cell r="G1051">
            <v>0</v>
          </cell>
        </row>
        <row r="1052">
          <cell r="A1052" t="str">
            <v/>
          </cell>
          <cell r="B1052" t="str">
            <v/>
          </cell>
          <cell r="C1052">
            <v>0</v>
          </cell>
          <cell r="D1052" t="str">
            <v/>
          </cell>
          <cell r="E1052">
            <v>0</v>
          </cell>
          <cell r="F1052">
            <v>0</v>
          </cell>
          <cell r="G1052">
            <v>0</v>
          </cell>
        </row>
        <row r="1053">
          <cell r="A1053" t="str">
            <v/>
          </cell>
          <cell r="B1053" t="str">
            <v/>
          </cell>
          <cell r="C1053">
            <v>0</v>
          </cell>
          <cell r="D1053" t="str">
            <v/>
          </cell>
          <cell r="E1053">
            <v>0</v>
          </cell>
          <cell r="F1053">
            <v>0</v>
          </cell>
          <cell r="G1053">
            <v>0</v>
          </cell>
        </row>
        <row r="1054">
          <cell r="A1054" t="str">
            <v/>
          </cell>
          <cell r="B1054" t="str">
            <v/>
          </cell>
          <cell r="C1054">
            <v>0</v>
          </cell>
          <cell r="D1054" t="str">
            <v/>
          </cell>
          <cell r="E1054">
            <v>0</v>
          </cell>
          <cell r="F1054">
            <v>0</v>
          </cell>
          <cell r="G1054">
            <v>0</v>
          </cell>
        </row>
        <row r="1055">
          <cell r="A1055" t="str">
            <v/>
          </cell>
          <cell r="B1055" t="str">
            <v/>
          </cell>
          <cell r="C1055">
            <v>0</v>
          </cell>
          <cell r="D1055" t="str">
            <v/>
          </cell>
          <cell r="E1055">
            <v>0</v>
          </cell>
          <cell r="F1055">
            <v>0</v>
          </cell>
          <cell r="G1055">
            <v>0</v>
          </cell>
        </row>
        <row r="1056">
          <cell r="A1056" t="str">
            <v/>
          </cell>
          <cell r="B1056" t="str">
            <v/>
          </cell>
          <cell r="C1056">
            <v>0</v>
          </cell>
          <cell r="D1056" t="str">
            <v/>
          </cell>
          <cell r="E1056">
            <v>0</v>
          </cell>
          <cell r="F1056">
            <v>0</v>
          </cell>
          <cell r="G1056">
            <v>0</v>
          </cell>
        </row>
        <row r="1057">
          <cell r="A1057" t="str">
            <v/>
          </cell>
          <cell r="B1057" t="str">
            <v/>
          </cell>
          <cell r="C1057">
            <v>0</v>
          </cell>
          <cell r="D1057" t="str">
            <v/>
          </cell>
          <cell r="E1057">
            <v>0</v>
          </cell>
          <cell r="F1057">
            <v>0</v>
          </cell>
          <cell r="G1057">
            <v>0</v>
          </cell>
        </row>
        <row r="1058">
          <cell r="A1058">
            <v>0</v>
          </cell>
          <cell r="B1058">
            <v>0</v>
          </cell>
          <cell r="C1058">
            <v>0</v>
          </cell>
          <cell r="D1058">
            <v>0</v>
          </cell>
          <cell r="E1058">
            <v>0</v>
          </cell>
          <cell r="F1058" t="str">
            <v>Total A</v>
          </cell>
          <cell r="G1058">
            <v>0</v>
          </cell>
        </row>
        <row r="1059">
          <cell r="A1059" t="str">
            <v>B - MANO DE OBRA</v>
          </cell>
          <cell r="B1059">
            <v>0</v>
          </cell>
          <cell r="C1059">
            <v>0</v>
          </cell>
          <cell r="D1059">
            <v>0</v>
          </cell>
          <cell r="E1059">
            <v>0</v>
          </cell>
          <cell r="F1059">
            <v>0</v>
          </cell>
          <cell r="G1059">
            <v>0</v>
          </cell>
        </row>
        <row r="1060">
          <cell r="A1060" t="str">
            <v/>
          </cell>
          <cell r="B1060" t="str">
            <v/>
          </cell>
          <cell r="C1060">
            <v>0</v>
          </cell>
          <cell r="D1060" t="str">
            <v/>
          </cell>
          <cell r="E1060">
            <v>0</v>
          </cell>
          <cell r="F1060">
            <v>0</v>
          </cell>
          <cell r="G1060">
            <v>0</v>
          </cell>
        </row>
        <row r="1061">
          <cell r="A1061" t="str">
            <v/>
          </cell>
          <cell r="B1061" t="str">
            <v/>
          </cell>
          <cell r="C1061">
            <v>0</v>
          </cell>
          <cell r="D1061" t="str">
            <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v>0</v>
          </cell>
          <cell r="B1068">
            <v>0</v>
          </cell>
          <cell r="C1068">
            <v>0</v>
          </cell>
          <cell r="D1068">
            <v>0</v>
          </cell>
          <cell r="E1068">
            <v>0</v>
          </cell>
          <cell r="F1068" t="str">
            <v>Total B</v>
          </cell>
          <cell r="G1068">
            <v>0</v>
          </cell>
        </row>
        <row r="1069">
          <cell r="A1069" t="str">
            <v>C - EQUIPOS</v>
          </cell>
          <cell r="B1069">
            <v>0</v>
          </cell>
          <cell r="C1069">
            <v>0</v>
          </cell>
          <cell r="D1069">
            <v>0</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t="str">
            <v/>
          </cell>
          <cell r="B1076" t="str">
            <v/>
          </cell>
          <cell r="C1076">
            <v>0</v>
          </cell>
          <cell r="D1076" t="str">
            <v/>
          </cell>
          <cell r="E1076">
            <v>0</v>
          </cell>
          <cell r="F1076">
            <v>0</v>
          </cell>
          <cell r="G1076">
            <v>0</v>
          </cell>
        </row>
        <row r="1077">
          <cell r="A1077" t="str">
            <v/>
          </cell>
          <cell r="B1077" t="str">
            <v/>
          </cell>
          <cell r="C1077">
            <v>0</v>
          </cell>
          <cell r="D1077" t="str">
            <v/>
          </cell>
          <cell r="E1077">
            <v>0</v>
          </cell>
          <cell r="F1077">
            <v>0</v>
          </cell>
          <cell r="G1077">
            <v>0</v>
          </cell>
        </row>
        <row r="1078">
          <cell r="A1078" t="str">
            <v/>
          </cell>
          <cell r="B1078" t="str">
            <v/>
          </cell>
          <cell r="C1078">
            <v>0</v>
          </cell>
          <cell r="D1078" t="str">
            <v/>
          </cell>
          <cell r="E1078">
            <v>0</v>
          </cell>
          <cell r="F1078">
            <v>0</v>
          </cell>
          <cell r="G1078">
            <v>0</v>
          </cell>
        </row>
        <row r="1079">
          <cell r="A1079" t="str">
            <v/>
          </cell>
          <cell r="B1079" t="str">
            <v/>
          </cell>
          <cell r="C1079">
            <v>0</v>
          </cell>
          <cell r="D1079" t="str">
            <v/>
          </cell>
          <cell r="E1079">
            <v>0</v>
          </cell>
          <cell r="F1079">
            <v>0</v>
          </cell>
          <cell r="G1079">
            <v>0</v>
          </cell>
        </row>
        <row r="1080">
          <cell r="A1080">
            <v>0</v>
          </cell>
          <cell r="E1080">
            <v>0</v>
          </cell>
          <cell r="F1080" t="str">
            <v>Total C</v>
          </cell>
          <cell r="G1080">
            <v>0</v>
          </cell>
        </row>
        <row r="1081">
          <cell r="A1081">
            <v>0</v>
          </cell>
          <cell r="E1081">
            <v>0</v>
          </cell>
          <cell r="G1081">
            <v>0</v>
          </cell>
        </row>
        <row r="1082">
          <cell r="A1082" t="str">
            <v/>
          </cell>
          <cell r="B1082" t="str">
            <v/>
          </cell>
          <cell r="C1082">
            <v>0</v>
          </cell>
          <cell r="D1082" t="str">
            <v>COSTO NETO</v>
          </cell>
          <cell r="E1082">
            <v>0</v>
          </cell>
          <cell r="F1082" t="str">
            <v>Total D=A+B+C</v>
          </cell>
          <cell r="G1082">
            <v>0</v>
          </cell>
        </row>
        <row r="1083">
          <cell r="A1083">
            <v>0</v>
          </cell>
          <cell r="B1083">
            <v>0</v>
          </cell>
          <cell r="C1083">
            <v>0</v>
          </cell>
          <cell r="D1083">
            <v>0</v>
          </cell>
          <cell r="E1083">
            <v>0</v>
          </cell>
          <cell r="F1083">
            <v>0</v>
          </cell>
          <cell r="G1083">
            <v>0</v>
          </cell>
        </row>
        <row r="1084">
          <cell r="A1084" t="str">
            <v>ANALISIS DE PRECIOS</v>
          </cell>
          <cell r="B1084">
            <v>0</v>
          </cell>
          <cell r="C1084">
            <v>0</v>
          </cell>
          <cell r="D1084">
            <v>0</v>
          </cell>
          <cell r="E1084">
            <v>0</v>
          </cell>
          <cell r="F1084">
            <v>0</v>
          </cell>
          <cell r="G1084">
            <v>0</v>
          </cell>
        </row>
        <row r="1085">
          <cell r="A1085" t="str">
            <v>COMITENTE:</v>
          </cell>
          <cell r="B1085" t="str">
            <v>INSTITUTO PROVINCIAL DE LA VIVIENDA</v>
          </cell>
          <cell r="C1085">
            <v>0</v>
          </cell>
          <cell r="D1085">
            <v>0</v>
          </cell>
          <cell r="E1085">
            <v>0</v>
          </cell>
          <cell r="F1085">
            <v>0</v>
          </cell>
          <cell r="G1085">
            <v>0</v>
          </cell>
        </row>
        <row r="1086">
          <cell r="A1086" t="str">
            <v>CONTRATISTA:</v>
          </cell>
          <cell r="B1086">
            <v>0</v>
          </cell>
          <cell r="C1086">
            <v>0</v>
          </cell>
          <cell r="D1086">
            <v>0</v>
          </cell>
          <cell r="E1086">
            <v>0</v>
          </cell>
          <cell r="F1086">
            <v>0</v>
          </cell>
          <cell r="G1086">
            <v>0</v>
          </cell>
        </row>
        <row r="1087">
          <cell r="A1087" t="str">
            <v>OBRA:</v>
          </cell>
          <cell r="B1087">
            <v>0</v>
          </cell>
          <cell r="C1087">
            <v>0</v>
          </cell>
          <cell r="D1087">
            <v>0</v>
          </cell>
          <cell r="E1087">
            <v>0</v>
          </cell>
          <cell r="F1087" t="str">
            <v>PRECIOS A:</v>
          </cell>
          <cell r="G1087">
            <v>0</v>
          </cell>
        </row>
        <row r="1088">
          <cell r="A1088" t="str">
            <v>UBICACIÓN:</v>
          </cell>
          <cell r="B1088">
            <v>0</v>
          </cell>
          <cell r="C1088">
            <v>0</v>
          </cell>
          <cell r="E1088">
            <v>0</v>
          </cell>
          <cell r="G1088">
            <v>0</v>
          </cell>
        </row>
        <row r="1089">
          <cell r="A1089" t="str">
            <v>RUBRO:</v>
          </cell>
          <cell r="B1089">
            <v>0</v>
          </cell>
          <cell r="C1089">
            <v>0</v>
          </cell>
          <cell r="E1089">
            <v>0</v>
          </cell>
          <cell r="G1089">
            <v>0</v>
          </cell>
        </row>
        <row r="1090">
          <cell r="A1090" t="str">
            <v>ITEM:</v>
          </cell>
          <cell r="B1090" t="str">
            <v/>
          </cell>
          <cell r="C1090" t="str">
            <v/>
          </cell>
          <cell r="E1090">
            <v>0</v>
          </cell>
          <cell r="F1090" t="str">
            <v>UNIDAD:</v>
          </cell>
          <cell r="G1090" t="str">
            <v/>
          </cell>
        </row>
        <row r="1091">
          <cell r="A1091">
            <v>0</v>
          </cell>
          <cell r="B1091">
            <v>0</v>
          </cell>
          <cell r="E1091">
            <v>0</v>
          </cell>
          <cell r="G1091">
            <v>0</v>
          </cell>
        </row>
        <row r="1092">
          <cell r="A1092" t="str">
            <v>DATOS REDETERMINACION</v>
          </cell>
          <cell r="B1092">
            <v>0</v>
          </cell>
          <cell r="C1092" t="str">
            <v>DESIGNACION</v>
          </cell>
          <cell r="D1092" t="str">
            <v>U</v>
          </cell>
          <cell r="E1092" t="str">
            <v>Cantidad</v>
          </cell>
          <cell r="F1092" t="str">
            <v>$ Unitarios</v>
          </cell>
          <cell r="G1092" t="str">
            <v>$ Parcial</v>
          </cell>
        </row>
        <row r="1093">
          <cell r="A1093" t="str">
            <v>CÓDIGO</v>
          </cell>
          <cell r="B1093" t="str">
            <v>DESCRIPCIÓN</v>
          </cell>
          <cell r="C1093">
            <v>0</v>
          </cell>
          <cell r="D1093">
            <v>0</v>
          </cell>
          <cell r="E1093">
            <v>0</v>
          </cell>
          <cell r="F1093">
            <v>0</v>
          </cell>
          <cell r="G1093">
            <v>0</v>
          </cell>
        </row>
        <row r="1094">
          <cell r="A1094" t="str">
            <v>A - MATERIALES</v>
          </cell>
          <cell r="B1094">
            <v>0</v>
          </cell>
          <cell r="C1094">
            <v>0</v>
          </cell>
          <cell r="D1094">
            <v>0</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t="str">
            <v/>
          </cell>
          <cell r="B1097" t="str">
            <v/>
          </cell>
          <cell r="C1097">
            <v>0</v>
          </cell>
          <cell r="D1097" t="str">
            <v/>
          </cell>
          <cell r="E1097">
            <v>0</v>
          </cell>
          <cell r="F1097">
            <v>0</v>
          </cell>
          <cell r="G1097">
            <v>0</v>
          </cell>
        </row>
        <row r="1098">
          <cell r="A1098" t="str">
            <v/>
          </cell>
          <cell r="B1098" t="str">
            <v/>
          </cell>
          <cell r="C1098">
            <v>0</v>
          </cell>
          <cell r="D1098" t="str">
            <v/>
          </cell>
          <cell r="E1098">
            <v>0</v>
          </cell>
          <cell r="F1098">
            <v>0</v>
          </cell>
          <cell r="G1098">
            <v>0</v>
          </cell>
        </row>
        <row r="1099">
          <cell r="A1099" t="str">
            <v/>
          </cell>
          <cell r="B1099" t="str">
            <v/>
          </cell>
          <cell r="C1099">
            <v>0</v>
          </cell>
          <cell r="D1099" t="str">
            <v/>
          </cell>
          <cell r="E1099">
            <v>0</v>
          </cell>
          <cell r="F1099">
            <v>0</v>
          </cell>
          <cell r="G1099">
            <v>0</v>
          </cell>
        </row>
        <row r="1100">
          <cell r="A1100" t="str">
            <v/>
          </cell>
          <cell r="B1100" t="str">
            <v/>
          </cell>
          <cell r="C1100">
            <v>0</v>
          </cell>
          <cell r="D1100" t="str">
            <v/>
          </cell>
          <cell r="E1100">
            <v>0</v>
          </cell>
          <cell r="F1100">
            <v>0</v>
          </cell>
          <cell r="G1100">
            <v>0</v>
          </cell>
        </row>
        <row r="1101">
          <cell r="A1101" t="str">
            <v/>
          </cell>
          <cell r="B1101" t="str">
            <v/>
          </cell>
          <cell r="C1101">
            <v>0</v>
          </cell>
          <cell r="D1101" t="str">
            <v/>
          </cell>
          <cell r="E1101">
            <v>0</v>
          </cell>
          <cell r="F1101">
            <v>0</v>
          </cell>
          <cell r="G1101">
            <v>0</v>
          </cell>
        </row>
        <row r="1102">
          <cell r="A1102" t="str">
            <v/>
          </cell>
          <cell r="B1102" t="str">
            <v/>
          </cell>
          <cell r="C1102">
            <v>0</v>
          </cell>
          <cell r="D1102" t="str">
            <v/>
          </cell>
          <cell r="E1102">
            <v>0</v>
          </cell>
          <cell r="F1102">
            <v>0</v>
          </cell>
          <cell r="G1102">
            <v>0</v>
          </cell>
        </row>
        <row r="1103">
          <cell r="A1103" t="str">
            <v/>
          </cell>
          <cell r="B1103" t="str">
            <v/>
          </cell>
          <cell r="C1103">
            <v>0</v>
          </cell>
          <cell r="D1103" t="str">
            <v/>
          </cell>
          <cell r="E1103">
            <v>0</v>
          </cell>
          <cell r="F1103">
            <v>0</v>
          </cell>
          <cell r="G1103">
            <v>0</v>
          </cell>
        </row>
        <row r="1104">
          <cell r="A1104" t="str">
            <v/>
          </cell>
          <cell r="B1104" t="str">
            <v/>
          </cell>
          <cell r="C1104">
            <v>0</v>
          </cell>
          <cell r="D1104" t="str">
            <v/>
          </cell>
          <cell r="E1104">
            <v>0</v>
          </cell>
          <cell r="F1104">
            <v>0</v>
          </cell>
          <cell r="G1104">
            <v>0</v>
          </cell>
        </row>
        <row r="1105">
          <cell r="A1105" t="str">
            <v/>
          </cell>
          <cell r="B1105" t="str">
            <v/>
          </cell>
          <cell r="C1105">
            <v>0</v>
          </cell>
          <cell r="D1105" t="str">
            <v/>
          </cell>
          <cell r="E1105">
            <v>0</v>
          </cell>
          <cell r="F1105">
            <v>0</v>
          </cell>
          <cell r="G1105">
            <v>0</v>
          </cell>
        </row>
        <row r="1106">
          <cell r="A1106" t="str">
            <v/>
          </cell>
          <cell r="B1106" t="str">
            <v/>
          </cell>
          <cell r="C1106">
            <v>0</v>
          </cell>
          <cell r="D1106" t="str">
            <v/>
          </cell>
          <cell r="E1106">
            <v>0</v>
          </cell>
          <cell r="F1106">
            <v>0</v>
          </cell>
          <cell r="G1106">
            <v>0</v>
          </cell>
        </row>
        <row r="1107">
          <cell r="A1107" t="str">
            <v/>
          </cell>
          <cell r="B1107" t="str">
            <v/>
          </cell>
          <cell r="C1107">
            <v>0</v>
          </cell>
          <cell r="D1107" t="str">
            <v/>
          </cell>
          <cell r="E1107">
            <v>0</v>
          </cell>
          <cell r="F1107">
            <v>0</v>
          </cell>
          <cell r="G1107">
            <v>0</v>
          </cell>
        </row>
        <row r="1108">
          <cell r="A1108" t="str">
            <v/>
          </cell>
          <cell r="B1108" t="str">
            <v/>
          </cell>
          <cell r="C1108">
            <v>0</v>
          </cell>
          <cell r="D1108" t="str">
            <v/>
          </cell>
          <cell r="E1108">
            <v>0</v>
          </cell>
          <cell r="F1108">
            <v>0</v>
          </cell>
          <cell r="G1108">
            <v>0</v>
          </cell>
        </row>
        <row r="1109">
          <cell r="A1109" t="str">
            <v/>
          </cell>
          <cell r="B1109" t="str">
            <v/>
          </cell>
          <cell r="C1109">
            <v>0</v>
          </cell>
          <cell r="D1109" t="str">
            <v/>
          </cell>
          <cell r="E1109">
            <v>0</v>
          </cell>
          <cell r="F1109">
            <v>0</v>
          </cell>
          <cell r="G1109">
            <v>0</v>
          </cell>
        </row>
        <row r="1110">
          <cell r="A1110" t="str">
            <v/>
          </cell>
          <cell r="B1110" t="str">
            <v/>
          </cell>
          <cell r="C1110">
            <v>0</v>
          </cell>
          <cell r="D1110" t="str">
            <v/>
          </cell>
          <cell r="E1110">
            <v>0</v>
          </cell>
          <cell r="F1110">
            <v>0</v>
          </cell>
          <cell r="G1110">
            <v>0</v>
          </cell>
        </row>
        <row r="1111">
          <cell r="A1111" t="str">
            <v/>
          </cell>
          <cell r="B1111" t="str">
            <v/>
          </cell>
          <cell r="C1111">
            <v>0</v>
          </cell>
          <cell r="D1111" t="str">
            <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v>0</v>
          </cell>
          <cell r="B1115">
            <v>0</v>
          </cell>
          <cell r="C1115">
            <v>0</v>
          </cell>
          <cell r="D1115">
            <v>0</v>
          </cell>
          <cell r="E1115">
            <v>0</v>
          </cell>
          <cell r="F1115" t="str">
            <v>Total A</v>
          </cell>
          <cell r="G1115">
            <v>0</v>
          </cell>
        </row>
        <row r="1116">
          <cell r="A1116" t="str">
            <v>B - MANO DE OBRA</v>
          </cell>
          <cell r="B1116">
            <v>0</v>
          </cell>
          <cell r="C1116">
            <v>0</v>
          </cell>
          <cell r="D1116">
            <v>0</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v>0</v>
          </cell>
          <cell r="B1125">
            <v>0</v>
          </cell>
          <cell r="C1125">
            <v>0</v>
          </cell>
          <cell r="D1125">
            <v>0</v>
          </cell>
          <cell r="E1125">
            <v>0</v>
          </cell>
          <cell r="F1125" t="str">
            <v>Total B</v>
          </cell>
          <cell r="G1125">
            <v>0</v>
          </cell>
        </row>
        <row r="1126">
          <cell r="A1126" t="str">
            <v>C - EQUIPOS</v>
          </cell>
          <cell r="B1126">
            <v>0</v>
          </cell>
          <cell r="C1126">
            <v>0</v>
          </cell>
          <cell r="D1126">
            <v>0</v>
          </cell>
          <cell r="E1126">
            <v>0</v>
          </cell>
          <cell r="F1126">
            <v>0</v>
          </cell>
          <cell r="G1126">
            <v>0</v>
          </cell>
        </row>
        <row r="1127">
          <cell r="A1127" t="str">
            <v/>
          </cell>
          <cell r="B1127" t="str">
            <v/>
          </cell>
          <cell r="C1127">
            <v>0</v>
          </cell>
          <cell r="D1127" t="str">
            <v/>
          </cell>
          <cell r="E1127">
            <v>0</v>
          </cell>
          <cell r="F1127">
            <v>0</v>
          </cell>
          <cell r="G1127">
            <v>0</v>
          </cell>
        </row>
        <row r="1128">
          <cell r="A1128" t="str">
            <v/>
          </cell>
          <cell r="B1128" t="str">
            <v/>
          </cell>
          <cell r="C1128">
            <v>0</v>
          </cell>
          <cell r="D1128" t="str">
            <v/>
          </cell>
          <cell r="E1128">
            <v>0</v>
          </cell>
          <cell r="F1128">
            <v>0</v>
          </cell>
          <cell r="G1128">
            <v>0</v>
          </cell>
        </row>
        <row r="1129">
          <cell r="A1129" t="str">
            <v/>
          </cell>
          <cell r="B1129" t="str">
            <v/>
          </cell>
          <cell r="C1129">
            <v>0</v>
          </cell>
          <cell r="D1129" t="str">
            <v/>
          </cell>
          <cell r="E1129">
            <v>0</v>
          </cell>
          <cell r="F1129">
            <v>0</v>
          </cell>
          <cell r="G1129">
            <v>0</v>
          </cell>
        </row>
        <row r="1130">
          <cell r="A1130" t="str">
            <v/>
          </cell>
          <cell r="B1130" t="str">
            <v/>
          </cell>
          <cell r="C1130">
            <v>0</v>
          </cell>
          <cell r="D1130" t="str">
            <v/>
          </cell>
          <cell r="E1130">
            <v>0</v>
          </cell>
          <cell r="F1130">
            <v>0</v>
          </cell>
          <cell r="G1130">
            <v>0</v>
          </cell>
        </row>
        <row r="1131">
          <cell r="A1131" t="str">
            <v/>
          </cell>
          <cell r="B1131" t="str">
            <v/>
          </cell>
          <cell r="C1131">
            <v>0</v>
          </cell>
          <cell r="D1131" t="str">
            <v/>
          </cell>
          <cell r="E1131">
            <v>0</v>
          </cell>
          <cell r="F1131">
            <v>0</v>
          </cell>
          <cell r="G1131">
            <v>0</v>
          </cell>
        </row>
        <row r="1132">
          <cell r="A1132" t="str">
            <v/>
          </cell>
          <cell r="B1132" t="str">
            <v/>
          </cell>
          <cell r="C1132">
            <v>0</v>
          </cell>
          <cell r="D1132" t="str">
            <v/>
          </cell>
          <cell r="E1132">
            <v>0</v>
          </cell>
          <cell r="F1132">
            <v>0</v>
          </cell>
          <cell r="G1132">
            <v>0</v>
          </cell>
        </row>
        <row r="1133">
          <cell r="A1133" t="str">
            <v/>
          </cell>
          <cell r="B1133" t="str">
            <v/>
          </cell>
          <cell r="C1133">
            <v>0</v>
          </cell>
          <cell r="D1133" t="str">
            <v/>
          </cell>
          <cell r="E1133">
            <v>0</v>
          </cell>
          <cell r="F1133">
            <v>0</v>
          </cell>
          <cell r="G1133">
            <v>0</v>
          </cell>
        </row>
        <row r="1134">
          <cell r="A1134" t="str">
            <v/>
          </cell>
          <cell r="B1134" t="str">
            <v/>
          </cell>
          <cell r="C1134">
            <v>0</v>
          </cell>
          <cell r="D1134" t="str">
            <v/>
          </cell>
          <cell r="E1134">
            <v>0</v>
          </cell>
          <cell r="F1134">
            <v>0</v>
          </cell>
          <cell r="G1134">
            <v>0</v>
          </cell>
        </row>
        <row r="1135">
          <cell r="A1135" t="str">
            <v/>
          </cell>
          <cell r="B1135" t="str">
            <v/>
          </cell>
          <cell r="C1135">
            <v>0</v>
          </cell>
          <cell r="D1135" t="str">
            <v/>
          </cell>
          <cell r="E1135">
            <v>0</v>
          </cell>
          <cell r="F1135">
            <v>0</v>
          </cell>
          <cell r="G1135">
            <v>0</v>
          </cell>
        </row>
        <row r="1136">
          <cell r="A1136" t="str">
            <v/>
          </cell>
          <cell r="B1136" t="str">
            <v/>
          </cell>
          <cell r="C1136">
            <v>0</v>
          </cell>
          <cell r="D1136" t="str">
            <v/>
          </cell>
          <cell r="E1136">
            <v>0</v>
          </cell>
          <cell r="F1136">
            <v>0</v>
          </cell>
          <cell r="G1136">
            <v>0</v>
          </cell>
        </row>
        <row r="1137">
          <cell r="A1137">
            <v>0</v>
          </cell>
          <cell r="E1137">
            <v>0</v>
          </cell>
          <cell r="F1137" t="str">
            <v>Total C</v>
          </cell>
          <cell r="G1137">
            <v>0</v>
          </cell>
        </row>
        <row r="1138">
          <cell r="A1138">
            <v>0</v>
          </cell>
          <cell r="E1138">
            <v>0</v>
          </cell>
          <cell r="G1138">
            <v>0</v>
          </cell>
        </row>
        <row r="1139">
          <cell r="A1139" t="str">
            <v/>
          </cell>
          <cell r="B1139" t="str">
            <v/>
          </cell>
          <cell r="C1139">
            <v>0</v>
          </cell>
          <cell r="D1139" t="str">
            <v>COSTO NETO</v>
          </cell>
          <cell r="E1139">
            <v>0</v>
          </cell>
          <cell r="F1139" t="str">
            <v>Total D=A+B+C</v>
          </cell>
          <cell r="G1139">
            <v>0</v>
          </cell>
        </row>
        <row r="1141">
          <cell r="A1141" t="str">
            <v>ANALISIS DE PRECIOS</v>
          </cell>
          <cell r="B1141">
            <v>0</v>
          </cell>
          <cell r="C1141">
            <v>0</v>
          </cell>
          <cell r="D1141">
            <v>0</v>
          </cell>
          <cell r="E1141">
            <v>0</v>
          </cell>
          <cell r="F1141">
            <v>0</v>
          </cell>
          <cell r="G1141">
            <v>0</v>
          </cell>
        </row>
        <row r="1142">
          <cell r="A1142" t="str">
            <v>COMITENTE:</v>
          </cell>
          <cell r="B1142" t="str">
            <v>INSTITUTO PROVINCIAL DE LA VIVIENDA</v>
          </cell>
          <cell r="C1142">
            <v>0</v>
          </cell>
          <cell r="D1142">
            <v>0</v>
          </cell>
          <cell r="E1142">
            <v>0</v>
          </cell>
          <cell r="F1142">
            <v>0</v>
          </cell>
          <cell r="G1142">
            <v>0</v>
          </cell>
        </row>
        <row r="1143">
          <cell r="A1143" t="str">
            <v>CONTRATISTA:</v>
          </cell>
          <cell r="B1143">
            <v>0</v>
          </cell>
          <cell r="C1143">
            <v>0</v>
          </cell>
          <cell r="D1143">
            <v>0</v>
          </cell>
          <cell r="E1143">
            <v>0</v>
          </cell>
          <cell r="F1143">
            <v>0</v>
          </cell>
          <cell r="G1143">
            <v>0</v>
          </cell>
        </row>
        <row r="1144">
          <cell r="A1144" t="str">
            <v>OBRA:</v>
          </cell>
          <cell r="B1144">
            <v>0</v>
          </cell>
          <cell r="C1144">
            <v>0</v>
          </cell>
          <cell r="D1144">
            <v>0</v>
          </cell>
          <cell r="E1144">
            <v>0</v>
          </cell>
          <cell r="F1144" t="str">
            <v>PRECIOS A:</v>
          </cell>
          <cell r="G1144">
            <v>0</v>
          </cell>
        </row>
        <row r="1145">
          <cell r="A1145" t="str">
            <v>UBICACIÓN:</v>
          </cell>
          <cell r="B1145">
            <v>0</v>
          </cell>
          <cell r="C1145">
            <v>0</v>
          </cell>
          <cell r="E1145">
            <v>0</v>
          </cell>
          <cell r="G1145">
            <v>0</v>
          </cell>
        </row>
        <row r="1146">
          <cell r="A1146" t="str">
            <v>RUBRO:</v>
          </cell>
          <cell r="B1146">
            <v>0</v>
          </cell>
          <cell r="C1146">
            <v>0</v>
          </cell>
          <cell r="E1146">
            <v>0</v>
          </cell>
          <cell r="G1146">
            <v>0</v>
          </cell>
        </row>
        <row r="1147">
          <cell r="A1147" t="str">
            <v>ITEM:</v>
          </cell>
          <cell r="B1147" t="str">
            <v/>
          </cell>
          <cell r="C1147" t="str">
            <v/>
          </cell>
          <cell r="E1147">
            <v>0</v>
          </cell>
          <cell r="F1147" t="str">
            <v>UNIDAD:</v>
          </cell>
          <cell r="G1147" t="str">
            <v/>
          </cell>
        </row>
        <row r="1148">
          <cell r="A1148">
            <v>0</v>
          </cell>
          <cell r="B1148">
            <v>0</v>
          </cell>
          <cell r="E1148">
            <v>0</v>
          </cell>
          <cell r="G1148">
            <v>0</v>
          </cell>
        </row>
        <row r="1149">
          <cell r="A1149" t="str">
            <v>DATOS REDETERMINACION</v>
          </cell>
          <cell r="B1149">
            <v>0</v>
          </cell>
          <cell r="C1149" t="str">
            <v>DESIGNACION</v>
          </cell>
          <cell r="D1149" t="str">
            <v>U</v>
          </cell>
          <cell r="E1149" t="str">
            <v>Cantidad</v>
          </cell>
          <cell r="F1149" t="str">
            <v>$ Unitarios</v>
          </cell>
          <cell r="G1149" t="str">
            <v>$ Parcial</v>
          </cell>
        </row>
        <row r="1150">
          <cell r="A1150" t="str">
            <v>CÓDIGO</v>
          </cell>
          <cell r="B1150" t="str">
            <v>DESCRIPCIÓN</v>
          </cell>
          <cell r="C1150">
            <v>0</v>
          </cell>
          <cell r="D1150">
            <v>0</v>
          </cell>
          <cell r="E1150">
            <v>0</v>
          </cell>
          <cell r="F1150">
            <v>0</v>
          </cell>
          <cell r="G1150">
            <v>0</v>
          </cell>
        </row>
        <row r="1151">
          <cell r="A1151" t="str">
            <v>A - MATERIALES</v>
          </cell>
          <cell r="B1151">
            <v>0</v>
          </cell>
          <cell r="C1151">
            <v>0</v>
          </cell>
          <cell r="D1151">
            <v>0</v>
          </cell>
          <cell r="E1151">
            <v>0</v>
          </cell>
          <cell r="F1151">
            <v>0</v>
          </cell>
          <cell r="G1151">
            <v>0</v>
          </cell>
        </row>
        <row r="1152">
          <cell r="A1152" t="str">
            <v/>
          </cell>
          <cell r="B1152" t="str">
            <v/>
          </cell>
          <cell r="C1152">
            <v>0</v>
          </cell>
          <cell r="D1152" t="str">
            <v/>
          </cell>
          <cell r="E1152">
            <v>0</v>
          </cell>
          <cell r="F1152">
            <v>0</v>
          </cell>
          <cell r="G1152">
            <v>0</v>
          </cell>
        </row>
        <row r="1153">
          <cell r="A1153" t="str">
            <v/>
          </cell>
          <cell r="B1153" t="str">
            <v/>
          </cell>
          <cell r="C1153">
            <v>0</v>
          </cell>
          <cell r="D1153" t="str">
            <v/>
          </cell>
          <cell r="E1153">
            <v>0</v>
          </cell>
          <cell r="F1153">
            <v>0</v>
          </cell>
          <cell r="G1153">
            <v>0</v>
          </cell>
        </row>
        <row r="1154">
          <cell r="A1154" t="str">
            <v/>
          </cell>
          <cell r="B1154" t="str">
            <v/>
          </cell>
          <cell r="C1154">
            <v>0</v>
          </cell>
          <cell r="D1154" t="str">
            <v/>
          </cell>
          <cell r="E1154">
            <v>0</v>
          </cell>
          <cell r="F1154">
            <v>0</v>
          </cell>
          <cell r="G1154">
            <v>0</v>
          </cell>
        </row>
        <row r="1155">
          <cell r="A1155" t="str">
            <v/>
          </cell>
          <cell r="B1155" t="str">
            <v/>
          </cell>
          <cell r="C1155">
            <v>0</v>
          </cell>
          <cell r="D1155" t="str">
            <v/>
          </cell>
          <cell r="E1155">
            <v>0</v>
          </cell>
          <cell r="F1155">
            <v>0</v>
          </cell>
          <cell r="G1155">
            <v>0</v>
          </cell>
        </row>
        <row r="1156">
          <cell r="A1156" t="str">
            <v/>
          </cell>
          <cell r="B1156" t="str">
            <v/>
          </cell>
          <cell r="C1156">
            <v>0</v>
          </cell>
          <cell r="D1156" t="str">
            <v/>
          </cell>
          <cell r="E1156">
            <v>0</v>
          </cell>
          <cell r="F1156">
            <v>0</v>
          </cell>
          <cell r="G1156">
            <v>0</v>
          </cell>
        </row>
        <row r="1157">
          <cell r="A1157" t="str">
            <v/>
          </cell>
          <cell r="B1157" t="str">
            <v/>
          </cell>
          <cell r="C1157">
            <v>0</v>
          </cell>
          <cell r="D1157" t="str">
            <v/>
          </cell>
          <cell r="E1157">
            <v>0</v>
          </cell>
          <cell r="F1157">
            <v>0</v>
          </cell>
          <cell r="G1157">
            <v>0</v>
          </cell>
        </row>
        <row r="1158">
          <cell r="A1158" t="str">
            <v/>
          </cell>
          <cell r="B1158" t="str">
            <v/>
          </cell>
          <cell r="C1158">
            <v>0</v>
          </cell>
          <cell r="D1158" t="str">
            <v/>
          </cell>
          <cell r="E1158">
            <v>0</v>
          </cell>
          <cell r="F1158">
            <v>0</v>
          </cell>
          <cell r="G1158">
            <v>0</v>
          </cell>
        </row>
        <row r="1159">
          <cell r="A1159" t="str">
            <v/>
          </cell>
          <cell r="B1159" t="str">
            <v/>
          </cell>
          <cell r="C1159">
            <v>0</v>
          </cell>
          <cell r="D1159" t="str">
            <v/>
          </cell>
          <cell r="E1159">
            <v>0</v>
          </cell>
          <cell r="F1159">
            <v>0</v>
          </cell>
          <cell r="G1159">
            <v>0</v>
          </cell>
        </row>
        <row r="1160">
          <cell r="A1160" t="str">
            <v/>
          </cell>
          <cell r="B1160" t="str">
            <v/>
          </cell>
          <cell r="C1160">
            <v>0</v>
          </cell>
          <cell r="D1160" t="str">
            <v/>
          </cell>
          <cell r="E1160">
            <v>0</v>
          </cell>
          <cell r="F1160">
            <v>0</v>
          </cell>
          <cell r="G1160">
            <v>0</v>
          </cell>
        </row>
        <row r="1161">
          <cell r="A1161" t="str">
            <v/>
          </cell>
          <cell r="B1161" t="str">
            <v/>
          </cell>
          <cell r="C1161">
            <v>0</v>
          </cell>
          <cell r="D1161" t="str">
            <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v>0</v>
          </cell>
          <cell r="B1172">
            <v>0</v>
          </cell>
          <cell r="C1172">
            <v>0</v>
          </cell>
          <cell r="D1172">
            <v>0</v>
          </cell>
          <cell r="E1172">
            <v>0</v>
          </cell>
          <cell r="F1172" t="str">
            <v>Total A</v>
          </cell>
          <cell r="G1172">
            <v>0</v>
          </cell>
        </row>
        <row r="1173">
          <cell r="A1173" t="str">
            <v>B - MANO DE OBRA</v>
          </cell>
          <cell r="B1173">
            <v>0</v>
          </cell>
          <cell r="C1173">
            <v>0</v>
          </cell>
          <cell r="D1173">
            <v>0</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t="str">
            <v/>
          </cell>
          <cell r="B1176" t="str">
            <v/>
          </cell>
          <cell r="C1176">
            <v>0</v>
          </cell>
          <cell r="D1176" t="str">
            <v/>
          </cell>
          <cell r="E1176">
            <v>0</v>
          </cell>
          <cell r="F1176">
            <v>0</v>
          </cell>
          <cell r="G1176">
            <v>0</v>
          </cell>
        </row>
        <row r="1177">
          <cell r="A1177" t="str">
            <v/>
          </cell>
          <cell r="B1177" t="str">
            <v/>
          </cell>
          <cell r="C1177">
            <v>0</v>
          </cell>
          <cell r="D1177" t="str">
            <v/>
          </cell>
          <cell r="E1177">
            <v>0</v>
          </cell>
          <cell r="F1177">
            <v>0</v>
          </cell>
          <cell r="G1177">
            <v>0</v>
          </cell>
        </row>
        <row r="1178">
          <cell r="A1178" t="str">
            <v/>
          </cell>
          <cell r="B1178" t="str">
            <v/>
          </cell>
          <cell r="C1178">
            <v>0</v>
          </cell>
          <cell r="D1178" t="str">
            <v/>
          </cell>
          <cell r="E1178">
            <v>0</v>
          </cell>
          <cell r="F1178">
            <v>0</v>
          </cell>
          <cell r="G1178">
            <v>0</v>
          </cell>
        </row>
        <row r="1179">
          <cell r="A1179" t="str">
            <v/>
          </cell>
          <cell r="B1179" t="str">
            <v/>
          </cell>
          <cell r="C1179">
            <v>0</v>
          </cell>
          <cell r="D1179" t="str">
            <v/>
          </cell>
          <cell r="E1179">
            <v>0</v>
          </cell>
          <cell r="F1179">
            <v>0</v>
          </cell>
          <cell r="G1179">
            <v>0</v>
          </cell>
        </row>
        <row r="1180">
          <cell r="A1180" t="str">
            <v/>
          </cell>
          <cell r="B1180" t="str">
            <v/>
          </cell>
          <cell r="C1180">
            <v>0</v>
          </cell>
          <cell r="D1180" t="str">
            <v/>
          </cell>
          <cell r="E1180">
            <v>0</v>
          </cell>
          <cell r="F1180">
            <v>0</v>
          </cell>
          <cell r="G1180">
            <v>0</v>
          </cell>
        </row>
        <row r="1181">
          <cell r="A1181" t="str">
            <v/>
          </cell>
          <cell r="B1181" t="str">
            <v/>
          </cell>
          <cell r="C1181">
            <v>0</v>
          </cell>
          <cell r="D1181" t="str">
            <v/>
          </cell>
          <cell r="E1181">
            <v>0</v>
          </cell>
          <cell r="F1181">
            <v>0</v>
          </cell>
          <cell r="G1181">
            <v>0</v>
          </cell>
        </row>
        <row r="1182">
          <cell r="A1182">
            <v>0</v>
          </cell>
          <cell r="B1182">
            <v>0</v>
          </cell>
          <cell r="C1182">
            <v>0</v>
          </cell>
          <cell r="D1182">
            <v>0</v>
          </cell>
          <cell r="E1182">
            <v>0</v>
          </cell>
          <cell r="F1182" t="str">
            <v>Total B</v>
          </cell>
          <cell r="G1182">
            <v>0</v>
          </cell>
        </row>
        <row r="1183">
          <cell r="A1183" t="str">
            <v>C - EQUIPOS</v>
          </cell>
          <cell r="B1183">
            <v>0</v>
          </cell>
          <cell r="C1183">
            <v>0</v>
          </cell>
          <cell r="D1183">
            <v>0</v>
          </cell>
          <cell r="E1183">
            <v>0</v>
          </cell>
          <cell r="F1183">
            <v>0</v>
          </cell>
          <cell r="G1183">
            <v>0</v>
          </cell>
        </row>
        <row r="1184">
          <cell r="A1184" t="str">
            <v/>
          </cell>
          <cell r="B1184" t="str">
            <v/>
          </cell>
          <cell r="C1184">
            <v>0</v>
          </cell>
          <cell r="D1184" t="str">
            <v/>
          </cell>
          <cell r="E1184">
            <v>0</v>
          </cell>
          <cell r="F1184">
            <v>0</v>
          </cell>
          <cell r="G1184">
            <v>0</v>
          </cell>
        </row>
        <row r="1185">
          <cell r="A1185" t="str">
            <v/>
          </cell>
          <cell r="B1185" t="str">
            <v/>
          </cell>
          <cell r="C1185">
            <v>0</v>
          </cell>
          <cell r="D1185" t="str">
            <v/>
          </cell>
          <cell r="E1185">
            <v>0</v>
          </cell>
          <cell r="F1185">
            <v>0</v>
          </cell>
          <cell r="G1185">
            <v>0</v>
          </cell>
        </row>
        <row r="1186">
          <cell r="A1186" t="str">
            <v/>
          </cell>
          <cell r="B1186" t="str">
            <v/>
          </cell>
          <cell r="C1186">
            <v>0</v>
          </cell>
          <cell r="D1186" t="str">
            <v/>
          </cell>
          <cell r="E1186">
            <v>0</v>
          </cell>
          <cell r="F1186">
            <v>0</v>
          </cell>
          <cell r="G1186">
            <v>0</v>
          </cell>
        </row>
        <row r="1187">
          <cell r="A1187" t="str">
            <v/>
          </cell>
          <cell r="B1187" t="str">
            <v/>
          </cell>
          <cell r="C1187">
            <v>0</v>
          </cell>
          <cell r="D1187" t="str">
            <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v>0</v>
          </cell>
          <cell r="E1194">
            <v>0</v>
          </cell>
          <cell r="F1194" t="str">
            <v>Total C</v>
          </cell>
          <cell r="G1194">
            <v>0</v>
          </cell>
        </row>
        <row r="1195">
          <cell r="A1195">
            <v>0</v>
          </cell>
          <cell r="E1195">
            <v>0</v>
          </cell>
          <cell r="G1195">
            <v>0</v>
          </cell>
        </row>
        <row r="1196">
          <cell r="A1196" t="str">
            <v/>
          </cell>
          <cell r="B1196" t="str">
            <v/>
          </cell>
          <cell r="C1196">
            <v>0</v>
          </cell>
          <cell r="D1196" t="str">
            <v>COSTO NETO</v>
          </cell>
          <cell r="E1196">
            <v>0</v>
          </cell>
          <cell r="F1196" t="str">
            <v>Total D=A+B+C</v>
          </cell>
          <cell r="G1196">
            <v>0</v>
          </cell>
        </row>
        <row r="1197">
          <cell r="A1197">
            <v>0</v>
          </cell>
          <cell r="B1197">
            <v>0</v>
          </cell>
          <cell r="C1197">
            <v>0</v>
          </cell>
          <cell r="D1197">
            <v>0</v>
          </cell>
          <cell r="E1197">
            <v>0</v>
          </cell>
          <cell r="F1197">
            <v>0</v>
          </cell>
          <cell r="G1197">
            <v>0</v>
          </cell>
        </row>
        <row r="1198">
          <cell r="A1198" t="str">
            <v>ANALISIS DE PRECIOS</v>
          </cell>
          <cell r="B1198">
            <v>0</v>
          </cell>
          <cell r="C1198">
            <v>0</v>
          </cell>
          <cell r="D1198">
            <v>0</v>
          </cell>
          <cell r="E1198">
            <v>0</v>
          </cell>
          <cell r="F1198">
            <v>0</v>
          </cell>
          <cell r="G1198">
            <v>0</v>
          </cell>
        </row>
        <row r="1199">
          <cell r="A1199" t="str">
            <v>COMITENTE:</v>
          </cell>
          <cell r="B1199" t="str">
            <v>INSTITUTO PROVINCIAL DE LA VIVIENDA</v>
          </cell>
          <cell r="C1199">
            <v>0</v>
          </cell>
          <cell r="D1199">
            <v>0</v>
          </cell>
          <cell r="E1199">
            <v>0</v>
          </cell>
          <cell r="F1199">
            <v>0</v>
          </cell>
          <cell r="G1199">
            <v>0</v>
          </cell>
        </row>
        <row r="1200">
          <cell r="A1200" t="str">
            <v>CONTRATISTA:</v>
          </cell>
          <cell r="B1200">
            <v>0</v>
          </cell>
          <cell r="C1200">
            <v>0</v>
          </cell>
          <cell r="D1200">
            <v>0</v>
          </cell>
          <cell r="E1200">
            <v>0</v>
          </cell>
          <cell r="F1200">
            <v>0</v>
          </cell>
          <cell r="G1200">
            <v>0</v>
          </cell>
        </row>
        <row r="1201">
          <cell r="A1201" t="str">
            <v>OBRA:</v>
          </cell>
          <cell r="B1201">
            <v>0</v>
          </cell>
          <cell r="C1201">
            <v>0</v>
          </cell>
          <cell r="D1201">
            <v>0</v>
          </cell>
          <cell r="E1201">
            <v>0</v>
          </cell>
          <cell r="F1201" t="str">
            <v>PRECIOS A:</v>
          </cell>
          <cell r="G1201">
            <v>0</v>
          </cell>
        </row>
        <row r="1202">
          <cell r="A1202" t="str">
            <v>UBICACIÓN:</v>
          </cell>
          <cell r="B1202">
            <v>0</v>
          </cell>
          <cell r="C1202">
            <v>0</v>
          </cell>
          <cell r="E1202">
            <v>0</v>
          </cell>
          <cell r="G1202">
            <v>0</v>
          </cell>
        </row>
        <row r="1203">
          <cell r="A1203" t="str">
            <v>RUBRO:</v>
          </cell>
          <cell r="B1203">
            <v>0</v>
          </cell>
          <cell r="C1203">
            <v>0</v>
          </cell>
          <cell r="E1203">
            <v>0</v>
          </cell>
          <cell r="G1203">
            <v>0</v>
          </cell>
        </row>
        <row r="1204">
          <cell r="A1204" t="str">
            <v>ITEM:</v>
          </cell>
          <cell r="B1204" t="str">
            <v/>
          </cell>
          <cell r="C1204" t="str">
            <v/>
          </cell>
          <cell r="E1204">
            <v>0</v>
          </cell>
          <cell r="F1204" t="str">
            <v>UNIDAD:</v>
          </cell>
          <cell r="G1204" t="str">
            <v/>
          </cell>
        </row>
        <row r="1205">
          <cell r="A1205">
            <v>0</v>
          </cell>
          <cell r="B1205">
            <v>0</v>
          </cell>
          <cell r="E1205">
            <v>0</v>
          </cell>
          <cell r="G1205">
            <v>0</v>
          </cell>
        </row>
        <row r="1206">
          <cell r="A1206" t="str">
            <v>DATOS REDETERMINACION</v>
          </cell>
          <cell r="B1206">
            <v>0</v>
          </cell>
          <cell r="C1206" t="str">
            <v>DESIGNACION</v>
          </cell>
          <cell r="D1206" t="str">
            <v>U</v>
          </cell>
          <cell r="E1206" t="str">
            <v>Cantidad</v>
          </cell>
          <cell r="F1206" t="str">
            <v>$ Unitarios</v>
          </cell>
          <cell r="G1206" t="str">
            <v>$ Parcial</v>
          </cell>
        </row>
        <row r="1207">
          <cell r="A1207" t="str">
            <v>CÓDIGO</v>
          </cell>
          <cell r="B1207" t="str">
            <v>DESCRIPCIÓN</v>
          </cell>
          <cell r="C1207">
            <v>0</v>
          </cell>
          <cell r="D1207">
            <v>0</v>
          </cell>
          <cell r="E1207">
            <v>0</v>
          </cell>
          <cell r="F1207">
            <v>0</v>
          </cell>
          <cell r="G1207">
            <v>0</v>
          </cell>
        </row>
        <row r="1208">
          <cell r="A1208" t="str">
            <v>A - MATERIALES</v>
          </cell>
          <cell r="B1208">
            <v>0</v>
          </cell>
          <cell r="C1208">
            <v>0</v>
          </cell>
          <cell r="D1208">
            <v>0</v>
          </cell>
          <cell r="E1208">
            <v>0</v>
          </cell>
          <cell r="F1208">
            <v>0</v>
          </cell>
          <cell r="G1208">
            <v>0</v>
          </cell>
        </row>
        <row r="1209">
          <cell r="A1209" t="str">
            <v/>
          </cell>
          <cell r="B1209" t="str">
            <v/>
          </cell>
          <cell r="C1209">
            <v>0</v>
          </cell>
          <cell r="D1209" t="str">
            <v/>
          </cell>
          <cell r="E1209">
            <v>0</v>
          </cell>
          <cell r="F1209">
            <v>0</v>
          </cell>
          <cell r="G1209">
            <v>0</v>
          </cell>
        </row>
        <row r="1210">
          <cell r="A1210" t="str">
            <v/>
          </cell>
          <cell r="B1210" t="str">
            <v/>
          </cell>
          <cell r="C1210">
            <v>0</v>
          </cell>
          <cell r="D1210" t="str">
            <v/>
          </cell>
          <cell r="E1210">
            <v>0</v>
          </cell>
          <cell r="F1210">
            <v>0</v>
          </cell>
          <cell r="G1210">
            <v>0</v>
          </cell>
        </row>
        <row r="1211">
          <cell r="A1211" t="str">
            <v/>
          </cell>
          <cell r="B1211" t="str">
            <v/>
          </cell>
          <cell r="C1211">
            <v>0</v>
          </cell>
          <cell r="D1211" t="str">
            <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t="str">
            <v/>
          </cell>
          <cell r="B1226" t="str">
            <v/>
          </cell>
          <cell r="C1226">
            <v>0</v>
          </cell>
          <cell r="D1226" t="str">
            <v/>
          </cell>
          <cell r="E1226">
            <v>0</v>
          </cell>
          <cell r="F1226">
            <v>0</v>
          </cell>
          <cell r="G1226">
            <v>0</v>
          </cell>
        </row>
        <row r="1227">
          <cell r="A1227" t="str">
            <v/>
          </cell>
          <cell r="B1227" t="str">
            <v/>
          </cell>
          <cell r="C1227">
            <v>0</v>
          </cell>
          <cell r="D1227" t="str">
            <v/>
          </cell>
          <cell r="E1227">
            <v>0</v>
          </cell>
          <cell r="F1227">
            <v>0</v>
          </cell>
          <cell r="G1227">
            <v>0</v>
          </cell>
        </row>
        <row r="1228">
          <cell r="A1228" t="str">
            <v/>
          </cell>
          <cell r="B1228" t="str">
            <v/>
          </cell>
          <cell r="C1228">
            <v>0</v>
          </cell>
          <cell r="D1228" t="str">
            <v/>
          </cell>
          <cell r="E1228">
            <v>0</v>
          </cell>
          <cell r="F1228">
            <v>0</v>
          </cell>
          <cell r="G1228">
            <v>0</v>
          </cell>
        </row>
        <row r="1229">
          <cell r="A1229">
            <v>0</v>
          </cell>
          <cell r="B1229">
            <v>0</v>
          </cell>
          <cell r="C1229">
            <v>0</v>
          </cell>
          <cell r="D1229">
            <v>0</v>
          </cell>
          <cell r="E1229">
            <v>0</v>
          </cell>
          <cell r="F1229" t="str">
            <v>Total A</v>
          </cell>
          <cell r="G1229">
            <v>0</v>
          </cell>
        </row>
        <row r="1230">
          <cell r="A1230" t="str">
            <v>B - MANO DE OBRA</v>
          </cell>
          <cell r="B1230">
            <v>0</v>
          </cell>
          <cell r="C1230">
            <v>0</v>
          </cell>
          <cell r="D1230">
            <v>0</v>
          </cell>
          <cell r="E1230">
            <v>0</v>
          </cell>
          <cell r="F1230">
            <v>0</v>
          </cell>
          <cell r="G1230">
            <v>0</v>
          </cell>
        </row>
        <row r="1231">
          <cell r="A1231" t="str">
            <v/>
          </cell>
          <cell r="B1231" t="str">
            <v/>
          </cell>
          <cell r="C1231">
            <v>0</v>
          </cell>
          <cell r="D1231" t="str">
            <v/>
          </cell>
          <cell r="E1231">
            <v>0</v>
          </cell>
          <cell r="F1231">
            <v>0</v>
          </cell>
          <cell r="G1231">
            <v>0</v>
          </cell>
        </row>
        <row r="1232">
          <cell r="A1232" t="str">
            <v/>
          </cell>
          <cell r="B1232" t="str">
            <v/>
          </cell>
          <cell r="C1232">
            <v>0</v>
          </cell>
          <cell r="D1232" t="str">
            <v/>
          </cell>
          <cell r="E1232">
            <v>0</v>
          </cell>
          <cell r="F1232">
            <v>0</v>
          </cell>
          <cell r="G1232">
            <v>0</v>
          </cell>
        </row>
        <row r="1233">
          <cell r="A1233" t="str">
            <v/>
          </cell>
          <cell r="B1233" t="str">
            <v/>
          </cell>
          <cell r="C1233">
            <v>0</v>
          </cell>
          <cell r="D1233" t="str">
            <v/>
          </cell>
          <cell r="E1233">
            <v>0</v>
          </cell>
          <cell r="F1233">
            <v>0</v>
          </cell>
          <cell r="G1233">
            <v>0</v>
          </cell>
        </row>
        <row r="1234">
          <cell r="A1234" t="str">
            <v/>
          </cell>
          <cell r="B1234" t="str">
            <v/>
          </cell>
          <cell r="C1234">
            <v>0</v>
          </cell>
          <cell r="D1234" t="str">
            <v/>
          </cell>
          <cell r="E1234">
            <v>0</v>
          </cell>
          <cell r="F1234">
            <v>0</v>
          </cell>
          <cell r="G1234">
            <v>0</v>
          </cell>
        </row>
        <row r="1235">
          <cell r="A1235" t="str">
            <v/>
          </cell>
          <cell r="B1235" t="str">
            <v/>
          </cell>
          <cell r="C1235">
            <v>0</v>
          </cell>
          <cell r="D1235" t="str">
            <v/>
          </cell>
          <cell r="E1235">
            <v>0</v>
          </cell>
          <cell r="F1235">
            <v>0</v>
          </cell>
          <cell r="G1235">
            <v>0</v>
          </cell>
        </row>
        <row r="1236">
          <cell r="A1236" t="str">
            <v/>
          </cell>
          <cell r="B1236" t="str">
            <v/>
          </cell>
          <cell r="C1236">
            <v>0</v>
          </cell>
          <cell r="D1236" t="str">
            <v/>
          </cell>
          <cell r="E1236">
            <v>0</v>
          </cell>
          <cell r="F1236">
            <v>0</v>
          </cell>
          <cell r="G1236">
            <v>0</v>
          </cell>
        </row>
        <row r="1237">
          <cell r="A1237" t="str">
            <v/>
          </cell>
          <cell r="B1237" t="str">
            <v/>
          </cell>
          <cell r="C1237">
            <v>0</v>
          </cell>
          <cell r="D1237" t="str">
            <v/>
          </cell>
          <cell r="E1237">
            <v>0</v>
          </cell>
          <cell r="F1237">
            <v>0</v>
          </cell>
          <cell r="G1237">
            <v>0</v>
          </cell>
        </row>
        <row r="1238">
          <cell r="A1238" t="str">
            <v/>
          </cell>
          <cell r="B1238" t="str">
            <v/>
          </cell>
          <cell r="C1238">
            <v>0</v>
          </cell>
          <cell r="D1238" t="str">
            <v/>
          </cell>
          <cell r="E1238">
            <v>0</v>
          </cell>
          <cell r="F1238">
            <v>0</v>
          </cell>
          <cell r="G1238">
            <v>0</v>
          </cell>
        </row>
        <row r="1239">
          <cell r="A1239">
            <v>0</v>
          </cell>
          <cell r="B1239">
            <v>0</v>
          </cell>
          <cell r="C1239">
            <v>0</v>
          </cell>
          <cell r="D1239">
            <v>0</v>
          </cell>
          <cell r="E1239">
            <v>0</v>
          </cell>
          <cell r="F1239" t="str">
            <v>Total B</v>
          </cell>
          <cell r="G1239">
            <v>0</v>
          </cell>
        </row>
        <row r="1240">
          <cell r="A1240" t="str">
            <v>C - EQUIPOS</v>
          </cell>
          <cell r="B1240">
            <v>0</v>
          </cell>
          <cell r="C1240">
            <v>0</v>
          </cell>
          <cell r="D1240">
            <v>0</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t="str">
            <v/>
          </cell>
          <cell r="B1247" t="str">
            <v/>
          </cell>
          <cell r="C1247">
            <v>0</v>
          </cell>
          <cell r="D1247" t="str">
            <v/>
          </cell>
          <cell r="E1247">
            <v>0</v>
          </cell>
          <cell r="F1247">
            <v>0</v>
          </cell>
          <cell r="G1247">
            <v>0</v>
          </cell>
        </row>
        <row r="1248">
          <cell r="A1248" t="str">
            <v/>
          </cell>
          <cell r="B1248" t="str">
            <v/>
          </cell>
          <cell r="C1248">
            <v>0</v>
          </cell>
          <cell r="D1248" t="str">
            <v/>
          </cell>
          <cell r="E1248">
            <v>0</v>
          </cell>
          <cell r="F1248">
            <v>0</v>
          </cell>
          <cell r="G1248">
            <v>0</v>
          </cell>
        </row>
        <row r="1249">
          <cell r="A1249" t="str">
            <v/>
          </cell>
          <cell r="B1249" t="str">
            <v/>
          </cell>
          <cell r="C1249">
            <v>0</v>
          </cell>
          <cell r="D1249" t="str">
            <v/>
          </cell>
          <cell r="E1249">
            <v>0</v>
          </cell>
          <cell r="F1249">
            <v>0</v>
          </cell>
          <cell r="G1249">
            <v>0</v>
          </cell>
        </row>
        <row r="1250">
          <cell r="A1250" t="str">
            <v/>
          </cell>
          <cell r="B1250" t="str">
            <v/>
          </cell>
          <cell r="C1250">
            <v>0</v>
          </cell>
          <cell r="D1250" t="str">
            <v/>
          </cell>
          <cell r="E1250">
            <v>0</v>
          </cell>
          <cell r="F1250">
            <v>0</v>
          </cell>
          <cell r="G1250">
            <v>0</v>
          </cell>
        </row>
        <row r="1251">
          <cell r="A1251">
            <v>0</v>
          </cell>
          <cell r="E1251">
            <v>0</v>
          </cell>
          <cell r="F1251" t="str">
            <v>Total C</v>
          </cell>
          <cell r="G1251">
            <v>0</v>
          </cell>
        </row>
        <row r="1252">
          <cell r="A1252">
            <v>0</v>
          </cell>
          <cell r="E1252">
            <v>0</v>
          </cell>
          <cell r="G1252">
            <v>0</v>
          </cell>
        </row>
        <row r="1253">
          <cell r="A1253" t="str">
            <v/>
          </cell>
          <cell r="B1253" t="str">
            <v/>
          </cell>
          <cell r="C1253">
            <v>0</v>
          </cell>
          <cell r="D1253" t="str">
            <v>COSTO NETO</v>
          </cell>
          <cell r="E1253">
            <v>0</v>
          </cell>
          <cell r="F1253" t="str">
            <v>Total D=A+B+C</v>
          </cell>
          <cell r="G1253">
            <v>0</v>
          </cell>
        </row>
        <row r="1254">
          <cell r="A1254">
            <v>0</v>
          </cell>
          <cell r="B1254">
            <v>0</v>
          </cell>
          <cell r="C1254">
            <v>0</v>
          </cell>
          <cell r="D1254">
            <v>0</v>
          </cell>
          <cell r="E1254">
            <v>0</v>
          </cell>
          <cell r="F1254">
            <v>0</v>
          </cell>
          <cell r="G1254">
            <v>0</v>
          </cell>
        </row>
        <row r="1255">
          <cell r="A1255" t="str">
            <v>ANALISIS DE PRECIOS</v>
          </cell>
          <cell r="B1255">
            <v>0</v>
          </cell>
          <cell r="C1255">
            <v>0</v>
          </cell>
          <cell r="D1255">
            <v>0</v>
          </cell>
          <cell r="E1255">
            <v>0</v>
          </cell>
          <cell r="F1255">
            <v>0</v>
          </cell>
          <cell r="G1255">
            <v>0</v>
          </cell>
        </row>
        <row r="1256">
          <cell r="A1256" t="str">
            <v>COMITENTE:</v>
          </cell>
          <cell r="B1256" t="str">
            <v>INSTITUTO PROVINCIAL DE LA VIVIENDA</v>
          </cell>
          <cell r="C1256">
            <v>0</v>
          </cell>
          <cell r="D1256">
            <v>0</v>
          </cell>
          <cell r="E1256">
            <v>0</v>
          </cell>
          <cell r="F1256">
            <v>0</v>
          </cell>
          <cell r="G1256">
            <v>0</v>
          </cell>
        </row>
        <row r="1257">
          <cell r="A1257" t="str">
            <v>CONTRATISTA:</v>
          </cell>
          <cell r="B1257">
            <v>0</v>
          </cell>
          <cell r="C1257">
            <v>0</v>
          </cell>
          <cell r="D1257">
            <v>0</v>
          </cell>
          <cell r="E1257">
            <v>0</v>
          </cell>
          <cell r="F1257">
            <v>0</v>
          </cell>
          <cell r="G1257">
            <v>0</v>
          </cell>
        </row>
        <row r="1258">
          <cell r="A1258" t="str">
            <v>OBRA:</v>
          </cell>
          <cell r="B1258">
            <v>0</v>
          </cell>
          <cell r="C1258">
            <v>0</v>
          </cell>
          <cell r="D1258">
            <v>0</v>
          </cell>
          <cell r="E1258">
            <v>0</v>
          </cell>
          <cell r="F1258" t="str">
            <v>PRECIOS A:</v>
          </cell>
          <cell r="G1258">
            <v>0</v>
          </cell>
        </row>
        <row r="1259">
          <cell r="A1259" t="str">
            <v>UBICACIÓN:</v>
          </cell>
          <cell r="B1259">
            <v>0</v>
          </cell>
          <cell r="C1259">
            <v>0</v>
          </cell>
          <cell r="E1259">
            <v>0</v>
          </cell>
          <cell r="G1259">
            <v>0</v>
          </cell>
        </row>
        <row r="1260">
          <cell r="A1260" t="str">
            <v>RUBRO:</v>
          </cell>
          <cell r="B1260">
            <v>0</v>
          </cell>
          <cell r="C1260">
            <v>0</v>
          </cell>
          <cell r="E1260">
            <v>0</v>
          </cell>
          <cell r="G1260">
            <v>0</v>
          </cell>
        </row>
        <row r="1261">
          <cell r="A1261" t="str">
            <v>ITEM:</v>
          </cell>
          <cell r="B1261" t="str">
            <v/>
          </cell>
          <cell r="C1261" t="str">
            <v/>
          </cell>
          <cell r="E1261">
            <v>0</v>
          </cell>
          <cell r="F1261" t="str">
            <v>UNIDAD:</v>
          </cell>
          <cell r="G1261" t="str">
            <v/>
          </cell>
        </row>
        <row r="1262">
          <cell r="A1262">
            <v>0</v>
          </cell>
          <cell r="B1262">
            <v>0</v>
          </cell>
          <cell r="E1262">
            <v>0</v>
          </cell>
          <cell r="G1262">
            <v>0</v>
          </cell>
        </row>
        <row r="1263">
          <cell r="A1263" t="str">
            <v>DATOS REDETERMINACION</v>
          </cell>
          <cell r="B1263">
            <v>0</v>
          </cell>
          <cell r="C1263" t="str">
            <v>DESIGNACION</v>
          </cell>
          <cell r="D1263" t="str">
            <v>U</v>
          </cell>
          <cell r="E1263" t="str">
            <v>Cantidad</v>
          </cell>
          <cell r="F1263" t="str">
            <v>$ Unitarios</v>
          </cell>
          <cell r="G1263" t="str">
            <v>$ Parcial</v>
          </cell>
        </row>
        <row r="1264">
          <cell r="A1264" t="str">
            <v>CÓDIGO</v>
          </cell>
          <cell r="B1264" t="str">
            <v>DESCRIPCIÓN</v>
          </cell>
          <cell r="C1264">
            <v>0</v>
          </cell>
          <cell r="D1264">
            <v>0</v>
          </cell>
          <cell r="E1264">
            <v>0</v>
          </cell>
          <cell r="F1264">
            <v>0</v>
          </cell>
          <cell r="G1264">
            <v>0</v>
          </cell>
        </row>
        <row r="1265">
          <cell r="A1265" t="str">
            <v>A - MATERIALES</v>
          </cell>
          <cell r="B1265">
            <v>0</v>
          </cell>
          <cell r="C1265">
            <v>0</v>
          </cell>
          <cell r="D1265">
            <v>0</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t="str">
            <v/>
          </cell>
          <cell r="B1276" t="str">
            <v/>
          </cell>
          <cell r="C1276">
            <v>0</v>
          </cell>
          <cell r="D1276" t="str">
            <v/>
          </cell>
          <cell r="E1276">
            <v>0</v>
          </cell>
          <cell r="F1276">
            <v>0</v>
          </cell>
          <cell r="G1276">
            <v>0</v>
          </cell>
        </row>
        <row r="1277">
          <cell r="A1277" t="str">
            <v/>
          </cell>
          <cell r="B1277" t="str">
            <v/>
          </cell>
          <cell r="C1277">
            <v>0</v>
          </cell>
          <cell r="D1277" t="str">
            <v/>
          </cell>
          <cell r="E1277">
            <v>0</v>
          </cell>
          <cell r="F1277">
            <v>0</v>
          </cell>
          <cell r="G1277">
            <v>0</v>
          </cell>
        </row>
        <row r="1278">
          <cell r="A1278" t="str">
            <v/>
          </cell>
          <cell r="B1278" t="str">
            <v/>
          </cell>
          <cell r="C1278">
            <v>0</v>
          </cell>
          <cell r="D1278" t="str">
            <v/>
          </cell>
          <cell r="E1278">
            <v>0</v>
          </cell>
          <cell r="F1278">
            <v>0</v>
          </cell>
          <cell r="G1278">
            <v>0</v>
          </cell>
        </row>
        <row r="1279">
          <cell r="A1279" t="str">
            <v/>
          </cell>
          <cell r="B1279" t="str">
            <v/>
          </cell>
          <cell r="C1279">
            <v>0</v>
          </cell>
          <cell r="D1279" t="str">
            <v/>
          </cell>
          <cell r="E1279">
            <v>0</v>
          </cell>
          <cell r="F1279">
            <v>0</v>
          </cell>
          <cell r="G1279">
            <v>0</v>
          </cell>
        </row>
        <row r="1280">
          <cell r="A1280" t="str">
            <v/>
          </cell>
          <cell r="B1280" t="str">
            <v/>
          </cell>
          <cell r="C1280">
            <v>0</v>
          </cell>
          <cell r="D1280" t="str">
            <v/>
          </cell>
          <cell r="E1280">
            <v>0</v>
          </cell>
          <cell r="F1280">
            <v>0</v>
          </cell>
          <cell r="G1280">
            <v>0</v>
          </cell>
        </row>
        <row r="1281">
          <cell r="A1281" t="str">
            <v/>
          </cell>
          <cell r="B1281" t="str">
            <v/>
          </cell>
          <cell r="C1281">
            <v>0</v>
          </cell>
          <cell r="D1281" t="str">
            <v/>
          </cell>
          <cell r="E1281">
            <v>0</v>
          </cell>
          <cell r="F1281">
            <v>0</v>
          </cell>
          <cell r="G1281">
            <v>0</v>
          </cell>
        </row>
        <row r="1282">
          <cell r="A1282" t="str">
            <v/>
          </cell>
          <cell r="B1282" t="str">
            <v/>
          </cell>
          <cell r="C1282">
            <v>0</v>
          </cell>
          <cell r="D1282" t="str">
            <v/>
          </cell>
          <cell r="E1282">
            <v>0</v>
          </cell>
          <cell r="F1282">
            <v>0</v>
          </cell>
          <cell r="G1282">
            <v>0</v>
          </cell>
        </row>
        <row r="1283">
          <cell r="A1283" t="str">
            <v/>
          </cell>
          <cell r="B1283" t="str">
            <v/>
          </cell>
          <cell r="C1283">
            <v>0</v>
          </cell>
          <cell r="D1283" t="str">
            <v/>
          </cell>
          <cell r="E1283">
            <v>0</v>
          </cell>
          <cell r="F1283">
            <v>0</v>
          </cell>
          <cell r="G1283">
            <v>0</v>
          </cell>
        </row>
        <row r="1284">
          <cell r="A1284" t="str">
            <v/>
          </cell>
          <cell r="B1284" t="str">
            <v/>
          </cell>
          <cell r="C1284">
            <v>0</v>
          </cell>
          <cell r="D1284" t="str">
            <v/>
          </cell>
          <cell r="E1284">
            <v>0</v>
          </cell>
          <cell r="F1284">
            <v>0</v>
          </cell>
          <cell r="G1284">
            <v>0</v>
          </cell>
        </row>
        <row r="1285">
          <cell r="A1285" t="str">
            <v/>
          </cell>
          <cell r="B1285" t="str">
            <v/>
          </cell>
          <cell r="C1285">
            <v>0</v>
          </cell>
          <cell r="D1285" t="str">
            <v/>
          </cell>
          <cell r="E1285">
            <v>0</v>
          </cell>
          <cell r="F1285">
            <v>0</v>
          </cell>
          <cell r="G1285">
            <v>0</v>
          </cell>
        </row>
        <row r="1286">
          <cell r="A1286">
            <v>0</v>
          </cell>
          <cell r="B1286">
            <v>0</v>
          </cell>
          <cell r="C1286">
            <v>0</v>
          </cell>
          <cell r="D1286">
            <v>0</v>
          </cell>
          <cell r="E1286">
            <v>0</v>
          </cell>
          <cell r="F1286" t="str">
            <v>Total A</v>
          </cell>
          <cell r="G1286">
            <v>0</v>
          </cell>
        </row>
        <row r="1287">
          <cell r="A1287" t="str">
            <v>B - MANO DE OBRA</v>
          </cell>
          <cell r="B1287">
            <v>0</v>
          </cell>
          <cell r="C1287">
            <v>0</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v>0</v>
          </cell>
          <cell r="B1296">
            <v>0</v>
          </cell>
          <cell r="C1296">
            <v>0</v>
          </cell>
          <cell r="D1296">
            <v>0</v>
          </cell>
          <cell r="E1296">
            <v>0</v>
          </cell>
          <cell r="F1296" t="str">
            <v>Total B</v>
          </cell>
          <cell r="G1296">
            <v>0</v>
          </cell>
        </row>
        <row r="1297">
          <cell r="A1297" t="str">
            <v>C - EQUIPOS</v>
          </cell>
          <cell r="B1297">
            <v>0</v>
          </cell>
          <cell r="C1297">
            <v>0</v>
          </cell>
          <cell r="D1297">
            <v>0</v>
          </cell>
          <cell r="E1297">
            <v>0</v>
          </cell>
          <cell r="F1297">
            <v>0</v>
          </cell>
          <cell r="G1297">
            <v>0</v>
          </cell>
        </row>
        <row r="1298">
          <cell r="A1298" t="str">
            <v/>
          </cell>
          <cell r="B1298" t="str">
            <v/>
          </cell>
          <cell r="C1298">
            <v>0</v>
          </cell>
          <cell r="D1298" t="str">
            <v/>
          </cell>
          <cell r="E1298">
            <v>0</v>
          </cell>
          <cell r="F1298">
            <v>0</v>
          </cell>
          <cell r="G1298">
            <v>0</v>
          </cell>
        </row>
        <row r="1299">
          <cell r="A1299" t="str">
            <v/>
          </cell>
          <cell r="B1299" t="str">
            <v/>
          </cell>
          <cell r="C1299">
            <v>0</v>
          </cell>
          <cell r="D1299" t="str">
            <v/>
          </cell>
          <cell r="E1299">
            <v>0</v>
          </cell>
          <cell r="F1299">
            <v>0</v>
          </cell>
          <cell r="G1299">
            <v>0</v>
          </cell>
        </row>
        <row r="1300">
          <cell r="A1300" t="str">
            <v/>
          </cell>
          <cell r="B1300" t="str">
            <v/>
          </cell>
          <cell r="C1300">
            <v>0</v>
          </cell>
          <cell r="D1300" t="str">
            <v/>
          </cell>
          <cell r="E1300">
            <v>0</v>
          </cell>
          <cell r="F1300">
            <v>0</v>
          </cell>
          <cell r="G1300">
            <v>0</v>
          </cell>
        </row>
        <row r="1301">
          <cell r="A1301" t="str">
            <v/>
          </cell>
          <cell r="B1301" t="str">
            <v/>
          </cell>
          <cell r="C1301">
            <v>0</v>
          </cell>
          <cell r="D1301" t="str">
            <v/>
          </cell>
          <cell r="E1301">
            <v>0</v>
          </cell>
          <cell r="F1301">
            <v>0</v>
          </cell>
          <cell r="G1301">
            <v>0</v>
          </cell>
        </row>
        <row r="1302">
          <cell r="A1302" t="str">
            <v/>
          </cell>
          <cell r="B1302" t="str">
            <v/>
          </cell>
          <cell r="C1302">
            <v>0</v>
          </cell>
          <cell r="D1302" t="str">
            <v/>
          </cell>
          <cell r="E1302">
            <v>0</v>
          </cell>
          <cell r="F1302">
            <v>0</v>
          </cell>
          <cell r="G1302">
            <v>0</v>
          </cell>
        </row>
        <row r="1303">
          <cell r="A1303" t="str">
            <v/>
          </cell>
          <cell r="B1303" t="str">
            <v/>
          </cell>
          <cell r="C1303">
            <v>0</v>
          </cell>
          <cell r="D1303" t="str">
            <v/>
          </cell>
          <cell r="E1303">
            <v>0</v>
          </cell>
          <cell r="F1303">
            <v>0</v>
          </cell>
          <cell r="G1303">
            <v>0</v>
          </cell>
        </row>
        <row r="1304">
          <cell r="A1304" t="str">
            <v/>
          </cell>
          <cell r="B1304" t="str">
            <v/>
          </cell>
          <cell r="C1304">
            <v>0</v>
          </cell>
          <cell r="D1304" t="str">
            <v/>
          </cell>
          <cell r="E1304">
            <v>0</v>
          </cell>
          <cell r="F1304">
            <v>0</v>
          </cell>
          <cell r="G1304">
            <v>0</v>
          </cell>
        </row>
        <row r="1305">
          <cell r="A1305" t="str">
            <v/>
          </cell>
          <cell r="B1305" t="str">
            <v/>
          </cell>
          <cell r="C1305">
            <v>0</v>
          </cell>
          <cell r="D1305" t="str">
            <v/>
          </cell>
          <cell r="E1305">
            <v>0</v>
          </cell>
          <cell r="F1305">
            <v>0</v>
          </cell>
          <cell r="G1305">
            <v>0</v>
          </cell>
        </row>
        <row r="1306">
          <cell r="A1306" t="str">
            <v/>
          </cell>
          <cell r="B1306" t="str">
            <v/>
          </cell>
          <cell r="C1306">
            <v>0</v>
          </cell>
          <cell r="D1306" t="str">
            <v/>
          </cell>
          <cell r="E1306">
            <v>0</v>
          </cell>
          <cell r="F1306">
            <v>0</v>
          </cell>
          <cell r="G1306">
            <v>0</v>
          </cell>
        </row>
        <row r="1307">
          <cell r="A1307" t="str">
            <v/>
          </cell>
          <cell r="B1307" t="str">
            <v/>
          </cell>
          <cell r="C1307">
            <v>0</v>
          </cell>
          <cell r="D1307" t="str">
            <v/>
          </cell>
          <cell r="E1307">
            <v>0</v>
          </cell>
          <cell r="F1307">
            <v>0</v>
          </cell>
          <cell r="G1307">
            <v>0</v>
          </cell>
        </row>
        <row r="1308">
          <cell r="A1308">
            <v>0</v>
          </cell>
          <cell r="E1308">
            <v>0</v>
          </cell>
          <cell r="F1308" t="str">
            <v>Total C</v>
          </cell>
          <cell r="G1308">
            <v>0</v>
          </cell>
        </row>
        <row r="1309">
          <cell r="A1309">
            <v>0</v>
          </cell>
          <cell r="E1309">
            <v>0</v>
          </cell>
          <cell r="G1309">
            <v>0</v>
          </cell>
        </row>
        <row r="1310">
          <cell r="A1310" t="str">
            <v/>
          </cell>
          <cell r="B1310" t="str">
            <v/>
          </cell>
          <cell r="C1310">
            <v>0</v>
          </cell>
          <cell r="D1310" t="str">
            <v>COSTO NETO</v>
          </cell>
          <cell r="E1310">
            <v>0</v>
          </cell>
          <cell r="F1310" t="str">
            <v>Total D=A+B+C</v>
          </cell>
          <cell r="G1310">
            <v>0</v>
          </cell>
        </row>
        <row r="1311">
          <cell r="A1311">
            <v>0</v>
          </cell>
          <cell r="B1311">
            <v>0</v>
          </cell>
          <cell r="C1311">
            <v>0</v>
          </cell>
          <cell r="D1311">
            <v>0</v>
          </cell>
          <cell r="E1311">
            <v>0</v>
          </cell>
          <cell r="F1311">
            <v>0</v>
          </cell>
          <cell r="G1311">
            <v>0</v>
          </cell>
        </row>
        <row r="1312">
          <cell r="A1312" t="str">
            <v>ANALISIS DE PRECIOS</v>
          </cell>
          <cell r="B1312">
            <v>0</v>
          </cell>
          <cell r="C1312">
            <v>0</v>
          </cell>
          <cell r="D1312">
            <v>0</v>
          </cell>
          <cell r="E1312">
            <v>0</v>
          </cell>
          <cell r="F1312">
            <v>0</v>
          </cell>
          <cell r="G1312">
            <v>0</v>
          </cell>
        </row>
        <row r="1313">
          <cell r="A1313" t="str">
            <v>COMITENTE:</v>
          </cell>
          <cell r="B1313" t="str">
            <v>INSTITUTO PROVINCIAL DE LA VIVIENDA</v>
          </cell>
          <cell r="C1313">
            <v>0</v>
          </cell>
          <cell r="D1313">
            <v>0</v>
          </cell>
          <cell r="E1313">
            <v>0</v>
          </cell>
          <cell r="F1313">
            <v>0</v>
          </cell>
          <cell r="G1313">
            <v>0</v>
          </cell>
        </row>
        <row r="1314">
          <cell r="A1314" t="str">
            <v>CONTRATISTA:</v>
          </cell>
          <cell r="B1314">
            <v>0</v>
          </cell>
          <cell r="C1314">
            <v>0</v>
          </cell>
          <cell r="D1314">
            <v>0</v>
          </cell>
          <cell r="E1314">
            <v>0</v>
          </cell>
          <cell r="F1314">
            <v>0</v>
          </cell>
          <cell r="G1314">
            <v>0</v>
          </cell>
        </row>
        <row r="1315">
          <cell r="A1315" t="str">
            <v>OBRA:</v>
          </cell>
          <cell r="B1315">
            <v>0</v>
          </cell>
          <cell r="C1315">
            <v>0</v>
          </cell>
          <cell r="D1315">
            <v>0</v>
          </cell>
          <cell r="E1315">
            <v>0</v>
          </cell>
          <cell r="F1315" t="str">
            <v>PRECIOS A:</v>
          </cell>
          <cell r="G1315">
            <v>0</v>
          </cell>
        </row>
        <row r="1316">
          <cell r="A1316" t="str">
            <v>UBICACIÓN:</v>
          </cell>
          <cell r="B1316">
            <v>0</v>
          </cell>
          <cell r="C1316">
            <v>0</v>
          </cell>
          <cell r="E1316">
            <v>0</v>
          </cell>
          <cell r="G1316">
            <v>0</v>
          </cell>
        </row>
        <row r="1317">
          <cell r="A1317" t="str">
            <v>RUBRO:</v>
          </cell>
          <cell r="B1317">
            <v>0</v>
          </cell>
          <cell r="C1317">
            <v>0</v>
          </cell>
          <cell r="E1317">
            <v>0</v>
          </cell>
          <cell r="G1317">
            <v>0</v>
          </cell>
        </row>
        <row r="1318">
          <cell r="A1318" t="str">
            <v>ITEM:</v>
          </cell>
          <cell r="B1318" t="str">
            <v/>
          </cell>
          <cell r="C1318" t="str">
            <v/>
          </cell>
          <cell r="E1318">
            <v>0</v>
          </cell>
          <cell r="F1318" t="str">
            <v>UNIDAD:</v>
          </cell>
          <cell r="G1318" t="str">
            <v/>
          </cell>
        </row>
        <row r="1319">
          <cell r="A1319">
            <v>0</v>
          </cell>
          <cell r="B1319">
            <v>0</v>
          </cell>
          <cell r="E1319">
            <v>0</v>
          </cell>
          <cell r="G1319">
            <v>0</v>
          </cell>
        </row>
        <row r="1320">
          <cell r="A1320" t="str">
            <v>DATOS REDETERMINACION</v>
          </cell>
          <cell r="B1320">
            <v>0</v>
          </cell>
          <cell r="C1320" t="str">
            <v>DESIGNACION</v>
          </cell>
          <cell r="D1320" t="str">
            <v>U</v>
          </cell>
          <cell r="E1320" t="str">
            <v>Cantidad</v>
          </cell>
          <cell r="F1320" t="str">
            <v>$ Unitarios</v>
          </cell>
          <cell r="G1320" t="str">
            <v>$ Parcial</v>
          </cell>
        </row>
        <row r="1321">
          <cell r="A1321" t="str">
            <v>CÓDIGO</v>
          </cell>
          <cell r="B1321" t="str">
            <v>DESCRIPCIÓN</v>
          </cell>
          <cell r="C1321">
            <v>0</v>
          </cell>
          <cell r="D1321">
            <v>0</v>
          </cell>
          <cell r="E1321">
            <v>0</v>
          </cell>
          <cell r="F1321">
            <v>0</v>
          </cell>
          <cell r="G1321">
            <v>0</v>
          </cell>
        </row>
        <row r="1322">
          <cell r="A1322" t="str">
            <v>A - MATERIALES</v>
          </cell>
          <cell r="B1322">
            <v>0</v>
          </cell>
          <cell r="C1322">
            <v>0</v>
          </cell>
          <cell r="D1322">
            <v>0</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t="str">
            <v/>
          </cell>
          <cell r="B1326" t="str">
            <v/>
          </cell>
          <cell r="C1326">
            <v>0</v>
          </cell>
          <cell r="D1326" t="str">
            <v/>
          </cell>
          <cell r="E1326">
            <v>0</v>
          </cell>
          <cell r="F1326">
            <v>0</v>
          </cell>
          <cell r="G1326">
            <v>0</v>
          </cell>
        </row>
        <row r="1327">
          <cell r="A1327" t="str">
            <v/>
          </cell>
          <cell r="B1327" t="str">
            <v/>
          </cell>
          <cell r="C1327">
            <v>0</v>
          </cell>
          <cell r="D1327" t="str">
            <v/>
          </cell>
          <cell r="E1327">
            <v>0</v>
          </cell>
          <cell r="F1327">
            <v>0</v>
          </cell>
          <cell r="G1327">
            <v>0</v>
          </cell>
        </row>
        <row r="1328">
          <cell r="A1328" t="str">
            <v/>
          </cell>
          <cell r="B1328" t="str">
            <v/>
          </cell>
          <cell r="C1328">
            <v>0</v>
          </cell>
          <cell r="D1328" t="str">
            <v/>
          </cell>
          <cell r="E1328">
            <v>0</v>
          </cell>
          <cell r="F1328">
            <v>0</v>
          </cell>
          <cell r="G1328">
            <v>0</v>
          </cell>
        </row>
        <row r="1329">
          <cell r="A1329" t="str">
            <v/>
          </cell>
          <cell r="B1329" t="str">
            <v/>
          </cell>
          <cell r="C1329">
            <v>0</v>
          </cell>
          <cell r="D1329" t="str">
            <v/>
          </cell>
          <cell r="E1329">
            <v>0</v>
          </cell>
          <cell r="F1329">
            <v>0</v>
          </cell>
          <cell r="G1329">
            <v>0</v>
          </cell>
        </row>
        <row r="1330">
          <cell r="A1330" t="str">
            <v/>
          </cell>
          <cell r="B1330" t="str">
            <v/>
          </cell>
          <cell r="C1330">
            <v>0</v>
          </cell>
          <cell r="D1330" t="str">
            <v/>
          </cell>
          <cell r="E1330">
            <v>0</v>
          </cell>
          <cell r="F1330">
            <v>0</v>
          </cell>
          <cell r="G1330">
            <v>0</v>
          </cell>
        </row>
        <row r="1331">
          <cell r="A1331" t="str">
            <v/>
          </cell>
          <cell r="B1331" t="str">
            <v/>
          </cell>
          <cell r="C1331">
            <v>0</v>
          </cell>
          <cell r="D1331" t="str">
            <v/>
          </cell>
          <cell r="E1331">
            <v>0</v>
          </cell>
          <cell r="F1331">
            <v>0</v>
          </cell>
          <cell r="G1331">
            <v>0</v>
          </cell>
        </row>
        <row r="1332">
          <cell r="A1332" t="str">
            <v/>
          </cell>
          <cell r="B1332" t="str">
            <v/>
          </cell>
          <cell r="C1332">
            <v>0</v>
          </cell>
          <cell r="D1332" t="str">
            <v/>
          </cell>
          <cell r="E1332">
            <v>0</v>
          </cell>
          <cell r="F1332">
            <v>0</v>
          </cell>
          <cell r="G1332">
            <v>0</v>
          </cell>
        </row>
        <row r="1333">
          <cell r="A1333" t="str">
            <v/>
          </cell>
          <cell r="B1333" t="str">
            <v/>
          </cell>
          <cell r="C1333">
            <v>0</v>
          </cell>
          <cell r="D1333" t="str">
            <v/>
          </cell>
          <cell r="E1333">
            <v>0</v>
          </cell>
          <cell r="F1333">
            <v>0</v>
          </cell>
          <cell r="G1333">
            <v>0</v>
          </cell>
        </row>
        <row r="1334">
          <cell r="A1334" t="str">
            <v/>
          </cell>
          <cell r="B1334" t="str">
            <v/>
          </cell>
          <cell r="C1334">
            <v>0</v>
          </cell>
          <cell r="D1334" t="str">
            <v/>
          </cell>
          <cell r="E1334">
            <v>0</v>
          </cell>
          <cell r="F1334">
            <v>0</v>
          </cell>
          <cell r="G1334">
            <v>0</v>
          </cell>
        </row>
        <row r="1335">
          <cell r="A1335" t="str">
            <v/>
          </cell>
          <cell r="B1335" t="str">
            <v/>
          </cell>
          <cell r="C1335">
            <v>0</v>
          </cell>
          <cell r="D1335" t="str">
            <v/>
          </cell>
          <cell r="E1335">
            <v>0</v>
          </cell>
          <cell r="F1335">
            <v>0</v>
          </cell>
          <cell r="G1335">
            <v>0</v>
          </cell>
        </row>
        <row r="1336">
          <cell r="A1336" t="str">
            <v/>
          </cell>
          <cell r="B1336" t="str">
            <v/>
          </cell>
          <cell r="C1336">
            <v>0</v>
          </cell>
          <cell r="D1336" t="str">
            <v/>
          </cell>
          <cell r="E1336">
            <v>0</v>
          </cell>
          <cell r="F1336">
            <v>0</v>
          </cell>
          <cell r="G1336">
            <v>0</v>
          </cell>
        </row>
        <row r="1337">
          <cell r="A1337" t="str">
            <v/>
          </cell>
          <cell r="B1337" t="str">
            <v/>
          </cell>
          <cell r="C1337">
            <v>0</v>
          </cell>
          <cell r="D1337" t="str">
            <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v>0</v>
          </cell>
          <cell r="B1343">
            <v>0</v>
          </cell>
          <cell r="C1343">
            <v>0</v>
          </cell>
          <cell r="D1343">
            <v>0</v>
          </cell>
          <cell r="E1343">
            <v>0</v>
          </cell>
          <cell r="F1343" t="str">
            <v>Total A</v>
          </cell>
          <cell r="G1343">
            <v>0</v>
          </cell>
        </row>
        <row r="1344">
          <cell r="A1344" t="str">
            <v>B - MANO DE OBRA</v>
          </cell>
          <cell r="B1344">
            <v>0</v>
          </cell>
          <cell r="C1344">
            <v>0</v>
          </cell>
          <cell r="D1344">
            <v>0</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t="str">
            <v/>
          </cell>
          <cell r="B1347" t="str">
            <v/>
          </cell>
          <cell r="C1347">
            <v>0</v>
          </cell>
          <cell r="D1347" t="str">
            <v/>
          </cell>
          <cell r="E1347">
            <v>0</v>
          </cell>
          <cell r="F1347">
            <v>0</v>
          </cell>
          <cell r="G1347">
            <v>0</v>
          </cell>
        </row>
        <row r="1348">
          <cell r="A1348" t="str">
            <v/>
          </cell>
          <cell r="B1348" t="str">
            <v/>
          </cell>
          <cell r="C1348">
            <v>0</v>
          </cell>
          <cell r="D1348" t="str">
            <v/>
          </cell>
          <cell r="E1348">
            <v>0</v>
          </cell>
          <cell r="F1348">
            <v>0</v>
          </cell>
          <cell r="G1348">
            <v>0</v>
          </cell>
        </row>
        <row r="1349">
          <cell r="A1349" t="str">
            <v/>
          </cell>
          <cell r="B1349" t="str">
            <v/>
          </cell>
          <cell r="C1349">
            <v>0</v>
          </cell>
          <cell r="D1349" t="str">
            <v/>
          </cell>
          <cell r="E1349">
            <v>0</v>
          </cell>
          <cell r="F1349">
            <v>0</v>
          </cell>
          <cell r="G1349">
            <v>0</v>
          </cell>
        </row>
        <row r="1350">
          <cell r="A1350" t="str">
            <v/>
          </cell>
          <cell r="B1350" t="str">
            <v/>
          </cell>
          <cell r="C1350">
            <v>0</v>
          </cell>
          <cell r="D1350" t="str">
            <v/>
          </cell>
          <cell r="E1350">
            <v>0</v>
          </cell>
          <cell r="F1350">
            <v>0</v>
          </cell>
          <cell r="G1350">
            <v>0</v>
          </cell>
        </row>
        <row r="1351">
          <cell r="A1351" t="str">
            <v/>
          </cell>
          <cell r="B1351" t="str">
            <v/>
          </cell>
          <cell r="C1351">
            <v>0</v>
          </cell>
          <cell r="D1351" t="str">
            <v/>
          </cell>
          <cell r="E1351">
            <v>0</v>
          </cell>
          <cell r="F1351">
            <v>0</v>
          </cell>
          <cell r="G1351">
            <v>0</v>
          </cell>
        </row>
        <row r="1352">
          <cell r="A1352" t="str">
            <v/>
          </cell>
          <cell r="B1352" t="str">
            <v/>
          </cell>
          <cell r="C1352">
            <v>0</v>
          </cell>
          <cell r="D1352" t="str">
            <v/>
          </cell>
          <cell r="E1352">
            <v>0</v>
          </cell>
          <cell r="F1352">
            <v>0</v>
          </cell>
          <cell r="G1352">
            <v>0</v>
          </cell>
        </row>
        <row r="1353">
          <cell r="A1353">
            <v>0</v>
          </cell>
          <cell r="B1353">
            <v>0</v>
          </cell>
          <cell r="C1353">
            <v>0</v>
          </cell>
          <cell r="D1353">
            <v>0</v>
          </cell>
          <cell r="E1353">
            <v>0</v>
          </cell>
          <cell r="F1353" t="str">
            <v>Total B</v>
          </cell>
          <cell r="G1353">
            <v>0</v>
          </cell>
        </row>
        <row r="1354">
          <cell r="A1354" t="str">
            <v>C - EQUIPOS</v>
          </cell>
          <cell r="B1354">
            <v>0</v>
          </cell>
          <cell r="C1354">
            <v>0</v>
          </cell>
          <cell r="D1354">
            <v>0</v>
          </cell>
          <cell r="E1354">
            <v>0</v>
          </cell>
          <cell r="F1354">
            <v>0</v>
          </cell>
          <cell r="G1354">
            <v>0</v>
          </cell>
        </row>
        <row r="1355">
          <cell r="A1355" t="str">
            <v/>
          </cell>
          <cell r="B1355" t="str">
            <v/>
          </cell>
          <cell r="C1355">
            <v>0</v>
          </cell>
          <cell r="D1355" t="str">
            <v/>
          </cell>
          <cell r="E1355">
            <v>0</v>
          </cell>
          <cell r="F1355">
            <v>0</v>
          </cell>
          <cell r="G1355">
            <v>0</v>
          </cell>
        </row>
        <row r="1356">
          <cell r="A1356" t="str">
            <v/>
          </cell>
          <cell r="B1356" t="str">
            <v/>
          </cell>
          <cell r="C1356">
            <v>0</v>
          </cell>
          <cell r="D1356" t="str">
            <v/>
          </cell>
          <cell r="E1356">
            <v>0</v>
          </cell>
          <cell r="F1356">
            <v>0</v>
          </cell>
          <cell r="G1356">
            <v>0</v>
          </cell>
        </row>
        <row r="1357">
          <cell r="A1357" t="str">
            <v/>
          </cell>
          <cell r="B1357" t="str">
            <v/>
          </cell>
          <cell r="C1357">
            <v>0</v>
          </cell>
          <cell r="D1357" t="str">
            <v/>
          </cell>
          <cell r="E1357">
            <v>0</v>
          </cell>
          <cell r="F1357">
            <v>0</v>
          </cell>
          <cell r="G1357">
            <v>0</v>
          </cell>
        </row>
        <row r="1358">
          <cell r="A1358" t="str">
            <v/>
          </cell>
          <cell r="B1358" t="str">
            <v/>
          </cell>
          <cell r="C1358">
            <v>0</v>
          </cell>
          <cell r="D1358" t="str">
            <v/>
          </cell>
          <cell r="E1358">
            <v>0</v>
          </cell>
          <cell r="F1358">
            <v>0</v>
          </cell>
          <cell r="G1358">
            <v>0</v>
          </cell>
        </row>
        <row r="1359">
          <cell r="A1359" t="str">
            <v/>
          </cell>
          <cell r="B1359" t="str">
            <v/>
          </cell>
          <cell r="C1359">
            <v>0</v>
          </cell>
          <cell r="D1359" t="str">
            <v/>
          </cell>
          <cell r="E1359">
            <v>0</v>
          </cell>
          <cell r="F1359">
            <v>0</v>
          </cell>
          <cell r="G1359">
            <v>0</v>
          </cell>
        </row>
        <row r="1360">
          <cell r="A1360" t="str">
            <v/>
          </cell>
          <cell r="B1360" t="str">
            <v/>
          </cell>
          <cell r="C1360">
            <v>0</v>
          </cell>
          <cell r="D1360" t="str">
            <v/>
          </cell>
          <cell r="E1360">
            <v>0</v>
          </cell>
          <cell r="F1360">
            <v>0</v>
          </cell>
          <cell r="G1360">
            <v>0</v>
          </cell>
        </row>
        <row r="1361">
          <cell r="A1361" t="str">
            <v/>
          </cell>
          <cell r="B1361" t="str">
            <v/>
          </cell>
          <cell r="C1361">
            <v>0</v>
          </cell>
          <cell r="D1361" t="str">
            <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v>0</v>
          </cell>
          <cell r="E1365">
            <v>0</v>
          </cell>
          <cell r="F1365" t="str">
            <v>Total C</v>
          </cell>
          <cell r="G1365">
            <v>0</v>
          </cell>
        </row>
        <row r="1366">
          <cell r="A1366">
            <v>0</v>
          </cell>
          <cell r="E1366">
            <v>0</v>
          </cell>
          <cell r="G1366">
            <v>0</v>
          </cell>
        </row>
        <row r="1367">
          <cell r="A1367" t="str">
            <v/>
          </cell>
          <cell r="B1367" t="str">
            <v/>
          </cell>
          <cell r="C1367">
            <v>0</v>
          </cell>
          <cell r="D1367" t="str">
            <v>COSTO NETO</v>
          </cell>
          <cell r="E1367">
            <v>0</v>
          </cell>
          <cell r="F1367" t="str">
            <v>Total D=A+B+C</v>
          </cell>
          <cell r="G1367">
            <v>0</v>
          </cell>
        </row>
        <row r="1369">
          <cell r="A1369" t="str">
            <v>ANALISIS DE PRECIOS</v>
          </cell>
          <cell r="B1369">
            <v>0</v>
          </cell>
          <cell r="C1369">
            <v>0</v>
          </cell>
          <cell r="D1369">
            <v>0</v>
          </cell>
          <cell r="E1369">
            <v>0</v>
          </cell>
          <cell r="F1369">
            <v>0</v>
          </cell>
          <cell r="G1369">
            <v>0</v>
          </cell>
        </row>
        <row r="1370">
          <cell r="A1370" t="str">
            <v>COMITENTE:</v>
          </cell>
          <cell r="B1370" t="str">
            <v>INSTITUTO PROVINCIAL DE LA VIVIENDA</v>
          </cell>
          <cell r="C1370">
            <v>0</v>
          </cell>
          <cell r="D1370">
            <v>0</v>
          </cell>
          <cell r="E1370">
            <v>0</v>
          </cell>
          <cell r="F1370">
            <v>0</v>
          </cell>
          <cell r="G1370">
            <v>0</v>
          </cell>
        </row>
        <row r="1371">
          <cell r="A1371" t="str">
            <v>CONTRATISTA:</v>
          </cell>
          <cell r="B1371">
            <v>0</v>
          </cell>
          <cell r="C1371">
            <v>0</v>
          </cell>
          <cell r="D1371">
            <v>0</v>
          </cell>
          <cell r="E1371">
            <v>0</v>
          </cell>
          <cell r="F1371">
            <v>0</v>
          </cell>
          <cell r="G1371">
            <v>0</v>
          </cell>
        </row>
        <row r="1372">
          <cell r="A1372" t="str">
            <v>OBRA:</v>
          </cell>
          <cell r="B1372">
            <v>0</v>
          </cell>
          <cell r="C1372">
            <v>0</v>
          </cell>
          <cell r="D1372">
            <v>0</v>
          </cell>
          <cell r="E1372">
            <v>0</v>
          </cell>
          <cell r="F1372" t="str">
            <v>PRECIOS A:</v>
          </cell>
          <cell r="G1372">
            <v>0</v>
          </cell>
        </row>
        <row r="1373">
          <cell r="A1373" t="str">
            <v>UBICACIÓN:</v>
          </cell>
          <cell r="B1373">
            <v>0</v>
          </cell>
          <cell r="C1373">
            <v>0</v>
          </cell>
          <cell r="E1373">
            <v>0</v>
          </cell>
          <cell r="G1373">
            <v>0</v>
          </cell>
        </row>
        <row r="1374">
          <cell r="A1374" t="str">
            <v>RUBRO:</v>
          </cell>
          <cell r="B1374">
            <v>0</v>
          </cell>
          <cell r="C1374">
            <v>0</v>
          </cell>
          <cell r="E1374">
            <v>0</v>
          </cell>
          <cell r="G1374">
            <v>0</v>
          </cell>
        </row>
        <row r="1375">
          <cell r="A1375" t="str">
            <v>ITEM:</v>
          </cell>
          <cell r="B1375" t="str">
            <v/>
          </cell>
          <cell r="C1375" t="str">
            <v/>
          </cell>
          <cell r="E1375">
            <v>0</v>
          </cell>
          <cell r="F1375" t="str">
            <v>UNIDAD:</v>
          </cell>
          <cell r="G1375" t="str">
            <v/>
          </cell>
        </row>
        <row r="1376">
          <cell r="A1376">
            <v>0</v>
          </cell>
          <cell r="B1376">
            <v>0</v>
          </cell>
          <cell r="E1376">
            <v>0</v>
          </cell>
          <cell r="G1376">
            <v>0</v>
          </cell>
        </row>
        <row r="1377">
          <cell r="A1377" t="str">
            <v>DATOS REDETERMINACION</v>
          </cell>
          <cell r="B1377">
            <v>0</v>
          </cell>
          <cell r="C1377" t="str">
            <v>DESIGNACION</v>
          </cell>
          <cell r="D1377" t="str">
            <v>U</v>
          </cell>
          <cell r="E1377" t="str">
            <v>Cantidad</v>
          </cell>
          <cell r="F1377" t="str">
            <v>$ Unitarios</v>
          </cell>
          <cell r="G1377" t="str">
            <v>$ Parcial</v>
          </cell>
        </row>
        <row r="1378">
          <cell r="A1378" t="str">
            <v>CÓDIGO</v>
          </cell>
          <cell r="B1378" t="str">
            <v>DESCRIPCIÓN</v>
          </cell>
          <cell r="C1378">
            <v>0</v>
          </cell>
          <cell r="D1378">
            <v>0</v>
          </cell>
          <cell r="E1378">
            <v>0</v>
          </cell>
          <cell r="F1378">
            <v>0</v>
          </cell>
          <cell r="G1378">
            <v>0</v>
          </cell>
        </row>
        <row r="1379">
          <cell r="A1379" t="str">
            <v>A - MATERIALES</v>
          </cell>
          <cell r="B1379">
            <v>0</v>
          </cell>
          <cell r="C1379">
            <v>0</v>
          </cell>
          <cell r="D1379">
            <v>0</v>
          </cell>
          <cell r="E1379">
            <v>0</v>
          </cell>
          <cell r="F1379">
            <v>0</v>
          </cell>
          <cell r="G1379">
            <v>0</v>
          </cell>
        </row>
        <row r="1380">
          <cell r="A1380" t="str">
            <v/>
          </cell>
          <cell r="B1380" t="str">
            <v/>
          </cell>
          <cell r="C1380">
            <v>0</v>
          </cell>
          <cell r="D1380" t="str">
            <v/>
          </cell>
          <cell r="E1380">
            <v>0</v>
          </cell>
          <cell r="F1380">
            <v>0</v>
          </cell>
          <cell r="G1380">
            <v>0</v>
          </cell>
        </row>
        <row r="1381">
          <cell r="A1381" t="str">
            <v/>
          </cell>
          <cell r="B1381" t="str">
            <v/>
          </cell>
          <cell r="C1381">
            <v>0</v>
          </cell>
          <cell r="D1381" t="str">
            <v/>
          </cell>
          <cell r="E1381">
            <v>0</v>
          </cell>
          <cell r="F1381">
            <v>0</v>
          </cell>
          <cell r="G1381">
            <v>0</v>
          </cell>
        </row>
        <row r="1382">
          <cell r="A1382" t="str">
            <v/>
          </cell>
          <cell r="B1382" t="str">
            <v/>
          </cell>
          <cell r="C1382">
            <v>0</v>
          </cell>
          <cell r="D1382" t="str">
            <v/>
          </cell>
          <cell r="E1382">
            <v>0</v>
          </cell>
          <cell r="F1382">
            <v>0</v>
          </cell>
          <cell r="G1382">
            <v>0</v>
          </cell>
        </row>
        <row r="1383">
          <cell r="A1383" t="str">
            <v/>
          </cell>
          <cell r="B1383" t="str">
            <v/>
          </cell>
          <cell r="C1383">
            <v>0</v>
          </cell>
          <cell r="D1383" t="str">
            <v/>
          </cell>
          <cell r="E1383">
            <v>0</v>
          </cell>
          <cell r="F1383">
            <v>0</v>
          </cell>
          <cell r="G1383">
            <v>0</v>
          </cell>
        </row>
        <row r="1384">
          <cell r="A1384" t="str">
            <v/>
          </cell>
          <cell r="B1384" t="str">
            <v/>
          </cell>
          <cell r="C1384">
            <v>0</v>
          </cell>
          <cell r="D1384" t="str">
            <v/>
          </cell>
          <cell r="E1384">
            <v>0</v>
          </cell>
          <cell r="F1384">
            <v>0</v>
          </cell>
          <cell r="G1384">
            <v>0</v>
          </cell>
        </row>
        <row r="1385">
          <cell r="A1385" t="str">
            <v/>
          </cell>
          <cell r="B1385" t="str">
            <v/>
          </cell>
          <cell r="C1385">
            <v>0</v>
          </cell>
          <cell r="D1385" t="str">
            <v/>
          </cell>
          <cell r="E1385">
            <v>0</v>
          </cell>
          <cell r="F1385">
            <v>0</v>
          </cell>
          <cell r="G1385">
            <v>0</v>
          </cell>
        </row>
        <row r="1386">
          <cell r="A1386" t="str">
            <v/>
          </cell>
          <cell r="B1386" t="str">
            <v/>
          </cell>
          <cell r="C1386">
            <v>0</v>
          </cell>
          <cell r="D1386" t="str">
            <v/>
          </cell>
          <cell r="E1386">
            <v>0</v>
          </cell>
          <cell r="F1386">
            <v>0</v>
          </cell>
          <cell r="G1386">
            <v>0</v>
          </cell>
        </row>
        <row r="1387">
          <cell r="A1387" t="str">
            <v/>
          </cell>
          <cell r="B1387" t="str">
            <v/>
          </cell>
          <cell r="C1387">
            <v>0</v>
          </cell>
          <cell r="D1387" t="str">
            <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t="str">
            <v/>
          </cell>
          <cell r="B1397" t="str">
            <v/>
          </cell>
          <cell r="C1397">
            <v>0</v>
          </cell>
          <cell r="D1397" t="str">
            <v/>
          </cell>
          <cell r="E1397">
            <v>0</v>
          </cell>
          <cell r="F1397">
            <v>0</v>
          </cell>
          <cell r="G1397">
            <v>0</v>
          </cell>
        </row>
        <row r="1398">
          <cell r="A1398" t="str">
            <v/>
          </cell>
          <cell r="B1398" t="str">
            <v/>
          </cell>
          <cell r="C1398">
            <v>0</v>
          </cell>
          <cell r="D1398" t="str">
            <v/>
          </cell>
          <cell r="E1398">
            <v>0</v>
          </cell>
          <cell r="F1398">
            <v>0</v>
          </cell>
          <cell r="G1398">
            <v>0</v>
          </cell>
        </row>
        <row r="1399">
          <cell r="A1399" t="str">
            <v/>
          </cell>
          <cell r="B1399" t="str">
            <v/>
          </cell>
          <cell r="C1399">
            <v>0</v>
          </cell>
          <cell r="D1399" t="str">
            <v/>
          </cell>
          <cell r="E1399">
            <v>0</v>
          </cell>
          <cell r="F1399">
            <v>0</v>
          </cell>
          <cell r="G1399">
            <v>0</v>
          </cell>
        </row>
        <row r="1400">
          <cell r="A1400">
            <v>0</v>
          </cell>
          <cell r="B1400">
            <v>0</v>
          </cell>
          <cell r="C1400">
            <v>0</v>
          </cell>
          <cell r="D1400">
            <v>0</v>
          </cell>
          <cell r="E1400">
            <v>0</v>
          </cell>
          <cell r="F1400" t="str">
            <v>Total A</v>
          </cell>
          <cell r="G1400">
            <v>0</v>
          </cell>
        </row>
        <row r="1401">
          <cell r="A1401" t="str">
            <v>B - MANO DE OBRA</v>
          </cell>
          <cell r="B1401">
            <v>0</v>
          </cell>
          <cell r="C1401">
            <v>0</v>
          </cell>
          <cell r="D1401">
            <v>0</v>
          </cell>
          <cell r="E1401">
            <v>0</v>
          </cell>
          <cell r="F1401">
            <v>0</v>
          </cell>
          <cell r="G1401">
            <v>0</v>
          </cell>
        </row>
        <row r="1402">
          <cell r="A1402" t="str">
            <v/>
          </cell>
          <cell r="B1402" t="str">
            <v/>
          </cell>
          <cell r="C1402">
            <v>0</v>
          </cell>
          <cell r="D1402" t="str">
            <v/>
          </cell>
          <cell r="E1402">
            <v>0</v>
          </cell>
          <cell r="F1402">
            <v>0</v>
          </cell>
          <cell r="G1402">
            <v>0</v>
          </cell>
        </row>
        <row r="1403">
          <cell r="A1403" t="str">
            <v/>
          </cell>
          <cell r="B1403" t="str">
            <v/>
          </cell>
          <cell r="C1403">
            <v>0</v>
          </cell>
          <cell r="D1403" t="str">
            <v/>
          </cell>
          <cell r="E1403">
            <v>0</v>
          </cell>
          <cell r="F1403">
            <v>0</v>
          </cell>
          <cell r="G1403">
            <v>0</v>
          </cell>
        </row>
        <row r="1404">
          <cell r="A1404" t="str">
            <v/>
          </cell>
          <cell r="B1404" t="str">
            <v/>
          </cell>
          <cell r="C1404">
            <v>0</v>
          </cell>
          <cell r="D1404" t="str">
            <v/>
          </cell>
          <cell r="E1404">
            <v>0</v>
          </cell>
          <cell r="F1404">
            <v>0</v>
          </cell>
          <cell r="G1404">
            <v>0</v>
          </cell>
        </row>
        <row r="1405">
          <cell r="A1405" t="str">
            <v/>
          </cell>
          <cell r="B1405" t="str">
            <v/>
          </cell>
          <cell r="C1405">
            <v>0</v>
          </cell>
          <cell r="D1405" t="str">
            <v/>
          </cell>
          <cell r="E1405">
            <v>0</v>
          </cell>
          <cell r="F1405">
            <v>0</v>
          </cell>
          <cell r="G1405">
            <v>0</v>
          </cell>
        </row>
        <row r="1406">
          <cell r="A1406" t="str">
            <v/>
          </cell>
          <cell r="B1406" t="str">
            <v/>
          </cell>
          <cell r="C1406">
            <v>0</v>
          </cell>
          <cell r="D1406" t="str">
            <v/>
          </cell>
          <cell r="E1406">
            <v>0</v>
          </cell>
          <cell r="F1406">
            <v>0</v>
          </cell>
          <cell r="G1406">
            <v>0</v>
          </cell>
        </row>
        <row r="1407">
          <cell r="A1407" t="str">
            <v/>
          </cell>
          <cell r="B1407" t="str">
            <v/>
          </cell>
          <cell r="C1407">
            <v>0</v>
          </cell>
          <cell r="D1407" t="str">
            <v/>
          </cell>
          <cell r="E1407">
            <v>0</v>
          </cell>
          <cell r="F1407">
            <v>0</v>
          </cell>
          <cell r="G1407">
            <v>0</v>
          </cell>
        </row>
        <row r="1408">
          <cell r="A1408" t="str">
            <v/>
          </cell>
          <cell r="B1408" t="str">
            <v/>
          </cell>
          <cell r="C1408">
            <v>0</v>
          </cell>
          <cell r="D1408" t="str">
            <v/>
          </cell>
          <cell r="E1408">
            <v>0</v>
          </cell>
          <cell r="F1408">
            <v>0</v>
          </cell>
          <cell r="G1408">
            <v>0</v>
          </cell>
        </row>
        <row r="1409">
          <cell r="A1409" t="str">
            <v/>
          </cell>
          <cell r="B1409" t="str">
            <v/>
          </cell>
          <cell r="C1409">
            <v>0</v>
          </cell>
          <cell r="D1409" t="str">
            <v/>
          </cell>
          <cell r="E1409">
            <v>0</v>
          </cell>
          <cell r="F1409">
            <v>0</v>
          </cell>
          <cell r="G1409">
            <v>0</v>
          </cell>
        </row>
        <row r="1410">
          <cell r="A1410">
            <v>0</v>
          </cell>
          <cell r="B1410">
            <v>0</v>
          </cell>
          <cell r="C1410">
            <v>0</v>
          </cell>
          <cell r="D1410">
            <v>0</v>
          </cell>
          <cell r="E1410">
            <v>0</v>
          </cell>
          <cell r="F1410" t="str">
            <v>Total B</v>
          </cell>
          <cell r="G1410">
            <v>0</v>
          </cell>
        </row>
        <row r="1411">
          <cell r="A1411" t="str">
            <v>C - EQUIPOS</v>
          </cell>
          <cell r="B1411">
            <v>0</v>
          </cell>
          <cell r="C1411">
            <v>0</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v>0</v>
          </cell>
          <cell r="E1422">
            <v>0</v>
          </cell>
          <cell r="F1422" t="str">
            <v>Total C</v>
          </cell>
          <cell r="G1422">
            <v>0</v>
          </cell>
        </row>
        <row r="1423">
          <cell r="A1423">
            <v>0</v>
          </cell>
          <cell r="E1423">
            <v>0</v>
          </cell>
          <cell r="G1423">
            <v>0</v>
          </cell>
        </row>
        <row r="1424">
          <cell r="A1424" t="str">
            <v/>
          </cell>
          <cell r="B1424" t="str">
            <v/>
          </cell>
          <cell r="C1424">
            <v>0</v>
          </cell>
          <cell r="D1424" t="str">
            <v>COSTO NETO</v>
          </cell>
          <cell r="E1424">
            <v>0</v>
          </cell>
          <cell r="F1424" t="str">
            <v>Total D=A+B+C</v>
          </cell>
          <cell r="G1424">
            <v>0</v>
          </cell>
        </row>
        <row r="1425">
          <cell r="A1425">
            <v>0</v>
          </cell>
          <cell r="B1425">
            <v>0</v>
          </cell>
          <cell r="C1425">
            <v>0</v>
          </cell>
          <cell r="D1425">
            <v>0</v>
          </cell>
          <cell r="E1425">
            <v>0</v>
          </cell>
          <cell r="F1425">
            <v>0</v>
          </cell>
          <cell r="G1425">
            <v>0</v>
          </cell>
        </row>
        <row r="1426">
          <cell r="A1426" t="str">
            <v>ANALISIS DE PRECIOS</v>
          </cell>
          <cell r="B1426">
            <v>0</v>
          </cell>
          <cell r="C1426">
            <v>0</v>
          </cell>
          <cell r="D1426">
            <v>0</v>
          </cell>
          <cell r="E1426">
            <v>0</v>
          </cell>
          <cell r="F1426">
            <v>0</v>
          </cell>
          <cell r="G1426">
            <v>0</v>
          </cell>
        </row>
        <row r="1427">
          <cell r="A1427" t="str">
            <v>COMITENTE:</v>
          </cell>
          <cell r="B1427" t="str">
            <v>INSTITUTO PROVINCIAL DE LA VIVIENDA</v>
          </cell>
          <cell r="C1427">
            <v>0</v>
          </cell>
          <cell r="D1427">
            <v>0</v>
          </cell>
          <cell r="E1427">
            <v>0</v>
          </cell>
          <cell r="F1427">
            <v>0</v>
          </cell>
          <cell r="G1427">
            <v>0</v>
          </cell>
        </row>
        <row r="1428">
          <cell r="A1428" t="str">
            <v>CONTRATISTA:</v>
          </cell>
          <cell r="B1428">
            <v>0</v>
          </cell>
          <cell r="C1428">
            <v>0</v>
          </cell>
          <cell r="D1428">
            <v>0</v>
          </cell>
          <cell r="E1428">
            <v>0</v>
          </cell>
          <cell r="F1428">
            <v>0</v>
          </cell>
          <cell r="G1428">
            <v>0</v>
          </cell>
        </row>
        <row r="1429">
          <cell r="A1429" t="str">
            <v>OBRA:</v>
          </cell>
          <cell r="B1429">
            <v>0</v>
          </cell>
          <cell r="C1429">
            <v>0</v>
          </cell>
          <cell r="D1429">
            <v>0</v>
          </cell>
          <cell r="E1429">
            <v>0</v>
          </cell>
          <cell r="F1429" t="str">
            <v>PRECIOS A:</v>
          </cell>
          <cell r="G1429">
            <v>0</v>
          </cell>
        </row>
        <row r="1430">
          <cell r="A1430" t="str">
            <v>UBICACIÓN:</v>
          </cell>
          <cell r="B1430">
            <v>0</v>
          </cell>
          <cell r="C1430">
            <v>0</v>
          </cell>
          <cell r="E1430">
            <v>0</v>
          </cell>
          <cell r="G1430">
            <v>0</v>
          </cell>
        </row>
        <row r="1431">
          <cell r="A1431" t="str">
            <v>RUBRO:</v>
          </cell>
          <cell r="B1431">
            <v>0</v>
          </cell>
          <cell r="C1431">
            <v>0</v>
          </cell>
          <cell r="E1431">
            <v>0</v>
          </cell>
          <cell r="G1431">
            <v>0</v>
          </cell>
        </row>
        <row r="1432">
          <cell r="A1432" t="str">
            <v>ITEM:</v>
          </cell>
          <cell r="B1432" t="str">
            <v/>
          </cell>
          <cell r="C1432" t="str">
            <v/>
          </cell>
          <cell r="E1432">
            <v>0</v>
          </cell>
          <cell r="F1432" t="str">
            <v>UNIDAD:</v>
          </cell>
          <cell r="G1432" t="str">
            <v/>
          </cell>
        </row>
        <row r="1433">
          <cell r="A1433">
            <v>0</v>
          </cell>
          <cell r="B1433">
            <v>0</v>
          </cell>
          <cell r="E1433">
            <v>0</v>
          </cell>
          <cell r="G1433">
            <v>0</v>
          </cell>
        </row>
        <row r="1434">
          <cell r="A1434" t="str">
            <v>DATOS REDETERMINACION</v>
          </cell>
          <cell r="B1434">
            <v>0</v>
          </cell>
          <cell r="C1434" t="str">
            <v>DESIGNACION</v>
          </cell>
          <cell r="D1434" t="str">
            <v>U</v>
          </cell>
          <cell r="E1434" t="str">
            <v>Cantidad</v>
          </cell>
          <cell r="F1434" t="str">
            <v>$ Unitarios</v>
          </cell>
          <cell r="G1434" t="str">
            <v>$ Parcial</v>
          </cell>
        </row>
        <row r="1435">
          <cell r="A1435" t="str">
            <v>CÓDIGO</v>
          </cell>
          <cell r="B1435" t="str">
            <v>DESCRIPCIÓN</v>
          </cell>
          <cell r="C1435">
            <v>0</v>
          </cell>
          <cell r="D1435">
            <v>0</v>
          </cell>
          <cell r="E1435">
            <v>0</v>
          </cell>
          <cell r="F1435">
            <v>0</v>
          </cell>
          <cell r="G1435">
            <v>0</v>
          </cell>
        </row>
        <row r="1436">
          <cell r="A1436" t="str">
            <v>A - MATERIALES</v>
          </cell>
          <cell r="B1436">
            <v>0</v>
          </cell>
          <cell r="C1436">
            <v>0</v>
          </cell>
          <cell r="D1436">
            <v>0</v>
          </cell>
          <cell r="E1436">
            <v>0</v>
          </cell>
          <cell r="F1436">
            <v>0</v>
          </cell>
          <cell r="G1436">
            <v>0</v>
          </cell>
        </row>
        <row r="1437">
          <cell r="A1437" t="str">
            <v/>
          </cell>
          <cell r="B1437" t="str">
            <v/>
          </cell>
          <cell r="C1437">
            <v>0</v>
          </cell>
          <cell r="D1437" t="str">
            <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t="str">
            <v/>
          </cell>
          <cell r="B1447" t="str">
            <v/>
          </cell>
          <cell r="C1447">
            <v>0</v>
          </cell>
          <cell r="D1447" t="str">
            <v/>
          </cell>
          <cell r="E1447">
            <v>0</v>
          </cell>
          <cell r="F1447">
            <v>0</v>
          </cell>
          <cell r="G1447">
            <v>0</v>
          </cell>
        </row>
        <row r="1448">
          <cell r="A1448" t="str">
            <v/>
          </cell>
          <cell r="B1448" t="str">
            <v/>
          </cell>
          <cell r="C1448">
            <v>0</v>
          </cell>
          <cell r="D1448" t="str">
            <v/>
          </cell>
          <cell r="E1448">
            <v>0</v>
          </cell>
          <cell r="F1448">
            <v>0</v>
          </cell>
          <cell r="G1448">
            <v>0</v>
          </cell>
        </row>
        <row r="1449">
          <cell r="A1449" t="str">
            <v/>
          </cell>
          <cell r="B1449" t="str">
            <v/>
          </cell>
          <cell r="C1449">
            <v>0</v>
          </cell>
          <cell r="D1449" t="str">
            <v/>
          </cell>
          <cell r="E1449">
            <v>0</v>
          </cell>
          <cell r="F1449">
            <v>0</v>
          </cell>
          <cell r="G1449">
            <v>0</v>
          </cell>
        </row>
        <row r="1450">
          <cell r="A1450" t="str">
            <v/>
          </cell>
          <cell r="B1450" t="str">
            <v/>
          </cell>
          <cell r="C1450">
            <v>0</v>
          </cell>
          <cell r="D1450" t="str">
            <v/>
          </cell>
          <cell r="E1450">
            <v>0</v>
          </cell>
          <cell r="F1450">
            <v>0</v>
          </cell>
          <cell r="G1450">
            <v>0</v>
          </cell>
        </row>
        <row r="1451">
          <cell r="A1451" t="str">
            <v/>
          </cell>
          <cell r="B1451" t="str">
            <v/>
          </cell>
          <cell r="C1451">
            <v>0</v>
          </cell>
          <cell r="D1451" t="str">
            <v/>
          </cell>
          <cell r="E1451">
            <v>0</v>
          </cell>
          <cell r="F1451">
            <v>0</v>
          </cell>
          <cell r="G1451">
            <v>0</v>
          </cell>
        </row>
        <row r="1452">
          <cell r="A1452" t="str">
            <v/>
          </cell>
          <cell r="B1452" t="str">
            <v/>
          </cell>
          <cell r="C1452">
            <v>0</v>
          </cell>
          <cell r="D1452" t="str">
            <v/>
          </cell>
          <cell r="E1452">
            <v>0</v>
          </cell>
          <cell r="F1452">
            <v>0</v>
          </cell>
          <cell r="G1452">
            <v>0</v>
          </cell>
        </row>
        <row r="1453">
          <cell r="A1453" t="str">
            <v/>
          </cell>
          <cell r="B1453" t="str">
            <v/>
          </cell>
          <cell r="C1453">
            <v>0</v>
          </cell>
          <cell r="D1453" t="str">
            <v/>
          </cell>
          <cell r="E1453">
            <v>0</v>
          </cell>
          <cell r="F1453">
            <v>0</v>
          </cell>
          <cell r="G1453">
            <v>0</v>
          </cell>
        </row>
        <row r="1454">
          <cell r="A1454" t="str">
            <v/>
          </cell>
          <cell r="B1454" t="str">
            <v/>
          </cell>
          <cell r="C1454">
            <v>0</v>
          </cell>
          <cell r="D1454" t="str">
            <v/>
          </cell>
          <cell r="E1454">
            <v>0</v>
          </cell>
          <cell r="F1454">
            <v>0</v>
          </cell>
          <cell r="G1454">
            <v>0</v>
          </cell>
        </row>
        <row r="1455">
          <cell r="A1455" t="str">
            <v/>
          </cell>
          <cell r="B1455" t="str">
            <v/>
          </cell>
          <cell r="C1455">
            <v>0</v>
          </cell>
          <cell r="D1455" t="str">
            <v/>
          </cell>
          <cell r="E1455">
            <v>0</v>
          </cell>
          <cell r="F1455">
            <v>0</v>
          </cell>
          <cell r="G1455">
            <v>0</v>
          </cell>
        </row>
        <row r="1456">
          <cell r="A1456" t="str">
            <v/>
          </cell>
          <cell r="B1456" t="str">
            <v/>
          </cell>
          <cell r="C1456">
            <v>0</v>
          </cell>
          <cell r="D1456" t="str">
            <v/>
          </cell>
          <cell r="E1456">
            <v>0</v>
          </cell>
          <cell r="F1456">
            <v>0</v>
          </cell>
          <cell r="G1456">
            <v>0</v>
          </cell>
        </row>
        <row r="1457">
          <cell r="A1457">
            <v>0</v>
          </cell>
          <cell r="B1457">
            <v>0</v>
          </cell>
          <cell r="C1457">
            <v>0</v>
          </cell>
          <cell r="D1457">
            <v>0</v>
          </cell>
          <cell r="E1457">
            <v>0</v>
          </cell>
          <cell r="F1457" t="str">
            <v>Total A</v>
          </cell>
          <cell r="G1457">
            <v>0</v>
          </cell>
        </row>
        <row r="1458">
          <cell r="A1458" t="str">
            <v>B - MANO DE OBRA</v>
          </cell>
          <cell r="B1458">
            <v>0</v>
          </cell>
          <cell r="C1458">
            <v>0</v>
          </cell>
          <cell r="D1458">
            <v>0</v>
          </cell>
          <cell r="E1458">
            <v>0</v>
          </cell>
          <cell r="F1458">
            <v>0</v>
          </cell>
          <cell r="G1458">
            <v>0</v>
          </cell>
        </row>
        <row r="1459">
          <cell r="A1459" t="str">
            <v/>
          </cell>
          <cell r="B1459" t="str">
            <v/>
          </cell>
          <cell r="C1459">
            <v>0</v>
          </cell>
          <cell r="D1459" t="str">
            <v/>
          </cell>
          <cell r="E1459">
            <v>0</v>
          </cell>
          <cell r="F1459">
            <v>0</v>
          </cell>
          <cell r="G1459">
            <v>0</v>
          </cell>
        </row>
        <row r="1460">
          <cell r="A1460" t="str">
            <v/>
          </cell>
          <cell r="B1460" t="str">
            <v/>
          </cell>
          <cell r="C1460">
            <v>0</v>
          </cell>
          <cell r="D1460" t="str">
            <v/>
          </cell>
          <cell r="E1460">
            <v>0</v>
          </cell>
          <cell r="F1460">
            <v>0</v>
          </cell>
          <cell r="G1460">
            <v>0</v>
          </cell>
        </row>
        <row r="1461">
          <cell r="A1461" t="str">
            <v/>
          </cell>
          <cell r="B1461" t="str">
            <v/>
          </cell>
          <cell r="C1461">
            <v>0</v>
          </cell>
          <cell r="D1461" t="str">
            <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v>0</v>
          </cell>
          <cell r="B1467">
            <v>0</v>
          </cell>
          <cell r="C1467">
            <v>0</v>
          </cell>
          <cell r="D1467">
            <v>0</v>
          </cell>
          <cell r="E1467">
            <v>0</v>
          </cell>
          <cell r="F1467" t="str">
            <v>Total B</v>
          </cell>
          <cell r="G1467">
            <v>0</v>
          </cell>
        </row>
        <row r="1468">
          <cell r="A1468" t="str">
            <v>C - EQUIPOS</v>
          </cell>
          <cell r="B1468">
            <v>0</v>
          </cell>
          <cell r="C1468">
            <v>0</v>
          </cell>
          <cell r="D1468">
            <v>0</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t="str">
            <v/>
          </cell>
          <cell r="B1476" t="str">
            <v/>
          </cell>
          <cell r="C1476">
            <v>0</v>
          </cell>
          <cell r="D1476" t="str">
            <v/>
          </cell>
          <cell r="E1476">
            <v>0</v>
          </cell>
          <cell r="F1476">
            <v>0</v>
          </cell>
          <cell r="G1476">
            <v>0</v>
          </cell>
        </row>
        <row r="1477">
          <cell r="A1477" t="str">
            <v/>
          </cell>
          <cell r="B1477" t="str">
            <v/>
          </cell>
          <cell r="C1477">
            <v>0</v>
          </cell>
          <cell r="D1477" t="str">
            <v/>
          </cell>
          <cell r="E1477">
            <v>0</v>
          </cell>
          <cell r="F1477">
            <v>0</v>
          </cell>
          <cell r="G1477">
            <v>0</v>
          </cell>
        </row>
        <row r="1478">
          <cell r="A1478" t="str">
            <v/>
          </cell>
          <cell r="B1478" t="str">
            <v/>
          </cell>
          <cell r="C1478">
            <v>0</v>
          </cell>
          <cell r="D1478" t="str">
            <v/>
          </cell>
          <cell r="E1478">
            <v>0</v>
          </cell>
          <cell r="F1478">
            <v>0</v>
          </cell>
          <cell r="G1478">
            <v>0</v>
          </cell>
        </row>
        <row r="1479">
          <cell r="A1479">
            <v>0</v>
          </cell>
          <cell r="E1479">
            <v>0</v>
          </cell>
          <cell r="F1479" t="str">
            <v>Total C</v>
          </cell>
          <cell r="G1479">
            <v>0</v>
          </cell>
        </row>
        <row r="1480">
          <cell r="A1480">
            <v>0</v>
          </cell>
          <cell r="E1480">
            <v>0</v>
          </cell>
          <cell r="G1480">
            <v>0</v>
          </cell>
        </row>
        <row r="1481">
          <cell r="A1481" t="str">
            <v/>
          </cell>
          <cell r="B1481" t="str">
            <v/>
          </cell>
          <cell r="C1481">
            <v>0</v>
          </cell>
          <cell r="D1481" t="str">
            <v>COSTO NETO</v>
          </cell>
          <cell r="E1481">
            <v>0</v>
          </cell>
          <cell r="F1481" t="str">
            <v>Total D=A+B+C</v>
          </cell>
          <cell r="G1481">
            <v>0</v>
          </cell>
        </row>
        <row r="1483">
          <cell r="A1483" t="str">
            <v>ANALISIS DE PRECIOS</v>
          </cell>
          <cell r="B1483">
            <v>0</v>
          </cell>
          <cell r="C1483">
            <v>0</v>
          </cell>
          <cell r="D1483">
            <v>0</v>
          </cell>
          <cell r="E1483">
            <v>0</v>
          </cell>
          <cell r="F1483">
            <v>0</v>
          </cell>
          <cell r="G1483">
            <v>0</v>
          </cell>
        </row>
        <row r="1484">
          <cell r="A1484" t="str">
            <v>COMITENTE:</v>
          </cell>
          <cell r="B1484" t="str">
            <v>INSTITUTO PROVINCIAL DE LA VIVIENDA</v>
          </cell>
          <cell r="C1484">
            <v>0</v>
          </cell>
          <cell r="D1484">
            <v>0</v>
          </cell>
          <cell r="E1484">
            <v>0</v>
          </cell>
          <cell r="F1484">
            <v>0</v>
          </cell>
          <cell r="G1484">
            <v>0</v>
          </cell>
        </row>
        <row r="1485">
          <cell r="A1485" t="str">
            <v>CONTRATISTA:</v>
          </cell>
          <cell r="B1485">
            <v>0</v>
          </cell>
          <cell r="C1485">
            <v>0</v>
          </cell>
          <cell r="D1485">
            <v>0</v>
          </cell>
          <cell r="E1485">
            <v>0</v>
          </cell>
          <cell r="F1485">
            <v>0</v>
          </cell>
          <cell r="G1485">
            <v>0</v>
          </cell>
        </row>
        <row r="1486">
          <cell r="A1486" t="str">
            <v>OBRA:</v>
          </cell>
          <cell r="B1486">
            <v>0</v>
          </cell>
          <cell r="C1486">
            <v>0</v>
          </cell>
          <cell r="D1486">
            <v>0</v>
          </cell>
          <cell r="E1486">
            <v>0</v>
          </cell>
          <cell r="F1486" t="str">
            <v>PRECIOS A:</v>
          </cell>
          <cell r="G1486">
            <v>0</v>
          </cell>
        </row>
        <row r="1487">
          <cell r="A1487" t="str">
            <v>UBICACIÓN:</v>
          </cell>
          <cell r="B1487">
            <v>0</v>
          </cell>
          <cell r="C1487">
            <v>0</v>
          </cell>
          <cell r="E1487">
            <v>0</v>
          </cell>
          <cell r="G1487">
            <v>0</v>
          </cell>
        </row>
        <row r="1488">
          <cell r="A1488" t="str">
            <v>RUBRO:</v>
          </cell>
          <cell r="B1488">
            <v>0</v>
          </cell>
          <cell r="C1488">
            <v>0</v>
          </cell>
          <cell r="E1488">
            <v>0</v>
          </cell>
          <cell r="G1488">
            <v>0</v>
          </cell>
        </row>
        <row r="1489">
          <cell r="A1489" t="str">
            <v>ITEM:</v>
          </cell>
          <cell r="B1489" t="str">
            <v/>
          </cell>
          <cell r="C1489" t="str">
            <v/>
          </cell>
          <cell r="E1489">
            <v>0</v>
          </cell>
          <cell r="F1489" t="str">
            <v>UNIDAD:</v>
          </cell>
          <cell r="G1489" t="str">
            <v/>
          </cell>
        </row>
        <row r="1490">
          <cell r="A1490">
            <v>0</v>
          </cell>
          <cell r="B1490">
            <v>0</v>
          </cell>
          <cell r="E1490">
            <v>0</v>
          </cell>
          <cell r="G1490">
            <v>0</v>
          </cell>
        </row>
        <row r="1491">
          <cell r="A1491" t="str">
            <v>DATOS REDETERMINACION</v>
          </cell>
          <cell r="B1491">
            <v>0</v>
          </cell>
          <cell r="C1491" t="str">
            <v>DESIGNACION</v>
          </cell>
          <cell r="D1491" t="str">
            <v>U</v>
          </cell>
          <cell r="E1491" t="str">
            <v>Cantidad</v>
          </cell>
          <cell r="F1491" t="str">
            <v>$ Unitarios</v>
          </cell>
          <cell r="G1491" t="str">
            <v>$ Parcial</v>
          </cell>
        </row>
        <row r="1492">
          <cell r="A1492" t="str">
            <v>CÓDIGO</v>
          </cell>
          <cell r="B1492" t="str">
            <v>DESCRIPCIÓN</v>
          </cell>
          <cell r="C1492">
            <v>0</v>
          </cell>
          <cell r="D1492">
            <v>0</v>
          </cell>
          <cell r="E1492">
            <v>0</v>
          </cell>
          <cell r="F1492">
            <v>0</v>
          </cell>
          <cell r="G1492">
            <v>0</v>
          </cell>
        </row>
        <row r="1493">
          <cell r="A1493" t="str">
            <v>A - MATERIALES</v>
          </cell>
          <cell r="B1493">
            <v>0</v>
          </cell>
          <cell r="C1493">
            <v>0</v>
          </cell>
          <cell r="D1493">
            <v>0</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t="str">
            <v/>
          </cell>
          <cell r="B1497" t="str">
            <v/>
          </cell>
          <cell r="C1497">
            <v>0</v>
          </cell>
          <cell r="D1497" t="str">
            <v/>
          </cell>
          <cell r="E1497">
            <v>0</v>
          </cell>
          <cell r="F1497">
            <v>0</v>
          </cell>
          <cell r="G1497">
            <v>0</v>
          </cell>
        </row>
        <row r="1498">
          <cell r="A1498" t="str">
            <v/>
          </cell>
          <cell r="B1498" t="str">
            <v/>
          </cell>
          <cell r="C1498">
            <v>0</v>
          </cell>
          <cell r="D1498" t="str">
            <v/>
          </cell>
          <cell r="E1498">
            <v>0</v>
          </cell>
          <cell r="F1498">
            <v>0</v>
          </cell>
          <cell r="G1498">
            <v>0</v>
          </cell>
        </row>
        <row r="1499">
          <cell r="A1499" t="str">
            <v/>
          </cell>
          <cell r="B1499" t="str">
            <v/>
          </cell>
          <cell r="C1499">
            <v>0</v>
          </cell>
          <cell r="D1499" t="str">
            <v/>
          </cell>
          <cell r="E1499">
            <v>0</v>
          </cell>
          <cell r="F1499">
            <v>0</v>
          </cell>
          <cell r="G1499">
            <v>0</v>
          </cell>
        </row>
        <row r="1500">
          <cell r="A1500" t="str">
            <v/>
          </cell>
          <cell r="B1500" t="str">
            <v/>
          </cell>
          <cell r="C1500">
            <v>0</v>
          </cell>
          <cell r="D1500" t="str">
            <v/>
          </cell>
          <cell r="E1500">
            <v>0</v>
          </cell>
          <cell r="F1500">
            <v>0</v>
          </cell>
          <cell r="G1500">
            <v>0</v>
          </cell>
        </row>
        <row r="1501">
          <cell r="A1501" t="str">
            <v/>
          </cell>
          <cell r="B1501" t="str">
            <v/>
          </cell>
          <cell r="C1501">
            <v>0</v>
          </cell>
          <cell r="D1501" t="str">
            <v/>
          </cell>
          <cell r="E1501">
            <v>0</v>
          </cell>
          <cell r="F1501">
            <v>0</v>
          </cell>
          <cell r="G1501">
            <v>0</v>
          </cell>
        </row>
        <row r="1502">
          <cell r="A1502" t="str">
            <v/>
          </cell>
          <cell r="B1502" t="str">
            <v/>
          </cell>
          <cell r="C1502">
            <v>0</v>
          </cell>
          <cell r="D1502" t="str">
            <v/>
          </cell>
          <cell r="E1502">
            <v>0</v>
          </cell>
          <cell r="F1502">
            <v>0</v>
          </cell>
          <cell r="G1502">
            <v>0</v>
          </cell>
        </row>
        <row r="1503">
          <cell r="A1503" t="str">
            <v/>
          </cell>
          <cell r="B1503" t="str">
            <v/>
          </cell>
          <cell r="C1503">
            <v>0</v>
          </cell>
          <cell r="D1503" t="str">
            <v/>
          </cell>
          <cell r="E1503">
            <v>0</v>
          </cell>
          <cell r="F1503">
            <v>0</v>
          </cell>
          <cell r="G1503">
            <v>0</v>
          </cell>
        </row>
        <row r="1504">
          <cell r="A1504" t="str">
            <v/>
          </cell>
          <cell r="B1504" t="str">
            <v/>
          </cell>
          <cell r="C1504">
            <v>0</v>
          </cell>
          <cell r="D1504" t="str">
            <v/>
          </cell>
          <cell r="E1504">
            <v>0</v>
          </cell>
          <cell r="F1504">
            <v>0</v>
          </cell>
          <cell r="G1504">
            <v>0</v>
          </cell>
        </row>
        <row r="1505">
          <cell r="A1505" t="str">
            <v/>
          </cell>
          <cell r="B1505" t="str">
            <v/>
          </cell>
          <cell r="C1505">
            <v>0</v>
          </cell>
          <cell r="D1505" t="str">
            <v/>
          </cell>
          <cell r="E1505">
            <v>0</v>
          </cell>
          <cell r="F1505">
            <v>0</v>
          </cell>
          <cell r="G1505">
            <v>0</v>
          </cell>
        </row>
        <row r="1506">
          <cell r="A1506" t="str">
            <v/>
          </cell>
          <cell r="B1506" t="str">
            <v/>
          </cell>
          <cell r="C1506">
            <v>0</v>
          </cell>
          <cell r="D1506" t="str">
            <v/>
          </cell>
          <cell r="E1506">
            <v>0</v>
          </cell>
          <cell r="F1506">
            <v>0</v>
          </cell>
          <cell r="G1506">
            <v>0</v>
          </cell>
        </row>
        <row r="1507">
          <cell r="A1507" t="str">
            <v/>
          </cell>
          <cell r="B1507" t="str">
            <v/>
          </cell>
          <cell r="C1507">
            <v>0</v>
          </cell>
          <cell r="D1507" t="str">
            <v/>
          </cell>
          <cell r="E1507">
            <v>0</v>
          </cell>
          <cell r="F1507">
            <v>0</v>
          </cell>
          <cell r="G1507">
            <v>0</v>
          </cell>
        </row>
        <row r="1508">
          <cell r="A1508" t="str">
            <v/>
          </cell>
          <cell r="B1508" t="str">
            <v/>
          </cell>
          <cell r="C1508">
            <v>0</v>
          </cell>
          <cell r="D1508" t="str">
            <v/>
          </cell>
          <cell r="E1508">
            <v>0</v>
          </cell>
          <cell r="F1508">
            <v>0</v>
          </cell>
          <cell r="G1508">
            <v>0</v>
          </cell>
        </row>
        <row r="1509">
          <cell r="A1509" t="str">
            <v/>
          </cell>
          <cell r="B1509" t="str">
            <v/>
          </cell>
          <cell r="C1509">
            <v>0</v>
          </cell>
          <cell r="D1509" t="str">
            <v/>
          </cell>
          <cell r="E1509">
            <v>0</v>
          </cell>
          <cell r="F1509">
            <v>0</v>
          </cell>
          <cell r="G1509">
            <v>0</v>
          </cell>
        </row>
        <row r="1510">
          <cell r="A1510" t="str">
            <v/>
          </cell>
          <cell r="B1510" t="str">
            <v/>
          </cell>
          <cell r="C1510">
            <v>0</v>
          </cell>
          <cell r="D1510" t="str">
            <v/>
          </cell>
          <cell r="E1510">
            <v>0</v>
          </cell>
          <cell r="F1510">
            <v>0</v>
          </cell>
          <cell r="G1510">
            <v>0</v>
          </cell>
        </row>
        <row r="1511">
          <cell r="A1511" t="str">
            <v/>
          </cell>
          <cell r="B1511" t="str">
            <v/>
          </cell>
          <cell r="C1511">
            <v>0</v>
          </cell>
          <cell r="D1511" t="str">
            <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v>0</v>
          </cell>
          <cell r="B1514">
            <v>0</v>
          </cell>
          <cell r="C1514">
            <v>0</v>
          </cell>
          <cell r="D1514">
            <v>0</v>
          </cell>
          <cell r="E1514">
            <v>0</v>
          </cell>
          <cell r="F1514" t="str">
            <v>Total A</v>
          </cell>
          <cell r="G1514">
            <v>0</v>
          </cell>
        </row>
        <row r="1515">
          <cell r="A1515" t="str">
            <v>B - MANO DE OBRA</v>
          </cell>
          <cell r="B1515">
            <v>0</v>
          </cell>
          <cell r="C1515">
            <v>0</v>
          </cell>
          <cell r="D1515">
            <v>0</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v>0</v>
          </cell>
          <cell r="B1524">
            <v>0</v>
          </cell>
          <cell r="C1524">
            <v>0</v>
          </cell>
          <cell r="D1524">
            <v>0</v>
          </cell>
          <cell r="E1524">
            <v>0</v>
          </cell>
          <cell r="F1524" t="str">
            <v>Total B</v>
          </cell>
          <cell r="G1524">
            <v>0</v>
          </cell>
        </row>
        <row r="1525">
          <cell r="A1525" t="str">
            <v>C - EQUIPOS</v>
          </cell>
          <cell r="B1525">
            <v>0</v>
          </cell>
          <cell r="C1525">
            <v>0</v>
          </cell>
          <cell r="D1525">
            <v>0</v>
          </cell>
          <cell r="E1525">
            <v>0</v>
          </cell>
          <cell r="F1525">
            <v>0</v>
          </cell>
          <cell r="G1525">
            <v>0</v>
          </cell>
        </row>
        <row r="1526">
          <cell r="A1526" t="str">
            <v/>
          </cell>
          <cell r="B1526" t="str">
            <v/>
          </cell>
          <cell r="C1526">
            <v>0</v>
          </cell>
          <cell r="D1526" t="str">
            <v/>
          </cell>
          <cell r="E1526">
            <v>0</v>
          </cell>
          <cell r="F1526">
            <v>0</v>
          </cell>
          <cell r="G1526">
            <v>0</v>
          </cell>
        </row>
        <row r="1527">
          <cell r="A1527" t="str">
            <v/>
          </cell>
          <cell r="B1527" t="str">
            <v/>
          </cell>
          <cell r="C1527">
            <v>0</v>
          </cell>
          <cell r="D1527" t="str">
            <v/>
          </cell>
          <cell r="E1527">
            <v>0</v>
          </cell>
          <cell r="F1527">
            <v>0</v>
          </cell>
          <cell r="G1527">
            <v>0</v>
          </cell>
        </row>
        <row r="1528">
          <cell r="A1528" t="str">
            <v/>
          </cell>
          <cell r="B1528" t="str">
            <v/>
          </cell>
          <cell r="C1528">
            <v>0</v>
          </cell>
          <cell r="D1528" t="str">
            <v/>
          </cell>
          <cell r="E1528">
            <v>0</v>
          </cell>
          <cell r="F1528">
            <v>0</v>
          </cell>
          <cell r="G1528">
            <v>0</v>
          </cell>
        </row>
        <row r="1529">
          <cell r="A1529" t="str">
            <v/>
          </cell>
          <cell r="B1529" t="str">
            <v/>
          </cell>
          <cell r="C1529">
            <v>0</v>
          </cell>
          <cell r="D1529" t="str">
            <v/>
          </cell>
          <cell r="E1529">
            <v>0</v>
          </cell>
          <cell r="F1529">
            <v>0</v>
          </cell>
          <cell r="G1529">
            <v>0</v>
          </cell>
        </row>
        <row r="1530">
          <cell r="A1530" t="str">
            <v/>
          </cell>
          <cell r="B1530" t="str">
            <v/>
          </cell>
          <cell r="C1530">
            <v>0</v>
          </cell>
          <cell r="D1530" t="str">
            <v/>
          </cell>
          <cell r="E1530">
            <v>0</v>
          </cell>
          <cell r="F1530">
            <v>0</v>
          </cell>
          <cell r="G1530">
            <v>0</v>
          </cell>
        </row>
        <row r="1531">
          <cell r="A1531" t="str">
            <v/>
          </cell>
          <cell r="B1531" t="str">
            <v/>
          </cell>
          <cell r="C1531">
            <v>0</v>
          </cell>
          <cell r="D1531" t="str">
            <v/>
          </cell>
          <cell r="E1531">
            <v>0</v>
          </cell>
          <cell r="F1531">
            <v>0</v>
          </cell>
          <cell r="G1531">
            <v>0</v>
          </cell>
        </row>
        <row r="1532">
          <cell r="A1532" t="str">
            <v/>
          </cell>
          <cell r="B1532" t="str">
            <v/>
          </cell>
          <cell r="C1532">
            <v>0</v>
          </cell>
          <cell r="D1532" t="str">
            <v/>
          </cell>
          <cell r="E1532">
            <v>0</v>
          </cell>
          <cell r="F1532">
            <v>0</v>
          </cell>
          <cell r="G1532">
            <v>0</v>
          </cell>
        </row>
        <row r="1533">
          <cell r="A1533" t="str">
            <v/>
          </cell>
          <cell r="B1533" t="str">
            <v/>
          </cell>
          <cell r="C1533">
            <v>0</v>
          </cell>
          <cell r="D1533" t="str">
            <v/>
          </cell>
          <cell r="E1533">
            <v>0</v>
          </cell>
          <cell r="F1533">
            <v>0</v>
          </cell>
          <cell r="G1533">
            <v>0</v>
          </cell>
        </row>
        <row r="1534">
          <cell r="A1534" t="str">
            <v/>
          </cell>
          <cell r="B1534" t="str">
            <v/>
          </cell>
          <cell r="C1534">
            <v>0</v>
          </cell>
          <cell r="D1534" t="str">
            <v/>
          </cell>
          <cell r="E1534">
            <v>0</v>
          </cell>
          <cell r="F1534">
            <v>0</v>
          </cell>
          <cell r="G1534">
            <v>0</v>
          </cell>
        </row>
        <row r="1535">
          <cell r="A1535" t="str">
            <v/>
          </cell>
          <cell r="B1535" t="str">
            <v/>
          </cell>
          <cell r="C1535">
            <v>0</v>
          </cell>
          <cell r="D1535" t="str">
            <v/>
          </cell>
          <cell r="E1535">
            <v>0</v>
          </cell>
          <cell r="F1535">
            <v>0</v>
          </cell>
          <cell r="G1535">
            <v>0</v>
          </cell>
        </row>
        <row r="1536">
          <cell r="A1536">
            <v>0</v>
          </cell>
          <cell r="E1536">
            <v>0</v>
          </cell>
          <cell r="F1536" t="str">
            <v>Total C</v>
          </cell>
          <cell r="G1536">
            <v>0</v>
          </cell>
        </row>
        <row r="1537">
          <cell r="A1537">
            <v>0</v>
          </cell>
          <cell r="E1537">
            <v>0</v>
          </cell>
          <cell r="G1537">
            <v>0</v>
          </cell>
        </row>
        <row r="1538">
          <cell r="A1538" t="str">
            <v/>
          </cell>
          <cell r="B1538" t="str">
            <v/>
          </cell>
          <cell r="C1538">
            <v>0</v>
          </cell>
          <cell r="D1538" t="str">
            <v>COSTO NETO</v>
          </cell>
          <cell r="E1538">
            <v>0</v>
          </cell>
          <cell r="F1538" t="str">
            <v>Total D=A+B+C</v>
          </cell>
          <cell r="G1538">
            <v>0</v>
          </cell>
        </row>
        <row r="1539">
          <cell r="A1539">
            <v>0</v>
          </cell>
          <cell r="B1539">
            <v>0</v>
          </cell>
          <cell r="C1539">
            <v>0</v>
          </cell>
          <cell r="D1539">
            <v>0</v>
          </cell>
          <cell r="E1539">
            <v>0</v>
          </cell>
          <cell r="F1539">
            <v>0</v>
          </cell>
          <cell r="G1539">
            <v>0</v>
          </cell>
        </row>
        <row r="1540">
          <cell r="A1540" t="str">
            <v>ANALISIS DE PRECIOS</v>
          </cell>
          <cell r="B1540">
            <v>0</v>
          </cell>
          <cell r="C1540">
            <v>0</v>
          </cell>
          <cell r="D1540">
            <v>0</v>
          </cell>
          <cell r="E1540">
            <v>0</v>
          </cell>
          <cell r="F1540">
            <v>0</v>
          </cell>
          <cell r="G1540">
            <v>0</v>
          </cell>
        </row>
        <row r="1541">
          <cell r="A1541" t="str">
            <v>COMITENTE:</v>
          </cell>
          <cell r="B1541" t="str">
            <v>INSTITUTO PROVINCIAL DE LA VIVIENDA</v>
          </cell>
          <cell r="C1541">
            <v>0</v>
          </cell>
          <cell r="D1541">
            <v>0</v>
          </cell>
          <cell r="E1541">
            <v>0</v>
          </cell>
          <cell r="F1541">
            <v>0</v>
          </cell>
          <cell r="G1541">
            <v>0</v>
          </cell>
        </row>
        <row r="1542">
          <cell r="A1542" t="str">
            <v>CONTRATISTA:</v>
          </cell>
          <cell r="B1542">
            <v>0</v>
          </cell>
          <cell r="C1542">
            <v>0</v>
          </cell>
          <cell r="D1542">
            <v>0</v>
          </cell>
          <cell r="E1542">
            <v>0</v>
          </cell>
          <cell r="F1542">
            <v>0</v>
          </cell>
          <cell r="G1542">
            <v>0</v>
          </cell>
        </row>
        <row r="1543">
          <cell r="A1543" t="str">
            <v>OBRA:</v>
          </cell>
          <cell r="B1543">
            <v>0</v>
          </cell>
          <cell r="C1543">
            <v>0</v>
          </cell>
          <cell r="D1543">
            <v>0</v>
          </cell>
          <cell r="E1543">
            <v>0</v>
          </cell>
          <cell r="F1543" t="str">
            <v>PRECIOS A:</v>
          </cell>
          <cell r="G1543">
            <v>0</v>
          </cell>
        </row>
        <row r="1544">
          <cell r="A1544" t="str">
            <v>UBICACIÓN:</v>
          </cell>
          <cell r="B1544">
            <v>0</v>
          </cell>
          <cell r="C1544">
            <v>0</v>
          </cell>
          <cell r="E1544">
            <v>0</v>
          </cell>
          <cell r="G1544">
            <v>0</v>
          </cell>
        </row>
        <row r="1545">
          <cell r="A1545" t="str">
            <v>RUBRO:</v>
          </cell>
          <cell r="B1545">
            <v>0</v>
          </cell>
          <cell r="C1545">
            <v>0</v>
          </cell>
          <cell r="E1545">
            <v>0</v>
          </cell>
          <cell r="G1545">
            <v>0</v>
          </cell>
        </row>
        <row r="1546">
          <cell r="A1546" t="str">
            <v>ITEM:</v>
          </cell>
          <cell r="B1546" t="str">
            <v/>
          </cell>
          <cell r="C1546" t="str">
            <v/>
          </cell>
          <cell r="E1546">
            <v>0</v>
          </cell>
          <cell r="F1546" t="str">
            <v>UNIDAD:</v>
          </cell>
          <cell r="G1546" t="str">
            <v/>
          </cell>
        </row>
        <row r="1547">
          <cell r="A1547">
            <v>0</v>
          </cell>
          <cell r="B1547">
            <v>0</v>
          </cell>
          <cell r="E1547">
            <v>0</v>
          </cell>
          <cell r="G1547">
            <v>0</v>
          </cell>
        </row>
        <row r="1548">
          <cell r="A1548" t="str">
            <v>DATOS REDETERMINACION</v>
          </cell>
          <cell r="B1548">
            <v>0</v>
          </cell>
          <cell r="C1548" t="str">
            <v>DESIGNACION</v>
          </cell>
          <cell r="D1548" t="str">
            <v>U</v>
          </cell>
          <cell r="E1548" t="str">
            <v>Cantidad</v>
          </cell>
          <cell r="F1548" t="str">
            <v>$ Unitarios</v>
          </cell>
          <cell r="G1548" t="str">
            <v>$ Parcial</v>
          </cell>
        </row>
        <row r="1549">
          <cell r="A1549" t="str">
            <v>CÓDIGO</v>
          </cell>
          <cell r="B1549" t="str">
            <v>DESCRIPCIÓN</v>
          </cell>
          <cell r="C1549">
            <v>0</v>
          </cell>
          <cell r="D1549">
            <v>0</v>
          </cell>
          <cell r="E1549">
            <v>0</v>
          </cell>
          <cell r="F1549">
            <v>0</v>
          </cell>
          <cell r="G1549">
            <v>0</v>
          </cell>
        </row>
        <row r="1550">
          <cell r="A1550" t="str">
            <v>A - MATERIALES</v>
          </cell>
          <cell r="B1550">
            <v>0</v>
          </cell>
          <cell r="C1550">
            <v>0</v>
          </cell>
          <cell r="D1550">
            <v>0</v>
          </cell>
          <cell r="E1550">
            <v>0</v>
          </cell>
          <cell r="F1550">
            <v>0</v>
          </cell>
          <cell r="G1550">
            <v>0</v>
          </cell>
        </row>
        <row r="1551">
          <cell r="A1551" t="str">
            <v/>
          </cell>
          <cell r="B1551" t="str">
            <v/>
          </cell>
          <cell r="C1551">
            <v>0</v>
          </cell>
          <cell r="D1551" t="str">
            <v/>
          </cell>
          <cell r="E1551">
            <v>0</v>
          </cell>
          <cell r="F1551">
            <v>0</v>
          </cell>
          <cell r="G1551">
            <v>0</v>
          </cell>
        </row>
        <row r="1552">
          <cell r="A1552" t="str">
            <v/>
          </cell>
          <cell r="B1552" t="str">
            <v/>
          </cell>
          <cell r="C1552">
            <v>0</v>
          </cell>
          <cell r="D1552" t="str">
            <v/>
          </cell>
          <cell r="E1552">
            <v>0</v>
          </cell>
          <cell r="F1552">
            <v>0</v>
          </cell>
          <cell r="G1552">
            <v>0</v>
          </cell>
        </row>
        <row r="1553">
          <cell r="A1553" t="str">
            <v/>
          </cell>
          <cell r="B1553" t="str">
            <v/>
          </cell>
          <cell r="C1553">
            <v>0</v>
          </cell>
          <cell r="D1553" t="str">
            <v/>
          </cell>
          <cell r="E1553">
            <v>0</v>
          </cell>
          <cell r="F1553">
            <v>0</v>
          </cell>
          <cell r="G1553">
            <v>0</v>
          </cell>
        </row>
        <row r="1554">
          <cell r="A1554" t="str">
            <v/>
          </cell>
          <cell r="B1554" t="str">
            <v/>
          </cell>
          <cell r="C1554">
            <v>0</v>
          </cell>
          <cell r="D1554" t="str">
            <v/>
          </cell>
          <cell r="E1554">
            <v>0</v>
          </cell>
          <cell r="F1554">
            <v>0</v>
          </cell>
          <cell r="G1554">
            <v>0</v>
          </cell>
        </row>
        <row r="1555">
          <cell r="A1555" t="str">
            <v/>
          </cell>
          <cell r="B1555" t="str">
            <v/>
          </cell>
          <cell r="C1555">
            <v>0</v>
          </cell>
          <cell r="D1555" t="str">
            <v/>
          </cell>
          <cell r="E1555">
            <v>0</v>
          </cell>
          <cell r="F1555">
            <v>0</v>
          </cell>
          <cell r="G1555">
            <v>0</v>
          </cell>
        </row>
        <row r="1556">
          <cell r="A1556" t="str">
            <v/>
          </cell>
          <cell r="B1556" t="str">
            <v/>
          </cell>
          <cell r="C1556">
            <v>0</v>
          </cell>
          <cell r="D1556" t="str">
            <v/>
          </cell>
          <cell r="E1556">
            <v>0</v>
          </cell>
          <cell r="F1556">
            <v>0</v>
          </cell>
          <cell r="G1556">
            <v>0</v>
          </cell>
        </row>
        <row r="1557">
          <cell r="A1557" t="str">
            <v/>
          </cell>
          <cell r="B1557" t="str">
            <v/>
          </cell>
          <cell r="C1557">
            <v>0</v>
          </cell>
          <cell r="D1557" t="str">
            <v/>
          </cell>
          <cell r="E1557">
            <v>0</v>
          </cell>
          <cell r="F1557">
            <v>0</v>
          </cell>
          <cell r="G1557">
            <v>0</v>
          </cell>
        </row>
        <row r="1558">
          <cell r="A1558" t="str">
            <v/>
          </cell>
          <cell r="B1558" t="str">
            <v/>
          </cell>
          <cell r="C1558">
            <v>0</v>
          </cell>
          <cell r="D1558" t="str">
            <v/>
          </cell>
          <cell r="E1558">
            <v>0</v>
          </cell>
          <cell r="F1558">
            <v>0</v>
          </cell>
          <cell r="G1558">
            <v>0</v>
          </cell>
        </row>
        <row r="1559">
          <cell r="A1559" t="str">
            <v/>
          </cell>
          <cell r="B1559" t="str">
            <v/>
          </cell>
          <cell r="C1559">
            <v>0</v>
          </cell>
          <cell r="D1559" t="str">
            <v/>
          </cell>
          <cell r="E1559">
            <v>0</v>
          </cell>
          <cell r="F1559">
            <v>0</v>
          </cell>
          <cell r="G1559">
            <v>0</v>
          </cell>
        </row>
        <row r="1560">
          <cell r="A1560" t="str">
            <v/>
          </cell>
          <cell r="B1560" t="str">
            <v/>
          </cell>
          <cell r="C1560">
            <v>0</v>
          </cell>
          <cell r="D1560" t="str">
            <v/>
          </cell>
          <cell r="E1560">
            <v>0</v>
          </cell>
          <cell r="F1560">
            <v>0</v>
          </cell>
          <cell r="G1560">
            <v>0</v>
          </cell>
        </row>
        <row r="1561">
          <cell r="A1561" t="str">
            <v/>
          </cell>
          <cell r="B1561" t="str">
            <v/>
          </cell>
          <cell r="C1561">
            <v>0</v>
          </cell>
          <cell r="D1561" t="str">
            <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v>0</v>
          </cell>
          <cell r="B1571">
            <v>0</v>
          </cell>
          <cell r="C1571">
            <v>0</v>
          </cell>
          <cell r="D1571">
            <v>0</v>
          </cell>
          <cell r="E1571">
            <v>0</v>
          </cell>
          <cell r="F1571" t="str">
            <v>Total A</v>
          </cell>
          <cell r="G1571">
            <v>0</v>
          </cell>
        </row>
        <row r="1572">
          <cell r="A1572" t="str">
            <v>B - MANO DE OBRA</v>
          </cell>
          <cell r="B1572">
            <v>0</v>
          </cell>
          <cell r="C1572">
            <v>0</v>
          </cell>
          <cell r="D1572">
            <v>0</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t="str">
            <v/>
          </cell>
          <cell r="B1576" t="str">
            <v/>
          </cell>
          <cell r="C1576">
            <v>0</v>
          </cell>
          <cell r="D1576" t="str">
            <v/>
          </cell>
          <cell r="E1576">
            <v>0</v>
          </cell>
          <cell r="F1576">
            <v>0</v>
          </cell>
          <cell r="G1576">
            <v>0</v>
          </cell>
        </row>
        <row r="1577">
          <cell r="A1577" t="str">
            <v/>
          </cell>
          <cell r="B1577" t="str">
            <v/>
          </cell>
          <cell r="C1577">
            <v>0</v>
          </cell>
          <cell r="D1577" t="str">
            <v/>
          </cell>
          <cell r="E1577">
            <v>0</v>
          </cell>
          <cell r="F1577">
            <v>0</v>
          </cell>
          <cell r="G1577">
            <v>0</v>
          </cell>
        </row>
        <row r="1578">
          <cell r="A1578" t="str">
            <v/>
          </cell>
          <cell r="B1578" t="str">
            <v/>
          </cell>
          <cell r="C1578">
            <v>0</v>
          </cell>
          <cell r="D1578" t="str">
            <v/>
          </cell>
          <cell r="E1578">
            <v>0</v>
          </cell>
          <cell r="F1578">
            <v>0</v>
          </cell>
          <cell r="G1578">
            <v>0</v>
          </cell>
        </row>
        <row r="1579">
          <cell r="A1579" t="str">
            <v/>
          </cell>
          <cell r="B1579" t="str">
            <v/>
          </cell>
          <cell r="C1579">
            <v>0</v>
          </cell>
          <cell r="D1579" t="str">
            <v/>
          </cell>
          <cell r="E1579">
            <v>0</v>
          </cell>
          <cell r="F1579">
            <v>0</v>
          </cell>
          <cell r="G1579">
            <v>0</v>
          </cell>
        </row>
        <row r="1580">
          <cell r="A1580" t="str">
            <v/>
          </cell>
          <cell r="B1580" t="str">
            <v/>
          </cell>
          <cell r="C1580">
            <v>0</v>
          </cell>
          <cell r="D1580" t="str">
            <v/>
          </cell>
          <cell r="E1580">
            <v>0</v>
          </cell>
          <cell r="F1580">
            <v>0</v>
          </cell>
          <cell r="G1580">
            <v>0</v>
          </cell>
        </row>
        <row r="1581">
          <cell r="A1581">
            <v>0</v>
          </cell>
          <cell r="B1581">
            <v>0</v>
          </cell>
          <cell r="C1581">
            <v>0</v>
          </cell>
          <cell r="D1581">
            <v>0</v>
          </cell>
          <cell r="E1581">
            <v>0</v>
          </cell>
          <cell r="F1581" t="str">
            <v>Total B</v>
          </cell>
          <cell r="G1581">
            <v>0</v>
          </cell>
        </row>
        <row r="1582">
          <cell r="A1582" t="str">
            <v>C - EQUIPOS</v>
          </cell>
          <cell r="B1582">
            <v>0</v>
          </cell>
          <cell r="C1582">
            <v>0</v>
          </cell>
          <cell r="D1582">
            <v>0</v>
          </cell>
          <cell r="E1582">
            <v>0</v>
          </cell>
          <cell r="F1582">
            <v>0</v>
          </cell>
          <cell r="G1582">
            <v>0</v>
          </cell>
        </row>
        <row r="1583">
          <cell r="A1583" t="str">
            <v/>
          </cell>
          <cell r="B1583" t="str">
            <v/>
          </cell>
          <cell r="C1583">
            <v>0</v>
          </cell>
          <cell r="D1583" t="str">
            <v/>
          </cell>
          <cell r="E1583">
            <v>0</v>
          </cell>
          <cell r="F1583">
            <v>0</v>
          </cell>
          <cell r="G1583">
            <v>0</v>
          </cell>
        </row>
        <row r="1584">
          <cell r="A1584" t="str">
            <v/>
          </cell>
          <cell r="B1584" t="str">
            <v/>
          </cell>
          <cell r="C1584">
            <v>0</v>
          </cell>
          <cell r="D1584" t="str">
            <v/>
          </cell>
          <cell r="E1584">
            <v>0</v>
          </cell>
          <cell r="F1584">
            <v>0</v>
          </cell>
          <cell r="G1584">
            <v>0</v>
          </cell>
        </row>
        <row r="1585">
          <cell r="A1585" t="str">
            <v/>
          </cell>
          <cell r="B1585" t="str">
            <v/>
          </cell>
          <cell r="C1585">
            <v>0</v>
          </cell>
          <cell r="D1585" t="str">
            <v/>
          </cell>
          <cell r="E1585">
            <v>0</v>
          </cell>
          <cell r="F1585">
            <v>0</v>
          </cell>
          <cell r="G1585">
            <v>0</v>
          </cell>
        </row>
        <row r="1586">
          <cell r="A1586" t="str">
            <v/>
          </cell>
          <cell r="B1586" t="str">
            <v/>
          </cell>
          <cell r="C1586">
            <v>0</v>
          </cell>
          <cell r="D1586" t="str">
            <v/>
          </cell>
          <cell r="E1586">
            <v>0</v>
          </cell>
          <cell r="F1586">
            <v>0</v>
          </cell>
          <cell r="G1586">
            <v>0</v>
          </cell>
        </row>
        <row r="1587">
          <cell r="A1587" t="str">
            <v/>
          </cell>
          <cell r="B1587" t="str">
            <v/>
          </cell>
          <cell r="C1587">
            <v>0</v>
          </cell>
          <cell r="D1587" t="str">
            <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v>0</v>
          </cell>
          <cell r="E1593">
            <v>0</v>
          </cell>
          <cell r="F1593" t="str">
            <v>Total C</v>
          </cell>
          <cell r="G1593">
            <v>0</v>
          </cell>
        </row>
        <row r="1594">
          <cell r="A1594">
            <v>0</v>
          </cell>
          <cell r="E1594">
            <v>0</v>
          </cell>
          <cell r="G1594">
            <v>0</v>
          </cell>
        </row>
        <row r="1595">
          <cell r="A1595" t="str">
            <v/>
          </cell>
          <cell r="B1595" t="str">
            <v/>
          </cell>
          <cell r="C1595">
            <v>0</v>
          </cell>
          <cell r="D1595" t="str">
            <v>COSTO NETO</v>
          </cell>
          <cell r="E1595">
            <v>0</v>
          </cell>
          <cell r="F1595" t="str">
            <v>Total D=A+B+C</v>
          </cell>
          <cell r="G1595">
            <v>0</v>
          </cell>
        </row>
        <row r="1597">
          <cell r="A1597" t="str">
            <v>ANALISIS DE PRECIOS</v>
          </cell>
          <cell r="B1597">
            <v>0</v>
          </cell>
          <cell r="C1597">
            <v>0</v>
          </cell>
          <cell r="D1597">
            <v>0</v>
          </cell>
          <cell r="E1597">
            <v>0</v>
          </cell>
          <cell r="F1597">
            <v>0</v>
          </cell>
          <cell r="G1597">
            <v>0</v>
          </cell>
        </row>
        <row r="1598">
          <cell r="A1598" t="str">
            <v>COMITENTE:</v>
          </cell>
          <cell r="B1598" t="str">
            <v>INSTITUTO PROVINCIAL DE LA VIVIENDA</v>
          </cell>
          <cell r="C1598">
            <v>0</v>
          </cell>
          <cell r="D1598">
            <v>0</v>
          </cell>
          <cell r="E1598">
            <v>0</v>
          </cell>
          <cell r="F1598">
            <v>0</v>
          </cell>
          <cell r="G1598">
            <v>0</v>
          </cell>
        </row>
        <row r="1599">
          <cell r="A1599" t="str">
            <v>CONTRATISTA:</v>
          </cell>
          <cell r="B1599">
            <v>0</v>
          </cell>
          <cell r="C1599">
            <v>0</v>
          </cell>
          <cell r="D1599">
            <v>0</v>
          </cell>
          <cell r="E1599">
            <v>0</v>
          </cell>
          <cell r="F1599">
            <v>0</v>
          </cell>
          <cell r="G1599">
            <v>0</v>
          </cell>
        </row>
        <row r="1600">
          <cell r="A1600" t="str">
            <v>OBRA:</v>
          </cell>
          <cell r="B1600">
            <v>0</v>
          </cell>
          <cell r="C1600">
            <v>0</v>
          </cell>
          <cell r="D1600">
            <v>0</v>
          </cell>
          <cell r="E1600">
            <v>0</v>
          </cell>
          <cell r="F1600" t="str">
            <v>PRECIOS A:</v>
          </cell>
          <cell r="G1600">
            <v>0</v>
          </cell>
        </row>
        <row r="1601">
          <cell r="A1601" t="str">
            <v>UBICACIÓN:</v>
          </cell>
          <cell r="B1601">
            <v>0</v>
          </cell>
          <cell r="C1601">
            <v>0</v>
          </cell>
          <cell r="E1601">
            <v>0</v>
          </cell>
          <cell r="G1601">
            <v>0</v>
          </cell>
        </row>
        <row r="1602">
          <cell r="A1602" t="str">
            <v>RUBRO:</v>
          </cell>
          <cell r="B1602">
            <v>0</v>
          </cell>
          <cell r="C1602">
            <v>0</v>
          </cell>
          <cell r="E1602">
            <v>0</v>
          </cell>
          <cell r="G1602">
            <v>0</v>
          </cell>
        </row>
        <row r="1603">
          <cell r="A1603" t="str">
            <v>ITEM:</v>
          </cell>
          <cell r="B1603" t="str">
            <v/>
          </cell>
          <cell r="C1603" t="str">
            <v/>
          </cell>
          <cell r="E1603">
            <v>0</v>
          </cell>
          <cell r="F1603" t="str">
            <v>UNIDAD:</v>
          </cell>
          <cell r="G1603" t="str">
            <v/>
          </cell>
        </row>
        <row r="1604">
          <cell r="A1604">
            <v>0</v>
          </cell>
          <cell r="B1604">
            <v>0</v>
          </cell>
          <cell r="E1604">
            <v>0</v>
          </cell>
          <cell r="G1604">
            <v>0</v>
          </cell>
        </row>
        <row r="1605">
          <cell r="A1605" t="str">
            <v>DATOS REDETERMINACION</v>
          </cell>
          <cell r="B1605">
            <v>0</v>
          </cell>
          <cell r="C1605" t="str">
            <v>DESIGNACION</v>
          </cell>
          <cell r="D1605" t="str">
            <v>U</v>
          </cell>
          <cell r="E1605" t="str">
            <v>Cantidad</v>
          </cell>
          <cell r="F1605" t="str">
            <v>$ Unitarios</v>
          </cell>
          <cell r="G1605" t="str">
            <v>$ Parcial</v>
          </cell>
        </row>
        <row r="1606">
          <cell r="A1606" t="str">
            <v>CÓDIGO</v>
          </cell>
          <cell r="B1606" t="str">
            <v>DESCRIPCIÓN</v>
          </cell>
          <cell r="C1606">
            <v>0</v>
          </cell>
          <cell r="D1606">
            <v>0</v>
          </cell>
          <cell r="E1606">
            <v>0</v>
          </cell>
          <cell r="F1606">
            <v>0</v>
          </cell>
          <cell r="G1606">
            <v>0</v>
          </cell>
        </row>
        <row r="1607">
          <cell r="A1607" t="str">
            <v>A - MATERIALES</v>
          </cell>
          <cell r="B1607">
            <v>0</v>
          </cell>
          <cell r="C1607">
            <v>0</v>
          </cell>
          <cell r="D1607">
            <v>0</v>
          </cell>
          <cell r="E1607">
            <v>0</v>
          </cell>
          <cell r="F1607">
            <v>0</v>
          </cell>
          <cell r="G1607">
            <v>0</v>
          </cell>
        </row>
        <row r="1608">
          <cell r="A1608" t="str">
            <v/>
          </cell>
          <cell r="B1608" t="str">
            <v/>
          </cell>
          <cell r="C1608">
            <v>0</v>
          </cell>
          <cell r="D1608" t="str">
            <v/>
          </cell>
          <cell r="E1608">
            <v>0</v>
          </cell>
          <cell r="F1608">
            <v>0</v>
          </cell>
          <cell r="G1608">
            <v>0</v>
          </cell>
        </row>
        <row r="1609">
          <cell r="A1609" t="str">
            <v/>
          </cell>
          <cell r="B1609" t="str">
            <v/>
          </cell>
          <cell r="C1609">
            <v>0</v>
          </cell>
          <cell r="D1609" t="str">
            <v/>
          </cell>
          <cell r="E1609">
            <v>0</v>
          </cell>
          <cell r="F1609">
            <v>0</v>
          </cell>
          <cell r="G1609">
            <v>0</v>
          </cell>
        </row>
        <row r="1610">
          <cell r="A1610" t="str">
            <v/>
          </cell>
          <cell r="B1610" t="str">
            <v/>
          </cell>
          <cell r="C1610">
            <v>0</v>
          </cell>
          <cell r="D1610" t="str">
            <v/>
          </cell>
          <cell r="E1610">
            <v>0</v>
          </cell>
          <cell r="F1610">
            <v>0</v>
          </cell>
          <cell r="G1610">
            <v>0</v>
          </cell>
        </row>
        <row r="1611">
          <cell r="A1611" t="str">
            <v/>
          </cell>
          <cell r="B1611" t="str">
            <v/>
          </cell>
          <cell r="C1611">
            <v>0</v>
          </cell>
          <cell r="D1611" t="str">
            <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t="str">
            <v/>
          </cell>
          <cell r="B1626" t="str">
            <v/>
          </cell>
          <cell r="C1626">
            <v>0</v>
          </cell>
          <cell r="D1626" t="str">
            <v/>
          </cell>
          <cell r="E1626">
            <v>0</v>
          </cell>
          <cell r="F1626">
            <v>0</v>
          </cell>
          <cell r="G1626">
            <v>0</v>
          </cell>
        </row>
        <row r="1627">
          <cell r="A1627" t="str">
            <v/>
          </cell>
          <cell r="B1627" t="str">
            <v/>
          </cell>
          <cell r="C1627">
            <v>0</v>
          </cell>
          <cell r="D1627" t="str">
            <v/>
          </cell>
          <cell r="E1627">
            <v>0</v>
          </cell>
          <cell r="F1627">
            <v>0</v>
          </cell>
          <cell r="G1627">
            <v>0</v>
          </cell>
        </row>
        <row r="1628">
          <cell r="A1628">
            <v>0</v>
          </cell>
          <cell r="B1628">
            <v>0</v>
          </cell>
          <cell r="C1628">
            <v>0</v>
          </cell>
          <cell r="D1628">
            <v>0</v>
          </cell>
          <cell r="E1628">
            <v>0</v>
          </cell>
          <cell r="F1628" t="str">
            <v>Total A</v>
          </cell>
          <cell r="G1628">
            <v>0</v>
          </cell>
        </row>
        <row r="1629">
          <cell r="A1629" t="str">
            <v>B - MANO DE OBRA</v>
          </cell>
          <cell r="B1629">
            <v>0</v>
          </cell>
          <cell r="C1629">
            <v>0</v>
          </cell>
          <cell r="D1629">
            <v>0</v>
          </cell>
          <cell r="E1629">
            <v>0</v>
          </cell>
          <cell r="F1629">
            <v>0</v>
          </cell>
          <cell r="G1629">
            <v>0</v>
          </cell>
        </row>
        <row r="1630">
          <cell r="A1630" t="str">
            <v/>
          </cell>
          <cell r="B1630" t="str">
            <v/>
          </cell>
          <cell r="C1630">
            <v>0</v>
          </cell>
          <cell r="D1630" t="str">
            <v/>
          </cell>
          <cell r="E1630">
            <v>0</v>
          </cell>
          <cell r="F1630">
            <v>0</v>
          </cell>
          <cell r="G1630">
            <v>0</v>
          </cell>
        </row>
        <row r="1631">
          <cell r="A1631" t="str">
            <v/>
          </cell>
          <cell r="B1631" t="str">
            <v/>
          </cell>
          <cell r="C1631">
            <v>0</v>
          </cell>
          <cell r="D1631" t="str">
            <v/>
          </cell>
          <cell r="E1631">
            <v>0</v>
          </cell>
          <cell r="F1631">
            <v>0</v>
          </cell>
          <cell r="G1631">
            <v>0</v>
          </cell>
        </row>
        <row r="1632">
          <cell r="A1632" t="str">
            <v/>
          </cell>
          <cell r="B1632" t="str">
            <v/>
          </cell>
          <cell r="C1632">
            <v>0</v>
          </cell>
          <cell r="D1632" t="str">
            <v/>
          </cell>
          <cell r="E1632">
            <v>0</v>
          </cell>
          <cell r="F1632">
            <v>0</v>
          </cell>
          <cell r="G1632">
            <v>0</v>
          </cell>
        </row>
        <row r="1633">
          <cell r="A1633" t="str">
            <v/>
          </cell>
          <cell r="B1633" t="str">
            <v/>
          </cell>
          <cell r="C1633">
            <v>0</v>
          </cell>
          <cell r="D1633" t="str">
            <v/>
          </cell>
          <cell r="E1633">
            <v>0</v>
          </cell>
          <cell r="F1633">
            <v>0</v>
          </cell>
          <cell r="G1633">
            <v>0</v>
          </cell>
        </row>
        <row r="1634">
          <cell r="A1634" t="str">
            <v/>
          </cell>
          <cell r="B1634" t="str">
            <v/>
          </cell>
          <cell r="C1634">
            <v>0</v>
          </cell>
          <cell r="D1634" t="str">
            <v/>
          </cell>
          <cell r="E1634">
            <v>0</v>
          </cell>
          <cell r="F1634">
            <v>0</v>
          </cell>
          <cell r="G1634">
            <v>0</v>
          </cell>
        </row>
        <row r="1635">
          <cell r="A1635" t="str">
            <v/>
          </cell>
          <cell r="B1635" t="str">
            <v/>
          </cell>
          <cell r="C1635">
            <v>0</v>
          </cell>
          <cell r="D1635" t="str">
            <v/>
          </cell>
          <cell r="E1635">
            <v>0</v>
          </cell>
          <cell r="F1635">
            <v>0</v>
          </cell>
          <cell r="G1635">
            <v>0</v>
          </cell>
        </row>
        <row r="1636">
          <cell r="A1636" t="str">
            <v/>
          </cell>
          <cell r="B1636" t="str">
            <v/>
          </cell>
          <cell r="C1636">
            <v>0</v>
          </cell>
          <cell r="D1636" t="str">
            <v/>
          </cell>
          <cell r="E1636">
            <v>0</v>
          </cell>
          <cell r="F1636">
            <v>0</v>
          </cell>
          <cell r="G1636">
            <v>0</v>
          </cell>
        </row>
        <row r="1637">
          <cell r="A1637" t="str">
            <v/>
          </cell>
          <cell r="B1637" t="str">
            <v/>
          </cell>
          <cell r="C1637">
            <v>0</v>
          </cell>
          <cell r="D1637" t="str">
            <v/>
          </cell>
          <cell r="E1637">
            <v>0</v>
          </cell>
          <cell r="F1637">
            <v>0</v>
          </cell>
          <cell r="G1637">
            <v>0</v>
          </cell>
        </row>
        <row r="1638">
          <cell r="A1638">
            <v>0</v>
          </cell>
          <cell r="B1638">
            <v>0</v>
          </cell>
          <cell r="C1638">
            <v>0</v>
          </cell>
          <cell r="D1638">
            <v>0</v>
          </cell>
          <cell r="E1638">
            <v>0</v>
          </cell>
          <cell r="F1638" t="str">
            <v>Total B</v>
          </cell>
          <cell r="G1638">
            <v>0</v>
          </cell>
        </row>
        <row r="1639">
          <cell r="A1639" t="str">
            <v>C - EQUIPOS</v>
          </cell>
          <cell r="B1639">
            <v>0</v>
          </cell>
          <cell r="C1639">
            <v>0</v>
          </cell>
          <cell r="D1639">
            <v>0</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t="str">
            <v/>
          </cell>
          <cell r="B1647" t="str">
            <v/>
          </cell>
          <cell r="C1647">
            <v>0</v>
          </cell>
          <cell r="D1647" t="str">
            <v/>
          </cell>
          <cell r="E1647">
            <v>0</v>
          </cell>
          <cell r="F1647">
            <v>0</v>
          </cell>
          <cell r="G1647">
            <v>0</v>
          </cell>
        </row>
        <row r="1648">
          <cell r="A1648" t="str">
            <v/>
          </cell>
          <cell r="B1648" t="str">
            <v/>
          </cell>
          <cell r="C1648">
            <v>0</v>
          </cell>
          <cell r="D1648" t="str">
            <v/>
          </cell>
          <cell r="E1648">
            <v>0</v>
          </cell>
          <cell r="F1648">
            <v>0</v>
          </cell>
          <cell r="G1648">
            <v>0</v>
          </cell>
        </row>
        <row r="1649">
          <cell r="A1649" t="str">
            <v/>
          </cell>
          <cell r="B1649" t="str">
            <v/>
          </cell>
          <cell r="C1649">
            <v>0</v>
          </cell>
          <cell r="D1649" t="str">
            <v/>
          </cell>
          <cell r="E1649">
            <v>0</v>
          </cell>
          <cell r="F1649">
            <v>0</v>
          </cell>
          <cell r="G1649">
            <v>0</v>
          </cell>
        </row>
        <row r="1650">
          <cell r="A1650">
            <v>0</v>
          </cell>
          <cell r="E1650">
            <v>0</v>
          </cell>
          <cell r="F1650" t="str">
            <v>Total C</v>
          </cell>
          <cell r="G1650">
            <v>0</v>
          </cell>
        </row>
        <row r="1651">
          <cell r="A1651">
            <v>0</v>
          </cell>
          <cell r="E1651">
            <v>0</v>
          </cell>
          <cell r="G1651">
            <v>0</v>
          </cell>
        </row>
        <row r="1652">
          <cell r="A1652" t="str">
            <v/>
          </cell>
          <cell r="B1652" t="str">
            <v/>
          </cell>
          <cell r="C1652">
            <v>0</v>
          </cell>
          <cell r="D1652" t="str">
            <v>COSTO NETO</v>
          </cell>
          <cell r="E1652">
            <v>0</v>
          </cell>
          <cell r="F1652" t="str">
            <v>Total D=A+B+C</v>
          </cell>
          <cell r="G1652">
            <v>0</v>
          </cell>
        </row>
        <row r="1653">
          <cell r="A1653">
            <v>0</v>
          </cell>
          <cell r="B1653">
            <v>0</v>
          </cell>
          <cell r="C1653">
            <v>0</v>
          </cell>
          <cell r="D1653">
            <v>0</v>
          </cell>
          <cell r="E1653">
            <v>0</v>
          </cell>
          <cell r="F1653">
            <v>0</v>
          </cell>
          <cell r="G1653">
            <v>0</v>
          </cell>
        </row>
        <row r="1654">
          <cell r="A1654" t="str">
            <v>ANALISIS DE PRECIOS</v>
          </cell>
          <cell r="B1654">
            <v>0</v>
          </cell>
          <cell r="C1654">
            <v>0</v>
          </cell>
          <cell r="D1654">
            <v>0</v>
          </cell>
          <cell r="E1654">
            <v>0</v>
          </cell>
          <cell r="F1654">
            <v>0</v>
          </cell>
          <cell r="G1654">
            <v>0</v>
          </cell>
        </row>
        <row r="1655">
          <cell r="A1655" t="str">
            <v>COMITENTE:</v>
          </cell>
          <cell r="B1655" t="str">
            <v>INSTITUTO PROVINCIAL DE LA VIVIENDA</v>
          </cell>
          <cell r="C1655">
            <v>0</v>
          </cell>
          <cell r="D1655">
            <v>0</v>
          </cell>
          <cell r="E1655">
            <v>0</v>
          </cell>
          <cell r="F1655">
            <v>0</v>
          </cell>
          <cell r="G1655">
            <v>0</v>
          </cell>
        </row>
        <row r="1656">
          <cell r="A1656" t="str">
            <v>CONTRATISTA:</v>
          </cell>
          <cell r="B1656">
            <v>0</v>
          </cell>
          <cell r="C1656">
            <v>0</v>
          </cell>
          <cell r="D1656">
            <v>0</v>
          </cell>
          <cell r="E1656">
            <v>0</v>
          </cell>
          <cell r="F1656">
            <v>0</v>
          </cell>
          <cell r="G1656">
            <v>0</v>
          </cell>
        </row>
        <row r="1657">
          <cell r="A1657" t="str">
            <v>OBRA:</v>
          </cell>
          <cell r="B1657">
            <v>0</v>
          </cell>
          <cell r="C1657">
            <v>0</v>
          </cell>
          <cell r="D1657">
            <v>0</v>
          </cell>
          <cell r="E1657">
            <v>0</v>
          </cell>
          <cell r="F1657" t="str">
            <v>PRECIOS A:</v>
          </cell>
          <cell r="G1657">
            <v>0</v>
          </cell>
        </row>
        <row r="1658">
          <cell r="A1658" t="str">
            <v>UBICACIÓN:</v>
          </cell>
          <cell r="B1658">
            <v>0</v>
          </cell>
          <cell r="C1658">
            <v>0</v>
          </cell>
          <cell r="E1658">
            <v>0</v>
          </cell>
          <cell r="G1658">
            <v>0</v>
          </cell>
        </row>
        <row r="1659">
          <cell r="A1659" t="str">
            <v>RUBRO:</v>
          </cell>
          <cell r="B1659">
            <v>0</v>
          </cell>
          <cell r="C1659">
            <v>0</v>
          </cell>
          <cell r="E1659">
            <v>0</v>
          </cell>
          <cell r="G1659">
            <v>0</v>
          </cell>
        </row>
        <row r="1660">
          <cell r="A1660" t="str">
            <v>ITEM:</v>
          </cell>
          <cell r="B1660" t="str">
            <v/>
          </cell>
          <cell r="C1660" t="str">
            <v/>
          </cell>
          <cell r="E1660">
            <v>0</v>
          </cell>
          <cell r="F1660" t="str">
            <v>UNIDAD:</v>
          </cell>
          <cell r="G1660" t="str">
            <v/>
          </cell>
        </row>
        <row r="1661">
          <cell r="A1661">
            <v>0</v>
          </cell>
          <cell r="B1661">
            <v>0</v>
          </cell>
          <cell r="E1661">
            <v>0</v>
          </cell>
          <cell r="G1661">
            <v>0</v>
          </cell>
        </row>
        <row r="1662">
          <cell r="A1662" t="str">
            <v>DATOS REDETERMINACION</v>
          </cell>
          <cell r="B1662">
            <v>0</v>
          </cell>
          <cell r="C1662" t="str">
            <v>DESIGNACION</v>
          </cell>
          <cell r="D1662" t="str">
            <v>U</v>
          </cell>
          <cell r="E1662" t="str">
            <v>Cantidad</v>
          </cell>
          <cell r="F1662" t="str">
            <v>$ Unitarios</v>
          </cell>
          <cell r="G1662" t="str">
            <v>$ Parcial</v>
          </cell>
        </row>
        <row r="1663">
          <cell r="A1663" t="str">
            <v>CÓDIGO</v>
          </cell>
          <cell r="B1663" t="str">
            <v>DESCRIPCIÓN</v>
          </cell>
          <cell r="C1663">
            <v>0</v>
          </cell>
          <cell r="D1663">
            <v>0</v>
          </cell>
          <cell r="E1663">
            <v>0</v>
          </cell>
          <cell r="F1663">
            <v>0</v>
          </cell>
          <cell r="G1663">
            <v>0</v>
          </cell>
        </row>
        <row r="1664">
          <cell r="A1664" t="str">
            <v>A - MATERIALES</v>
          </cell>
          <cell r="B1664">
            <v>0</v>
          </cell>
          <cell r="C1664">
            <v>0</v>
          </cell>
          <cell r="D1664">
            <v>0</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t="str">
            <v/>
          </cell>
          <cell r="B1676" t="str">
            <v/>
          </cell>
          <cell r="C1676">
            <v>0</v>
          </cell>
          <cell r="D1676" t="str">
            <v/>
          </cell>
          <cell r="E1676">
            <v>0</v>
          </cell>
          <cell r="F1676">
            <v>0</v>
          </cell>
          <cell r="G1676">
            <v>0</v>
          </cell>
        </row>
        <row r="1677">
          <cell r="A1677" t="str">
            <v/>
          </cell>
          <cell r="B1677" t="str">
            <v/>
          </cell>
          <cell r="C1677">
            <v>0</v>
          </cell>
          <cell r="D1677" t="str">
            <v/>
          </cell>
          <cell r="E1677">
            <v>0</v>
          </cell>
          <cell r="F1677">
            <v>0</v>
          </cell>
          <cell r="G1677">
            <v>0</v>
          </cell>
        </row>
        <row r="1678">
          <cell r="A1678" t="str">
            <v/>
          </cell>
          <cell r="B1678" t="str">
            <v/>
          </cell>
          <cell r="C1678">
            <v>0</v>
          </cell>
          <cell r="D1678" t="str">
            <v/>
          </cell>
          <cell r="E1678">
            <v>0</v>
          </cell>
          <cell r="F1678">
            <v>0</v>
          </cell>
          <cell r="G1678">
            <v>0</v>
          </cell>
        </row>
        <row r="1679">
          <cell r="A1679" t="str">
            <v/>
          </cell>
          <cell r="B1679" t="str">
            <v/>
          </cell>
          <cell r="C1679">
            <v>0</v>
          </cell>
          <cell r="D1679" t="str">
            <v/>
          </cell>
          <cell r="E1679">
            <v>0</v>
          </cell>
          <cell r="F1679">
            <v>0</v>
          </cell>
          <cell r="G1679">
            <v>0</v>
          </cell>
        </row>
        <row r="1680">
          <cell r="A1680" t="str">
            <v/>
          </cell>
          <cell r="B1680" t="str">
            <v/>
          </cell>
          <cell r="C1680">
            <v>0</v>
          </cell>
          <cell r="D1680" t="str">
            <v/>
          </cell>
          <cell r="E1680">
            <v>0</v>
          </cell>
          <cell r="F1680">
            <v>0</v>
          </cell>
          <cell r="G1680">
            <v>0</v>
          </cell>
        </row>
        <row r="1681">
          <cell r="A1681" t="str">
            <v/>
          </cell>
          <cell r="B1681" t="str">
            <v/>
          </cell>
          <cell r="C1681">
            <v>0</v>
          </cell>
          <cell r="D1681" t="str">
            <v/>
          </cell>
          <cell r="E1681">
            <v>0</v>
          </cell>
          <cell r="F1681">
            <v>0</v>
          </cell>
          <cell r="G1681">
            <v>0</v>
          </cell>
        </row>
        <row r="1682">
          <cell r="A1682" t="str">
            <v/>
          </cell>
          <cell r="B1682" t="str">
            <v/>
          </cell>
          <cell r="C1682">
            <v>0</v>
          </cell>
          <cell r="D1682" t="str">
            <v/>
          </cell>
          <cell r="E1682">
            <v>0</v>
          </cell>
          <cell r="F1682">
            <v>0</v>
          </cell>
          <cell r="G1682">
            <v>0</v>
          </cell>
        </row>
        <row r="1683">
          <cell r="A1683" t="str">
            <v/>
          </cell>
          <cell r="B1683" t="str">
            <v/>
          </cell>
          <cell r="C1683">
            <v>0</v>
          </cell>
          <cell r="D1683" t="str">
            <v/>
          </cell>
          <cell r="E1683">
            <v>0</v>
          </cell>
          <cell r="F1683">
            <v>0</v>
          </cell>
          <cell r="G1683">
            <v>0</v>
          </cell>
        </row>
        <row r="1684">
          <cell r="A1684" t="str">
            <v/>
          </cell>
          <cell r="B1684" t="str">
            <v/>
          </cell>
          <cell r="C1684">
            <v>0</v>
          </cell>
          <cell r="D1684" t="str">
            <v/>
          </cell>
          <cell r="E1684">
            <v>0</v>
          </cell>
          <cell r="F1684">
            <v>0</v>
          </cell>
          <cell r="G1684">
            <v>0</v>
          </cell>
        </row>
        <row r="1685">
          <cell r="A1685">
            <v>0</v>
          </cell>
          <cell r="B1685">
            <v>0</v>
          </cell>
          <cell r="C1685">
            <v>0</v>
          </cell>
          <cell r="D1685">
            <v>0</v>
          </cell>
          <cell r="E1685">
            <v>0</v>
          </cell>
          <cell r="F1685" t="str">
            <v>Total A</v>
          </cell>
          <cell r="G1685">
            <v>0</v>
          </cell>
        </row>
        <row r="1686">
          <cell r="A1686" t="str">
            <v>B - MANO DE OBRA</v>
          </cell>
          <cell r="B1686">
            <v>0</v>
          </cell>
          <cell r="C1686">
            <v>0</v>
          </cell>
          <cell r="D1686">
            <v>0</v>
          </cell>
          <cell r="E1686">
            <v>0</v>
          </cell>
          <cell r="F1686">
            <v>0</v>
          </cell>
          <cell r="G1686">
            <v>0</v>
          </cell>
        </row>
        <row r="1687">
          <cell r="A1687" t="str">
            <v/>
          </cell>
          <cell r="B1687" t="str">
            <v/>
          </cell>
          <cell r="C1687">
            <v>0</v>
          </cell>
          <cell r="D1687" t="str">
            <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v>0</v>
          </cell>
          <cell r="B1695">
            <v>0</v>
          </cell>
          <cell r="C1695">
            <v>0</v>
          </cell>
          <cell r="D1695">
            <v>0</v>
          </cell>
          <cell r="E1695">
            <v>0</v>
          </cell>
          <cell r="F1695" t="str">
            <v>Total B</v>
          </cell>
          <cell r="G1695">
            <v>0</v>
          </cell>
        </row>
        <row r="1696">
          <cell r="A1696" t="str">
            <v>C - EQUIPOS</v>
          </cell>
          <cell r="B1696">
            <v>0</v>
          </cell>
          <cell r="C1696">
            <v>0</v>
          </cell>
          <cell r="D1696">
            <v>0</v>
          </cell>
          <cell r="E1696">
            <v>0</v>
          </cell>
          <cell r="F1696">
            <v>0</v>
          </cell>
          <cell r="G1696">
            <v>0</v>
          </cell>
        </row>
        <row r="1697">
          <cell r="A1697" t="str">
            <v/>
          </cell>
          <cell r="B1697" t="str">
            <v/>
          </cell>
          <cell r="C1697">
            <v>0</v>
          </cell>
          <cell r="D1697" t="str">
            <v/>
          </cell>
          <cell r="E1697">
            <v>0</v>
          </cell>
          <cell r="F1697">
            <v>0</v>
          </cell>
          <cell r="G1697">
            <v>0</v>
          </cell>
        </row>
        <row r="1698">
          <cell r="A1698" t="str">
            <v/>
          </cell>
          <cell r="B1698" t="str">
            <v/>
          </cell>
          <cell r="C1698">
            <v>0</v>
          </cell>
          <cell r="D1698" t="str">
            <v/>
          </cell>
          <cell r="E1698">
            <v>0</v>
          </cell>
          <cell r="F1698">
            <v>0</v>
          </cell>
          <cell r="G1698">
            <v>0</v>
          </cell>
        </row>
        <row r="1699">
          <cell r="A1699" t="str">
            <v/>
          </cell>
          <cell r="B1699" t="str">
            <v/>
          </cell>
          <cell r="C1699">
            <v>0</v>
          </cell>
          <cell r="D1699" t="str">
            <v/>
          </cell>
          <cell r="E1699">
            <v>0</v>
          </cell>
          <cell r="F1699">
            <v>0</v>
          </cell>
          <cell r="G1699">
            <v>0</v>
          </cell>
        </row>
        <row r="1700">
          <cell r="A1700" t="str">
            <v/>
          </cell>
          <cell r="B1700" t="str">
            <v/>
          </cell>
          <cell r="C1700">
            <v>0</v>
          </cell>
          <cell r="D1700" t="str">
            <v/>
          </cell>
          <cell r="E1700">
            <v>0</v>
          </cell>
          <cell r="F1700">
            <v>0</v>
          </cell>
          <cell r="G1700">
            <v>0</v>
          </cell>
        </row>
        <row r="1701">
          <cell r="A1701" t="str">
            <v/>
          </cell>
          <cell r="B1701" t="str">
            <v/>
          </cell>
          <cell r="C1701">
            <v>0</v>
          </cell>
          <cell r="D1701" t="str">
            <v/>
          </cell>
          <cell r="E1701">
            <v>0</v>
          </cell>
          <cell r="F1701">
            <v>0</v>
          </cell>
          <cell r="G1701">
            <v>0</v>
          </cell>
        </row>
        <row r="1702">
          <cell r="A1702" t="str">
            <v/>
          </cell>
          <cell r="B1702" t="str">
            <v/>
          </cell>
          <cell r="C1702">
            <v>0</v>
          </cell>
          <cell r="D1702" t="str">
            <v/>
          </cell>
          <cell r="E1702">
            <v>0</v>
          </cell>
          <cell r="F1702">
            <v>0</v>
          </cell>
          <cell r="G1702">
            <v>0</v>
          </cell>
        </row>
        <row r="1703">
          <cell r="A1703" t="str">
            <v/>
          </cell>
          <cell r="B1703" t="str">
            <v/>
          </cell>
          <cell r="C1703">
            <v>0</v>
          </cell>
          <cell r="D1703" t="str">
            <v/>
          </cell>
          <cell r="E1703">
            <v>0</v>
          </cell>
          <cell r="F1703">
            <v>0</v>
          </cell>
          <cell r="G1703">
            <v>0</v>
          </cell>
        </row>
        <row r="1704">
          <cell r="A1704" t="str">
            <v/>
          </cell>
          <cell r="B1704" t="str">
            <v/>
          </cell>
          <cell r="C1704">
            <v>0</v>
          </cell>
          <cell r="D1704" t="str">
            <v/>
          </cell>
          <cell r="E1704">
            <v>0</v>
          </cell>
          <cell r="F1704">
            <v>0</v>
          </cell>
          <cell r="G1704">
            <v>0</v>
          </cell>
        </row>
        <row r="1705">
          <cell r="A1705" t="str">
            <v/>
          </cell>
          <cell r="B1705" t="str">
            <v/>
          </cell>
          <cell r="C1705">
            <v>0</v>
          </cell>
          <cell r="D1705" t="str">
            <v/>
          </cell>
          <cell r="E1705">
            <v>0</v>
          </cell>
          <cell r="F1705">
            <v>0</v>
          </cell>
          <cell r="G1705">
            <v>0</v>
          </cell>
        </row>
        <row r="1706">
          <cell r="A1706" t="str">
            <v/>
          </cell>
          <cell r="B1706" t="str">
            <v/>
          </cell>
          <cell r="C1706">
            <v>0</v>
          </cell>
          <cell r="D1706" t="str">
            <v/>
          </cell>
          <cell r="E1706">
            <v>0</v>
          </cell>
          <cell r="F1706">
            <v>0</v>
          </cell>
          <cell r="G1706">
            <v>0</v>
          </cell>
        </row>
        <row r="1707">
          <cell r="A1707">
            <v>0</v>
          </cell>
          <cell r="E1707">
            <v>0</v>
          </cell>
          <cell r="F1707" t="str">
            <v>Total C</v>
          </cell>
          <cell r="G1707">
            <v>0</v>
          </cell>
        </row>
        <row r="1708">
          <cell r="A1708">
            <v>0</v>
          </cell>
          <cell r="E1708">
            <v>0</v>
          </cell>
          <cell r="G1708">
            <v>0</v>
          </cell>
        </row>
        <row r="1709">
          <cell r="A1709" t="str">
            <v/>
          </cell>
          <cell r="B1709" t="str">
            <v/>
          </cell>
          <cell r="C1709">
            <v>0</v>
          </cell>
          <cell r="D1709" t="str">
            <v>COSTO NETO</v>
          </cell>
          <cell r="E1709">
            <v>0</v>
          </cell>
          <cell r="F1709" t="str">
            <v>Total D=A+B+C</v>
          </cell>
          <cell r="G1709">
            <v>0</v>
          </cell>
        </row>
        <row r="1711">
          <cell r="A1711" t="str">
            <v>ANALISIS DE PRECIOS</v>
          </cell>
          <cell r="B1711">
            <v>0</v>
          </cell>
          <cell r="C1711">
            <v>0</v>
          </cell>
          <cell r="D1711">
            <v>0</v>
          </cell>
          <cell r="E1711">
            <v>0</v>
          </cell>
          <cell r="F1711">
            <v>0</v>
          </cell>
          <cell r="G1711">
            <v>0</v>
          </cell>
        </row>
        <row r="1712">
          <cell r="A1712" t="str">
            <v>COMITENTE:</v>
          </cell>
          <cell r="B1712" t="str">
            <v>INSTITUTO PROVINCIAL DE LA VIVIENDA</v>
          </cell>
          <cell r="C1712">
            <v>0</v>
          </cell>
          <cell r="D1712">
            <v>0</v>
          </cell>
          <cell r="E1712">
            <v>0</v>
          </cell>
          <cell r="F1712">
            <v>0</v>
          </cell>
          <cell r="G1712">
            <v>0</v>
          </cell>
        </row>
        <row r="1713">
          <cell r="A1713" t="str">
            <v>CONTRATISTA:</v>
          </cell>
          <cell r="B1713">
            <v>0</v>
          </cell>
          <cell r="C1713">
            <v>0</v>
          </cell>
          <cell r="D1713">
            <v>0</v>
          </cell>
          <cell r="E1713">
            <v>0</v>
          </cell>
          <cell r="F1713">
            <v>0</v>
          </cell>
          <cell r="G1713">
            <v>0</v>
          </cell>
        </row>
        <row r="1714">
          <cell r="A1714" t="str">
            <v>OBRA:</v>
          </cell>
          <cell r="B1714">
            <v>0</v>
          </cell>
          <cell r="C1714">
            <v>0</v>
          </cell>
          <cell r="D1714">
            <v>0</v>
          </cell>
          <cell r="E1714">
            <v>0</v>
          </cell>
          <cell r="F1714" t="str">
            <v>PRECIOS A:</v>
          </cell>
          <cell r="G1714">
            <v>0</v>
          </cell>
        </row>
        <row r="1715">
          <cell r="A1715" t="str">
            <v>UBICACIÓN:</v>
          </cell>
          <cell r="B1715">
            <v>0</v>
          </cell>
          <cell r="C1715">
            <v>0</v>
          </cell>
          <cell r="E1715">
            <v>0</v>
          </cell>
          <cell r="G1715">
            <v>0</v>
          </cell>
        </row>
        <row r="1716">
          <cell r="A1716" t="str">
            <v>RUBRO:</v>
          </cell>
          <cell r="B1716">
            <v>0</v>
          </cell>
          <cell r="C1716">
            <v>0</v>
          </cell>
          <cell r="E1716">
            <v>0</v>
          </cell>
          <cell r="G1716">
            <v>0</v>
          </cell>
        </row>
        <row r="1717">
          <cell r="A1717" t="str">
            <v>ITEM:</v>
          </cell>
          <cell r="B1717" t="str">
            <v/>
          </cell>
          <cell r="C1717" t="str">
            <v/>
          </cell>
          <cell r="E1717">
            <v>0</v>
          </cell>
          <cell r="F1717" t="str">
            <v>UNIDAD:</v>
          </cell>
          <cell r="G1717" t="str">
            <v/>
          </cell>
        </row>
        <row r="1718">
          <cell r="A1718">
            <v>0</v>
          </cell>
          <cell r="B1718">
            <v>0</v>
          </cell>
          <cell r="E1718">
            <v>0</v>
          </cell>
          <cell r="G1718">
            <v>0</v>
          </cell>
        </row>
        <row r="1719">
          <cell r="A1719" t="str">
            <v>DATOS REDETERMINACION</v>
          </cell>
          <cell r="B1719">
            <v>0</v>
          </cell>
          <cell r="C1719" t="str">
            <v>DESIGNACION</v>
          </cell>
          <cell r="D1719" t="str">
            <v>U</v>
          </cell>
          <cell r="E1719" t="str">
            <v>Cantidad</v>
          </cell>
          <cell r="F1719" t="str">
            <v>$ Unitarios</v>
          </cell>
          <cell r="G1719" t="str">
            <v>$ Parcial</v>
          </cell>
        </row>
        <row r="1720">
          <cell r="A1720" t="str">
            <v>CÓDIGO</v>
          </cell>
          <cell r="B1720" t="str">
            <v>DESCRIPCIÓN</v>
          </cell>
          <cell r="C1720">
            <v>0</v>
          </cell>
          <cell r="D1720">
            <v>0</v>
          </cell>
          <cell r="E1720">
            <v>0</v>
          </cell>
          <cell r="F1720">
            <v>0</v>
          </cell>
          <cell r="G1720">
            <v>0</v>
          </cell>
        </row>
        <row r="1721">
          <cell r="A1721" t="str">
            <v>A - MATERIALES</v>
          </cell>
          <cell r="B1721">
            <v>0</v>
          </cell>
          <cell r="C1721">
            <v>0</v>
          </cell>
          <cell r="D1721">
            <v>0</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t="str">
            <v/>
          </cell>
          <cell r="B1726" t="str">
            <v/>
          </cell>
          <cell r="C1726">
            <v>0</v>
          </cell>
          <cell r="D1726" t="str">
            <v/>
          </cell>
          <cell r="E1726">
            <v>0</v>
          </cell>
          <cell r="F1726">
            <v>0</v>
          </cell>
          <cell r="G1726">
            <v>0</v>
          </cell>
        </row>
        <row r="1727">
          <cell r="A1727" t="str">
            <v/>
          </cell>
          <cell r="B1727" t="str">
            <v/>
          </cell>
          <cell r="C1727">
            <v>0</v>
          </cell>
          <cell r="D1727" t="str">
            <v/>
          </cell>
          <cell r="E1727">
            <v>0</v>
          </cell>
          <cell r="F1727">
            <v>0</v>
          </cell>
          <cell r="G1727">
            <v>0</v>
          </cell>
        </row>
        <row r="1728">
          <cell r="A1728" t="str">
            <v/>
          </cell>
          <cell r="B1728" t="str">
            <v/>
          </cell>
          <cell r="C1728">
            <v>0</v>
          </cell>
          <cell r="D1728" t="str">
            <v/>
          </cell>
          <cell r="E1728">
            <v>0</v>
          </cell>
          <cell r="F1728">
            <v>0</v>
          </cell>
          <cell r="G1728">
            <v>0</v>
          </cell>
        </row>
        <row r="1729">
          <cell r="A1729" t="str">
            <v/>
          </cell>
          <cell r="B1729" t="str">
            <v/>
          </cell>
          <cell r="C1729">
            <v>0</v>
          </cell>
          <cell r="D1729" t="str">
            <v/>
          </cell>
          <cell r="E1729">
            <v>0</v>
          </cell>
          <cell r="F1729">
            <v>0</v>
          </cell>
          <cell r="G1729">
            <v>0</v>
          </cell>
        </row>
        <row r="1730">
          <cell r="A1730" t="str">
            <v/>
          </cell>
          <cell r="B1730" t="str">
            <v/>
          </cell>
          <cell r="C1730">
            <v>0</v>
          </cell>
          <cell r="D1730" t="str">
            <v/>
          </cell>
          <cell r="E1730">
            <v>0</v>
          </cell>
          <cell r="F1730">
            <v>0</v>
          </cell>
          <cell r="G1730">
            <v>0</v>
          </cell>
        </row>
        <row r="1731">
          <cell r="A1731" t="str">
            <v/>
          </cell>
          <cell r="B1731" t="str">
            <v/>
          </cell>
          <cell r="C1731">
            <v>0</v>
          </cell>
          <cell r="D1731" t="str">
            <v/>
          </cell>
          <cell r="E1731">
            <v>0</v>
          </cell>
          <cell r="F1731">
            <v>0</v>
          </cell>
          <cell r="G1731">
            <v>0</v>
          </cell>
        </row>
        <row r="1732">
          <cell r="A1732" t="str">
            <v/>
          </cell>
          <cell r="B1732" t="str">
            <v/>
          </cell>
          <cell r="C1732">
            <v>0</v>
          </cell>
          <cell r="D1732" t="str">
            <v/>
          </cell>
          <cell r="E1732">
            <v>0</v>
          </cell>
          <cell r="F1732">
            <v>0</v>
          </cell>
          <cell r="G1732">
            <v>0</v>
          </cell>
        </row>
        <row r="1733">
          <cell r="A1733" t="str">
            <v/>
          </cell>
          <cell r="B1733" t="str">
            <v/>
          </cell>
          <cell r="C1733">
            <v>0</v>
          </cell>
          <cell r="D1733" t="str">
            <v/>
          </cell>
          <cell r="E1733">
            <v>0</v>
          </cell>
          <cell r="F1733">
            <v>0</v>
          </cell>
          <cell r="G1733">
            <v>0</v>
          </cell>
        </row>
        <row r="1734">
          <cell r="A1734" t="str">
            <v/>
          </cell>
          <cell r="B1734" t="str">
            <v/>
          </cell>
          <cell r="C1734">
            <v>0</v>
          </cell>
          <cell r="D1734" t="str">
            <v/>
          </cell>
          <cell r="E1734">
            <v>0</v>
          </cell>
          <cell r="F1734">
            <v>0</v>
          </cell>
          <cell r="G1734">
            <v>0</v>
          </cell>
        </row>
        <row r="1735">
          <cell r="A1735" t="str">
            <v/>
          </cell>
          <cell r="B1735" t="str">
            <v/>
          </cell>
          <cell r="C1735">
            <v>0</v>
          </cell>
          <cell r="D1735" t="str">
            <v/>
          </cell>
          <cell r="E1735">
            <v>0</v>
          </cell>
          <cell r="F1735">
            <v>0</v>
          </cell>
          <cell r="G1735">
            <v>0</v>
          </cell>
        </row>
        <row r="1736">
          <cell r="A1736" t="str">
            <v/>
          </cell>
          <cell r="B1736" t="str">
            <v/>
          </cell>
          <cell r="C1736">
            <v>0</v>
          </cell>
          <cell r="D1736" t="str">
            <v/>
          </cell>
          <cell r="E1736">
            <v>0</v>
          </cell>
          <cell r="F1736">
            <v>0</v>
          </cell>
          <cell r="G1736">
            <v>0</v>
          </cell>
        </row>
        <row r="1737">
          <cell r="A1737" t="str">
            <v/>
          </cell>
          <cell r="B1737" t="str">
            <v/>
          </cell>
          <cell r="C1737">
            <v>0</v>
          </cell>
          <cell r="D1737" t="str">
            <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v>0</v>
          </cell>
          <cell r="B1742">
            <v>0</v>
          </cell>
          <cell r="C1742">
            <v>0</v>
          </cell>
          <cell r="D1742">
            <v>0</v>
          </cell>
          <cell r="E1742">
            <v>0</v>
          </cell>
          <cell r="F1742" t="str">
            <v>Total A</v>
          </cell>
          <cell r="G1742">
            <v>0</v>
          </cell>
        </row>
        <row r="1743">
          <cell r="A1743" t="str">
            <v>B - MANO DE OBRA</v>
          </cell>
          <cell r="B1743">
            <v>0</v>
          </cell>
          <cell r="C1743">
            <v>0</v>
          </cell>
          <cell r="D1743">
            <v>0</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t="str">
            <v/>
          </cell>
          <cell r="B1747" t="str">
            <v/>
          </cell>
          <cell r="C1747">
            <v>0</v>
          </cell>
          <cell r="D1747" t="str">
            <v/>
          </cell>
          <cell r="E1747">
            <v>0</v>
          </cell>
          <cell r="F1747">
            <v>0</v>
          </cell>
          <cell r="G1747">
            <v>0</v>
          </cell>
        </row>
        <row r="1748">
          <cell r="A1748" t="str">
            <v/>
          </cell>
          <cell r="B1748" t="str">
            <v/>
          </cell>
          <cell r="C1748">
            <v>0</v>
          </cell>
          <cell r="D1748" t="str">
            <v/>
          </cell>
          <cell r="E1748">
            <v>0</v>
          </cell>
          <cell r="F1748">
            <v>0</v>
          </cell>
          <cell r="G1748">
            <v>0</v>
          </cell>
        </row>
        <row r="1749">
          <cell r="A1749" t="str">
            <v/>
          </cell>
          <cell r="B1749" t="str">
            <v/>
          </cell>
          <cell r="C1749">
            <v>0</v>
          </cell>
          <cell r="D1749" t="str">
            <v/>
          </cell>
          <cell r="E1749">
            <v>0</v>
          </cell>
          <cell r="F1749">
            <v>0</v>
          </cell>
          <cell r="G1749">
            <v>0</v>
          </cell>
        </row>
        <row r="1750">
          <cell r="A1750" t="str">
            <v/>
          </cell>
          <cell r="B1750" t="str">
            <v/>
          </cell>
          <cell r="C1750">
            <v>0</v>
          </cell>
          <cell r="D1750" t="str">
            <v/>
          </cell>
          <cell r="E1750">
            <v>0</v>
          </cell>
          <cell r="F1750">
            <v>0</v>
          </cell>
          <cell r="G1750">
            <v>0</v>
          </cell>
        </row>
        <row r="1751">
          <cell r="A1751" t="str">
            <v/>
          </cell>
          <cell r="B1751" t="str">
            <v/>
          </cell>
          <cell r="C1751">
            <v>0</v>
          </cell>
          <cell r="D1751" t="str">
            <v/>
          </cell>
          <cell r="E1751">
            <v>0</v>
          </cell>
          <cell r="F1751">
            <v>0</v>
          </cell>
          <cell r="G1751">
            <v>0</v>
          </cell>
        </row>
        <row r="1752">
          <cell r="A1752">
            <v>0</v>
          </cell>
          <cell r="B1752">
            <v>0</v>
          </cell>
          <cell r="C1752">
            <v>0</v>
          </cell>
          <cell r="D1752">
            <v>0</v>
          </cell>
          <cell r="E1752">
            <v>0</v>
          </cell>
          <cell r="F1752" t="str">
            <v>Total B</v>
          </cell>
          <cell r="G1752">
            <v>0</v>
          </cell>
        </row>
        <row r="1753">
          <cell r="A1753" t="str">
            <v>C - EQUIPOS</v>
          </cell>
          <cell r="B1753">
            <v>0</v>
          </cell>
          <cell r="C1753">
            <v>0</v>
          </cell>
          <cell r="D1753">
            <v>0</v>
          </cell>
          <cell r="E1753">
            <v>0</v>
          </cell>
          <cell r="F1753">
            <v>0</v>
          </cell>
          <cell r="G1753">
            <v>0</v>
          </cell>
        </row>
        <row r="1754">
          <cell r="A1754" t="str">
            <v/>
          </cell>
          <cell r="B1754" t="str">
            <v/>
          </cell>
          <cell r="C1754">
            <v>0</v>
          </cell>
          <cell r="D1754" t="str">
            <v/>
          </cell>
          <cell r="E1754">
            <v>0</v>
          </cell>
          <cell r="F1754">
            <v>0</v>
          </cell>
          <cell r="G1754">
            <v>0</v>
          </cell>
        </row>
        <row r="1755">
          <cell r="A1755" t="str">
            <v/>
          </cell>
          <cell r="B1755" t="str">
            <v/>
          </cell>
          <cell r="C1755">
            <v>0</v>
          </cell>
          <cell r="D1755" t="str">
            <v/>
          </cell>
          <cell r="E1755">
            <v>0</v>
          </cell>
          <cell r="F1755">
            <v>0</v>
          </cell>
          <cell r="G1755">
            <v>0</v>
          </cell>
        </row>
        <row r="1756">
          <cell r="A1756" t="str">
            <v/>
          </cell>
          <cell r="B1756" t="str">
            <v/>
          </cell>
          <cell r="C1756">
            <v>0</v>
          </cell>
          <cell r="D1756" t="str">
            <v/>
          </cell>
          <cell r="E1756">
            <v>0</v>
          </cell>
          <cell r="F1756">
            <v>0</v>
          </cell>
          <cell r="G1756">
            <v>0</v>
          </cell>
        </row>
        <row r="1757">
          <cell r="A1757" t="str">
            <v/>
          </cell>
          <cell r="B1757" t="str">
            <v/>
          </cell>
          <cell r="C1757">
            <v>0</v>
          </cell>
          <cell r="D1757" t="str">
            <v/>
          </cell>
          <cell r="E1757">
            <v>0</v>
          </cell>
          <cell r="F1757">
            <v>0</v>
          </cell>
          <cell r="G1757">
            <v>0</v>
          </cell>
        </row>
        <row r="1758">
          <cell r="A1758" t="str">
            <v/>
          </cell>
          <cell r="B1758" t="str">
            <v/>
          </cell>
          <cell r="C1758">
            <v>0</v>
          </cell>
          <cell r="D1758" t="str">
            <v/>
          </cell>
          <cell r="E1758">
            <v>0</v>
          </cell>
          <cell r="F1758">
            <v>0</v>
          </cell>
          <cell r="G1758">
            <v>0</v>
          </cell>
        </row>
        <row r="1759">
          <cell r="A1759" t="str">
            <v/>
          </cell>
          <cell r="B1759" t="str">
            <v/>
          </cell>
          <cell r="C1759">
            <v>0</v>
          </cell>
          <cell r="D1759" t="str">
            <v/>
          </cell>
          <cell r="E1759">
            <v>0</v>
          </cell>
          <cell r="F1759">
            <v>0</v>
          </cell>
          <cell r="G1759">
            <v>0</v>
          </cell>
        </row>
        <row r="1760">
          <cell r="A1760" t="str">
            <v/>
          </cell>
          <cell r="B1760" t="str">
            <v/>
          </cell>
          <cell r="C1760">
            <v>0</v>
          </cell>
          <cell r="D1760" t="str">
            <v/>
          </cell>
          <cell r="E1760">
            <v>0</v>
          </cell>
          <cell r="F1760">
            <v>0</v>
          </cell>
          <cell r="G1760">
            <v>0</v>
          </cell>
        </row>
        <row r="1761">
          <cell r="A1761" t="str">
            <v/>
          </cell>
          <cell r="B1761" t="str">
            <v/>
          </cell>
          <cell r="C1761">
            <v>0</v>
          </cell>
          <cell r="D1761" t="str">
            <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v>0</v>
          </cell>
          <cell r="E1764">
            <v>0</v>
          </cell>
          <cell r="F1764" t="str">
            <v>Total C</v>
          </cell>
          <cell r="G1764">
            <v>0</v>
          </cell>
        </row>
        <row r="1765">
          <cell r="A1765">
            <v>0</v>
          </cell>
          <cell r="E1765">
            <v>0</v>
          </cell>
          <cell r="G1765">
            <v>0</v>
          </cell>
        </row>
        <row r="1766">
          <cell r="A1766" t="str">
            <v/>
          </cell>
          <cell r="B1766" t="str">
            <v/>
          </cell>
          <cell r="C1766">
            <v>0</v>
          </cell>
          <cell r="D1766" t="str">
            <v>COSTO NETO</v>
          </cell>
          <cell r="E1766">
            <v>0</v>
          </cell>
          <cell r="F1766" t="str">
            <v>Total D=A+B+C</v>
          </cell>
          <cell r="G1766">
            <v>0</v>
          </cell>
        </row>
        <row r="1767">
          <cell r="A1767">
            <v>0</v>
          </cell>
          <cell r="B1767">
            <v>0</v>
          </cell>
          <cell r="C1767">
            <v>0</v>
          </cell>
          <cell r="D1767">
            <v>0</v>
          </cell>
          <cell r="E1767">
            <v>0</v>
          </cell>
          <cell r="F1767">
            <v>0</v>
          </cell>
          <cell r="G1767">
            <v>0</v>
          </cell>
        </row>
        <row r="1768">
          <cell r="A1768" t="str">
            <v>ANALISIS DE PRECIOS</v>
          </cell>
          <cell r="B1768">
            <v>0</v>
          </cell>
          <cell r="C1768">
            <v>0</v>
          </cell>
          <cell r="D1768">
            <v>0</v>
          </cell>
          <cell r="E1768">
            <v>0</v>
          </cell>
          <cell r="F1768">
            <v>0</v>
          </cell>
          <cell r="G1768">
            <v>0</v>
          </cell>
        </row>
        <row r="1769">
          <cell r="A1769" t="str">
            <v>COMITENTE:</v>
          </cell>
          <cell r="B1769" t="str">
            <v>INSTITUTO PROVINCIAL DE LA VIVIENDA</v>
          </cell>
          <cell r="C1769">
            <v>0</v>
          </cell>
          <cell r="D1769">
            <v>0</v>
          </cell>
          <cell r="E1769">
            <v>0</v>
          </cell>
          <cell r="F1769">
            <v>0</v>
          </cell>
          <cell r="G1769">
            <v>0</v>
          </cell>
        </row>
        <row r="1770">
          <cell r="A1770" t="str">
            <v>CONTRATISTA:</v>
          </cell>
          <cell r="B1770">
            <v>0</v>
          </cell>
          <cell r="C1770">
            <v>0</v>
          </cell>
          <cell r="D1770">
            <v>0</v>
          </cell>
          <cell r="E1770">
            <v>0</v>
          </cell>
          <cell r="F1770">
            <v>0</v>
          </cell>
          <cell r="G1770">
            <v>0</v>
          </cell>
        </row>
        <row r="1771">
          <cell r="A1771" t="str">
            <v>OBRA:</v>
          </cell>
          <cell r="B1771">
            <v>0</v>
          </cell>
          <cell r="C1771">
            <v>0</v>
          </cell>
          <cell r="D1771">
            <v>0</v>
          </cell>
          <cell r="E1771">
            <v>0</v>
          </cell>
          <cell r="F1771" t="str">
            <v>PRECIOS A:</v>
          </cell>
          <cell r="G1771">
            <v>0</v>
          </cell>
        </row>
        <row r="1772">
          <cell r="A1772" t="str">
            <v>UBICACIÓN:</v>
          </cell>
          <cell r="B1772">
            <v>0</v>
          </cell>
          <cell r="C1772">
            <v>0</v>
          </cell>
          <cell r="E1772">
            <v>0</v>
          </cell>
          <cell r="G1772">
            <v>0</v>
          </cell>
        </row>
        <row r="1773">
          <cell r="A1773" t="str">
            <v>RUBRO:</v>
          </cell>
          <cell r="B1773">
            <v>0</v>
          </cell>
          <cell r="C1773">
            <v>0</v>
          </cell>
          <cell r="E1773">
            <v>0</v>
          </cell>
          <cell r="G1773">
            <v>0</v>
          </cell>
        </row>
        <row r="1774">
          <cell r="A1774" t="str">
            <v>ITEM:</v>
          </cell>
          <cell r="B1774" t="str">
            <v/>
          </cell>
          <cell r="C1774" t="str">
            <v/>
          </cell>
          <cell r="E1774">
            <v>0</v>
          </cell>
          <cell r="F1774" t="str">
            <v>UNIDAD:</v>
          </cell>
          <cell r="G1774" t="str">
            <v/>
          </cell>
        </row>
        <row r="1775">
          <cell r="A1775">
            <v>0</v>
          </cell>
          <cell r="B1775">
            <v>0</v>
          </cell>
          <cell r="E1775">
            <v>0</v>
          </cell>
          <cell r="G1775">
            <v>0</v>
          </cell>
        </row>
        <row r="1776">
          <cell r="A1776" t="str">
            <v>DATOS REDETERMINACION</v>
          </cell>
          <cell r="B1776">
            <v>0</v>
          </cell>
          <cell r="C1776" t="str">
            <v>DESIGNACION</v>
          </cell>
          <cell r="D1776" t="str">
            <v>U</v>
          </cell>
          <cell r="E1776" t="str">
            <v>Cantidad</v>
          </cell>
          <cell r="F1776" t="str">
            <v>$ Unitarios</v>
          </cell>
          <cell r="G1776" t="str">
            <v>$ Parcial</v>
          </cell>
        </row>
        <row r="1777">
          <cell r="A1777" t="str">
            <v>CÓDIGO</v>
          </cell>
          <cell r="B1777" t="str">
            <v>DESCRIPCIÓN</v>
          </cell>
          <cell r="C1777">
            <v>0</v>
          </cell>
          <cell r="D1777">
            <v>0</v>
          </cell>
          <cell r="E1777">
            <v>0</v>
          </cell>
          <cell r="F1777">
            <v>0</v>
          </cell>
          <cell r="G1777">
            <v>0</v>
          </cell>
        </row>
        <row r="1778">
          <cell r="A1778" t="str">
            <v>A - MATERIALES</v>
          </cell>
          <cell r="B1778">
            <v>0</v>
          </cell>
          <cell r="C1778">
            <v>0</v>
          </cell>
          <cell r="D1778">
            <v>0</v>
          </cell>
          <cell r="E1778">
            <v>0</v>
          </cell>
          <cell r="F1778">
            <v>0</v>
          </cell>
          <cell r="G1778">
            <v>0</v>
          </cell>
        </row>
        <row r="1779">
          <cell r="A1779" t="str">
            <v/>
          </cell>
          <cell r="B1779" t="str">
            <v/>
          </cell>
          <cell r="C1779">
            <v>0</v>
          </cell>
          <cell r="D1779" t="str">
            <v/>
          </cell>
          <cell r="E1779">
            <v>0</v>
          </cell>
          <cell r="F1779">
            <v>0</v>
          </cell>
          <cell r="G1779">
            <v>0</v>
          </cell>
        </row>
        <row r="1780">
          <cell r="A1780" t="str">
            <v/>
          </cell>
          <cell r="B1780" t="str">
            <v/>
          </cell>
          <cell r="C1780">
            <v>0</v>
          </cell>
          <cell r="D1780" t="str">
            <v/>
          </cell>
          <cell r="E1780">
            <v>0</v>
          </cell>
          <cell r="F1780">
            <v>0</v>
          </cell>
          <cell r="G1780">
            <v>0</v>
          </cell>
        </row>
        <row r="1781">
          <cell r="A1781" t="str">
            <v/>
          </cell>
          <cell r="B1781" t="str">
            <v/>
          </cell>
          <cell r="C1781">
            <v>0</v>
          </cell>
          <cell r="D1781" t="str">
            <v/>
          </cell>
          <cell r="E1781">
            <v>0</v>
          </cell>
          <cell r="F1781">
            <v>0</v>
          </cell>
          <cell r="G1781">
            <v>0</v>
          </cell>
        </row>
        <row r="1782">
          <cell r="A1782" t="str">
            <v/>
          </cell>
          <cell r="B1782" t="str">
            <v/>
          </cell>
          <cell r="C1782">
            <v>0</v>
          </cell>
          <cell r="D1782" t="str">
            <v/>
          </cell>
          <cell r="E1782">
            <v>0</v>
          </cell>
          <cell r="F1782">
            <v>0</v>
          </cell>
          <cell r="G1782">
            <v>0</v>
          </cell>
        </row>
        <row r="1783">
          <cell r="A1783" t="str">
            <v/>
          </cell>
          <cell r="B1783" t="str">
            <v/>
          </cell>
          <cell r="C1783">
            <v>0</v>
          </cell>
          <cell r="D1783" t="str">
            <v/>
          </cell>
          <cell r="E1783">
            <v>0</v>
          </cell>
          <cell r="F1783">
            <v>0</v>
          </cell>
          <cell r="G1783">
            <v>0</v>
          </cell>
        </row>
        <row r="1784">
          <cell r="A1784" t="str">
            <v/>
          </cell>
          <cell r="B1784" t="str">
            <v/>
          </cell>
          <cell r="C1784">
            <v>0</v>
          </cell>
          <cell r="D1784" t="str">
            <v/>
          </cell>
          <cell r="E1784">
            <v>0</v>
          </cell>
          <cell r="F1784">
            <v>0</v>
          </cell>
          <cell r="G1784">
            <v>0</v>
          </cell>
        </row>
        <row r="1785">
          <cell r="A1785" t="str">
            <v/>
          </cell>
          <cell r="B1785" t="str">
            <v/>
          </cell>
          <cell r="C1785">
            <v>0</v>
          </cell>
          <cell r="D1785" t="str">
            <v/>
          </cell>
          <cell r="E1785">
            <v>0</v>
          </cell>
          <cell r="F1785">
            <v>0</v>
          </cell>
          <cell r="G1785">
            <v>0</v>
          </cell>
        </row>
        <row r="1786">
          <cell r="A1786" t="str">
            <v/>
          </cell>
          <cell r="B1786" t="str">
            <v/>
          </cell>
          <cell r="C1786">
            <v>0</v>
          </cell>
          <cell r="D1786" t="str">
            <v/>
          </cell>
          <cell r="E1786">
            <v>0</v>
          </cell>
          <cell r="F1786">
            <v>0</v>
          </cell>
          <cell r="G1786">
            <v>0</v>
          </cell>
        </row>
        <row r="1787">
          <cell r="A1787" t="str">
            <v/>
          </cell>
          <cell r="B1787" t="str">
            <v/>
          </cell>
          <cell r="C1787">
            <v>0</v>
          </cell>
          <cell r="D1787" t="str">
            <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t="str">
            <v/>
          </cell>
          <cell r="B1797" t="str">
            <v/>
          </cell>
          <cell r="C1797">
            <v>0</v>
          </cell>
          <cell r="D1797" t="str">
            <v/>
          </cell>
          <cell r="E1797">
            <v>0</v>
          </cell>
          <cell r="F1797">
            <v>0</v>
          </cell>
          <cell r="G1797">
            <v>0</v>
          </cell>
        </row>
        <row r="1798">
          <cell r="A1798" t="str">
            <v/>
          </cell>
          <cell r="B1798" t="str">
            <v/>
          </cell>
          <cell r="C1798">
            <v>0</v>
          </cell>
          <cell r="D1798" t="str">
            <v/>
          </cell>
          <cell r="E1798">
            <v>0</v>
          </cell>
          <cell r="F1798">
            <v>0</v>
          </cell>
          <cell r="G1798">
            <v>0</v>
          </cell>
        </row>
        <row r="1799">
          <cell r="A1799">
            <v>0</v>
          </cell>
          <cell r="B1799">
            <v>0</v>
          </cell>
          <cell r="C1799">
            <v>0</v>
          </cell>
          <cell r="D1799">
            <v>0</v>
          </cell>
          <cell r="E1799">
            <v>0</v>
          </cell>
          <cell r="F1799" t="str">
            <v>Total A</v>
          </cell>
          <cell r="G1799">
            <v>0</v>
          </cell>
        </row>
        <row r="1800">
          <cell r="A1800" t="str">
            <v>B - MANO DE OBRA</v>
          </cell>
          <cell r="B1800">
            <v>0</v>
          </cell>
          <cell r="C1800">
            <v>0</v>
          </cell>
          <cell r="D1800">
            <v>0</v>
          </cell>
          <cell r="E1800">
            <v>0</v>
          </cell>
          <cell r="F1800">
            <v>0</v>
          </cell>
          <cell r="G1800">
            <v>0</v>
          </cell>
        </row>
        <row r="1801">
          <cell r="A1801" t="str">
            <v/>
          </cell>
          <cell r="B1801" t="str">
            <v/>
          </cell>
          <cell r="C1801">
            <v>0</v>
          </cell>
          <cell r="D1801" t="str">
            <v/>
          </cell>
          <cell r="E1801">
            <v>0</v>
          </cell>
          <cell r="F1801">
            <v>0</v>
          </cell>
          <cell r="G1801">
            <v>0</v>
          </cell>
        </row>
        <row r="1802">
          <cell r="A1802" t="str">
            <v/>
          </cell>
          <cell r="B1802" t="str">
            <v/>
          </cell>
          <cell r="C1802">
            <v>0</v>
          </cell>
          <cell r="D1802" t="str">
            <v/>
          </cell>
          <cell r="E1802">
            <v>0</v>
          </cell>
          <cell r="F1802">
            <v>0</v>
          </cell>
          <cell r="G1802">
            <v>0</v>
          </cell>
        </row>
        <row r="1803">
          <cell r="A1803" t="str">
            <v/>
          </cell>
          <cell r="B1803" t="str">
            <v/>
          </cell>
          <cell r="C1803">
            <v>0</v>
          </cell>
          <cell r="D1803" t="str">
            <v/>
          </cell>
          <cell r="E1803">
            <v>0</v>
          </cell>
          <cell r="F1803">
            <v>0</v>
          </cell>
          <cell r="G1803">
            <v>0</v>
          </cell>
        </row>
        <row r="1804">
          <cell r="A1804" t="str">
            <v/>
          </cell>
          <cell r="B1804" t="str">
            <v/>
          </cell>
          <cell r="C1804">
            <v>0</v>
          </cell>
          <cell r="D1804" t="str">
            <v/>
          </cell>
          <cell r="E1804">
            <v>0</v>
          </cell>
          <cell r="F1804">
            <v>0</v>
          </cell>
          <cell r="G1804">
            <v>0</v>
          </cell>
        </row>
        <row r="1805">
          <cell r="A1805" t="str">
            <v/>
          </cell>
          <cell r="B1805" t="str">
            <v/>
          </cell>
          <cell r="C1805">
            <v>0</v>
          </cell>
          <cell r="D1805" t="str">
            <v/>
          </cell>
          <cell r="E1805">
            <v>0</v>
          </cell>
          <cell r="F1805">
            <v>0</v>
          </cell>
          <cell r="G1805">
            <v>0</v>
          </cell>
        </row>
        <row r="1806">
          <cell r="A1806" t="str">
            <v/>
          </cell>
          <cell r="B1806" t="str">
            <v/>
          </cell>
          <cell r="C1806">
            <v>0</v>
          </cell>
          <cell r="D1806" t="str">
            <v/>
          </cell>
          <cell r="E1806">
            <v>0</v>
          </cell>
          <cell r="F1806">
            <v>0</v>
          </cell>
          <cell r="G1806">
            <v>0</v>
          </cell>
        </row>
        <row r="1807">
          <cell r="A1807" t="str">
            <v/>
          </cell>
          <cell r="B1807" t="str">
            <v/>
          </cell>
          <cell r="C1807">
            <v>0</v>
          </cell>
          <cell r="D1807" t="str">
            <v/>
          </cell>
          <cell r="E1807">
            <v>0</v>
          </cell>
          <cell r="F1807">
            <v>0</v>
          </cell>
          <cell r="G1807">
            <v>0</v>
          </cell>
        </row>
        <row r="1808">
          <cell r="A1808" t="str">
            <v/>
          </cell>
          <cell r="B1808" t="str">
            <v/>
          </cell>
          <cell r="C1808">
            <v>0</v>
          </cell>
          <cell r="D1808" t="str">
            <v/>
          </cell>
          <cell r="E1808">
            <v>0</v>
          </cell>
          <cell r="F1808">
            <v>0</v>
          </cell>
          <cell r="G1808">
            <v>0</v>
          </cell>
        </row>
        <row r="1809">
          <cell r="A1809">
            <v>0</v>
          </cell>
          <cell r="B1809">
            <v>0</v>
          </cell>
          <cell r="C1809">
            <v>0</v>
          </cell>
          <cell r="D1809">
            <v>0</v>
          </cell>
          <cell r="E1809">
            <v>0</v>
          </cell>
          <cell r="F1809" t="str">
            <v>Total B</v>
          </cell>
          <cell r="G1809">
            <v>0</v>
          </cell>
        </row>
        <row r="1810">
          <cell r="A1810" t="str">
            <v>C - EQUIPOS</v>
          </cell>
          <cell r="B1810">
            <v>0</v>
          </cell>
          <cell r="C1810">
            <v>0</v>
          </cell>
          <cell r="D1810">
            <v>0</v>
          </cell>
          <cell r="E1810">
            <v>0</v>
          </cell>
          <cell r="F1810">
            <v>0</v>
          </cell>
          <cell r="G1810">
            <v>0</v>
          </cell>
        </row>
        <row r="1811">
          <cell r="A1811" t="str">
            <v/>
          </cell>
          <cell r="B1811" t="str">
            <v/>
          </cell>
          <cell r="C1811">
            <v>0</v>
          </cell>
          <cell r="D1811" t="str">
            <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v>0</v>
          </cell>
          <cell r="E1821">
            <v>0</v>
          </cell>
          <cell r="F1821" t="str">
            <v>Total C</v>
          </cell>
          <cell r="G1821">
            <v>0</v>
          </cell>
        </row>
        <row r="1822">
          <cell r="A1822">
            <v>0</v>
          </cell>
          <cell r="E1822">
            <v>0</v>
          </cell>
          <cell r="G1822">
            <v>0</v>
          </cell>
        </row>
        <row r="1823">
          <cell r="A1823" t="str">
            <v/>
          </cell>
          <cell r="B1823" t="str">
            <v/>
          </cell>
          <cell r="C1823">
            <v>0</v>
          </cell>
          <cell r="D1823" t="str">
            <v>COSTO NETO</v>
          </cell>
          <cell r="E1823">
            <v>0</v>
          </cell>
          <cell r="F1823" t="str">
            <v>Total D=A+B+C</v>
          </cell>
          <cell r="G1823">
            <v>0</v>
          </cell>
        </row>
        <row r="1824">
          <cell r="A1824">
            <v>0</v>
          </cell>
          <cell r="B1824">
            <v>0</v>
          </cell>
          <cell r="C1824">
            <v>0</v>
          </cell>
          <cell r="D1824">
            <v>0</v>
          </cell>
          <cell r="E1824">
            <v>0</v>
          </cell>
          <cell r="F1824">
            <v>0</v>
          </cell>
          <cell r="G1824">
            <v>0</v>
          </cell>
        </row>
        <row r="1825">
          <cell r="A1825" t="str">
            <v>ANALISIS DE PRECIOS</v>
          </cell>
          <cell r="B1825">
            <v>0</v>
          </cell>
          <cell r="C1825">
            <v>0</v>
          </cell>
          <cell r="D1825">
            <v>0</v>
          </cell>
          <cell r="E1825">
            <v>0</v>
          </cell>
          <cell r="F1825">
            <v>0</v>
          </cell>
          <cell r="G1825">
            <v>0</v>
          </cell>
        </row>
        <row r="1826">
          <cell r="A1826" t="str">
            <v>COMITENTE:</v>
          </cell>
          <cell r="B1826" t="str">
            <v>INSTITUTO PROVINCIAL DE LA VIVIENDA</v>
          </cell>
          <cell r="C1826">
            <v>0</v>
          </cell>
          <cell r="D1826">
            <v>0</v>
          </cell>
          <cell r="E1826">
            <v>0</v>
          </cell>
          <cell r="F1826">
            <v>0</v>
          </cell>
          <cell r="G1826">
            <v>0</v>
          </cell>
        </row>
        <row r="1827">
          <cell r="A1827" t="str">
            <v>CONTRATISTA:</v>
          </cell>
          <cell r="B1827">
            <v>0</v>
          </cell>
          <cell r="C1827">
            <v>0</v>
          </cell>
          <cell r="D1827">
            <v>0</v>
          </cell>
          <cell r="E1827">
            <v>0</v>
          </cell>
          <cell r="F1827">
            <v>0</v>
          </cell>
          <cell r="G1827">
            <v>0</v>
          </cell>
        </row>
        <row r="1828">
          <cell r="A1828" t="str">
            <v>OBRA:</v>
          </cell>
          <cell r="B1828">
            <v>0</v>
          </cell>
          <cell r="C1828">
            <v>0</v>
          </cell>
          <cell r="D1828">
            <v>0</v>
          </cell>
          <cell r="E1828">
            <v>0</v>
          </cell>
          <cell r="F1828" t="str">
            <v>PRECIOS A:</v>
          </cell>
          <cell r="G1828">
            <v>0</v>
          </cell>
        </row>
        <row r="1829">
          <cell r="A1829" t="str">
            <v>UBICACIÓN:</v>
          </cell>
          <cell r="B1829">
            <v>0</v>
          </cell>
          <cell r="C1829">
            <v>0</v>
          </cell>
          <cell r="E1829">
            <v>0</v>
          </cell>
          <cell r="G1829">
            <v>0</v>
          </cell>
        </row>
        <row r="1830">
          <cell r="A1830" t="str">
            <v>RUBRO:</v>
          </cell>
          <cell r="B1830">
            <v>0</v>
          </cell>
          <cell r="C1830">
            <v>0</v>
          </cell>
          <cell r="E1830">
            <v>0</v>
          </cell>
          <cell r="G1830">
            <v>0</v>
          </cell>
        </row>
        <row r="1831">
          <cell r="A1831" t="str">
            <v>ITEM:</v>
          </cell>
          <cell r="B1831" t="str">
            <v/>
          </cell>
          <cell r="C1831" t="str">
            <v/>
          </cell>
          <cell r="E1831">
            <v>0</v>
          </cell>
          <cell r="F1831" t="str">
            <v>UNIDAD:</v>
          </cell>
          <cell r="G1831" t="str">
            <v/>
          </cell>
        </row>
        <row r="1832">
          <cell r="A1832">
            <v>0</v>
          </cell>
          <cell r="B1832">
            <v>0</v>
          </cell>
          <cell r="E1832">
            <v>0</v>
          </cell>
          <cell r="G1832">
            <v>0</v>
          </cell>
        </row>
        <row r="1833">
          <cell r="A1833" t="str">
            <v>DATOS REDETERMINACION</v>
          </cell>
          <cell r="B1833">
            <v>0</v>
          </cell>
          <cell r="C1833" t="str">
            <v>DESIGNACION</v>
          </cell>
          <cell r="D1833" t="str">
            <v>U</v>
          </cell>
          <cell r="E1833" t="str">
            <v>Cantidad</v>
          </cell>
          <cell r="F1833" t="str">
            <v>$ Unitarios</v>
          </cell>
          <cell r="G1833" t="str">
            <v>$ Parcial</v>
          </cell>
        </row>
        <row r="1834">
          <cell r="A1834" t="str">
            <v>CÓDIGO</v>
          </cell>
          <cell r="B1834" t="str">
            <v>DESCRIPCIÓN</v>
          </cell>
          <cell r="C1834">
            <v>0</v>
          </cell>
          <cell r="D1834">
            <v>0</v>
          </cell>
          <cell r="E1834">
            <v>0</v>
          </cell>
          <cell r="F1834">
            <v>0</v>
          </cell>
          <cell r="G1834">
            <v>0</v>
          </cell>
        </row>
        <row r="1835">
          <cell r="A1835" t="str">
            <v>A - MATERIALES</v>
          </cell>
          <cell r="B1835">
            <v>0</v>
          </cell>
          <cell r="C1835">
            <v>0</v>
          </cell>
          <cell r="D1835">
            <v>0</v>
          </cell>
          <cell r="E1835">
            <v>0</v>
          </cell>
          <cell r="F1835">
            <v>0</v>
          </cell>
          <cell r="G1835">
            <v>0</v>
          </cell>
        </row>
        <row r="1836">
          <cell r="A1836" t="str">
            <v/>
          </cell>
          <cell r="B1836" t="str">
            <v/>
          </cell>
          <cell r="C1836">
            <v>0</v>
          </cell>
          <cell r="D1836" t="str">
            <v/>
          </cell>
          <cell r="E1836">
            <v>0</v>
          </cell>
          <cell r="F1836">
            <v>0</v>
          </cell>
          <cell r="G1836">
            <v>0</v>
          </cell>
        </row>
        <row r="1837">
          <cell r="A1837" t="str">
            <v/>
          </cell>
          <cell r="B1837" t="str">
            <v/>
          </cell>
          <cell r="C1837">
            <v>0</v>
          </cell>
          <cell r="D1837" t="str">
            <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t="str">
            <v/>
          </cell>
          <cell r="B1847" t="str">
            <v/>
          </cell>
          <cell r="C1847">
            <v>0</v>
          </cell>
          <cell r="D1847" t="str">
            <v/>
          </cell>
          <cell r="E1847">
            <v>0</v>
          </cell>
          <cell r="F1847">
            <v>0</v>
          </cell>
          <cell r="G1847">
            <v>0</v>
          </cell>
        </row>
        <row r="1848">
          <cell r="A1848" t="str">
            <v/>
          </cell>
          <cell r="B1848" t="str">
            <v/>
          </cell>
          <cell r="C1848">
            <v>0</v>
          </cell>
          <cell r="D1848" t="str">
            <v/>
          </cell>
          <cell r="E1848">
            <v>0</v>
          </cell>
          <cell r="F1848">
            <v>0</v>
          </cell>
          <cell r="G1848">
            <v>0</v>
          </cell>
        </row>
        <row r="1849">
          <cell r="A1849" t="str">
            <v/>
          </cell>
          <cell r="B1849" t="str">
            <v/>
          </cell>
          <cell r="C1849">
            <v>0</v>
          </cell>
          <cell r="D1849" t="str">
            <v/>
          </cell>
          <cell r="E1849">
            <v>0</v>
          </cell>
          <cell r="F1849">
            <v>0</v>
          </cell>
          <cell r="G1849">
            <v>0</v>
          </cell>
        </row>
        <row r="1850">
          <cell r="A1850" t="str">
            <v/>
          </cell>
          <cell r="B1850" t="str">
            <v/>
          </cell>
          <cell r="C1850">
            <v>0</v>
          </cell>
          <cell r="D1850" t="str">
            <v/>
          </cell>
          <cell r="E1850">
            <v>0</v>
          </cell>
          <cell r="F1850">
            <v>0</v>
          </cell>
          <cell r="G1850">
            <v>0</v>
          </cell>
        </row>
        <row r="1851">
          <cell r="A1851" t="str">
            <v/>
          </cell>
          <cell r="B1851" t="str">
            <v/>
          </cell>
          <cell r="C1851">
            <v>0</v>
          </cell>
          <cell r="D1851" t="str">
            <v/>
          </cell>
          <cell r="E1851">
            <v>0</v>
          </cell>
          <cell r="F1851">
            <v>0</v>
          </cell>
          <cell r="G1851">
            <v>0</v>
          </cell>
        </row>
        <row r="1852">
          <cell r="A1852" t="str">
            <v/>
          </cell>
          <cell r="B1852" t="str">
            <v/>
          </cell>
          <cell r="C1852">
            <v>0</v>
          </cell>
          <cell r="D1852" t="str">
            <v/>
          </cell>
          <cell r="E1852">
            <v>0</v>
          </cell>
          <cell r="F1852">
            <v>0</v>
          </cell>
          <cell r="G1852">
            <v>0</v>
          </cell>
        </row>
        <row r="1853">
          <cell r="A1853" t="str">
            <v/>
          </cell>
          <cell r="B1853" t="str">
            <v/>
          </cell>
          <cell r="C1853">
            <v>0</v>
          </cell>
          <cell r="D1853" t="str">
            <v/>
          </cell>
          <cell r="E1853">
            <v>0</v>
          </cell>
          <cell r="F1853">
            <v>0</v>
          </cell>
          <cell r="G1853">
            <v>0</v>
          </cell>
        </row>
        <row r="1854">
          <cell r="A1854" t="str">
            <v/>
          </cell>
          <cell r="B1854" t="str">
            <v/>
          </cell>
          <cell r="C1854">
            <v>0</v>
          </cell>
          <cell r="D1854" t="str">
            <v/>
          </cell>
          <cell r="E1854">
            <v>0</v>
          </cell>
          <cell r="F1854">
            <v>0</v>
          </cell>
          <cell r="G1854">
            <v>0</v>
          </cell>
        </row>
        <row r="1855">
          <cell r="A1855" t="str">
            <v/>
          </cell>
          <cell r="B1855" t="str">
            <v/>
          </cell>
          <cell r="C1855">
            <v>0</v>
          </cell>
          <cell r="D1855" t="str">
            <v/>
          </cell>
          <cell r="E1855">
            <v>0</v>
          </cell>
          <cell r="F1855">
            <v>0</v>
          </cell>
          <cell r="G1855">
            <v>0</v>
          </cell>
        </row>
        <row r="1856">
          <cell r="A1856">
            <v>0</v>
          </cell>
          <cell r="B1856">
            <v>0</v>
          </cell>
          <cell r="C1856">
            <v>0</v>
          </cell>
          <cell r="D1856">
            <v>0</v>
          </cell>
          <cell r="E1856">
            <v>0</v>
          </cell>
          <cell r="F1856" t="str">
            <v>Total A</v>
          </cell>
          <cell r="G1856">
            <v>0</v>
          </cell>
        </row>
        <row r="1857">
          <cell r="A1857" t="str">
            <v>B - MANO DE OBRA</v>
          </cell>
          <cell r="B1857">
            <v>0</v>
          </cell>
          <cell r="C1857">
            <v>0</v>
          </cell>
          <cell r="D1857">
            <v>0</v>
          </cell>
          <cell r="E1857">
            <v>0</v>
          </cell>
          <cell r="F1857">
            <v>0</v>
          </cell>
          <cell r="G1857">
            <v>0</v>
          </cell>
        </row>
        <row r="1858">
          <cell r="A1858" t="str">
            <v/>
          </cell>
          <cell r="B1858" t="str">
            <v/>
          </cell>
          <cell r="C1858">
            <v>0</v>
          </cell>
          <cell r="D1858" t="str">
            <v/>
          </cell>
          <cell r="E1858">
            <v>0</v>
          </cell>
          <cell r="F1858">
            <v>0</v>
          </cell>
          <cell r="G1858">
            <v>0</v>
          </cell>
        </row>
        <row r="1859">
          <cell r="A1859" t="str">
            <v/>
          </cell>
          <cell r="B1859" t="str">
            <v/>
          </cell>
          <cell r="C1859">
            <v>0</v>
          </cell>
          <cell r="D1859" t="str">
            <v/>
          </cell>
          <cell r="E1859">
            <v>0</v>
          </cell>
          <cell r="F1859">
            <v>0</v>
          </cell>
          <cell r="G1859">
            <v>0</v>
          </cell>
        </row>
        <row r="1860">
          <cell r="A1860" t="str">
            <v/>
          </cell>
          <cell r="B1860" t="str">
            <v/>
          </cell>
          <cell r="C1860">
            <v>0</v>
          </cell>
          <cell r="D1860" t="str">
            <v/>
          </cell>
          <cell r="E1860">
            <v>0</v>
          </cell>
          <cell r="F1860">
            <v>0</v>
          </cell>
          <cell r="G1860">
            <v>0</v>
          </cell>
        </row>
        <row r="1861">
          <cell r="A1861" t="str">
            <v/>
          </cell>
          <cell r="B1861" t="str">
            <v/>
          </cell>
          <cell r="C1861">
            <v>0</v>
          </cell>
          <cell r="D1861" t="str">
            <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v>0</v>
          </cell>
          <cell r="B1866">
            <v>0</v>
          </cell>
          <cell r="C1866">
            <v>0</v>
          </cell>
          <cell r="D1866">
            <v>0</v>
          </cell>
          <cell r="E1866">
            <v>0</v>
          </cell>
          <cell r="F1866" t="str">
            <v>Total B</v>
          </cell>
          <cell r="G1866">
            <v>0</v>
          </cell>
        </row>
        <row r="1867">
          <cell r="A1867" t="str">
            <v>C - EQUIPOS</v>
          </cell>
          <cell r="B1867">
            <v>0</v>
          </cell>
          <cell r="C1867">
            <v>0</v>
          </cell>
          <cell r="D1867">
            <v>0</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t="str">
            <v/>
          </cell>
          <cell r="B1876" t="str">
            <v/>
          </cell>
          <cell r="C1876">
            <v>0</v>
          </cell>
          <cell r="D1876" t="str">
            <v/>
          </cell>
          <cell r="E1876">
            <v>0</v>
          </cell>
          <cell r="F1876">
            <v>0</v>
          </cell>
          <cell r="G1876">
            <v>0</v>
          </cell>
        </row>
        <row r="1877">
          <cell r="A1877" t="str">
            <v/>
          </cell>
          <cell r="B1877" t="str">
            <v/>
          </cell>
          <cell r="C1877">
            <v>0</v>
          </cell>
          <cell r="D1877" t="str">
            <v/>
          </cell>
          <cell r="E1877">
            <v>0</v>
          </cell>
          <cell r="F1877">
            <v>0</v>
          </cell>
          <cell r="G1877">
            <v>0</v>
          </cell>
        </row>
        <row r="1878">
          <cell r="A1878">
            <v>0</v>
          </cell>
          <cell r="E1878">
            <v>0</v>
          </cell>
          <cell r="F1878" t="str">
            <v>Total C</v>
          </cell>
          <cell r="G1878">
            <v>0</v>
          </cell>
        </row>
        <row r="1879">
          <cell r="A1879">
            <v>0</v>
          </cell>
          <cell r="E1879">
            <v>0</v>
          </cell>
          <cell r="G1879">
            <v>0</v>
          </cell>
        </row>
        <row r="1880">
          <cell r="A1880" t="str">
            <v/>
          </cell>
          <cell r="B1880" t="str">
            <v/>
          </cell>
          <cell r="C1880">
            <v>0</v>
          </cell>
          <cell r="D1880" t="str">
            <v>COSTO NETO</v>
          </cell>
          <cell r="E1880">
            <v>0</v>
          </cell>
          <cell r="F1880" t="str">
            <v>Total D=A+B+C</v>
          </cell>
          <cell r="G1880">
            <v>0</v>
          </cell>
        </row>
        <row r="1881">
          <cell r="A1881">
            <v>0</v>
          </cell>
          <cell r="B1881">
            <v>0</v>
          </cell>
          <cell r="C1881">
            <v>0</v>
          </cell>
          <cell r="D1881">
            <v>0</v>
          </cell>
          <cell r="E1881">
            <v>0</v>
          </cell>
          <cell r="F1881">
            <v>0</v>
          </cell>
          <cell r="G1881">
            <v>0</v>
          </cell>
        </row>
        <row r="1882">
          <cell r="A1882" t="str">
            <v>ANALISIS DE PRECIOS</v>
          </cell>
          <cell r="B1882">
            <v>0</v>
          </cell>
          <cell r="C1882">
            <v>0</v>
          </cell>
          <cell r="D1882">
            <v>0</v>
          </cell>
          <cell r="E1882">
            <v>0</v>
          </cell>
          <cell r="F1882">
            <v>0</v>
          </cell>
          <cell r="G1882">
            <v>0</v>
          </cell>
        </row>
        <row r="1883">
          <cell r="A1883" t="str">
            <v>COMITENTE:</v>
          </cell>
          <cell r="B1883" t="str">
            <v>INSTITUTO PROVINCIAL DE LA VIVIENDA</v>
          </cell>
          <cell r="C1883">
            <v>0</v>
          </cell>
          <cell r="D1883">
            <v>0</v>
          </cell>
          <cell r="E1883">
            <v>0</v>
          </cell>
          <cell r="F1883">
            <v>0</v>
          </cell>
          <cell r="G1883">
            <v>0</v>
          </cell>
        </row>
        <row r="1884">
          <cell r="A1884" t="str">
            <v>CONTRATISTA:</v>
          </cell>
          <cell r="B1884">
            <v>0</v>
          </cell>
          <cell r="C1884">
            <v>0</v>
          </cell>
          <cell r="D1884">
            <v>0</v>
          </cell>
          <cell r="E1884">
            <v>0</v>
          </cell>
          <cell r="F1884">
            <v>0</v>
          </cell>
          <cell r="G1884">
            <v>0</v>
          </cell>
        </row>
        <row r="1885">
          <cell r="A1885" t="str">
            <v>OBRA:</v>
          </cell>
          <cell r="B1885">
            <v>0</v>
          </cell>
          <cell r="C1885">
            <v>0</v>
          </cell>
          <cell r="D1885">
            <v>0</v>
          </cell>
          <cell r="E1885">
            <v>0</v>
          </cell>
          <cell r="F1885" t="str">
            <v>PRECIOS A:</v>
          </cell>
          <cell r="G1885">
            <v>0</v>
          </cell>
        </row>
        <row r="1886">
          <cell r="A1886" t="str">
            <v>UBICACIÓN:</v>
          </cell>
          <cell r="B1886">
            <v>0</v>
          </cell>
          <cell r="C1886">
            <v>0</v>
          </cell>
          <cell r="E1886">
            <v>0</v>
          </cell>
          <cell r="G1886">
            <v>0</v>
          </cell>
        </row>
        <row r="1887">
          <cell r="A1887" t="str">
            <v>RUBRO:</v>
          </cell>
          <cell r="B1887">
            <v>0</v>
          </cell>
          <cell r="C1887">
            <v>0</v>
          </cell>
          <cell r="E1887">
            <v>0</v>
          </cell>
          <cell r="G1887">
            <v>0</v>
          </cell>
        </row>
        <row r="1888">
          <cell r="A1888" t="str">
            <v>ITEM:</v>
          </cell>
          <cell r="B1888" t="str">
            <v/>
          </cell>
          <cell r="C1888" t="str">
            <v/>
          </cell>
          <cell r="E1888">
            <v>0</v>
          </cell>
          <cell r="F1888" t="str">
            <v>UNIDAD:</v>
          </cell>
          <cell r="G1888" t="str">
            <v/>
          </cell>
        </row>
        <row r="1889">
          <cell r="A1889">
            <v>0</v>
          </cell>
          <cell r="B1889">
            <v>0</v>
          </cell>
          <cell r="E1889">
            <v>0</v>
          </cell>
          <cell r="G1889">
            <v>0</v>
          </cell>
        </row>
        <row r="1890">
          <cell r="A1890" t="str">
            <v>DATOS REDETERMINACION</v>
          </cell>
          <cell r="B1890">
            <v>0</v>
          </cell>
          <cell r="C1890" t="str">
            <v>DESIGNACION</v>
          </cell>
          <cell r="D1890" t="str">
            <v>U</v>
          </cell>
          <cell r="E1890" t="str">
            <v>Cantidad</v>
          </cell>
          <cell r="F1890" t="str">
            <v>$ Unitarios</v>
          </cell>
          <cell r="G1890" t="str">
            <v>$ Parcial</v>
          </cell>
        </row>
        <row r="1891">
          <cell r="A1891" t="str">
            <v>CÓDIGO</v>
          </cell>
          <cell r="B1891" t="str">
            <v>DESCRIPCIÓN</v>
          </cell>
          <cell r="C1891">
            <v>0</v>
          </cell>
          <cell r="D1891">
            <v>0</v>
          </cell>
          <cell r="E1891">
            <v>0</v>
          </cell>
          <cell r="F1891">
            <v>0</v>
          </cell>
          <cell r="G1891">
            <v>0</v>
          </cell>
        </row>
        <row r="1892">
          <cell r="A1892" t="str">
            <v>A - MATERIALES</v>
          </cell>
          <cell r="B1892">
            <v>0</v>
          </cell>
          <cell r="C1892">
            <v>0</v>
          </cell>
          <cell r="D1892">
            <v>0</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t="str">
            <v/>
          </cell>
          <cell r="B1897" t="str">
            <v/>
          </cell>
          <cell r="C1897">
            <v>0</v>
          </cell>
          <cell r="D1897" t="str">
            <v/>
          </cell>
          <cell r="E1897">
            <v>0</v>
          </cell>
          <cell r="F1897">
            <v>0</v>
          </cell>
          <cell r="G1897">
            <v>0</v>
          </cell>
        </row>
        <row r="1898">
          <cell r="A1898" t="str">
            <v/>
          </cell>
          <cell r="B1898" t="str">
            <v/>
          </cell>
          <cell r="C1898">
            <v>0</v>
          </cell>
          <cell r="D1898" t="str">
            <v/>
          </cell>
          <cell r="E1898">
            <v>0</v>
          </cell>
          <cell r="F1898">
            <v>0</v>
          </cell>
          <cell r="G1898">
            <v>0</v>
          </cell>
        </row>
        <row r="1899">
          <cell r="A1899" t="str">
            <v/>
          </cell>
          <cell r="B1899" t="str">
            <v/>
          </cell>
          <cell r="C1899">
            <v>0</v>
          </cell>
          <cell r="D1899" t="str">
            <v/>
          </cell>
          <cell r="E1899">
            <v>0</v>
          </cell>
          <cell r="F1899">
            <v>0</v>
          </cell>
          <cell r="G1899">
            <v>0</v>
          </cell>
        </row>
        <row r="1900">
          <cell r="A1900" t="str">
            <v/>
          </cell>
          <cell r="B1900" t="str">
            <v/>
          </cell>
          <cell r="C1900">
            <v>0</v>
          </cell>
          <cell r="D1900" t="str">
            <v/>
          </cell>
          <cell r="E1900">
            <v>0</v>
          </cell>
          <cell r="F1900">
            <v>0</v>
          </cell>
          <cell r="G1900">
            <v>0</v>
          </cell>
        </row>
        <row r="1901">
          <cell r="A1901" t="str">
            <v/>
          </cell>
          <cell r="B1901" t="str">
            <v/>
          </cell>
          <cell r="C1901">
            <v>0</v>
          </cell>
          <cell r="D1901" t="str">
            <v/>
          </cell>
          <cell r="E1901">
            <v>0</v>
          </cell>
          <cell r="F1901">
            <v>0</v>
          </cell>
          <cell r="G1901">
            <v>0</v>
          </cell>
        </row>
        <row r="1902">
          <cell r="A1902" t="str">
            <v/>
          </cell>
          <cell r="B1902" t="str">
            <v/>
          </cell>
          <cell r="C1902">
            <v>0</v>
          </cell>
          <cell r="D1902" t="str">
            <v/>
          </cell>
          <cell r="E1902">
            <v>0</v>
          </cell>
          <cell r="F1902">
            <v>0</v>
          </cell>
          <cell r="G1902">
            <v>0</v>
          </cell>
        </row>
        <row r="1903">
          <cell r="A1903" t="str">
            <v/>
          </cell>
          <cell r="B1903" t="str">
            <v/>
          </cell>
          <cell r="C1903">
            <v>0</v>
          </cell>
          <cell r="D1903" t="str">
            <v/>
          </cell>
          <cell r="E1903">
            <v>0</v>
          </cell>
          <cell r="F1903">
            <v>0</v>
          </cell>
          <cell r="G1903">
            <v>0</v>
          </cell>
        </row>
        <row r="1904">
          <cell r="A1904" t="str">
            <v/>
          </cell>
          <cell r="B1904" t="str">
            <v/>
          </cell>
          <cell r="C1904">
            <v>0</v>
          </cell>
          <cell r="D1904" t="str">
            <v/>
          </cell>
          <cell r="E1904">
            <v>0</v>
          </cell>
          <cell r="F1904">
            <v>0</v>
          </cell>
          <cell r="G1904">
            <v>0</v>
          </cell>
        </row>
        <row r="1905">
          <cell r="A1905" t="str">
            <v/>
          </cell>
          <cell r="B1905" t="str">
            <v/>
          </cell>
          <cell r="C1905">
            <v>0</v>
          </cell>
          <cell r="D1905" t="str">
            <v/>
          </cell>
          <cell r="E1905">
            <v>0</v>
          </cell>
          <cell r="F1905">
            <v>0</v>
          </cell>
          <cell r="G1905">
            <v>0</v>
          </cell>
        </row>
        <row r="1906">
          <cell r="A1906" t="str">
            <v/>
          </cell>
          <cell r="B1906" t="str">
            <v/>
          </cell>
          <cell r="C1906">
            <v>0</v>
          </cell>
          <cell r="D1906" t="str">
            <v/>
          </cell>
          <cell r="E1906">
            <v>0</v>
          </cell>
          <cell r="F1906">
            <v>0</v>
          </cell>
          <cell r="G1906">
            <v>0</v>
          </cell>
        </row>
        <row r="1907">
          <cell r="A1907" t="str">
            <v/>
          </cell>
          <cell r="B1907" t="str">
            <v/>
          </cell>
          <cell r="C1907">
            <v>0</v>
          </cell>
          <cell r="D1907" t="str">
            <v/>
          </cell>
          <cell r="E1907">
            <v>0</v>
          </cell>
          <cell r="F1907">
            <v>0</v>
          </cell>
          <cell r="G1907">
            <v>0</v>
          </cell>
        </row>
        <row r="1908">
          <cell r="A1908" t="str">
            <v/>
          </cell>
          <cell r="B1908" t="str">
            <v/>
          </cell>
          <cell r="C1908">
            <v>0</v>
          </cell>
          <cell r="D1908" t="str">
            <v/>
          </cell>
          <cell r="E1908">
            <v>0</v>
          </cell>
          <cell r="F1908">
            <v>0</v>
          </cell>
          <cell r="G1908">
            <v>0</v>
          </cell>
        </row>
        <row r="1909">
          <cell r="A1909" t="str">
            <v/>
          </cell>
          <cell r="B1909" t="str">
            <v/>
          </cell>
          <cell r="C1909">
            <v>0</v>
          </cell>
          <cell r="D1909" t="str">
            <v/>
          </cell>
          <cell r="E1909">
            <v>0</v>
          </cell>
          <cell r="F1909">
            <v>0</v>
          </cell>
          <cell r="G1909">
            <v>0</v>
          </cell>
        </row>
        <row r="1910">
          <cell r="A1910" t="str">
            <v/>
          </cell>
          <cell r="B1910" t="str">
            <v/>
          </cell>
          <cell r="C1910">
            <v>0</v>
          </cell>
          <cell r="D1910" t="str">
            <v/>
          </cell>
          <cell r="E1910">
            <v>0</v>
          </cell>
          <cell r="F1910">
            <v>0</v>
          </cell>
          <cell r="G1910">
            <v>0</v>
          </cell>
        </row>
        <row r="1911">
          <cell r="A1911" t="str">
            <v/>
          </cell>
          <cell r="B1911" t="str">
            <v/>
          </cell>
          <cell r="C1911">
            <v>0</v>
          </cell>
          <cell r="D1911" t="str">
            <v/>
          </cell>
          <cell r="E1911">
            <v>0</v>
          </cell>
          <cell r="F1911">
            <v>0</v>
          </cell>
          <cell r="G1911">
            <v>0</v>
          </cell>
        </row>
        <row r="1912">
          <cell r="A1912" t="str">
            <v/>
          </cell>
          <cell r="B1912" t="str">
            <v/>
          </cell>
          <cell r="C1912">
            <v>0</v>
          </cell>
          <cell r="D1912" t="str">
            <v/>
          </cell>
          <cell r="E1912">
            <v>0</v>
          </cell>
          <cell r="F1912">
            <v>0</v>
          </cell>
          <cell r="G1912">
            <v>0</v>
          </cell>
        </row>
        <row r="1913">
          <cell r="A1913">
            <v>0</v>
          </cell>
          <cell r="B1913">
            <v>0</v>
          </cell>
          <cell r="C1913">
            <v>0</v>
          </cell>
          <cell r="D1913">
            <v>0</v>
          </cell>
          <cell r="E1913">
            <v>0</v>
          </cell>
          <cell r="F1913" t="str">
            <v>Total A</v>
          </cell>
          <cell r="G1913">
            <v>0</v>
          </cell>
        </row>
        <row r="1914">
          <cell r="A1914" t="str">
            <v>B - MANO DE OBRA</v>
          </cell>
          <cell r="B1914">
            <v>0</v>
          </cell>
          <cell r="C1914">
            <v>0</v>
          </cell>
          <cell r="D1914">
            <v>0</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v>0</v>
          </cell>
          <cell r="B1923">
            <v>0</v>
          </cell>
          <cell r="C1923">
            <v>0</v>
          </cell>
          <cell r="D1923">
            <v>0</v>
          </cell>
          <cell r="E1923">
            <v>0</v>
          </cell>
          <cell r="F1923" t="str">
            <v>Total B</v>
          </cell>
          <cell r="G1923">
            <v>0</v>
          </cell>
        </row>
        <row r="1924">
          <cell r="A1924" t="str">
            <v>C - EQUIPOS</v>
          </cell>
          <cell r="B1924">
            <v>0</v>
          </cell>
          <cell r="C1924">
            <v>0</v>
          </cell>
          <cell r="D1924">
            <v>0</v>
          </cell>
          <cell r="E1924">
            <v>0</v>
          </cell>
          <cell r="F1924">
            <v>0</v>
          </cell>
          <cell r="G1924">
            <v>0</v>
          </cell>
        </row>
        <row r="1925">
          <cell r="A1925" t="str">
            <v/>
          </cell>
          <cell r="B1925" t="str">
            <v/>
          </cell>
          <cell r="C1925">
            <v>0</v>
          </cell>
          <cell r="D1925" t="str">
            <v/>
          </cell>
          <cell r="E1925">
            <v>0</v>
          </cell>
          <cell r="F1925">
            <v>0</v>
          </cell>
          <cell r="G1925">
            <v>0</v>
          </cell>
        </row>
        <row r="1926">
          <cell r="A1926" t="str">
            <v/>
          </cell>
          <cell r="B1926" t="str">
            <v/>
          </cell>
          <cell r="C1926">
            <v>0</v>
          </cell>
          <cell r="D1926" t="str">
            <v/>
          </cell>
          <cell r="E1926">
            <v>0</v>
          </cell>
          <cell r="F1926">
            <v>0</v>
          </cell>
          <cell r="G1926">
            <v>0</v>
          </cell>
        </row>
        <row r="1927">
          <cell r="A1927" t="str">
            <v/>
          </cell>
          <cell r="B1927" t="str">
            <v/>
          </cell>
          <cell r="C1927">
            <v>0</v>
          </cell>
          <cell r="D1927" t="str">
            <v/>
          </cell>
          <cell r="E1927">
            <v>0</v>
          </cell>
          <cell r="F1927">
            <v>0</v>
          </cell>
          <cell r="G1927">
            <v>0</v>
          </cell>
        </row>
        <row r="1928">
          <cell r="A1928" t="str">
            <v/>
          </cell>
          <cell r="B1928" t="str">
            <v/>
          </cell>
          <cell r="C1928">
            <v>0</v>
          </cell>
          <cell r="D1928" t="str">
            <v/>
          </cell>
          <cell r="E1928">
            <v>0</v>
          </cell>
          <cell r="F1928">
            <v>0</v>
          </cell>
          <cell r="G1928">
            <v>0</v>
          </cell>
        </row>
        <row r="1929">
          <cell r="A1929" t="str">
            <v/>
          </cell>
          <cell r="B1929" t="str">
            <v/>
          </cell>
          <cell r="C1929">
            <v>0</v>
          </cell>
          <cell r="D1929" t="str">
            <v/>
          </cell>
          <cell r="E1929">
            <v>0</v>
          </cell>
          <cell r="F1929">
            <v>0</v>
          </cell>
          <cell r="G1929">
            <v>0</v>
          </cell>
        </row>
        <row r="1930">
          <cell r="A1930" t="str">
            <v/>
          </cell>
          <cell r="B1930" t="str">
            <v/>
          </cell>
          <cell r="C1930">
            <v>0</v>
          </cell>
          <cell r="D1930" t="str">
            <v/>
          </cell>
          <cell r="E1930">
            <v>0</v>
          </cell>
          <cell r="F1930">
            <v>0</v>
          </cell>
          <cell r="G1930">
            <v>0</v>
          </cell>
        </row>
        <row r="1931">
          <cell r="A1931" t="str">
            <v/>
          </cell>
          <cell r="B1931" t="str">
            <v/>
          </cell>
          <cell r="C1931">
            <v>0</v>
          </cell>
          <cell r="D1931" t="str">
            <v/>
          </cell>
          <cell r="E1931">
            <v>0</v>
          </cell>
          <cell r="F1931">
            <v>0</v>
          </cell>
          <cell r="G1931">
            <v>0</v>
          </cell>
        </row>
        <row r="1932">
          <cell r="A1932" t="str">
            <v/>
          </cell>
          <cell r="B1932" t="str">
            <v/>
          </cell>
          <cell r="C1932">
            <v>0</v>
          </cell>
          <cell r="D1932" t="str">
            <v/>
          </cell>
          <cell r="E1932">
            <v>0</v>
          </cell>
          <cell r="F1932">
            <v>0</v>
          </cell>
          <cell r="G1932">
            <v>0</v>
          </cell>
        </row>
        <row r="1933">
          <cell r="A1933" t="str">
            <v/>
          </cell>
          <cell r="B1933" t="str">
            <v/>
          </cell>
          <cell r="C1933">
            <v>0</v>
          </cell>
          <cell r="D1933" t="str">
            <v/>
          </cell>
          <cell r="E1933">
            <v>0</v>
          </cell>
          <cell r="F1933">
            <v>0</v>
          </cell>
          <cell r="G1933">
            <v>0</v>
          </cell>
        </row>
        <row r="1934">
          <cell r="A1934" t="str">
            <v/>
          </cell>
          <cell r="B1934" t="str">
            <v/>
          </cell>
          <cell r="C1934">
            <v>0</v>
          </cell>
          <cell r="D1934" t="str">
            <v/>
          </cell>
          <cell r="E1934">
            <v>0</v>
          </cell>
          <cell r="F1934">
            <v>0</v>
          </cell>
          <cell r="G1934">
            <v>0</v>
          </cell>
        </row>
        <row r="1935">
          <cell r="A1935">
            <v>0</v>
          </cell>
          <cell r="E1935">
            <v>0</v>
          </cell>
          <cell r="F1935" t="str">
            <v>Total C</v>
          </cell>
          <cell r="G1935">
            <v>0</v>
          </cell>
        </row>
        <row r="1936">
          <cell r="A1936">
            <v>0</v>
          </cell>
          <cell r="E1936">
            <v>0</v>
          </cell>
          <cell r="G1936">
            <v>0</v>
          </cell>
        </row>
        <row r="1937">
          <cell r="A1937" t="str">
            <v/>
          </cell>
          <cell r="B1937" t="str">
            <v/>
          </cell>
          <cell r="C1937">
            <v>0</v>
          </cell>
          <cell r="D1937" t="str">
            <v>COSTO NETO</v>
          </cell>
          <cell r="E1937">
            <v>0</v>
          </cell>
          <cell r="F1937" t="str">
            <v>Total D=A+B+C</v>
          </cell>
          <cell r="G1937">
            <v>0</v>
          </cell>
        </row>
        <row r="1939">
          <cell r="A1939" t="str">
            <v>ANALISIS DE PRECIOS</v>
          </cell>
          <cell r="B1939">
            <v>0</v>
          </cell>
          <cell r="C1939">
            <v>0</v>
          </cell>
          <cell r="D1939">
            <v>0</v>
          </cell>
          <cell r="E1939">
            <v>0</v>
          </cell>
          <cell r="F1939">
            <v>0</v>
          </cell>
          <cell r="G1939">
            <v>0</v>
          </cell>
        </row>
        <row r="1940">
          <cell r="A1940" t="str">
            <v>COMITENTE:</v>
          </cell>
          <cell r="B1940" t="str">
            <v>INSTITUTO PROVINCIAL DE LA VIVIENDA</v>
          </cell>
          <cell r="C1940">
            <v>0</v>
          </cell>
          <cell r="D1940">
            <v>0</v>
          </cell>
          <cell r="E1940">
            <v>0</v>
          </cell>
          <cell r="F1940">
            <v>0</v>
          </cell>
          <cell r="G1940">
            <v>0</v>
          </cell>
        </row>
        <row r="1941">
          <cell r="A1941" t="str">
            <v>CONTRATISTA:</v>
          </cell>
          <cell r="B1941">
            <v>0</v>
          </cell>
          <cell r="C1941">
            <v>0</v>
          </cell>
          <cell r="D1941">
            <v>0</v>
          </cell>
          <cell r="E1941">
            <v>0</v>
          </cell>
          <cell r="F1941">
            <v>0</v>
          </cell>
          <cell r="G1941">
            <v>0</v>
          </cell>
        </row>
        <row r="1942">
          <cell r="A1942" t="str">
            <v>OBRA:</v>
          </cell>
          <cell r="B1942">
            <v>0</v>
          </cell>
          <cell r="C1942">
            <v>0</v>
          </cell>
          <cell r="D1942">
            <v>0</v>
          </cell>
          <cell r="E1942">
            <v>0</v>
          </cell>
          <cell r="F1942" t="str">
            <v>PRECIOS A:</v>
          </cell>
          <cell r="G1942">
            <v>0</v>
          </cell>
        </row>
        <row r="1943">
          <cell r="A1943" t="str">
            <v>UBICACIÓN:</v>
          </cell>
          <cell r="B1943">
            <v>0</v>
          </cell>
          <cell r="C1943">
            <v>0</v>
          </cell>
          <cell r="E1943">
            <v>0</v>
          </cell>
          <cell r="G1943">
            <v>0</v>
          </cell>
        </row>
        <row r="1944">
          <cell r="A1944" t="str">
            <v>RUBRO:</v>
          </cell>
          <cell r="B1944">
            <v>0</v>
          </cell>
          <cell r="C1944">
            <v>0</v>
          </cell>
          <cell r="E1944">
            <v>0</v>
          </cell>
          <cell r="G1944">
            <v>0</v>
          </cell>
        </row>
        <row r="1945">
          <cell r="A1945" t="str">
            <v>ITEM:</v>
          </cell>
          <cell r="B1945" t="str">
            <v/>
          </cell>
          <cell r="C1945" t="str">
            <v/>
          </cell>
          <cell r="E1945">
            <v>0</v>
          </cell>
          <cell r="F1945" t="str">
            <v>UNIDAD:</v>
          </cell>
          <cell r="G1945" t="str">
            <v/>
          </cell>
        </row>
        <row r="1946">
          <cell r="A1946">
            <v>0</v>
          </cell>
          <cell r="B1946">
            <v>0</v>
          </cell>
          <cell r="E1946">
            <v>0</v>
          </cell>
          <cell r="G1946">
            <v>0</v>
          </cell>
        </row>
        <row r="1947">
          <cell r="A1947" t="str">
            <v>DATOS REDETERMINACION</v>
          </cell>
          <cell r="B1947">
            <v>0</v>
          </cell>
          <cell r="C1947" t="str">
            <v>DESIGNACION</v>
          </cell>
          <cell r="D1947" t="str">
            <v>U</v>
          </cell>
          <cell r="E1947" t="str">
            <v>Cantidad</v>
          </cell>
          <cell r="F1947" t="str">
            <v>$ Unitarios</v>
          </cell>
          <cell r="G1947" t="str">
            <v>$ Parcial</v>
          </cell>
        </row>
        <row r="1948">
          <cell r="A1948" t="str">
            <v>CÓDIGO</v>
          </cell>
          <cell r="B1948" t="str">
            <v>DESCRIPCIÓN</v>
          </cell>
          <cell r="C1948">
            <v>0</v>
          </cell>
          <cell r="D1948">
            <v>0</v>
          </cell>
          <cell r="E1948">
            <v>0</v>
          </cell>
          <cell r="F1948">
            <v>0</v>
          </cell>
          <cell r="G1948">
            <v>0</v>
          </cell>
        </row>
        <row r="1949">
          <cell r="A1949" t="str">
            <v>A - MATERIALES</v>
          </cell>
          <cell r="B1949">
            <v>0</v>
          </cell>
          <cell r="C1949">
            <v>0</v>
          </cell>
          <cell r="D1949">
            <v>0</v>
          </cell>
          <cell r="E1949">
            <v>0</v>
          </cell>
          <cell r="F1949">
            <v>0</v>
          </cell>
          <cell r="G1949">
            <v>0</v>
          </cell>
        </row>
        <row r="1950">
          <cell r="A1950" t="str">
            <v/>
          </cell>
          <cell r="B1950" t="str">
            <v/>
          </cell>
          <cell r="C1950">
            <v>0</v>
          </cell>
          <cell r="D1950" t="str">
            <v/>
          </cell>
          <cell r="E1950">
            <v>0</v>
          </cell>
          <cell r="F1950">
            <v>0</v>
          </cell>
          <cell r="G1950">
            <v>0</v>
          </cell>
        </row>
        <row r="1951">
          <cell r="A1951" t="str">
            <v/>
          </cell>
          <cell r="B1951" t="str">
            <v/>
          </cell>
          <cell r="C1951">
            <v>0</v>
          </cell>
          <cell r="D1951" t="str">
            <v/>
          </cell>
          <cell r="E1951">
            <v>0</v>
          </cell>
          <cell r="F1951">
            <v>0</v>
          </cell>
          <cell r="G1951">
            <v>0</v>
          </cell>
        </row>
        <row r="1952">
          <cell r="A1952" t="str">
            <v/>
          </cell>
          <cell r="B1952" t="str">
            <v/>
          </cell>
          <cell r="C1952">
            <v>0</v>
          </cell>
          <cell r="D1952" t="str">
            <v/>
          </cell>
          <cell r="E1952">
            <v>0</v>
          </cell>
          <cell r="F1952">
            <v>0</v>
          </cell>
          <cell r="G1952">
            <v>0</v>
          </cell>
        </row>
        <row r="1953">
          <cell r="A1953" t="str">
            <v/>
          </cell>
          <cell r="B1953" t="str">
            <v/>
          </cell>
          <cell r="C1953">
            <v>0</v>
          </cell>
          <cell r="D1953" t="str">
            <v/>
          </cell>
          <cell r="E1953">
            <v>0</v>
          </cell>
          <cell r="F1953">
            <v>0</v>
          </cell>
          <cell r="G1953">
            <v>0</v>
          </cell>
        </row>
        <row r="1954">
          <cell r="A1954" t="str">
            <v/>
          </cell>
          <cell r="B1954" t="str">
            <v/>
          </cell>
          <cell r="C1954">
            <v>0</v>
          </cell>
          <cell r="D1954" t="str">
            <v/>
          </cell>
          <cell r="E1954">
            <v>0</v>
          </cell>
          <cell r="F1954">
            <v>0</v>
          </cell>
          <cell r="G1954">
            <v>0</v>
          </cell>
        </row>
        <row r="1955">
          <cell r="A1955" t="str">
            <v/>
          </cell>
          <cell r="B1955" t="str">
            <v/>
          </cell>
          <cell r="C1955">
            <v>0</v>
          </cell>
          <cell r="D1955" t="str">
            <v/>
          </cell>
          <cell r="E1955">
            <v>0</v>
          </cell>
          <cell r="F1955">
            <v>0</v>
          </cell>
          <cell r="G1955">
            <v>0</v>
          </cell>
        </row>
        <row r="1956">
          <cell r="A1956" t="str">
            <v/>
          </cell>
          <cell r="B1956" t="str">
            <v/>
          </cell>
          <cell r="C1956">
            <v>0</v>
          </cell>
          <cell r="D1956" t="str">
            <v/>
          </cell>
          <cell r="E1956">
            <v>0</v>
          </cell>
          <cell r="F1956">
            <v>0</v>
          </cell>
          <cell r="G1956">
            <v>0</v>
          </cell>
        </row>
        <row r="1957">
          <cell r="A1957" t="str">
            <v/>
          </cell>
          <cell r="B1957" t="str">
            <v/>
          </cell>
          <cell r="C1957">
            <v>0</v>
          </cell>
          <cell r="D1957" t="str">
            <v/>
          </cell>
          <cell r="E1957">
            <v>0</v>
          </cell>
          <cell r="F1957">
            <v>0</v>
          </cell>
          <cell r="G1957">
            <v>0</v>
          </cell>
        </row>
        <row r="1958">
          <cell r="A1958" t="str">
            <v/>
          </cell>
          <cell r="B1958" t="str">
            <v/>
          </cell>
          <cell r="C1958">
            <v>0</v>
          </cell>
          <cell r="D1958" t="str">
            <v/>
          </cell>
          <cell r="E1958">
            <v>0</v>
          </cell>
          <cell r="F1958">
            <v>0</v>
          </cell>
          <cell r="G1958">
            <v>0</v>
          </cell>
        </row>
        <row r="1959">
          <cell r="A1959" t="str">
            <v/>
          </cell>
          <cell r="B1959" t="str">
            <v/>
          </cell>
          <cell r="C1959">
            <v>0</v>
          </cell>
          <cell r="D1959" t="str">
            <v/>
          </cell>
          <cell r="E1959">
            <v>0</v>
          </cell>
          <cell r="F1959">
            <v>0</v>
          </cell>
          <cell r="G1959">
            <v>0</v>
          </cell>
        </row>
        <row r="1960">
          <cell r="A1960" t="str">
            <v/>
          </cell>
          <cell r="B1960" t="str">
            <v/>
          </cell>
          <cell r="C1960">
            <v>0</v>
          </cell>
          <cell r="D1960" t="str">
            <v/>
          </cell>
          <cell r="E1960">
            <v>0</v>
          </cell>
          <cell r="F1960">
            <v>0</v>
          </cell>
          <cell r="G1960">
            <v>0</v>
          </cell>
        </row>
        <row r="1961">
          <cell r="A1961" t="str">
            <v/>
          </cell>
          <cell r="B1961" t="str">
            <v/>
          </cell>
          <cell r="C1961">
            <v>0</v>
          </cell>
          <cell r="D1961" t="str">
            <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v>0</v>
          </cell>
          <cell r="B1970">
            <v>0</v>
          </cell>
          <cell r="C1970">
            <v>0</v>
          </cell>
          <cell r="D1970">
            <v>0</v>
          </cell>
          <cell r="E1970">
            <v>0</v>
          </cell>
          <cell r="F1970" t="str">
            <v>Total A</v>
          </cell>
          <cell r="G1970">
            <v>0</v>
          </cell>
        </row>
        <row r="1971">
          <cell r="A1971" t="str">
            <v>B - MANO DE OBRA</v>
          </cell>
          <cell r="B1971">
            <v>0</v>
          </cell>
          <cell r="C1971">
            <v>0</v>
          </cell>
          <cell r="D1971">
            <v>0</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t="str">
            <v/>
          </cell>
          <cell r="B1976" t="str">
            <v/>
          </cell>
          <cell r="C1976">
            <v>0</v>
          </cell>
          <cell r="D1976" t="str">
            <v/>
          </cell>
          <cell r="E1976">
            <v>0</v>
          </cell>
          <cell r="F1976">
            <v>0</v>
          </cell>
          <cell r="G1976">
            <v>0</v>
          </cell>
        </row>
        <row r="1977">
          <cell r="A1977" t="str">
            <v/>
          </cell>
          <cell r="B1977" t="str">
            <v/>
          </cell>
          <cell r="C1977">
            <v>0</v>
          </cell>
          <cell r="D1977" t="str">
            <v/>
          </cell>
          <cell r="E1977">
            <v>0</v>
          </cell>
          <cell r="F1977">
            <v>0</v>
          </cell>
          <cell r="G1977">
            <v>0</v>
          </cell>
        </row>
        <row r="1978">
          <cell r="A1978" t="str">
            <v/>
          </cell>
          <cell r="B1978" t="str">
            <v/>
          </cell>
          <cell r="C1978">
            <v>0</v>
          </cell>
          <cell r="D1978" t="str">
            <v/>
          </cell>
          <cell r="E1978">
            <v>0</v>
          </cell>
          <cell r="F1978">
            <v>0</v>
          </cell>
          <cell r="G1978">
            <v>0</v>
          </cell>
        </row>
        <row r="1979">
          <cell r="A1979" t="str">
            <v/>
          </cell>
          <cell r="B1979" t="str">
            <v/>
          </cell>
          <cell r="C1979">
            <v>0</v>
          </cell>
          <cell r="D1979" t="str">
            <v/>
          </cell>
          <cell r="E1979">
            <v>0</v>
          </cell>
          <cell r="F1979">
            <v>0</v>
          </cell>
          <cell r="G1979">
            <v>0</v>
          </cell>
        </row>
        <row r="1980">
          <cell r="A1980">
            <v>0</v>
          </cell>
          <cell r="B1980">
            <v>0</v>
          </cell>
          <cell r="C1980">
            <v>0</v>
          </cell>
          <cell r="D1980">
            <v>0</v>
          </cell>
          <cell r="E1980">
            <v>0</v>
          </cell>
          <cell r="F1980" t="str">
            <v>Total B</v>
          </cell>
          <cell r="G1980">
            <v>0</v>
          </cell>
        </row>
        <row r="1981">
          <cell r="A1981" t="str">
            <v>C - EQUIPOS</v>
          </cell>
          <cell r="B1981">
            <v>0</v>
          </cell>
          <cell r="C1981">
            <v>0</v>
          </cell>
          <cell r="D1981">
            <v>0</v>
          </cell>
          <cell r="E1981">
            <v>0</v>
          </cell>
          <cell r="F1981">
            <v>0</v>
          </cell>
          <cell r="G1981">
            <v>0</v>
          </cell>
        </row>
        <row r="1982">
          <cell r="A1982" t="str">
            <v/>
          </cell>
          <cell r="B1982" t="str">
            <v/>
          </cell>
          <cell r="C1982">
            <v>0</v>
          </cell>
          <cell r="D1982" t="str">
            <v/>
          </cell>
          <cell r="E1982">
            <v>0</v>
          </cell>
          <cell r="F1982">
            <v>0</v>
          </cell>
          <cell r="G1982">
            <v>0</v>
          </cell>
        </row>
        <row r="1983">
          <cell r="A1983" t="str">
            <v/>
          </cell>
          <cell r="B1983" t="str">
            <v/>
          </cell>
          <cell r="C1983">
            <v>0</v>
          </cell>
          <cell r="D1983" t="str">
            <v/>
          </cell>
          <cell r="E1983">
            <v>0</v>
          </cell>
          <cell r="F1983">
            <v>0</v>
          </cell>
          <cell r="G1983">
            <v>0</v>
          </cell>
        </row>
        <row r="1984">
          <cell r="A1984" t="str">
            <v/>
          </cell>
          <cell r="B1984" t="str">
            <v/>
          </cell>
          <cell r="C1984">
            <v>0</v>
          </cell>
          <cell r="D1984" t="str">
            <v/>
          </cell>
          <cell r="E1984">
            <v>0</v>
          </cell>
          <cell r="F1984">
            <v>0</v>
          </cell>
          <cell r="G1984">
            <v>0</v>
          </cell>
        </row>
        <row r="1985">
          <cell r="A1985" t="str">
            <v/>
          </cell>
          <cell r="B1985" t="str">
            <v/>
          </cell>
          <cell r="C1985">
            <v>0</v>
          </cell>
          <cell r="D1985" t="str">
            <v/>
          </cell>
          <cell r="E1985">
            <v>0</v>
          </cell>
          <cell r="F1985">
            <v>0</v>
          </cell>
          <cell r="G1985">
            <v>0</v>
          </cell>
        </row>
        <row r="1986">
          <cell r="A1986" t="str">
            <v/>
          </cell>
          <cell r="B1986" t="str">
            <v/>
          </cell>
          <cell r="C1986">
            <v>0</v>
          </cell>
          <cell r="D1986" t="str">
            <v/>
          </cell>
          <cell r="E1986">
            <v>0</v>
          </cell>
          <cell r="F1986">
            <v>0</v>
          </cell>
          <cell r="G1986">
            <v>0</v>
          </cell>
        </row>
        <row r="1987">
          <cell r="A1987" t="str">
            <v/>
          </cell>
          <cell r="B1987" t="str">
            <v/>
          </cell>
          <cell r="C1987">
            <v>0</v>
          </cell>
          <cell r="D1987" t="str">
            <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v>0</v>
          </cell>
          <cell r="E1992">
            <v>0</v>
          </cell>
          <cell r="F1992" t="str">
            <v>Total C</v>
          </cell>
          <cell r="G1992">
            <v>0</v>
          </cell>
        </row>
        <row r="1993">
          <cell r="A1993">
            <v>0</v>
          </cell>
          <cell r="E1993">
            <v>0</v>
          </cell>
          <cell r="G1993">
            <v>0</v>
          </cell>
        </row>
        <row r="1994">
          <cell r="A1994" t="str">
            <v/>
          </cell>
          <cell r="B1994" t="str">
            <v/>
          </cell>
          <cell r="C1994">
            <v>0</v>
          </cell>
          <cell r="D1994" t="str">
            <v>COSTO NETO</v>
          </cell>
          <cell r="E1994">
            <v>0</v>
          </cell>
          <cell r="F1994" t="str">
            <v>Total D=A+B+C</v>
          </cell>
          <cell r="G1994">
            <v>0</v>
          </cell>
        </row>
        <row r="1995">
          <cell r="A1995">
            <v>0</v>
          </cell>
          <cell r="B1995">
            <v>0</v>
          </cell>
          <cell r="C1995">
            <v>0</v>
          </cell>
          <cell r="D1995">
            <v>0</v>
          </cell>
          <cell r="E1995">
            <v>0</v>
          </cell>
          <cell r="F1995">
            <v>0</v>
          </cell>
          <cell r="G1995">
            <v>0</v>
          </cell>
        </row>
        <row r="1996">
          <cell r="A1996" t="str">
            <v>ANALISIS DE PRECIOS</v>
          </cell>
          <cell r="B1996">
            <v>0</v>
          </cell>
          <cell r="C1996">
            <v>0</v>
          </cell>
          <cell r="D1996">
            <v>0</v>
          </cell>
          <cell r="E1996">
            <v>0</v>
          </cell>
          <cell r="F1996">
            <v>0</v>
          </cell>
          <cell r="G1996">
            <v>0</v>
          </cell>
        </row>
        <row r="1997">
          <cell r="A1997" t="str">
            <v>COMITENTE:</v>
          </cell>
          <cell r="B1997" t="str">
            <v>INSTITUTO PROVINCIAL DE LA VIVIENDA</v>
          </cell>
          <cell r="C1997">
            <v>0</v>
          </cell>
          <cell r="D1997">
            <v>0</v>
          </cell>
          <cell r="E1997">
            <v>0</v>
          </cell>
          <cell r="F1997">
            <v>0</v>
          </cell>
          <cell r="G1997">
            <v>0</v>
          </cell>
        </row>
        <row r="1998">
          <cell r="A1998" t="str">
            <v>CONTRATISTA:</v>
          </cell>
          <cell r="B1998">
            <v>0</v>
          </cell>
          <cell r="C1998">
            <v>0</v>
          </cell>
          <cell r="D1998">
            <v>0</v>
          </cell>
          <cell r="E1998">
            <v>0</v>
          </cell>
          <cell r="F1998">
            <v>0</v>
          </cell>
          <cell r="G1998">
            <v>0</v>
          </cell>
        </row>
        <row r="1999">
          <cell r="A1999" t="str">
            <v>OBRA:</v>
          </cell>
          <cell r="B1999">
            <v>0</v>
          </cell>
          <cell r="C1999">
            <v>0</v>
          </cell>
          <cell r="D1999">
            <v>0</v>
          </cell>
          <cell r="E1999">
            <v>0</v>
          </cell>
          <cell r="F1999" t="str">
            <v>PRECIOS A:</v>
          </cell>
          <cell r="G1999">
            <v>0</v>
          </cell>
        </row>
        <row r="2000">
          <cell r="A2000" t="str">
            <v>UBICACIÓN:</v>
          </cell>
          <cell r="B2000">
            <v>0</v>
          </cell>
          <cell r="C2000">
            <v>0</v>
          </cell>
          <cell r="E2000">
            <v>0</v>
          </cell>
          <cell r="G2000">
            <v>0</v>
          </cell>
        </row>
        <row r="2001">
          <cell r="A2001" t="str">
            <v>RUBRO:</v>
          </cell>
          <cell r="B2001">
            <v>0</v>
          </cell>
          <cell r="C2001">
            <v>0</v>
          </cell>
          <cell r="E2001">
            <v>0</v>
          </cell>
          <cell r="G2001">
            <v>0</v>
          </cell>
        </row>
        <row r="2002">
          <cell r="A2002" t="str">
            <v>ITEM:</v>
          </cell>
          <cell r="B2002" t="str">
            <v/>
          </cell>
          <cell r="C2002" t="str">
            <v/>
          </cell>
          <cell r="E2002">
            <v>0</v>
          </cell>
          <cell r="F2002" t="str">
            <v>UNIDAD:</v>
          </cell>
          <cell r="G2002" t="str">
            <v/>
          </cell>
        </row>
        <row r="2003">
          <cell r="A2003">
            <v>0</v>
          </cell>
          <cell r="B2003">
            <v>0</v>
          </cell>
          <cell r="E2003">
            <v>0</v>
          </cell>
          <cell r="G2003">
            <v>0</v>
          </cell>
        </row>
        <row r="2004">
          <cell r="A2004" t="str">
            <v>DATOS REDETERMINACION</v>
          </cell>
          <cell r="B2004">
            <v>0</v>
          </cell>
          <cell r="C2004" t="str">
            <v>DESIGNACION</v>
          </cell>
          <cell r="D2004" t="str">
            <v>U</v>
          </cell>
          <cell r="E2004" t="str">
            <v>Cantidad</v>
          </cell>
          <cell r="F2004" t="str">
            <v>$ Unitarios</v>
          </cell>
          <cell r="G2004" t="str">
            <v>$ Parcial</v>
          </cell>
        </row>
        <row r="2005">
          <cell r="A2005" t="str">
            <v>CÓDIGO</v>
          </cell>
          <cell r="B2005" t="str">
            <v>DESCRIPCIÓN</v>
          </cell>
          <cell r="C2005">
            <v>0</v>
          </cell>
          <cell r="D2005">
            <v>0</v>
          </cell>
          <cell r="E2005">
            <v>0</v>
          </cell>
          <cell r="F2005">
            <v>0</v>
          </cell>
          <cell r="G2005">
            <v>0</v>
          </cell>
        </row>
        <row r="2006">
          <cell r="A2006" t="str">
            <v>A - MATERIALES</v>
          </cell>
          <cell r="B2006">
            <v>0</v>
          </cell>
          <cell r="C2006">
            <v>0</v>
          </cell>
          <cell r="D2006">
            <v>0</v>
          </cell>
          <cell r="E2006">
            <v>0</v>
          </cell>
          <cell r="F2006">
            <v>0</v>
          </cell>
          <cell r="G2006">
            <v>0</v>
          </cell>
        </row>
        <row r="2007">
          <cell r="A2007" t="str">
            <v/>
          </cell>
          <cell r="B2007" t="str">
            <v/>
          </cell>
          <cell r="C2007">
            <v>0</v>
          </cell>
          <cell r="D2007" t="str">
            <v/>
          </cell>
          <cell r="E2007">
            <v>0</v>
          </cell>
          <cell r="F2007">
            <v>0</v>
          </cell>
          <cell r="G2007">
            <v>0</v>
          </cell>
        </row>
        <row r="2008">
          <cell r="A2008" t="str">
            <v/>
          </cell>
          <cell r="B2008" t="str">
            <v/>
          </cell>
          <cell r="C2008">
            <v>0</v>
          </cell>
          <cell r="D2008" t="str">
            <v/>
          </cell>
          <cell r="E2008">
            <v>0</v>
          </cell>
          <cell r="F2008">
            <v>0</v>
          </cell>
          <cell r="G2008">
            <v>0</v>
          </cell>
        </row>
        <row r="2009">
          <cell r="A2009" t="str">
            <v/>
          </cell>
          <cell r="B2009" t="str">
            <v/>
          </cell>
          <cell r="C2009">
            <v>0</v>
          </cell>
          <cell r="D2009" t="str">
            <v/>
          </cell>
          <cell r="E2009">
            <v>0</v>
          </cell>
          <cell r="F2009">
            <v>0</v>
          </cell>
          <cell r="G2009">
            <v>0</v>
          </cell>
        </row>
        <row r="2010">
          <cell r="A2010" t="str">
            <v/>
          </cell>
          <cell r="B2010" t="str">
            <v/>
          </cell>
          <cell r="C2010">
            <v>0</v>
          </cell>
          <cell r="D2010" t="str">
            <v/>
          </cell>
          <cell r="E2010">
            <v>0</v>
          </cell>
          <cell r="F2010">
            <v>0</v>
          </cell>
          <cell r="G2010">
            <v>0</v>
          </cell>
        </row>
        <row r="2011">
          <cell r="A2011" t="str">
            <v/>
          </cell>
          <cell r="B2011" t="str">
            <v/>
          </cell>
          <cell r="C2011">
            <v>0</v>
          </cell>
          <cell r="D2011" t="str">
            <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t="str">
            <v/>
          </cell>
          <cell r="B2026" t="str">
            <v/>
          </cell>
          <cell r="C2026">
            <v>0</v>
          </cell>
          <cell r="D2026" t="str">
            <v/>
          </cell>
          <cell r="E2026">
            <v>0</v>
          </cell>
          <cell r="F2026">
            <v>0</v>
          </cell>
          <cell r="G2026">
            <v>0</v>
          </cell>
        </row>
        <row r="2027">
          <cell r="A2027">
            <v>0</v>
          </cell>
          <cell r="B2027">
            <v>0</v>
          </cell>
          <cell r="C2027">
            <v>0</v>
          </cell>
          <cell r="D2027">
            <v>0</v>
          </cell>
          <cell r="E2027">
            <v>0</v>
          </cell>
          <cell r="F2027" t="str">
            <v>Total A</v>
          </cell>
          <cell r="G2027">
            <v>0</v>
          </cell>
        </row>
        <row r="2028">
          <cell r="A2028" t="str">
            <v>B - MANO DE OBRA</v>
          </cell>
          <cell r="B2028">
            <v>0</v>
          </cell>
          <cell r="C2028">
            <v>0</v>
          </cell>
          <cell r="D2028">
            <v>0</v>
          </cell>
          <cell r="E2028">
            <v>0</v>
          </cell>
          <cell r="F2028">
            <v>0</v>
          </cell>
          <cell r="G2028">
            <v>0</v>
          </cell>
        </row>
        <row r="2029">
          <cell r="A2029" t="str">
            <v/>
          </cell>
          <cell r="B2029" t="str">
            <v/>
          </cell>
          <cell r="C2029">
            <v>0</v>
          </cell>
          <cell r="D2029" t="str">
            <v/>
          </cell>
          <cell r="E2029">
            <v>0</v>
          </cell>
          <cell r="F2029">
            <v>0</v>
          </cell>
          <cell r="G2029">
            <v>0</v>
          </cell>
        </row>
        <row r="2030">
          <cell r="A2030" t="str">
            <v/>
          </cell>
          <cell r="B2030" t="str">
            <v/>
          </cell>
          <cell r="C2030">
            <v>0</v>
          </cell>
          <cell r="D2030" t="str">
            <v/>
          </cell>
          <cell r="E2030">
            <v>0</v>
          </cell>
          <cell r="F2030">
            <v>0</v>
          </cell>
          <cell r="G2030">
            <v>0</v>
          </cell>
        </row>
        <row r="2031">
          <cell r="A2031" t="str">
            <v/>
          </cell>
          <cell r="B2031" t="str">
            <v/>
          </cell>
          <cell r="C2031">
            <v>0</v>
          </cell>
          <cell r="D2031" t="str">
            <v/>
          </cell>
          <cell r="E2031">
            <v>0</v>
          </cell>
          <cell r="F2031">
            <v>0</v>
          </cell>
          <cell r="G2031">
            <v>0</v>
          </cell>
        </row>
        <row r="2032">
          <cell r="A2032" t="str">
            <v/>
          </cell>
          <cell r="B2032" t="str">
            <v/>
          </cell>
          <cell r="C2032">
            <v>0</v>
          </cell>
          <cell r="D2032" t="str">
            <v/>
          </cell>
          <cell r="E2032">
            <v>0</v>
          </cell>
          <cell r="F2032">
            <v>0</v>
          </cell>
          <cell r="G2032">
            <v>0</v>
          </cell>
        </row>
        <row r="2033">
          <cell r="A2033" t="str">
            <v/>
          </cell>
          <cell r="B2033" t="str">
            <v/>
          </cell>
          <cell r="C2033">
            <v>0</v>
          </cell>
          <cell r="D2033" t="str">
            <v/>
          </cell>
          <cell r="E2033">
            <v>0</v>
          </cell>
          <cell r="F2033">
            <v>0</v>
          </cell>
          <cell r="G2033">
            <v>0</v>
          </cell>
        </row>
        <row r="2034">
          <cell r="A2034" t="str">
            <v/>
          </cell>
          <cell r="B2034" t="str">
            <v/>
          </cell>
          <cell r="C2034">
            <v>0</v>
          </cell>
          <cell r="D2034" t="str">
            <v/>
          </cell>
          <cell r="E2034">
            <v>0</v>
          </cell>
          <cell r="F2034">
            <v>0</v>
          </cell>
          <cell r="G2034">
            <v>0</v>
          </cell>
        </row>
        <row r="2035">
          <cell r="A2035" t="str">
            <v/>
          </cell>
          <cell r="B2035" t="str">
            <v/>
          </cell>
          <cell r="C2035">
            <v>0</v>
          </cell>
          <cell r="D2035" t="str">
            <v/>
          </cell>
          <cell r="E2035">
            <v>0</v>
          </cell>
          <cell r="F2035">
            <v>0</v>
          </cell>
          <cell r="G2035">
            <v>0</v>
          </cell>
        </row>
        <row r="2036">
          <cell r="A2036" t="str">
            <v/>
          </cell>
          <cell r="B2036" t="str">
            <v/>
          </cell>
          <cell r="C2036">
            <v>0</v>
          </cell>
          <cell r="D2036" t="str">
            <v/>
          </cell>
          <cell r="E2036">
            <v>0</v>
          </cell>
          <cell r="F2036">
            <v>0</v>
          </cell>
          <cell r="G2036">
            <v>0</v>
          </cell>
        </row>
        <row r="2037">
          <cell r="A2037">
            <v>0</v>
          </cell>
          <cell r="B2037">
            <v>0</v>
          </cell>
          <cell r="C2037">
            <v>0</v>
          </cell>
          <cell r="D2037">
            <v>0</v>
          </cell>
          <cell r="E2037">
            <v>0</v>
          </cell>
          <cell r="F2037" t="str">
            <v>Total B</v>
          </cell>
          <cell r="G2037">
            <v>0</v>
          </cell>
        </row>
        <row r="2038">
          <cell r="A2038" t="str">
            <v>C - EQUIPOS</v>
          </cell>
          <cell r="B2038">
            <v>0</v>
          </cell>
          <cell r="C2038">
            <v>0</v>
          </cell>
          <cell r="D2038">
            <v>0</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t="str">
            <v/>
          </cell>
          <cell r="B2047" t="str">
            <v/>
          </cell>
          <cell r="C2047">
            <v>0</v>
          </cell>
          <cell r="D2047" t="str">
            <v/>
          </cell>
          <cell r="E2047">
            <v>0</v>
          </cell>
          <cell r="F2047">
            <v>0</v>
          </cell>
          <cell r="G2047">
            <v>0</v>
          </cell>
        </row>
        <row r="2048">
          <cell r="A2048" t="str">
            <v/>
          </cell>
          <cell r="B2048" t="str">
            <v/>
          </cell>
          <cell r="C2048">
            <v>0</v>
          </cell>
          <cell r="D2048" t="str">
            <v/>
          </cell>
          <cell r="E2048">
            <v>0</v>
          </cell>
          <cell r="F2048">
            <v>0</v>
          </cell>
          <cell r="G2048">
            <v>0</v>
          </cell>
        </row>
        <row r="2049">
          <cell r="A2049">
            <v>0</v>
          </cell>
          <cell r="E2049">
            <v>0</v>
          </cell>
          <cell r="F2049" t="str">
            <v>Total C</v>
          </cell>
          <cell r="G2049">
            <v>0</v>
          </cell>
        </row>
        <row r="2050">
          <cell r="A2050">
            <v>0</v>
          </cell>
          <cell r="E2050">
            <v>0</v>
          </cell>
          <cell r="G2050">
            <v>0</v>
          </cell>
        </row>
        <row r="2051">
          <cell r="A2051" t="str">
            <v/>
          </cell>
          <cell r="B2051" t="str">
            <v/>
          </cell>
          <cell r="C2051">
            <v>0</v>
          </cell>
          <cell r="D2051" t="str">
            <v>COSTO NETO</v>
          </cell>
          <cell r="E2051">
            <v>0</v>
          </cell>
          <cell r="F2051" t="str">
            <v>Total D=A+B+C</v>
          </cell>
          <cell r="G2051">
            <v>0</v>
          </cell>
        </row>
        <row r="2053">
          <cell r="A2053" t="str">
            <v>ANALISIS DE PRECIOS</v>
          </cell>
          <cell r="B2053">
            <v>0</v>
          </cell>
          <cell r="C2053">
            <v>0</v>
          </cell>
          <cell r="D2053">
            <v>0</v>
          </cell>
          <cell r="E2053">
            <v>0</v>
          </cell>
          <cell r="F2053">
            <v>0</v>
          </cell>
          <cell r="G2053">
            <v>0</v>
          </cell>
        </row>
        <row r="2054">
          <cell r="A2054" t="str">
            <v>COMITENTE:</v>
          </cell>
          <cell r="B2054" t="str">
            <v>INSTITUTO PROVINCIAL DE LA VIVIENDA</v>
          </cell>
          <cell r="C2054">
            <v>0</v>
          </cell>
          <cell r="D2054">
            <v>0</v>
          </cell>
          <cell r="E2054">
            <v>0</v>
          </cell>
          <cell r="F2054">
            <v>0</v>
          </cell>
          <cell r="G2054">
            <v>0</v>
          </cell>
        </row>
        <row r="2055">
          <cell r="A2055" t="str">
            <v>CONTRATISTA:</v>
          </cell>
          <cell r="B2055">
            <v>0</v>
          </cell>
          <cell r="C2055">
            <v>0</v>
          </cell>
          <cell r="D2055">
            <v>0</v>
          </cell>
          <cell r="E2055">
            <v>0</v>
          </cell>
          <cell r="F2055">
            <v>0</v>
          </cell>
          <cell r="G2055">
            <v>0</v>
          </cell>
        </row>
        <row r="2056">
          <cell r="A2056" t="str">
            <v>OBRA:</v>
          </cell>
          <cell r="B2056">
            <v>0</v>
          </cell>
          <cell r="C2056">
            <v>0</v>
          </cell>
          <cell r="D2056">
            <v>0</v>
          </cell>
          <cell r="E2056">
            <v>0</v>
          </cell>
          <cell r="F2056" t="str">
            <v>PRECIOS A:</v>
          </cell>
          <cell r="G2056">
            <v>0</v>
          </cell>
        </row>
        <row r="2057">
          <cell r="A2057" t="str">
            <v>UBICACIÓN:</v>
          </cell>
          <cell r="B2057">
            <v>0</v>
          </cell>
          <cell r="C2057">
            <v>0</v>
          </cell>
          <cell r="E2057">
            <v>0</v>
          </cell>
          <cell r="G2057">
            <v>0</v>
          </cell>
        </row>
        <row r="2058">
          <cell r="A2058" t="str">
            <v>RUBRO:</v>
          </cell>
          <cell r="B2058">
            <v>0</v>
          </cell>
          <cell r="C2058">
            <v>0</v>
          </cell>
          <cell r="E2058">
            <v>0</v>
          </cell>
          <cell r="G2058">
            <v>0</v>
          </cell>
        </row>
        <row r="2059">
          <cell r="A2059" t="str">
            <v>ITEM:</v>
          </cell>
          <cell r="B2059" t="str">
            <v/>
          </cell>
          <cell r="C2059" t="str">
            <v/>
          </cell>
          <cell r="E2059">
            <v>0</v>
          </cell>
          <cell r="F2059" t="str">
            <v>UNIDAD:</v>
          </cell>
          <cell r="G2059" t="str">
            <v/>
          </cell>
        </row>
        <row r="2060">
          <cell r="A2060">
            <v>0</v>
          </cell>
          <cell r="B2060">
            <v>0</v>
          </cell>
          <cell r="E2060">
            <v>0</v>
          </cell>
          <cell r="G2060">
            <v>0</v>
          </cell>
        </row>
        <row r="2061">
          <cell r="A2061" t="str">
            <v>DATOS REDETERMINACION</v>
          </cell>
          <cell r="B2061">
            <v>0</v>
          </cell>
          <cell r="C2061" t="str">
            <v>DESIGNACION</v>
          </cell>
          <cell r="D2061" t="str">
            <v>U</v>
          </cell>
          <cell r="E2061" t="str">
            <v>Cantidad</v>
          </cell>
          <cell r="F2061" t="str">
            <v>$ Unitarios</v>
          </cell>
          <cell r="G2061" t="str">
            <v>$ Parcial</v>
          </cell>
        </row>
        <row r="2062">
          <cell r="A2062" t="str">
            <v>CÓDIGO</v>
          </cell>
          <cell r="B2062" t="str">
            <v>DESCRIPCIÓN</v>
          </cell>
          <cell r="C2062">
            <v>0</v>
          </cell>
          <cell r="D2062">
            <v>0</v>
          </cell>
          <cell r="E2062">
            <v>0</v>
          </cell>
          <cell r="F2062">
            <v>0</v>
          </cell>
          <cell r="G2062">
            <v>0</v>
          </cell>
        </row>
        <row r="2063">
          <cell r="A2063" t="str">
            <v>A - MATERIALES</v>
          </cell>
          <cell r="B2063">
            <v>0</v>
          </cell>
          <cell r="C2063">
            <v>0</v>
          </cell>
          <cell r="D2063">
            <v>0</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t="str">
            <v/>
          </cell>
          <cell r="B2076" t="str">
            <v/>
          </cell>
          <cell r="C2076">
            <v>0</v>
          </cell>
          <cell r="D2076" t="str">
            <v/>
          </cell>
          <cell r="E2076">
            <v>0</v>
          </cell>
          <cell r="F2076">
            <v>0</v>
          </cell>
          <cell r="G2076">
            <v>0</v>
          </cell>
        </row>
        <row r="2077">
          <cell r="A2077" t="str">
            <v/>
          </cell>
          <cell r="B2077" t="str">
            <v/>
          </cell>
          <cell r="C2077">
            <v>0</v>
          </cell>
          <cell r="D2077" t="str">
            <v/>
          </cell>
          <cell r="E2077">
            <v>0</v>
          </cell>
          <cell r="F2077">
            <v>0</v>
          </cell>
          <cell r="G2077">
            <v>0</v>
          </cell>
        </row>
        <row r="2078">
          <cell r="A2078" t="str">
            <v/>
          </cell>
          <cell r="B2078" t="str">
            <v/>
          </cell>
          <cell r="C2078">
            <v>0</v>
          </cell>
          <cell r="D2078" t="str">
            <v/>
          </cell>
          <cell r="E2078">
            <v>0</v>
          </cell>
          <cell r="F2078">
            <v>0</v>
          </cell>
          <cell r="G2078">
            <v>0</v>
          </cell>
        </row>
        <row r="2079">
          <cell r="A2079" t="str">
            <v/>
          </cell>
          <cell r="B2079" t="str">
            <v/>
          </cell>
          <cell r="C2079">
            <v>0</v>
          </cell>
          <cell r="D2079" t="str">
            <v/>
          </cell>
          <cell r="E2079">
            <v>0</v>
          </cell>
          <cell r="F2079">
            <v>0</v>
          </cell>
          <cell r="G2079">
            <v>0</v>
          </cell>
        </row>
        <row r="2080">
          <cell r="A2080" t="str">
            <v/>
          </cell>
          <cell r="B2080" t="str">
            <v/>
          </cell>
          <cell r="C2080">
            <v>0</v>
          </cell>
          <cell r="D2080" t="str">
            <v/>
          </cell>
          <cell r="E2080">
            <v>0</v>
          </cell>
          <cell r="F2080">
            <v>0</v>
          </cell>
          <cell r="G2080">
            <v>0</v>
          </cell>
        </row>
        <row r="2081">
          <cell r="A2081" t="str">
            <v/>
          </cell>
          <cell r="B2081" t="str">
            <v/>
          </cell>
          <cell r="C2081">
            <v>0</v>
          </cell>
          <cell r="D2081" t="str">
            <v/>
          </cell>
          <cell r="E2081">
            <v>0</v>
          </cell>
          <cell r="F2081">
            <v>0</v>
          </cell>
          <cell r="G2081">
            <v>0</v>
          </cell>
        </row>
        <row r="2082">
          <cell r="A2082" t="str">
            <v/>
          </cell>
          <cell r="B2082" t="str">
            <v/>
          </cell>
          <cell r="C2082">
            <v>0</v>
          </cell>
          <cell r="D2082" t="str">
            <v/>
          </cell>
          <cell r="E2082">
            <v>0</v>
          </cell>
          <cell r="F2082">
            <v>0</v>
          </cell>
          <cell r="G2082">
            <v>0</v>
          </cell>
        </row>
        <row r="2083">
          <cell r="A2083" t="str">
            <v/>
          </cell>
          <cell r="B2083" t="str">
            <v/>
          </cell>
          <cell r="C2083">
            <v>0</v>
          </cell>
          <cell r="D2083" t="str">
            <v/>
          </cell>
          <cell r="E2083">
            <v>0</v>
          </cell>
          <cell r="F2083">
            <v>0</v>
          </cell>
          <cell r="G2083">
            <v>0</v>
          </cell>
        </row>
        <row r="2084">
          <cell r="A2084">
            <v>0</v>
          </cell>
          <cell r="B2084">
            <v>0</v>
          </cell>
          <cell r="C2084">
            <v>0</v>
          </cell>
          <cell r="D2084">
            <v>0</v>
          </cell>
          <cell r="E2084">
            <v>0</v>
          </cell>
          <cell r="F2084" t="str">
            <v>Total A</v>
          </cell>
          <cell r="G2084">
            <v>0</v>
          </cell>
        </row>
        <row r="2085">
          <cell r="A2085" t="str">
            <v>B - MANO DE OBRA</v>
          </cell>
          <cell r="B2085">
            <v>0</v>
          </cell>
          <cell r="C2085">
            <v>0</v>
          </cell>
          <cell r="D2085">
            <v>0</v>
          </cell>
          <cell r="E2085">
            <v>0</v>
          </cell>
          <cell r="F2085">
            <v>0</v>
          </cell>
          <cell r="G2085">
            <v>0</v>
          </cell>
        </row>
        <row r="2086">
          <cell r="A2086" t="str">
            <v/>
          </cell>
          <cell r="B2086" t="str">
            <v/>
          </cell>
          <cell r="C2086">
            <v>0</v>
          </cell>
          <cell r="D2086" t="str">
            <v/>
          </cell>
          <cell r="E2086">
            <v>0</v>
          </cell>
          <cell r="F2086">
            <v>0</v>
          </cell>
          <cell r="G2086">
            <v>0</v>
          </cell>
        </row>
        <row r="2087">
          <cell r="A2087" t="str">
            <v/>
          </cell>
          <cell r="B2087" t="str">
            <v/>
          </cell>
          <cell r="C2087">
            <v>0</v>
          </cell>
          <cell r="D2087" t="str">
            <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v>0</v>
          </cell>
          <cell r="B2094">
            <v>0</v>
          </cell>
          <cell r="C2094">
            <v>0</v>
          </cell>
          <cell r="D2094">
            <v>0</v>
          </cell>
          <cell r="E2094">
            <v>0</v>
          </cell>
          <cell r="F2094" t="str">
            <v>Total B</v>
          </cell>
          <cell r="G2094">
            <v>0</v>
          </cell>
        </row>
        <row r="2095">
          <cell r="A2095" t="str">
            <v>C - EQUIPOS</v>
          </cell>
          <cell r="B2095">
            <v>0</v>
          </cell>
          <cell r="C2095">
            <v>0</v>
          </cell>
          <cell r="D2095">
            <v>0</v>
          </cell>
          <cell r="E2095">
            <v>0</v>
          </cell>
          <cell r="F2095">
            <v>0</v>
          </cell>
          <cell r="G2095">
            <v>0</v>
          </cell>
        </row>
        <row r="2096">
          <cell r="A2096" t="str">
            <v/>
          </cell>
          <cell r="B2096" t="str">
            <v/>
          </cell>
          <cell r="C2096">
            <v>0</v>
          </cell>
          <cell r="D2096" t="str">
            <v/>
          </cell>
          <cell r="E2096">
            <v>0</v>
          </cell>
          <cell r="F2096">
            <v>0</v>
          </cell>
          <cell r="G2096">
            <v>0</v>
          </cell>
        </row>
        <row r="2097">
          <cell r="A2097" t="str">
            <v/>
          </cell>
          <cell r="B2097" t="str">
            <v/>
          </cell>
          <cell r="C2097">
            <v>0</v>
          </cell>
          <cell r="D2097" t="str">
            <v/>
          </cell>
          <cell r="E2097">
            <v>0</v>
          </cell>
          <cell r="F2097">
            <v>0</v>
          </cell>
          <cell r="G2097">
            <v>0</v>
          </cell>
        </row>
        <row r="2098">
          <cell r="A2098" t="str">
            <v/>
          </cell>
          <cell r="B2098" t="str">
            <v/>
          </cell>
          <cell r="C2098">
            <v>0</v>
          </cell>
          <cell r="D2098" t="str">
            <v/>
          </cell>
          <cell r="E2098">
            <v>0</v>
          </cell>
          <cell r="F2098">
            <v>0</v>
          </cell>
          <cell r="G2098">
            <v>0</v>
          </cell>
        </row>
        <row r="2099">
          <cell r="A2099" t="str">
            <v/>
          </cell>
          <cell r="B2099" t="str">
            <v/>
          </cell>
          <cell r="C2099">
            <v>0</v>
          </cell>
          <cell r="D2099" t="str">
            <v/>
          </cell>
          <cell r="E2099">
            <v>0</v>
          </cell>
          <cell r="F2099">
            <v>0</v>
          </cell>
          <cell r="G2099">
            <v>0</v>
          </cell>
        </row>
        <row r="2100">
          <cell r="A2100" t="str">
            <v/>
          </cell>
          <cell r="B2100" t="str">
            <v/>
          </cell>
          <cell r="C2100">
            <v>0</v>
          </cell>
          <cell r="D2100" t="str">
            <v/>
          </cell>
          <cell r="E2100">
            <v>0</v>
          </cell>
          <cell r="F2100">
            <v>0</v>
          </cell>
          <cell r="G2100">
            <v>0</v>
          </cell>
        </row>
        <row r="2101">
          <cell r="A2101" t="str">
            <v/>
          </cell>
          <cell r="B2101" t="str">
            <v/>
          </cell>
          <cell r="C2101">
            <v>0</v>
          </cell>
          <cell r="D2101" t="str">
            <v/>
          </cell>
          <cell r="E2101">
            <v>0</v>
          </cell>
          <cell r="F2101">
            <v>0</v>
          </cell>
          <cell r="G2101">
            <v>0</v>
          </cell>
        </row>
        <row r="2102">
          <cell r="A2102" t="str">
            <v/>
          </cell>
          <cell r="B2102" t="str">
            <v/>
          </cell>
          <cell r="C2102">
            <v>0</v>
          </cell>
          <cell r="D2102" t="str">
            <v/>
          </cell>
          <cell r="E2102">
            <v>0</v>
          </cell>
          <cell r="F2102">
            <v>0</v>
          </cell>
          <cell r="G2102">
            <v>0</v>
          </cell>
        </row>
        <row r="2103">
          <cell r="A2103" t="str">
            <v/>
          </cell>
          <cell r="B2103" t="str">
            <v/>
          </cell>
          <cell r="C2103">
            <v>0</v>
          </cell>
          <cell r="D2103" t="str">
            <v/>
          </cell>
          <cell r="E2103">
            <v>0</v>
          </cell>
          <cell r="F2103">
            <v>0</v>
          </cell>
          <cell r="G2103">
            <v>0</v>
          </cell>
        </row>
        <row r="2104">
          <cell r="A2104" t="str">
            <v/>
          </cell>
          <cell r="B2104" t="str">
            <v/>
          </cell>
          <cell r="C2104">
            <v>0</v>
          </cell>
          <cell r="D2104" t="str">
            <v/>
          </cell>
          <cell r="E2104">
            <v>0</v>
          </cell>
          <cell r="F2104">
            <v>0</v>
          </cell>
          <cell r="G2104">
            <v>0</v>
          </cell>
        </row>
        <row r="2105">
          <cell r="A2105" t="str">
            <v/>
          </cell>
          <cell r="B2105" t="str">
            <v/>
          </cell>
          <cell r="C2105">
            <v>0</v>
          </cell>
          <cell r="D2105" t="str">
            <v/>
          </cell>
          <cell r="E2105">
            <v>0</v>
          </cell>
          <cell r="F2105">
            <v>0</v>
          </cell>
          <cell r="G2105">
            <v>0</v>
          </cell>
        </row>
        <row r="2106">
          <cell r="A2106">
            <v>0</v>
          </cell>
          <cell r="E2106">
            <v>0</v>
          </cell>
          <cell r="F2106" t="str">
            <v>Total C</v>
          </cell>
          <cell r="G2106">
            <v>0</v>
          </cell>
        </row>
        <row r="2107">
          <cell r="A2107">
            <v>0</v>
          </cell>
          <cell r="E2107">
            <v>0</v>
          </cell>
          <cell r="G2107">
            <v>0</v>
          </cell>
        </row>
        <row r="2108">
          <cell r="A2108" t="str">
            <v/>
          </cell>
          <cell r="B2108" t="str">
            <v/>
          </cell>
          <cell r="C2108">
            <v>0</v>
          </cell>
          <cell r="D2108" t="str">
            <v>COSTO NETO</v>
          </cell>
          <cell r="E2108">
            <v>0</v>
          </cell>
          <cell r="F2108" t="str">
            <v>Total D=A+B+C</v>
          </cell>
          <cell r="G2108">
            <v>0</v>
          </cell>
        </row>
        <row r="2109">
          <cell r="A2109">
            <v>0</v>
          </cell>
          <cell r="B2109">
            <v>0</v>
          </cell>
          <cell r="C2109">
            <v>0</v>
          </cell>
          <cell r="D2109">
            <v>0</v>
          </cell>
          <cell r="E2109">
            <v>0</v>
          </cell>
          <cell r="F2109">
            <v>0</v>
          </cell>
          <cell r="G2109">
            <v>0</v>
          </cell>
        </row>
        <row r="2110">
          <cell r="A2110" t="str">
            <v>ANALISIS DE PRECIOS</v>
          </cell>
          <cell r="B2110">
            <v>0</v>
          </cell>
          <cell r="C2110">
            <v>0</v>
          </cell>
          <cell r="D2110">
            <v>0</v>
          </cell>
          <cell r="E2110">
            <v>0</v>
          </cell>
          <cell r="F2110">
            <v>0</v>
          </cell>
          <cell r="G2110">
            <v>0</v>
          </cell>
        </row>
        <row r="2111">
          <cell r="A2111" t="str">
            <v>COMITENTE:</v>
          </cell>
          <cell r="B2111" t="str">
            <v>INSTITUTO PROVINCIAL DE LA VIVIENDA</v>
          </cell>
          <cell r="C2111">
            <v>0</v>
          </cell>
          <cell r="D2111">
            <v>0</v>
          </cell>
          <cell r="E2111">
            <v>0</v>
          </cell>
          <cell r="F2111">
            <v>0</v>
          </cell>
          <cell r="G2111">
            <v>0</v>
          </cell>
        </row>
        <row r="2112">
          <cell r="A2112" t="str">
            <v>CONTRATISTA:</v>
          </cell>
          <cell r="B2112">
            <v>0</v>
          </cell>
          <cell r="C2112">
            <v>0</v>
          </cell>
          <cell r="D2112">
            <v>0</v>
          </cell>
          <cell r="E2112">
            <v>0</v>
          </cell>
          <cell r="F2112">
            <v>0</v>
          </cell>
          <cell r="G2112">
            <v>0</v>
          </cell>
        </row>
        <row r="2113">
          <cell r="A2113" t="str">
            <v>OBRA:</v>
          </cell>
          <cell r="B2113">
            <v>0</v>
          </cell>
          <cell r="C2113">
            <v>0</v>
          </cell>
          <cell r="D2113">
            <v>0</v>
          </cell>
          <cell r="E2113">
            <v>0</v>
          </cell>
          <cell r="F2113" t="str">
            <v>PRECIOS A:</v>
          </cell>
          <cell r="G2113">
            <v>0</v>
          </cell>
        </row>
        <row r="2114">
          <cell r="A2114" t="str">
            <v>UBICACIÓN:</v>
          </cell>
          <cell r="B2114">
            <v>0</v>
          </cell>
          <cell r="C2114">
            <v>0</v>
          </cell>
          <cell r="E2114">
            <v>0</v>
          </cell>
          <cell r="G2114">
            <v>0</v>
          </cell>
        </row>
        <row r="2115">
          <cell r="A2115" t="str">
            <v>RUBRO:</v>
          </cell>
          <cell r="B2115">
            <v>0</v>
          </cell>
          <cell r="C2115">
            <v>0</v>
          </cell>
          <cell r="E2115">
            <v>0</v>
          </cell>
          <cell r="G2115">
            <v>0</v>
          </cell>
        </row>
        <row r="2116">
          <cell r="A2116" t="str">
            <v>ITEM:</v>
          </cell>
          <cell r="B2116" t="str">
            <v/>
          </cell>
          <cell r="C2116" t="str">
            <v/>
          </cell>
          <cell r="E2116">
            <v>0</v>
          </cell>
          <cell r="F2116" t="str">
            <v>UNIDAD:</v>
          </cell>
          <cell r="G2116" t="str">
            <v/>
          </cell>
        </row>
        <row r="2117">
          <cell r="A2117">
            <v>0</v>
          </cell>
          <cell r="B2117">
            <v>0</v>
          </cell>
          <cell r="E2117">
            <v>0</v>
          </cell>
          <cell r="G2117">
            <v>0</v>
          </cell>
        </row>
        <row r="2118">
          <cell r="A2118" t="str">
            <v>DATOS REDETERMINACION</v>
          </cell>
          <cell r="B2118">
            <v>0</v>
          </cell>
          <cell r="C2118" t="str">
            <v>DESIGNACION</v>
          </cell>
          <cell r="D2118" t="str">
            <v>U</v>
          </cell>
          <cell r="E2118" t="str">
            <v>Cantidad</v>
          </cell>
          <cell r="F2118" t="str">
            <v>$ Unitarios</v>
          </cell>
          <cell r="G2118" t="str">
            <v>$ Parcial</v>
          </cell>
        </row>
        <row r="2119">
          <cell r="A2119" t="str">
            <v>CÓDIGO</v>
          </cell>
          <cell r="B2119" t="str">
            <v>DESCRIPCIÓN</v>
          </cell>
          <cell r="C2119">
            <v>0</v>
          </cell>
          <cell r="D2119">
            <v>0</v>
          </cell>
          <cell r="E2119">
            <v>0</v>
          </cell>
          <cell r="F2119">
            <v>0</v>
          </cell>
          <cell r="G2119">
            <v>0</v>
          </cell>
        </row>
        <row r="2120">
          <cell r="A2120" t="str">
            <v>A - MATERIALES</v>
          </cell>
          <cell r="B2120">
            <v>0</v>
          </cell>
          <cell r="C2120">
            <v>0</v>
          </cell>
          <cell r="D2120">
            <v>0</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t="str">
            <v/>
          </cell>
          <cell r="B2126" t="str">
            <v/>
          </cell>
          <cell r="C2126">
            <v>0</v>
          </cell>
          <cell r="D2126" t="str">
            <v/>
          </cell>
          <cell r="E2126">
            <v>0</v>
          </cell>
          <cell r="F2126">
            <v>0</v>
          </cell>
          <cell r="G2126">
            <v>0</v>
          </cell>
        </row>
        <row r="2127">
          <cell r="A2127" t="str">
            <v/>
          </cell>
          <cell r="B2127" t="str">
            <v/>
          </cell>
          <cell r="C2127">
            <v>0</v>
          </cell>
          <cell r="D2127" t="str">
            <v/>
          </cell>
          <cell r="E2127">
            <v>0</v>
          </cell>
          <cell r="F2127">
            <v>0</v>
          </cell>
          <cell r="G2127">
            <v>0</v>
          </cell>
        </row>
        <row r="2128">
          <cell r="A2128" t="str">
            <v/>
          </cell>
          <cell r="B2128" t="str">
            <v/>
          </cell>
          <cell r="C2128">
            <v>0</v>
          </cell>
          <cell r="D2128" t="str">
            <v/>
          </cell>
          <cell r="E2128">
            <v>0</v>
          </cell>
          <cell r="F2128">
            <v>0</v>
          </cell>
          <cell r="G2128">
            <v>0</v>
          </cell>
        </row>
        <row r="2129">
          <cell r="A2129" t="str">
            <v/>
          </cell>
          <cell r="B2129" t="str">
            <v/>
          </cell>
          <cell r="C2129">
            <v>0</v>
          </cell>
          <cell r="D2129" t="str">
            <v/>
          </cell>
          <cell r="E2129">
            <v>0</v>
          </cell>
          <cell r="F2129">
            <v>0</v>
          </cell>
          <cell r="G2129">
            <v>0</v>
          </cell>
        </row>
        <row r="2130">
          <cell r="A2130" t="str">
            <v/>
          </cell>
          <cell r="B2130" t="str">
            <v/>
          </cell>
          <cell r="C2130">
            <v>0</v>
          </cell>
          <cell r="D2130" t="str">
            <v/>
          </cell>
          <cell r="E2130">
            <v>0</v>
          </cell>
          <cell r="F2130">
            <v>0</v>
          </cell>
          <cell r="G2130">
            <v>0</v>
          </cell>
        </row>
        <row r="2131">
          <cell r="A2131" t="str">
            <v/>
          </cell>
          <cell r="B2131" t="str">
            <v/>
          </cell>
          <cell r="C2131">
            <v>0</v>
          </cell>
          <cell r="D2131" t="str">
            <v/>
          </cell>
          <cell r="E2131">
            <v>0</v>
          </cell>
          <cell r="F2131">
            <v>0</v>
          </cell>
          <cell r="G2131">
            <v>0</v>
          </cell>
        </row>
        <row r="2132">
          <cell r="A2132" t="str">
            <v/>
          </cell>
          <cell r="B2132" t="str">
            <v/>
          </cell>
          <cell r="C2132">
            <v>0</v>
          </cell>
          <cell r="D2132" t="str">
            <v/>
          </cell>
          <cell r="E2132">
            <v>0</v>
          </cell>
          <cell r="F2132">
            <v>0</v>
          </cell>
          <cell r="G2132">
            <v>0</v>
          </cell>
        </row>
        <row r="2133">
          <cell r="A2133" t="str">
            <v/>
          </cell>
          <cell r="B2133" t="str">
            <v/>
          </cell>
          <cell r="C2133">
            <v>0</v>
          </cell>
          <cell r="D2133" t="str">
            <v/>
          </cell>
          <cell r="E2133">
            <v>0</v>
          </cell>
          <cell r="F2133">
            <v>0</v>
          </cell>
          <cell r="G2133">
            <v>0</v>
          </cell>
        </row>
        <row r="2134">
          <cell r="A2134" t="str">
            <v/>
          </cell>
          <cell r="B2134" t="str">
            <v/>
          </cell>
          <cell r="C2134">
            <v>0</v>
          </cell>
          <cell r="D2134" t="str">
            <v/>
          </cell>
          <cell r="E2134">
            <v>0</v>
          </cell>
          <cell r="F2134">
            <v>0</v>
          </cell>
          <cell r="G2134">
            <v>0</v>
          </cell>
        </row>
        <row r="2135">
          <cell r="A2135" t="str">
            <v/>
          </cell>
          <cell r="B2135" t="str">
            <v/>
          </cell>
          <cell r="C2135">
            <v>0</v>
          </cell>
          <cell r="D2135" t="str">
            <v/>
          </cell>
          <cell r="E2135">
            <v>0</v>
          </cell>
          <cell r="F2135">
            <v>0</v>
          </cell>
          <cell r="G2135">
            <v>0</v>
          </cell>
        </row>
        <row r="2136">
          <cell r="A2136" t="str">
            <v/>
          </cell>
          <cell r="B2136" t="str">
            <v/>
          </cell>
          <cell r="C2136">
            <v>0</v>
          </cell>
          <cell r="D2136" t="str">
            <v/>
          </cell>
          <cell r="E2136">
            <v>0</v>
          </cell>
          <cell r="F2136">
            <v>0</v>
          </cell>
          <cell r="G2136">
            <v>0</v>
          </cell>
        </row>
        <row r="2137">
          <cell r="A2137" t="str">
            <v/>
          </cell>
          <cell r="B2137" t="str">
            <v/>
          </cell>
          <cell r="C2137">
            <v>0</v>
          </cell>
          <cell r="D2137" t="str">
            <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v>0</v>
          </cell>
          <cell r="B2141">
            <v>0</v>
          </cell>
          <cell r="C2141">
            <v>0</v>
          </cell>
          <cell r="D2141">
            <v>0</v>
          </cell>
          <cell r="E2141">
            <v>0</v>
          </cell>
          <cell r="F2141" t="str">
            <v>Total A</v>
          </cell>
          <cell r="G2141">
            <v>0</v>
          </cell>
        </row>
        <row r="2142">
          <cell r="A2142" t="str">
            <v>B - MANO DE OBRA</v>
          </cell>
          <cell r="B2142">
            <v>0</v>
          </cell>
          <cell r="C2142">
            <v>0</v>
          </cell>
          <cell r="D2142">
            <v>0</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t="str">
            <v/>
          </cell>
          <cell r="B2147" t="str">
            <v/>
          </cell>
          <cell r="C2147">
            <v>0</v>
          </cell>
          <cell r="D2147" t="str">
            <v/>
          </cell>
          <cell r="E2147">
            <v>0</v>
          </cell>
          <cell r="F2147">
            <v>0</v>
          </cell>
          <cell r="G2147">
            <v>0</v>
          </cell>
        </row>
        <row r="2148">
          <cell r="A2148" t="str">
            <v/>
          </cell>
          <cell r="B2148" t="str">
            <v/>
          </cell>
          <cell r="C2148">
            <v>0</v>
          </cell>
          <cell r="D2148" t="str">
            <v/>
          </cell>
          <cell r="E2148">
            <v>0</v>
          </cell>
          <cell r="F2148">
            <v>0</v>
          </cell>
          <cell r="G2148">
            <v>0</v>
          </cell>
        </row>
        <row r="2149">
          <cell r="A2149" t="str">
            <v/>
          </cell>
          <cell r="B2149" t="str">
            <v/>
          </cell>
          <cell r="C2149">
            <v>0</v>
          </cell>
          <cell r="D2149" t="str">
            <v/>
          </cell>
          <cell r="E2149">
            <v>0</v>
          </cell>
          <cell r="F2149">
            <v>0</v>
          </cell>
          <cell r="G2149">
            <v>0</v>
          </cell>
        </row>
        <row r="2150">
          <cell r="A2150" t="str">
            <v/>
          </cell>
          <cell r="B2150" t="str">
            <v/>
          </cell>
          <cell r="C2150">
            <v>0</v>
          </cell>
          <cell r="D2150" t="str">
            <v/>
          </cell>
          <cell r="E2150">
            <v>0</v>
          </cell>
          <cell r="F2150">
            <v>0</v>
          </cell>
          <cell r="G2150">
            <v>0</v>
          </cell>
        </row>
        <row r="2151">
          <cell r="A2151">
            <v>0</v>
          </cell>
          <cell r="B2151">
            <v>0</v>
          </cell>
          <cell r="C2151">
            <v>0</v>
          </cell>
          <cell r="D2151">
            <v>0</v>
          </cell>
          <cell r="E2151">
            <v>0</v>
          </cell>
          <cell r="F2151" t="str">
            <v>Total B</v>
          </cell>
          <cell r="G2151">
            <v>0</v>
          </cell>
        </row>
        <row r="2152">
          <cell r="A2152" t="str">
            <v>C - EQUIPOS</v>
          </cell>
          <cell r="B2152">
            <v>0</v>
          </cell>
          <cell r="C2152">
            <v>0</v>
          </cell>
          <cell r="D2152">
            <v>0</v>
          </cell>
          <cell r="E2152">
            <v>0</v>
          </cell>
          <cell r="F2152">
            <v>0</v>
          </cell>
          <cell r="G2152">
            <v>0</v>
          </cell>
        </row>
        <row r="2153">
          <cell r="A2153" t="str">
            <v/>
          </cell>
          <cell r="B2153" t="str">
            <v/>
          </cell>
          <cell r="C2153">
            <v>0</v>
          </cell>
          <cell r="D2153" t="str">
            <v/>
          </cell>
          <cell r="E2153">
            <v>0</v>
          </cell>
          <cell r="F2153">
            <v>0</v>
          </cell>
          <cell r="G2153">
            <v>0</v>
          </cell>
        </row>
        <row r="2154">
          <cell r="A2154" t="str">
            <v/>
          </cell>
          <cell r="B2154" t="str">
            <v/>
          </cell>
          <cell r="C2154">
            <v>0</v>
          </cell>
          <cell r="D2154" t="str">
            <v/>
          </cell>
          <cell r="E2154">
            <v>0</v>
          </cell>
          <cell r="F2154">
            <v>0</v>
          </cell>
          <cell r="G2154">
            <v>0</v>
          </cell>
        </row>
        <row r="2155">
          <cell r="A2155" t="str">
            <v/>
          </cell>
          <cell r="B2155" t="str">
            <v/>
          </cell>
          <cell r="C2155">
            <v>0</v>
          </cell>
          <cell r="D2155" t="str">
            <v/>
          </cell>
          <cell r="E2155">
            <v>0</v>
          </cell>
          <cell r="F2155">
            <v>0</v>
          </cell>
          <cell r="G2155">
            <v>0</v>
          </cell>
        </row>
        <row r="2156">
          <cell r="A2156" t="str">
            <v/>
          </cell>
          <cell r="B2156" t="str">
            <v/>
          </cell>
          <cell r="C2156">
            <v>0</v>
          </cell>
          <cell r="D2156" t="str">
            <v/>
          </cell>
          <cell r="E2156">
            <v>0</v>
          </cell>
          <cell r="F2156">
            <v>0</v>
          </cell>
          <cell r="G2156">
            <v>0</v>
          </cell>
        </row>
        <row r="2157">
          <cell r="A2157" t="str">
            <v/>
          </cell>
          <cell r="B2157" t="str">
            <v/>
          </cell>
          <cell r="C2157">
            <v>0</v>
          </cell>
          <cell r="D2157" t="str">
            <v/>
          </cell>
          <cell r="E2157">
            <v>0</v>
          </cell>
          <cell r="F2157">
            <v>0</v>
          </cell>
          <cell r="G2157">
            <v>0</v>
          </cell>
        </row>
        <row r="2158">
          <cell r="A2158" t="str">
            <v/>
          </cell>
          <cell r="B2158" t="str">
            <v/>
          </cell>
          <cell r="C2158">
            <v>0</v>
          </cell>
          <cell r="D2158" t="str">
            <v/>
          </cell>
          <cell r="E2158">
            <v>0</v>
          </cell>
          <cell r="F2158">
            <v>0</v>
          </cell>
          <cell r="G2158">
            <v>0</v>
          </cell>
        </row>
        <row r="2159">
          <cell r="A2159" t="str">
            <v/>
          </cell>
          <cell r="B2159" t="str">
            <v/>
          </cell>
          <cell r="C2159">
            <v>0</v>
          </cell>
          <cell r="D2159" t="str">
            <v/>
          </cell>
          <cell r="E2159">
            <v>0</v>
          </cell>
          <cell r="F2159">
            <v>0</v>
          </cell>
          <cell r="G2159">
            <v>0</v>
          </cell>
        </row>
        <row r="2160">
          <cell r="A2160" t="str">
            <v/>
          </cell>
          <cell r="B2160" t="str">
            <v/>
          </cell>
          <cell r="C2160">
            <v>0</v>
          </cell>
          <cell r="D2160" t="str">
            <v/>
          </cell>
          <cell r="E2160">
            <v>0</v>
          </cell>
          <cell r="F2160">
            <v>0</v>
          </cell>
          <cell r="G2160">
            <v>0</v>
          </cell>
        </row>
        <row r="2161">
          <cell r="A2161" t="str">
            <v/>
          </cell>
          <cell r="B2161" t="str">
            <v/>
          </cell>
          <cell r="C2161">
            <v>0</v>
          </cell>
          <cell r="D2161" t="str">
            <v/>
          </cell>
          <cell r="E2161">
            <v>0</v>
          </cell>
          <cell r="F2161">
            <v>0</v>
          </cell>
          <cell r="G2161">
            <v>0</v>
          </cell>
        </row>
        <row r="2162">
          <cell r="A2162" t="str">
            <v/>
          </cell>
          <cell r="B2162" t="str">
            <v/>
          </cell>
          <cell r="C2162">
            <v>0</v>
          </cell>
          <cell r="D2162" t="str">
            <v/>
          </cell>
          <cell r="E2162">
            <v>0</v>
          </cell>
          <cell r="F2162">
            <v>0</v>
          </cell>
          <cell r="G2162">
            <v>0</v>
          </cell>
        </row>
        <row r="2163">
          <cell r="A2163">
            <v>0</v>
          </cell>
          <cell r="E2163">
            <v>0</v>
          </cell>
          <cell r="F2163" t="str">
            <v>Total C</v>
          </cell>
          <cell r="G2163">
            <v>0</v>
          </cell>
        </row>
        <row r="2164">
          <cell r="A2164">
            <v>0</v>
          </cell>
          <cell r="E2164">
            <v>0</v>
          </cell>
          <cell r="G2164">
            <v>0</v>
          </cell>
        </row>
        <row r="2165">
          <cell r="A2165" t="str">
            <v/>
          </cell>
          <cell r="B2165" t="str">
            <v/>
          </cell>
          <cell r="C2165">
            <v>0</v>
          </cell>
          <cell r="D2165" t="str">
            <v>COSTO NETO</v>
          </cell>
          <cell r="E2165">
            <v>0</v>
          </cell>
          <cell r="F2165" t="str">
            <v>Total D=A+B+C</v>
          </cell>
          <cell r="G2165">
            <v>0</v>
          </cell>
        </row>
        <row r="2167">
          <cell r="A2167" t="str">
            <v>ANALISIS DE PRECIOS</v>
          </cell>
          <cell r="B2167">
            <v>0</v>
          </cell>
          <cell r="C2167">
            <v>0</v>
          </cell>
          <cell r="D2167">
            <v>0</v>
          </cell>
          <cell r="E2167">
            <v>0</v>
          </cell>
          <cell r="F2167">
            <v>0</v>
          </cell>
          <cell r="G2167">
            <v>0</v>
          </cell>
        </row>
        <row r="2168">
          <cell r="A2168" t="str">
            <v>COMITENTE:</v>
          </cell>
          <cell r="B2168" t="str">
            <v>INSTITUTO PROVINCIAL DE LA VIVIENDA</v>
          </cell>
          <cell r="C2168">
            <v>0</v>
          </cell>
          <cell r="D2168">
            <v>0</v>
          </cell>
          <cell r="E2168">
            <v>0</v>
          </cell>
          <cell r="F2168">
            <v>0</v>
          </cell>
          <cell r="G2168">
            <v>0</v>
          </cell>
        </row>
        <row r="2169">
          <cell r="A2169" t="str">
            <v>CONTRATISTA:</v>
          </cell>
          <cell r="B2169">
            <v>0</v>
          </cell>
          <cell r="C2169">
            <v>0</v>
          </cell>
          <cell r="D2169">
            <v>0</v>
          </cell>
          <cell r="E2169">
            <v>0</v>
          </cell>
          <cell r="F2169">
            <v>0</v>
          </cell>
          <cell r="G2169">
            <v>0</v>
          </cell>
        </row>
        <row r="2170">
          <cell r="A2170" t="str">
            <v>OBRA:</v>
          </cell>
          <cell r="B2170">
            <v>0</v>
          </cell>
          <cell r="C2170">
            <v>0</v>
          </cell>
          <cell r="D2170">
            <v>0</v>
          </cell>
          <cell r="E2170">
            <v>0</v>
          </cell>
          <cell r="F2170" t="str">
            <v>PRECIOS A:</v>
          </cell>
          <cell r="G2170">
            <v>0</v>
          </cell>
        </row>
        <row r="2171">
          <cell r="A2171" t="str">
            <v>UBICACIÓN:</v>
          </cell>
          <cell r="B2171">
            <v>0</v>
          </cell>
          <cell r="C2171">
            <v>0</v>
          </cell>
          <cell r="E2171">
            <v>0</v>
          </cell>
          <cell r="G2171">
            <v>0</v>
          </cell>
        </row>
        <row r="2172">
          <cell r="A2172" t="str">
            <v>RUBRO:</v>
          </cell>
          <cell r="B2172">
            <v>0</v>
          </cell>
          <cell r="C2172">
            <v>0</v>
          </cell>
          <cell r="E2172">
            <v>0</v>
          </cell>
          <cell r="G2172">
            <v>0</v>
          </cell>
        </row>
        <row r="2173">
          <cell r="A2173" t="str">
            <v>ITEM:</v>
          </cell>
          <cell r="B2173" t="str">
            <v/>
          </cell>
          <cell r="C2173" t="str">
            <v/>
          </cell>
          <cell r="E2173">
            <v>0</v>
          </cell>
          <cell r="F2173" t="str">
            <v>UNIDAD:</v>
          </cell>
          <cell r="G2173" t="str">
            <v/>
          </cell>
        </row>
        <row r="2174">
          <cell r="A2174">
            <v>0</v>
          </cell>
          <cell r="B2174">
            <v>0</v>
          </cell>
          <cell r="E2174">
            <v>0</v>
          </cell>
          <cell r="G2174">
            <v>0</v>
          </cell>
        </row>
        <row r="2175">
          <cell r="A2175" t="str">
            <v>DATOS REDETERMINACION</v>
          </cell>
          <cell r="B2175">
            <v>0</v>
          </cell>
          <cell r="C2175" t="str">
            <v>DESIGNACION</v>
          </cell>
          <cell r="D2175" t="str">
            <v>U</v>
          </cell>
          <cell r="E2175" t="str">
            <v>Cantidad</v>
          </cell>
          <cell r="F2175" t="str">
            <v>$ Unitarios</v>
          </cell>
          <cell r="G2175" t="str">
            <v>$ Parcial</v>
          </cell>
        </row>
        <row r="2176">
          <cell r="A2176" t="str">
            <v>CÓDIGO</v>
          </cell>
          <cell r="B2176" t="str">
            <v>DESCRIPCIÓN</v>
          </cell>
          <cell r="C2176">
            <v>0</v>
          </cell>
          <cell r="D2176">
            <v>0</v>
          </cell>
          <cell r="E2176">
            <v>0</v>
          </cell>
          <cell r="F2176">
            <v>0</v>
          </cell>
          <cell r="G2176">
            <v>0</v>
          </cell>
        </row>
        <row r="2177">
          <cell r="A2177" t="str">
            <v>A - MATERIALES</v>
          </cell>
          <cell r="B2177">
            <v>0</v>
          </cell>
          <cell r="C2177">
            <v>0</v>
          </cell>
          <cell r="D2177">
            <v>0</v>
          </cell>
          <cell r="E2177">
            <v>0</v>
          </cell>
          <cell r="F2177">
            <v>0</v>
          </cell>
          <cell r="G2177">
            <v>0</v>
          </cell>
        </row>
        <row r="2178">
          <cell r="A2178" t="str">
            <v/>
          </cell>
          <cell r="B2178" t="str">
            <v/>
          </cell>
          <cell r="C2178">
            <v>0</v>
          </cell>
          <cell r="D2178" t="str">
            <v/>
          </cell>
          <cell r="E2178">
            <v>0</v>
          </cell>
          <cell r="F2178">
            <v>0</v>
          </cell>
          <cell r="G2178">
            <v>0</v>
          </cell>
        </row>
        <row r="2179">
          <cell r="A2179" t="str">
            <v/>
          </cell>
          <cell r="B2179" t="str">
            <v/>
          </cell>
          <cell r="C2179">
            <v>0</v>
          </cell>
          <cell r="D2179" t="str">
            <v/>
          </cell>
          <cell r="E2179">
            <v>0</v>
          </cell>
          <cell r="F2179">
            <v>0</v>
          </cell>
          <cell r="G2179">
            <v>0</v>
          </cell>
        </row>
        <row r="2180">
          <cell r="A2180" t="str">
            <v/>
          </cell>
          <cell r="B2180" t="str">
            <v/>
          </cell>
          <cell r="C2180">
            <v>0</v>
          </cell>
          <cell r="D2180" t="str">
            <v/>
          </cell>
          <cell r="E2180">
            <v>0</v>
          </cell>
          <cell r="F2180">
            <v>0</v>
          </cell>
          <cell r="G2180">
            <v>0</v>
          </cell>
        </row>
        <row r="2181">
          <cell r="A2181" t="str">
            <v/>
          </cell>
          <cell r="B2181" t="str">
            <v/>
          </cell>
          <cell r="C2181">
            <v>0</v>
          </cell>
          <cell r="D2181" t="str">
            <v/>
          </cell>
          <cell r="E2181">
            <v>0</v>
          </cell>
          <cell r="F2181">
            <v>0</v>
          </cell>
          <cell r="G2181">
            <v>0</v>
          </cell>
        </row>
        <row r="2182">
          <cell r="A2182" t="str">
            <v/>
          </cell>
          <cell r="B2182" t="str">
            <v/>
          </cell>
          <cell r="C2182">
            <v>0</v>
          </cell>
          <cell r="D2182" t="str">
            <v/>
          </cell>
          <cell r="E2182">
            <v>0</v>
          </cell>
          <cell r="F2182">
            <v>0</v>
          </cell>
          <cell r="G2182">
            <v>0</v>
          </cell>
        </row>
        <row r="2183">
          <cell r="A2183" t="str">
            <v/>
          </cell>
          <cell r="B2183" t="str">
            <v/>
          </cell>
          <cell r="C2183">
            <v>0</v>
          </cell>
          <cell r="D2183" t="str">
            <v/>
          </cell>
          <cell r="E2183">
            <v>0</v>
          </cell>
          <cell r="F2183">
            <v>0</v>
          </cell>
          <cell r="G2183">
            <v>0</v>
          </cell>
        </row>
        <row r="2184">
          <cell r="A2184" t="str">
            <v/>
          </cell>
          <cell r="B2184" t="str">
            <v/>
          </cell>
          <cell r="C2184">
            <v>0</v>
          </cell>
          <cell r="D2184" t="str">
            <v/>
          </cell>
          <cell r="E2184">
            <v>0</v>
          </cell>
          <cell r="F2184">
            <v>0</v>
          </cell>
          <cell r="G2184">
            <v>0</v>
          </cell>
        </row>
        <row r="2185">
          <cell r="A2185" t="str">
            <v/>
          </cell>
          <cell r="B2185" t="str">
            <v/>
          </cell>
          <cell r="C2185">
            <v>0</v>
          </cell>
          <cell r="D2185" t="str">
            <v/>
          </cell>
          <cell r="E2185">
            <v>0</v>
          </cell>
          <cell r="F2185">
            <v>0</v>
          </cell>
          <cell r="G2185">
            <v>0</v>
          </cell>
        </row>
        <row r="2186">
          <cell r="A2186" t="str">
            <v/>
          </cell>
          <cell r="B2186" t="str">
            <v/>
          </cell>
          <cell r="C2186">
            <v>0</v>
          </cell>
          <cell r="D2186" t="str">
            <v/>
          </cell>
          <cell r="E2186">
            <v>0</v>
          </cell>
          <cell r="F2186">
            <v>0</v>
          </cell>
          <cell r="G2186">
            <v>0</v>
          </cell>
        </row>
        <row r="2187">
          <cell r="A2187" t="str">
            <v/>
          </cell>
          <cell r="B2187" t="str">
            <v/>
          </cell>
          <cell r="C2187">
            <v>0</v>
          </cell>
          <cell r="D2187" t="str">
            <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t="str">
            <v/>
          </cell>
          <cell r="B2197" t="str">
            <v/>
          </cell>
          <cell r="C2197">
            <v>0</v>
          </cell>
          <cell r="D2197" t="str">
            <v/>
          </cell>
          <cell r="E2197">
            <v>0</v>
          </cell>
          <cell r="F2197">
            <v>0</v>
          </cell>
          <cell r="G2197">
            <v>0</v>
          </cell>
        </row>
        <row r="2198">
          <cell r="A2198">
            <v>0</v>
          </cell>
          <cell r="B2198">
            <v>0</v>
          </cell>
          <cell r="C2198">
            <v>0</v>
          </cell>
          <cell r="D2198">
            <v>0</v>
          </cell>
          <cell r="E2198">
            <v>0</v>
          </cell>
          <cell r="F2198" t="str">
            <v>Total A</v>
          </cell>
          <cell r="G2198">
            <v>0</v>
          </cell>
        </row>
        <row r="2199">
          <cell r="A2199" t="str">
            <v>B - MANO DE OBRA</v>
          </cell>
          <cell r="B2199">
            <v>0</v>
          </cell>
          <cell r="C2199">
            <v>0</v>
          </cell>
          <cell r="D2199">
            <v>0</v>
          </cell>
          <cell r="E2199">
            <v>0</v>
          </cell>
          <cell r="F2199">
            <v>0</v>
          </cell>
          <cell r="G2199">
            <v>0</v>
          </cell>
        </row>
        <row r="2200">
          <cell r="A2200" t="str">
            <v/>
          </cell>
          <cell r="B2200" t="str">
            <v/>
          </cell>
          <cell r="C2200">
            <v>0</v>
          </cell>
          <cell r="D2200" t="str">
            <v/>
          </cell>
          <cell r="E2200">
            <v>0</v>
          </cell>
          <cell r="F2200">
            <v>0</v>
          </cell>
          <cell r="G2200">
            <v>0</v>
          </cell>
        </row>
        <row r="2201">
          <cell r="A2201" t="str">
            <v/>
          </cell>
          <cell r="B2201" t="str">
            <v/>
          </cell>
          <cell r="C2201">
            <v>0</v>
          </cell>
          <cell r="D2201" t="str">
            <v/>
          </cell>
          <cell r="E2201">
            <v>0</v>
          </cell>
          <cell r="F2201">
            <v>0</v>
          </cell>
          <cell r="G2201">
            <v>0</v>
          </cell>
        </row>
        <row r="2202">
          <cell r="A2202" t="str">
            <v/>
          </cell>
          <cell r="B2202" t="str">
            <v/>
          </cell>
          <cell r="C2202">
            <v>0</v>
          </cell>
          <cell r="D2202" t="str">
            <v/>
          </cell>
          <cell r="E2202">
            <v>0</v>
          </cell>
          <cell r="F2202">
            <v>0</v>
          </cell>
          <cell r="G2202">
            <v>0</v>
          </cell>
        </row>
        <row r="2203">
          <cell r="A2203" t="str">
            <v/>
          </cell>
          <cell r="B2203" t="str">
            <v/>
          </cell>
          <cell r="C2203">
            <v>0</v>
          </cell>
          <cell r="D2203" t="str">
            <v/>
          </cell>
          <cell r="E2203">
            <v>0</v>
          </cell>
          <cell r="F2203">
            <v>0</v>
          </cell>
          <cell r="G2203">
            <v>0</v>
          </cell>
        </row>
        <row r="2204">
          <cell r="A2204" t="str">
            <v/>
          </cell>
          <cell r="B2204" t="str">
            <v/>
          </cell>
          <cell r="C2204">
            <v>0</v>
          </cell>
          <cell r="D2204" t="str">
            <v/>
          </cell>
          <cell r="E2204">
            <v>0</v>
          </cell>
          <cell r="F2204">
            <v>0</v>
          </cell>
          <cell r="G2204">
            <v>0</v>
          </cell>
        </row>
        <row r="2205">
          <cell r="A2205" t="str">
            <v/>
          </cell>
          <cell r="B2205" t="str">
            <v/>
          </cell>
          <cell r="C2205">
            <v>0</v>
          </cell>
          <cell r="D2205" t="str">
            <v/>
          </cell>
          <cell r="E2205">
            <v>0</v>
          </cell>
          <cell r="F2205">
            <v>0</v>
          </cell>
          <cell r="G2205">
            <v>0</v>
          </cell>
        </row>
        <row r="2206">
          <cell r="A2206" t="str">
            <v/>
          </cell>
          <cell r="B2206" t="str">
            <v/>
          </cell>
          <cell r="C2206">
            <v>0</v>
          </cell>
          <cell r="D2206" t="str">
            <v/>
          </cell>
          <cell r="E2206">
            <v>0</v>
          </cell>
          <cell r="F2206">
            <v>0</v>
          </cell>
          <cell r="G2206">
            <v>0</v>
          </cell>
        </row>
        <row r="2207">
          <cell r="A2207" t="str">
            <v/>
          </cell>
          <cell r="B2207" t="str">
            <v/>
          </cell>
          <cell r="C2207">
            <v>0</v>
          </cell>
          <cell r="D2207" t="str">
            <v/>
          </cell>
          <cell r="E2207">
            <v>0</v>
          </cell>
          <cell r="F2207">
            <v>0</v>
          </cell>
          <cell r="G2207">
            <v>0</v>
          </cell>
        </row>
        <row r="2208">
          <cell r="A2208">
            <v>0</v>
          </cell>
          <cell r="B2208">
            <v>0</v>
          </cell>
          <cell r="C2208">
            <v>0</v>
          </cell>
          <cell r="D2208">
            <v>0</v>
          </cell>
          <cell r="E2208">
            <v>0</v>
          </cell>
          <cell r="F2208" t="str">
            <v>Total B</v>
          </cell>
          <cell r="G2208">
            <v>0</v>
          </cell>
        </row>
        <row r="2209">
          <cell r="A2209" t="str">
            <v>C - EQUIPOS</v>
          </cell>
          <cell r="B2209">
            <v>0</v>
          </cell>
          <cell r="C2209">
            <v>0</v>
          </cell>
          <cell r="D2209">
            <v>0</v>
          </cell>
          <cell r="E2209">
            <v>0</v>
          </cell>
          <cell r="F2209">
            <v>0</v>
          </cell>
          <cell r="G2209">
            <v>0</v>
          </cell>
        </row>
        <row r="2210">
          <cell r="A2210" t="str">
            <v/>
          </cell>
          <cell r="B2210" t="str">
            <v/>
          </cell>
          <cell r="C2210">
            <v>0</v>
          </cell>
          <cell r="D2210" t="str">
            <v/>
          </cell>
          <cell r="E2210">
            <v>0</v>
          </cell>
          <cell r="F2210">
            <v>0</v>
          </cell>
          <cell r="G2210">
            <v>0</v>
          </cell>
        </row>
        <row r="2211">
          <cell r="A2211" t="str">
            <v/>
          </cell>
          <cell r="B2211" t="str">
            <v/>
          </cell>
          <cell r="C2211">
            <v>0</v>
          </cell>
          <cell r="D2211" t="str">
            <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v>0</v>
          </cell>
          <cell r="E2220">
            <v>0</v>
          </cell>
          <cell r="F2220" t="str">
            <v>Total C</v>
          </cell>
          <cell r="G2220">
            <v>0</v>
          </cell>
        </row>
        <row r="2221">
          <cell r="A2221">
            <v>0</v>
          </cell>
          <cell r="E2221">
            <v>0</v>
          </cell>
          <cell r="G2221">
            <v>0</v>
          </cell>
        </row>
        <row r="2222">
          <cell r="A2222" t="str">
            <v/>
          </cell>
          <cell r="B2222" t="str">
            <v/>
          </cell>
          <cell r="C2222">
            <v>0</v>
          </cell>
          <cell r="D2222" t="str">
            <v>COSTO NETO</v>
          </cell>
          <cell r="E2222">
            <v>0</v>
          </cell>
          <cell r="F2222" t="str">
            <v>Total D=A+B+C</v>
          </cell>
          <cell r="G2222">
            <v>0</v>
          </cell>
        </row>
        <row r="2223">
          <cell r="A2223">
            <v>0</v>
          </cell>
          <cell r="B2223">
            <v>0</v>
          </cell>
          <cell r="C2223">
            <v>0</v>
          </cell>
          <cell r="D2223">
            <v>0</v>
          </cell>
          <cell r="E2223">
            <v>0</v>
          </cell>
          <cell r="F2223">
            <v>0</v>
          </cell>
          <cell r="G2223">
            <v>0</v>
          </cell>
        </row>
        <row r="2224">
          <cell r="A2224" t="str">
            <v>ANALISIS DE PRECIOS</v>
          </cell>
          <cell r="B2224">
            <v>0</v>
          </cell>
          <cell r="C2224">
            <v>0</v>
          </cell>
          <cell r="D2224">
            <v>0</v>
          </cell>
          <cell r="E2224">
            <v>0</v>
          </cell>
          <cell r="F2224">
            <v>0</v>
          </cell>
          <cell r="G2224">
            <v>0</v>
          </cell>
        </row>
        <row r="2225">
          <cell r="A2225" t="str">
            <v>COMITENTE:</v>
          </cell>
          <cell r="B2225" t="str">
            <v>INSTITUTO PROVINCIAL DE LA VIVIENDA</v>
          </cell>
          <cell r="C2225">
            <v>0</v>
          </cell>
          <cell r="D2225">
            <v>0</v>
          </cell>
          <cell r="E2225">
            <v>0</v>
          </cell>
          <cell r="F2225">
            <v>0</v>
          </cell>
          <cell r="G2225">
            <v>0</v>
          </cell>
        </row>
        <row r="2226">
          <cell r="A2226" t="str">
            <v>CONTRATISTA:</v>
          </cell>
          <cell r="B2226">
            <v>0</v>
          </cell>
          <cell r="C2226">
            <v>0</v>
          </cell>
          <cell r="D2226">
            <v>0</v>
          </cell>
          <cell r="E2226">
            <v>0</v>
          </cell>
          <cell r="F2226">
            <v>0</v>
          </cell>
          <cell r="G2226">
            <v>0</v>
          </cell>
        </row>
        <row r="2227">
          <cell r="A2227" t="str">
            <v>OBRA:</v>
          </cell>
          <cell r="B2227">
            <v>0</v>
          </cell>
          <cell r="C2227">
            <v>0</v>
          </cell>
          <cell r="D2227">
            <v>0</v>
          </cell>
          <cell r="E2227">
            <v>0</v>
          </cell>
          <cell r="F2227" t="str">
            <v>PRECIOS A:</v>
          </cell>
          <cell r="G2227">
            <v>0</v>
          </cell>
        </row>
        <row r="2228">
          <cell r="A2228" t="str">
            <v>UBICACIÓN:</v>
          </cell>
          <cell r="B2228">
            <v>0</v>
          </cell>
          <cell r="C2228">
            <v>0</v>
          </cell>
          <cell r="E2228">
            <v>0</v>
          </cell>
          <cell r="G2228">
            <v>0</v>
          </cell>
        </row>
        <row r="2229">
          <cell r="A2229" t="str">
            <v>RUBRO:</v>
          </cell>
          <cell r="B2229">
            <v>0</v>
          </cell>
          <cell r="C2229">
            <v>0</v>
          </cell>
          <cell r="E2229">
            <v>0</v>
          </cell>
          <cell r="G2229">
            <v>0</v>
          </cell>
        </row>
        <row r="2230">
          <cell r="A2230" t="str">
            <v>ITEM:</v>
          </cell>
          <cell r="B2230" t="str">
            <v/>
          </cell>
          <cell r="C2230" t="str">
            <v/>
          </cell>
          <cell r="E2230">
            <v>0</v>
          </cell>
          <cell r="F2230" t="str">
            <v>UNIDAD:</v>
          </cell>
          <cell r="G2230" t="str">
            <v/>
          </cell>
        </row>
        <row r="2231">
          <cell r="A2231">
            <v>0</v>
          </cell>
          <cell r="B2231">
            <v>0</v>
          </cell>
          <cell r="E2231">
            <v>0</v>
          </cell>
          <cell r="G2231">
            <v>0</v>
          </cell>
        </row>
        <row r="2232">
          <cell r="A2232" t="str">
            <v>DATOS REDETERMINACION</v>
          </cell>
          <cell r="B2232">
            <v>0</v>
          </cell>
          <cell r="C2232" t="str">
            <v>DESIGNACION</v>
          </cell>
          <cell r="D2232" t="str">
            <v>U</v>
          </cell>
          <cell r="E2232" t="str">
            <v>Cantidad</v>
          </cell>
          <cell r="F2232" t="str">
            <v>$ Unitarios</v>
          </cell>
          <cell r="G2232" t="str">
            <v>$ Parcial</v>
          </cell>
        </row>
        <row r="2233">
          <cell r="A2233" t="str">
            <v>CÓDIGO</v>
          </cell>
          <cell r="B2233" t="str">
            <v>DESCRIPCIÓN</v>
          </cell>
          <cell r="C2233">
            <v>0</v>
          </cell>
          <cell r="D2233">
            <v>0</v>
          </cell>
          <cell r="E2233">
            <v>0</v>
          </cell>
          <cell r="F2233">
            <v>0</v>
          </cell>
          <cell r="G2233">
            <v>0</v>
          </cell>
        </row>
        <row r="2234">
          <cell r="A2234" t="str">
            <v>A - MATERIALES</v>
          </cell>
          <cell r="B2234">
            <v>0</v>
          </cell>
          <cell r="C2234">
            <v>0</v>
          </cell>
          <cell r="D2234">
            <v>0</v>
          </cell>
          <cell r="E2234">
            <v>0</v>
          </cell>
          <cell r="F2234">
            <v>0</v>
          </cell>
          <cell r="G2234">
            <v>0</v>
          </cell>
        </row>
        <row r="2235">
          <cell r="A2235" t="str">
            <v/>
          </cell>
          <cell r="B2235" t="str">
            <v/>
          </cell>
          <cell r="C2235">
            <v>0</v>
          </cell>
          <cell r="D2235" t="str">
            <v/>
          </cell>
          <cell r="E2235">
            <v>0</v>
          </cell>
          <cell r="F2235">
            <v>0</v>
          </cell>
          <cell r="G2235">
            <v>0</v>
          </cell>
        </row>
        <row r="2236">
          <cell r="A2236" t="str">
            <v/>
          </cell>
          <cell r="B2236" t="str">
            <v/>
          </cell>
          <cell r="C2236">
            <v>0</v>
          </cell>
          <cell r="D2236" t="str">
            <v/>
          </cell>
          <cell r="E2236">
            <v>0</v>
          </cell>
          <cell r="F2236">
            <v>0</v>
          </cell>
          <cell r="G2236">
            <v>0</v>
          </cell>
        </row>
        <row r="2237">
          <cell r="A2237" t="str">
            <v/>
          </cell>
          <cell r="B2237" t="str">
            <v/>
          </cell>
          <cell r="C2237">
            <v>0</v>
          </cell>
          <cell r="D2237" t="str">
            <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t="str">
            <v/>
          </cell>
          <cell r="B2247" t="str">
            <v/>
          </cell>
          <cell r="C2247">
            <v>0</v>
          </cell>
          <cell r="D2247" t="str">
            <v/>
          </cell>
          <cell r="E2247">
            <v>0</v>
          </cell>
          <cell r="F2247">
            <v>0</v>
          </cell>
          <cell r="G2247">
            <v>0</v>
          </cell>
        </row>
        <row r="2248">
          <cell r="A2248" t="str">
            <v/>
          </cell>
          <cell r="B2248" t="str">
            <v/>
          </cell>
          <cell r="C2248">
            <v>0</v>
          </cell>
          <cell r="D2248" t="str">
            <v/>
          </cell>
          <cell r="E2248">
            <v>0</v>
          </cell>
          <cell r="F2248">
            <v>0</v>
          </cell>
          <cell r="G2248">
            <v>0</v>
          </cell>
        </row>
        <row r="2249">
          <cell r="A2249" t="str">
            <v/>
          </cell>
          <cell r="B2249" t="str">
            <v/>
          </cell>
          <cell r="C2249">
            <v>0</v>
          </cell>
          <cell r="D2249" t="str">
            <v/>
          </cell>
          <cell r="E2249">
            <v>0</v>
          </cell>
          <cell r="F2249">
            <v>0</v>
          </cell>
          <cell r="G2249">
            <v>0</v>
          </cell>
        </row>
        <row r="2250">
          <cell r="A2250" t="str">
            <v/>
          </cell>
          <cell r="B2250" t="str">
            <v/>
          </cell>
          <cell r="C2250">
            <v>0</v>
          </cell>
          <cell r="D2250" t="str">
            <v/>
          </cell>
          <cell r="E2250">
            <v>0</v>
          </cell>
          <cell r="F2250">
            <v>0</v>
          </cell>
          <cell r="G2250">
            <v>0</v>
          </cell>
        </row>
        <row r="2251">
          <cell r="A2251" t="str">
            <v/>
          </cell>
          <cell r="B2251" t="str">
            <v/>
          </cell>
          <cell r="C2251">
            <v>0</v>
          </cell>
          <cell r="D2251" t="str">
            <v/>
          </cell>
          <cell r="E2251">
            <v>0</v>
          </cell>
          <cell r="F2251">
            <v>0</v>
          </cell>
          <cell r="G2251">
            <v>0</v>
          </cell>
        </row>
        <row r="2252">
          <cell r="A2252" t="str">
            <v/>
          </cell>
          <cell r="B2252" t="str">
            <v/>
          </cell>
          <cell r="C2252">
            <v>0</v>
          </cell>
          <cell r="D2252" t="str">
            <v/>
          </cell>
          <cell r="E2252">
            <v>0</v>
          </cell>
          <cell r="F2252">
            <v>0</v>
          </cell>
          <cell r="G2252">
            <v>0</v>
          </cell>
        </row>
        <row r="2253">
          <cell r="A2253" t="str">
            <v/>
          </cell>
          <cell r="B2253" t="str">
            <v/>
          </cell>
          <cell r="C2253">
            <v>0</v>
          </cell>
          <cell r="D2253" t="str">
            <v/>
          </cell>
          <cell r="E2253">
            <v>0</v>
          </cell>
          <cell r="F2253">
            <v>0</v>
          </cell>
          <cell r="G2253">
            <v>0</v>
          </cell>
        </row>
        <row r="2254">
          <cell r="A2254" t="str">
            <v/>
          </cell>
          <cell r="B2254" t="str">
            <v/>
          </cell>
          <cell r="C2254">
            <v>0</v>
          </cell>
          <cell r="D2254" t="str">
            <v/>
          </cell>
          <cell r="E2254">
            <v>0</v>
          </cell>
          <cell r="F2254">
            <v>0</v>
          </cell>
          <cell r="G2254">
            <v>0</v>
          </cell>
        </row>
        <row r="2255">
          <cell r="A2255">
            <v>0</v>
          </cell>
          <cell r="B2255">
            <v>0</v>
          </cell>
          <cell r="C2255">
            <v>0</v>
          </cell>
          <cell r="D2255">
            <v>0</v>
          </cell>
          <cell r="E2255">
            <v>0</v>
          </cell>
          <cell r="F2255" t="str">
            <v>Total A</v>
          </cell>
          <cell r="G2255">
            <v>0</v>
          </cell>
        </row>
        <row r="2256">
          <cell r="A2256" t="str">
            <v>B - MANO DE OBRA</v>
          </cell>
          <cell r="B2256">
            <v>0</v>
          </cell>
          <cell r="C2256">
            <v>0</v>
          </cell>
          <cell r="D2256">
            <v>0</v>
          </cell>
          <cell r="E2256">
            <v>0</v>
          </cell>
          <cell r="F2256">
            <v>0</v>
          </cell>
          <cell r="G2256">
            <v>0</v>
          </cell>
        </row>
        <row r="2257">
          <cell r="A2257" t="str">
            <v/>
          </cell>
          <cell r="B2257" t="str">
            <v/>
          </cell>
          <cell r="C2257">
            <v>0</v>
          </cell>
          <cell r="D2257" t="str">
            <v/>
          </cell>
          <cell r="E2257">
            <v>0</v>
          </cell>
          <cell r="F2257">
            <v>0</v>
          </cell>
          <cell r="G2257">
            <v>0</v>
          </cell>
        </row>
        <row r="2258">
          <cell r="A2258" t="str">
            <v/>
          </cell>
          <cell r="B2258" t="str">
            <v/>
          </cell>
          <cell r="C2258">
            <v>0</v>
          </cell>
          <cell r="D2258" t="str">
            <v/>
          </cell>
          <cell r="E2258">
            <v>0</v>
          </cell>
          <cell r="F2258">
            <v>0</v>
          </cell>
          <cell r="G2258">
            <v>0</v>
          </cell>
        </row>
        <row r="2259">
          <cell r="A2259" t="str">
            <v/>
          </cell>
          <cell r="B2259" t="str">
            <v/>
          </cell>
          <cell r="C2259">
            <v>0</v>
          </cell>
          <cell r="D2259" t="str">
            <v/>
          </cell>
          <cell r="E2259">
            <v>0</v>
          </cell>
          <cell r="F2259">
            <v>0</v>
          </cell>
          <cell r="G2259">
            <v>0</v>
          </cell>
        </row>
        <row r="2260">
          <cell r="A2260" t="str">
            <v/>
          </cell>
          <cell r="B2260" t="str">
            <v/>
          </cell>
          <cell r="C2260">
            <v>0</v>
          </cell>
          <cell r="D2260" t="str">
            <v/>
          </cell>
          <cell r="E2260">
            <v>0</v>
          </cell>
          <cell r="F2260">
            <v>0</v>
          </cell>
          <cell r="G2260">
            <v>0</v>
          </cell>
        </row>
        <row r="2261">
          <cell r="A2261" t="str">
            <v/>
          </cell>
          <cell r="B2261" t="str">
            <v/>
          </cell>
          <cell r="C2261">
            <v>0</v>
          </cell>
          <cell r="D2261" t="str">
            <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v>0</v>
          </cell>
          <cell r="B2265">
            <v>0</v>
          </cell>
          <cell r="C2265">
            <v>0</v>
          </cell>
          <cell r="D2265">
            <v>0</v>
          </cell>
          <cell r="E2265">
            <v>0</v>
          </cell>
          <cell r="F2265" t="str">
            <v>Total B</v>
          </cell>
          <cell r="G2265">
            <v>0</v>
          </cell>
        </row>
        <row r="2266">
          <cell r="A2266" t="str">
            <v>C - EQUIPOS</v>
          </cell>
          <cell r="B2266">
            <v>0</v>
          </cell>
          <cell r="C2266">
            <v>0</v>
          </cell>
          <cell r="D2266">
            <v>0</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t="str">
            <v/>
          </cell>
          <cell r="B2276" t="str">
            <v/>
          </cell>
          <cell r="C2276">
            <v>0</v>
          </cell>
          <cell r="D2276" t="str">
            <v/>
          </cell>
          <cell r="E2276">
            <v>0</v>
          </cell>
          <cell r="F2276">
            <v>0</v>
          </cell>
          <cell r="G2276">
            <v>0</v>
          </cell>
        </row>
        <row r="2277">
          <cell r="A2277">
            <v>0</v>
          </cell>
          <cell r="E2277">
            <v>0</v>
          </cell>
          <cell r="F2277" t="str">
            <v>Total C</v>
          </cell>
          <cell r="G2277">
            <v>0</v>
          </cell>
        </row>
        <row r="2278">
          <cell r="A2278">
            <v>0</v>
          </cell>
          <cell r="E2278">
            <v>0</v>
          </cell>
          <cell r="G2278">
            <v>0</v>
          </cell>
        </row>
        <row r="2279">
          <cell r="A2279" t="str">
            <v/>
          </cell>
          <cell r="B2279" t="str">
            <v/>
          </cell>
          <cell r="C2279">
            <v>0</v>
          </cell>
          <cell r="D2279" t="str">
            <v>COSTO NETO</v>
          </cell>
          <cell r="E2279">
            <v>0</v>
          </cell>
          <cell r="F2279" t="str">
            <v>Total D=A+B+C</v>
          </cell>
          <cell r="G2279">
            <v>0</v>
          </cell>
        </row>
        <row r="2281">
          <cell r="A2281" t="str">
            <v>ANALISIS DE PRECIOS</v>
          </cell>
          <cell r="B2281">
            <v>0</v>
          </cell>
          <cell r="C2281">
            <v>0</v>
          </cell>
          <cell r="D2281">
            <v>0</v>
          </cell>
          <cell r="E2281">
            <v>0</v>
          </cell>
          <cell r="F2281">
            <v>0</v>
          </cell>
          <cell r="G2281">
            <v>0</v>
          </cell>
        </row>
        <row r="2282">
          <cell r="A2282" t="str">
            <v>COMITENTE:</v>
          </cell>
          <cell r="B2282" t="str">
            <v>INSTITUTO PROVINCIAL DE LA VIVIENDA</v>
          </cell>
          <cell r="C2282">
            <v>0</v>
          </cell>
          <cell r="D2282">
            <v>0</v>
          </cell>
          <cell r="E2282">
            <v>0</v>
          </cell>
          <cell r="F2282">
            <v>0</v>
          </cell>
          <cell r="G2282">
            <v>0</v>
          </cell>
        </row>
        <row r="2283">
          <cell r="A2283" t="str">
            <v>CONTRATISTA:</v>
          </cell>
          <cell r="B2283">
            <v>0</v>
          </cell>
          <cell r="C2283">
            <v>0</v>
          </cell>
          <cell r="D2283">
            <v>0</v>
          </cell>
          <cell r="E2283">
            <v>0</v>
          </cell>
          <cell r="F2283">
            <v>0</v>
          </cell>
          <cell r="G2283">
            <v>0</v>
          </cell>
        </row>
        <row r="2284">
          <cell r="A2284" t="str">
            <v>OBRA:</v>
          </cell>
          <cell r="B2284">
            <v>0</v>
          </cell>
          <cell r="C2284">
            <v>0</v>
          </cell>
          <cell r="D2284">
            <v>0</v>
          </cell>
          <cell r="E2284">
            <v>0</v>
          </cell>
          <cell r="F2284" t="str">
            <v>PRECIOS A:</v>
          </cell>
          <cell r="G2284">
            <v>0</v>
          </cell>
        </row>
        <row r="2285">
          <cell r="A2285" t="str">
            <v>UBICACIÓN:</v>
          </cell>
          <cell r="B2285">
            <v>0</v>
          </cell>
          <cell r="C2285">
            <v>0</v>
          </cell>
          <cell r="E2285">
            <v>0</v>
          </cell>
          <cell r="G2285">
            <v>0</v>
          </cell>
        </row>
        <row r="2286">
          <cell r="A2286" t="str">
            <v>RUBRO:</v>
          </cell>
          <cell r="B2286">
            <v>0</v>
          </cell>
          <cell r="C2286">
            <v>0</v>
          </cell>
          <cell r="E2286">
            <v>0</v>
          </cell>
          <cell r="G2286">
            <v>0</v>
          </cell>
        </row>
        <row r="2287">
          <cell r="A2287" t="str">
            <v>ITEM:</v>
          </cell>
          <cell r="B2287" t="str">
            <v/>
          </cell>
          <cell r="C2287" t="str">
            <v/>
          </cell>
          <cell r="E2287">
            <v>0</v>
          </cell>
          <cell r="F2287" t="str">
            <v>UNIDAD:</v>
          </cell>
          <cell r="G2287" t="str">
            <v/>
          </cell>
        </row>
        <row r="2288">
          <cell r="A2288">
            <v>0</v>
          </cell>
          <cell r="B2288">
            <v>0</v>
          </cell>
          <cell r="E2288">
            <v>0</v>
          </cell>
          <cell r="G2288">
            <v>0</v>
          </cell>
        </row>
        <row r="2289">
          <cell r="A2289" t="str">
            <v>DATOS REDETERMINACION</v>
          </cell>
          <cell r="B2289">
            <v>0</v>
          </cell>
          <cell r="C2289" t="str">
            <v>DESIGNACION</v>
          </cell>
          <cell r="D2289" t="str">
            <v>U</v>
          </cell>
          <cell r="E2289" t="str">
            <v>Cantidad</v>
          </cell>
          <cell r="F2289" t="str">
            <v>$ Unitarios</v>
          </cell>
          <cell r="G2289" t="str">
            <v>$ Parcial</v>
          </cell>
        </row>
        <row r="2290">
          <cell r="A2290" t="str">
            <v>CÓDIGO</v>
          </cell>
          <cell r="B2290" t="str">
            <v>DESCRIPCIÓN</v>
          </cell>
          <cell r="C2290">
            <v>0</v>
          </cell>
          <cell r="D2290">
            <v>0</v>
          </cell>
          <cell r="E2290">
            <v>0</v>
          </cell>
          <cell r="F2290">
            <v>0</v>
          </cell>
          <cell r="G2290">
            <v>0</v>
          </cell>
        </row>
        <row r="2291">
          <cell r="A2291" t="str">
            <v>A - MATERIALES</v>
          </cell>
          <cell r="B2291">
            <v>0</v>
          </cell>
          <cell r="C2291">
            <v>0</v>
          </cell>
          <cell r="D2291">
            <v>0</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t="str">
            <v/>
          </cell>
          <cell r="B2297" t="str">
            <v/>
          </cell>
          <cell r="C2297">
            <v>0</v>
          </cell>
          <cell r="D2297" t="str">
            <v/>
          </cell>
          <cell r="E2297">
            <v>0</v>
          </cell>
          <cell r="F2297">
            <v>0</v>
          </cell>
          <cell r="G2297">
            <v>0</v>
          </cell>
        </row>
        <row r="2298">
          <cell r="A2298" t="str">
            <v/>
          </cell>
          <cell r="B2298" t="str">
            <v/>
          </cell>
          <cell r="C2298">
            <v>0</v>
          </cell>
          <cell r="D2298" t="str">
            <v/>
          </cell>
          <cell r="E2298">
            <v>0</v>
          </cell>
          <cell r="F2298">
            <v>0</v>
          </cell>
          <cell r="G2298">
            <v>0</v>
          </cell>
        </row>
        <row r="2299">
          <cell r="A2299" t="str">
            <v/>
          </cell>
          <cell r="B2299" t="str">
            <v/>
          </cell>
          <cell r="C2299">
            <v>0</v>
          </cell>
          <cell r="D2299" t="str">
            <v/>
          </cell>
          <cell r="E2299">
            <v>0</v>
          </cell>
          <cell r="F2299">
            <v>0</v>
          </cell>
          <cell r="G2299">
            <v>0</v>
          </cell>
        </row>
        <row r="2300">
          <cell r="A2300" t="str">
            <v/>
          </cell>
          <cell r="B2300" t="str">
            <v/>
          </cell>
          <cell r="C2300">
            <v>0</v>
          </cell>
          <cell r="D2300" t="str">
            <v/>
          </cell>
          <cell r="E2300">
            <v>0</v>
          </cell>
          <cell r="F2300">
            <v>0</v>
          </cell>
          <cell r="G2300">
            <v>0</v>
          </cell>
        </row>
        <row r="2301">
          <cell r="A2301" t="str">
            <v/>
          </cell>
          <cell r="B2301" t="str">
            <v/>
          </cell>
          <cell r="C2301">
            <v>0</v>
          </cell>
          <cell r="D2301" t="str">
            <v/>
          </cell>
          <cell r="E2301">
            <v>0</v>
          </cell>
          <cell r="F2301">
            <v>0</v>
          </cell>
          <cell r="G2301">
            <v>0</v>
          </cell>
        </row>
        <row r="2302">
          <cell r="A2302" t="str">
            <v/>
          </cell>
          <cell r="B2302" t="str">
            <v/>
          </cell>
          <cell r="C2302">
            <v>0</v>
          </cell>
          <cell r="D2302" t="str">
            <v/>
          </cell>
          <cell r="E2302">
            <v>0</v>
          </cell>
          <cell r="F2302">
            <v>0</v>
          </cell>
          <cell r="G2302">
            <v>0</v>
          </cell>
        </row>
        <row r="2303">
          <cell r="A2303" t="str">
            <v/>
          </cell>
          <cell r="B2303" t="str">
            <v/>
          </cell>
          <cell r="C2303">
            <v>0</v>
          </cell>
          <cell r="D2303" t="str">
            <v/>
          </cell>
          <cell r="E2303">
            <v>0</v>
          </cell>
          <cell r="F2303">
            <v>0</v>
          </cell>
          <cell r="G2303">
            <v>0</v>
          </cell>
        </row>
        <row r="2304">
          <cell r="A2304" t="str">
            <v/>
          </cell>
          <cell r="B2304" t="str">
            <v/>
          </cell>
          <cell r="C2304">
            <v>0</v>
          </cell>
          <cell r="D2304" t="str">
            <v/>
          </cell>
          <cell r="E2304">
            <v>0</v>
          </cell>
          <cell r="F2304">
            <v>0</v>
          </cell>
          <cell r="G2304">
            <v>0</v>
          </cell>
        </row>
        <row r="2305">
          <cell r="A2305" t="str">
            <v/>
          </cell>
          <cell r="B2305" t="str">
            <v/>
          </cell>
          <cell r="C2305">
            <v>0</v>
          </cell>
          <cell r="D2305" t="str">
            <v/>
          </cell>
          <cell r="E2305">
            <v>0</v>
          </cell>
          <cell r="F2305">
            <v>0</v>
          </cell>
          <cell r="G2305">
            <v>0</v>
          </cell>
        </row>
        <row r="2306">
          <cell r="A2306" t="str">
            <v/>
          </cell>
          <cell r="B2306" t="str">
            <v/>
          </cell>
          <cell r="C2306">
            <v>0</v>
          </cell>
          <cell r="D2306" t="str">
            <v/>
          </cell>
          <cell r="E2306">
            <v>0</v>
          </cell>
          <cell r="F2306">
            <v>0</v>
          </cell>
          <cell r="G2306">
            <v>0</v>
          </cell>
        </row>
        <row r="2307">
          <cell r="A2307" t="str">
            <v/>
          </cell>
          <cell r="B2307" t="str">
            <v/>
          </cell>
          <cell r="C2307">
            <v>0</v>
          </cell>
          <cell r="D2307" t="str">
            <v/>
          </cell>
          <cell r="E2307">
            <v>0</v>
          </cell>
          <cell r="F2307">
            <v>0</v>
          </cell>
          <cell r="G2307">
            <v>0</v>
          </cell>
        </row>
        <row r="2308">
          <cell r="A2308" t="str">
            <v/>
          </cell>
          <cell r="B2308" t="str">
            <v/>
          </cell>
          <cell r="C2308">
            <v>0</v>
          </cell>
          <cell r="D2308" t="str">
            <v/>
          </cell>
          <cell r="E2308">
            <v>0</v>
          </cell>
          <cell r="F2308">
            <v>0</v>
          </cell>
          <cell r="G2308">
            <v>0</v>
          </cell>
        </row>
        <row r="2309">
          <cell r="A2309" t="str">
            <v/>
          </cell>
          <cell r="B2309" t="str">
            <v/>
          </cell>
          <cell r="C2309">
            <v>0</v>
          </cell>
          <cell r="D2309" t="str">
            <v/>
          </cell>
          <cell r="E2309">
            <v>0</v>
          </cell>
          <cell r="F2309">
            <v>0</v>
          </cell>
          <cell r="G2309">
            <v>0</v>
          </cell>
        </row>
        <row r="2310">
          <cell r="A2310" t="str">
            <v/>
          </cell>
          <cell r="B2310" t="str">
            <v/>
          </cell>
          <cell r="C2310">
            <v>0</v>
          </cell>
          <cell r="D2310" t="str">
            <v/>
          </cell>
          <cell r="E2310">
            <v>0</v>
          </cell>
          <cell r="F2310">
            <v>0</v>
          </cell>
          <cell r="G2310">
            <v>0</v>
          </cell>
        </row>
        <row r="2311">
          <cell r="A2311" t="str">
            <v/>
          </cell>
          <cell r="B2311" t="str">
            <v/>
          </cell>
          <cell r="C2311">
            <v>0</v>
          </cell>
          <cell r="D2311" t="str">
            <v/>
          </cell>
          <cell r="E2311">
            <v>0</v>
          </cell>
          <cell r="F2311">
            <v>0</v>
          </cell>
          <cell r="G2311">
            <v>0</v>
          </cell>
        </row>
        <row r="2312">
          <cell r="A2312">
            <v>0</v>
          </cell>
          <cell r="B2312">
            <v>0</v>
          </cell>
          <cell r="C2312">
            <v>0</v>
          </cell>
          <cell r="D2312">
            <v>0</v>
          </cell>
          <cell r="E2312">
            <v>0</v>
          </cell>
          <cell r="F2312" t="str">
            <v>Total A</v>
          </cell>
          <cell r="G2312">
            <v>0</v>
          </cell>
        </row>
        <row r="2313">
          <cell r="A2313" t="str">
            <v>B - MANO DE OBRA</v>
          </cell>
          <cell r="B2313">
            <v>0</v>
          </cell>
          <cell r="C2313">
            <v>0</v>
          </cell>
          <cell r="D2313">
            <v>0</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v>0</v>
          </cell>
          <cell r="B2322">
            <v>0</v>
          </cell>
          <cell r="C2322">
            <v>0</v>
          </cell>
          <cell r="D2322">
            <v>0</v>
          </cell>
          <cell r="E2322">
            <v>0</v>
          </cell>
          <cell r="F2322" t="str">
            <v>Total B</v>
          </cell>
          <cell r="G2322">
            <v>0</v>
          </cell>
        </row>
        <row r="2323">
          <cell r="A2323" t="str">
            <v>C - EQUIPOS</v>
          </cell>
          <cell r="B2323">
            <v>0</v>
          </cell>
          <cell r="C2323">
            <v>0</v>
          </cell>
          <cell r="D2323">
            <v>0</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t="str">
            <v/>
          </cell>
          <cell r="B2326" t="str">
            <v/>
          </cell>
          <cell r="C2326">
            <v>0</v>
          </cell>
          <cell r="D2326" t="str">
            <v/>
          </cell>
          <cell r="E2326">
            <v>0</v>
          </cell>
          <cell r="F2326">
            <v>0</v>
          </cell>
          <cell r="G2326">
            <v>0</v>
          </cell>
        </row>
        <row r="2327">
          <cell r="A2327" t="str">
            <v/>
          </cell>
          <cell r="B2327" t="str">
            <v/>
          </cell>
          <cell r="C2327">
            <v>0</v>
          </cell>
          <cell r="D2327" t="str">
            <v/>
          </cell>
          <cell r="E2327">
            <v>0</v>
          </cell>
          <cell r="F2327">
            <v>0</v>
          </cell>
          <cell r="G2327">
            <v>0</v>
          </cell>
        </row>
        <row r="2328">
          <cell r="A2328" t="str">
            <v/>
          </cell>
          <cell r="B2328" t="str">
            <v/>
          </cell>
          <cell r="C2328">
            <v>0</v>
          </cell>
          <cell r="D2328" t="str">
            <v/>
          </cell>
          <cell r="E2328">
            <v>0</v>
          </cell>
          <cell r="F2328">
            <v>0</v>
          </cell>
          <cell r="G2328">
            <v>0</v>
          </cell>
        </row>
        <row r="2329">
          <cell r="A2329" t="str">
            <v/>
          </cell>
          <cell r="B2329" t="str">
            <v/>
          </cell>
          <cell r="C2329">
            <v>0</v>
          </cell>
          <cell r="D2329" t="str">
            <v/>
          </cell>
          <cell r="E2329">
            <v>0</v>
          </cell>
          <cell r="F2329">
            <v>0</v>
          </cell>
          <cell r="G2329">
            <v>0</v>
          </cell>
        </row>
        <row r="2330">
          <cell r="A2330" t="str">
            <v/>
          </cell>
          <cell r="B2330" t="str">
            <v/>
          </cell>
          <cell r="C2330">
            <v>0</v>
          </cell>
          <cell r="D2330" t="str">
            <v/>
          </cell>
          <cell r="E2330">
            <v>0</v>
          </cell>
          <cell r="F2330">
            <v>0</v>
          </cell>
          <cell r="G2330">
            <v>0</v>
          </cell>
        </row>
        <row r="2331">
          <cell r="A2331" t="str">
            <v/>
          </cell>
          <cell r="B2331" t="str">
            <v/>
          </cell>
          <cell r="C2331">
            <v>0</v>
          </cell>
          <cell r="D2331" t="str">
            <v/>
          </cell>
          <cell r="E2331">
            <v>0</v>
          </cell>
          <cell r="F2331">
            <v>0</v>
          </cell>
          <cell r="G2331">
            <v>0</v>
          </cell>
        </row>
        <row r="2332">
          <cell r="A2332" t="str">
            <v/>
          </cell>
          <cell r="B2332" t="str">
            <v/>
          </cell>
          <cell r="C2332">
            <v>0</v>
          </cell>
          <cell r="D2332" t="str">
            <v/>
          </cell>
          <cell r="E2332">
            <v>0</v>
          </cell>
          <cell r="F2332">
            <v>0</v>
          </cell>
          <cell r="G2332">
            <v>0</v>
          </cell>
        </row>
        <row r="2333">
          <cell r="A2333" t="str">
            <v/>
          </cell>
          <cell r="B2333" t="str">
            <v/>
          </cell>
          <cell r="C2333">
            <v>0</v>
          </cell>
          <cell r="D2333" t="str">
            <v/>
          </cell>
          <cell r="E2333">
            <v>0</v>
          </cell>
          <cell r="F2333">
            <v>0</v>
          </cell>
          <cell r="G2333">
            <v>0</v>
          </cell>
        </row>
        <row r="2334">
          <cell r="A2334">
            <v>0</v>
          </cell>
          <cell r="E2334">
            <v>0</v>
          </cell>
          <cell r="F2334" t="str">
            <v>Total C</v>
          </cell>
          <cell r="G2334">
            <v>0</v>
          </cell>
        </row>
        <row r="2335">
          <cell r="A2335">
            <v>0</v>
          </cell>
          <cell r="E2335">
            <v>0</v>
          </cell>
          <cell r="G2335">
            <v>0</v>
          </cell>
        </row>
        <row r="2336">
          <cell r="A2336" t="str">
            <v/>
          </cell>
          <cell r="B2336" t="str">
            <v/>
          </cell>
          <cell r="C2336">
            <v>0</v>
          </cell>
          <cell r="D2336" t="str">
            <v>COSTO NETO</v>
          </cell>
          <cell r="E2336">
            <v>0</v>
          </cell>
          <cell r="F2336" t="str">
            <v>Total D=A+B+C</v>
          </cell>
          <cell r="G2336">
            <v>0</v>
          </cell>
        </row>
        <row r="2337">
          <cell r="A2337">
            <v>0</v>
          </cell>
          <cell r="B2337">
            <v>0</v>
          </cell>
          <cell r="C2337">
            <v>0</v>
          </cell>
          <cell r="D2337">
            <v>0</v>
          </cell>
          <cell r="E2337">
            <v>0</v>
          </cell>
          <cell r="F2337">
            <v>0</v>
          </cell>
          <cell r="G2337">
            <v>0</v>
          </cell>
        </row>
        <row r="2338">
          <cell r="A2338" t="str">
            <v>ANALISIS DE PRECIOS</v>
          </cell>
          <cell r="B2338">
            <v>0</v>
          </cell>
          <cell r="C2338">
            <v>0</v>
          </cell>
          <cell r="D2338">
            <v>0</v>
          </cell>
          <cell r="E2338">
            <v>0</v>
          </cell>
          <cell r="F2338">
            <v>0</v>
          </cell>
          <cell r="G2338">
            <v>0</v>
          </cell>
        </row>
        <row r="2339">
          <cell r="A2339" t="str">
            <v>COMITENTE:</v>
          </cell>
          <cell r="B2339" t="str">
            <v>INSTITUTO PROVINCIAL DE LA VIVIENDA</v>
          </cell>
          <cell r="C2339">
            <v>0</v>
          </cell>
          <cell r="D2339">
            <v>0</v>
          </cell>
          <cell r="E2339">
            <v>0</v>
          </cell>
          <cell r="F2339">
            <v>0</v>
          </cell>
          <cell r="G2339">
            <v>0</v>
          </cell>
        </row>
        <row r="2340">
          <cell r="A2340" t="str">
            <v>CONTRATISTA:</v>
          </cell>
          <cell r="B2340">
            <v>0</v>
          </cell>
          <cell r="C2340">
            <v>0</v>
          </cell>
          <cell r="D2340">
            <v>0</v>
          </cell>
          <cell r="E2340">
            <v>0</v>
          </cell>
          <cell r="F2340">
            <v>0</v>
          </cell>
          <cell r="G2340">
            <v>0</v>
          </cell>
        </row>
        <row r="2341">
          <cell r="A2341" t="str">
            <v>OBRA:</v>
          </cell>
          <cell r="B2341">
            <v>0</v>
          </cell>
          <cell r="C2341">
            <v>0</v>
          </cell>
          <cell r="D2341">
            <v>0</v>
          </cell>
          <cell r="E2341">
            <v>0</v>
          </cell>
          <cell r="F2341" t="str">
            <v>PRECIOS A:</v>
          </cell>
          <cell r="G2341">
            <v>0</v>
          </cell>
        </row>
        <row r="2342">
          <cell r="A2342" t="str">
            <v>UBICACIÓN:</v>
          </cell>
          <cell r="B2342">
            <v>0</v>
          </cell>
          <cell r="C2342">
            <v>0</v>
          </cell>
          <cell r="E2342">
            <v>0</v>
          </cell>
          <cell r="G2342">
            <v>0</v>
          </cell>
        </row>
        <row r="2343">
          <cell r="A2343" t="str">
            <v>RUBRO:</v>
          </cell>
          <cell r="B2343">
            <v>0</v>
          </cell>
          <cell r="C2343">
            <v>0</v>
          </cell>
          <cell r="E2343">
            <v>0</v>
          </cell>
          <cell r="G2343">
            <v>0</v>
          </cell>
        </row>
        <row r="2344">
          <cell r="A2344" t="str">
            <v>ITEM:</v>
          </cell>
          <cell r="B2344" t="str">
            <v/>
          </cell>
          <cell r="C2344" t="str">
            <v/>
          </cell>
          <cell r="E2344">
            <v>0</v>
          </cell>
          <cell r="F2344" t="str">
            <v>UNIDAD:</v>
          </cell>
          <cell r="G2344" t="str">
            <v/>
          </cell>
        </row>
        <row r="2345">
          <cell r="A2345">
            <v>0</v>
          </cell>
          <cell r="B2345">
            <v>0</v>
          </cell>
          <cell r="E2345">
            <v>0</v>
          </cell>
          <cell r="G2345">
            <v>0</v>
          </cell>
        </row>
        <row r="2346">
          <cell r="A2346" t="str">
            <v>DATOS REDETERMINACION</v>
          </cell>
          <cell r="B2346">
            <v>0</v>
          </cell>
          <cell r="C2346" t="str">
            <v>DESIGNACION</v>
          </cell>
          <cell r="D2346" t="str">
            <v>U</v>
          </cell>
          <cell r="E2346" t="str">
            <v>Cantidad</v>
          </cell>
          <cell r="F2346" t="str">
            <v>$ Unitarios</v>
          </cell>
          <cell r="G2346" t="str">
            <v>$ Parcial</v>
          </cell>
        </row>
        <row r="2347">
          <cell r="A2347" t="str">
            <v>CÓDIGO</v>
          </cell>
          <cell r="B2347" t="str">
            <v>DESCRIPCIÓN</v>
          </cell>
          <cell r="C2347">
            <v>0</v>
          </cell>
          <cell r="D2347">
            <v>0</v>
          </cell>
          <cell r="E2347">
            <v>0</v>
          </cell>
          <cell r="F2347">
            <v>0</v>
          </cell>
          <cell r="G2347">
            <v>0</v>
          </cell>
        </row>
        <row r="2348">
          <cell r="A2348" t="str">
            <v>A - MATERIALES</v>
          </cell>
          <cell r="B2348">
            <v>0</v>
          </cell>
          <cell r="C2348">
            <v>0</v>
          </cell>
          <cell r="D2348">
            <v>0</v>
          </cell>
          <cell r="E2348">
            <v>0</v>
          </cell>
          <cell r="F2348">
            <v>0</v>
          </cell>
          <cell r="G2348">
            <v>0</v>
          </cell>
        </row>
        <row r="2349">
          <cell r="A2349" t="str">
            <v/>
          </cell>
          <cell r="B2349" t="str">
            <v/>
          </cell>
          <cell r="C2349">
            <v>0</v>
          </cell>
          <cell r="D2349" t="str">
            <v/>
          </cell>
          <cell r="E2349">
            <v>0</v>
          </cell>
          <cell r="F2349">
            <v>0</v>
          </cell>
          <cell r="G2349">
            <v>0</v>
          </cell>
        </row>
        <row r="2350">
          <cell r="A2350" t="str">
            <v/>
          </cell>
          <cell r="B2350" t="str">
            <v/>
          </cell>
          <cell r="C2350">
            <v>0</v>
          </cell>
          <cell r="D2350" t="str">
            <v/>
          </cell>
          <cell r="E2350">
            <v>0</v>
          </cell>
          <cell r="F2350">
            <v>0</v>
          </cell>
          <cell r="G2350">
            <v>0</v>
          </cell>
        </row>
        <row r="2351">
          <cell r="A2351" t="str">
            <v/>
          </cell>
          <cell r="B2351" t="str">
            <v/>
          </cell>
          <cell r="C2351">
            <v>0</v>
          </cell>
          <cell r="D2351" t="str">
            <v/>
          </cell>
          <cell r="E2351">
            <v>0</v>
          </cell>
          <cell r="F2351">
            <v>0</v>
          </cell>
          <cell r="G2351">
            <v>0</v>
          </cell>
        </row>
        <row r="2352">
          <cell r="A2352" t="str">
            <v/>
          </cell>
          <cell r="B2352" t="str">
            <v/>
          </cell>
          <cell r="C2352">
            <v>0</v>
          </cell>
          <cell r="D2352" t="str">
            <v/>
          </cell>
          <cell r="E2352">
            <v>0</v>
          </cell>
          <cell r="F2352">
            <v>0</v>
          </cell>
          <cell r="G2352">
            <v>0</v>
          </cell>
        </row>
        <row r="2353">
          <cell r="A2353" t="str">
            <v/>
          </cell>
          <cell r="B2353" t="str">
            <v/>
          </cell>
          <cell r="C2353">
            <v>0</v>
          </cell>
          <cell r="D2353" t="str">
            <v/>
          </cell>
          <cell r="E2353">
            <v>0</v>
          </cell>
          <cell r="F2353">
            <v>0</v>
          </cell>
          <cell r="G2353">
            <v>0</v>
          </cell>
        </row>
        <row r="2354">
          <cell r="A2354" t="str">
            <v/>
          </cell>
          <cell r="B2354" t="str">
            <v/>
          </cell>
          <cell r="C2354">
            <v>0</v>
          </cell>
          <cell r="D2354" t="str">
            <v/>
          </cell>
          <cell r="E2354">
            <v>0</v>
          </cell>
          <cell r="F2354">
            <v>0</v>
          </cell>
          <cell r="G2354">
            <v>0</v>
          </cell>
        </row>
        <row r="2355">
          <cell r="A2355" t="str">
            <v/>
          </cell>
          <cell r="B2355" t="str">
            <v/>
          </cell>
          <cell r="C2355">
            <v>0</v>
          </cell>
          <cell r="D2355" t="str">
            <v/>
          </cell>
          <cell r="E2355">
            <v>0</v>
          </cell>
          <cell r="F2355">
            <v>0</v>
          </cell>
          <cell r="G2355">
            <v>0</v>
          </cell>
        </row>
        <row r="2356">
          <cell r="A2356" t="str">
            <v/>
          </cell>
          <cell r="B2356" t="str">
            <v/>
          </cell>
          <cell r="C2356">
            <v>0</v>
          </cell>
          <cell r="D2356" t="str">
            <v/>
          </cell>
          <cell r="E2356">
            <v>0</v>
          </cell>
          <cell r="F2356">
            <v>0</v>
          </cell>
          <cell r="G2356">
            <v>0</v>
          </cell>
        </row>
        <row r="2357">
          <cell r="A2357" t="str">
            <v/>
          </cell>
          <cell r="B2357" t="str">
            <v/>
          </cell>
          <cell r="C2357">
            <v>0</v>
          </cell>
          <cell r="D2357" t="str">
            <v/>
          </cell>
          <cell r="E2357">
            <v>0</v>
          </cell>
          <cell r="F2357">
            <v>0</v>
          </cell>
          <cell r="G2357">
            <v>0</v>
          </cell>
        </row>
        <row r="2358">
          <cell r="A2358" t="str">
            <v/>
          </cell>
          <cell r="B2358" t="str">
            <v/>
          </cell>
          <cell r="C2358">
            <v>0</v>
          </cell>
          <cell r="D2358" t="str">
            <v/>
          </cell>
          <cell r="E2358">
            <v>0</v>
          </cell>
          <cell r="F2358">
            <v>0</v>
          </cell>
          <cell r="G2358">
            <v>0</v>
          </cell>
        </row>
        <row r="2359">
          <cell r="A2359" t="str">
            <v/>
          </cell>
          <cell r="B2359" t="str">
            <v/>
          </cell>
          <cell r="C2359">
            <v>0</v>
          </cell>
          <cell r="D2359" t="str">
            <v/>
          </cell>
          <cell r="E2359">
            <v>0</v>
          </cell>
          <cell r="F2359">
            <v>0</v>
          </cell>
          <cell r="G2359">
            <v>0</v>
          </cell>
        </row>
        <row r="2360">
          <cell r="A2360" t="str">
            <v/>
          </cell>
          <cell r="B2360" t="str">
            <v/>
          </cell>
          <cell r="C2360">
            <v>0</v>
          </cell>
          <cell r="D2360" t="str">
            <v/>
          </cell>
          <cell r="E2360">
            <v>0</v>
          </cell>
          <cell r="F2360">
            <v>0</v>
          </cell>
          <cell r="G2360">
            <v>0</v>
          </cell>
        </row>
        <row r="2361">
          <cell r="A2361" t="str">
            <v/>
          </cell>
          <cell r="B2361" t="str">
            <v/>
          </cell>
          <cell r="C2361">
            <v>0</v>
          </cell>
          <cell r="D2361" t="str">
            <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v>0</v>
          </cell>
          <cell r="B2369">
            <v>0</v>
          </cell>
          <cell r="C2369">
            <v>0</v>
          </cell>
          <cell r="D2369">
            <v>0</v>
          </cell>
          <cell r="E2369">
            <v>0</v>
          </cell>
          <cell r="F2369" t="str">
            <v>Total A</v>
          </cell>
          <cell r="G2369">
            <v>0</v>
          </cell>
        </row>
        <row r="2370">
          <cell r="A2370" t="str">
            <v>B - MANO DE OBRA</v>
          </cell>
          <cell r="B2370">
            <v>0</v>
          </cell>
          <cell r="C2370">
            <v>0</v>
          </cell>
          <cell r="D2370">
            <v>0</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t="str">
            <v/>
          </cell>
          <cell r="B2376" t="str">
            <v/>
          </cell>
          <cell r="C2376">
            <v>0</v>
          </cell>
          <cell r="D2376" t="str">
            <v/>
          </cell>
          <cell r="E2376">
            <v>0</v>
          </cell>
          <cell r="F2376">
            <v>0</v>
          </cell>
          <cell r="G2376">
            <v>0</v>
          </cell>
        </row>
        <row r="2377">
          <cell r="A2377" t="str">
            <v/>
          </cell>
          <cell r="B2377" t="str">
            <v/>
          </cell>
          <cell r="C2377">
            <v>0</v>
          </cell>
          <cell r="D2377" t="str">
            <v/>
          </cell>
          <cell r="E2377">
            <v>0</v>
          </cell>
          <cell r="F2377">
            <v>0</v>
          </cell>
          <cell r="G2377">
            <v>0</v>
          </cell>
        </row>
        <row r="2378">
          <cell r="A2378" t="str">
            <v/>
          </cell>
          <cell r="B2378" t="str">
            <v/>
          </cell>
          <cell r="C2378">
            <v>0</v>
          </cell>
          <cell r="D2378" t="str">
            <v/>
          </cell>
          <cell r="E2378">
            <v>0</v>
          </cell>
          <cell r="F2378">
            <v>0</v>
          </cell>
          <cell r="G2378">
            <v>0</v>
          </cell>
        </row>
        <row r="2379">
          <cell r="A2379">
            <v>0</v>
          </cell>
          <cell r="B2379">
            <v>0</v>
          </cell>
          <cell r="C2379">
            <v>0</v>
          </cell>
          <cell r="D2379">
            <v>0</v>
          </cell>
          <cell r="E2379">
            <v>0</v>
          </cell>
          <cell r="F2379" t="str">
            <v>Total B</v>
          </cell>
          <cell r="G2379">
            <v>0</v>
          </cell>
        </row>
        <row r="2380">
          <cell r="A2380" t="str">
            <v>C - EQUIPOS</v>
          </cell>
          <cell r="B2380">
            <v>0</v>
          </cell>
          <cell r="C2380">
            <v>0</v>
          </cell>
          <cell r="D2380">
            <v>0</v>
          </cell>
          <cell r="E2380">
            <v>0</v>
          </cell>
          <cell r="F2380">
            <v>0</v>
          </cell>
          <cell r="G2380">
            <v>0</v>
          </cell>
        </row>
        <row r="2381">
          <cell r="A2381" t="str">
            <v/>
          </cell>
          <cell r="B2381" t="str">
            <v/>
          </cell>
          <cell r="C2381">
            <v>0</v>
          </cell>
          <cell r="D2381" t="str">
            <v/>
          </cell>
          <cell r="E2381">
            <v>0</v>
          </cell>
          <cell r="F2381">
            <v>0</v>
          </cell>
          <cell r="G2381">
            <v>0</v>
          </cell>
        </row>
        <row r="2382">
          <cell r="A2382" t="str">
            <v/>
          </cell>
          <cell r="B2382" t="str">
            <v/>
          </cell>
          <cell r="C2382">
            <v>0</v>
          </cell>
          <cell r="D2382" t="str">
            <v/>
          </cell>
          <cell r="E2382">
            <v>0</v>
          </cell>
          <cell r="F2382">
            <v>0</v>
          </cell>
          <cell r="G2382">
            <v>0</v>
          </cell>
        </row>
        <row r="2383">
          <cell r="A2383" t="str">
            <v/>
          </cell>
          <cell r="B2383" t="str">
            <v/>
          </cell>
          <cell r="C2383">
            <v>0</v>
          </cell>
          <cell r="D2383" t="str">
            <v/>
          </cell>
          <cell r="E2383">
            <v>0</v>
          </cell>
          <cell r="F2383">
            <v>0</v>
          </cell>
          <cell r="G2383">
            <v>0</v>
          </cell>
        </row>
        <row r="2384">
          <cell r="A2384" t="str">
            <v/>
          </cell>
          <cell r="B2384" t="str">
            <v/>
          </cell>
          <cell r="C2384">
            <v>0</v>
          </cell>
          <cell r="D2384" t="str">
            <v/>
          </cell>
          <cell r="E2384">
            <v>0</v>
          </cell>
          <cell r="F2384">
            <v>0</v>
          </cell>
          <cell r="G2384">
            <v>0</v>
          </cell>
        </row>
        <row r="2385">
          <cell r="A2385" t="str">
            <v/>
          </cell>
          <cell r="B2385" t="str">
            <v/>
          </cell>
          <cell r="C2385">
            <v>0</v>
          </cell>
          <cell r="D2385" t="str">
            <v/>
          </cell>
          <cell r="E2385">
            <v>0</v>
          </cell>
          <cell r="F2385">
            <v>0</v>
          </cell>
          <cell r="G2385">
            <v>0</v>
          </cell>
        </row>
        <row r="2386">
          <cell r="A2386" t="str">
            <v/>
          </cell>
          <cell r="B2386" t="str">
            <v/>
          </cell>
          <cell r="C2386">
            <v>0</v>
          </cell>
          <cell r="D2386" t="str">
            <v/>
          </cell>
          <cell r="E2386">
            <v>0</v>
          </cell>
          <cell r="F2386">
            <v>0</v>
          </cell>
          <cell r="G2386">
            <v>0</v>
          </cell>
        </row>
        <row r="2387">
          <cell r="A2387" t="str">
            <v/>
          </cell>
          <cell r="B2387" t="str">
            <v/>
          </cell>
          <cell r="C2387">
            <v>0</v>
          </cell>
          <cell r="D2387" t="str">
            <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v>0</v>
          </cell>
          <cell r="E2391">
            <v>0</v>
          </cell>
          <cell r="F2391" t="str">
            <v>Total C</v>
          </cell>
          <cell r="G2391">
            <v>0</v>
          </cell>
        </row>
        <row r="2392">
          <cell r="A2392">
            <v>0</v>
          </cell>
          <cell r="E2392">
            <v>0</v>
          </cell>
          <cell r="G2392">
            <v>0</v>
          </cell>
        </row>
        <row r="2393">
          <cell r="A2393" t="str">
            <v/>
          </cell>
          <cell r="B2393" t="str">
            <v/>
          </cell>
          <cell r="C2393">
            <v>0</v>
          </cell>
          <cell r="D2393" t="str">
            <v>COSTO NETO</v>
          </cell>
          <cell r="E2393">
            <v>0</v>
          </cell>
          <cell r="F2393" t="str">
            <v>Total D=A+B+C</v>
          </cell>
          <cell r="G2393">
            <v>0</v>
          </cell>
        </row>
        <row r="2394">
          <cell r="A2394">
            <v>0</v>
          </cell>
          <cell r="B2394">
            <v>0</v>
          </cell>
          <cell r="C2394">
            <v>0</v>
          </cell>
          <cell r="D2394">
            <v>0</v>
          </cell>
          <cell r="E2394">
            <v>0</v>
          </cell>
          <cell r="F2394">
            <v>0</v>
          </cell>
          <cell r="G2394">
            <v>0</v>
          </cell>
        </row>
        <row r="2395">
          <cell r="A2395" t="str">
            <v>ANALISIS DE PRECIOS</v>
          </cell>
          <cell r="B2395">
            <v>0</v>
          </cell>
          <cell r="C2395">
            <v>0</v>
          </cell>
          <cell r="D2395">
            <v>0</v>
          </cell>
          <cell r="E2395">
            <v>0</v>
          </cell>
          <cell r="F2395">
            <v>0</v>
          </cell>
          <cell r="G2395">
            <v>0</v>
          </cell>
        </row>
        <row r="2396">
          <cell r="A2396" t="str">
            <v>COMITENTE:</v>
          </cell>
          <cell r="B2396" t="str">
            <v>INSTITUTO PROVINCIAL DE LA VIVIENDA</v>
          </cell>
          <cell r="C2396">
            <v>0</v>
          </cell>
          <cell r="D2396">
            <v>0</v>
          </cell>
          <cell r="E2396">
            <v>0</v>
          </cell>
          <cell r="F2396">
            <v>0</v>
          </cell>
          <cell r="G2396">
            <v>0</v>
          </cell>
        </row>
        <row r="2397">
          <cell r="A2397" t="str">
            <v>CONTRATISTA:</v>
          </cell>
          <cell r="B2397">
            <v>0</v>
          </cell>
          <cell r="C2397">
            <v>0</v>
          </cell>
          <cell r="D2397">
            <v>0</v>
          </cell>
          <cell r="E2397">
            <v>0</v>
          </cell>
          <cell r="F2397">
            <v>0</v>
          </cell>
          <cell r="G2397">
            <v>0</v>
          </cell>
        </row>
        <row r="2398">
          <cell r="A2398" t="str">
            <v>OBRA:</v>
          </cell>
          <cell r="B2398">
            <v>0</v>
          </cell>
          <cell r="C2398">
            <v>0</v>
          </cell>
          <cell r="D2398">
            <v>0</v>
          </cell>
          <cell r="E2398">
            <v>0</v>
          </cell>
          <cell r="F2398" t="str">
            <v>PRECIOS A:</v>
          </cell>
          <cell r="G2398">
            <v>0</v>
          </cell>
        </row>
        <row r="2399">
          <cell r="A2399" t="str">
            <v>UBICACIÓN:</v>
          </cell>
          <cell r="B2399">
            <v>0</v>
          </cell>
          <cell r="C2399">
            <v>0</v>
          </cell>
          <cell r="E2399">
            <v>0</v>
          </cell>
          <cell r="G2399">
            <v>0</v>
          </cell>
        </row>
        <row r="2400">
          <cell r="A2400" t="str">
            <v>RUBRO:</v>
          </cell>
          <cell r="B2400">
            <v>0</v>
          </cell>
          <cell r="C2400">
            <v>0</v>
          </cell>
          <cell r="E2400">
            <v>0</v>
          </cell>
          <cell r="G2400">
            <v>0</v>
          </cell>
        </row>
        <row r="2401">
          <cell r="A2401" t="str">
            <v>ITEM:</v>
          </cell>
          <cell r="B2401" t="str">
            <v/>
          </cell>
          <cell r="C2401" t="str">
            <v/>
          </cell>
          <cell r="E2401">
            <v>0</v>
          </cell>
          <cell r="F2401" t="str">
            <v>UNIDAD:</v>
          </cell>
          <cell r="G2401" t="str">
            <v/>
          </cell>
        </row>
        <row r="2402">
          <cell r="A2402">
            <v>0</v>
          </cell>
          <cell r="B2402">
            <v>0</v>
          </cell>
          <cell r="E2402">
            <v>0</v>
          </cell>
          <cell r="G2402">
            <v>0</v>
          </cell>
        </row>
        <row r="2403">
          <cell r="A2403" t="str">
            <v>DATOS REDETERMINACION</v>
          </cell>
          <cell r="B2403">
            <v>0</v>
          </cell>
          <cell r="C2403" t="str">
            <v>DESIGNACION</v>
          </cell>
          <cell r="D2403" t="str">
            <v>U</v>
          </cell>
          <cell r="E2403" t="str">
            <v>Cantidad</v>
          </cell>
          <cell r="F2403" t="str">
            <v>$ Unitarios</v>
          </cell>
          <cell r="G2403" t="str">
            <v>$ Parcial</v>
          </cell>
        </row>
        <row r="2404">
          <cell r="A2404" t="str">
            <v>CÓDIGO</v>
          </cell>
          <cell r="B2404" t="str">
            <v>DESCRIPCIÓN</v>
          </cell>
          <cell r="C2404">
            <v>0</v>
          </cell>
          <cell r="D2404">
            <v>0</v>
          </cell>
          <cell r="E2404">
            <v>0</v>
          </cell>
          <cell r="F2404">
            <v>0</v>
          </cell>
          <cell r="G2404">
            <v>0</v>
          </cell>
        </row>
        <row r="2405">
          <cell r="A2405" t="str">
            <v>A - MATERIALES</v>
          </cell>
          <cell r="B2405">
            <v>0</v>
          </cell>
          <cell r="C2405">
            <v>0</v>
          </cell>
          <cell r="D2405">
            <v>0</v>
          </cell>
          <cell r="E2405">
            <v>0</v>
          </cell>
          <cell r="F2405">
            <v>0</v>
          </cell>
          <cell r="G2405">
            <v>0</v>
          </cell>
        </row>
        <row r="2406">
          <cell r="A2406" t="str">
            <v/>
          </cell>
          <cell r="B2406" t="str">
            <v/>
          </cell>
          <cell r="C2406">
            <v>0</v>
          </cell>
          <cell r="D2406" t="str">
            <v/>
          </cell>
          <cell r="E2406">
            <v>0</v>
          </cell>
          <cell r="F2406">
            <v>0</v>
          </cell>
          <cell r="G2406">
            <v>0</v>
          </cell>
        </row>
        <row r="2407">
          <cell r="A2407" t="str">
            <v/>
          </cell>
          <cell r="B2407" t="str">
            <v/>
          </cell>
          <cell r="C2407">
            <v>0</v>
          </cell>
          <cell r="D2407" t="str">
            <v/>
          </cell>
          <cell r="E2407">
            <v>0</v>
          </cell>
          <cell r="F2407">
            <v>0</v>
          </cell>
          <cell r="G2407">
            <v>0</v>
          </cell>
        </row>
        <row r="2408">
          <cell r="A2408" t="str">
            <v/>
          </cell>
          <cell r="B2408" t="str">
            <v/>
          </cell>
          <cell r="C2408">
            <v>0</v>
          </cell>
          <cell r="D2408" t="str">
            <v/>
          </cell>
          <cell r="E2408">
            <v>0</v>
          </cell>
          <cell r="F2408">
            <v>0</v>
          </cell>
          <cell r="G2408">
            <v>0</v>
          </cell>
        </row>
        <row r="2409">
          <cell r="A2409" t="str">
            <v/>
          </cell>
          <cell r="B2409" t="str">
            <v/>
          </cell>
          <cell r="C2409">
            <v>0</v>
          </cell>
          <cell r="D2409" t="str">
            <v/>
          </cell>
          <cell r="E2409">
            <v>0</v>
          </cell>
          <cell r="F2409">
            <v>0</v>
          </cell>
          <cell r="G2409">
            <v>0</v>
          </cell>
        </row>
        <row r="2410">
          <cell r="A2410" t="str">
            <v/>
          </cell>
          <cell r="B2410" t="str">
            <v/>
          </cell>
          <cell r="C2410">
            <v>0</v>
          </cell>
          <cell r="D2410" t="str">
            <v/>
          </cell>
          <cell r="E2410">
            <v>0</v>
          </cell>
          <cell r="F2410">
            <v>0</v>
          </cell>
          <cell r="G2410">
            <v>0</v>
          </cell>
        </row>
        <row r="2411">
          <cell r="A2411" t="str">
            <v/>
          </cell>
          <cell r="B2411" t="str">
            <v/>
          </cell>
          <cell r="C2411">
            <v>0</v>
          </cell>
          <cell r="D2411" t="str">
            <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t="str">
            <v>B - MANO DE OBRA</v>
          </cell>
          <cell r="B2427">
            <v>0</v>
          </cell>
          <cell r="C2427">
            <v>0</v>
          </cell>
          <cell r="D2427">
            <v>0</v>
          </cell>
          <cell r="E2427">
            <v>0</v>
          </cell>
          <cell r="F2427">
            <v>0</v>
          </cell>
          <cell r="G2427">
            <v>0</v>
          </cell>
        </row>
        <row r="2428">
          <cell r="A2428" t="str">
            <v/>
          </cell>
          <cell r="B2428" t="str">
            <v/>
          </cell>
          <cell r="C2428">
            <v>0</v>
          </cell>
          <cell r="D2428" t="str">
            <v/>
          </cell>
          <cell r="E2428">
            <v>0</v>
          </cell>
          <cell r="F2428">
            <v>0</v>
          </cell>
          <cell r="G2428">
            <v>0</v>
          </cell>
        </row>
        <row r="2429">
          <cell r="A2429" t="str">
            <v/>
          </cell>
          <cell r="B2429" t="str">
            <v/>
          </cell>
          <cell r="C2429">
            <v>0</v>
          </cell>
          <cell r="D2429" t="str">
            <v/>
          </cell>
          <cell r="E2429">
            <v>0</v>
          </cell>
          <cell r="F2429">
            <v>0</v>
          </cell>
          <cell r="G2429">
            <v>0</v>
          </cell>
        </row>
        <row r="2430">
          <cell r="A2430" t="str">
            <v/>
          </cell>
          <cell r="B2430" t="str">
            <v/>
          </cell>
          <cell r="C2430">
            <v>0</v>
          </cell>
          <cell r="D2430" t="str">
            <v/>
          </cell>
          <cell r="E2430">
            <v>0</v>
          </cell>
          <cell r="F2430">
            <v>0</v>
          </cell>
          <cell r="G2430">
            <v>0</v>
          </cell>
        </row>
        <row r="2431">
          <cell r="A2431" t="str">
            <v/>
          </cell>
          <cell r="B2431" t="str">
            <v/>
          </cell>
          <cell r="C2431">
            <v>0</v>
          </cell>
          <cell r="D2431" t="str">
            <v/>
          </cell>
          <cell r="E2431">
            <v>0</v>
          </cell>
          <cell r="F2431">
            <v>0</v>
          </cell>
          <cell r="G2431">
            <v>0</v>
          </cell>
        </row>
        <row r="2432">
          <cell r="A2432" t="str">
            <v/>
          </cell>
          <cell r="B2432" t="str">
            <v/>
          </cell>
          <cell r="C2432">
            <v>0</v>
          </cell>
          <cell r="D2432" t="str">
            <v/>
          </cell>
          <cell r="E2432">
            <v>0</v>
          </cell>
          <cell r="F2432">
            <v>0</v>
          </cell>
          <cell r="G2432">
            <v>0</v>
          </cell>
        </row>
        <row r="2433">
          <cell r="A2433" t="str">
            <v/>
          </cell>
          <cell r="B2433" t="str">
            <v/>
          </cell>
          <cell r="C2433">
            <v>0</v>
          </cell>
          <cell r="D2433" t="str">
            <v/>
          </cell>
          <cell r="E2433">
            <v>0</v>
          </cell>
          <cell r="F2433">
            <v>0</v>
          </cell>
          <cell r="G2433">
            <v>0</v>
          </cell>
        </row>
        <row r="2434">
          <cell r="A2434" t="str">
            <v/>
          </cell>
          <cell r="B2434" t="str">
            <v/>
          </cell>
          <cell r="C2434">
            <v>0</v>
          </cell>
          <cell r="D2434" t="str">
            <v/>
          </cell>
          <cell r="E2434">
            <v>0</v>
          </cell>
          <cell r="F2434">
            <v>0</v>
          </cell>
          <cell r="G2434">
            <v>0</v>
          </cell>
        </row>
        <row r="2435">
          <cell r="A2435" t="str">
            <v/>
          </cell>
          <cell r="B2435" t="str">
            <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t="str">
            <v>C - EQUIPOS</v>
          </cell>
          <cell r="B2437">
            <v>0</v>
          </cell>
          <cell r="C2437">
            <v>0</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t="str">
            <v/>
          </cell>
          <cell r="B2447" t="str">
            <v/>
          </cell>
          <cell r="C2447">
            <v>0</v>
          </cell>
          <cell r="D2447" t="str">
            <v/>
          </cell>
          <cell r="E2447">
            <v>0</v>
          </cell>
          <cell r="F2447">
            <v>0</v>
          </cell>
          <cell r="G2447">
            <v>0</v>
          </cell>
        </row>
        <row r="2448">
          <cell r="A2448">
            <v>0</v>
          </cell>
          <cell r="E2448">
            <v>0</v>
          </cell>
          <cell r="F2448" t="str">
            <v>Total C</v>
          </cell>
          <cell r="G2448">
            <v>0</v>
          </cell>
        </row>
        <row r="2449">
          <cell r="A2449">
            <v>0</v>
          </cell>
          <cell r="E2449">
            <v>0</v>
          </cell>
          <cell r="G2449">
            <v>0</v>
          </cell>
        </row>
        <row r="2450">
          <cell r="A2450" t="str">
            <v/>
          </cell>
          <cell r="B2450" t="str">
            <v/>
          </cell>
          <cell r="C2450">
            <v>0</v>
          </cell>
          <cell r="D2450" t="str">
            <v>COSTO NETO</v>
          </cell>
          <cell r="E2450">
            <v>0</v>
          </cell>
          <cell r="F2450" t="str">
            <v>Total D=A+B+C</v>
          </cell>
          <cell r="G2450">
            <v>0</v>
          </cell>
        </row>
        <row r="2451">
          <cell r="A2451">
            <v>0</v>
          </cell>
          <cell r="B2451">
            <v>0</v>
          </cell>
          <cell r="C2451">
            <v>0</v>
          </cell>
          <cell r="D2451">
            <v>0</v>
          </cell>
          <cell r="E2451">
            <v>0</v>
          </cell>
          <cell r="F2451">
            <v>0</v>
          </cell>
          <cell r="G2451">
            <v>0</v>
          </cell>
        </row>
        <row r="2452">
          <cell r="A2452" t="str">
            <v>ANALISIS DE PRECIOS</v>
          </cell>
          <cell r="B2452">
            <v>0</v>
          </cell>
          <cell r="C2452">
            <v>0</v>
          </cell>
          <cell r="D2452">
            <v>0</v>
          </cell>
          <cell r="E2452">
            <v>0</v>
          </cell>
          <cell r="F2452">
            <v>0</v>
          </cell>
          <cell r="G2452">
            <v>0</v>
          </cell>
        </row>
        <row r="2453">
          <cell r="A2453" t="str">
            <v>COMITENTE:</v>
          </cell>
          <cell r="B2453" t="str">
            <v>INSTITUTO PROVINCIAL DE LA VIVIENDA</v>
          </cell>
          <cell r="C2453">
            <v>0</v>
          </cell>
          <cell r="D2453">
            <v>0</v>
          </cell>
          <cell r="E2453">
            <v>0</v>
          </cell>
          <cell r="F2453">
            <v>0</v>
          </cell>
          <cell r="G2453">
            <v>0</v>
          </cell>
        </row>
        <row r="2454">
          <cell r="A2454" t="str">
            <v>CONTRATISTA:</v>
          </cell>
          <cell r="B2454">
            <v>0</v>
          </cell>
          <cell r="C2454">
            <v>0</v>
          </cell>
          <cell r="D2454">
            <v>0</v>
          </cell>
          <cell r="E2454">
            <v>0</v>
          </cell>
          <cell r="F2454">
            <v>0</v>
          </cell>
          <cell r="G2454">
            <v>0</v>
          </cell>
        </row>
        <row r="2455">
          <cell r="A2455" t="str">
            <v>OBRA:</v>
          </cell>
          <cell r="B2455">
            <v>0</v>
          </cell>
          <cell r="C2455">
            <v>0</v>
          </cell>
          <cell r="D2455">
            <v>0</v>
          </cell>
          <cell r="E2455">
            <v>0</v>
          </cell>
          <cell r="F2455" t="str">
            <v>PRECIOS A:</v>
          </cell>
          <cell r="G2455">
            <v>0</v>
          </cell>
        </row>
        <row r="2456">
          <cell r="A2456" t="str">
            <v>UBICACIÓN:</v>
          </cell>
          <cell r="B2456">
            <v>0</v>
          </cell>
          <cell r="C2456">
            <v>0</v>
          </cell>
          <cell r="E2456">
            <v>0</v>
          </cell>
          <cell r="G2456">
            <v>0</v>
          </cell>
        </row>
        <row r="2457">
          <cell r="A2457" t="str">
            <v>RUBRO:</v>
          </cell>
          <cell r="B2457">
            <v>0</v>
          </cell>
          <cell r="C2457">
            <v>0</v>
          </cell>
          <cell r="E2457">
            <v>0</v>
          </cell>
          <cell r="G2457">
            <v>0</v>
          </cell>
        </row>
        <row r="2458">
          <cell r="A2458" t="str">
            <v>ITEM:</v>
          </cell>
          <cell r="B2458" t="str">
            <v/>
          </cell>
          <cell r="C2458" t="str">
            <v/>
          </cell>
          <cell r="E2458">
            <v>0</v>
          </cell>
          <cell r="F2458" t="str">
            <v>UNIDAD:</v>
          </cell>
          <cell r="G2458" t="str">
            <v/>
          </cell>
        </row>
        <row r="2459">
          <cell r="A2459">
            <v>0</v>
          </cell>
          <cell r="B2459">
            <v>0</v>
          </cell>
          <cell r="E2459">
            <v>0</v>
          </cell>
          <cell r="G2459">
            <v>0</v>
          </cell>
        </row>
        <row r="2460">
          <cell r="A2460" t="str">
            <v>DATOS REDETERMINACION</v>
          </cell>
          <cell r="B2460">
            <v>0</v>
          </cell>
          <cell r="C2460" t="str">
            <v>DESIGNACION</v>
          </cell>
          <cell r="D2460" t="str">
            <v>U</v>
          </cell>
          <cell r="E2460" t="str">
            <v>Cantidad</v>
          </cell>
          <cell r="F2460" t="str">
            <v>$ Unitarios</v>
          </cell>
          <cell r="G2460" t="str">
            <v>$ Parcial</v>
          </cell>
        </row>
        <row r="2461">
          <cell r="A2461" t="str">
            <v>CÓDIGO</v>
          </cell>
          <cell r="B2461" t="str">
            <v>DESCRIPCIÓN</v>
          </cell>
          <cell r="C2461">
            <v>0</v>
          </cell>
          <cell r="D2461">
            <v>0</v>
          </cell>
          <cell r="E2461">
            <v>0</v>
          </cell>
          <cell r="F2461">
            <v>0</v>
          </cell>
          <cell r="G2461">
            <v>0</v>
          </cell>
        </row>
        <row r="2462">
          <cell r="A2462" t="str">
            <v>A - MATERIALES</v>
          </cell>
          <cell r="B2462">
            <v>0</v>
          </cell>
          <cell r="C2462">
            <v>0</v>
          </cell>
          <cell r="D2462">
            <v>0</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t="str">
            <v/>
          </cell>
          <cell r="B2476" t="str">
            <v/>
          </cell>
          <cell r="C2476">
            <v>0</v>
          </cell>
          <cell r="D2476" t="str">
            <v/>
          </cell>
          <cell r="E2476">
            <v>0</v>
          </cell>
          <cell r="F2476">
            <v>0</v>
          </cell>
          <cell r="G2476">
            <v>0</v>
          </cell>
        </row>
        <row r="2477">
          <cell r="A2477" t="str">
            <v/>
          </cell>
          <cell r="B2477" t="str">
            <v/>
          </cell>
          <cell r="C2477">
            <v>0</v>
          </cell>
          <cell r="D2477" t="str">
            <v/>
          </cell>
          <cell r="E2477">
            <v>0</v>
          </cell>
          <cell r="F2477">
            <v>0</v>
          </cell>
          <cell r="G2477">
            <v>0</v>
          </cell>
        </row>
        <row r="2478">
          <cell r="A2478" t="str">
            <v/>
          </cell>
          <cell r="B2478" t="str">
            <v/>
          </cell>
          <cell r="C2478">
            <v>0</v>
          </cell>
          <cell r="D2478" t="str">
            <v/>
          </cell>
          <cell r="E2478">
            <v>0</v>
          </cell>
          <cell r="F2478">
            <v>0</v>
          </cell>
          <cell r="G2478">
            <v>0</v>
          </cell>
        </row>
        <row r="2479">
          <cell r="A2479" t="str">
            <v/>
          </cell>
          <cell r="B2479" t="str">
            <v/>
          </cell>
          <cell r="C2479">
            <v>0</v>
          </cell>
          <cell r="D2479" t="str">
            <v/>
          </cell>
          <cell r="E2479">
            <v>0</v>
          </cell>
          <cell r="F2479">
            <v>0</v>
          </cell>
          <cell r="G2479">
            <v>0</v>
          </cell>
        </row>
        <row r="2480">
          <cell r="A2480" t="str">
            <v/>
          </cell>
          <cell r="B2480" t="str">
            <v/>
          </cell>
          <cell r="C2480">
            <v>0</v>
          </cell>
          <cell r="D2480" t="str">
            <v/>
          </cell>
          <cell r="E2480">
            <v>0</v>
          </cell>
          <cell r="F2480">
            <v>0</v>
          </cell>
          <cell r="G2480">
            <v>0</v>
          </cell>
        </row>
        <row r="2481">
          <cell r="A2481" t="str">
            <v/>
          </cell>
          <cell r="B2481" t="str">
            <v/>
          </cell>
          <cell r="C2481">
            <v>0</v>
          </cell>
          <cell r="D2481" t="str">
            <v/>
          </cell>
          <cell r="E2481">
            <v>0</v>
          </cell>
          <cell r="F2481">
            <v>0</v>
          </cell>
          <cell r="G2481">
            <v>0</v>
          </cell>
        </row>
        <row r="2482">
          <cell r="A2482" t="str">
            <v/>
          </cell>
          <cell r="B2482" t="str">
            <v/>
          </cell>
          <cell r="C2482">
            <v>0</v>
          </cell>
          <cell r="D2482" t="str">
            <v/>
          </cell>
          <cell r="E2482">
            <v>0</v>
          </cell>
          <cell r="F2482">
            <v>0</v>
          </cell>
          <cell r="G2482">
            <v>0</v>
          </cell>
        </row>
        <row r="2483">
          <cell r="A2483">
            <v>0</v>
          </cell>
          <cell r="B2483">
            <v>0</v>
          </cell>
          <cell r="C2483">
            <v>0</v>
          </cell>
          <cell r="D2483">
            <v>0</v>
          </cell>
          <cell r="E2483">
            <v>0</v>
          </cell>
          <cell r="F2483" t="str">
            <v>Total A</v>
          </cell>
          <cell r="G2483">
            <v>0</v>
          </cell>
        </row>
        <row r="2484">
          <cell r="A2484" t="str">
            <v>B - MANO DE OBRA</v>
          </cell>
          <cell r="B2484">
            <v>0</v>
          </cell>
          <cell r="C2484">
            <v>0</v>
          </cell>
          <cell r="D2484">
            <v>0</v>
          </cell>
          <cell r="E2484">
            <v>0</v>
          </cell>
          <cell r="F2484">
            <v>0</v>
          </cell>
          <cell r="G2484">
            <v>0</v>
          </cell>
        </row>
        <row r="2485">
          <cell r="A2485" t="str">
            <v/>
          </cell>
          <cell r="B2485" t="str">
            <v/>
          </cell>
          <cell r="C2485">
            <v>0</v>
          </cell>
          <cell r="D2485" t="str">
            <v/>
          </cell>
          <cell r="E2485">
            <v>0</v>
          </cell>
          <cell r="F2485">
            <v>0</v>
          </cell>
          <cell r="G2485">
            <v>0</v>
          </cell>
        </row>
        <row r="2486">
          <cell r="A2486" t="str">
            <v/>
          </cell>
          <cell r="B2486" t="str">
            <v/>
          </cell>
          <cell r="C2486">
            <v>0</v>
          </cell>
          <cell r="D2486" t="str">
            <v/>
          </cell>
          <cell r="E2486">
            <v>0</v>
          </cell>
          <cell r="F2486">
            <v>0</v>
          </cell>
          <cell r="G2486">
            <v>0</v>
          </cell>
        </row>
        <row r="2487">
          <cell r="A2487" t="str">
            <v/>
          </cell>
          <cell r="B2487" t="str">
            <v/>
          </cell>
          <cell r="C2487">
            <v>0</v>
          </cell>
          <cell r="D2487" t="str">
            <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v>0</v>
          </cell>
          <cell r="B2493">
            <v>0</v>
          </cell>
          <cell r="C2493">
            <v>0</v>
          </cell>
          <cell r="D2493">
            <v>0</v>
          </cell>
          <cell r="E2493">
            <v>0</v>
          </cell>
          <cell r="F2493" t="str">
            <v>Total B</v>
          </cell>
          <cell r="G2493">
            <v>0</v>
          </cell>
        </row>
        <row r="2494">
          <cell r="A2494" t="str">
            <v>C - EQUIPOS</v>
          </cell>
          <cell r="B2494">
            <v>0</v>
          </cell>
          <cell r="C2494">
            <v>0</v>
          </cell>
          <cell r="D2494">
            <v>0</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t="str">
            <v/>
          </cell>
          <cell r="B2497" t="str">
            <v/>
          </cell>
          <cell r="C2497">
            <v>0</v>
          </cell>
          <cell r="D2497" t="str">
            <v/>
          </cell>
          <cell r="E2497">
            <v>0</v>
          </cell>
          <cell r="F2497">
            <v>0</v>
          </cell>
          <cell r="G2497">
            <v>0</v>
          </cell>
        </row>
        <row r="2498">
          <cell r="A2498" t="str">
            <v/>
          </cell>
          <cell r="B2498" t="str">
            <v/>
          </cell>
          <cell r="C2498">
            <v>0</v>
          </cell>
          <cell r="D2498" t="str">
            <v/>
          </cell>
          <cell r="E2498">
            <v>0</v>
          </cell>
          <cell r="F2498">
            <v>0</v>
          </cell>
          <cell r="G2498">
            <v>0</v>
          </cell>
        </row>
        <row r="2499">
          <cell r="A2499" t="str">
            <v/>
          </cell>
          <cell r="B2499" t="str">
            <v/>
          </cell>
          <cell r="C2499">
            <v>0</v>
          </cell>
          <cell r="D2499" t="str">
            <v/>
          </cell>
          <cell r="E2499">
            <v>0</v>
          </cell>
          <cell r="F2499">
            <v>0</v>
          </cell>
          <cell r="G2499">
            <v>0</v>
          </cell>
        </row>
        <row r="2500">
          <cell r="A2500" t="str">
            <v/>
          </cell>
          <cell r="B2500" t="str">
            <v/>
          </cell>
          <cell r="C2500">
            <v>0</v>
          </cell>
          <cell r="D2500" t="str">
            <v/>
          </cell>
          <cell r="E2500">
            <v>0</v>
          </cell>
          <cell r="F2500">
            <v>0</v>
          </cell>
          <cell r="G2500">
            <v>0</v>
          </cell>
        </row>
        <row r="2501">
          <cell r="A2501" t="str">
            <v/>
          </cell>
          <cell r="B2501" t="str">
            <v/>
          </cell>
          <cell r="C2501">
            <v>0</v>
          </cell>
          <cell r="D2501" t="str">
            <v/>
          </cell>
          <cell r="E2501">
            <v>0</v>
          </cell>
          <cell r="F2501">
            <v>0</v>
          </cell>
          <cell r="G2501">
            <v>0</v>
          </cell>
        </row>
        <row r="2502">
          <cell r="A2502" t="str">
            <v/>
          </cell>
          <cell r="B2502" t="str">
            <v/>
          </cell>
          <cell r="C2502">
            <v>0</v>
          </cell>
          <cell r="D2502" t="str">
            <v/>
          </cell>
          <cell r="E2502">
            <v>0</v>
          </cell>
          <cell r="F2502">
            <v>0</v>
          </cell>
          <cell r="G2502">
            <v>0</v>
          </cell>
        </row>
        <row r="2503">
          <cell r="A2503" t="str">
            <v/>
          </cell>
          <cell r="B2503" t="str">
            <v/>
          </cell>
          <cell r="C2503">
            <v>0</v>
          </cell>
          <cell r="D2503" t="str">
            <v/>
          </cell>
          <cell r="E2503">
            <v>0</v>
          </cell>
          <cell r="F2503">
            <v>0</v>
          </cell>
          <cell r="G2503">
            <v>0</v>
          </cell>
        </row>
        <row r="2504">
          <cell r="A2504" t="str">
            <v/>
          </cell>
          <cell r="B2504" t="str">
            <v/>
          </cell>
          <cell r="C2504">
            <v>0</v>
          </cell>
          <cell r="D2504" t="str">
            <v/>
          </cell>
          <cell r="E2504">
            <v>0</v>
          </cell>
          <cell r="F2504">
            <v>0</v>
          </cell>
          <cell r="G2504">
            <v>0</v>
          </cell>
        </row>
        <row r="2505">
          <cell r="A2505">
            <v>0</v>
          </cell>
          <cell r="E2505">
            <v>0</v>
          </cell>
          <cell r="F2505" t="str">
            <v>Total C</v>
          </cell>
          <cell r="G2505">
            <v>0</v>
          </cell>
        </row>
        <row r="2506">
          <cell r="A2506">
            <v>0</v>
          </cell>
          <cell r="E2506">
            <v>0</v>
          </cell>
          <cell r="G2506">
            <v>0</v>
          </cell>
        </row>
        <row r="2507">
          <cell r="A2507" t="str">
            <v/>
          </cell>
          <cell r="B2507" t="str">
            <v/>
          </cell>
          <cell r="C2507">
            <v>0</v>
          </cell>
          <cell r="D2507" t="str">
            <v>COSTO NETO</v>
          </cell>
          <cell r="E2507">
            <v>0</v>
          </cell>
          <cell r="F2507" t="str">
            <v>Total D=A+B+C</v>
          </cell>
          <cell r="G2507">
            <v>0</v>
          </cell>
        </row>
        <row r="2509">
          <cell r="A2509" t="str">
            <v>ANALISIS DE PRECIOS</v>
          </cell>
          <cell r="B2509">
            <v>0</v>
          </cell>
          <cell r="C2509">
            <v>0</v>
          </cell>
          <cell r="D2509">
            <v>0</v>
          </cell>
          <cell r="E2509">
            <v>0</v>
          </cell>
          <cell r="F2509">
            <v>0</v>
          </cell>
          <cell r="G2509">
            <v>0</v>
          </cell>
        </row>
        <row r="2510">
          <cell r="A2510" t="str">
            <v>COMITENTE:</v>
          </cell>
          <cell r="B2510" t="str">
            <v>INSTITUTO PROVINCIAL DE LA VIVIENDA</v>
          </cell>
          <cell r="C2510">
            <v>0</v>
          </cell>
          <cell r="D2510">
            <v>0</v>
          </cell>
          <cell r="E2510">
            <v>0</v>
          </cell>
          <cell r="F2510">
            <v>0</v>
          </cell>
          <cell r="G2510">
            <v>0</v>
          </cell>
        </row>
        <row r="2511">
          <cell r="A2511" t="str">
            <v>CONTRATISTA:</v>
          </cell>
          <cell r="B2511">
            <v>0</v>
          </cell>
          <cell r="C2511">
            <v>0</v>
          </cell>
          <cell r="D2511">
            <v>0</v>
          </cell>
          <cell r="E2511">
            <v>0</v>
          </cell>
          <cell r="F2511">
            <v>0</v>
          </cell>
          <cell r="G2511">
            <v>0</v>
          </cell>
        </row>
        <row r="2512">
          <cell r="A2512" t="str">
            <v>OBRA:</v>
          </cell>
          <cell r="B2512">
            <v>0</v>
          </cell>
          <cell r="C2512">
            <v>0</v>
          </cell>
          <cell r="D2512">
            <v>0</v>
          </cell>
          <cell r="E2512">
            <v>0</v>
          </cell>
          <cell r="F2512" t="str">
            <v>PRECIOS A:</v>
          </cell>
          <cell r="G2512">
            <v>0</v>
          </cell>
        </row>
        <row r="2513">
          <cell r="A2513" t="str">
            <v>UBICACIÓN:</v>
          </cell>
          <cell r="B2513">
            <v>0</v>
          </cell>
          <cell r="C2513">
            <v>0</v>
          </cell>
          <cell r="E2513">
            <v>0</v>
          </cell>
          <cell r="G2513">
            <v>0</v>
          </cell>
        </row>
        <row r="2514">
          <cell r="A2514" t="str">
            <v>RUBRO:</v>
          </cell>
          <cell r="B2514">
            <v>0</v>
          </cell>
          <cell r="C2514">
            <v>0</v>
          </cell>
          <cell r="E2514">
            <v>0</v>
          </cell>
          <cell r="G2514">
            <v>0</v>
          </cell>
        </row>
        <row r="2515">
          <cell r="A2515" t="str">
            <v>ITEM:</v>
          </cell>
          <cell r="B2515" t="str">
            <v/>
          </cell>
          <cell r="C2515" t="str">
            <v/>
          </cell>
          <cell r="E2515">
            <v>0</v>
          </cell>
          <cell r="F2515" t="str">
            <v>UNIDAD:</v>
          </cell>
          <cell r="G2515" t="str">
            <v/>
          </cell>
        </row>
        <row r="2516">
          <cell r="A2516">
            <v>0</v>
          </cell>
          <cell r="B2516">
            <v>0</v>
          </cell>
          <cell r="E2516">
            <v>0</v>
          </cell>
          <cell r="G2516">
            <v>0</v>
          </cell>
        </row>
        <row r="2517">
          <cell r="A2517" t="str">
            <v>DATOS REDETERMINACION</v>
          </cell>
          <cell r="B2517">
            <v>0</v>
          </cell>
          <cell r="C2517" t="str">
            <v>DESIGNACION</v>
          </cell>
          <cell r="D2517" t="str">
            <v>U</v>
          </cell>
          <cell r="E2517" t="str">
            <v>Cantidad</v>
          </cell>
          <cell r="F2517" t="str">
            <v>$ Unitarios</v>
          </cell>
          <cell r="G2517" t="str">
            <v>$ Parcial</v>
          </cell>
        </row>
        <row r="2518">
          <cell r="A2518" t="str">
            <v>CÓDIGO</v>
          </cell>
          <cell r="B2518" t="str">
            <v>DESCRIPCIÓN</v>
          </cell>
          <cell r="C2518">
            <v>0</v>
          </cell>
          <cell r="D2518">
            <v>0</v>
          </cell>
          <cell r="E2518">
            <v>0</v>
          </cell>
          <cell r="F2518">
            <v>0</v>
          </cell>
          <cell r="G2518">
            <v>0</v>
          </cell>
        </row>
        <row r="2519">
          <cell r="A2519" t="str">
            <v>A - MATERIALES</v>
          </cell>
          <cell r="B2519">
            <v>0</v>
          </cell>
          <cell r="C2519">
            <v>0</v>
          </cell>
          <cell r="D2519">
            <v>0</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t="str">
            <v/>
          </cell>
          <cell r="B2526" t="str">
            <v/>
          </cell>
          <cell r="C2526">
            <v>0</v>
          </cell>
          <cell r="D2526" t="str">
            <v/>
          </cell>
          <cell r="E2526">
            <v>0</v>
          </cell>
          <cell r="F2526">
            <v>0</v>
          </cell>
          <cell r="G2526">
            <v>0</v>
          </cell>
        </row>
        <row r="2527">
          <cell r="A2527" t="str">
            <v/>
          </cell>
          <cell r="B2527" t="str">
            <v/>
          </cell>
          <cell r="C2527">
            <v>0</v>
          </cell>
          <cell r="D2527" t="str">
            <v/>
          </cell>
          <cell r="E2527">
            <v>0</v>
          </cell>
          <cell r="F2527">
            <v>0</v>
          </cell>
          <cell r="G2527">
            <v>0</v>
          </cell>
        </row>
        <row r="2528">
          <cell r="A2528" t="str">
            <v/>
          </cell>
          <cell r="B2528" t="str">
            <v/>
          </cell>
          <cell r="C2528">
            <v>0</v>
          </cell>
          <cell r="D2528" t="str">
            <v/>
          </cell>
          <cell r="E2528">
            <v>0</v>
          </cell>
          <cell r="F2528">
            <v>0</v>
          </cell>
          <cell r="G2528">
            <v>0</v>
          </cell>
        </row>
        <row r="2529">
          <cell r="A2529" t="str">
            <v/>
          </cell>
          <cell r="B2529" t="str">
            <v/>
          </cell>
          <cell r="C2529">
            <v>0</v>
          </cell>
          <cell r="D2529" t="str">
            <v/>
          </cell>
          <cell r="E2529">
            <v>0</v>
          </cell>
          <cell r="F2529">
            <v>0</v>
          </cell>
          <cell r="G2529">
            <v>0</v>
          </cell>
        </row>
        <row r="2530">
          <cell r="A2530" t="str">
            <v/>
          </cell>
          <cell r="B2530" t="str">
            <v/>
          </cell>
          <cell r="C2530">
            <v>0</v>
          </cell>
          <cell r="D2530" t="str">
            <v/>
          </cell>
          <cell r="E2530">
            <v>0</v>
          </cell>
          <cell r="F2530">
            <v>0</v>
          </cell>
          <cell r="G2530">
            <v>0</v>
          </cell>
        </row>
        <row r="2531">
          <cell r="A2531" t="str">
            <v/>
          </cell>
          <cell r="B2531" t="str">
            <v/>
          </cell>
          <cell r="C2531">
            <v>0</v>
          </cell>
          <cell r="D2531" t="str">
            <v/>
          </cell>
          <cell r="E2531">
            <v>0</v>
          </cell>
          <cell r="F2531">
            <v>0</v>
          </cell>
          <cell r="G2531">
            <v>0</v>
          </cell>
        </row>
        <row r="2532">
          <cell r="A2532" t="str">
            <v/>
          </cell>
          <cell r="B2532" t="str">
            <v/>
          </cell>
          <cell r="C2532">
            <v>0</v>
          </cell>
          <cell r="D2532" t="str">
            <v/>
          </cell>
          <cell r="E2532">
            <v>0</v>
          </cell>
          <cell r="F2532">
            <v>0</v>
          </cell>
          <cell r="G2532">
            <v>0</v>
          </cell>
        </row>
        <row r="2533">
          <cell r="A2533" t="str">
            <v/>
          </cell>
          <cell r="B2533" t="str">
            <v/>
          </cell>
          <cell r="C2533">
            <v>0</v>
          </cell>
          <cell r="D2533" t="str">
            <v/>
          </cell>
          <cell r="E2533">
            <v>0</v>
          </cell>
          <cell r="F2533">
            <v>0</v>
          </cell>
          <cell r="G2533">
            <v>0</v>
          </cell>
        </row>
        <row r="2534">
          <cell r="A2534" t="str">
            <v/>
          </cell>
          <cell r="B2534" t="str">
            <v/>
          </cell>
          <cell r="C2534">
            <v>0</v>
          </cell>
          <cell r="D2534" t="str">
            <v/>
          </cell>
          <cell r="E2534">
            <v>0</v>
          </cell>
          <cell r="F2534">
            <v>0</v>
          </cell>
          <cell r="G2534">
            <v>0</v>
          </cell>
        </row>
        <row r="2535">
          <cell r="A2535" t="str">
            <v/>
          </cell>
          <cell r="B2535" t="str">
            <v/>
          </cell>
          <cell r="C2535">
            <v>0</v>
          </cell>
          <cell r="D2535" t="str">
            <v/>
          </cell>
          <cell r="E2535">
            <v>0</v>
          </cell>
          <cell r="F2535">
            <v>0</v>
          </cell>
          <cell r="G2535">
            <v>0</v>
          </cell>
        </row>
        <row r="2536">
          <cell r="A2536" t="str">
            <v/>
          </cell>
          <cell r="B2536" t="str">
            <v/>
          </cell>
          <cell r="C2536">
            <v>0</v>
          </cell>
          <cell r="D2536" t="str">
            <v/>
          </cell>
          <cell r="E2536">
            <v>0</v>
          </cell>
          <cell r="F2536">
            <v>0</v>
          </cell>
          <cell r="G2536">
            <v>0</v>
          </cell>
        </row>
        <row r="2537">
          <cell r="A2537" t="str">
            <v/>
          </cell>
          <cell r="B2537" t="str">
            <v/>
          </cell>
          <cell r="C2537">
            <v>0</v>
          </cell>
          <cell r="D2537" t="str">
            <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v>0</v>
          </cell>
          <cell r="B2540">
            <v>0</v>
          </cell>
          <cell r="C2540">
            <v>0</v>
          </cell>
          <cell r="D2540">
            <v>0</v>
          </cell>
          <cell r="E2540">
            <v>0</v>
          </cell>
          <cell r="F2540" t="str">
            <v>Total A</v>
          </cell>
          <cell r="G2540">
            <v>0</v>
          </cell>
        </row>
        <row r="2541">
          <cell r="A2541" t="str">
            <v>B - MANO DE OBRA</v>
          </cell>
          <cell r="B2541">
            <v>0</v>
          </cell>
          <cell r="C2541">
            <v>0</v>
          </cell>
          <cell r="D2541">
            <v>0</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t="str">
            <v/>
          </cell>
          <cell r="B2547" t="str">
            <v/>
          </cell>
          <cell r="C2547">
            <v>0</v>
          </cell>
          <cell r="D2547" t="str">
            <v/>
          </cell>
          <cell r="E2547">
            <v>0</v>
          </cell>
          <cell r="F2547">
            <v>0</v>
          </cell>
          <cell r="G2547">
            <v>0</v>
          </cell>
        </row>
        <row r="2548">
          <cell r="A2548" t="str">
            <v/>
          </cell>
          <cell r="B2548" t="str">
            <v/>
          </cell>
          <cell r="C2548">
            <v>0</v>
          </cell>
          <cell r="D2548" t="str">
            <v/>
          </cell>
          <cell r="E2548">
            <v>0</v>
          </cell>
          <cell r="F2548">
            <v>0</v>
          </cell>
          <cell r="G2548">
            <v>0</v>
          </cell>
        </row>
        <row r="2549">
          <cell r="A2549" t="str">
            <v/>
          </cell>
          <cell r="B2549" t="str">
            <v/>
          </cell>
          <cell r="C2549">
            <v>0</v>
          </cell>
          <cell r="D2549" t="str">
            <v/>
          </cell>
          <cell r="E2549">
            <v>0</v>
          </cell>
          <cell r="F2549">
            <v>0</v>
          </cell>
          <cell r="G2549">
            <v>0</v>
          </cell>
        </row>
        <row r="2550">
          <cell r="A2550">
            <v>0</v>
          </cell>
          <cell r="B2550">
            <v>0</v>
          </cell>
          <cell r="C2550">
            <v>0</v>
          </cell>
          <cell r="D2550">
            <v>0</v>
          </cell>
          <cell r="E2550">
            <v>0</v>
          </cell>
          <cell r="F2550" t="str">
            <v>Total B</v>
          </cell>
          <cell r="G2550">
            <v>0</v>
          </cell>
        </row>
        <row r="2551">
          <cell r="A2551" t="str">
            <v>C - EQUIPOS</v>
          </cell>
          <cell r="B2551">
            <v>0</v>
          </cell>
          <cell r="C2551">
            <v>0</v>
          </cell>
          <cell r="D2551">
            <v>0</v>
          </cell>
          <cell r="E2551">
            <v>0</v>
          </cell>
          <cell r="F2551">
            <v>0</v>
          </cell>
          <cell r="G2551">
            <v>0</v>
          </cell>
        </row>
        <row r="2552">
          <cell r="A2552" t="str">
            <v/>
          </cell>
          <cell r="B2552" t="str">
            <v/>
          </cell>
          <cell r="C2552">
            <v>0</v>
          </cell>
          <cell r="D2552" t="str">
            <v/>
          </cell>
          <cell r="E2552">
            <v>0</v>
          </cell>
          <cell r="F2552">
            <v>0</v>
          </cell>
          <cell r="G2552">
            <v>0</v>
          </cell>
        </row>
        <row r="2553">
          <cell r="A2553" t="str">
            <v/>
          </cell>
          <cell r="B2553" t="str">
            <v/>
          </cell>
          <cell r="C2553">
            <v>0</v>
          </cell>
          <cell r="D2553" t="str">
            <v/>
          </cell>
          <cell r="E2553">
            <v>0</v>
          </cell>
          <cell r="F2553">
            <v>0</v>
          </cell>
          <cell r="G2553">
            <v>0</v>
          </cell>
        </row>
        <row r="2554">
          <cell r="A2554" t="str">
            <v/>
          </cell>
          <cell r="B2554" t="str">
            <v/>
          </cell>
          <cell r="C2554">
            <v>0</v>
          </cell>
          <cell r="D2554" t="str">
            <v/>
          </cell>
          <cell r="E2554">
            <v>0</v>
          </cell>
          <cell r="F2554">
            <v>0</v>
          </cell>
          <cell r="G2554">
            <v>0</v>
          </cell>
        </row>
        <row r="2555">
          <cell r="A2555" t="str">
            <v/>
          </cell>
          <cell r="B2555" t="str">
            <v/>
          </cell>
          <cell r="C2555">
            <v>0</v>
          </cell>
          <cell r="D2555" t="str">
            <v/>
          </cell>
          <cell r="E2555">
            <v>0</v>
          </cell>
          <cell r="F2555">
            <v>0</v>
          </cell>
          <cell r="G2555">
            <v>0</v>
          </cell>
        </row>
        <row r="2556">
          <cell r="A2556" t="str">
            <v/>
          </cell>
          <cell r="B2556" t="str">
            <v/>
          </cell>
          <cell r="C2556">
            <v>0</v>
          </cell>
          <cell r="D2556" t="str">
            <v/>
          </cell>
          <cell r="E2556">
            <v>0</v>
          </cell>
          <cell r="F2556">
            <v>0</v>
          </cell>
          <cell r="G2556">
            <v>0</v>
          </cell>
        </row>
        <row r="2557">
          <cell r="A2557" t="str">
            <v/>
          </cell>
          <cell r="B2557" t="str">
            <v/>
          </cell>
          <cell r="C2557">
            <v>0</v>
          </cell>
          <cell r="D2557" t="str">
            <v/>
          </cell>
          <cell r="E2557">
            <v>0</v>
          </cell>
          <cell r="F2557">
            <v>0</v>
          </cell>
          <cell r="G2557">
            <v>0</v>
          </cell>
        </row>
        <row r="2558">
          <cell r="A2558" t="str">
            <v/>
          </cell>
          <cell r="B2558" t="str">
            <v/>
          </cell>
          <cell r="C2558">
            <v>0</v>
          </cell>
          <cell r="D2558" t="str">
            <v/>
          </cell>
          <cell r="E2558">
            <v>0</v>
          </cell>
          <cell r="F2558">
            <v>0</v>
          </cell>
          <cell r="G2558">
            <v>0</v>
          </cell>
        </row>
        <row r="2559">
          <cell r="A2559" t="str">
            <v/>
          </cell>
          <cell r="B2559" t="str">
            <v/>
          </cell>
          <cell r="C2559">
            <v>0</v>
          </cell>
          <cell r="D2559" t="str">
            <v/>
          </cell>
          <cell r="E2559">
            <v>0</v>
          </cell>
          <cell r="F2559">
            <v>0</v>
          </cell>
          <cell r="G2559">
            <v>0</v>
          </cell>
        </row>
        <row r="2560">
          <cell r="A2560" t="str">
            <v/>
          </cell>
          <cell r="B2560" t="str">
            <v/>
          </cell>
          <cell r="C2560">
            <v>0</v>
          </cell>
          <cell r="D2560" t="str">
            <v/>
          </cell>
          <cell r="E2560">
            <v>0</v>
          </cell>
          <cell r="F2560">
            <v>0</v>
          </cell>
          <cell r="G2560">
            <v>0</v>
          </cell>
        </row>
        <row r="2561">
          <cell r="A2561" t="str">
            <v/>
          </cell>
          <cell r="B2561" t="str">
            <v/>
          </cell>
          <cell r="C2561">
            <v>0</v>
          </cell>
          <cell r="D2561" t="str">
            <v/>
          </cell>
          <cell r="E2561">
            <v>0</v>
          </cell>
          <cell r="F2561">
            <v>0</v>
          </cell>
          <cell r="G2561">
            <v>0</v>
          </cell>
        </row>
        <row r="2562">
          <cell r="A2562">
            <v>0</v>
          </cell>
          <cell r="E2562">
            <v>0</v>
          </cell>
          <cell r="F2562" t="str">
            <v>Total C</v>
          </cell>
          <cell r="G2562">
            <v>0</v>
          </cell>
        </row>
        <row r="2563">
          <cell r="A2563">
            <v>0</v>
          </cell>
          <cell r="E2563">
            <v>0</v>
          </cell>
          <cell r="G2563">
            <v>0</v>
          </cell>
        </row>
        <row r="2564">
          <cell r="A2564" t="str">
            <v/>
          </cell>
          <cell r="B2564" t="str">
            <v/>
          </cell>
          <cell r="C2564">
            <v>0</v>
          </cell>
          <cell r="D2564" t="str">
            <v>COSTO NETO</v>
          </cell>
          <cell r="E2564">
            <v>0</v>
          </cell>
          <cell r="F2564" t="str">
            <v>Total D=A+B+C</v>
          </cell>
          <cell r="G2564">
            <v>0</v>
          </cell>
        </row>
        <row r="2565">
          <cell r="A2565">
            <v>0</v>
          </cell>
          <cell r="B2565">
            <v>0</v>
          </cell>
          <cell r="C2565">
            <v>0</v>
          </cell>
          <cell r="D2565">
            <v>0</v>
          </cell>
          <cell r="E2565">
            <v>0</v>
          </cell>
          <cell r="F2565">
            <v>0</v>
          </cell>
          <cell r="G2565">
            <v>0</v>
          </cell>
        </row>
        <row r="2566">
          <cell r="A2566" t="str">
            <v>ANALISIS DE PRECIOS</v>
          </cell>
          <cell r="B2566">
            <v>0</v>
          </cell>
          <cell r="C2566">
            <v>0</v>
          </cell>
          <cell r="D2566">
            <v>0</v>
          </cell>
          <cell r="E2566">
            <v>0</v>
          </cell>
          <cell r="F2566">
            <v>0</v>
          </cell>
          <cell r="G2566">
            <v>0</v>
          </cell>
        </row>
        <row r="2567">
          <cell r="A2567" t="str">
            <v>COMITENTE:</v>
          </cell>
          <cell r="B2567" t="str">
            <v>INSTITUTO PROVINCIAL DE LA VIVIENDA</v>
          </cell>
          <cell r="C2567">
            <v>0</v>
          </cell>
          <cell r="D2567">
            <v>0</v>
          </cell>
          <cell r="E2567">
            <v>0</v>
          </cell>
          <cell r="F2567">
            <v>0</v>
          </cell>
          <cell r="G2567">
            <v>0</v>
          </cell>
        </row>
        <row r="2568">
          <cell r="A2568" t="str">
            <v>CONTRATISTA:</v>
          </cell>
          <cell r="B2568">
            <v>0</v>
          </cell>
          <cell r="C2568">
            <v>0</v>
          </cell>
          <cell r="D2568">
            <v>0</v>
          </cell>
          <cell r="E2568">
            <v>0</v>
          </cell>
          <cell r="F2568">
            <v>0</v>
          </cell>
          <cell r="G2568">
            <v>0</v>
          </cell>
        </row>
        <row r="2569">
          <cell r="A2569" t="str">
            <v>OBRA:</v>
          </cell>
          <cell r="B2569">
            <v>0</v>
          </cell>
          <cell r="C2569">
            <v>0</v>
          </cell>
          <cell r="D2569">
            <v>0</v>
          </cell>
          <cell r="E2569">
            <v>0</v>
          </cell>
          <cell r="F2569" t="str">
            <v>PRECIOS A:</v>
          </cell>
          <cell r="G2569">
            <v>0</v>
          </cell>
        </row>
        <row r="2570">
          <cell r="A2570" t="str">
            <v>UBICACIÓN:</v>
          </cell>
          <cell r="B2570">
            <v>0</v>
          </cell>
          <cell r="C2570">
            <v>0</v>
          </cell>
          <cell r="E2570">
            <v>0</v>
          </cell>
          <cell r="G2570">
            <v>0</v>
          </cell>
        </row>
        <row r="2571">
          <cell r="A2571" t="str">
            <v>RUBRO:</v>
          </cell>
          <cell r="B2571">
            <v>0</v>
          </cell>
          <cell r="C2571">
            <v>0</v>
          </cell>
          <cell r="E2571">
            <v>0</v>
          </cell>
          <cell r="G2571">
            <v>0</v>
          </cell>
        </row>
        <row r="2572">
          <cell r="A2572" t="str">
            <v>ITEM:</v>
          </cell>
          <cell r="B2572" t="str">
            <v/>
          </cell>
          <cell r="C2572" t="str">
            <v/>
          </cell>
          <cell r="E2572">
            <v>0</v>
          </cell>
          <cell r="F2572" t="str">
            <v>UNIDAD:</v>
          </cell>
          <cell r="G2572" t="str">
            <v/>
          </cell>
        </row>
        <row r="2573">
          <cell r="A2573">
            <v>0</v>
          </cell>
          <cell r="B2573">
            <v>0</v>
          </cell>
          <cell r="E2573">
            <v>0</v>
          </cell>
          <cell r="G2573">
            <v>0</v>
          </cell>
        </row>
        <row r="2574">
          <cell r="A2574" t="str">
            <v>DATOS REDETERMINACION</v>
          </cell>
          <cell r="B2574">
            <v>0</v>
          </cell>
          <cell r="C2574" t="str">
            <v>DESIGNACION</v>
          </cell>
          <cell r="D2574" t="str">
            <v>U</v>
          </cell>
          <cell r="E2574" t="str">
            <v>Cantidad</v>
          </cell>
          <cell r="F2574" t="str">
            <v>$ Unitarios</v>
          </cell>
          <cell r="G2574" t="str">
            <v>$ Parcial</v>
          </cell>
        </row>
        <row r="2575">
          <cell r="A2575" t="str">
            <v>CÓDIGO</v>
          </cell>
          <cell r="B2575" t="str">
            <v>DESCRIPCIÓN</v>
          </cell>
          <cell r="C2575">
            <v>0</v>
          </cell>
          <cell r="D2575">
            <v>0</v>
          </cell>
          <cell r="E2575">
            <v>0</v>
          </cell>
          <cell r="F2575">
            <v>0</v>
          </cell>
          <cell r="G2575">
            <v>0</v>
          </cell>
        </row>
        <row r="2576">
          <cell r="A2576" t="str">
            <v>A - MATERIALES</v>
          </cell>
          <cell r="B2576">
            <v>0</v>
          </cell>
          <cell r="C2576">
            <v>0</v>
          </cell>
          <cell r="D2576">
            <v>0</v>
          </cell>
          <cell r="E2576">
            <v>0</v>
          </cell>
          <cell r="F2576">
            <v>0</v>
          </cell>
          <cell r="G2576">
            <v>0</v>
          </cell>
        </row>
        <row r="2577">
          <cell r="A2577" t="str">
            <v/>
          </cell>
          <cell r="B2577" t="str">
            <v/>
          </cell>
          <cell r="C2577">
            <v>0</v>
          </cell>
          <cell r="D2577" t="str">
            <v/>
          </cell>
          <cell r="E2577">
            <v>0</v>
          </cell>
          <cell r="F2577">
            <v>0</v>
          </cell>
          <cell r="G2577">
            <v>0</v>
          </cell>
        </row>
        <row r="2578">
          <cell r="A2578" t="str">
            <v/>
          </cell>
          <cell r="B2578" t="str">
            <v/>
          </cell>
          <cell r="C2578">
            <v>0</v>
          </cell>
          <cell r="D2578" t="str">
            <v/>
          </cell>
          <cell r="E2578">
            <v>0</v>
          </cell>
          <cell r="F2578">
            <v>0</v>
          </cell>
          <cell r="G2578">
            <v>0</v>
          </cell>
        </row>
        <row r="2579">
          <cell r="A2579" t="str">
            <v/>
          </cell>
          <cell r="B2579" t="str">
            <v/>
          </cell>
          <cell r="C2579">
            <v>0</v>
          </cell>
          <cell r="D2579" t="str">
            <v/>
          </cell>
          <cell r="E2579">
            <v>0</v>
          </cell>
          <cell r="F2579">
            <v>0</v>
          </cell>
          <cell r="G2579">
            <v>0</v>
          </cell>
        </row>
        <row r="2580">
          <cell r="A2580" t="str">
            <v/>
          </cell>
          <cell r="B2580" t="str">
            <v/>
          </cell>
          <cell r="C2580">
            <v>0</v>
          </cell>
          <cell r="D2580" t="str">
            <v/>
          </cell>
          <cell r="E2580">
            <v>0</v>
          </cell>
          <cell r="F2580">
            <v>0</v>
          </cell>
          <cell r="G2580">
            <v>0</v>
          </cell>
        </row>
        <row r="2581">
          <cell r="A2581" t="str">
            <v/>
          </cell>
          <cell r="B2581" t="str">
            <v/>
          </cell>
          <cell r="C2581">
            <v>0</v>
          </cell>
          <cell r="D2581" t="str">
            <v/>
          </cell>
          <cell r="E2581">
            <v>0</v>
          </cell>
          <cell r="F2581">
            <v>0</v>
          </cell>
          <cell r="G2581">
            <v>0</v>
          </cell>
        </row>
        <row r="2582">
          <cell r="A2582" t="str">
            <v/>
          </cell>
          <cell r="B2582" t="str">
            <v/>
          </cell>
          <cell r="C2582">
            <v>0</v>
          </cell>
          <cell r="D2582" t="str">
            <v/>
          </cell>
          <cell r="E2582">
            <v>0</v>
          </cell>
          <cell r="F2582">
            <v>0</v>
          </cell>
          <cell r="G2582">
            <v>0</v>
          </cell>
        </row>
        <row r="2583">
          <cell r="A2583" t="str">
            <v/>
          </cell>
          <cell r="B2583" t="str">
            <v/>
          </cell>
          <cell r="C2583">
            <v>0</v>
          </cell>
          <cell r="D2583" t="str">
            <v/>
          </cell>
          <cell r="E2583">
            <v>0</v>
          </cell>
          <cell r="F2583">
            <v>0</v>
          </cell>
          <cell r="G2583">
            <v>0</v>
          </cell>
        </row>
        <row r="2584">
          <cell r="A2584" t="str">
            <v/>
          </cell>
          <cell r="B2584" t="str">
            <v/>
          </cell>
          <cell r="C2584">
            <v>0</v>
          </cell>
          <cell r="D2584" t="str">
            <v/>
          </cell>
          <cell r="E2584">
            <v>0</v>
          </cell>
          <cell r="F2584">
            <v>0</v>
          </cell>
          <cell r="G2584">
            <v>0</v>
          </cell>
        </row>
        <row r="2585">
          <cell r="A2585" t="str">
            <v/>
          </cell>
          <cell r="B2585" t="str">
            <v/>
          </cell>
          <cell r="C2585">
            <v>0</v>
          </cell>
          <cell r="D2585" t="str">
            <v/>
          </cell>
          <cell r="E2585">
            <v>0</v>
          </cell>
          <cell r="F2585">
            <v>0</v>
          </cell>
          <cell r="G2585">
            <v>0</v>
          </cell>
        </row>
        <row r="2586">
          <cell r="A2586" t="str">
            <v/>
          </cell>
          <cell r="B2586" t="str">
            <v/>
          </cell>
          <cell r="C2586">
            <v>0</v>
          </cell>
          <cell r="D2586" t="str">
            <v/>
          </cell>
          <cell r="E2586">
            <v>0</v>
          </cell>
          <cell r="F2586">
            <v>0</v>
          </cell>
          <cell r="G2586">
            <v>0</v>
          </cell>
        </row>
        <row r="2587">
          <cell r="A2587" t="str">
            <v/>
          </cell>
          <cell r="B2587" t="str">
            <v/>
          </cell>
          <cell r="C2587">
            <v>0</v>
          </cell>
          <cell r="D2587" t="str">
            <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A</v>
          </cell>
          <cell r="G2597">
            <v>0</v>
          </cell>
        </row>
        <row r="2598">
          <cell r="A2598" t="str">
            <v>B - MANO DE OBRA</v>
          </cell>
          <cell r="B2598">
            <v>0</v>
          </cell>
          <cell r="C2598">
            <v>0</v>
          </cell>
          <cell r="D2598">
            <v>0</v>
          </cell>
          <cell r="E2598">
            <v>0</v>
          </cell>
          <cell r="F2598">
            <v>0</v>
          </cell>
          <cell r="G2598">
            <v>0</v>
          </cell>
        </row>
        <row r="2599">
          <cell r="A2599" t="str">
            <v/>
          </cell>
          <cell r="B2599" t="str">
            <v/>
          </cell>
          <cell r="C2599">
            <v>0</v>
          </cell>
          <cell r="D2599" t="str">
            <v/>
          </cell>
          <cell r="E2599">
            <v>0</v>
          </cell>
          <cell r="F2599">
            <v>0</v>
          </cell>
          <cell r="G2599">
            <v>0</v>
          </cell>
        </row>
        <row r="2600">
          <cell r="A2600" t="str">
            <v/>
          </cell>
          <cell r="B2600" t="str">
            <v/>
          </cell>
          <cell r="C2600">
            <v>0</v>
          </cell>
          <cell r="D2600" t="str">
            <v/>
          </cell>
          <cell r="E2600">
            <v>0</v>
          </cell>
          <cell r="F2600">
            <v>0</v>
          </cell>
          <cell r="G2600">
            <v>0</v>
          </cell>
        </row>
        <row r="2601">
          <cell r="A2601" t="str">
            <v/>
          </cell>
          <cell r="B2601" t="str">
            <v/>
          </cell>
          <cell r="C2601">
            <v>0</v>
          </cell>
          <cell r="D2601" t="str">
            <v/>
          </cell>
          <cell r="E2601">
            <v>0</v>
          </cell>
          <cell r="F2601">
            <v>0</v>
          </cell>
          <cell r="G2601">
            <v>0</v>
          </cell>
        </row>
        <row r="2602">
          <cell r="A2602" t="str">
            <v/>
          </cell>
          <cell r="B2602" t="str">
            <v/>
          </cell>
          <cell r="C2602">
            <v>0</v>
          </cell>
          <cell r="D2602" t="str">
            <v/>
          </cell>
          <cell r="E2602">
            <v>0</v>
          </cell>
          <cell r="F2602">
            <v>0</v>
          </cell>
          <cell r="G2602">
            <v>0</v>
          </cell>
        </row>
        <row r="2603">
          <cell r="A2603" t="str">
            <v/>
          </cell>
          <cell r="B2603" t="str">
            <v/>
          </cell>
          <cell r="C2603">
            <v>0</v>
          </cell>
          <cell r="D2603" t="str">
            <v/>
          </cell>
          <cell r="E2603">
            <v>0</v>
          </cell>
          <cell r="F2603">
            <v>0</v>
          </cell>
          <cell r="G2603">
            <v>0</v>
          </cell>
        </row>
        <row r="2604">
          <cell r="A2604" t="str">
            <v/>
          </cell>
          <cell r="B2604" t="str">
            <v/>
          </cell>
          <cell r="C2604">
            <v>0</v>
          </cell>
          <cell r="D2604" t="str">
            <v/>
          </cell>
          <cell r="E2604">
            <v>0</v>
          </cell>
          <cell r="F2604">
            <v>0</v>
          </cell>
          <cell r="G2604">
            <v>0</v>
          </cell>
        </row>
        <row r="2605">
          <cell r="A2605" t="str">
            <v/>
          </cell>
          <cell r="B2605" t="str">
            <v/>
          </cell>
          <cell r="C2605">
            <v>0</v>
          </cell>
          <cell r="D2605" t="str">
            <v/>
          </cell>
          <cell r="E2605">
            <v>0</v>
          </cell>
          <cell r="F2605">
            <v>0</v>
          </cell>
          <cell r="G2605">
            <v>0</v>
          </cell>
        </row>
        <row r="2606">
          <cell r="A2606" t="str">
            <v/>
          </cell>
          <cell r="B2606" t="str">
            <v/>
          </cell>
          <cell r="C2606">
            <v>0</v>
          </cell>
          <cell r="D2606" t="str">
            <v/>
          </cell>
          <cell r="E2606">
            <v>0</v>
          </cell>
          <cell r="F2606">
            <v>0</v>
          </cell>
          <cell r="G2606">
            <v>0</v>
          </cell>
        </row>
        <row r="2607">
          <cell r="A2607">
            <v>0</v>
          </cell>
          <cell r="B2607">
            <v>0</v>
          </cell>
          <cell r="C2607">
            <v>0</v>
          </cell>
          <cell r="D2607">
            <v>0</v>
          </cell>
          <cell r="E2607">
            <v>0</v>
          </cell>
          <cell r="F2607" t="str">
            <v>Total B</v>
          </cell>
          <cell r="G2607">
            <v>0</v>
          </cell>
        </row>
        <row r="2608">
          <cell r="A2608" t="str">
            <v>C - EQUIPOS</v>
          </cell>
          <cell r="B2608">
            <v>0</v>
          </cell>
          <cell r="C2608">
            <v>0</v>
          </cell>
          <cell r="D2608">
            <v>0</v>
          </cell>
          <cell r="E2608">
            <v>0</v>
          </cell>
          <cell r="F2608">
            <v>0</v>
          </cell>
          <cell r="G2608">
            <v>0</v>
          </cell>
        </row>
        <row r="2609">
          <cell r="A2609" t="str">
            <v/>
          </cell>
          <cell r="B2609" t="str">
            <v/>
          </cell>
          <cell r="C2609">
            <v>0</v>
          </cell>
          <cell r="D2609" t="str">
            <v/>
          </cell>
          <cell r="E2609">
            <v>0</v>
          </cell>
          <cell r="F2609">
            <v>0</v>
          </cell>
          <cell r="G2609">
            <v>0</v>
          </cell>
        </row>
        <row r="2610">
          <cell r="A2610" t="str">
            <v/>
          </cell>
          <cell r="B2610" t="str">
            <v/>
          </cell>
          <cell r="C2610">
            <v>0</v>
          </cell>
          <cell r="D2610" t="str">
            <v/>
          </cell>
          <cell r="E2610">
            <v>0</v>
          </cell>
          <cell r="F2610">
            <v>0</v>
          </cell>
          <cell r="G2610">
            <v>0</v>
          </cell>
        </row>
        <row r="2611">
          <cell r="A2611" t="str">
            <v/>
          </cell>
          <cell r="B2611" t="str">
            <v/>
          </cell>
          <cell r="C2611">
            <v>0</v>
          </cell>
          <cell r="D2611" t="str">
            <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v>0</v>
          </cell>
          <cell r="E2619">
            <v>0</v>
          </cell>
          <cell r="F2619" t="str">
            <v>Total C</v>
          </cell>
          <cell r="G2619">
            <v>0</v>
          </cell>
        </row>
        <row r="2620">
          <cell r="A2620">
            <v>0</v>
          </cell>
          <cell r="E2620">
            <v>0</v>
          </cell>
          <cell r="G2620">
            <v>0</v>
          </cell>
        </row>
        <row r="2621">
          <cell r="A2621" t="str">
            <v/>
          </cell>
          <cell r="B2621" t="str">
            <v/>
          </cell>
          <cell r="C2621">
            <v>0</v>
          </cell>
          <cell r="D2621" t="str">
            <v>COSTO NETO</v>
          </cell>
          <cell r="E2621">
            <v>0</v>
          </cell>
          <cell r="F2621" t="str">
            <v>Total D=A+B+C</v>
          </cell>
          <cell r="G2621">
            <v>0</v>
          </cell>
        </row>
        <row r="2623">
          <cell r="A2623" t="str">
            <v>ANALISIS DE PRECIOS</v>
          </cell>
          <cell r="B2623">
            <v>0</v>
          </cell>
          <cell r="C2623">
            <v>0</v>
          </cell>
          <cell r="D2623">
            <v>0</v>
          </cell>
          <cell r="E2623">
            <v>0</v>
          </cell>
          <cell r="F2623">
            <v>0</v>
          </cell>
          <cell r="G2623">
            <v>0</v>
          </cell>
        </row>
        <row r="2624">
          <cell r="A2624" t="str">
            <v>COMITENTE:</v>
          </cell>
          <cell r="B2624" t="str">
            <v>INSTITUTO PROVINCIAL DE LA VIVIENDA</v>
          </cell>
          <cell r="C2624">
            <v>0</v>
          </cell>
          <cell r="D2624">
            <v>0</v>
          </cell>
          <cell r="E2624">
            <v>0</v>
          </cell>
          <cell r="F2624">
            <v>0</v>
          </cell>
          <cell r="G2624">
            <v>0</v>
          </cell>
        </row>
        <row r="2625">
          <cell r="A2625" t="str">
            <v>CONTRATISTA:</v>
          </cell>
          <cell r="B2625">
            <v>0</v>
          </cell>
          <cell r="C2625">
            <v>0</v>
          </cell>
          <cell r="D2625">
            <v>0</v>
          </cell>
          <cell r="E2625">
            <v>0</v>
          </cell>
          <cell r="F2625">
            <v>0</v>
          </cell>
          <cell r="G2625">
            <v>0</v>
          </cell>
        </row>
        <row r="2626">
          <cell r="A2626" t="str">
            <v>OBRA:</v>
          </cell>
          <cell r="B2626">
            <v>0</v>
          </cell>
          <cell r="C2626">
            <v>0</v>
          </cell>
          <cell r="D2626">
            <v>0</v>
          </cell>
          <cell r="E2626">
            <v>0</v>
          </cell>
          <cell r="F2626" t="str">
            <v>PRECIOS A:</v>
          </cell>
          <cell r="G2626">
            <v>0</v>
          </cell>
        </row>
        <row r="2627">
          <cell r="A2627" t="str">
            <v>UBICACIÓN:</v>
          </cell>
          <cell r="B2627">
            <v>0</v>
          </cell>
          <cell r="C2627">
            <v>0</v>
          </cell>
          <cell r="E2627">
            <v>0</v>
          </cell>
          <cell r="G2627">
            <v>0</v>
          </cell>
        </row>
        <row r="2628">
          <cell r="A2628" t="str">
            <v>RUBRO:</v>
          </cell>
          <cell r="B2628">
            <v>0</v>
          </cell>
          <cell r="C2628">
            <v>0</v>
          </cell>
          <cell r="E2628">
            <v>0</v>
          </cell>
          <cell r="G2628">
            <v>0</v>
          </cell>
        </row>
        <row r="2629">
          <cell r="A2629" t="str">
            <v>ITEM:</v>
          </cell>
          <cell r="B2629" t="str">
            <v/>
          </cell>
          <cell r="C2629" t="str">
            <v/>
          </cell>
          <cell r="E2629">
            <v>0</v>
          </cell>
          <cell r="F2629" t="str">
            <v>UNIDAD:</v>
          </cell>
          <cell r="G2629" t="str">
            <v/>
          </cell>
        </row>
        <row r="2630">
          <cell r="A2630">
            <v>0</v>
          </cell>
          <cell r="B2630">
            <v>0</v>
          </cell>
          <cell r="E2630">
            <v>0</v>
          </cell>
          <cell r="G2630">
            <v>0</v>
          </cell>
        </row>
        <row r="2631">
          <cell r="A2631" t="str">
            <v>DATOS REDETERMINACION</v>
          </cell>
          <cell r="B2631">
            <v>0</v>
          </cell>
          <cell r="C2631" t="str">
            <v>DESIGNACION</v>
          </cell>
          <cell r="D2631" t="str">
            <v>U</v>
          </cell>
          <cell r="E2631" t="str">
            <v>Cantidad</v>
          </cell>
          <cell r="F2631" t="str">
            <v>$ Unitarios</v>
          </cell>
          <cell r="G2631" t="str">
            <v>$ Parcial</v>
          </cell>
        </row>
        <row r="2632">
          <cell r="A2632" t="str">
            <v>CÓDIGO</v>
          </cell>
          <cell r="B2632" t="str">
            <v>DESCRIPCIÓN</v>
          </cell>
          <cell r="C2632">
            <v>0</v>
          </cell>
          <cell r="D2632">
            <v>0</v>
          </cell>
          <cell r="E2632">
            <v>0</v>
          </cell>
          <cell r="F2632">
            <v>0</v>
          </cell>
          <cell r="G2632">
            <v>0</v>
          </cell>
        </row>
        <row r="2633">
          <cell r="A2633" t="str">
            <v>A - MATERIALES</v>
          </cell>
          <cell r="B2633">
            <v>0</v>
          </cell>
          <cell r="C2633">
            <v>0</v>
          </cell>
          <cell r="D2633">
            <v>0</v>
          </cell>
          <cell r="E2633">
            <v>0</v>
          </cell>
          <cell r="F2633">
            <v>0</v>
          </cell>
          <cell r="G2633">
            <v>0</v>
          </cell>
        </row>
        <row r="2634">
          <cell r="A2634" t="str">
            <v/>
          </cell>
          <cell r="B2634" t="str">
            <v/>
          </cell>
          <cell r="C2634">
            <v>0</v>
          </cell>
          <cell r="D2634" t="str">
            <v/>
          </cell>
          <cell r="E2634">
            <v>0</v>
          </cell>
          <cell r="F2634">
            <v>0</v>
          </cell>
          <cell r="G2634">
            <v>0</v>
          </cell>
        </row>
        <row r="2635">
          <cell r="A2635" t="str">
            <v/>
          </cell>
          <cell r="B2635" t="str">
            <v/>
          </cell>
          <cell r="C2635">
            <v>0</v>
          </cell>
          <cell r="D2635" t="str">
            <v/>
          </cell>
          <cell r="E2635">
            <v>0</v>
          </cell>
          <cell r="F2635">
            <v>0</v>
          </cell>
          <cell r="G2635">
            <v>0</v>
          </cell>
        </row>
        <row r="2636">
          <cell r="A2636" t="str">
            <v/>
          </cell>
          <cell r="B2636" t="str">
            <v/>
          </cell>
          <cell r="C2636">
            <v>0</v>
          </cell>
          <cell r="D2636" t="str">
            <v/>
          </cell>
          <cell r="E2636">
            <v>0</v>
          </cell>
          <cell r="F2636">
            <v>0</v>
          </cell>
          <cell r="G2636">
            <v>0</v>
          </cell>
        </row>
        <row r="2637">
          <cell r="A2637" t="str">
            <v/>
          </cell>
          <cell r="B2637" t="str">
            <v/>
          </cell>
          <cell r="C2637">
            <v>0</v>
          </cell>
          <cell r="D2637" t="str">
            <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t="str">
            <v/>
          </cell>
          <cell r="B2647" t="str">
            <v/>
          </cell>
          <cell r="C2647">
            <v>0</v>
          </cell>
          <cell r="D2647" t="str">
            <v/>
          </cell>
          <cell r="E2647">
            <v>0</v>
          </cell>
          <cell r="F2647">
            <v>0</v>
          </cell>
          <cell r="G2647">
            <v>0</v>
          </cell>
        </row>
        <row r="2648">
          <cell r="A2648" t="str">
            <v/>
          </cell>
          <cell r="B2648" t="str">
            <v/>
          </cell>
          <cell r="C2648">
            <v>0</v>
          </cell>
          <cell r="D2648" t="str">
            <v/>
          </cell>
          <cell r="E2648">
            <v>0</v>
          </cell>
          <cell r="F2648">
            <v>0</v>
          </cell>
          <cell r="G2648">
            <v>0</v>
          </cell>
        </row>
        <row r="2649">
          <cell r="A2649" t="str">
            <v/>
          </cell>
          <cell r="B2649" t="str">
            <v/>
          </cell>
          <cell r="C2649">
            <v>0</v>
          </cell>
          <cell r="D2649" t="str">
            <v/>
          </cell>
          <cell r="E2649">
            <v>0</v>
          </cell>
          <cell r="F2649">
            <v>0</v>
          </cell>
          <cell r="G2649">
            <v>0</v>
          </cell>
        </row>
        <row r="2650">
          <cell r="A2650" t="str">
            <v/>
          </cell>
          <cell r="B2650" t="str">
            <v/>
          </cell>
          <cell r="C2650">
            <v>0</v>
          </cell>
          <cell r="D2650" t="str">
            <v/>
          </cell>
          <cell r="E2650">
            <v>0</v>
          </cell>
          <cell r="F2650">
            <v>0</v>
          </cell>
          <cell r="G2650">
            <v>0</v>
          </cell>
        </row>
        <row r="2651">
          <cell r="A2651" t="str">
            <v/>
          </cell>
          <cell r="B2651" t="str">
            <v/>
          </cell>
          <cell r="C2651">
            <v>0</v>
          </cell>
          <cell r="D2651" t="str">
            <v/>
          </cell>
          <cell r="E2651">
            <v>0</v>
          </cell>
          <cell r="F2651">
            <v>0</v>
          </cell>
          <cell r="G2651">
            <v>0</v>
          </cell>
        </row>
        <row r="2652">
          <cell r="A2652" t="str">
            <v/>
          </cell>
          <cell r="B2652" t="str">
            <v/>
          </cell>
          <cell r="C2652">
            <v>0</v>
          </cell>
          <cell r="D2652" t="str">
            <v/>
          </cell>
          <cell r="E2652">
            <v>0</v>
          </cell>
          <cell r="F2652">
            <v>0</v>
          </cell>
          <cell r="G2652">
            <v>0</v>
          </cell>
        </row>
        <row r="2653">
          <cell r="A2653" t="str">
            <v/>
          </cell>
          <cell r="B2653" t="str">
            <v/>
          </cell>
          <cell r="C2653">
            <v>0</v>
          </cell>
          <cell r="D2653" t="str">
            <v/>
          </cell>
          <cell r="E2653">
            <v>0</v>
          </cell>
          <cell r="F2653">
            <v>0</v>
          </cell>
          <cell r="G2653">
            <v>0</v>
          </cell>
        </row>
        <row r="2654">
          <cell r="A2654">
            <v>0</v>
          </cell>
          <cell r="B2654">
            <v>0</v>
          </cell>
          <cell r="C2654">
            <v>0</v>
          </cell>
          <cell r="D2654">
            <v>0</v>
          </cell>
          <cell r="E2654">
            <v>0</v>
          </cell>
          <cell r="F2654" t="str">
            <v>Total A</v>
          </cell>
          <cell r="G2654">
            <v>0</v>
          </cell>
        </row>
        <row r="2655">
          <cell r="A2655" t="str">
            <v>B - MANO DE OBRA</v>
          </cell>
          <cell r="B2655">
            <v>0</v>
          </cell>
          <cell r="C2655">
            <v>0</v>
          </cell>
          <cell r="D2655">
            <v>0</v>
          </cell>
          <cell r="E2655">
            <v>0</v>
          </cell>
          <cell r="F2655">
            <v>0</v>
          </cell>
          <cell r="G2655">
            <v>0</v>
          </cell>
        </row>
        <row r="2656">
          <cell r="A2656" t="str">
            <v/>
          </cell>
          <cell r="B2656" t="str">
            <v/>
          </cell>
          <cell r="C2656">
            <v>0</v>
          </cell>
          <cell r="D2656" t="str">
            <v/>
          </cell>
          <cell r="E2656">
            <v>0</v>
          </cell>
          <cell r="F2656">
            <v>0</v>
          </cell>
          <cell r="G2656">
            <v>0</v>
          </cell>
        </row>
        <row r="2657">
          <cell r="A2657" t="str">
            <v/>
          </cell>
          <cell r="B2657" t="str">
            <v/>
          </cell>
          <cell r="C2657">
            <v>0</v>
          </cell>
          <cell r="D2657" t="str">
            <v/>
          </cell>
          <cell r="E2657">
            <v>0</v>
          </cell>
          <cell r="F2657">
            <v>0</v>
          </cell>
          <cell r="G2657">
            <v>0</v>
          </cell>
        </row>
        <row r="2658">
          <cell r="A2658" t="str">
            <v/>
          </cell>
          <cell r="B2658" t="str">
            <v/>
          </cell>
          <cell r="C2658">
            <v>0</v>
          </cell>
          <cell r="D2658" t="str">
            <v/>
          </cell>
          <cell r="E2658">
            <v>0</v>
          </cell>
          <cell r="F2658">
            <v>0</v>
          </cell>
          <cell r="G2658">
            <v>0</v>
          </cell>
        </row>
        <row r="2659">
          <cell r="A2659" t="str">
            <v/>
          </cell>
          <cell r="B2659" t="str">
            <v/>
          </cell>
          <cell r="C2659">
            <v>0</v>
          </cell>
          <cell r="D2659" t="str">
            <v/>
          </cell>
          <cell r="E2659">
            <v>0</v>
          </cell>
          <cell r="F2659">
            <v>0</v>
          </cell>
          <cell r="G2659">
            <v>0</v>
          </cell>
        </row>
        <row r="2660">
          <cell r="A2660" t="str">
            <v/>
          </cell>
          <cell r="B2660" t="str">
            <v/>
          </cell>
          <cell r="C2660">
            <v>0</v>
          </cell>
          <cell r="D2660" t="str">
            <v/>
          </cell>
          <cell r="E2660">
            <v>0</v>
          </cell>
          <cell r="F2660">
            <v>0</v>
          </cell>
          <cell r="G2660">
            <v>0</v>
          </cell>
        </row>
        <row r="2661">
          <cell r="A2661" t="str">
            <v/>
          </cell>
          <cell r="B2661" t="str">
            <v/>
          </cell>
          <cell r="C2661">
            <v>0</v>
          </cell>
          <cell r="D2661" t="str">
            <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v>0</v>
          </cell>
          <cell r="B2664">
            <v>0</v>
          </cell>
          <cell r="C2664">
            <v>0</v>
          </cell>
          <cell r="D2664">
            <v>0</v>
          </cell>
          <cell r="E2664">
            <v>0</v>
          </cell>
          <cell r="F2664" t="str">
            <v>Total B</v>
          </cell>
          <cell r="G2664">
            <v>0</v>
          </cell>
        </row>
        <row r="2665">
          <cell r="A2665" t="str">
            <v>C - EQUIPOS</v>
          </cell>
          <cell r="B2665">
            <v>0</v>
          </cell>
          <cell r="C2665">
            <v>0</v>
          </cell>
          <cell r="D2665">
            <v>0</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E2676">
            <v>0</v>
          </cell>
          <cell r="F2676" t="str">
            <v>Total C</v>
          </cell>
          <cell r="G2676">
            <v>0</v>
          </cell>
        </row>
        <row r="2677">
          <cell r="A2677">
            <v>0</v>
          </cell>
          <cell r="E2677">
            <v>0</v>
          </cell>
          <cell r="G2677">
            <v>0</v>
          </cell>
        </row>
        <row r="2678">
          <cell r="A2678" t="str">
            <v/>
          </cell>
          <cell r="B2678" t="str">
            <v/>
          </cell>
          <cell r="C2678">
            <v>0</v>
          </cell>
          <cell r="D2678" t="str">
            <v>COSTO NETO</v>
          </cell>
          <cell r="E2678">
            <v>0</v>
          </cell>
          <cell r="F2678" t="str">
            <v>Total D=A+B+C</v>
          </cell>
          <cell r="G2678">
            <v>0</v>
          </cell>
        </row>
        <row r="2679">
          <cell r="A2679">
            <v>0</v>
          </cell>
          <cell r="B2679">
            <v>0</v>
          </cell>
          <cell r="C2679">
            <v>0</v>
          </cell>
          <cell r="D2679">
            <v>0</v>
          </cell>
          <cell r="E2679">
            <v>0</v>
          </cell>
          <cell r="F2679">
            <v>0</v>
          </cell>
          <cell r="G2679">
            <v>0</v>
          </cell>
        </row>
        <row r="2680">
          <cell r="A2680" t="str">
            <v>ANALISIS DE PRECIOS</v>
          </cell>
          <cell r="B2680">
            <v>0</v>
          </cell>
          <cell r="C2680">
            <v>0</v>
          </cell>
          <cell r="D2680">
            <v>0</v>
          </cell>
          <cell r="E2680">
            <v>0</v>
          </cell>
          <cell r="F2680">
            <v>0</v>
          </cell>
          <cell r="G2680">
            <v>0</v>
          </cell>
        </row>
        <row r="2681">
          <cell r="A2681" t="str">
            <v>COMITENTE:</v>
          </cell>
          <cell r="B2681" t="str">
            <v>INSTITUTO PROVINCIAL DE LA VIVIENDA</v>
          </cell>
          <cell r="C2681">
            <v>0</v>
          </cell>
          <cell r="D2681">
            <v>0</v>
          </cell>
          <cell r="E2681">
            <v>0</v>
          </cell>
          <cell r="F2681">
            <v>0</v>
          </cell>
          <cell r="G2681">
            <v>0</v>
          </cell>
        </row>
        <row r="2682">
          <cell r="A2682" t="str">
            <v>CONTRATISTA:</v>
          </cell>
          <cell r="B2682">
            <v>0</v>
          </cell>
          <cell r="C2682">
            <v>0</v>
          </cell>
          <cell r="D2682">
            <v>0</v>
          </cell>
          <cell r="E2682">
            <v>0</v>
          </cell>
          <cell r="F2682">
            <v>0</v>
          </cell>
          <cell r="G2682">
            <v>0</v>
          </cell>
        </row>
        <row r="2683">
          <cell r="A2683" t="str">
            <v>OBRA:</v>
          </cell>
          <cell r="B2683">
            <v>0</v>
          </cell>
          <cell r="C2683">
            <v>0</v>
          </cell>
          <cell r="D2683">
            <v>0</v>
          </cell>
          <cell r="E2683">
            <v>0</v>
          </cell>
          <cell r="F2683" t="str">
            <v>PRECIOS A:</v>
          </cell>
          <cell r="G2683">
            <v>0</v>
          </cell>
        </row>
        <row r="2684">
          <cell r="A2684" t="str">
            <v>UBICACIÓN:</v>
          </cell>
          <cell r="B2684">
            <v>0</v>
          </cell>
          <cell r="C2684">
            <v>0</v>
          </cell>
          <cell r="E2684">
            <v>0</v>
          </cell>
          <cell r="G2684">
            <v>0</v>
          </cell>
        </row>
        <row r="2685">
          <cell r="A2685" t="str">
            <v>RUBRO:</v>
          </cell>
          <cell r="B2685">
            <v>0</v>
          </cell>
          <cell r="C2685">
            <v>0</v>
          </cell>
          <cell r="E2685">
            <v>0</v>
          </cell>
          <cell r="G2685">
            <v>0</v>
          </cell>
        </row>
        <row r="2686">
          <cell r="A2686" t="str">
            <v>ITEM:</v>
          </cell>
          <cell r="B2686" t="str">
            <v/>
          </cell>
          <cell r="C2686" t="str">
            <v/>
          </cell>
          <cell r="E2686">
            <v>0</v>
          </cell>
          <cell r="F2686" t="str">
            <v>UNIDAD:</v>
          </cell>
          <cell r="G2686" t="str">
            <v/>
          </cell>
        </row>
        <row r="2687">
          <cell r="A2687">
            <v>0</v>
          </cell>
          <cell r="B2687">
            <v>0</v>
          </cell>
          <cell r="E2687">
            <v>0</v>
          </cell>
          <cell r="G2687">
            <v>0</v>
          </cell>
        </row>
        <row r="2688">
          <cell r="A2688" t="str">
            <v>DATOS REDETERMINACION</v>
          </cell>
          <cell r="B2688">
            <v>0</v>
          </cell>
          <cell r="C2688" t="str">
            <v>DESIGNACION</v>
          </cell>
          <cell r="D2688" t="str">
            <v>U</v>
          </cell>
          <cell r="E2688" t="str">
            <v>Cantidad</v>
          </cell>
          <cell r="F2688" t="str">
            <v>$ Unitarios</v>
          </cell>
          <cell r="G2688" t="str">
            <v>$ Parcial</v>
          </cell>
        </row>
        <row r="2689">
          <cell r="A2689" t="str">
            <v>CÓDIGO</v>
          </cell>
          <cell r="B2689" t="str">
            <v>DESCRIPCIÓN</v>
          </cell>
          <cell r="C2689">
            <v>0</v>
          </cell>
          <cell r="D2689">
            <v>0</v>
          </cell>
          <cell r="E2689">
            <v>0</v>
          </cell>
          <cell r="F2689">
            <v>0</v>
          </cell>
          <cell r="G2689">
            <v>0</v>
          </cell>
        </row>
        <row r="2690">
          <cell r="A2690" t="str">
            <v>A - MATERIALES</v>
          </cell>
          <cell r="B2690">
            <v>0</v>
          </cell>
          <cell r="C2690">
            <v>0</v>
          </cell>
          <cell r="D2690">
            <v>0</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t="str">
            <v/>
          </cell>
          <cell r="B2697" t="str">
            <v/>
          </cell>
          <cell r="C2697">
            <v>0</v>
          </cell>
          <cell r="D2697" t="str">
            <v/>
          </cell>
          <cell r="E2697">
            <v>0</v>
          </cell>
          <cell r="F2697">
            <v>0</v>
          </cell>
          <cell r="G2697">
            <v>0</v>
          </cell>
        </row>
        <row r="2698">
          <cell r="A2698" t="str">
            <v/>
          </cell>
          <cell r="B2698" t="str">
            <v/>
          </cell>
          <cell r="C2698">
            <v>0</v>
          </cell>
          <cell r="D2698" t="str">
            <v/>
          </cell>
          <cell r="E2698">
            <v>0</v>
          </cell>
          <cell r="F2698">
            <v>0</v>
          </cell>
          <cell r="G2698">
            <v>0</v>
          </cell>
        </row>
        <row r="2699">
          <cell r="A2699" t="str">
            <v/>
          </cell>
          <cell r="B2699" t="str">
            <v/>
          </cell>
          <cell r="C2699">
            <v>0</v>
          </cell>
          <cell r="D2699" t="str">
            <v/>
          </cell>
          <cell r="E2699">
            <v>0</v>
          </cell>
          <cell r="F2699">
            <v>0</v>
          </cell>
          <cell r="G2699">
            <v>0</v>
          </cell>
        </row>
        <row r="2700">
          <cell r="A2700" t="str">
            <v/>
          </cell>
          <cell r="B2700" t="str">
            <v/>
          </cell>
          <cell r="C2700">
            <v>0</v>
          </cell>
          <cell r="D2700" t="str">
            <v/>
          </cell>
          <cell r="E2700">
            <v>0</v>
          </cell>
          <cell r="F2700">
            <v>0</v>
          </cell>
          <cell r="G2700">
            <v>0</v>
          </cell>
        </row>
        <row r="2701">
          <cell r="A2701" t="str">
            <v/>
          </cell>
          <cell r="B2701" t="str">
            <v/>
          </cell>
          <cell r="C2701">
            <v>0</v>
          </cell>
          <cell r="D2701" t="str">
            <v/>
          </cell>
          <cell r="E2701">
            <v>0</v>
          </cell>
          <cell r="F2701">
            <v>0</v>
          </cell>
          <cell r="G2701">
            <v>0</v>
          </cell>
        </row>
        <row r="2702">
          <cell r="A2702" t="str">
            <v/>
          </cell>
          <cell r="B2702" t="str">
            <v/>
          </cell>
          <cell r="C2702">
            <v>0</v>
          </cell>
          <cell r="D2702" t="str">
            <v/>
          </cell>
          <cell r="E2702">
            <v>0</v>
          </cell>
          <cell r="F2702">
            <v>0</v>
          </cell>
          <cell r="G2702">
            <v>0</v>
          </cell>
        </row>
        <row r="2703">
          <cell r="A2703" t="str">
            <v/>
          </cell>
          <cell r="B2703" t="str">
            <v/>
          </cell>
          <cell r="C2703">
            <v>0</v>
          </cell>
          <cell r="D2703" t="str">
            <v/>
          </cell>
          <cell r="E2703">
            <v>0</v>
          </cell>
          <cell r="F2703">
            <v>0</v>
          </cell>
          <cell r="G2703">
            <v>0</v>
          </cell>
        </row>
        <row r="2704">
          <cell r="A2704" t="str">
            <v/>
          </cell>
          <cell r="B2704" t="str">
            <v/>
          </cell>
          <cell r="C2704">
            <v>0</v>
          </cell>
          <cell r="D2704" t="str">
            <v/>
          </cell>
          <cell r="E2704">
            <v>0</v>
          </cell>
          <cell r="F2704">
            <v>0</v>
          </cell>
          <cell r="G2704">
            <v>0</v>
          </cell>
        </row>
        <row r="2705">
          <cell r="A2705" t="str">
            <v/>
          </cell>
          <cell r="B2705" t="str">
            <v/>
          </cell>
          <cell r="C2705">
            <v>0</v>
          </cell>
          <cell r="D2705" t="str">
            <v/>
          </cell>
          <cell r="E2705">
            <v>0</v>
          </cell>
          <cell r="F2705">
            <v>0</v>
          </cell>
          <cell r="G2705">
            <v>0</v>
          </cell>
        </row>
        <row r="2706">
          <cell r="A2706" t="str">
            <v/>
          </cell>
          <cell r="B2706" t="str">
            <v/>
          </cell>
          <cell r="C2706">
            <v>0</v>
          </cell>
          <cell r="D2706" t="str">
            <v/>
          </cell>
          <cell r="E2706">
            <v>0</v>
          </cell>
          <cell r="F2706">
            <v>0</v>
          </cell>
          <cell r="G2706">
            <v>0</v>
          </cell>
        </row>
        <row r="2707">
          <cell r="A2707" t="str">
            <v/>
          </cell>
          <cell r="B2707" t="str">
            <v/>
          </cell>
          <cell r="C2707">
            <v>0</v>
          </cell>
          <cell r="D2707" t="str">
            <v/>
          </cell>
          <cell r="E2707">
            <v>0</v>
          </cell>
          <cell r="F2707">
            <v>0</v>
          </cell>
          <cell r="G2707">
            <v>0</v>
          </cell>
        </row>
        <row r="2708">
          <cell r="A2708" t="str">
            <v/>
          </cell>
          <cell r="B2708" t="str">
            <v/>
          </cell>
          <cell r="C2708">
            <v>0</v>
          </cell>
          <cell r="D2708" t="str">
            <v/>
          </cell>
          <cell r="E2708">
            <v>0</v>
          </cell>
          <cell r="F2708">
            <v>0</v>
          </cell>
          <cell r="G2708">
            <v>0</v>
          </cell>
        </row>
        <row r="2709">
          <cell r="A2709" t="str">
            <v/>
          </cell>
          <cell r="B2709" t="str">
            <v/>
          </cell>
          <cell r="C2709">
            <v>0</v>
          </cell>
          <cell r="D2709" t="str">
            <v/>
          </cell>
          <cell r="E2709">
            <v>0</v>
          </cell>
          <cell r="F2709">
            <v>0</v>
          </cell>
          <cell r="G2709">
            <v>0</v>
          </cell>
        </row>
        <row r="2710">
          <cell r="A2710" t="str">
            <v/>
          </cell>
          <cell r="B2710" t="str">
            <v/>
          </cell>
          <cell r="C2710">
            <v>0</v>
          </cell>
          <cell r="D2710" t="str">
            <v/>
          </cell>
          <cell r="E2710">
            <v>0</v>
          </cell>
          <cell r="F2710">
            <v>0</v>
          </cell>
          <cell r="G2710">
            <v>0</v>
          </cell>
        </row>
        <row r="2711">
          <cell r="A2711">
            <v>0</v>
          </cell>
          <cell r="B2711">
            <v>0</v>
          </cell>
          <cell r="C2711">
            <v>0</v>
          </cell>
          <cell r="D2711">
            <v>0</v>
          </cell>
          <cell r="E2711">
            <v>0</v>
          </cell>
          <cell r="F2711" t="str">
            <v>Total A</v>
          </cell>
          <cell r="G2711">
            <v>0</v>
          </cell>
        </row>
        <row r="2712">
          <cell r="A2712" t="str">
            <v>B - MANO DE OBRA</v>
          </cell>
          <cell r="B2712">
            <v>0</v>
          </cell>
          <cell r="C2712">
            <v>0</v>
          </cell>
          <cell r="D2712">
            <v>0</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v>0</v>
          </cell>
          <cell r="B2721">
            <v>0</v>
          </cell>
          <cell r="C2721">
            <v>0</v>
          </cell>
          <cell r="D2721">
            <v>0</v>
          </cell>
          <cell r="E2721">
            <v>0</v>
          </cell>
          <cell r="F2721" t="str">
            <v>Total B</v>
          </cell>
          <cell r="G2721">
            <v>0</v>
          </cell>
        </row>
        <row r="2722">
          <cell r="A2722" t="str">
            <v>C - EQUIPOS</v>
          </cell>
          <cell r="B2722">
            <v>0</v>
          </cell>
          <cell r="C2722">
            <v>0</v>
          </cell>
          <cell r="D2722">
            <v>0</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t="str">
            <v/>
          </cell>
          <cell r="B2726" t="str">
            <v/>
          </cell>
          <cell r="C2726">
            <v>0</v>
          </cell>
          <cell r="D2726" t="str">
            <v/>
          </cell>
          <cell r="E2726">
            <v>0</v>
          </cell>
          <cell r="F2726">
            <v>0</v>
          </cell>
          <cell r="G2726">
            <v>0</v>
          </cell>
        </row>
        <row r="2727">
          <cell r="A2727" t="str">
            <v/>
          </cell>
          <cell r="B2727" t="str">
            <v/>
          </cell>
          <cell r="C2727">
            <v>0</v>
          </cell>
          <cell r="D2727" t="str">
            <v/>
          </cell>
          <cell r="E2727">
            <v>0</v>
          </cell>
          <cell r="F2727">
            <v>0</v>
          </cell>
          <cell r="G2727">
            <v>0</v>
          </cell>
        </row>
        <row r="2728">
          <cell r="A2728" t="str">
            <v/>
          </cell>
          <cell r="B2728" t="str">
            <v/>
          </cell>
          <cell r="C2728">
            <v>0</v>
          </cell>
          <cell r="D2728" t="str">
            <v/>
          </cell>
          <cell r="E2728">
            <v>0</v>
          </cell>
          <cell r="F2728">
            <v>0</v>
          </cell>
          <cell r="G2728">
            <v>0</v>
          </cell>
        </row>
        <row r="2729">
          <cell r="A2729" t="str">
            <v/>
          </cell>
          <cell r="B2729" t="str">
            <v/>
          </cell>
          <cell r="C2729">
            <v>0</v>
          </cell>
          <cell r="D2729" t="str">
            <v/>
          </cell>
          <cell r="E2729">
            <v>0</v>
          </cell>
          <cell r="F2729">
            <v>0</v>
          </cell>
          <cell r="G2729">
            <v>0</v>
          </cell>
        </row>
        <row r="2730">
          <cell r="A2730" t="str">
            <v/>
          </cell>
          <cell r="B2730" t="str">
            <v/>
          </cell>
          <cell r="C2730">
            <v>0</v>
          </cell>
          <cell r="D2730" t="str">
            <v/>
          </cell>
          <cell r="E2730">
            <v>0</v>
          </cell>
          <cell r="F2730">
            <v>0</v>
          </cell>
          <cell r="G2730">
            <v>0</v>
          </cell>
        </row>
        <row r="2731">
          <cell r="A2731" t="str">
            <v/>
          </cell>
          <cell r="B2731" t="str">
            <v/>
          </cell>
          <cell r="C2731">
            <v>0</v>
          </cell>
          <cell r="D2731" t="str">
            <v/>
          </cell>
          <cell r="E2731">
            <v>0</v>
          </cell>
          <cell r="F2731">
            <v>0</v>
          </cell>
          <cell r="G2731">
            <v>0</v>
          </cell>
        </row>
        <row r="2732">
          <cell r="A2732" t="str">
            <v/>
          </cell>
          <cell r="B2732" t="str">
            <v/>
          </cell>
          <cell r="C2732">
            <v>0</v>
          </cell>
          <cell r="D2732" t="str">
            <v/>
          </cell>
          <cell r="E2732">
            <v>0</v>
          </cell>
          <cell r="F2732">
            <v>0</v>
          </cell>
          <cell r="G2732">
            <v>0</v>
          </cell>
        </row>
        <row r="2733">
          <cell r="A2733">
            <v>0</v>
          </cell>
          <cell r="E2733">
            <v>0</v>
          </cell>
          <cell r="F2733" t="str">
            <v>Total C</v>
          </cell>
          <cell r="G2733">
            <v>0</v>
          </cell>
        </row>
        <row r="2734">
          <cell r="A2734">
            <v>0</v>
          </cell>
          <cell r="E2734">
            <v>0</v>
          </cell>
          <cell r="G2734">
            <v>0</v>
          </cell>
        </row>
        <row r="2735">
          <cell r="A2735" t="str">
            <v/>
          </cell>
          <cell r="B2735" t="str">
            <v/>
          </cell>
          <cell r="C2735">
            <v>0</v>
          </cell>
          <cell r="D2735" t="str">
            <v>COSTO NETO</v>
          </cell>
          <cell r="E2735">
            <v>0</v>
          </cell>
          <cell r="F2735" t="str">
            <v>Total D=A+B+C</v>
          </cell>
          <cell r="G2735">
            <v>0</v>
          </cell>
        </row>
        <row r="2737">
          <cell r="A2737" t="str">
            <v>ANALISIS DE PRECIOS</v>
          </cell>
          <cell r="B2737">
            <v>0</v>
          </cell>
          <cell r="C2737">
            <v>0</v>
          </cell>
          <cell r="D2737">
            <v>0</v>
          </cell>
          <cell r="E2737">
            <v>0</v>
          </cell>
          <cell r="F2737">
            <v>0</v>
          </cell>
          <cell r="G2737">
            <v>0</v>
          </cell>
        </row>
        <row r="2738">
          <cell r="A2738" t="str">
            <v>COMITENTE:</v>
          </cell>
          <cell r="B2738" t="str">
            <v>INSTITUTO PROVINCIAL DE LA VIVIENDA</v>
          </cell>
          <cell r="C2738">
            <v>0</v>
          </cell>
          <cell r="D2738">
            <v>0</v>
          </cell>
          <cell r="E2738">
            <v>0</v>
          </cell>
          <cell r="F2738">
            <v>0</v>
          </cell>
          <cell r="G2738">
            <v>0</v>
          </cell>
        </row>
        <row r="2739">
          <cell r="A2739" t="str">
            <v>CONTRATISTA:</v>
          </cell>
          <cell r="B2739">
            <v>0</v>
          </cell>
          <cell r="C2739">
            <v>0</v>
          </cell>
          <cell r="D2739">
            <v>0</v>
          </cell>
          <cell r="E2739">
            <v>0</v>
          </cell>
          <cell r="F2739">
            <v>0</v>
          </cell>
          <cell r="G2739">
            <v>0</v>
          </cell>
        </row>
        <row r="2740">
          <cell r="A2740" t="str">
            <v>OBRA:</v>
          </cell>
          <cell r="B2740">
            <v>0</v>
          </cell>
          <cell r="C2740">
            <v>0</v>
          </cell>
          <cell r="D2740">
            <v>0</v>
          </cell>
          <cell r="E2740">
            <v>0</v>
          </cell>
          <cell r="F2740" t="str">
            <v>PRECIOS A:</v>
          </cell>
          <cell r="G2740">
            <v>0</v>
          </cell>
        </row>
        <row r="2741">
          <cell r="A2741" t="str">
            <v>UBICACIÓN:</v>
          </cell>
          <cell r="B2741">
            <v>0</v>
          </cell>
          <cell r="C2741">
            <v>0</v>
          </cell>
          <cell r="E2741">
            <v>0</v>
          </cell>
          <cell r="G2741">
            <v>0</v>
          </cell>
        </row>
        <row r="2742">
          <cell r="A2742" t="str">
            <v>RUBRO:</v>
          </cell>
          <cell r="B2742">
            <v>0</v>
          </cell>
          <cell r="C2742">
            <v>0</v>
          </cell>
          <cell r="E2742">
            <v>0</v>
          </cell>
          <cell r="G2742">
            <v>0</v>
          </cell>
        </row>
        <row r="2743">
          <cell r="A2743" t="str">
            <v>ITEM:</v>
          </cell>
          <cell r="B2743" t="str">
            <v/>
          </cell>
          <cell r="C2743" t="str">
            <v/>
          </cell>
          <cell r="E2743">
            <v>0</v>
          </cell>
          <cell r="F2743" t="str">
            <v>UNIDAD:</v>
          </cell>
          <cell r="G2743" t="str">
            <v/>
          </cell>
        </row>
        <row r="2744">
          <cell r="A2744">
            <v>0</v>
          </cell>
          <cell r="B2744">
            <v>0</v>
          </cell>
          <cell r="E2744">
            <v>0</v>
          </cell>
          <cell r="G2744">
            <v>0</v>
          </cell>
        </row>
        <row r="2745">
          <cell r="A2745" t="str">
            <v>DATOS REDETERMINACION</v>
          </cell>
          <cell r="B2745">
            <v>0</v>
          </cell>
          <cell r="C2745" t="str">
            <v>DESIGNACION</v>
          </cell>
          <cell r="D2745" t="str">
            <v>U</v>
          </cell>
          <cell r="E2745" t="str">
            <v>Cantidad</v>
          </cell>
          <cell r="F2745" t="str">
            <v>$ Unitarios</v>
          </cell>
          <cell r="G2745" t="str">
            <v>$ Parcial</v>
          </cell>
        </row>
        <row r="2746">
          <cell r="A2746" t="str">
            <v>CÓDIGO</v>
          </cell>
          <cell r="B2746" t="str">
            <v>DESCRIPCIÓN</v>
          </cell>
          <cell r="C2746">
            <v>0</v>
          </cell>
          <cell r="D2746">
            <v>0</v>
          </cell>
          <cell r="E2746">
            <v>0</v>
          </cell>
          <cell r="F2746">
            <v>0</v>
          </cell>
          <cell r="G2746">
            <v>0</v>
          </cell>
        </row>
        <row r="2747">
          <cell r="A2747" t="str">
            <v>A - MATERIALES</v>
          </cell>
          <cell r="B2747">
            <v>0</v>
          </cell>
          <cell r="C2747">
            <v>0</v>
          </cell>
          <cell r="D2747">
            <v>0</v>
          </cell>
          <cell r="E2747">
            <v>0</v>
          </cell>
          <cell r="F2747">
            <v>0</v>
          </cell>
          <cell r="G2747">
            <v>0</v>
          </cell>
        </row>
        <row r="2748">
          <cell r="A2748" t="str">
            <v/>
          </cell>
          <cell r="B2748" t="str">
            <v/>
          </cell>
          <cell r="C2748">
            <v>0</v>
          </cell>
          <cell r="D2748" t="str">
            <v/>
          </cell>
          <cell r="E2748">
            <v>0</v>
          </cell>
          <cell r="F2748">
            <v>0</v>
          </cell>
          <cell r="G2748">
            <v>0</v>
          </cell>
        </row>
        <row r="2749">
          <cell r="A2749" t="str">
            <v/>
          </cell>
          <cell r="B2749" t="str">
            <v/>
          </cell>
          <cell r="C2749">
            <v>0</v>
          </cell>
          <cell r="D2749" t="str">
            <v/>
          </cell>
          <cell r="E2749">
            <v>0</v>
          </cell>
          <cell r="F2749">
            <v>0</v>
          </cell>
          <cell r="G2749">
            <v>0</v>
          </cell>
        </row>
        <row r="2750">
          <cell r="A2750" t="str">
            <v/>
          </cell>
          <cell r="B2750" t="str">
            <v/>
          </cell>
          <cell r="C2750">
            <v>0</v>
          </cell>
          <cell r="D2750" t="str">
            <v/>
          </cell>
          <cell r="E2750">
            <v>0</v>
          </cell>
          <cell r="F2750">
            <v>0</v>
          </cell>
          <cell r="G2750">
            <v>0</v>
          </cell>
        </row>
        <row r="2751">
          <cell r="A2751" t="str">
            <v/>
          </cell>
          <cell r="B2751" t="str">
            <v/>
          </cell>
          <cell r="C2751">
            <v>0</v>
          </cell>
          <cell r="D2751" t="str">
            <v/>
          </cell>
          <cell r="E2751">
            <v>0</v>
          </cell>
          <cell r="F2751">
            <v>0</v>
          </cell>
          <cell r="G2751">
            <v>0</v>
          </cell>
        </row>
        <row r="2752">
          <cell r="A2752" t="str">
            <v/>
          </cell>
          <cell r="B2752" t="str">
            <v/>
          </cell>
          <cell r="C2752">
            <v>0</v>
          </cell>
          <cell r="D2752" t="str">
            <v/>
          </cell>
          <cell r="E2752">
            <v>0</v>
          </cell>
          <cell r="F2752">
            <v>0</v>
          </cell>
          <cell r="G2752">
            <v>0</v>
          </cell>
        </row>
        <row r="2753">
          <cell r="A2753" t="str">
            <v/>
          </cell>
          <cell r="B2753" t="str">
            <v/>
          </cell>
          <cell r="C2753">
            <v>0</v>
          </cell>
          <cell r="D2753" t="str">
            <v/>
          </cell>
          <cell r="E2753">
            <v>0</v>
          </cell>
          <cell r="F2753">
            <v>0</v>
          </cell>
          <cell r="G2753">
            <v>0</v>
          </cell>
        </row>
        <row r="2754">
          <cell r="A2754" t="str">
            <v/>
          </cell>
          <cell r="B2754" t="str">
            <v/>
          </cell>
          <cell r="C2754">
            <v>0</v>
          </cell>
          <cell r="D2754" t="str">
            <v/>
          </cell>
          <cell r="E2754">
            <v>0</v>
          </cell>
          <cell r="F2754">
            <v>0</v>
          </cell>
          <cell r="G2754">
            <v>0</v>
          </cell>
        </row>
        <row r="2755">
          <cell r="A2755" t="str">
            <v/>
          </cell>
          <cell r="B2755" t="str">
            <v/>
          </cell>
          <cell r="C2755">
            <v>0</v>
          </cell>
          <cell r="D2755" t="str">
            <v/>
          </cell>
          <cell r="E2755">
            <v>0</v>
          </cell>
          <cell r="F2755">
            <v>0</v>
          </cell>
          <cell r="G2755">
            <v>0</v>
          </cell>
        </row>
        <row r="2756">
          <cell r="A2756" t="str">
            <v/>
          </cell>
          <cell r="B2756" t="str">
            <v/>
          </cell>
          <cell r="C2756">
            <v>0</v>
          </cell>
          <cell r="D2756" t="str">
            <v/>
          </cell>
          <cell r="E2756">
            <v>0</v>
          </cell>
          <cell r="F2756">
            <v>0</v>
          </cell>
          <cell r="G2756">
            <v>0</v>
          </cell>
        </row>
        <row r="2757">
          <cell r="A2757" t="str">
            <v/>
          </cell>
          <cell r="B2757" t="str">
            <v/>
          </cell>
          <cell r="C2757">
            <v>0</v>
          </cell>
          <cell r="D2757" t="str">
            <v/>
          </cell>
          <cell r="E2757">
            <v>0</v>
          </cell>
          <cell r="F2757">
            <v>0</v>
          </cell>
          <cell r="G2757">
            <v>0</v>
          </cell>
        </row>
        <row r="2758">
          <cell r="A2758" t="str">
            <v/>
          </cell>
          <cell r="B2758" t="str">
            <v/>
          </cell>
          <cell r="C2758">
            <v>0</v>
          </cell>
          <cell r="D2758" t="str">
            <v/>
          </cell>
          <cell r="E2758">
            <v>0</v>
          </cell>
          <cell r="F2758">
            <v>0</v>
          </cell>
          <cell r="G2758">
            <v>0</v>
          </cell>
        </row>
        <row r="2759">
          <cell r="A2759" t="str">
            <v/>
          </cell>
          <cell r="B2759" t="str">
            <v/>
          </cell>
          <cell r="C2759">
            <v>0</v>
          </cell>
          <cell r="D2759" t="str">
            <v/>
          </cell>
          <cell r="E2759">
            <v>0</v>
          </cell>
          <cell r="F2759">
            <v>0</v>
          </cell>
          <cell r="G2759">
            <v>0</v>
          </cell>
        </row>
        <row r="2760">
          <cell r="A2760" t="str">
            <v/>
          </cell>
          <cell r="B2760" t="str">
            <v/>
          </cell>
          <cell r="C2760">
            <v>0</v>
          </cell>
          <cell r="D2760" t="str">
            <v/>
          </cell>
          <cell r="E2760">
            <v>0</v>
          </cell>
          <cell r="F2760">
            <v>0</v>
          </cell>
          <cell r="G2760">
            <v>0</v>
          </cell>
        </row>
        <row r="2761">
          <cell r="A2761" t="str">
            <v/>
          </cell>
          <cell r="B2761" t="str">
            <v/>
          </cell>
          <cell r="C2761">
            <v>0</v>
          </cell>
          <cell r="D2761" t="str">
            <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v>0</v>
          </cell>
          <cell r="B2768">
            <v>0</v>
          </cell>
          <cell r="C2768">
            <v>0</v>
          </cell>
          <cell r="D2768">
            <v>0</v>
          </cell>
          <cell r="E2768">
            <v>0</v>
          </cell>
          <cell r="F2768" t="str">
            <v>Total A</v>
          </cell>
          <cell r="G2768">
            <v>0</v>
          </cell>
        </row>
        <row r="2769">
          <cell r="A2769" t="str">
            <v>B - MANO DE OBRA</v>
          </cell>
          <cell r="B2769">
            <v>0</v>
          </cell>
          <cell r="C2769">
            <v>0</v>
          </cell>
          <cell r="D2769">
            <v>0</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t="str">
            <v/>
          </cell>
          <cell r="B2776" t="str">
            <v/>
          </cell>
          <cell r="C2776">
            <v>0</v>
          </cell>
          <cell r="D2776" t="str">
            <v/>
          </cell>
          <cell r="E2776">
            <v>0</v>
          </cell>
          <cell r="F2776">
            <v>0</v>
          </cell>
          <cell r="G2776">
            <v>0</v>
          </cell>
        </row>
        <row r="2777">
          <cell r="A2777" t="str">
            <v/>
          </cell>
          <cell r="B2777" t="str">
            <v/>
          </cell>
          <cell r="C2777">
            <v>0</v>
          </cell>
          <cell r="D2777" t="str">
            <v/>
          </cell>
          <cell r="E2777">
            <v>0</v>
          </cell>
          <cell r="F2777">
            <v>0</v>
          </cell>
          <cell r="G2777">
            <v>0</v>
          </cell>
        </row>
        <row r="2778">
          <cell r="A2778">
            <v>0</v>
          </cell>
          <cell r="B2778">
            <v>0</v>
          </cell>
          <cell r="C2778">
            <v>0</v>
          </cell>
          <cell r="D2778">
            <v>0</v>
          </cell>
          <cell r="E2778">
            <v>0</v>
          </cell>
          <cell r="F2778" t="str">
            <v>Total B</v>
          </cell>
          <cell r="G2778">
            <v>0</v>
          </cell>
        </row>
        <row r="2779">
          <cell r="A2779" t="str">
            <v>C - EQUIPOS</v>
          </cell>
          <cell r="B2779">
            <v>0</v>
          </cell>
          <cell r="C2779">
            <v>0</v>
          </cell>
          <cell r="D2779">
            <v>0</v>
          </cell>
          <cell r="E2779">
            <v>0</v>
          </cell>
          <cell r="F2779">
            <v>0</v>
          </cell>
          <cell r="G2779">
            <v>0</v>
          </cell>
        </row>
        <row r="2780">
          <cell r="A2780" t="str">
            <v/>
          </cell>
          <cell r="B2780" t="str">
            <v/>
          </cell>
          <cell r="C2780">
            <v>0</v>
          </cell>
          <cell r="D2780" t="str">
            <v/>
          </cell>
          <cell r="E2780">
            <v>0</v>
          </cell>
          <cell r="F2780">
            <v>0</v>
          </cell>
          <cell r="G2780">
            <v>0</v>
          </cell>
        </row>
        <row r="2781">
          <cell r="A2781" t="str">
            <v/>
          </cell>
          <cell r="B2781" t="str">
            <v/>
          </cell>
          <cell r="C2781">
            <v>0</v>
          </cell>
          <cell r="D2781" t="str">
            <v/>
          </cell>
          <cell r="E2781">
            <v>0</v>
          </cell>
          <cell r="F2781">
            <v>0</v>
          </cell>
          <cell r="G2781">
            <v>0</v>
          </cell>
        </row>
        <row r="2782">
          <cell r="A2782" t="str">
            <v/>
          </cell>
          <cell r="B2782" t="str">
            <v/>
          </cell>
          <cell r="C2782">
            <v>0</v>
          </cell>
          <cell r="D2782" t="str">
            <v/>
          </cell>
          <cell r="E2782">
            <v>0</v>
          </cell>
          <cell r="F2782">
            <v>0</v>
          </cell>
          <cell r="G2782">
            <v>0</v>
          </cell>
        </row>
        <row r="2783">
          <cell r="A2783" t="str">
            <v/>
          </cell>
          <cell r="B2783" t="str">
            <v/>
          </cell>
          <cell r="C2783">
            <v>0</v>
          </cell>
          <cell r="D2783" t="str">
            <v/>
          </cell>
          <cell r="E2783">
            <v>0</v>
          </cell>
          <cell r="F2783">
            <v>0</v>
          </cell>
          <cell r="G2783">
            <v>0</v>
          </cell>
        </row>
        <row r="2784">
          <cell r="A2784" t="str">
            <v/>
          </cell>
          <cell r="B2784" t="str">
            <v/>
          </cell>
          <cell r="C2784">
            <v>0</v>
          </cell>
          <cell r="D2784" t="str">
            <v/>
          </cell>
          <cell r="E2784">
            <v>0</v>
          </cell>
          <cell r="F2784">
            <v>0</v>
          </cell>
          <cell r="G2784">
            <v>0</v>
          </cell>
        </row>
        <row r="2785">
          <cell r="A2785" t="str">
            <v/>
          </cell>
          <cell r="B2785" t="str">
            <v/>
          </cell>
          <cell r="C2785">
            <v>0</v>
          </cell>
          <cell r="D2785" t="str">
            <v/>
          </cell>
          <cell r="E2785">
            <v>0</v>
          </cell>
          <cell r="F2785">
            <v>0</v>
          </cell>
          <cell r="G2785">
            <v>0</v>
          </cell>
        </row>
        <row r="2786">
          <cell r="A2786" t="str">
            <v/>
          </cell>
          <cell r="B2786" t="str">
            <v/>
          </cell>
          <cell r="C2786">
            <v>0</v>
          </cell>
          <cell r="D2786" t="str">
            <v/>
          </cell>
          <cell r="E2786">
            <v>0</v>
          </cell>
          <cell r="F2786">
            <v>0</v>
          </cell>
          <cell r="G2786">
            <v>0</v>
          </cell>
        </row>
        <row r="2787">
          <cell r="A2787" t="str">
            <v/>
          </cell>
          <cell r="B2787" t="str">
            <v/>
          </cell>
          <cell r="C2787">
            <v>0</v>
          </cell>
          <cell r="D2787" t="str">
            <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v>0</v>
          </cell>
          <cell r="E2790">
            <v>0</v>
          </cell>
          <cell r="F2790" t="str">
            <v>Total C</v>
          </cell>
          <cell r="G2790">
            <v>0</v>
          </cell>
        </row>
        <row r="2791">
          <cell r="A2791">
            <v>0</v>
          </cell>
          <cell r="E2791">
            <v>0</v>
          </cell>
          <cell r="G2791">
            <v>0</v>
          </cell>
        </row>
        <row r="2792">
          <cell r="A2792" t="str">
            <v/>
          </cell>
          <cell r="B2792" t="str">
            <v/>
          </cell>
          <cell r="C2792">
            <v>0</v>
          </cell>
          <cell r="D2792" t="str">
            <v>COSTO NETO</v>
          </cell>
          <cell r="E2792">
            <v>0</v>
          </cell>
          <cell r="F2792" t="str">
            <v>Total D=A+B+C</v>
          </cell>
          <cell r="G2792">
            <v>0</v>
          </cell>
        </row>
        <row r="2793">
          <cell r="A2793">
            <v>0</v>
          </cell>
          <cell r="B2793">
            <v>0</v>
          </cell>
          <cell r="C2793">
            <v>0</v>
          </cell>
          <cell r="D2793">
            <v>0</v>
          </cell>
          <cell r="E2793">
            <v>0</v>
          </cell>
          <cell r="F2793">
            <v>0</v>
          </cell>
          <cell r="G2793">
            <v>0</v>
          </cell>
        </row>
        <row r="2794">
          <cell r="A2794" t="str">
            <v>ANALISIS DE PRECIOS</v>
          </cell>
          <cell r="B2794">
            <v>0</v>
          </cell>
          <cell r="C2794">
            <v>0</v>
          </cell>
          <cell r="D2794">
            <v>0</v>
          </cell>
          <cell r="E2794">
            <v>0</v>
          </cell>
          <cell r="F2794">
            <v>0</v>
          </cell>
          <cell r="G2794">
            <v>0</v>
          </cell>
        </row>
        <row r="2795">
          <cell r="A2795" t="str">
            <v>COMITENTE:</v>
          </cell>
          <cell r="B2795" t="str">
            <v>INSTITUTO PROVINCIAL DE LA VIVIENDA</v>
          </cell>
          <cell r="C2795">
            <v>0</v>
          </cell>
          <cell r="D2795">
            <v>0</v>
          </cell>
          <cell r="E2795">
            <v>0</v>
          </cell>
          <cell r="F2795">
            <v>0</v>
          </cell>
          <cell r="G2795">
            <v>0</v>
          </cell>
        </row>
        <row r="2796">
          <cell r="A2796" t="str">
            <v>CONTRATISTA:</v>
          </cell>
          <cell r="B2796">
            <v>0</v>
          </cell>
          <cell r="C2796">
            <v>0</v>
          </cell>
          <cell r="D2796">
            <v>0</v>
          </cell>
          <cell r="E2796">
            <v>0</v>
          </cell>
          <cell r="F2796">
            <v>0</v>
          </cell>
          <cell r="G2796">
            <v>0</v>
          </cell>
        </row>
        <row r="2797">
          <cell r="A2797" t="str">
            <v>OBRA:</v>
          </cell>
          <cell r="B2797">
            <v>0</v>
          </cell>
          <cell r="C2797">
            <v>0</v>
          </cell>
          <cell r="D2797">
            <v>0</v>
          </cell>
          <cell r="E2797">
            <v>0</v>
          </cell>
          <cell r="F2797" t="str">
            <v>PRECIOS A:</v>
          </cell>
          <cell r="G2797">
            <v>0</v>
          </cell>
        </row>
        <row r="2798">
          <cell r="A2798" t="str">
            <v>UBICACIÓN:</v>
          </cell>
          <cell r="B2798">
            <v>0</v>
          </cell>
          <cell r="C2798">
            <v>0</v>
          </cell>
          <cell r="E2798">
            <v>0</v>
          </cell>
          <cell r="G2798">
            <v>0</v>
          </cell>
        </row>
        <row r="2799">
          <cell r="A2799" t="str">
            <v>RUBRO:</v>
          </cell>
          <cell r="B2799">
            <v>0</v>
          </cell>
          <cell r="C2799">
            <v>0</v>
          </cell>
          <cell r="E2799">
            <v>0</v>
          </cell>
          <cell r="G2799">
            <v>0</v>
          </cell>
        </row>
        <row r="2800">
          <cell r="A2800" t="str">
            <v>ITEM:</v>
          </cell>
          <cell r="B2800" t="str">
            <v/>
          </cell>
          <cell r="C2800" t="str">
            <v/>
          </cell>
          <cell r="E2800">
            <v>0</v>
          </cell>
          <cell r="F2800" t="str">
            <v>UNIDAD:</v>
          </cell>
          <cell r="G2800" t="str">
            <v/>
          </cell>
        </row>
        <row r="2801">
          <cell r="A2801">
            <v>0</v>
          </cell>
          <cell r="B2801">
            <v>0</v>
          </cell>
          <cell r="E2801">
            <v>0</v>
          </cell>
          <cell r="G2801">
            <v>0</v>
          </cell>
        </row>
        <row r="2802">
          <cell r="A2802" t="str">
            <v>DATOS REDETERMINACION</v>
          </cell>
          <cell r="B2802">
            <v>0</v>
          </cell>
          <cell r="C2802" t="str">
            <v>DESIGNACION</v>
          </cell>
          <cell r="D2802" t="str">
            <v>U</v>
          </cell>
          <cell r="E2802" t="str">
            <v>Cantidad</v>
          </cell>
          <cell r="F2802" t="str">
            <v>$ Unitarios</v>
          </cell>
          <cell r="G2802" t="str">
            <v>$ Parcial</v>
          </cell>
        </row>
        <row r="2803">
          <cell r="A2803" t="str">
            <v>CÓDIGO</v>
          </cell>
          <cell r="B2803" t="str">
            <v>DESCRIPCIÓN</v>
          </cell>
          <cell r="C2803">
            <v>0</v>
          </cell>
          <cell r="D2803">
            <v>0</v>
          </cell>
          <cell r="E2803">
            <v>0</v>
          </cell>
          <cell r="F2803">
            <v>0</v>
          </cell>
          <cell r="G2803">
            <v>0</v>
          </cell>
        </row>
        <row r="2804">
          <cell r="A2804" t="str">
            <v>A - MATERIALES</v>
          </cell>
          <cell r="B2804">
            <v>0</v>
          </cell>
          <cell r="C2804">
            <v>0</v>
          </cell>
          <cell r="D2804">
            <v>0</v>
          </cell>
          <cell r="E2804">
            <v>0</v>
          </cell>
          <cell r="F2804">
            <v>0</v>
          </cell>
          <cell r="G2804">
            <v>0</v>
          </cell>
        </row>
        <row r="2805">
          <cell r="A2805" t="str">
            <v/>
          </cell>
          <cell r="B2805" t="str">
            <v/>
          </cell>
          <cell r="C2805">
            <v>0</v>
          </cell>
          <cell r="D2805" t="str">
            <v/>
          </cell>
          <cell r="E2805">
            <v>0</v>
          </cell>
          <cell r="F2805">
            <v>0</v>
          </cell>
          <cell r="G2805">
            <v>0</v>
          </cell>
        </row>
        <row r="2806">
          <cell r="A2806" t="str">
            <v/>
          </cell>
          <cell r="B2806" t="str">
            <v/>
          </cell>
          <cell r="C2806">
            <v>0</v>
          </cell>
          <cell r="D2806" t="str">
            <v/>
          </cell>
          <cell r="E2806">
            <v>0</v>
          </cell>
          <cell r="F2806">
            <v>0</v>
          </cell>
          <cell r="G2806">
            <v>0</v>
          </cell>
        </row>
        <row r="2807">
          <cell r="A2807" t="str">
            <v/>
          </cell>
          <cell r="B2807" t="str">
            <v/>
          </cell>
          <cell r="C2807">
            <v>0</v>
          </cell>
          <cell r="D2807" t="str">
            <v/>
          </cell>
          <cell r="E2807">
            <v>0</v>
          </cell>
          <cell r="F2807">
            <v>0</v>
          </cell>
          <cell r="G2807">
            <v>0</v>
          </cell>
        </row>
        <row r="2808">
          <cell r="A2808" t="str">
            <v/>
          </cell>
          <cell r="B2808" t="str">
            <v/>
          </cell>
          <cell r="C2808">
            <v>0</v>
          </cell>
          <cell r="D2808" t="str">
            <v/>
          </cell>
          <cell r="E2808">
            <v>0</v>
          </cell>
          <cell r="F2808">
            <v>0</v>
          </cell>
          <cell r="G2808">
            <v>0</v>
          </cell>
        </row>
        <row r="2809">
          <cell r="A2809" t="str">
            <v/>
          </cell>
          <cell r="B2809" t="str">
            <v/>
          </cell>
          <cell r="C2809">
            <v>0</v>
          </cell>
          <cell r="D2809" t="str">
            <v/>
          </cell>
          <cell r="E2809">
            <v>0</v>
          </cell>
          <cell r="F2809">
            <v>0</v>
          </cell>
          <cell r="G2809">
            <v>0</v>
          </cell>
        </row>
        <row r="2810">
          <cell r="A2810" t="str">
            <v/>
          </cell>
          <cell r="B2810" t="str">
            <v/>
          </cell>
          <cell r="C2810">
            <v>0</v>
          </cell>
          <cell r="D2810" t="str">
            <v/>
          </cell>
          <cell r="E2810">
            <v>0</v>
          </cell>
          <cell r="F2810">
            <v>0</v>
          </cell>
          <cell r="G2810">
            <v>0</v>
          </cell>
        </row>
        <row r="2811">
          <cell r="A2811" t="str">
            <v/>
          </cell>
          <cell r="B2811" t="str">
            <v/>
          </cell>
          <cell r="C2811">
            <v>0</v>
          </cell>
          <cell r="D2811" t="str">
            <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v>0</v>
          </cell>
          <cell r="B2825">
            <v>0</v>
          </cell>
          <cell r="C2825">
            <v>0</v>
          </cell>
          <cell r="D2825">
            <v>0</v>
          </cell>
          <cell r="E2825">
            <v>0</v>
          </cell>
          <cell r="F2825" t="str">
            <v>Total A</v>
          </cell>
          <cell r="G2825">
            <v>0</v>
          </cell>
        </row>
        <row r="2826">
          <cell r="A2826" t="str">
            <v>B - MANO DE OBRA</v>
          </cell>
          <cell r="B2826">
            <v>0</v>
          </cell>
          <cell r="C2826">
            <v>0</v>
          </cell>
          <cell r="D2826">
            <v>0</v>
          </cell>
          <cell r="E2826">
            <v>0</v>
          </cell>
          <cell r="F2826">
            <v>0</v>
          </cell>
          <cell r="G2826">
            <v>0</v>
          </cell>
        </row>
        <row r="2827">
          <cell r="A2827" t="str">
            <v/>
          </cell>
          <cell r="B2827" t="str">
            <v/>
          </cell>
          <cell r="C2827">
            <v>0</v>
          </cell>
          <cell r="D2827" t="str">
            <v/>
          </cell>
          <cell r="E2827">
            <v>0</v>
          </cell>
          <cell r="F2827">
            <v>0</v>
          </cell>
          <cell r="G2827">
            <v>0</v>
          </cell>
        </row>
        <row r="2828">
          <cell r="A2828" t="str">
            <v/>
          </cell>
          <cell r="B2828" t="str">
            <v/>
          </cell>
          <cell r="C2828">
            <v>0</v>
          </cell>
          <cell r="D2828" t="str">
            <v/>
          </cell>
          <cell r="E2828">
            <v>0</v>
          </cell>
          <cell r="F2828">
            <v>0</v>
          </cell>
          <cell r="G2828">
            <v>0</v>
          </cell>
        </row>
        <row r="2829">
          <cell r="A2829" t="str">
            <v/>
          </cell>
          <cell r="B2829" t="str">
            <v/>
          </cell>
          <cell r="C2829">
            <v>0</v>
          </cell>
          <cell r="D2829" t="str">
            <v/>
          </cell>
          <cell r="E2829">
            <v>0</v>
          </cell>
          <cell r="F2829">
            <v>0</v>
          </cell>
          <cell r="G2829">
            <v>0</v>
          </cell>
        </row>
        <row r="2830">
          <cell r="A2830" t="str">
            <v/>
          </cell>
          <cell r="B2830" t="str">
            <v/>
          </cell>
          <cell r="C2830">
            <v>0</v>
          </cell>
          <cell r="D2830" t="str">
            <v/>
          </cell>
          <cell r="E2830">
            <v>0</v>
          </cell>
          <cell r="F2830">
            <v>0</v>
          </cell>
          <cell r="G2830">
            <v>0</v>
          </cell>
        </row>
        <row r="2831">
          <cell r="A2831" t="str">
            <v/>
          </cell>
          <cell r="B2831" t="str">
            <v/>
          </cell>
          <cell r="C2831">
            <v>0</v>
          </cell>
          <cell r="D2831" t="str">
            <v/>
          </cell>
          <cell r="E2831">
            <v>0</v>
          </cell>
          <cell r="F2831">
            <v>0</v>
          </cell>
          <cell r="G2831">
            <v>0</v>
          </cell>
        </row>
        <row r="2832">
          <cell r="A2832" t="str">
            <v/>
          </cell>
          <cell r="B2832" t="str">
            <v/>
          </cell>
          <cell r="C2832">
            <v>0</v>
          </cell>
          <cell r="D2832" t="str">
            <v/>
          </cell>
          <cell r="E2832">
            <v>0</v>
          </cell>
          <cell r="F2832">
            <v>0</v>
          </cell>
          <cell r="G2832">
            <v>0</v>
          </cell>
        </row>
        <row r="2833">
          <cell r="A2833" t="str">
            <v/>
          </cell>
          <cell r="B2833" t="str">
            <v/>
          </cell>
          <cell r="C2833">
            <v>0</v>
          </cell>
          <cell r="D2833" t="str">
            <v/>
          </cell>
          <cell r="E2833">
            <v>0</v>
          </cell>
          <cell r="F2833">
            <v>0</v>
          </cell>
          <cell r="G2833">
            <v>0</v>
          </cell>
        </row>
        <row r="2834">
          <cell r="A2834" t="str">
            <v/>
          </cell>
          <cell r="B2834" t="str">
            <v/>
          </cell>
          <cell r="C2834">
            <v>0</v>
          </cell>
          <cell r="D2834" t="str">
            <v/>
          </cell>
          <cell r="E2834">
            <v>0</v>
          </cell>
          <cell r="F2834">
            <v>0</v>
          </cell>
          <cell r="G2834">
            <v>0</v>
          </cell>
        </row>
        <row r="2835">
          <cell r="A2835">
            <v>0</v>
          </cell>
          <cell r="B2835">
            <v>0</v>
          </cell>
          <cell r="C2835">
            <v>0</v>
          </cell>
          <cell r="D2835">
            <v>0</v>
          </cell>
          <cell r="E2835">
            <v>0</v>
          </cell>
          <cell r="F2835" t="str">
            <v>Total B</v>
          </cell>
          <cell r="G2835">
            <v>0</v>
          </cell>
        </row>
        <row r="2836">
          <cell r="A2836" t="str">
            <v>C - EQUIPOS</v>
          </cell>
          <cell r="B2836">
            <v>0</v>
          </cell>
          <cell r="C2836">
            <v>0</v>
          </cell>
          <cell r="D2836">
            <v>0</v>
          </cell>
          <cell r="E2836">
            <v>0</v>
          </cell>
          <cell r="F2836">
            <v>0</v>
          </cell>
          <cell r="G2836">
            <v>0</v>
          </cell>
        </row>
        <row r="2837">
          <cell r="A2837" t="str">
            <v/>
          </cell>
          <cell r="B2837" t="str">
            <v/>
          </cell>
          <cell r="C2837">
            <v>0</v>
          </cell>
          <cell r="D2837" t="str">
            <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E2847">
            <v>0</v>
          </cell>
          <cell r="F2847" t="str">
            <v>Total C</v>
          </cell>
          <cell r="G2847">
            <v>0</v>
          </cell>
        </row>
        <row r="2848">
          <cell r="A2848">
            <v>0</v>
          </cell>
          <cell r="E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INSTITUTO PROVINCIAL DE LA VIVIENDA</v>
          </cell>
          <cell r="C2852">
            <v>0</v>
          </cell>
          <cell r="D2852">
            <v>0</v>
          </cell>
          <cell r="E2852">
            <v>0</v>
          </cell>
          <cell r="F2852">
            <v>0</v>
          </cell>
          <cell r="G2852">
            <v>0</v>
          </cell>
        </row>
        <row r="2853">
          <cell r="A2853" t="str">
            <v>CONTRATISTA:</v>
          </cell>
          <cell r="B2853">
            <v>0</v>
          </cell>
          <cell r="C2853">
            <v>0</v>
          </cell>
          <cell r="D2853">
            <v>0</v>
          </cell>
          <cell r="E2853">
            <v>0</v>
          </cell>
          <cell r="F2853">
            <v>0</v>
          </cell>
          <cell r="G2853">
            <v>0</v>
          </cell>
        </row>
        <row r="2854">
          <cell r="A2854" t="str">
            <v>OBRA:</v>
          </cell>
          <cell r="B2854">
            <v>0</v>
          </cell>
          <cell r="C2854">
            <v>0</v>
          </cell>
          <cell r="D2854">
            <v>0</v>
          </cell>
          <cell r="E2854">
            <v>0</v>
          </cell>
          <cell r="F2854" t="str">
            <v>PRECIOS A:</v>
          </cell>
          <cell r="G2854">
            <v>0</v>
          </cell>
        </row>
        <row r="2855">
          <cell r="A2855" t="str">
            <v>UBICACIÓN:</v>
          </cell>
          <cell r="B2855">
            <v>0</v>
          </cell>
          <cell r="C2855">
            <v>0</v>
          </cell>
          <cell r="E2855">
            <v>0</v>
          </cell>
          <cell r="G2855">
            <v>0</v>
          </cell>
        </row>
        <row r="2856">
          <cell r="A2856" t="str">
            <v>RUBRO:</v>
          </cell>
          <cell r="B2856">
            <v>0</v>
          </cell>
          <cell r="C2856">
            <v>0</v>
          </cell>
          <cell r="E2856">
            <v>0</v>
          </cell>
          <cell r="G2856">
            <v>0</v>
          </cell>
        </row>
        <row r="2857">
          <cell r="A2857" t="str">
            <v>ITEM:</v>
          </cell>
          <cell r="B2857" t="str">
            <v/>
          </cell>
          <cell r="C2857" t="str">
            <v/>
          </cell>
          <cell r="E2857">
            <v>0</v>
          </cell>
          <cell r="F2857" t="str">
            <v>UNIDAD:</v>
          </cell>
          <cell r="G2857" t="str">
            <v/>
          </cell>
        </row>
        <row r="2858">
          <cell r="A2858">
            <v>0</v>
          </cell>
          <cell r="B2858">
            <v>0</v>
          </cell>
          <cell r="E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t="str">
            <v>A - MATERIALES</v>
          </cell>
          <cell r="B2861">
            <v>0</v>
          </cell>
          <cell r="C2861">
            <v>0</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t="str">
            <v/>
          </cell>
          <cell r="B2876" t="str">
            <v/>
          </cell>
          <cell r="C2876">
            <v>0</v>
          </cell>
          <cell r="D2876" t="str">
            <v/>
          </cell>
          <cell r="E2876">
            <v>0</v>
          </cell>
          <cell r="F2876">
            <v>0</v>
          </cell>
          <cell r="G2876">
            <v>0</v>
          </cell>
        </row>
        <row r="2877">
          <cell r="A2877" t="str">
            <v/>
          </cell>
          <cell r="B2877" t="str">
            <v/>
          </cell>
          <cell r="C2877">
            <v>0</v>
          </cell>
          <cell r="D2877" t="str">
            <v/>
          </cell>
          <cell r="E2877">
            <v>0</v>
          </cell>
          <cell r="F2877">
            <v>0</v>
          </cell>
          <cell r="G2877">
            <v>0</v>
          </cell>
        </row>
        <row r="2878">
          <cell r="A2878" t="str">
            <v/>
          </cell>
          <cell r="B2878" t="str">
            <v/>
          </cell>
          <cell r="C2878">
            <v>0</v>
          </cell>
          <cell r="D2878" t="str">
            <v/>
          </cell>
          <cell r="E2878">
            <v>0</v>
          </cell>
          <cell r="F2878">
            <v>0</v>
          </cell>
          <cell r="G2878">
            <v>0</v>
          </cell>
        </row>
        <row r="2879">
          <cell r="A2879" t="str">
            <v/>
          </cell>
          <cell r="B2879" t="str">
            <v/>
          </cell>
          <cell r="C2879">
            <v>0</v>
          </cell>
          <cell r="D2879" t="str">
            <v/>
          </cell>
          <cell r="E2879">
            <v>0</v>
          </cell>
          <cell r="F2879">
            <v>0</v>
          </cell>
          <cell r="G2879">
            <v>0</v>
          </cell>
        </row>
        <row r="2880">
          <cell r="A2880" t="str">
            <v/>
          </cell>
          <cell r="B2880" t="str">
            <v/>
          </cell>
          <cell r="C2880">
            <v>0</v>
          </cell>
          <cell r="D2880" t="str">
            <v/>
          </cell>
          <cell r="E2880">
            <v>0</v>
          </cell>
          <cell r="F2880">
            <v>0</v>
          </cell>
          <cell r="G2880">
            <v>0</v>
          </cell>
        </row>
        <row r="2881">
          <cell r="A2881" t="str">
            <v/>
          </cell>
          <cell r="B2881" t="str">
            <v/>
          </cell>
          <cell r="C2881">
            <v>0</v>
          </cell>
          <cell r="D2881" t="str">
            <v/>
          </cell>
          <cell r="E2881">
            <v>0</v>
          </cell>
          <cell r="F2881">
            <v>0</v>
          </cell>
          <cell r="G2881">
            <v>0</v>
          </cell>
        </row>
        <row r="2882">
          <cell r="A2882">
            <v>0</v>
          </cell>
          <cell r="B2882">
            <v>0</v>
          </cell>
          <cell r="C2882">
            <v>0</v>
          </cell>
          <cell r="D2882">
            <v>0</v>
          </cell>
          <cell r="E2882">
            <v>0</v>
          </cell>
          <cell r="F2882" t="str">
            <v>Total A</v>
          </cell>
          <cell r="G2882">
            <v>0</v>
          </cell>
        </row>
        <row r="2883">
          <cell r="A2883" t="str">
            <v>B - MANO DE OBRA</v>
          </cell>
          <cell r="B2883">
            <v>0</v>
          </cell>
          <cell r="C2883">
            <v>0</v>
          </cell>
          <cell r="D2883">
            <v>0</v>
          </cell>
          <cell r="E2883">
            <v>0</v>
          </cell>
          <cell r="F2883">
            <v>0</v>
          </cell>
          <cell r="G2883">
            <v>0</v>
          </cell>
        </row>
        <row r="2884">
          <cell r="A2884" t="str">
            <v/>
          </cell>
          <cell r="B2884" t="str">
            <v/>
          </cell>
          <cell r="C2884">
            <v>0</v>
          </cell>
          <cell r="D2884" t="str">
            <v/>
          </cell>
          <cell r="E2884">
            <v>0</v>
          </cell>
          <cell r="F2884">
            <v>0</v>
          </cell>
          <cell r="G2884">
            <v>0</v>
          </cell>
        </row>
        <row r="2885">
          <cell r="A2885" t="str">
            <v/>
          </cell>
          <cell r="B2885" t="str">
            <v/>
          </cell>
          <cell r="C2885">
            <v>0</v>
          </cell>
          <cell r="D2885" t="str">
            <v/>
          </cell>
          <cell r="E2885">
            <v>0</v>
          </cell>
          <cell r="F2885">
            <v>0</v>
          </cell>
          <cell r="G2885">
            <v>0</v>
          </cell>
        </row>
        <row r="2886">
          <cell r="A2886" t="str">
            <v/>
          </cell>
          <cell r="B2886" t="str">
            <v/>
          </cell>
          <cell r="C2886">
            <v>0</v>
          </cell>
          <cell r="D2886" t="str">
            <v/>
          </cell>
          <cell r="E2886">
            <v>0</v>
          </cell>
          <cell r="F2886">
            <v>0</v>
          </cell>
          <cell r="G2886">
            <v>0</v>
          </cell>
        </row>
        <row r="2887">
          <cell r="A2887" t="str">
            <v/>
          </cell>
          <cell r="B2887" t="str">
            <v/>
          </cell>
          <cell r="C2887">
            <v>0</v>
          </cell>
          <cell r="D2887" t="str">
            <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v>0</v>
          </cell>
          <cell r="B2892">
            <v>0</v>
          </cell>
          <cell r="C2892">
            <v>0</v>
          </cell>
          <cell r="D2892">
            <v>0</v>
          </cell>
          <cell r="E2892">
            <v>0</v>
          </cell>
          <cell r="F2892" t="str">
            <v>Total B</v>
          </cell>
          <cell r="G2892">
            <v>0</v>
          </cell>
        </row>
        <row r="2893">
          <cell r="A2893" t="str">
            <v>C - EQUIPOS</v>
          </cell>
          <cell r="B2893">
            <v>0</v>
          </cell>
          <cell r="C2893">
            <v>0</v>
          </cell>
          <cell r="D2893">
            <v>0</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t="str">
            <v/>
          </cell>
          <cell r="B2897" t="str">
            <v/>
          </cell>
          <cell r="C2897">
            <v>0</v>
          </cell>
          <cell r="D2897" t="str">
            <v/>
          </cell>
          <cell r="E2897">
            <v>0</v>
          </cell>
          <cell r="F2897">
            <v>0</v>
          </cell>
          <cell r="G2897">
            <v>0</v>
          </cell>
        </row>
        <row r="2898">
          <cell r="A2898" t="str">
            <v/>
          </cell>
          <cell r="B2898" t="str">
            <v/>
          </cell>
          <cell r="C2898">
            <v>0</v>
          </cell>
          <cell r="D2898" t="str">
            <v/>
          </cell>
          <cell r="E2898">
            <v>0</v>
          </cell>
          <cell r="F2898">
            <v>0</v>
          </cell>
          <cell r="G2898">
            <v>0</v>
          </cell>
        </row>
        <row r="2899">
          <cell r="A2899" t="str">
            <v/>
          </cell>
          <cell r="B2899" t="str">
            <v/>
          </cell>
          <cell r="C2899">
            <v>0</v>
          </cell>
          <cell r="D2899" t="str">
            <v/>
          </cell>
          <cell r="E2899">
            <v>0</v>
          </cell>
          <cell r="F2899">
            <v>0</v>
          </cell>
          <cell r="G2899">
            <v>0</v>
          </cell>
        </row>
        <row r="2900">
          <cell r="A2900" t="str">
            <v/>
          </cell>
          <cell r="B2900" t="str">
            <v/>
          </cell>
          <cell r="C2900">
            <v>0</v>
          </cell>
          <cell r="D2900" t="str">
            <v/>
          </cell>
          <cell r="E2900">
            <v>0</v>
          </cell>
          <cell r="F2900">
            <v>0</v>
          </cell>
          <cell r="G2900">
            <v>0</v>
          </cell>
        </row>
        <row r="2901">
          <cell r="A2901" t="str">
            <v/>
          </cell>
          <cell r="B2901" t="str">
            <v/>
          </cell>
          <cell r="C2901">
            <v>0</v>
          </cell>
          <cell r="D2901" t="str">
            <v/>
          </cell>
          <cell r="E2901">
            <v>0</v>
          </cell>
          <cell r="F2901">
            <v>0</v>
          </cell>
          <cell r="G2901">
            <v>0</v>
          </cell>
        </row>
        <row r="2902">
          <cell r="A2902" t="str">
            <v/>
          </cell>
          <cell r="B2902" t="str">
            <v/>
          </cell>
          <cell r="C2902">
            <v>0</v>
          </cell>
          <cell r="D2902" t="str">
            <v/>
          </cell>
          <cell r="E2902">
            <v>0</v>
          </cell>
          <cell r="F2902">
            <v>0</v>
          </cell>
          <cell r="G2902">
            <v>0</v>
          </cell>
        </row>
        <row r="2903">
          <cell r="A2903" t="str">
            <v/>
          </cell>
          <cell r="B2903" t="str">
            <v/>
          </cell>
          <cell r="C2903">
            <v>0</v>
          </cell>
          <cell r="D2903" t="str">
            <v/>
          </cell>
          <cell r="E2903">
            <v>0</v>
          </cell>
          <cell r="F2903">
            <v>0</v>
          </cell>
          <cell r="G2903">
            <v>0</v>
          </cell>
        </row>
        <row r="2904">
          <cell r="A2904">
            <v>0</v>
          </cell>
          <cell r="E2904">
            <v>0</v>
          </cell>
          <cell r="F2904" t="str">
            <v>Total C</v>
          </cell>
          <cell r="G2904">
            <v>0</v>
          </cell>
        </row>
        <row r="2905">
          <cell r="A2905">
            <v>0</v>
          </cell>
          <cell r="E2905">
            <v>0</v>
          </cell>
          <cell r="G2905">
            <v>0</v>
          </cell>
        </row>
        <row r="2906">
          <cell r="A2906" t="str">
            <v/>
          </cell>
          <cell r="B2906" t="str">
            <v/>
          </cell>
          <cell r="C2906">
            <v>0</v>
          </cell>
          <cell r="D2906" t="str">
            <v>COSTO NETO</v>
          </cell>
          <cell r="E2906">
            <v>0</v>
          </cell>
          <cell r="F2906" t="str">
            <v>Total D=A+B+C</v>
          </cell>
          <cell r="G2906">
            <v>0</v>
          </cell>
        </row>
        <row r="2907">
          <cell r="A2907">
            <v>0</v>
          </cell>
          <cell r="B2907">
            <v>0</v>
          </cell>
          <cell r="C2907">
            <v>0</v>
          </cell>
          <cell r="D2907">
            <v>0</v>
          </cell>
          <cell r="E2907">
            <v>0</v>
          </cell>
          <cell r="F2907">
            <v>0</v>
          </cell>
          <cell r="G2907">
            <v>0</v>
          </cell>
        </row>
        <row r="2908">
          <cell r="A2908" t="str">
            <v>ANALISIS DE PRECIOS</v>
          </cell>
          <cell r="B2908">
            <v>0</v>
          </cell>
          <cell r="C2908">
            <v>0</v>
          </cell>
          <cell r="D2908">
            <v>0</v>
          </cell>
          <cell r="E2908">
            <v>0</v>
          </cell>
          <cell r="F2908">
            <v>0</v>
          </cell>
          <cell r="G2908">
            <v>0</v>
          </cell>
        </row>
        <row r="2909">
          <cell r="A2909" t="str">
            <v>COMITENTE:</v>
          </cell>
          <cell r="B2909" t="str">
            <v>INSTITUTO PROVINCIAL DE LA VIVIENDA</v>
          </cell>
          <cell r="C2909">
            <v>0</v>
          </cell>
          <cell r="D2909">
            <v>0</v>
          </cell>
          <cell r="E2909">
            <v>0</v>
          </cell>
          <cell r="F2909">
            <v>0</v>
          </cell>
          <cell r="G2909">
            <v>0</v>
          </cell>
        </row>
        <row r="2910">
          <cell r="A2910" t="str">
            <v>CONTRATISTA:</v>
          </cell>
          <cell r="B2910">
            <v>0</v>
          </cell>
          <cell r="C2910">
            <v>0</v>
          </cell>
          <cell r="D2910">
            <v>0</v>
          </cell>
          <cell r="E2910">
            <v>0</v>
          </cell>
          <cell r="F2910">
            <v>0</v>
          </cell>
          <cell r="G2910">
            <v>0</v>
          </cell>
        </row>
        <row r="2911">
          <cell r="A2911" t="str">
            <v>OBRA:</v>
          </cell>
          <cell r="B2911">
            <v>0</v>
          </cell>
          <cell r="C2911">
            <v>0</v>
          </cell>
          <cell r="D2911">
            <v>0</v>
          </cell>
          <cell r="E2911">
            <v>0</v>
          </cell>
          <cell r="F2911" t="str">
            <v>PRECIOS A:</v>
          </cell>
          <cell r="G2911">
            <v>0</v>
          </cell>
        </row>
        <row r="2912">
          <cell r="A2912" t="str">
            <v>UBICACIÓN:</v>
          </cell>
          <cell r="B2912">
            <v>0</v>
          </cell>
          <cell r="C2912">
            <v>0</v>
          </cell>
          <cell r="E2912">
            <v>0</v>
          </cell>
          <cell r="G2912">
            <v>0</v>
          </cell>
        </row>
        <row r="2913">
          <cell r="A2913" t="str">
            <v>RUBRO:</v>
          </cell>
          <cell r="B2913">
            <v>0</v>
          </cell>
          <cell r="C2913">
            <v>0</v>
          </cell>
          <cell r="E2913">
            <v>0</v>
          </cell>
          <cell r="G2913">
            <v>0</v>
          </cell>
        </row>
        <row r="2914">
          <cell r="A2914" t="str">
            <v>ITEM:</v>
          </cell>
          <cell r="B2914" t="str">
            <v/>
          </cell>
          <cell r="C2914" t="str">
            <v/>
          </cell>
          <cell r="E2914">
            <v>0</v>
          </cell>
          <cell r="F2914" t="str">
            <v>UNIDAD:</v>
          </cell>
          <cell r="G2914" t="str">
            <v/>
          </cell>
        </row>
        <row r="2915">
          <cell r="A2915">
            <v>0</v>
          </cell>
          <cell r="B2915">
            <v>0</v>
          </cell>
          <cell r="E2915">
            <v>0</v>
          </cell>
          <cell r="G2915">
            <v>0</v>
          </cell>
        </row>
        <row r="2916">
          <cell r="A2916" t="str">
            <v>DATOS REDETERMINACION</v>
          </cell>
          <cell r="B2916">
            <v>0</v>
          </cell>
          <cell r="C2916" t="str">
            <v>DESIGNACION</v>
          </cell>
          <cell r="D2916" t="str">
            <v>U</v>
          </cell>
          <cell r="E2916" t="str">
            <v>Cantidad</v>
          </cell>
          <cell r="F2916" t="str">
            <v>$ Unitarios</v>
          </cell>
          <cell r="G2916" t="str">
            <v>$ Parcial</v>
          </cell>
        </row>
        <row r="2917">
          <cell r="A2917" t="str">
            <v>CÓDIGO</v>
          </cell>
          <cell r="B2917" t="str">
            <v>DESCRIPCIÓN</v>
          </cell>
          <cell r="C2917">
            <v>0</v>
          </cell>
          <cell r="D2917">
            <v>0</v>
          </cell>
          <cell r="E2917">
            <v>0</v>
          </cell>
          <cell r="F2917">
            <v>0</v>
          </cell>
          <cell r="G2917">
            <v>0</v>
          </cell>
        </row>
        <row r="2918">
          <cell r="A2918" t="str">
            <v>A - MATERIALES</v>
          </cell>
          <cell r="B2918">
            <v>0</v>
          </cell>
          <cell r="C2918">
            <v>0</v>
          </cell>
          <cell r="D2918">
            <v>0</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t="str">
            <v/>
          </cell>
          <cell r="B2926" t="str">
            <v/>
          </cell>
          <cell r="C2926">
            <v>0</v>
          </cell>
          <cell r="D2926" t="str">
            <v/>
          </cell>
          <cell r="E2926">
            <v>0</v>
          </cell>
          <cell r="F2926">
            <v>0</v>
          </cell>
          <cell r="G2926">
            <v>0</v>
          </cell>
        </row>
        <row r="2927">
          <cell r="A2927" t="str">
            <v/>
          </cell>
          <cell r="B2927" t="str">
            <v/>
          </cell>
          <cell r="C2927">
            <v>0</v>
          </cell>
          <cell r="D2927" t="str">
            <v/>
          </cell>
          <cell r="E2927">
            <v>0</v>
          </cell>
          <cell r="F2927">
            <v>0</v>
          </cell>
          <cell r="G2927">
            <v>0</v>
          </cell>
        </row>
        <row r="2928">
          <cell r="A2928" t="str">
            <v/>
          </cell>
          <cell r="B2928" t="str">
            <v/>
          </cell>
          <cell r="C2928">
            <v>0</v>
          </cell>
          <cell r="D2928" t="str">
            <v/>
          </cell>
          <cell r="E2928">
            <v>0</v>
          </cell>
          <cell r="F2928">
            <v>0</v>
          </cell>
          <cell r="G2928">
            <v>0</v>
          </cell>
        </row>
        <row r="2929">
          <cell r="A2929" t="str">
            <v/>
          </cell>
          <cell r="B2929" t="str">
            <v/>
          </cell>
          <cell r="C2929">
            <v>0</v>
          </cell>
          <cell r="D2929" t="str">
            <v/>
          </cell>
          <cell r="E2929">
            <v>0</v>
          </cell>
          <cell r="F2929">
            <v>0</v>
          </cell>
          <cell r="G2929">
            <v>0</v>
          </cell>
        </row>
        <row r="2930">
          <cell r="A2930" t="str">
            <v/>
          </cell>
          <cell r="B2930" t="str">
            <v/>
          </cell>
          <cell r="C2930">
            <v>0</v>
          </cell>
          <cell r="D2930" t="str">
            <v/>
          </cell>
          <cell r="E2930">
            <v>0</v>
          </cell>
          <cell r="F2930">
            <v>0</v>
          </cell>
          <cell r="G2930">
            <v>0</v>
          </cell>
        </row>
        <row r="2931">
          <cell r="A2931" t="str">
            <v/>
          </cell>
          <cell r="B2931" t="str">
            <v/>
          </cell>
          <cell r="C2931">
            <v>0</v>
          </cell>
          <cell r="D2931" t="str">
            <v/>
          </cell>
          <cell r="E2931">
            <v>0</v>
          </cell>
          <cell r="F2931">
            <v>0</v>
          </cell>
          <cell r="G2931">
            <v>0</v>
          </cell>
        </row>
        <row r="2932">
          <cell r="A2932" t="str">
            <v/>
          </cell>
          <cell r="B2932" t="str">
            <v/>
          </cell>
          <cell r="C2932">
            <v>0</v>
          </cell>
          <cell r="D2932" t="str">
            <v/>
          </cell>
          <cell r="E2932">
            <v>0</v>
          </cell>
          <cell r="F2932">
            <v>0</v>
          </cell>
          <cell r="G2932">
            <v>0</v>
          </cell>
        </row>
        <row r="2933">
          <cell r="A2933" t="str">
            <v/>
          </cell>
          <cell r="B2933" t="str">
            <v/>
          </cell>
          <cell r="C2933">
            <v>0</v>
          </cell>
          <cell r="D2933" t="str">
            <v/>
          </cell>
          <cell r="E2933">
            <v>0</v>
          </cell>
          <cell r="F2933">
            <v>0</v>
          </cell>
          <cell r="G2933">
            <v>0</v>
          </cell>
        </row>
        <row r="2934">
          <cell r="A2934" t="str">
            <v/>
          </cell>
          <cell r="B2934" t="str">
            <v/>
          </cell>
          <cell r="C2934">
            <v>0</v>
          </cell>
          <cell r="D2934" t="str">
            <v/>
          </cell>
          <cell r="E2934">
            <v>0</v>
          </cell>
          <cell r="F2934">
            <v>0</v>
          </cell>
          <cell r="G2934">
            <v>0</v>
          </cell>
        </row>
        <row r="2935">
          <cell r="A2935" t="str">
            <v/>
          </cell>
          <cell r="B2935" t="str">
            <v/>
          </cell>
          <cell r="C2935">
            <v>0</v>
          </cell>
          <cell r="D2935" t="str">
            <v/>
          </cell>
          <cell r="E2935">
            <v>0</v>
          </cell>
          <cell r="F2935">
            <v>0</v>
          </cell>
          <cell r="G2935">
            <v>0</v>
          </cell>
        </row>
        <row r="2936">
          <cell r="A2936" t="str">
            <v/>
          </cell>
          <cell r="B2936" t="str">
            <v/>
          </cell>
          <cell r="C2936">
            <v>0</v>
          </cell>
          <cell r="D2936" t="str">
            <v/>
          </cell>
          <cell r="E2936">
            <v>0</v>
          </cell>
          <cell r="F2936">
            <v>0</v>
          </cell>
          <cell r="G2936">
            <v>0</v>
          </cell>
        </row>
        <row r="2937">
          <cell r="A2937" t="str">
            <v/>
          </cell>
          <cell r="B2937" t="str">
            <v/>
          </cell>
          <cell r="C2937">
            <v>0</v>
          </cell>
          <cell r="D2937" t="str">
            <v/>
          </cell>
          <cell r="E2937">
            <v>0</v>
          </cell>
          <cell r="F2937">
            <v>0</v>
          </cell>
          <cell r="G2937">
            <v>0</v>
          </cell>
        </row>
        <row r="2938">
          <cell r="A2938" t="str">
            <v/>
          </cell>
          <cell r="B2938" t="str">
            <v/>
          </cell>
          <cell r="C2938">
            <v>0</v>
          </cell>
          <cell r="D2938" t="str">
            <v/>
          </cell>
          <cell r="E2938">
            <v>0</v>
          </cell>
          <cell r="F2938">
            <v>0</v>
          </cell>
          <cell r="G2938">
            <v>0</v>
          </cell>
        </row>
        <row r="2939">
          <cell r="A2939">
            <v>0</v>
          </cell>
          <cell r="B2939">
            <v>0</v>
          </cell>
          <cell r="C2939">
            <v>0</v>
          </cell>
          <cell r="D2939">
            <v>0</v>
          </cell>
          <cell r="E2939">
            <v>0</v>
          </cell>
          <cell r="F2939" t="str">
            <v>Total A</v>
          </cell>
          <cell r="G2939">
            <v>0</v>
          </cell>
        </row>
        <row r="2940">
          <cell r="A2940" t="str">
            <v>B - MANO DE OBRA</v>
          </cell>
          <cell r="B2940">
            <v>0</v>
          </cell>
          <cell r="C2940">
            <v>0</v>
          </cell>
          <cell r="D2940">
            <v>0</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t="str">
            <v/>
          </cell>
          <cell r="B2947" t="str">
            <v/>
          </cell>
          <cell r="C2947">
            <v>0</v>
          </cell>
          <cell r="D2947" t="str">
            <v/>
          </cell>
          <cell r="E2947">
            <v>0</v>
          </cell>
          <cell r="F2947">
            <v>0</v>
          </cell>
          <cell r="G2947">
            <v>0</v>
          </cell>
        </row>
        <row r="2948">
          <cell r="A2948" t="str">
            <v/>
          </cell>
          <cell r="B2948" t="str">
            <v/>
          </cell>
          <cell r="C2948">
            <v>0</v>
          </cell>
          <cell r="D2948" t="str">
            <v/>
          </cell>
          <cell r="E2948">
            <v>0</v>
          </cell>
          <cell r="F2948">
            <v>0</v>
          </cell>
          <cell r="G2948">
            <v>0</v>
          </cell>
        </row>
        <row r="2949">
          <cell r="A2949">
            <v>0</v>
          </cell>
          <cell r="B2949">
            <v>0</v>
          </cell>
          <cell r="C2949">
            <v>0</v>
          </cell>
          <cell r="D2949">
            <v>0</v>
          </cell>
          <cell r="E2949">
            <v>0</v>
          </cell>
          <cell r="F2949" t="str">
            <v>Total B</v>
          </cell>
          <cell r="G2949">
            <v>0</v>
          </cell>
        </row>
        <row r="2950">
          <cell r="A2950" t="str">
            <v>C - EQUIPOS</v>
          </cell>
          <cell r="B2950">
            <v>0</v>
          </cell>
          <cell r="C2950">
            <v>0</v>
          </cell>
          <cell r="D2950">
            <v>0</v>
          </cell>
          <cell r="E2950">
            <v>0</v>
          </cell>
          <cell r="F2950">
            <v>0</v>
          </cell>
          <cell r="G2950">
            <v>0</v>
          </cell>
        </row>
        <row r="2951">
          <cell r="A2951" t="str">
            <v/>
          </cell>
          <cell r="B2951" t="str">
            <v/>
          </cell>
          <cell r="C2951">
            <v>0</v>
          </cell>
          <cell r="D2951" t="str">
            <v/>
          </cell>
          <cell r="E2951">
            <v>0</v>
          </cell>
          <cell r="F2951">
            <v>0</v>
          </cell>
          <cell r="G2951">
            <v>0</v>
          </cell>
        </row>
        <row r="2952">
          <cell r="A2952" t="str">
            <v/>
          </cell>
          <cell r="B2952" t="str">
            <v/>
          </cell>
          <cell r="C2952">
            <v>0</v>
          </cell>
          <cell r="D2952" t="str">
            <v/>
          </cell>
          <cell r="E2952">
            <v>0</v>
          </cell>
          <cell r="F2952">
            <v>0</v>
          </cell>
          <cell r="G2952">
            <v>0</v>
          </cell>
        </row>
        <row r="2953">
          <cell r="A2953" t="str">
            <v/>
          </cell>
          <cell r="B2953" t="str">
            <v/>
          </cell>
          <cell r="C2953">
            <v>0</v>
          </cell>
          <cell r="D2953" t="str">
            <v/>
          </cell>
          <cell r="E2953">
            <v>0</v>
          </cell>
          <cell r="F2953">
            <v>0</v>
          </cell>
          <cell r="G2953">
            <v>0</v>
          </cell>
        </row>
        <row r="2954">
          <cell r="A2954" t="str">
            <v/>
          </cell>
          <cell r="B2954" t="str">
            <v/>
          </cell>
          <cell r="C2954">
            <v>0</v>
          </cell>
          <cell r="D2954" t="str">
            <v/>
          </cell>
          <cell r="E2954">
            <v>0</v>
          </cell>
          <cell r="F2954">
            <v>0</v>
          </cell>
          <cell r="G2954">
            <v>0</v>
          </cell>
        </row>
        <row r="2955">
          <cell r="A2955" t="str">
            <v/>
          </cell>
          <cell r="B2955" t="str">
            <v/>
          </cell>
          <cell r="C2955">
            <v>0</v>
          </cell>
          <cell r="D2955" t="str">
            <v/>
          </cell>
          <cell r="E2955">
            <v>0</v>
          </cell>
          <cell r="F2955">
            <v>0</v>
          </cell>
          <cell r="G2955">
            <v>0</v>
          </cell>
        </row>
        <row r="2956">
          <cell r="A2956" t="str">
            <v/>
          </cell>
          <cell r="B2956" t="str">
            <v/>
          </cell>
          <cell r="C2956">
            <v>0</v>
          </cell>
          <cell r="D2956" t="str">
            <v/>
          </cell>
          <cell r="E2956">
            <v>0</v>
          </cell>
          <cell r="F2956">
            <v>0</v>
          </cell>
          <cell r="G2956">
            <v>0</v>
          </cell>
        </row>
        <row r="2957">
          <cell r="A2957" t="str">
            <v/>
          </cell>
          <cell r="B2957" t="str">
            <v/>
          </cell>
          <cell r="C2957">
            <v>0</v>
          </cell>
          <cell r="D2957" t="str">
            <v/>
          </cell>
          <cell r="E2957">
            <v>0</v>
          </cell>
          <cell r="F2957">
            <v>0</v>
          </cell>
          <cell r="G2957">
            <v>0</v>
          </cell>
        </row>
        <row r="2958">
          <cell r="A2958" t="str">
            <v/>
          </cell>
          <cell r="B2958" t="str">
            <v/>
          </cell>
          <cell r="C2958">
            <v>0</v>
          </cell>
          <cell r="D2958" t="str">
            <v/>
          </cell>
          <cell r="E2958">
            <v>0</v>
          </cell>
          <cell r="F2958">
            <v>0</v>
          </cell>
          <cell r="G2958">
            <v>0</v>
          </cell>
        </row>
        <row r="2959">
          <cell r="A2959" t="str">
            <v/>
          </cell>
          <cell r="B2959" t="str">
            <v/>
          </cell>
          <cell r="C2959">
            <v>0</v>
          </cell>
          <cell r="D2959" t="str">
            <v/>
          </cell>
          <cell r="E2959">
            <v>0</v>
          </cell>
          <cell r="F2959">
            <v>0</v>
          </cell>
          <cell r="G2959">
            <v>0</v>
          </cell>
        </row>
        <row r="2960">
          <cell r="A2960" t="str">
            <v/>
          </cell>
          <cell r="B2960" t="str">
            <v/>
          </cell>
          <cell r="C2960">
            <v>0</v>
          </cell>
          <cell r="D2960" t="str">
            <v/>
          </cell>
          <cell r="E2960">
            <v>0</v>
          </cell>
          <cell r="F2960">
            <v>0</v>
          </cell>
          <cell r="G2960">
            <v>0</v>
          </cell>
        </row>
        <row r="2961">
          <cell r="A2961">
            <v>0</v>
          </cell>
          <cell r="E2961">
            <v>0</v>
          </cell>
          <cell r="F2961" t="str">
            <v>Total C</v>
          </cell>
          <cell r="G2961">
            <v>0</v>
          </cell>
        </row>
        <row r="2962">
          <cell r="A2962">
            <v>0</v>
          </cell>
          <cell r="E2962">
            <v>0</v>
          </cell>
          <cell r="G2962">
            <v>0</v>
          </cell>
        </row>
        <row r="2963">
          <cell r="A2963" t="str">
            <v/>
          </cell>
          <cell r="B2963" t="str">
            <v/>
          </cell>
          <cell r="C2963">
            <v>0</v>
          </cell>
          <cell r="D2963" t="str">
            <v>COSTO NETO</v>
          </cell>
          <cell r="E2963">
            <v>0</v>
          </cell>
          <cell r="F2963" t="str">
            <v>Total D=A+B+C</v>
          </cell>
          <cell r="G2963">
            <v>0</v>
          </cell>
        </row>
        <row r="2964">
          <cell r="A2964">
            <v>0</v>
          </cell>
          <cell r="B2964">
            <v>0</v>
          </cell>
          <cell r="C2964">
            <v>0</v>
          </cell>
          <cell r="D2964">
            <v>0</v>
          </cell>
          <cell r="E2964">
            <v>0</v>
          </cell>
          <cell r="F2964">
            <v>0</v>
          </cell>
          <cell r="G2964">
            <v>0</v>
          </cell>
        </row>
        <row r="2965">
          <cell r="A2965" t="str">
            <v>ANALISIS DE PRECIOS</v>
          </cell>
          <cell r="B2965">
            <v>0</v>
          </cell>
          <cell r="C2965">
            <v>0</v>
          </cell>
          <cell r="D2965">
            <v>0</v>
          </cell>
          <cell r="E2965">
            <v>0</v>
          </cell>
          <cell r="F2965">
            <v>0</v>
          </cell>
          <cell r="G2965">
            <v>0</v>
          </cell>
        </row>
        <row r="2966">
          <cell r="A2966" t="str">
            <v>COMITENTE:</v>
          </cell>
          <cell r="B2966" t="str">
            <v>INSTITUTO PROVINCIAL DE LA VIVIENDA</v>
          </cell>
          <cell r="C2966">
            <v>0</v>
          </cell>
          <cell r="D2966">
            <v>0</v>
          </cell>
          <cell r="E2966">
            <v>0</v>
          </cell>
          <cell r="F2966">
            <v>0</v>
          </cell>
          <cell r="G2966">
            <v>0</v>
          </cell>
        </row>
        <row r="2967">
          <cell r="A2967" t="str">
            <v>CONTRATISTA:</v>
          </cell>
          <cell r="B2967">
            <v>0</v>
          </cell>
          <cell r="C2967">
            <v>0</v>
          </cell>
          <cell r="D2967">
            <v>0</v>
          </cell>
          <cell r="E2967">
            <v>0</v>
          </cell>
          <cell r="F2967">
            <v>0</v>
          </cell>
          <cell r="G2967">
            <v>0</v>
          </cell>
        </row>
        <row r="2968">
          <cell r="A2968" t="str">
            <v>OBRA:</v>
          </cell>
          <cell r="B2968">
            <v>0</v>
          </cell>
          <cell r="C2968">
            <v>0</v>
          </cell>
          <cell r="D2968">
            <v>0</v>
          </cell>
          <cell r="E2968">
            <v>0</v>
          </cell>
          <cell r="F2968" t="str">
            <v>PRECIOS A:</v>
          </cell>
          <cell r="G2968">
            <v>0</v>
          </cell>
        </row>
        <row r="2969">
          <cell r="A2969" t="str">
            <v>UBICACIÓN:</v>
          </cell>
          <cell r="B2969">
            <v>0</v>
          </cell>
          <cell r="C2969">
            <v>0</v>
          </cell>
          <cell r="E2969">
            <v>0</v>
          </cell>
          <cell r="G2969">
            <v>0</v>
          </cell>
        </row>
        <row r="2970">
          <cell r="A2970" t="str">
            <v>RUBRO:</v>
          </cell>
          <cell r="B2970">
            <v>0</v>
          </cell>
          <cell r="C2970">
            <v>0</v>
          </cell>
          <cell r="E2970">
            <v>0</v>
          </cell>
          <cell r="G2970">
            <v>0</v>
          </cell>
        </row>
        <row r="2971">
          <cell r="A2971" t="str">
            <v>ITEM:</v>
          </cell>
          <cell r="B2971" t="str">
            <v/>
          </cell>
          <cell r="C2971" t="str">
            <v/>
          </cell>
          <cell r="E2971">
            <v>0</v>
          </cell>
          <cell r="F2971" t="str">
            <v>UNIDAD:</v>
          </cell>
          <cell r="G2971" t="str">
            <v/>
          </cell>
        </row>
        <row r="2972">
          <cell r="A2972">
            <v>0</v>
          </cell>
          <cell r="B2972">
            <v>0</v>
          </cell>
          <cell r="E2972">
            <v>0</v>
          </cell>
          <cell r="G2972">
            <v>0</v>
          </cell>
        </row>
        <row r="2973">
          <cell r="A2973" t="str">
            <v>DATOS REDETERMINACION</v>
          </cell>
          <cell r="B2973">
            <v>0</v>
          </cell>
          <cell r="C2973" t="str">
            <v>DESIGNACION</v>
          </cell>
          <cell r="D2973" t="str">
            <v>U</v>
          </cell>
          <cell r="E2973" t="str">
            <v>Cantidad</v>
          </cell>
          <cell r="F2973" t="str">
            <v>$ Unitarios</v>
          </cell>
          <cell r="G2973" t="str">
            <v>$ Parcial</v>
          </cell>
        </row>
        <row r="2974">
          <cell r="A2974" t="str">
            <v>CÓDIGO</v>
          </cell>
          <cell r="B2974" t="str">
            <v>DESCRIPCIÓN</v>
          </cell>
          <cell r="C2974">
            <v>0</v>
          </cell>
          <cell r="D2974">
            <v>0</v>
          </cell>
          <cell r="E2974">
            <v>0</v>
          </cell>
          <cell r="F2974">
            <v>0</v>
          </cell>
          <cell r="G2974">
            <v>0</v>
          </cell>
        </row>
        <row r="2975">
          <cell r="A2975" t="str">
            <v>A - MATERIALES</v>
          </cell>
          <cell r="B2975">
            <v>0</v>
          </cell>
          <cell r="C2975">
            <v>0</v>
          </cell>
          <cell r="D2975">
            <v>0</v>
          </cell>
          <cell r="E2975">
            <v>0</v>
          </cell>
          <cell r="F2975">
            <v>0</v>
          </cell>
          <cell r="G2975">
            <v>0</v>
          </cell>
        </row>
        <row r="2976">
          <cell r="A2976" t="str">
            <v/>
          </cell>
          <cell r="B2976" t="str">
            <v/>
          </cell>
          <cell r="C2976">
            <v>0</v>
          </cell>
          <cell r="D2976" t="str">
            <v/>
          </cell>
          <cell r="E2976">
            <v>0</v>
          </cell>
          <cell r="F2976">
            <v>0</v>
          </cell>
          <cell r="G2976">
            <v>0</v>
          </cell>
        </row>
        <row r="2977">
          <cell r="A2977" t="str">
            <v/>
          </cell>
          <cell r="B2977" t="str">
            <v/>
          </cell>
          <cell r="C2977">
            <v>0</v>
          </cell>
          <cell r="D2977" t="str">
            <v/>
          </cell>
          <cell r="E2977">
            <v>0</v>
          </cell>
          <cell r="F2977">
            <v>0</v>
          </cell>
          <cell r="G2977">
            <v>0</v>
          </cell>
        </row>
        <row r="2978">
          <cell r="A2978" t="str">
            <v/>
          </cell>
          <cell r="B2978" t="str">
            <v/>
          </cell>
          <cell r="C2978">
            <v>0</v>
          </cell>
          <cell r="D2978" t="str">
            <v/>
          </cell>
          <cell r="E2978">
            <v>0</v>
          </cell>
          <cell r="F2978">
            <v>0</v>
          </cell>
          <cell r="G2978">
            <v>0</v>
          </cell>
        </row>
        <row r="2979">
          <cell r="A2979" t="str">
            <v/>
          </cell>
          <cell r="B2979" t="str">
            <v/>
          </cell>
          <cell r="C2979">
            <v>0</v>
          </cell>
          <cell r="D2979" t="str">
            <v/>
          </cell>
          <cell r="E2979">
            <v>0</v>
          </cell>
          <cell r="F2979">
            <v>0</v>
          </cell>
          <cell r="G2979">
            <v>0</v>
          </cell>
        </row>
        <row r="2980">
          <cell r="A2980" t="str">
            <v/>
          </cell>
          <cell r="B2980" t="str">
            <v/>
          </cell>
          <cell r="C2980">
            <v>0</v>
          </cell>
          <cell r="D2980" t="str">
            <v/>
          </cell>
          <cell r="E2980">
            <v>0</v>
          </cell>
          <cell r="F2980">
            <v>0</v>
          </cell>
          <cell r="G2980">
            <v>0</v>
          </cell>
        </row>
        <row r="2981">
          <cell r="A2981" t="str">
            <v/>
          </cell>
          <cell r="B2981" t="str">
            <v/>
          </cell>
          <cell r="C2981">
            <v>0</v>
          </cell>
          <cell r="D2981" t="str">
            <v/>
          </cell>
          <cell r="E2981">
            <v>0</v>
          </cell>
          <cell r="F2981">
            <v>0</v>
          </cell>
          <cell r="G2981">
            <v>0</v>
          </cell>
        </row>
        <row r="2982">
          <cell r="A2982" t="str">
            <v/>
          </cell>
          <cell r="B2982" t="str">
            <v/>
          </cell>
          <cell r="C2982">
            <v>0</v>
          </cell>
          <cell r="D2982" t="str">
            <v/>
          </cell>
          <cell r="E2982">
            <v>0</v>
          </cell>
          <cell r="F2982">
            <v>0</v>
          </cell>
          <cell r="G2982">
            <v>0</v>
          </cell>
        </row>
        <row r="2983">
          <cell r="A2983" t="str">
            <v/>
          </cell>
          <cell r="B2983" t="str">
            <v/>
          </cell>
          <cell r="C2983">
            <v>0</v>
          </cell>
          <cell r="D2983" t="str">
            <v/>
          </cell>
          <cell r="E2983">
            <v>0</v>
          </cell>
          <cell r="F2983">
            <v>0</v>
          </cell>
          <cell r="G2983">
            <v>0</v>
          </cell>
        </row>
        <row r="2984">
          <cell r="A2984" t="str">
            <v/>
          </cell>
          <cell r="B2984" t="str">
            <v/>
          </cell>
          <cell r="C2984">
            <v>0</v>
          </cell>
          <cell r="D2984" t="str">
            <v/>
          </cell>
          <cell r="E2984">
            <v>0</v>
          </cell>
          <cell r="F2984">
            <v>0</v>
          </cell>
          <cell r="G2984">
            <v>0</v>
          </cell>
        </row>
        <row r="2985">
          <cell r="A2985" t="str">
            <v/>
          </cell>
          <cell r="B2985" t="str">
            <v/>
          </cell>
          <cell r="C2985">
            <v>0</v>
          </cell>
          <cell r="D2985" t="str">
            <v/>
          </cell>
          <cell r="E2985">
            <v>0</v>
          </cell>
          <cell r="F2985">
            <v>0</v>
          </cell>
          <cell r="G2985">
            <v>0</v>
          </cell>
        </row>
        <row r="2986">
          <cell r="A2986" t="str">
            <v/>
          </cell>
          <cell r="B2986" t="str">
            <v/>
          </cell>
          <cell r="C2986">
            <v>0</v>
          </cell>
          <cell r="D2986" t="str">
            <v/>
          </cell>
          <cell r="E2986">
            <v>0</v>
          </cell>
          <cell r="F2986">
            <v>0</v>
          </cell>
          <cell r="G2986">
            <v>0</v>
          </cell>
        </row>
        <row r="2987">
          <cell r="A2987" t="str">
            <v/>
          </cell>
          <cell r="B2987" t="str">
            <v/>
          </cell>
          <cell r="C2987">
            <v>0</v>
          </cell>
          <cell r="D2987" t="str">
            <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v>0</v>
          </cell>
          <cell r="B2996">
            <v>0</v>
          </cell>
          <cell r="C2996">
            <v>0</v>
          </cell>
          <cell r="D2996">
            <v>0</v>
          </cell>
          <cell r="E2996">
            <v>0</v>
          </cell>
          <cell r="F2996" t="str">
            <v>Total A</v>
          </cell>
          <cell r="G2996">
            <v>0</v>
          </cell>
        </row>
        <row r="2997">
          <cell r="A2997" t="str">
            <v>B - MANO DE OBRA</v>
          </cell>
          <cell r="B2997">
            <v>0</v>
          </cell>
          <cell r="C2997">
            <v>0</v>
          </cell>
          <cell r="D2997">
            <v>0</v>
          </cell>
          <cell r="E2997">
            <v>0</v>
          </cell>
          <cell r="F2997">
            <v>0</v>
          </cell>
          <cell r="G2997">
            <v>0</v>
          </cell>
        </row>
        <row r="2998">
          <cell r="A2998" t="str">
            <v/>
          </cell>
          <cell r="B2998" t="str">
            <v/>
          </cell>
          <cell r="C2998">
            <v>0</v>
          </cell>
          <cell r="D2998" t="str">
            <v/>
          </cell>
          <cell r="E2998">
            <v>0</v>
          </cell>
          <cell r="F2998">
            <v>0</v>
          </cell>
          <cell r="G2998">
            <v>0</v>
          </cell>
        </row>
        <row r="2999">
          <cell r="A2999" t="str">
            <v/>
          </cell>
          <cell r="B2999" t="str">
            <v/>
          </cell>
          <cell r="C2999">
            <v>0</v>
          </cell>
          <cell r="D2999" t="str">
            <v/>
          </cell>
          <cell r="E2999">
            <v>0</v>
          </cell>
          <cell r="F2999">
            <v>0</v>
          </cell>
          <cell r="G2999">
            <v>0</v>
          </cell>
        </row>
        <row r="3000">
          <cell r="A3000" t="str">
            <v/>
          </cell>
          <cell r="B3000" t="str">
            <v/>
          </cell>
          <cell r="C3000">
            <v>0</v>
          </cell>
          <cell r="D3000" t="str">
            <v/>
          </cell>
          <cell r="E3000">
            <v>0</v>
          </cell>
          <cell r="F3000">
            <v>0</v>
          </cell>
          <cell r="G3000">
            <v>0</v>
          </cell>
        </row>
        <row r="3001">
          <cell r="A3001" t="str">
            <v/>
          </cell>
          <cell r="B3001" t="str">
            <v/>
          </cell>
          <cell r="C3001">
            <v>0</v>
          </cell>
          <cell r="D3001" t="str">
            <v/>
          </cell>
          <cell r="E3001">
            <v>0</v>
          </cell>
          <cell r="F3001">
            <v>0</v>
          </cell>
          <cell r="G3001">
            <v>0</v>
          </cell>
        </row>
        <row r="3002">
          <cell r="A3002" t="str">
            <v/>
          </cell>
          <cell r="B3002" t="str">
            <v/>
          </cell>
          <cell r="C3002">
            <v>0</v>
          </cell>
          <cell r="D3002" t="str">
            <v/>
          </cell>
          <cell r="E3002">
            <v>0</v>
          </cell>
          <cell r="F3002">
            <v>0</v>
          </cell>
          <cell r="G3002">
            <v>0</v>
          </cell>
        </row>
        <row r="3003">
          <cell r="A3003" t="str">
            <v/>
          </cell>
          <cell r="B3003" t="str">
            <v/>
          </cell>
          <cell r="C3003">
            <v>0</v>
          </cell>
          <cell r="D3003" t="str">
            <v/>
          </cell>
          <cell r="E3003">
            <v>0</v>
          </cell>
          <cell r="F3003">
            <v>0</v>
          </cell>
          <cell r="G3003">
            <v>0</v>
          </cell>
        </row>
        <row r="3004">
          <cell r="A3004" t="str">
            <v/>
          </cell>
          <cell r="B3004" t="str">
            <v/>
          </cell>
          <cell r="C3004">
            <v>0</v>
          </cell>
          <cell r="D3004" t="str">
            <v/>
          </cell>
          <cell r="E3004">
            <v>0</v>
          </cell>
          <cell r="F3004">
            <v>0</v>
          </cell>
          <cell r="G3004">
            <v>0</v>
          </cell>
        </row>
        <row r="3005">
          <cell r="A3005" t="str">
            <v/>
          </cell>
          <cell r="B3005" t="str">
            <v/>
          </cell>
          <cell r="C3005">
            <v>0</v>
          </cell>
          <cell r="D3005" t="str">
            <v/>
          </cell>
          <cell r="E3005">
            <v>0</v>
          </cell>
          <cell r="F3005">
            <v>0</v>
          </cell>
          <cell r="G3005">
            <v>0</v>
          </cell>
        </row>
        <row r="3006">
          <cell r="A3006">
            <v>0</v>
          </cell>
          <cell r="B3006">
            <v>0</v>
          </cell>
          <cell r="C3006">
            <v>0</v>
          </cell>
          <cell r="D3006">
            <v>0</v>
          </cell>
          <cell r="E3006">
            <v>0</v>
          </cell>
          <cell r="F3006" t="str">
            <v>Total B</v>
          </cell>
          <cell r="G3006">
            <v>0</v>
          </cell>
        </row>
        <row r="3007">
          <cell r="A3007" t="str">
            <v>C - EQUIPOS</v>
          </cell>
          <cell r="B3007">
            <v>0</v>
          </cell>
          <cell r="C3007">
            <v>0</v>
          </cell>
          <cell r="D3007">
            <v>0</v>
          </cell>
          <cell r="E3007">
            <v>0</v>
          </cell>
          <cell r="F3007">
            <v>0</v>
          </cell>
          <cell r="G3007">
            <v>0</v>
          </cell>
        </row>
        <row r="3008">
          <cell r="A3008" t="str">
            <v/>
          </cell>
          <cell r="B3008" t="str">
            <v/>
          </cell>
          <cell r="C3008">
            <v>0</v>
          </cell>
          <cell r="D3008" t="str">
            <v/>
          </cell>
          <cell r="E3008">
            <v>0</v>
          </cell>
          <cell r="F3008">
            <v>0</v>
          </cell>
          <cell r="G3008">
            <v>0</v>
          </cell>
        </row>
        <row r="3009">
          <cell r="A3009" t="str">
            <v/>
          </cell>
          <cell r="B3009" t="str">
            <v/>
          </cell>
          <cell r="C3009">
            <v>0</v>
          </cell>
          <cell r="D3009" t="str">
            <v/>
          </cell>
          <cell r="E3009">
            <v>0</v>
          </cell>
          <cell r="F3009">
            <v>0</v>
          </cell>
          <cell r="G3009">
            <v>0</v>
          </cell>
        </row>
        <row r="3010">
          <cell r="A3010" t="str">
            <v/>
          </cell>
          <cell r="B3010" t="str">
            <v/>
          </cell>
          <cell r="C3010">
            <v>0</v>
          </cell>
          <cell r="D3010" t="str">
            <v/>
          </cell>
          <cell r="E3010">
            <v>0</v>
          </cell>
          <cell r="F3010">
            <v>0</v>
          </cell>
          <cell r="G3010">
            <v>0</v>
          </cell>
        </row>
        <row r="3011">
          <cell r="A3011" t="str">
            <v/>
          </cell>
          <cell r="B3011" t="str">
            <v/>
          </cell>
          <cell r="C3011">
            <v>0</v>
          </cell>
          <cell r="D3011" t="str">
            <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v>0</v>
          </cell>
          <cell r="E3018">
            <v>0</v>
          </cell>
          <cell r="F3018" t="str">
            <v>Total C</v>
          </cell>
          <cell r="G3018">
            <v>0</v>
          </cell>
        </row>
        <row r="3019">
          <cell r="A3019">
            <v>0</v>
          </cell>
          <cell r="E3019">
            <v>0</v>
          </cell>
          <cell r="G3019">
            <v>0</v>
          </cell>
        </row>
        <row r="3020">
          <cell r="A3020" t="str">
            <v/>
          </cell>
          <cell r="B3020" t="str">
            <v/>
          </cell>
          <cell r="C3020">
            <v>0</v>
          </cell>
          <cell r="D3020" t="str">
            <v>COSTO NETO</v>
          </cell>
          <cell r="E3020">
            <v>0</v>
          </cell>
          <cell r="F3020" t="str">
            <v>Total D=A+B+C</v>
          </cell>
          <cell r="G3020">
            <v>0</v>
          </cell>
        </row>
        <row r="3021">
          <cell r="A3021">
            <v>0</v>
          </cell>
          <cell r="B3021">
            <v>0</v>
          </cell>
          <cell r="C3021">
            <v>0</v>
          </cell>
          <cell r="D3021">
            <v>0</v>
          </cell>
          <cell r="E3021">
            <v>0</v>
          </cell>
          <cell r="F3021">
            <v>0</v>
          </cell>
          <cell r="G3021">
            <v>0</v>
          </cell>
        </row>
        <row r="3022">
          <cell r="A3022" t="str">
            <v>ANALISIS DE PRECIOS</v>
          </cell>
          <cell r="B3022">
            <v>0</v>
          </cell>
          <cell r="C3022">
            <v>0</v>
          </cell>
          <cell r="D3022">
            <v>0</v>
          </cell>
          <cell r="E3022">
            <v>0</v>
          </cell>
          <cell r="F3022">
            <v>0</v>
          </cell>
          <cell r="G3022">
            <v>0</v>
          </cell>
        </row>
        <row r="3023">
          <cell r="A3023" t="str">
            <v>COMITENTE:</v>
          </cell>
          <cell r="B3023" t="str">
            <v>INSTITUTO PROVINCIAL DE LA VIVIENDA</v>
          </cell>
          <cell r="C3023">
            <v>0</v>
          </cell>
          <cell r="D3023">
            <v>0</v>
          </cell>
          <cell r="E3023">
            <v>0</v>
          </cell>
          <cell r="F3023">
            <v>0</v>
          </cell>
          <cell r="G3023">
            <v>0</v>
          </cell>
        </row>
        <row r="3024">
          <cell r="A3024" t="str">
            <v>CONTRATISTA:</v>
          </cell>
          <cell r="B3024">
            <v>0</v>
          </cell>
          <cell r="C3024">
            <v>0</v>
          </cell>
          <cell r="D3024">
            <v>0</v>
          </cell>
          <cell r="E3024">
            <v>0</v>
          </cell>
          <cell r="F3024">
            <v>0</v>
          </cell>
          <cell r="G3024">
            <v>0</v>
          </cell>
        </row>
        <row r="3025">
          <cell r="A3025" t="str">
            <v>OBRA:</v>
          </cell>
          <cell r="B3025">
            <v>0</v>
          </cell>
          <cell r="C3025">
            <v>0</v>
          </cell>
          <cell r="D3025">
            <v>0</v>
          </cell>
          <cell r="E3025">
            <v>0</v>
          </cell>
          <cell r="F3025" t="str">
            <v>PRECIOS A:</v>
          </cell>
          <cell r="G3025">
            <v>0</v>
          </cell>
        </row>
        <row r="3026">
          <cell r="A3026" t="str">
            <v>UBICACIÓN:</v>
          </cell>
          <cell r="B3026">
            <v>0</v>
          </cell>
          <cell r="C3026">
            <v>0</v>
          </cell>
          <cell r="E3026">
            <v>0</v>
          </cell>
          <cell r="G3026">
            <v>0</v>
          </cell>
        </row>
        <row r="3027">
          <cell r="A3027" t="str">
            <v>RUBRO:</v>
          </cell>
          <cell r="B3027">
            <v>0</v>
          </cell>
          <cell r="C3027">
            <v>0</v>
          </cell>
          <cell r="E3027">
            <v>0</v>
          </cell>
          <cell r="G3027">
            <v>0</v>
          </cell>
        </row>
        <row r="3028">
          <cell r="A3028" t="str">
            <v>ITEM:</v>
          </cell>
          <cell r="B3028" t="str">
            <v/>
          </cell>
          <cell r="C3028" t="str">
            <v/>
          </cell>
          <cell r="E3028">
            <v>0</v>
          </cell>
          <cell r="F3028" t="str">
            <v>UNIDAD:</v>
          </cell>
          <cell r="G3028" t="str">
            <v/>
          </cell>
        </row>
        <row r="3029">
          <cell r="A3029">
            <v>0</v>
          </cell>
          <cell r="B3029">
            <v>0</v>
          </cell>
          <cell r="E3029">
            <v>0</v>
          </cell>
          <cell r="G3029">
            <v>0</v>
          </cell>
        </row>
        <row r="3030">
          <cell r="A3030" t="str">
            <v>DATOS REDETERMINACION</v>
          </cell>
          <cell r="B3030">
            <v>0</v>
          </cell>
          <cell r="C3030" t="str">
            <v>DESIGNACION</v>
          </cell>
          <cell r="D3030" t="str">
            <v>U</v>
          </cell>
          <cell r="E3030" t="str">
            <v>Cantidad</v>
          </cell>
          <cell r="F3030" t="str">
            <v>$ Unitarios</v>
          </cell>
          <cell r="G3030" t="str">
            <v>$ Parcial</v>
          </cell>
        </row>
        <row r="3031">
          <cell r="A3031" t="str">
            <v>CÓDIGO</v>
          </cell>
          <cell r="B3031" t="str">
            <v>DESCRIPCIÓN</v>
          </cell>
          <cell r="C3031">
            <v>0</v>
          </cell>
          <cell r="D3031">
            <v>0</v>
          </cell>
          <cell r="E3031">
            <v>0</v>
          </cell>
          <cell r="F3031">
            <v>0</v>
          </cell>
          <cell r="G3031">
            <v>0</v>
          </cell>
        </row>
        <row r="3032">
          <cell r="A3032" t="str">
            <v>A - MATERIALES</v>
          </cell>
          <cell r="B3032">
            <v>0</v>
          </cell>
          <cell r="C3032">
            <v>0</v>
          </cell>
          <cell r="D3032">
            <v>0</v>
          </cell>
          <cell r="E3032">
            <v>0</v>
          </cell>
          <cell r="F3032">
            <v>0</v>
          </cell>
          <cell r="G3032">
            <v>0</v>
          </cell>
        </row>
        <row r="3033">
          <cell r="A3033" t="str">
            <v/>
          </cell>
          <cell r="B3033" t="str">
            <v/>
          </cell>
          <cell r="C3033">
            <v>0</v>
          </cell>
          <cell r="D3033" t="str">
            <v/>
          </cell>
          <cell r="E3033">
            <v>0</v>
          </cell>
          <cell r="F3033">
            <v>0</v>
          </cell>
          <cell r="G3033">
            <v>0</v>
          </cell>
        </row>
        <row r="3034">
          <cell r="A3034" t="str">
            <v/>
          </cell>
          <cell r="B3034" t="str">
            <v/>
          </cell>
          <cell r="C3034">
            <v>0</v>
          </cell>
          <cell r="D3034" t="str">
            <v/>
          </cell>
          <cell r="E3034">
            <v>0</v>
          </cell>
          <cell r="F3034">
            <v>0</v>
          </cell>
          <cell r="G3034">
            <v>0</v>
          </cell>
        </row>
        <row r="3035">
          <cell r="A3035" t="str">
            <v/>
          </cell>
          <cell r="B3035" t="str">
            <v/>
          </cell>
          <cell r="C3035">
            <v>0</v>
          </cell>
          <cell r="D3035" t="str">
            <v/>
          </cell>
          <cell r="E3035">
            <v>0</v>
          </cell>
          <cell r="F3035">
            <v>0</v>
          </cell>
          <cell r="G3035">
            <v>0</v>
          </cell>
        </row>
        <row r="3036">
          <cell r="A3036" t="str">
            <v/>
          </cell>
          <cell r="B3036" t="str">
            <v/>
          </cell>
          <cell r="C3036">
            <v>0</v>
          </cell>
          <cell r="D3036" t="str">
            <v/>
          </cell>
          <cell r="E3036">
            <v>0</v>
          </cell>
          <cell r="F3036">
            <v>0</v>
          </cell>
          <cell r="G3036">
            <v>0</v>
          </cell>
        </row>
        <row r="3037">
          <cell r="A3037" t="str">
            <v/>
          </cell>
          <cell r="B3037" t="str">
            <v/>
          </cell>
          <cell r="C3037">
            <v>0</v>
          </cell>
          <cell r="D3037" t="str">
            <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t="str">
            <v/>
          </cell>
          <cell r="B3047" t="str">
            <v/>
          </cell>
          <cell r="C3047">
            <v>0</v>
          </cell>
          <cell r="D3047" t="str">
            <v/>
          </cell>
          <cell r="E3047">
            <v>0</v>
          </cell>
          <cell r="F3047">
            <v>0</v>
          </cell>
          <cell r="G3047">
            <v>0</v>
          </cell>
        </row>
        <row r="3048">
          <cell r="A3048" t="str">
            <v/>
          </cell>
          <cell r="B3048" t="str">
            <v/>
          </cell>
          <cell r="C3048">
            <v>0</v>
          </cell>
          <cell r="D3048" t="str">
            <v/>
          </cell>
          <cell r="E3048">
            <v>0</v>
          </cell>
          <cell r="F3048">
            <v>0</v>
          </cell>
          <cell r="G3048">
            <v>0</v>
          </cell>
        </row>
        <row r="3049">
          <cell r="A3049" t="str">
            <v/>
          </cell>
          <cell r="B3049" t="str">
            <v/>
          </cell>
          <cell r="C3049">
            <v>0</v>
          </cell>
          <cell r="D3049" t="str">
            <v/>
          </cell>
          <cell r="E3049">
            <v>0</v>
          </cell>
          <cell r="F3049">
            <v>0</v>
          </cell>
          <cell r="G3049">
            <v>0</v>
          </cell>
        </row>
        <row r="3050">
          <cell r="A3050" t="str">
            <v/>
          </cell>
          <cell r="B3050" t="str">
            <v/>
          </cell>
          <cell r="C3050">
            <v>0</v>
          </cell>
          <cell r="D3050" t="str">
            <v/>
          </cell>
          <cell r="E3050">
            <v>0</v>
          </cell>
          <cell r="F3050">
            <v>0</v>
          </cell>
          <cell r="G3050">
            <v>0</v>
          </cell>
        </row>
        <row r="3051">
          <cell r="A3051" t="str">
            <v/>
          </cell>
          <cell r="B3051" t="str">
            <v/>
          </cell>
          <cell r="C3051">
            <v>0</v>
          </cell>
          <cell r="D3051" t="str">
            <v/>
          </cell>
          <cell r="E3051">
            <v>0</v>
          </cell>
          <cell r="F3051">
            <v>0</v>
          </cell>
          <cell r="G3051">
            <v>0</v>
          </cell>
        </row>
        <row r="3052">
          <cell r="A3052" t="str">
            <v/>
          </cell>
          <cell r="B3052" t="str">
            <v/>
          </cell>
          <cell r="C3052">
            <v>0</v>
          </cell>
          <cell r="D3052" t="str">
            <v/>
          </cell>
          <cell r="E3052">
            <v>0</v>
          </cell>
          <cell r="F3052">
            <v>0</v>
          </cell>
          <cell r="G3052">
            <v>0</v>
          </cell>
        </row>
        <row r="3053">
          <cell r="A3053">
            <v>0</v>
          </cell>
          <cell r="B3053">
            <v>0</v>
          </cell>
          <cell r="C3053">
            <v>0</v>
          </cell>
          <cell r="D3053">
            <v>0</v>
          </cell>
          <cell r="E3053">
            <v>0</v>
          </cell>
          <cell r="F3053" t="str">
            <v>Total A</v>
          </cell>
          <cell r="G3053">
            <v>0</v>
          </cell>
        </row>
        <row r="3054">
          <cell r="A3054" t="str">
            <v>B - MANO DE OBRA</v>
          </cell>
          <cell r="B3054">
            <v>0</v>
          </cell>
          <cell r="C3054">
            <v>0</v>
          </cell>
          <cell r="D3054">
            <v>0</v>
          </cell>
          <cell r="E3054">
            <v>0</v>
          </cell>
          <cell r="F3054">
            <v>0</v>
          </cell>
          <cell r="G3054">
            <v>0</v>
          </cell>
        </row>
        <row r="3055">
          <cell r="A3055" t="str">
            <v/>
          </cell>
          <cell r="B3055" t="str">
            <v/>
          </cell>
          <cell r="C3055">
            <v>0</v>
          </cell>
          <cell r="D3055" t="str">
            <v/>
          </cell>
          <cell r="E3055">
            <v>0</v>
          </cell>
          <cell r="F3055">
            <v>0</v>
          </cell>
          <cell r="G3055">
            <v>0</v>
          </cell>
        </row>
        <row r="3056">
          <cell r="A3056" t="str">
            <v/>
          </cell>
          <cell r="B3056" t="str">
            <v/>
          </cell>
          <cell r="C3056">
            <v>0</v>
          </cell>
          <cell r="D3056" t="str">
            <v/>
          </cell>
          <cell r="E3056">
            <v>0</v>
          </cell>
          <cell r="F3056">
            <v>0</v>
          </cell>
          <cell r="G3056">
            <v>0</v>
          </cell>
        </row>
        <row r="3057">
          <cell r="A3057" t="str">
            <v/>
          </cell>
          <cell r="B3057" t="str">
            <v/>
          </cell>
          <cell r="C3057">
            <v>0</v>
          </cell>
          <cell r="D3057" t="str">
            <v/>
          </cell>
          <cell r="E3057">
            <v>0</v>
          </cell>
          <cell r="F3057">
            <v>0</v>
          </cell>
          <cell r="G3057">
            <v>0</v>
          </cell>
        </row>
        <row r="3058">
          <cell r="A3058" t="str">
            <v/>
          </cell>
          <cell r="B3058" t="str">
            <v/>
          </cell>
          <cell r="C3058">
            <v>0</v>
          </cell>
          <cell r="D3058" t="str">
            <v/>
          </cell>
          <cell r="E3058">
            <v>0</v>
          </cell>
          <cell r="F3058">
            <v>0</v>
          </cell>
          <cell r="G3058">
            <v>0</v>
          </cell>
        </row>
        <row r="3059">
          <cell r="A3059" t="str">
            <v/>
          </cell>
          <cell r="B3059" t="str">
            <v/>
          </cell>
          <cell r="C3059">
            <v>0</v>
          </cell>
          <cell r="D3059" t="str">
            <v/>
          </cell>
          <cell r="E3059">
            <v>0</v>
          </cell>
          <cell r="F3059">
            <v>0</v>
          </cell>
          <cell r="G3059">
            <v>0</v>
          </cell>
        </row>
        <row r="3060">
          <cell r="A3060" t="str">
            <v/>
          </cell>
          <cell r="B3060" t="str">
            <v/>
          </cell>
          <cell r="C3060">
            <v>0</v>
          </cell>
          <cell r="D3060" t="str">
            <v/>
          </cell>
          <cell r="E3060">
            <v>0</v>
          </cell>
          <cell r="F3060">
            <v>0</v>
          </cell>
          <cell r="G3060">
            <v>0</v>
          </cell>
        </row>
        <row r="3061">
          <cell r="A3061" t="str">
            <v/>
          </cell>
          <cell r="B3061" t="str">
            <v/>
          </cell>
          <cell r="C3061">
            <v>0</v>
          </cell>
          <cell r="D3061" t="str">
            <v/>
          </cell>
          <cell r="E3061">
            <v>0</v>
          </cell>
          <cell r="F3061">
            <v>0</v>
          </cell>
          <cell r="G3061">
            <v>0</v>
          </cell>
        </row>
        <row r="3062">
          <cell r="A3062" t="str">
            <v/>
          </cell>
          <cell r="B3062" t="str">
            <v/>
          </cell>
          <cell r="C3062">
            <v>0</v>
          </cell>
          <cell r="D3062" t="str">
            <v/>
          </cell>
          <cell r="E3062">
            <v>0</v>
          </cell>
          <cell r="F3062">
            <v>0</v>
          </cell>
          <cell r="G3062">
            <v>0</v>
          </cell>
        </row>
        <row r="3063">
          <cell r="A3063">
            <v>0</v>
          </cell>
          <cell r="B3063">
            <v>0</v>
          </cell>
          <cell r="C3063">
            <v>0</v>
          </cell>
          <cell r="D3063">
            <v>0</v>
          </cell>
          <cell r="E3063">
            <v>0</v>
          </cell>
          <cell r="F3063" t="str">
            <v>Total B</v>
          </cell>
          <cell r="G3063">
            <v>0</v>
          </cell>
        </row>
        <row r="3064">
          <cell r="A3064" t="str">
            <v>C - EQUIPOS</v>
          </cell>
          <cell r="B3064">
            <v>0</v>
          </cell>
          <cell r="C3064">
            <v>0</v>
          </cell>
          <cell r="D3064">
            <v>0</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v>0</v>
          </cell>
          <cell r="E3075">
            <v>0</v>
          </cell>
          <cell r="F3075" t="str">
            <v>Total C</v>
          </cell>
          <cell r="G3075">
            <v>0</v>
          </cell>
        </row>
        <row r="3076">
          <cell r="A3076">
            <v>0</v>
          </cell>
          <cell r="E3076">
            <v>0</v>
          </cell>
          <cell r="G3076">
            <v>0</v>
          </cell>
        </row>
        <row r="3077">
          <cell r="A3077" t="str">
            <v/>
          </cell>
          <cell r="B3077" t="str">
            <v/>
          </cell>
          <cell r="C3077">
            <v>0</v>
          </cell>
          <cell r="D3077" t="str">
            <v>COSTO NETO</v>
          </cell>
          <cell r="E3077">
            <v>0</v>
          </cell>
          <cell r="F3077" t="str">
            <v>Total D=A+B+C</v>
          </cell>
          <cell r="G3077">
            <v>0</v>
          </cell>
        </row>
        <row r="3079">
          <cell r="A3079" t="str">
            <v>ANALISIS DE PRECIOS</v>
          </cell>
          <cell r="B3079">
            <v>0</v>
          </cell>
          <cell r="C3079">
            <v>0</v>
          </cell>
          <cell r="D3079">
            <v>0</v>
          </cell>
          <cell r="E3079">
            <v>0</v>
          </cell>
          <cell r="F3079">
            <v>0</v>
          </cell>
          <cell r="G3079">
            <v>0</v>
          </cell>
        </row>
        <row r="3080">
          <cell r="A3080" t="str">
            <v>COMITENTE:</v>
          </cell>
          <cell r="B3080" t="str">
            <v>INSTITUTO PROVINCIAL DE LA VIVIENDA</v>
          </cell>
          <cell r="C3080">
            <v>0</v>
          </cell>
          <cell r="D3080">
            <v>0</v>
          </cell>
          <cell r="E3080">
            <v>0</v>
          </cell>
          <cell r="F3080">
            <v>0</v>
          </cell>
          <cell r="G3080">
            <v>0</v>
          </cell>
        </row>
        <row r="3081">
          <cell r="A3081" t="str">
            <v>CONTRATISTA:</v>
          </cell>
          <cell r="B3081">
            <v>0</v>
          </cell>
          <cell r="C3081">
            <v>0</v>
          </cell>
          <cell r="D3081">
            <v>0</v>
          </cell>
          <cell r="E3081">
            <v>0</v>
          </cell>
          <cell r="F3081">
            <v>0</v>
          </cell>
          <cell r="G3081">
            <v>0</v>
          </cell>
        </row>
        <row r="3082">
          <cell r="A3082" t="str">
            <v>OBRA:</v>
          </cell>
          <cell r="B3082">
            <v>0</v>
          </cell>
          <cell r="C3082">
            <v>0</v>
          </cell>
          <cell r="D3082">
            <v>0</v>
          </cell>
          <cell r="E3082">
            <v>0</v>
          </cell>
          <cell r="F3082" t="str">
            <v>PRECIOS A:</v>
          </cell>
          <cell r="G3082">
            <v>0</v>
          </cell>
        </row>
        <row r="3083">
          <cell r="A3083" t="str">
            <v>UBICACIÓN:</v>
          </cell>
          <cell r="B3083">
            <v>0</v>
          </cell>
          <cell r="C3083">
            <v>0</v>
          </cell>
          <cell r="E3083">
            <v>0</v>
          </cell>
          <cell r="G3083">
            <v>0</v>
          </cell>
        </row>
        <row r="3084">
          <cell r="A3084" t="str">
            <v>RUBRO:</v>
          </cell>
          <cell r="B3084">
            <v>0</v>
          </cell>
          <cell r="C3084">
            <v>0</v>
          </cell>
          <cell r="E3084">
            <v>0</v>
          </cell>
          <cell r="G3084">
            <v>0</v>
          </cell>
        </row>
        <row r="3085">
          <cell r="A3085" t="str">
            <v>ITEM:</v>
          </cell>
          <cell r="B3085" t="str">
            <v/>
          </cell>
          <cell r="C3085" t="str">
            <v/>
          </cell>
          <cell r="E3085">
            <v>0</v>
          </cell>
          <cell r="F3085" t="str">
            <v>UNIDAD:</v>
          </cell>
          <cell r="G3085" t="str">
            <v/>
          </cell>
        </row>
        <row r="3086">
          <cell r="A3086">
            <v>0</v>
          </cell>
          <cell r="B3086">
            <v>0</v>
          </cell>
          <cell r="E3086">
            <v>0</v>
          </cell>
          <cell r="G3086">
            <v>0</v>
          </cell>
        </row>
        <row r="3087">
          <cell r="A3087" t="str">
            <v>DATOS REDETERMINACION</v>
          </cell>
          <cell r="B3087">
            <v>0</v>
          </cell>
          <cell r="C3087" t="str">
            <v>DESIGNACION</v>
          </cell>
          <cell r="D3087" t="str">
            <v>U</v>
          </cell>
          <cell r="E3087" t="str">
            <v>Cantidad</v>
          </cell>
          <cell r="F3087" t="str">
            <v>$ Unitarios</v>
          </cell>
          <cell r="G3087" t="str">
            <v>$ Parcial</v>
          </cell>
        </row>
        <row r="3088">
          <cell r="A3088" t="str">
            <v>CÓDIGO</v>
          </cell>
          <cell r="B3088" t="str">
            <v>DESCRIPCIÓN</v>
          </cell>
          <cell r="C3088">
            <v>0</v>
          </cell>
          <cell r="D3088">
            <v>0</v>
          </cell>
          <cell r="E3088">
            <v>0</v>
          </cell>
          <cell r="F3088">
            <v>0</v>
          </cell>
          <cell r="G3088">
            <v>0</v>
          </cell>
        </row>
        <row r="3089">
          <cell r="A3089" t="str">
            <v>A - MATERIALES</v>
          </cell>
          <cell r="B3089">
            <v>0</v>
          </cell>
          <cell r="C3089">
            <v>0</v>
          </cell>
          <cell r="D3089">
            <v>0</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t="str">
            <v/>
          </cell>
          <cell r="B3097" t="str">
            <v/>
          </cell>
          <cell r="C3097">
            <v>0</v>
          </cell>
          <cell r="D3097" t="str">
            <v/>
          </cell>
          <cell r="E3097">
            <v>0</v>
          </cell>
          <cell r="F3097">
            <v>0</v>
          </cell>
          <cell r="G3097">
            <v>0</v>
          </cell>
        </row>
        <row r="3098">
          <cell r="A3098" t="str">
            <v/>
          </cell>
          <cell r="B3098" t="str">
            <v/>
          </cell>
          <cell r="C3098">
            <v>0</v>
          </cell>
          <cell r="D3098" t="str">
            <v/>
          </cell>
          <cell r="E3098">
            <v>0</v>
          </cell>
          <cell r="F3098">
            <v>0</v>
          </cell>
          <cell r="G3098">
            <v>0</v>
          </cell>
        </row>
        <row r="3099">
          <cell r="A3099" t="str">
            <v/>
          </cell>
          <cell r="B3099" t="str">
            <v/>
          </cell>
          <cell r="C3099">
            <v>0</v>
          </cell>
          <cell r="D3099" t="str">
            <v/>
          </cell>
          <cell r="E3099">
            <v>0</v>
          </cell>
          <cell r="F3099">
            <v>0</v>
          </cell>
          <cell r="G3099">
            <v>0</v>
          </cell>
        </row>
        <row r="3100">
          <cell r="A3100" t="str">
            <v/>
          </cell>
          <cell r="B3100" t="str">
            <v/>
          </cell>
          <cell r="C3100">
            <v>0</v>
          </cell>
          <cell r="D3100" t="str">
            <v/>
          </cell>
          <cell r="E3100">
            <v>0</v>
          </cell>
          <cell r="F3100">
            <v>0</v>
          </cell>
          <cell r="G3100">
            <v>0</v>
          </cell>
        </row>
        <row r="3101">
          <cell r="A3101" t="str">
            <v/>
          </cell>
          <cell r="B3101" t="str">
            <v/>
          </cell>
          <cell r="C3101">
            <v>0</v>
          </cell>
          <cell r="D3101" t="str">
            <v/>
          </cell>
          <cell r="E3101">
            <v>0</v>
          </cell>
          <cell r="F3101">
            <v>0</v>
          </cell>
          <cell r="G3101">
            <v>0</v>
          </cell>
        </row>
        <row r="3102">
          <cell r="A3102" t="str">
            <v/>
          </cell>
          <cell r="B3102" t="str">
            <v/>
          </cell>
          <cell r="C3102">
            <v>0</v>
          </cell>
          <cell r="D3102" t="str">
            <v/>
          </cell>
          <cell r="E3102">
            <v>0</v>
          </cell>
          <cell r="F3102">
            <v>0</v>
          </cell>
          <cell r="G3102">
            <v>0</v>
          </cell>
        </row>
        <row r="3103">
          <cell r="A3103" t="str">
            <v/>
          </cell>
          <cell r="B3103" t="str">
            <v/>
          </cell>
          <cell r="C3103">
            <v>0</v>
          </cell>
          <cell r="D3103" t="str">
            <v/>
          </cell>
          <cell r="E3103">
            <v>0</v>
          </cell>
          <cell r="F3103">
            <v>0</v>
          </cell>
          <cell r="G3103">
            <v>0</v>
          </cell>
        </row>
        <row r="3104">
          <cell r="A3104" t="str">
            <v/>
          </cell>
          <cell r="B3104" t="str">
            <v/>
          </cell>
          <cell r="C3104">
            <v>0</v>
          </cell>
          <cell r="D3104" t="str">
            <v/>
          </cell>
          <cell r="E3104">
            <v>0</v>
          </cell>
          <cell r="F3104">
            <v>0</v>
          </cell>
          <cell r="G3104">
            <v>0</v>
          </cell>
        </row>
        <row r="3105">
          <cell r="A3105" t="str">
            <v/>
          </cell>
          <cell r="B3105" t="str">
            <v/>
          </cell>
          <cell r="C3105">
            <v>0</v>
          </cell>
          <cell r="D3105" t="str">
            <v/>
          </cell>
          <cell r="E3105">
            <v>0</v>
          </cell>
          <cell r="F3105">
            <v>0</v>
          </cell>
          <cell r="G3105">
            <v>0</v>
          </cell>
        </row>
        <row r="3106">
          <cell r="A3106" t="str">
            <v/>
          </cell>
          <cell r="B3106" t="str">
            <v/>
          </cell>
          <cell r="C3106">
            <v>0</v>
          </cell>
          <cell r="D3106" t="str">
            <v/>
          </cell>
          <cell r="E3106">
            <v>0</v>
          </cell>
          <cell r="F3106">
            <v>0</v>
          </cell>
          <cell r="G3106">
            <v>0</v>
          </cell>
        </row>
        <row r="3107">
          <cell r="A3107" t="str">
            <v/>
          </cell>
          <cell r="B3107" t="str">
            <v/>
          </cell>
          <cell r="C3107">
            <v>0</v>
          </cell>
          <cell r="D3107" t="str">
            <v/>
          </cell>
          <cell r="E3107">
            <v>0</v>
          </cell>
          <cell r="F3107">
            <v>0</v>
          </cell>
          <cell r="G3107">
            <v>0</v>
          </cell>
        </row>
        <row r="3108">
          <cell r="A3108" t="str">
            <v/>
          </cell>
          <cell r="B3108" t="str">
            <v/>
          </cell>
          <cell r="C3108">
            <v>0</v>
          </cell>
          <cell r="D3108" t="str">
            <v/>
          </cell>
          <cell r="E3108">
            <v>0</v>
          </cell>
          <cell r="F3108">
            <v>0</v>
          </cell>
          <cell r="G3108">
            <v>0</v>
          </cell>
        </row>
        <row r="3109">
          <cell r="A3109" t="str">
            <v/>
          </cell>
          <cell r="B3109" t="str">
            <v/>
          </cell>
          <cell r="C3109">
            <v>0</v>
          </cell>
          <cell r="D3109" t="str">
            <v/>
          </cell>
          <cell r="E3109">
            <v>0</v>
          </cell>
          <cell r="F3109">
            <v>0</v>
          </cell>
          <cell r="G3109">
            <v>0</v>
          </cell>
        </row>
        <row r="3110">
          <cell r="A3110">
            <v>0</v>
          </cell>
          <cell r="B3110">
            <v>0</v>
          </cell>
          <cell r="C3110">
            <v>0</v>
          </cell>
          <cell r="D3110">
            <v>0</v>
          </cell>
          <cell r="E3110">
            <v>0</v>
          </cell>
          <cell r="F3110" t="str">
            <v>Total A</v>
          </cell>
          <cell r="G3110">
            <v>0</v>
          </cell>
        </row>
        <row r="3111">
          <cell r="A3111" t="str">
            <v>B - MANO DE OBRA</v>
          </cell>
          <cell r="B3111">
            <v>0</v>
          </cell>
          <cell r="C3111">
            <v>0</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v>0</v>
          </cell>
          <cell r="B3120">
            <v>0</v>
          </cell>
          <cell r="C3120">
            <v>0</v>
          </cell>
          <cell r="D3120">
            <v>0</v>
          </cell>
          <cell r="E3120">
            <v>0</v>
          </cell>
          <cell r="F3120" t="str">
            <v>Total B</v>
          </cell>
          <cell r="G3120">
            <v>0</v>
          </cell>
        </row>
        <row r="3121">
          <cell r="A3121" t="str">
            <v>C - EQUIPOS</v>
          </cell>
          <cell r="B3121">
            <v>0</v>
          </cell>
          <cell r="C3121">
            <v>0</v>
          </cell>
          <cell r="D3121">
            <v>0</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t="str">
            <v/>
          </cell>
          <cell r="B3126" t="str">
            <v/>
          </cell>
          <cell r="C3126">
            <v>0</v>
          </cell>
          <cell r="D3126" t="str">
            <v/>
          </cell>
          <cell r="E3126">
            <v>0</v>
          </cell>
          <cell r="F3126">
            <v>0</v>
          </cell>
          <cell r="G3126">
            <v>0</v>
          </cell>
        </row>
        <row r="3127">
          <cell r="A3127" t="str">
            <v/>
          </cell>
          <cell r="B3127" t="str">
            <v/>
          </cell>
          <cell r="C3127">
            <v>0</v>
          </cell>
          <cell r="D3127" t="str">
            <v/>
          </cell>
          <cell r="E3127">
            <v>0</v>
          </cell>
          <cell r="F3127">
            <v>0</v>
          </cell>
          <cell r="G3127">
            <v>0</v>
          </cell>
        </row>
        <row r="3128">
          <cell r="A3128" t="str">
            <v/>
          </cell>
          <cell r="B3128" t="str">
            <v/>
          </cell>
          <cell r="C3128">
            <v>0</v>
          </cell>
          <cell r="D3128" t="str">
            <v/>
          </cell>
          <cell r="E3128">
            <v>0</v>
          </cell>
          <cell r="F3128">
            <v>0</v>
          </cell>
          <cell r="G3128">
            <v>0</v>
          </cell>
        </row>
        <row r="3129">
          <cell r="A3129" t="str">
            <v/>
          </cell>
          <cell r="B3129" t="str">
            <v/>
          </cell>
          <cell r="C3129">
            <v>0</v>
          </cell>
          <cell r="D3129" t="str">
            <v/>
          </cell>
          <cell r="E3129">
            <v>0</v>
          </cell>
          <cell r="F3129">
            <v>0</v>
          </cell>
          <cell r="G3129">
            <v>0</v>
          </cell>
        </row>
        <row r="3130">
          <cell r="A3130" t="str">
            <v/>
          </cell>
          <cell r="B3130" t="str">
            <v/>
          </cell>
          <cell r="C3130">
            <v>0</v>
          </cell>
          <cell r="D3130" t="str">
            <v/>
          </cell>
          <cell r="E3130">
            <v>0</v>
          </cell>
          <cell r="F3130">
            <v>0</v>
          </cell>
          <cell r="G3130">
            <v>0</v>
          </cell>
        </row>
        <row r="3131">
          <cell r="A3131" t="str">
            <v/>
          </cell>
          <cell r="B3131" t="str">
            <v/>
          </cell>
          <cell r="C3131">
            <v>0</v>
          </cell>
          <cell r="D3131" t="str">
            <v/>
          </cell>
          <cell r="E3131">
            <v>0</v>
          </cell>
          <cell r="F3131">
            <v>0</v>
          </cell>
          <cell r="G3131">
            <v>0</v>
          </cell>
        </row>
        <row r="3132">
          <cell r="A3132">
            <v>0</v>
          </cell>
          <cell r="E3132">
            <v>0</v>
          </cell>
          <cell r="F3132" t="str">
            <v>Total C</v>
          </cell>
          <cell r="G3132">
            <v>0</v>
          </cell>
        </row>
        <row r="3133">
          <cell r="A3133">
            <v>0</v>
          </cell>
          <cell r="E3133">
            <v>0</v>
          </cell>
          <cell r="G3133">
            <v>0</v>
          </cell>
        </row>
        <row r="3134">
          <cell r="A3134" t="str">
            <v/>
          </cell>
          <cell r="B3134" t="str">
            <v/>
          </cell>
          <cell r="C3134">
            <v>0</v>
          </cell>
          <cell r="D3134" t="str">
            <v>COSTO NETO</v>
          </cell>
          <cell r="E3134">
            <v>0</v>
          </cell>
          <cell r="F3134" t="str">
            <v>Total D=A+B+C</v>
          </cell>
          <cell r="G3134">
            <v>0</v>
          </cell>
        </row>
        <row r="3135">
          <cell r="A3135">
            <v>0</v>
          </cell>
          <cell r="B3135">
            <v>0</v>
          </cell>
          <cell r="C3135">
            <v>0</v>
          </cell>
          <cell r="D3135">
            <v>0</v>
          </cell>
          <cell r="E3135">
            <v>0</v>
          </cell>
          <cell r="F3135">
            <v>0</v>
          </cell>
          <cell r="G3135">
            <v>0</v>
          </cell>
        </row>
        <row r="3136">
          <cell r="A3136" t="str">
            <v>ANALISIS DE PRECIOS</v>
          </cell>
          <cell r="B3136">
            <v>0</v>
          </cell>
          <cell r="C3136">
            <v>0</v>
          </cell>
          <cell r="D3136">
            <v>0</v>
          </cell>
          <cell r="E3136">
            <v>0</v>
          </cell>
          <cell r="F3136">
            <v>0</v>
          </cell>
          <cell r="G3136">
            <v>0</v>
          </cell>
        </row>
        <row r="3137">
          <cell r="A3137" t="str">
            <v>COMITENTE:</v>
          </cell>
          <cell r="B3137" t="str">
            <v>INSTITUTO PROVINCIAL DE LA VIVIENDA</v>
          </cell>
          <cell r="C3137">
            <v>0</v>
          </cell>
          <cell r="D3137">
            <v>0</v>
          </cell>
          <cell r="E3137">
            <v>0</v>
          </cell>
          <cell r="F3137">
            <v>0</v>
          </cell>
          <cell r="G3137">
            <v>0</v>
          </cell>
        </row>
        <row r="3138">
          <cell r="A3138" t="str">
            <v>CONTRATISTA:</v>
          </cell>
          <cell r="B3138">
            <v>0</v>
          </cell>
          <cell r="C3138">
            <v>0</v>
          </cell>
          <cell r="D3138">
            <v>0</v>
          </cell>
          <cell r="E3138">
            <v>0</v>
          </cell>
          <cell r="F3138">
            <v>0</v>
          </cell>
          <cell r="G3138">
            <v>0</v>
          </cell>
        </row>
        <row r="3139">
          <cell r="A3139" t="str">
            <v>OBRA:</v>
          </cell>
          <cell r="B3139">
            <v>0</v>
          </cell>
          <cell r="C3139">
            <v>0</v>
          </cell>
          <cell r="D3139">
            <v>0</v>
          </cell>
          <cell r="E3139">
            <v>0</v>
          </cell>
          <cell r="F3139" t="str">
            <v>PRECIOS A:</v>
          </cell>
          <cell r="G3139">
            <v>0</v>
          </cell>
        </row>
        <row r="3140">
          <cell r="A3140" t="str">
            <v>UBICACIÓN:</v>
          </cell>
          <cell r="B3140">
            <v>0</v>
          </cell>
          <cell r="C3140">
            <v>0</v>
          </cell>
          <cell r="E3140">
            <v>0</v>
          </cell>
          <cell r="G3140">
            <v>0</v>
          </cell>
        </row>
        <row r="3141">
          <cell r="A3141" t="str">
            <v>RUBRO:</v>
          </cell>
          <cell r="B3141">
            <v>0</v>
          </cell>
          <cell r="C3141">
            <v>0</v>
          </cell>
          <cell r="E3141">
            <v>0</v>
          </cell>
          <cell r="G3141">
            <v>0</v>
          </cell>
        </row>
        <row r="3142">
          <cell r="A3142" t="str">
            <v>ITEM:</v>
          </cell>
          <cell r="B3142" t="str">
            <v/>
          </cell>
          <cell r="C3142" t="str">
            <v/>
          </cell>
          <cell r="E3142">
            <v>0</v>
          </cell>
          <cell r="F3142" t="str">
            <v>UNIDAD:</v>
          </cell>
          <cell r="G3142" t="str">
            <v/>
          </cell>
        </row>
        <row r="3143">
          <cell r="A3143">
            <v>0</v>
          </cell>
          <cell r="B3143">
            <v>0</v>
          </cell>
          <cell r="E3143">
            <v>0</v>
          </cell>
          <cell r="G3143">
            <v>0</v>
          </cell>
        </row>
        <row r="3144">
          <cell r="A3144" t="str">
            <v>DATOS REDETERMINACION</v>
          </cell>
          <cell r="B3144">
            <v>0</v>
          </cell>
          <cell r="C3144" t="str">
            <v>DESIGNACION</v>
          </cell>
          <cell r="D3144" t="str">
            <v>U</v>
          </cell>
          <cell r="E3144" t="str">
            <v>Cantidad</v>
          </cell>
          <cell r="F3144" t="str">
            <v>$ Unitarios</v>
          </cell>
          <cell r="G3144" t="str">
            <v>$ Parcial</v>
          </cell>
        </row>
        <row r="3145">
          <cell r="A3145" t="str">
            <v>CÓDIGO</v>
          </cell>
          <cell r="B3145" t="str">
            <v>DESCRIPCIÓN</v>
          </cell>
          <cell r="C3145">
            <v>0</v>
          </cell>
          <cell r="D3145">
            <v>0</v>
          </cell>
          <cell r="E3145">
            <v>0</v>
          </cell>
          <cell r="F3145">
            <v>0</v>
          </cell>
          <cell r="G3145">
            <v>0</v>
          </cell>
        </row>
        <row r="3146">
          <cell r="A3146" t="str">
            <v>A - MATERIALES</v>
          </cell>
          <cell r="B3146">
            <v>0</v>
          </cell>
          <cell r="C3146">
            <v>0</v>
          </cell>
          <cell r="D3146">
            <v>0</v>
          </cell>
          <cell r="E3146">
            <v>0</v>
          </cell>
          <cell r="F3146">
            <v>0</v>
          </cell>
          <cell r="G3146">
            <v>0</v>
          </cell>
        </row>
        <row r="3147">
          <cell r="A3147" t="str">
            <v/>
          </cell>
          <cell r="B3147" t="str">
            <v/>
          </cell>
          <cell r="C3147">
            <v>0</v>
          </cell>
          <cell r="D3147" t="str">
            <v/>
          </cell>
          <cell r="E3147">
            <v>0</v>
          </cell>
          <cell r="F3147">
            <v>0</v>
          </cell>
          <cell r="G3147">
            <v>0</v>
          </cell>
        </row>
        <row r="3148">
          <cell r="A3148" t="str">
            <v/>
          </cell>
          <cell r="B3148" t="str">
            <v/>
          </cell>
          <cell r="C3148">
            <v>0</v>
          </cell>
          <cell r="D3148" t="str">
            <v/>
          </cell>
          <cell r="E3148">
            <v>0</v>
          </cell>
          <cell r="F3148">
            <v>0</v>
          </cell>
          <cell r="G3148">
            <v>0</v>
          </cell>
        </row>
        <row r="3149">
          <cell r="A3149" t="str">
            <v/>
          </cell>
          <cell r="B3149" t="str">
            <v/>
          </cell>
          <cell r="C3149">
            <v>0</v>
          </cell>
          <cell r="D3149" t="str">
            <v/>
          </cell>
          <cell r="E3149">
            <v>0</v>
          </cell>
          <cell r="F3149">
            <v>0</v>
          </cell>
          <cell r="G3149">
            <v>0</v>
          </cell>
        </row>
        <row r="3150">
          <cell r="A3150" t="str">
            <v/>
          </cell>
          <cell r="B3150" t="str">
            <v/>
          </cell>
          <cell r="C3150">
            <v>0</v>
          </cell>
          <cell r="D3150" t="str">
            <v/>
          </cell>
          <cell r="E3150">
            <v>0</v>
          </cell>
          <cell r="F3150">
            <v>0</v>
          </cell>
          <cell r="G3150">
            <v>0</v>
          </cell>
        </row>
        <row r="3151">
          <cell r="A3151" t="str">
            <v/>
          </cell>
          <cell r="B3151" t="str">
            <v/>
          </cell>
          <cell r="C3151">
            <v>0</v>
          </cell>
          <cell r="D3151" t="str">
            <v/>
          </cell>
          <cell r="E3151">
            <v>0</v>
          </cell>
          <cell r="F3151">
            <v>0</v>
          </cell>
          <cell r="G3151">
            <v>0</v>
          </cell>
        </row>
        <row r="3152">
          <cell r="A3152" t="str">
            <v/>
          </cell>
          <cell r="B3152" t="str">
            <v/>
          </cell>
          <cell r="C3152">
            <v>0</v>
          </cell>
          <cell r="D3152" t="str">
            <v/>
          </cell>
          <cell r="E3152">
            <v>0</v>
          </cell>
          <cell r="F3152">
            <v>0</v>
          </cell>
          <cell r="G3152">
            <v>0</v>
          </cell>
        </row>
        <row r="3153">
          <cell r="A3153" t="str">
            <v/>
          </cell>
          <cell r="B3153" t="str">
            <v/>
          </cell>
          <cell r="C3153">
            <v>0</v>
          </cell>
          <cell r="D3153" t="str">
            <v/>
          </cell>
          <cell r="E3153">
            <v>0</v>
          </cell>
          <cell r="F3153">
            <v>0</v>
          </cell>
          <cell r="G3153">
            <v>0</v>
          </cell>
        </row>
        <row r="3154">
          <cell r="A3154" t="str">
            <v/>
          </cell>
          <cell r="B3154" t="str">
            <v/>
          </cell>
          <cell r="C3154">
            <v>0</v>
          </cell>
          <cell r="D3154" t="str">
            <v/>
          </cell>
          <cell r="E3154">
            <v>0</v>
          </cell>
          <cell r="F3154">
            <v>0</v>
          </cell>
          <cell r="G3154">
            <v>0</v>
          </cell>
        </row>
        <row r="3155">
          <cell r="A3155" t="str">
            <v/>
          </cell>
          <cell r="B3155" t="str">
            <v/>
          </cell>
          <cell r="C3155">
            <v>0</v>
          </cell>
          <cell r="D3155" t="str">
            <v/>
          </cell>
          <cell r="E3155">
            <v>0</v>
          </cell>
          <cell r="F3155">
            <v>0</v>
          </cell>
          <cell r="G3155">
            <v>0</v>
          </cell>
        </row>
        <row r="3156">
          <cell r="A3156" t="str">
            <v/>
          </cell>
          <cell r="B3156" t="str">
            <v/>
          </cell>
          <cell r="C3156">
            <v>0</v>
          </cell>
          <cell r="D3156" t="str">
            <v/>
          </cell>
          <cell r="E3156">
            <v>0</v>
          </cell>
          <cell r="F3156">
            <v>0</v>
          </cell>
          <cell r="G3156">
            <v>0</v>
          </cell>
        </row>
        <row r="3157">
          <cell r="A3157" t="str">
            <v/>
          </cell>
          <cell r="B3157" t="str">
            <v/>
          </cell>
          <cell r="C3157">
            <v>0</v>
          </cell>
          <cell r="D3157" t="str">
            <v/>
          </cell>
          <cell r="E3157">
            <v>0</v>
          </cell>
          <cell r="F3157">
            <v>0</v>
          </cell>
          <cell r="G3157">
            <v>0</v>
          </cell>
        </row>
        <row r="3158">
          <cell r="A3158" t="str">
            <v/>
          </cell>
          <cell r="B3158" t="str">
            <v/>
          </cell>
          <cell r="C3158">
            <v>0</v>
          </cell>
          <cell r="D3158" t="str">
            <v/>
          </cell>
          <cell r="E3158">
            <v>0</v>
          </cell>
          <cell r="F3158">
            <v>0</v>
          </cell>
          <cell r="G3158">
            <v>0</v>
          </cell>
        </row>
        <row r="3159">
          <cell r="A3159" t="str">
            <v/>
          </cell>
          <cell r="B3159" t="str">
            <v/>
          </cell>
          <cell r="C3159">
            <v>0</v>
          </cell>
          <cell r="D3159" t="str">
            <v/>
          </cell>
          <cell r="E3159">
            <v>0</v>
          </cell>
          <cell r="F3159">
            <v>0</v>
          </cell>
          <cell r="G3159">
            <v>0</v>
          </cell>
        </row>
        <row r="3160">
          <cell r="A3160" t="str">
            <v/>
          </cell>
          <cell r="B3160" t="str">
            <v/>
          </cell>
          <cell r="C3160">
            <v>0</v>
          </cell>
          <cell r="D3160" t="str">
            <v/>
          </cell>
          <cell r="E3160">
            <v>0</v>
          </cell>
          <cell r="F3160">
            <v>0</v>
          </cell>
          <cell r="G3160">
            <v>0</v>
          </cell>
        </row>
        <row r="3161">
          <cell r="A3161" t="str">
            <v/>
          </cell>
          <cell r="B3161" t="str">
            <v/>
          </cell>
          <cell r="C3161">
            <v>0</v>
          </cell>
          <cell r="D3161" t="str">
            <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v>0</v>
          </cell>
          <cell r="B3167">
            <v>0</v>
          </cell>
          <cell r="C3167">
            <v>0</v>
          </cell>
          <cell r="D3167">
            <v>0</v>
          </cell>
          <cell r="E3167">
            <v>0</v>
          </cell>
          <cell r="F3167" t="str">
            <v>Total A</v>
          </cell>
          <cell r="G3167">
            <v>0</v>
          </cell>
        </row>
        <row r="3168">
          <cell r="A3168" t="str">
            <v>B - MANO DE OBRA</v>
          </cell>
          <cell r="B3168">
            <v>0</v>
          </cell>
          <cell r="C3168">
            <v>0</v>
          </cell>
          <cell r="D3168">
            <v>0</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t="str">
            <v/>
          </cell>
          <cell r="B3176" t="str">
            <v/>
          </cell>
          <cell r="C3176">
            <v>0</v>
          </cell>
          <cell r="D3176" t="str">
            <v/>
          </cell>
          <cell r="E3176">
            <v>0</v>
          </cell>
          <cell r="F3176">
            <v>0</v>
          </cell>
          <cell r="G3176">
            <v>0</v>
          </cell>
        </row>
        <row r="3177">
          <cell r="A3177">
            <v>0</v>
          </cell>
          <cell r="B3177">
            <v>0</v>
          </cell>
          <cell r="C3177">
            <v>0</v>
          </cell>
          <cell r="D3177">
            <v>0</v>
          </cell>
          <cell r="E3177">
            <v>0</v>
          </cell>
          <cell r="F3177" t="str">
            <v>Total B</v>
          </cell>
          <cell r="G3177">
            <v>0</v>
          </cell>
        </row>
        <row r="3178">
          <cell r="A3178" t="str">
            <v>C - EQUIPOS</v>
          </cell>
          <cell r="B3178">
            <v>0</v>
          </cell>
          <cell r="C3178">
            <v>0</v>
          </cell>
          <cell r="D3178">
            <v>0</v>
          </cell>
          <cell r="E3178">
            <v>0</v>
          </cell>
          <cell r="F3178">
            <v>0</v>
          </cell>
          <cell r="G3178">
            <v>0</v>
          </cell>
        </row>
        <row r="3179">
          <cell r="A3179" t="str">
            <v/>
          </cell>
          <cell r="B3179" t="str">
            <v/>
          </cell>
          <cell r="C3179">
            <v>0</v>
          </cell>
          <cell r="D3179" t="str">
            <v/>
          </cell>
          <cell r="E3179">
            <v>0</v>
          </cell>
          <cell r="F3179">
            <v>0</v>
          </cell>
          <cell r="G3179">
            <v>0</v>
          </cell>
        </row>
        <row r="3180">
          <cell r="A3180" t="str">
            <v/>
          </cell>
          <cell r="B3180" t="str">
            <v/>
          </cell>
          <cell r="C3180">
            <v>0</v>
          </cell>
          <cell r="D3180" t="str">
            <v/>
          </cell>
          <cell r="E3180">
            <v>0</v>
          </cell>
          <cell r="F3180">
            <v>0</v>
          </cell>
          <cell r="G3180">
            <v>0</v>
          </cell>
        </row>
        <row r="3181">
          <cell r="A3181" t="str">
            <v/>
          </cell>
          <cell r="B3181" t="str">
            <v/>
          </cell>
          <cell r="C3181">
            <v>0</v>
          </cell>
          <cell r="D3181" t="str">
            <v/>
          </cell>
          <cell r="E3181">
            <v>0</v>
          </cell>
          <cell r="F3181">
            <v>0</v>
          </cell>
          <cell r="G3181">
            <v>0</v>
          </cell>
        </row>
        <row r="3182">
          <cell r="A3182" t="str">
            <v/>
          </cell>
          <cell r="B3182" t="str">
            <v/>
          </cell>
          <cell r="C3182">
            <v>0</v>
          </cell>
          <cell r="D3182" t="str">
            <v/>
          </cell>
          <cell r="E3182">
            <v>0</v>
          </cell>
          <cell r="F3182">
            <v>0</v>
          </cell>
          <cell r="G3182">
            <v>0</v>
          </cell>
        </row>
        <row r="3183">
          <cell r="A3183" t="str">
            <v/>
          </cell>
          <cell r="B3183" t="str">
            <v/>
          </cell>
          <cell r="C3183">
            <v>0</v>
          </cell>
          <cell r="D3183" t="str">
            <v/>
          </cell>
          <cell r="E3183">
            <v>0</v>
          </cell>
          <cell r="F3183">
            <v>0</v>
          </cell>
          <cell r="G3183">
            <v>0</v>
          </cell>
        </row>
        <row r="3184">
          <cell r="A3184" t="str">
            <v/>
          </cell>
          <cell r="B3184" t="str">
            <v/>
          </cell>
          <cell r="C3184">
            <v>0</v>
          </cell>
          <cell r="D3184" t="str">
            <v/>
          </cell>
          <cell r="E3184">
            <v>0</v>
          </cell>
          <cell r="F3184">
            <v>0</v>
          </cell>
          <cell r="G3184">
            <v>0</v>
          </cell>
        </row>
        <row r="3185">
          <cell r="A3185" t="str">
            <v/>
          </cell>
          <cell r="B3185" t="str">
            <v/>
          </cell>
          <cell r="C3185">
            <v>0</v>
          </cell>
          <cell r="D3185" t="str">
            <v/>
          </cell>
          <cell r="E3185">
            <v>0</v>
          </cell>
          <cell r="F3185">
            <v>0</v>
          </cell>
          <cell r="G3185">
            <v>0</v>
          </cell>
        </row>
        <row r="3186">
          <cell r="A3186" t="str">
            <v/>
          </cell>
          <cell r="B3186" t="str">
            <v/>
          </cell>
          <cell r="C3186">
            <v>0</v>
          </cell>
          <cell r="D3186" t="str">
            <v/>
          </cell>
          <cell r="E3186">
            <v>0</v>
          </cell>
          <cell r="F3186">
            <v>0</v>
          </cell>
          <cell r="G3186">
            <v>0</v>
          </cell>
        </row>
        <row r="3187">
          <cell r="A3187" t="str">
            <v/>
          </cell>
          <cell r="B3187" t="str">
            <v/>
          </cell>
          <cell r="C3187">
            <v>0</v>
          </cell>
          <cell r="D3187" t="str">
            <v/>
          </cell>
          <cell r="E3187">
            <v>0</v>
          </cell>
          <cell r="F3187">
            <v>0</v>
          </cell>
          <cell r="G3187">
            <v>0</v>
          </cell>
        </row>
        <row r="3188">
          <cell r="A3188" t="str">
            <v/>
          </cell>
          <cell r="B3188" t="str">
            <v/>
          </cell>
          <cell r="C3188">
            <v>0</v>
          </cell>
          <cell r="D3188" t="str">
            <v/>
          </cell>
          <cell r="E3188">
            <v>0</v>
          </cell>
          <cell r="F3188">
            <v>0</v>
          </cell>
          <cell r="G3188">
            <v>0</v>
          </cell>
        </row>
        <row r="3189">
          <cell r="A3189">
            <v>0</v>
          </cell>
          <cell r="E3189">
            <v>0</v>
          </cell>
          <cell r="F3189" t="str">
            <v>Total C</v>
          </cell>
          <cell r="G3189">
            <v>0</v>
          </cell>
        </row>
        <row r="3190">
          <cell r="A3190">
            <v>0</v>
          </cell>
          <cell r="E3190">
            <v>0</v>
          </cell>
          <cell r="G3190">
            <v>0</v>
          </cell>
        </row>
        <row r="3191">
          <cell r="A3191" t="str">
            <v/>
          </cell>
          <cell r="B3191" t="str">
            <v/>
          </cell>
          <cell r="C3191">
            <v>0</v>
          </cell>
          <cell r="D3191" t="str">
            <v>COSTO NETO</v>
          </cell>
          <cell r="E3191">
            <v>0</v>
          </cell>
          <cell r="F3191" t="str">
            <v>Total D=A+B+C</v>
          </cell>
          <cell r="G3191">
            <v>0</v>
          </cell>
        </row>
        <row r="3193">
          <cell r="A3193" t="str">
            <v>ANALISIS DE PRECIOS</v>
          </cell>
          <cell r="B3193">
            <v>0</v>
          </cell>
          <cell r="C3193">
            <v>0</v>
          </cell>
          <cell r="D3193">
            <v>0</v>
          </cell>
          <cell r="E3193">
            <v>0</v>
          </cell>
          <cell r="F3193">
            <v>0</v>
          </cell>
          <cell r="G3193">
            <v>0</v>
          </cell>
        </row>
        <row r="3194">
          <cell r="A3194" t="str">
            <v>COMITENTE:</v>
          </cell>
          <cell r="B3194" t="str">
            <v>INSTITUTO PROVINCIAL DE LA VIVIENDA</v>
          </cell>
          <cell r="C3194">
            <v>0</v>
          </cell>
          <cell r="D3194">
            <v>0</v>
          </cell>
          <cell r="E3194">
            <v>0</v>
          </cell>
          <cell r="F3194">
            <v>0</v>
          </cell>
          <cell r="G3194">
            <v>0</v>
          </cell>
        </row>
        <row r="3195">
          <cell r="A3195" t="str">
            <v>CONTRATISTA:</v>
          </cell>
          <cell r="B3195">
            <v>0</v>
          </cell>
          <cell r="C3195">
            <v>0</v>
          </cell>
          <cell r="D3195">
            <v>0</v>
          </cell>
          <cell r="E3195">
            <v>0</v>
          </cell>
          <cell r="F3195">
            <v>0</v>
          </cell>
          <cell r="G3195">
            <v>0</v>
          </cell>
        </row>
        <row r="3196">
          <cell r="A3196" t="str">
            <v>OBRA:</v>
          </cell>
          <cell r="B3196">
            <v>0</v>
          </cell>
          <cell r="C3196">
            <v>0</v>
          </cell>
          <cell r="D3196">
            <v>0</v>
          </cell>
          <cell r="E3196">
            <v>0</v>
          </cell>
          <cell r="F3196" t="str">
            <v>PRECIOS A:</v>
          </cell>
          <cell r="G3196">
            <v>0</v>
          </cell>
        </row>
        <row r="3197">
          <cell r="A3197" t="str">
            <v>UBICACIÓN:</v>
          </cell>
          <cell r="B3197">
            <v>0</v>
          </cell>
          <cell r="C3197">
            <v>0</v>
          </cell>
          <cell r="E3197">
            <v>0</v>
          </cell>
          <cell r="G3197">
            <v>0</v>
          </cell>
        </row>
        <row r="3198">
          <cell r="A3198" t="str">
            <v>RUBRO:</v>
          </cell>
          <cell r="B3198">
            <v>0</v>
          </cell>
          <cell r="C3198">
            <v>0</v>
          </cell>
          <cell r="E3198">
            <v>0</v>
          </cell>
          <cell r="G3198">
            <v>0</v>
          </cell>
        </row>
        <row r="3199">
          <cell r="A3199" t="str">
            <v>ITEM:</v>
          </cell>
          <cell r="B3199" t="str">
            <v/>
          </cell>
          <cell r="C3199" t="str">
            <v/>
          </cell>
          <cell r="E3199">
            <v>0</v>
          </cell>
          <cell r="F3199" t="str">
            <v>UNIDAD:</v>
          </cell>
          <cell r="G3199" t="str">
            <v/>
          </cell>
        </row>
        <row r="3200">
          <cell r="A3200">
            <v>0</v>
          </cell>
          <cell r="B3200">
            <v>0</v>
          </cell>
          <cell r="E3200">
            <v>0</v>
          </cell>
          <cell r="G3200">
            <v>0</v>
          </cell>
        </row>
        <row r="3201">
          <cell r="A3201" t="str">
            <v>DATOS REDETERMINACION</v>
          </cell>
          <cell r="B3201">
            <v>0</v>
          </cell>
          <cell r="C3201" t="str">
            <v>DESIGNACION</v>
          </cell>
          <cell r="D3201" t="str">
            <v>U</v>
          </cell>
          <cell r="E3201" t="str">
            <v>Cantidad</v>
          </cell>
          <cell r="F3201" t="str">
            <v>$ Unitarios</v>
          </cell>
          <cell r="G3201" t="str">
            <v>$ Parcial</v>
          </cell>
        </row>
        <row r="3202">
          <cell r="A3202" t="str">
            <v>CÓDIGO</v>
          </cell>
          <cell r="B3202" t="str">
            <v>DESCRIPCIÓN</v>
          </cell>
          <cell r="C3202">
            <v>0</v>
          </cell>
          <cell r="D3202">
            <v>0</v>
          </cell>
          <cell r="E3202">
            <v>0</v>
          </cell>
          <cell r="F3202">
            <v>0</v>
          </cell>
          <cell r="G3202">
            <v>0</v>
          </cell>
        </row>
        <row r="3203">
          <cell r="A3203" t="str">
            <v>A - MATERIALES</v>
          </cell>
          <cell r="B3203">
            <v>0</v>
          </cell>
          <cell r="C3203">
            <v>0</v>
          </cell>
          <cell r="D3203">
            <v>0</v>
          </cell>
          <cell r="E3203">
            <v>0</v>
          </cell>
          <cell r="F3203">
            <v>0</v>
          </cell>
          <cell r="G3203">
            <v>0</v>
          </cell>
        </row>
        <row r="3204">
          <cell r="A3204" t="str">
            <v/>
          </cell>
          <cell r="B3204" t="str">
            <v/>
          </cell>
          <cell r="C3204">
            <v>0</v>
          </cell>
          <cell r="D3204" t="str">
            <v/>
          </cell>
          <cell r="E3204">
            <v>0</v>
          </cell>
          <cell r="F3204">
            <v>0</v>
          </cell>
          <cell r="G3204">
            <v>0</v>
          </cell>
        </row>
        <row r="3205">
          <cell r="A3205" t="str">
            <v/>
          </cell>
          <cell r="B3205" t="str">
            <v/>
          </cell>
          <cell r="C3205">
            <v>0</v>
          </cell>
          <cell r="D3205" t="str">
            <v/>
          </cell>
          <cell r="E3205">
            <v>0</v>
          </cell>
          <cell r="F3205">
            <v>0</v>
          </cell>
          <cell r="G3205">
            <v>0</v>
          </cell>
        </row>
        <row r="3206">
          <cell r="A3206" t="str">
            <v/>
          </cell>
          <cell r="B3206" t="str">
            <v/>
          </cell>
          <cell r="C3206">
            <v>0</v>
          </cell>
          <cell r="D3206" t="str">
            <v/>
          </cell>
          <cell r="E3206">
            <v>0</v>
          </cell>
          <cell r="F3206">
            <v>0</v>
          </cell>
          <cell r="G3206">
            <v>0</v>
          </cell>
        </row>
        <row r="3207">
          <cell r="A3207" t="str">
            <v/>
          </cell>
          <cell r="B3207" t="str">
            <v/>
          </cell>
          <cell r="C3207">
            <v>0</v>
          </cell>
          <cell r="D3207" t="str">
            <v/>
          </cell>
          <cell r="E3207">
            <v>0</v>
          </cell>
          <cell r="F3207">
            <v>0</v>
          </cell>
          <cell r="G3207">
            <v>0</v>
          </cell>
        </row>
        <row r="3208">
          <cell r="A3208" t="str">
            <v/>
          </cell>
          <cell r="B3208" t="str">
            <v/>
          </cell>
          <cell r="C3208">
            <v>0</v>
          </cell>
          <cell r="D3208" t="str">
            <v/>
          </cell>
          <cell r="E3208">
            <v>0</v>
          </cell>
          <cell r="F3208">
            <v>0</v>
          </cell>
          <cell r="G3208">
            <v>0</v>
          </cell>
        </row>
        <row r="3209">
          <cell r="A3209" t="str">
            <v/>
          </cell>
          <cell r="B3209" t="str">
            <v/>
          </cell>
          <cell r="C3209">
            <v>0</v>
          </cell>
          <cell r="D3209" t="str">
            <v/>
          </cell>
          <cell r="E3209">
            <v>0</v>
          </cell>
          <cell r="F3209">
            <v>0</v>
          </cell>
          <cell r="G3209">
            <v>0</v>
          </cell>
        </row>
        <row r="3210">
          <cell r="A3210" t="str">
            <v/>
          </cell>
          <cell r="B3210" t="str">
            <v/>
          </cell>
          <cell r="C3210">
            <v>0</v>
          </cell>
          <cell r="D3210" t="str">
            <v/>
          </cell>
          <cell r="E3210">
            <v>0</v>
          </cell>
          <cell r="F3210">
            <v>0</v>
          </cell>
          <cell r="G3210">
            <v>0</v>
          </cell>
        </row>
        <row r="3211">
          <cell r="A3211" t="str">
            <v/>
          </cell>
          <cell r="B3211" t="str">
            <v/>
          </cell>
          <cell r="C3211">
            <v>0</v>
          </cell>
          <cell r="D3211" t="str">
            <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v>0</v>
          </cell>
          <cell r="B3224">
            <v>0</v>
          </cell>
          <cell r="C3224">
            <v>0</v>
          </cell>
          <cell r="D3224">
            <v>0</v>
          </cell>
          <cell r="E3224">
            <v>0</v>
          </cell>
          <cell r="F3224" t="str">
            <v>Total A</v>
          </cell>
          <cell r="G3224">
            <v>0</v>
          </cell>
        </row>
        <row r="3225">
          <cell r="A3225" t="str">
            <v>B - MANO DE OBRA</v>
          </cell>
          <cell r="B3225">
            <v>0</v>
          </cell>
          <cell r="C3225">
            <v>0</v>
          </cell>
          <cell r="D3225">
            <v>0</v>
          </cell>
          <cell r="E3225">
            <v>0</v>
          </cell>
          <cell r="F3225">
            <v>0</v>
          </cell>
          <cell r="G3225">
            <v>0</v>
          </cell>
        </row>
        <row r="3226">
          <cell r="A3226" t="str">
            <v/>
          </cell>
          <cell r="B3226" t="str">
            <v/>
          </cell>
          <cell r="C3226">
            <v>0</v>
          </cell>
          <cell r="D3226" t="str">
            <v/>
          </cell>
          <cell r="E3226">
            <v>0</v>
          </cell>
          <cell r="F3226">
            <v>0</v>
          </cell>
          <cell r="G3226">
            <v>0</v>
          </cell>
        </row>
        <row r="3227">
          <cell r="A3227" t="str">
            <v/>
          </cell>
          <cell r="B3227" t="str">
            <v/>
          </cell>
          <cell r="C3227">
            <v>0</v>
          </cell>
          <cell r="D3227" t="str">
            <v/>
          </cell>
          <cell r="E3227">
            <v>0</v>
          </cell>
          <cell r="F3227">
            <v>0</v>
          </cell>
          <cell r="G3227">
            <v>0</v>
          </cell>
        </row>
        <row r="3228">
          <cell r="A3228" t="str">
            <v/>
          </cell>
          <cell r="B3228" t="str">
            <v/>
          </cell>
          <cell r="C3228">
            <v>0</v>
          </cell>
          <cell r="D3228" t="str">
            <v/>
          </cell>
          <cell r="E3228">
            <v>0</v>
          </cell>
          <cell r="F3228">
            <v>0</v>
          </cell>
          <cell r="G3228">
            <v>0</v>
          </cell>
        </row>
        <row r="3229">
          <cell r="A3229" t="str">
            <v/>
          </cell>
          <cell r="B3229" t="str">
            <v/>
          </cell>
          <cell r="C3229">
            <v>0</v>
          </cell>
          <cell r="D3229" t="str">
            <v/>
          </cell>
          <cell r="E3229">
            <v>0</v>
          </cell>
          <cell r="F3229">
            <v>0</v>
          </cell>
          <cell r="G3229">
            <v>0</v>
          </cell>
        </row>
        <row r="3230">
          <cell r="A3230" t="str">
            <v/>
          </cell>
          <cell r="B3230" t="str">
            <v/>
          </cell>
          <cell r="C3230">
            <v>0</v>
          </cell>
          <cell r="D3230" t="str">
            <v/>
          </cell>
          <cell r="E3230">
            <v>0</v>
          </cell>
          <cell r="F3230">
            <v>0</v>
          </cell>
          <cell r="G3230">
            <v>0</v>
          </cell>
        </row>
        <row r="3231">
          <cell r="A3231" t="str">
            <v/>
          </cell>
          <cell r="B3231" t="str">
            <v/>
          </cell>
          <cell r="C3231">
            <v>0</v>
          </cell>
          <cell r="D3231" t="str">
            <v/>
          </cell>
          <cell r="E3231">
            <v>0</v>
          </cell>
          <cell r="F3231">
            <v>0</v>
          </cell>
          <cell r="G3231">
            <v>0</v>
          </cell>
        </row>
        <row r="3232">
          <cell r="A3232" t="str">
            <v/>
          </cell>
          <cell r="B3232" t="str">
            <v/>
          </cell>
          <cell r="C3232">
            <v>0</v>
          </cell>
          <cell r="D3232" t="str">
            <v/>
          </cell>
          <cell r="E3232">
            <v>0</v>
          </cell>
          <cell r="F3232">
            <v>0</v>
          </cell>
          <cell r="G3232">
            <v>0</v>
          </cell>
        </row>
        <row r="3233">
          <cell r="A3233" t="str">
            <v/>
          </cell>
          <cell r="B3233" t="str">
            <v/>
          </cell>
          <cell r="C3233">
            <v>0</v>
          </cell>
          <cell r="D3233" t="str">
            <v/>
          </cell>
          <cell r="E3233">
            <v>0</v>
          </cell>
          <cell r="F3233">
            <v>0</v>
          </cell>
          <cell r="G3233">
            <v>0</v>
          </cell>
        </row>
        <row r="3234">
          <cell r="A3234">
            <v>0</v>
          </cell>
          <cell r="B3234">
            <v>0</v>
          </cell>
          <cell r="C3234">
            <v>0</v>
          </cell>
          <cell r="D3234">
            <v>0</v>
          </cell>
          <cell r="E3234">
            <v>0</v>
          </cell>
          <cell r="F3234" t="str">
            <v>Total B</v>
          </cell>
          <cell r="G3234">
            <v>0</v>
          </cell>
        </row>
        <row r="3235">
          <cell r="A3235" t="str">
            <v>C - EQUIPOS</v>
          </cell>
          <cell r="B3235">
            <v>0</v>
          </cell>
          <cell r="C3235">
            <v>0</v>
          </cell>
          <cell r="D3235">
            <v>0</v>
          </cell>
          <cell r="E3235">
            <v>0</v>
          </cell>
          <cell r="F3235">
            <v>0</v>
          </cell>
          <cell r="G3235">
            <v>0</v>
          </cell>
        </row>
        <row r="3236">
          <cell r="A3236" t="str">
            <v/>
          </cell>
          <cell r="B3236" t="str">
            <v/>
          </cell>
          <cell r="C3236">
            <v>0</v>
          </cell>
          <cell r="D3236" t="str">
            <v/>
          </cell>
          <cell r="E3236">
            <v>0</v>
          </cell>
          <cell r="F3236">
            <v>0</v>
          </cell>
          <cell r="G3236">
            <v>0</v>
          </cell>
        </row>
        <row r="3237">
          <cell r="A3237" t="str">
            <v/>
          </cell>
          <cell r="B3237" t="str">
            <v/>
          </cell>
          <cell r="C3237">
            <v>0</v>
          </cell>
          <cell r="D3237" t="str">
            <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v>0</v>
          </cell>
          <cell r="E3246">
            <v>0</v>
          </cell>
          <cell r="F3246" t="str">
            <v>Total C</v>
          </cell>
          <cell r="G3246">
            <v>0</v>
          </cell>
        </row>
        <row r="3247">
          <cell r="A3247">
            <v>0</v>
          </cell>
          <cell r="E3247">
            <v>0</v>
          </cell>
          <cell r="G3247">
            <v>0</v>
          </cell>
        </row>
        <row r="3248">
          <cell r="A3248" t="str">
            <v/>
          </cell>
          <cell r="B3248" t="str">
            <v/>
          </cell>
          <cell r="C3248">
            <v>0</v>
          </cell>
          <cell r="D3248" t="str">
            <v>COSTO NETO</v>
          </cell>
          <cell r="E3248">
            <v>0</v>
          </cell>
          <cell r="F3248" t="str">
            <v>Total D=A+B+C</v>
          </cell>
          <cell r="G3248">
            <v>0</v>
          </cell>
        </row>
        <row r="3249">
          <cell r="A3249">
            <v>0</v>
          </cell>
          <cell r="B3249">
            <v>0</v>
          </cell>
          <cell r="C3249">
            <v>0</v>
          </cell>
          <cell r="D3249">
            <v>0</v>
          </cell>
          <cell r="E3249">
            <v>0</v>
          </cell>
          <cell r="F3249">
            <v>0</v>
          </cell>
          <cell r="G3249">
            <v>0</v>
          </cell>
        </row>
        <row r="3250">
          <cell r="A3250" t="str">
            <v>ANALISIS DE PRECIOS</v>
          </cell>
          <cell r="B3250">
            <v>0</v>
          </cell>
          <cell r="C3250">
            <v>0</v>
          </cell>
          <cell r="D3250">
            <v>0</v>
          </cell>
          <cell r="E3250">
            <v>0</v>
          </cell>
          <cell r="F3250">
            <v>0</v>
          </cell>
          <cell r="G3250">
            <v>0</v>
          </cell>
        </row>
        <row r="3251">
          <cell r="A3251" t="str">
            <v>COMITENTE:</v>
          </cell>
          <cell r="B3251" t="str">
            <v>INSTITUTO PROVINCIAL DE LA VIVIENDA</v>
          </cell>
          <cell r="C3251">
            <v>0</v>
          </cell>
          <cell r="D3251">
            <v>0</v>
          </cell>
          <cell r="E3251">
            <v>0</v>
          </cell>
          <cell r="F3251">
            <v>0</v>
          </cell>
          <cell r="G3251">
            <v>0</v>
          </cell>
        </row>
        <row r="3252">
          <cell r="A3252" t="str">
            <v>CONTRATISTA:</v>
          </cell>
          <cell r="B3252">
            <v>0</v>
          </cell>
          <cell r="C3252">
            <v>0</v>
          </cell>
          <cell r="D3252">
            <v>0</v>
          </cell>
          <cell r="E3252">
            <v>0</v>
          </cell>
          <cell r="F3252">
            <v>0</v>
          </cell>
          <cell r="G3252">
            <v>0</v>
          </cell>
        </row>
        <row r="3253">
          <cell r="A3253" t="str">
            <v>OBRA:</v>
          </cell>
          <cell r="B3253">
            <v>0</v>
          </cell>
          <cell r="C3253">
            <v>0</v>
          </cell>
          <cell r="D3253">
            <v>0</v>
          </cell>
          <cell r="E3253">
            <v>0</v>
          </cell>
          <cell r="F3253" t="str">
            <v>PRECIOS A:</v>
          </cell>
          <cell r="G3253">
            <v>0</v>
          </cell>
        </row>
        <row r="3254">
          <cell r="A3254" t="str">
            <v>UBICACIÓN:</v>
          </cell>
          <cell r="B3254">
            <v>0</v>
          </cell>
          <cell r="C3254">
            <v>0</v>
          </cell>
          <cell r="E3254">
            <v>0</v>
          </cell>
          <cell r="G3254">
            <v>0</v>
          </cell>
        </row>
        <row r="3255">
          <cell r="A3255" t="str">
            <v>RUBRO:</v>
          </cell>
          <cell r="B3255">
            <v>0</v>
          </cell>
          <cell r="C3255">
            <v>0</v>
          </cell>
          <cell r="E3255">
            <v>0</v>
          </cell>
          <cell r="G3255">
            <v>0</v>
          </cell>
        </row>
        <row r="3256">
          <cell r="A3256" t="str">
            <v>ITEM:</v>
          </cell>
          <cell r="B3256" t="str">
            <v/>
          </cell>
          <cell r="C3256" t="str">
            <v/>
          </cell>
          <cell r="E3256">
            <v>0</v>
          </cell>
          <cell r="F3256" t="str">
            <v>UNIDAD:</v>
          </cell>
          <cell r="G3256" t="str">
            <v/>
          </cell>
        </row>
        <row r="3257">
          <cell r="A3257">
            <v>0</v>
          </cell>
          <cell r="B3257">
            <v>0</v>
          </cell>
          <cell r="E3257">
            <v>0</v>
          </cell>
          <cell r="G3257">
            <v>0</v>
          </cell>
        </row>
        <row r="3258">
          <cell r="A3258" t="str">
            <v>DATOS REDETERMINACION</v>
          </cell>
          <cell r="B3258">
            <v>0</v>
          </cell>
          <cell r="C3258" t="str">
            <v>DESIGNACION</v>
          </cell>
          <cell r="D3258" t="str">
            <v>U</v>
          </cell>
          <cell r="E3258" t="str">
            <v>Cantidad</v>
          </cell>
          <cell r="F3258" t="str">
            <v>$ Unitarios</v>
          </cell>
          <cell r="G3258" t="str">
            <v>$ Parcial</v>
          </cell>
        </row>
        <row r="3259">
          <cell r="A3259" t="str">
            <v>CÓDIGO</v>
          </cell>
          <cell r="B3259" t="str">
            <v>DESCRIPCIÓN</v>
          </cell>
          <cell r="C3259">
            <v>0</v>
          </cell>
          <cell r="D3259">
            <v>0</v>
          </cell>
          <cell r="E3259">
            <v>0</v>
          </cell>
          <cell r="F3259">
            <v>0</v>
          </cell>
          <cell r="G3259">
            <v>0</v>
          </cell>
        </row>
        <row r="3260">
          <cell r="A3260" t="str">
            <v>A - MATERIALES</v>
          </cell>
          <cell r="B3260">
            <v>0</v>
          </cell>
          <cell r="C3260">
            <v>0</v>
          </cell>
          <cell r="D3260">
            <v>0</v>
          </cell>
          <cell r="E3260">
            <v>0</v>
          </cell>
          <cell r="F3260">
            <v>0</v>
          </cell>
          <cell r="G3260">
            <v>0</v>
          </cell>
        </row>
        <row r="3261">
          <cell r="A3261" t="str">
            <v/>
          </cell>
          <cell r="B3261" t="str">
            <v/>
          </cell>
          <cell r="C3261">
            <v>0</v>
          </cell>
          <cell r="D3261" t="str">
            <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t="str">
            <v/>
          </cell>
          <cell r="B3276" t="str">
            <v/>
          </cell>
          <cell r="C3276">
            <v>0</v>
          </cell>
          <cell r="D3276" t="str">
            <v/>
          </cell>
          <cell r="E3276">
            <v>0</v>
          </cell>
          <cell r="F3276">
            <v>0</v>
          </cell>
          <cell r="G3276">
            <v>0</v>
          </cell>
        </row>
        <row r="3277">
          <cell r="A3277" t="str">
            <v/>
          </cell>
          <cell r="B3277" t="str">
            <v/>
          </cell>
          <cell r="C3277">
            <v>0</v>
          </cell>
          <cell r="D3277" t="str">
            <v/>
          </cell>
          <cell r="E3277">
            <v>0</v>
          </cell>
          <cell r="F3277">
            <v>0</v>
          </cell>
          <cell r="G3277">
            <v>0</v>
          </cell>
        </row>
        <row r="3278">
          <cell r="A3278" t="str">
            <v/>
          </cell>
          <cell r="B3278" t="str">
            <v/>
          </cell>
          <cell r="C3278">
            <v>0</v>
          </cell>
          <cell r="D3278" t="str">
            <v/>
          </cell>
          <cell r="E3278">
            <v>0</v>
          </cell>
          <cell r="F3278">
            <v>0</v>
          </cell>
          <cell r="G3278">
            <v>0</v>
          </cell>
        </row>
        <row r="3279">
          <cell r="A3279" t="str">
            <v/>
          </cell>
          <cell r="B3279" t="str">
            <v/>
          </cell>
          <cell r="C3279">
            <v>0</v>
          </cell>
          <cell r="D3279" t="str">
            <v/>
          </cell>
          <cell r="E3279">
            <v>0</v>
          </cell>
          <cell r="F3279">
            <v>0</v>
          </cell>
          <cell r="G3279">
            <v>0</v>
          </cell>
        </row>
        <row r="3280">
          <cell r="A3280" t="str">
            <v/>
          </cell>
          <cell r="B3280" t="str">
            <v/>
          </cell>
          <cell r="C3280">
            <v>0</v>
          </cell>
          <cell r="D3280" t="str">
            <v/>
          </cell>
          <cell r="E3280">
            <v>0</v>
          </cell>
          <cell r="F3280">
            <v>0</v>
          </cell>
          <cell r="G3280">
            <v>0</v>
          </cell>
        </row>
        <row r="3281">
          <cell r="A3281">
            <v>0</v>
          </cell>
          <cell r="B3281">
            <v>0</v>
          </cell>
          <cell r="C3281">
            <v>0</v>
          </cell>
          <cell r="D3281">
            <v>0</v>
          </cell>
          <cell r="E3281">
            <v>0</v>
          </cell>
          <cell r="F3281" t="str">
            <v>Total A</v>
          </cell>
          <cell r="G3281">
            <v>0</v>
          </cell>
        </row>
        <row r="3282">
          <cell r="A3282" t="str">
            <v>B - MANO DE OBRA</v>
          </cell>
          <cell r="B3282">
            <v>0</v>
          </cell>
          <cell r="C3282">
            <v>0</v>
          </cell>
          <cell r="D3282">
            <v>0</v>
          </cell>
          <cell r="E3282">
            <v>0</v>
          </cell>
          <cell r="F3282">
            <v>0</v>
          </cell>
          <cell r="G3282">
            <v>0</v>
          </cell>
        </row>
        <row r="3283">
          <cell r="A3283" t="str">
            <v/>
          </cell>
          <cell r="B3283" t="str">
            <v/>
          </cell>
          <cell r="C3283">
            <v>0</v>
          </cell>
          <cell r="D3283" t="str">
            <v/>
          </cell>
          <cell r="E3283">
            <v>0</v>
          </cell>
          <cell r="F3283">
            <v>0</v>
          </cell>
          <cell r="G3283">
            <v>0</v>
          </cell>
        </row>
        <row r="3284">
          <cell r="A3284" t="str">
            <v/>
          </cell>
          <cell r="B3284" t="str">
            <v/>
          </cell>
          <cell r="C3284">
            <v>0</v>
          </cell>
          <cell r="D3284" t="str">
            <v/>
          </cell>
          <cell r="E3284">
            <v>0</v>
          </cell>
          <cell r="F3284">
            <v>0</v>
          </cell>
          <cell r="G3284">
            <v>0</v>
          </cell>
        </row>
        <row r="3285">
          <cell r="A3285" t="str">
            <v/>
          </cell>
          <cell r="B3285" t="str">
            <v/>
          </cell>
          <cell r="C3285">
            <v>0</v>
          </cell>
          <cell r="D3285" t="str">
            <v/>
          </cell>
          <cell r="E3285">
            <v>0</v>
          </cell>
          <cell r="F3285">
            <v>0</v>
          </cell>
          <cell r="G3285">
            <v>0</v>
          </cell>
        </row>
        <row r="3286">
          <cell r="A3286" t="str">
            <v/>
          </cell>
          <cell r="B3286" t="str">
            <v/>
          </cell>
          <cell r="C3286">
            <v>0</v>
          </cell>
          <cell r="D3286" t="str">
            <v/>
          </cell>
          <cell r="E3286">
            <v>0</v>
          </cell>
          <cell r="F3286">
            <v>0</v>
          </cell>
          <cell r="G3286">
            <v>0</v>
          </cell>
        </row>
        <row r="3287">
          <cell r="A3287" t="str">
            <v/>
          </cell>
          <cell r="B3287" t="str">
            <v/>
          </cell>
          <cell r="C3287">
            <v>0</v>
          </cell>
          <cell r="D3287" t="str">
            <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v>0</v>
          </cell>
          <cell r="B3291">
            <v>0</v>
          </cell>
          <cell r="C3291">
            <v>0</v>
          </cell>
          <cell r="D3291">
            <v>0</v>
          </cell>
          <cell r="E3291">
            <v>0</v>
          </cell>
          <cell r="F3291" t="str">
            <v>Total B</v>
          </cell>
          <cell r="G3291">
            <v>0</v>
          </cell>
        </row>
        <row r="3292">
          <cell r="A3292" t="str">
            <v>C - EQUIPOS</v>
          </cell>
          <cell r="B3292">
            <v>0</v>
          </cell>
          <cell r="C3292">
            <v>0</v>
          </cell>
          <cell r="D3292">
            <v>0</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t="str">
            <v/>
          </cell>
          <cell r="B3297" t="str">
            <v/>
          </cell>
          <cell r="C3297">
            <v>0</v>
          </cell>
          <cell r="D3297" t="str">
            <v/>
          </cell>
          <cell r="E3297">
            <v>0</v>
          </cell>
          <cell r="F3297">
            <v>0</v>
          </cell>
          <cell r="G3297">
            <v>0</v>
          </cell>
        </row>
        <row r="3298">
          <cell r="A3298" t="str">
            <v/>
          </cell>
          <cell r="B3298" t="str">
            <v/>
          </cell>
          <cell r="C3298">
            <v>0</v>
          </cell>
          <cell r="D3298" t="str">
            <v/>
          </cell>
          <cell r="E3298">
            <v>0</v>
          </cell>
          <cell r="F3298">
            <v>0</v>
          </cell>
          <cell r="G3298">
            <v>0</v>
          </cell>
        </row>
        <row r="3299">
          <cell r="A3299" t="str">
            <v/>
          </cell>
          <cell r="B3299" t="str">
            <v/>
          </cell>
          <cell r="C3299">
            <v>0</v>
          </cell>
          <cell r="D3299" t="str">
            <v/>
          </cell>
          <cell r="E3299">
            <v>0</v>
          </cell>
          <cell r="F3299">
            <v>0</v>
          </cell>
          <cell r="G3299">
            <v>0</v>
          </cell>
        </row>
        <row r="3300">
          <cell r="A3300" t="str">
            <v/>
          </cell>
          <cell r="B3300" t="str">
            <v/>
          </cell>
          <cell r="C3300">
            <v>0</v>
          </cell>
          <cell r="D3300" t="str">
            <v/>
          </cell>
          <cell r="E3300">
            <v>0</v>
          </cell>
          <cell r="F3300">
            <v>0</v>
          </cell>
          <cell r="G3300">
            <v>0</v>
          </cell>
        </row>
        <row r="3301">
          <cell r="A3301" t="str">
            <v/>
          </cell>
          <cell r="B3301" t="str">
            <v/>
          </cell>
          <cell r="C3301">
            <v>0</v>
          </cell>
          <cell r="D3301" t="str">
            <v/>
          </cell>
          <cell r="E3301">
            <v>0</v>
          </cell>
          <cell r="F3301">
            <v>0</v>
          </cell>
          <cell r="G3301">
            <v>0</v>
          </cell>
        </row>
        <row r="3302">
          <cell r="A3302" t="str">
            <v/>
          </cell>
          <cell r="B3302" t="str">
            <v/>
          </cell>
          <cell r="C3302">
            <v>0</v>
          </cell>
          <cell r="D3302" t="str">
            <v/>
          </cell>
          <cell r="E3302">
            <v>0</v>
          </cell>
          <cell r="F3302">
            <v>0</v>
          </cell>
          <cell r="G3302">
            <v>0</v>
          </cell>
        </row>
        <row r="3303">
          <cell r="A3303">
            <v>0</v>
          </cell>
          <cell r="E3303">
            <v>0</v>
          </cell>
          <cell r="F3303" t="str">
            <v>Total C</v>
          </cell>
          <cell r="G3303">
            <v>0</v>
          </cell>
        </row>
        <row r="3304">
          <cell r="A3304">
            <v>0</v>
          </cell>
          <cell r="E3304">
            <v>0</v>
          </cell>
          <cell r="G3304">
            <v>0</v>
          </cell>
        </row>
        <row r="3305">
          <cell r="A3305" t="str">
            <v/>
          </cell>
          <cell r="B3305" t="str">
            <v/>
          </cell>
          <cell r="C3305">
            <v>0</v>
          </cell>
          <cell r="D3305" t="str">
            <v>COSTO NETO</v>
          </cell>
          <cell r="E3305">
            <v>0</v>
          </cell>
          <cell r="F3305" t="str">
            <v>Total D=A+B+C</v>
          </cell>
          <cell r="G3305">
            <v>0</v>
          </cell>
        </row>
        <row r="3307">
          <cell r="A3307" t="str">
            <v>ANALISIS DE PRECIOS</v>
          </cell>
          <cell r="B3307">
            <v>0</v>
          </cell>
          <cell r="C3307">
            <v>0</v>
          </cell>
          <cell r="D3307">
            <v>0</v>
          </cell>
          <cell r="E3307">
            <v>0</v>
          </cell>
          <cell r="F3307">
            <v>0</v>
          </cell>
          <cell r="G3307">
            <v>0</v>
          </cell>
        </row>
        <row r="3308">
          <cell r="A3308" t="str">
            <v>COMITENTE:</v>
          </cell>
          <cell r="B3308" t="str">
            <v>INSTITUTO PROVINCIAL DE LA VIVIENDA</v>
          </cell>
          <cell r="C3308">
            <v>0</v>
          </cell>
          <cell r="D3308">
            <v>0</v>
          </cell>
          <cell r="E3308">
            <v>0</v>
          </cell>
          <cell r="F3308">
            <v>0</v>
          </cell>
          <cell r="G3308">
            <v>0</v>
          </cell>
        </row>
        <row r="3309">
          <cell r="A3309" t="str">
            <v>CONTRATISTA:</v>
          </cell>
          <cell r="B3309">
            <v>0</v>
          </cell>
          <cell r="C3309">
            <v>0</v>
          </cell>
          <cell r="D3309">
            <v>0</v>
          </cell>
          <cell r="E3309">
            <v>0</v>
          </cell>
          <cell r="F3309">
            <v>0</v>
          </cell>
          <cell r="G3309">
            <v>0</v>
          </cell>
        </row>
        <row r="3310">
          <cell r="A3310" t="str">
            <v>OBRA:</v>
          </cell>
          <cell r="B3310">
            <v>0</v>
          </cell>
          <cell r="C3310">
            <v>0</v>
          </cell>
          <cell r="D3310">
            <v>0</v>
          </cell>
          <cell r="E3310">
            <v>0</v>
          </cell>
          <cell r="F3310" t="str">
            <v>PRECIOS A:</v>
          </cell>
          <cell r="G3310">
            <v>0</v>
          </cell>
        </row>
        <row r="3311">
          <cell r="A3311" t="str">
            <v>UBICACIÓN:</v>
          </cell>
          <cell r="B3311">
            <v>0</v>
          </cell>
          <cell r="C3311">
            <v>0</v>
          </cell>
          <cell r="E3311">
            <v>0</v>
          </cell>
          <cell r="G3311">
            <v>0</v>
          </cell>
        </row>
        <row r="3312">
          <cell r="A3312" t="str">
            <v>RUBRO:</v>
          </cell>
          <cell r="B3312">
            <v>0</v>
          </cell>
          <cell r="C3312">
            <v>0</v>
          </cell>
          <cell r="E3312">
            <v>0</v>
          </cell>
          <cell r="G3312">
            <v>0</v>
          </cell>
        </row>
        <row r="3313">
          <cell r="A3313" t="str">
            <v>ITEM:</v>
          </cell>
          <cell r="B3313" t="str">
            <v/>
          </cell>
          <cell r="C3313" t="str">
            <v/>
          </cell>
          <cell r="E3313">
            <v>0</v>
          </cell>
          <cell r="F3313" t="str">
            <v>UNIDAD:</v>
          </cell>
          <cell r="G3313" t="str">
            <v/>
          </cell>
        </row>
        <row r="3314">
          <cell r="A3314">
            <v>0</v>
          </cell>
          <cell r="B3314">
            <v>0</v>
          </cell>
          <cell r="E3314">
            <v>0</v>
          </cell>
          <cell r="G3314">
            <v>0</v>
          </cell>
        </row>
        <row r="3315">
          <cell r="A3315" t="str">
            <v>DATOS REDETERMINACION</v>
          </cell>
          <cell r="B3315">
            <v>0</v>
          </cell>
          <cell r="C3315" t="str">
            <v>DESIGNACION</v>
          </cell>
          <cell r="D3315" t="str">
            <v>U</v>
          </cell>
          <cell r="E3315" t="str">
            <v>Cantidad</v>
          </cell>
          <cell r="F3315" t="str">
            <v>$ Unitarios</v>
          </cell>
          <cell r="G3315" t="str">
            <v>$ Parcial</v>
          </cell>
        </row>
        <row r="3316">
          <cell r="A3316" t="str">
            <v>CÓDIGO</v>
          </cell>
          <cell r="B3316" t="str">
            <v>DESCRIPCIÓN</v>
          </cell>
          <cell r="C3316">
            <v>0</v>
          </cell>
          <cell r="D3316">
            <v>0</v>
          </cell>
          <cell r="E3316">
            <v>0</v>
          </cell>
          <cell r="F3316">
            <v>0</v>
          </cell>
          <cell r="G3316">
            <v>0</v>
          </cell>
        </row>
        <row r="3317">
          <cell r="A3317" t="str">
            <v>A - MATERIALES</v>
          </cell>
          <cell r="B3317">
            <v>0</v>
          </cell>
          <cell r="C3317">
            <v>0</v>
          </cell>
          <cell r="D3317">
            <v>0</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t="str">
            <v/>
          </cell>
          <cell r="B3326" t="str">
            <v/>
          </cell>
          <cell r="C3326">
            <v>0</v>
          </cell>
          <cell r="D3326" t="str">
            <v/>
          </cell>
          <cell r="E3326">
            <v>0</v>
          </cell>
          <cell r="F3326">
            <v>0</v>
          </cell>
          <cell r="G3326">
            <v>0</v>
          </cell>
        </row>
        <row r="3327">
          <cell r="A3327" t="str">
            <v/>
          </cell>
          <cell r="B3327" t="str">
            <v/>
          </cell>
          <cell r="C3327">
            <v>0</v>
          </cell>
          <cell r="D3327" t="str">
            <v/>
          </cell>
          <cell r="E3327">
            <v>0</v>
          </cell>
          <cell r="F3327">
            <v>0</v>
          </cell>
          <cell r="G3327">
            <v>0</v>
          </cell>
        </row>
        <row r="3328">
          <cell r="A3328" t="str">
            <v/>
          </cell>
          <cell r="B3328" t="str">
            <v/>
          </cell>
          <cell r="C3328">
            <v>0</v>
          </cell>
          <cell r="D3328" t="str">
            <v/>
          </cell>
          <cell r="E3328">
            <v>0</v>
          </cell>
          <cell r="F3328">
            <v>0</v>
          </cell>
          <cell r="G3328">
            <v>0</v>
          </cell>
        </row>
        <row r="3329">
          <cell r="A3329" t="str">
            <v/>
          </cell>
          <cell r="B3329" t="str">
            <v/>
          </cell>
          <cell r="C3329">
            <v>0</v>
          </cell>
          <cell r="D3329" t="str">
            <v/>
          </cell>
          <cell r="E3329">
            <v>0</v>
          </cell>
          <cell r="F3329">
            <v>0</v>
          </cell>
          <cell r="G3329">
            <v>0</v>
          </cell>
        </row>
        <row r="3330">
          <cell r="A3330" t="str">
            <v/>
          </cell>
          <cell r="B3330" t="str">
            <v/>
          </cell>
          <cell r="C3330">
            <v>0</v>
          </cell>
          <cell r="D3330" t="str">
            <v/>
          </cell>
          <cell r="E3330">
            <v>0</v>
          </cell>
          <cell r="F3330">
            <v>0</v>
          </cell>
          <cell r="G3330">
            <v>0</v>
          </cell>
        </row>
        <row r="3331">
          <cell r="A3331" t="str">
            <v/>
          </cell>
          <cell r="B3331" t="str">
            <v/>
          </cell>
          <cell r="C3331">
            <v>0</v>
          </cell>
          <cell r="D3331" t="str">
            <v/>
          </cell>
          <cell r="E3331">
            <v>0</v>
          </cell>
          <cell r="F3331">
            <v>0</v>
          </cell>
          <cell r="G3331">
            <v>0</v>
          </cell>
        </row>
        <row r="3332">
          <cell r="A3332" t="str">
            <v/>
          </cell>
          <cell r="B3332" t="str">
            <v/>
          </cell>
          <cell r="C3332">
            <v>0</v>
          </cell>
          <cell r="D3332" t="str">
            <v/>
          </cell>
          <cell r="E3332">
            <v>0</v>
          </cell>
          <cell r="F3332">
            <v>0</v>
          </cell>
          <cell r="G3332">
            <v>0</v>
          </cell>
        </row>
        <row r="3333">
          <cell r="A3333" t="str">
            <v/>
          </cell>
          <cell r="B3333" t="str">
            <v/>
          </cell>
          <cell r="C3333">
            <v>0</v>
          </cell>
          <cell r="D3333" t="str">
            <v/>
          </cell>
          <cell r="E3333">
            <v>0</v>
          </cell>
          <cell r="F3333">
            <v>0</v>
          </cell>
          <cell r="G3333">
            <v>0</v>
          </cell>
        </row>
        <row r="3334">
          <cell r="A3334" t="str">
            <v/>
          </cell>
          <cell r="B3334" t="str">
            <v/>
          </cell>
          <cell r="C3334">
            <v>0</v>
          </cell>
          <cell r="D3334" t="str">
            <v/>
          </cell>
          <cell r="E3334">
            <v>0</v>
          </cell>
          <cell r="F3334">
            <v>0</v>
          </cell>
          <cell r="G3334">
            <v>0</v>
          </cell>
        </row>
        <row r="3335">
          <cell r="A3335" t="str">
            <v/>
          </cell>
          <cell r="B3335" t="str">
            <v/>
          </cell>
          <cell r="C3335">
            <v>0</v>
          </cell>
          <cell r="D3335" t="str">
            <v/>
          </cell>
          <cell r="E3335">
            <v>0</v>
          </cell>
          <cell r="F3335">
            <v>0</v>
          </cell>
          <cell r="G3335">
            <v>0</v>
          </cell>
        </row>
        <row r="3336">
          <cell r="A3336" t="str">
            <v/>
          </cell>
          <cell r="B3336" t="str">
            <v/>
          </cell>
          <cell r="C3336">
            <v>0</v>
          </cell>
          <cell r="D3336" t="str">
            <v/>
          </cell>
          <cell r="E3336">
            <v>0</v>
          </cell>
          <cell r="F3336">
            <v>0</v>
          </cell>
          <cell r="G3336">
            <v>0</v>
          </cell>
        </row>
        <row r="3337">
          <cell r="A3337" t="str">
            <v/>
          </cell>
          <cell r="B3337" t="str">
            <v/>
          </cell>
          <cell r="C3337">
            <v>0</v>
          </cell>
          <cell r="D3337" t="str">
            <v/>
          </cell>
          <cell r="E3337">
            <v>0</v>
          </cell>
          <cell r="F3337">
            <v>0</v>
          </cell>
          <cell r="G3337">
            <v>0</v>
          </cell>
        </row>
        <row r="3338">
          <cell r="A3338">
            <v>0</v>
          </cell>
          <cell r="B3338">
            <v>0</v>
          </cell>
          <cell r="C3338">
            <v>0</v>
          </cell>
          <cell r="D3338">
            <v>0</v>
          </cell>
          <cell r="E3338">
            <v>0</v>
          </cell>
          <cell r="F3338" t="str">
            <v>Total A</v>
          </cell>
          <cell r="G3338">
            <v>0</v>
          </cell>
        </row>
        <row r="3339">
          <cell r="A3339" t="str">
            <v>B - MANO DE OBRA</v>
          </cell>
          <cell r="B3339">
            <v>0</v>
          </cell>
          <cell r="C3339">
            <v>0</v>
          </cell>
          <cell r="D3339">
            <v>0</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t="str">
            <v/>
          </cell>
          <cell r="B3347" t="str">
            <v/>
          </cell>
          <cell r="C3347">
            <v>0</v>
          </cell>
          <cell r="D3347" t="str">
            <v/>
          </cell>
          <cell r="E3347">
            <v>0</v>
          </cell>
          <cell r="F3347">
            <v>0</v>
          </cell>
          <cell r="G3347">
            <v>0</v>
          </cell>
        </row>
        <row r="3348">
          <cell r="A3348">
            <v>0</v>
          </cell>
          <cell r="B3348">
            <v>0</v>
          </cell>
          <cell r="C3348">
            <v>0</v>
          </cell>
          <cell r="D3348">
            <v>0</v>
          </cell>
          <cell r="E3348">
            <v>0</v>
          </cell>
          <cell r="F3348" t="str">
            <v>Total B</v>
          </cell>
          <cell r="G3348">
            <v>0</v>
          </cell>
        </row>
        <row r="3349">
          <cell r="A3349" t="str">
            <v>C - EQUIPOS</v>
          </cell>
          <cell r="B3349">
            <v>0</v>
          </cell>
          <cell r="C3349">
            <v>0</v>
          </cell>
          <cell r="D3349">
            <v>0</v>
          </cell>
          <cell r="E3349">
            <v>0</v>
          </cell>
          <cell r="F3349">
            <v>0</v>
          </cell>
          <cell r="G3349">
            <v>0</v>
          </cell>
        </row>
        <row r="3350">
          <cell r="A3350" t="str">
            <v/>
          </cell>
          <cell r="B3350" t="str">
            <v/>
          </cell>
          <cell r="C3350">
            <v>0</v>
          </cell>
          <cell r="D3350" t="str">
            <v/>
          </cell>
          <cell r="E3350">
            <v>0</v>
          </cell>
          <cell r="F3350">
            <v>0</v>
          </cell>
          <cell r="G3350">
            <v>0</v>
          </cell>
        </row>
        <row r="3351">
          <cell r="A3351" t="str">
            <v/>
          </cell>
          <cell r="B3351" t="str">
            <v/>
          </cell>
          <cell r="C3351">
            <v>0</v>
          </cell>
          <cell r="D3351" t="str">
            <v/>
          </cell>
          <cell r="E3351">
            <v>0</v>
          </cell>
          <cell r="F3351">
            <v>0</v>
          </cell>
          <cell r="G3351">
            <v>0</v>
          </cell>
        </row>
        <row r="3352">
          <cell r="A3352" t="str">
            <v/>
          </cell>
          <cell r="B3352" t="str">
            <v/>
          </cell>
          <cell r="C3352">
            <v>0</v>
          </cell>
          <cell r="D3352" t="str">
            <v/>
          </cell>
          <cell r="E3352">
            <v>0</v>
          </cell>
          <cell r="F3352">
            <v>0</v>
          </cell>
          <cell r="G3352">
            <v>0</v>
          </cell>
        </row>
        <row r="3353">
          <cell r="A3353" t="str">
            <v/>
          </cell>
          <cell r="B3353" t="str">
            <v/>
          </cell>
          <cell r="C3353">
            <v>0</v>
          </cell>
          <cell r="D3353" t="str">
            <v/>
          </cell>
          <cell r="E3353">
            <v>0</v>
          </cell>
          <cell r="F3353">
            <v>0</v>
          </cell>
          <cell r="G3353">
            <v>0</v>
          </cell>
        </row>
        <row r="3354">
          <cell r="A3354" t="str">
            <v/>
          </cell>
          <cell r="B3354" t="str">
            <v/>
          </cell>
          <cell r="C3354">
            <v>0</v>
          </cell>
          <cell r="D3354" t="str">
            <v/>
          </cell>
          <cell r="E3354">
            <v>0</v>
          </cell>
          <cell r="F3354">
            <v>0</v>
          </cell>
          <cell r="G3354">
            <v>0</v>
          </cell>
        </row>
        <row r="3355">
          <cell r="A3355" t="str">
            <v/>
          </cell>
          <cell r="B3355" t="str">
            <v/>
          </cell>
          <cell r="C3355">
            <v>0</v>
          </cell>
          <cell r="D3355" t="str">
            <v/>
          </cell>
          <cell r="E3355">
            <v>0</v>
          </cell>
          <cell r="F3355">
            <v>0</v>
          </cell>
          <cell r="G3355">
            <v>0</v>
          </cell>
        </row>
        <row r="3356">
          <cell r="A3356" t="str">
            <v/>
          </cell>
          <cell r="B3356" t="str">
            <v/>
          </cell>
          <cell r="C3356">
            <v>0</v>
          </cell>
          <cell r="D3356" t="str">
            <v/>
          </cell>
          <cell r="E3356">
            <v>0</v>
          </cell>
          <cell r="F3356">
            <v>0</v>
          </cell>
          <cell r="G3356">
            <v>0</v>
          </cell>
        </row>
        <row r="3357">
          <cell r="A3357" t="str">
            <v/>
          </cell>
          <cell r="B3357" t="str">
            <v/>
          </cell>
          <cell r="C3357">
            <v>0</v>
          </cell>
          <cell r="D3357" t="str">
            <v/>
          </cell>
          <cell r="E3357">
            <v>0</v>
          </cell>
          <cell r="F3357">
            <v>0</v>
          </cell>
          <cell r="G3357">
            <v>0</v>
          </cell>
        </row>
        <row r="3358">
          <cell r="A3358" t="str">
            <v/>
          </cell>
          <cell r="B3358" t="str">
            <v/>
          </cell>
          <cell r="C3358">
            <v>0</v>
          </cell>
          <cell r="D3358" t="str">
            <v/>
          </cell>
          <cell r="E3358">
            <v>0</v>
          </cell>
          <cell r="F3358">
            <v>0</v>
          </cell>
          <cell r="G3358">
            <v>0</v>
          </cell>
        </row>
        <row r="3359">
          <cell r="A3359" t="str">
            <v/>
          </cell>
          <cell r="B3359" t="str">
            <v/>
          </cell>
          <cell r="C3359">
            <v>0</v>
          </cell>
          <cell r="D3359" t="str">
            <v/>
          </cell>
          <cell r="E3359">
            <v>0</v>
          </cell>
          <cell r="F3359">
            <v>0</v>
          </cell>
          <cell r="G3359">
            <v>0</v>
          </cell>
        </row>
        <row r="3360">
          <cell r="A3360">
            <v>0</v>
          </cell>
          <cell r="E3360">
            <v>0</v>
          </cell>
          <cell r="F3360" t="str">
            <v>Total C</v>
          </cell>
          <cell r="G3360">
            <v>0</v>
          </cell>
        </row>
        <row r="3361">
          <cell r="A3361">
            <v>0</v>
          </cell>
          <cell r="E3361">
            <v>0</v>
          </cell>
          <cell r="G3361">
            <v>0</v>
          </cell>
        </row>
        <row r="3362">
          <cell r="A3362" t="str">
            <v/>
          </cell>
          <cell r="B3362" t="str">
            <v/>
          </cell>
          <cell r="C3362">
            <v>0</v>
          </cell>
          <cell r="D3362" t="str">
            <v>COSTO NETO</v>
          </cell>
          <cell r="E3362">
            <v>0</v>
          </cell>
          <cell r="F3362" t="str">
            <v>Total D=A+B+C</v>
          </cell>
          <cell r="G3362">
            <v>0</v>
          </cell>
        </row>
        <row r="3363">
          <cell r="A3363">
            <v>0</v>
          </cell>
          <cell r="B3363">
            <v>0</v>
          </cell>
          <cell r="C3363">
            <v>0</v>
          </cell>
          <cell r="D3363">
            <v>0</v>
          </cell>
          <cell r="E3363">
            <v>0</v>
          </cell>
          <cell r="F3363">
            <v>0</v>
          </cell>
          <cell r="G3363">
            <v>0</v>
          </cell>
        </row>
        <row r="3364">
          <cell r="A3364" t="str">
            <v>ANALISIS DE PRECIOS</v>
          </cell>
          <cell r="B3364">
            <v>0</v>
          </cell>
          <cell r="C3364">
            <v>0</v>
          </cell>
          <cell r="D3364">
            <v>0</v>
          </cell>
          <cell r="E3364">
            <v>0</v>
          </cell>
          <cell r="F3364">
            <v>0</v>
          </cell>
          <cell r="G3364">
            <v>0</v>
          </cell>
        </row>
        <row r="3365">
          <cell r="A3365" t="str">
            <v>COMITENTE:</v>
          </cell>
          <cell r="B3365" t="str">
            <v>INSTITUTO PROVINCIAL DE LA VIVIENDA</v>
          </cell>
          <cell r="C3365">
            <v>0</v>
          </cell>
          <cell r="D3365">
            <v>0</v>
          </cell>
          <cell r="E3365">
            <v>0</v>
          </cell>
          <cell r="F3365">
            <v>0</v>
          </cell>
          <cell r="G3365">
            <v>0</v>
          </cell>
        </row>
        <row r="3366">
          <cell r="A3366" t="str">
            <v>CONTRATISTA:</v>
          </cell>
          <cell r="B3366">
            <v>0</v>
          </cell>
          <cell r="C3366">
            <v>0</v>
          </cell>
          <cell r="D3366">
            <v>0</v>
          </cell>
          <cell r="E3366">
            <v>0</v>
          </cell>
          <cell r="F3366">
            <v>0</v>
          </cell>
          <cell r="G3366">
            <v>0</v>
          </cell>
        </row>
        <row r="3367">
          <cell r="A3367" t="str">
            <v>OBRA:</v>
          </cell>
          <cell r="B3367">
            <v>0</v>
          </cell>
          <cell r="C3367">
            <v>0</v>
          </cell>
          <cell r="D3367">
            <v>0</v>
          </cell>
          <cell r="E3367">
            <v>0</v>
          </cell>
          <cell r="F3367" t="str">
            <v>PRECIOS A:</v>
          </cell>
          <cell r="G3367">
            <v>0</v>
          </cell>
        </row>
        <row r="3368">
          <cell r="A3368" t="str">
            <v>UBICACIÓN:</v>
          </cell>
          <cell r="B3368">
            <v>0</v>
          </cell>
          <cell r="C3368">
            <v>0</v>
          </cell>
          <cell r="E3368">
            <v>0</v>
          </cell>
          <cell r="G3368">
            <v>0</v>
          </cell>
        </row>
        <row r="3369">
          <cell r="A3369" t="str">
            <v>RUBRO:</v>
          </cell>
          <cell r="B3369">
            <v>0</v>
          </cell>
          <cell r="C3369">
            <v>0</v>
          </cell>
          <cell r="E3369">
            <v>0</v>
          </cell>
          <cell r="G3369">
            <v>0</v>
          </cell>
        </row>
        <row r="3370">
          <cell r="A3370" t="str">
            <v>ITEM:</v>
          </cell>
          <cell r="B3370" t="str">
            <v/>
          </cell>
          <cell r="C3370" t="str">
            <v/>
          </cell>
          <cell r="E3370">
            <v>0</v>
          </cell>
          <cell r="F3370" t="str">
            <v>UNIDAD:</v>
          </cell>
          <cell r="G3370" t="str">
            <v/>
          </cell>
        </row>
        <row r="3371">
          <cell r="A3371">
            <v>0</v>
          </cell>
          <cell r="B3371">
            <v>0</v>
          </cell>
          <cell r="E3371">
            <v>0</v>
          </cell>
          <cell r="G3371">
            <v>0</v>
          </cell>
        </row>
        <row r="3372">
          <cell r="A3372" t="str">
            <v>DATOS REDETERMINACION</v>
          </cell>
          <cell r="B3372">
            <v>0</v>
          </cell>
          <cell r="C3372" t="str">
            <v>DESIGNACION</v>
          </cell>
          <cell r="D3372" t="str">
            <v>U</v>
          </cell>
          <cell r="E3372" t="str">
            <v>Cantidad</v>
          </cell>
          <cell r="F3372" t="str">
            <v>$ Unitarios</v>
          </cell>
          <cell r="G3372" t="str">
            <v>$ Parcial</v>
          </cell>
        </row>
        <row r="3373">
          <cell r="A3373" t="str">
            <v>CÓDIGO</v>
          </cell>
          <cell r="B3373" t="str">
            <v>DESCRIPCIÓN</v>
          </cell>
          <cell r="C3373">
            <v>0</v>
          </cell>
          <cell r="D3373">
            <v>0</v>
          </cell>
          <cell r="E3373">
            <v>0</v>
          </cell>
          <cell r="F3373">
            <v>0</v>
          </cell>
          <cell r="G3373">
            <v>0</v>
          </cell>
        </row>
        <row r="3374">
          <cell r="A3374" t="str">
            <v>A - MATERIALES</v>
          </cell>
          <cell r="B3374">
            <v>0</v>
          </cell>
          <cell r="C3374">
            <v>0</v>
          </cell>
          <cell r="D3374">
            <v>0</v>
          </cell>
          <cell r="E3374">
            <v>0</v>
          </cell>
          <cell r="F3374">
            <v>0</v>
          </cell>
          <cell r="G3374">
            <v>0</v>
          </cell>
        </row>
        <row r="3375">
          <cell r="A3375" t="str">
            <v/>
          </cell>
          <cell r="B3375" t="str">
            <v/>
          </cell>
          <cell r="C3375">
            <v>0</v>
          </cell>
          <cell r="D3375" t="str">
            <v/>
          </cell>
          <cell r="E3375">
            <v>0</v>
          </cell>
          <cell r="F3375">
            <v>0</v>
          </cell>
          <cell r="G3375">
            <v>0</v>
          </cell>
        </row>
        <row r="3376">
          <cell r="A3376" t="str">
            <v/>
          </cell>
          <cell r="B3376" t="str">
            <v/>
          </cell>
          <cell r="C3376">
            <v>0</v>
          </cell>
          <cell r="D3376" t="str">
            <v/>
          </cell>
          <cell r="E3376">
            <v>0</v>
          </cell>
          <cell r="F3376">
            <v>0</v>
          </cell>
          <cell r="G3376">
            <v>0</v>
          </cell>
        </row>
        <row r="3377">
          <cell r="A3377" t="str">
            <v/>
          </cell>
          <cell r="B3377" t="str">
            <v/>
          </cell>
          <cell r="C3377">
            <v>0</v>
          </cell>
          <cell r="D3377" t="str">
            <v/>
          </cell>
          <cell r="E3377">
            <v>0</v>
          </cell>
          <cell r="F3377">
            <v>0</v>
          </cell>
          <cell r="G3377">
            <v>0</v>
          </cell>
        </row>
        <row r="3378">
          <cell r="A3378" t="str">
            <v/>
          </cell>
          <cell r="B3378" t="str">
            <v/>
          </cell>
          <cell r="C3378">
            <v>0</v>
          </cell>
          <cell r="D3378" t="str">
            <v/>
          </cell>
          <cell r="E3378">
            <v>0</v>
          </cell>
          <cell r="F3378">
            <v>0</v>
          </cell>
          <cell r="G3378">
            <v>0</v>
          </cell>
        </row>
        <row r="3379">
          <cell r="A3379" t="str">
            <v/>
          </cell>
          <cell r="B3379" t="str">
            <v/>
          </cell>
          <cell r="C3379">
            <v>0</v>
          </cell>
          <cell r="D3379" t="str">
            <v/>
          </cell>
          <cell r="E3379">
            <v>0</v>
          </cell>
          <cell r="F3379">
            <v>0</v>
          </cell>
          <cell r="G3379">
            <v>0</v>
          </cell>
        </row>
        <row r="3380">
          <cell r="A3380" t="str">
            <v/>
          </cell>
          <cell r="B3380" t="str">
            <v/>
          </cell>
          <cell r="C3380">
            <v>0</v>
          </cell>
          <cell r="D3380" t="str">
            <v/>
          </cell>
          <cell r="E3380">
            <v>0</v>
          </cell>
          <cell r="F3380">
            <v>0</v>
          </cell>
          <cell r="G3380">
            <v>0</v>
          </cell>
        </row>
        <row r="3381">
          <cell r="A3381" t="str">
            <v/>
          </cell>
          <cell r="B3381" t="str">
            <v/>
          </cell>
          <cell r="C3381">
            <v>0</v>
          </cell>
          <cell r="D3381" t="str">
            <v/>
          </cell>
          <cell r="E3381">
            <v>0</v>
          </cell>
          <cell r="F3381">
            <v>0</v>
          </cell>
          <cell r="G3381">
            <v>0</v>
          </cell>
        </row>
        <row r="3382">
          <cell r="A3382" t="str">
            <v/>
          </cell>
          <cell r="B3382" t="str">
            <v/>
          </cell>
          <cell r="C3382">
            <v>0</v>
          </cell>
          <cell r="D3382" t="str">
            <v/>
          </cell>
          <cell r="E3382">
            <v>0</v>
          </cell>
          <cell r="F3382">
            <v>0</v>
          </cell>
          <cell r="G3382">
            <v>0</v>
          </cell>
        </row>
        <row r="3383">
          <cell r="A3383" t="str">
            <v/>
          </cell>
          <cell r="B3383" t="str">
            <v/>
          </cell>
          <cell r="C3383">
            <v>0</v>
          </cell>
          <cell r="D3383" t="str">
            <v/>
          </cell>
          <cell r="E3383">
            <v>0</v>
          </cell>
          <cell r="F3383">
            <v>0</v>
          </cell>
          <cell r="G3383">
            <v>0</v>
          </cell>
        </row>
        <row r="3384">
          <cell r="A3384" t="str">
            <v/>
          </cell>
          <cell r="B3384" t="str">
            <v/>
          </cell>
          <cell r="C3384">
            <v>0</v>
          </cell>
          <cell r="D3384" t="str">
            <v/>
          </cell>
          <cell r="E3384">
            <v>0</v>
          </cell>
          <cell r="F3384">
            <v>0</v>
          </cell>
          <cell r="G3384">
            <v>0</v>
          </cell>
        </row>
        <row r="3385">
          <cell r="A3385" t="str">
            <v/>
          </cell>
          <cell r="B3385" t="str">
            <v/>
          </cell>
          <cell r="C3385">
            <v>0</v>
          </cell>
          <cell r="D3385" t="str">
            <v/>
          </cell>
          <cell r="E3385">
            <v>0</v>
          </cell>
          <cell r="F3385">
            <v>0</v>
          </cell>
          <cell r="G3385">
            <v>0</v>
          </cell>
        </row>
        <row r="3386">
          <cell r="A3386" t="str">
            <v/>
          </cell>
          <cell r="B3386" t="str">
            <v/>
          </cell>
          <cell r="C3386">
            <v>0</v>
          </cell>
          <cell r="D3386" t="str">
            <v/>
          </cell>
          <cell r="E3386">
            <v>0</v>
          </cell>
          <cell r="F3386">
            <v>0</v>
          </cell>
          <cell r="G3386">
            <v>0</v>
          </cell>
        </row>
        <row r="3387">
          <cell r="A3387" t="str">
            <v/>
          </cell>
          <cell r="B3387" t="str">
            <v/>
          </cell>
          <cell r="C3387">
            <v>0</v>
          </cell>
          <cell r="D3387" t="str">
            <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v>0</v>
          </cell>
          <cell r="B3395">
            <v>0</v>
          </cell>
          <cell r="C3395">
            <v>0</v>
          </cell>
          <cell r="D3395">
            <v>0</v>
          </cell>
          <cell r="E3395">
            <v>0</v>
          </cell>
          <cell r="F3395" t="str">
            <v>Total A</v>
          </cell>
          <cell r="G3395">
            <v>0</v>
          </cell>
        </row>
        <row r="3396">
          <cell r="A3396" t="str">
            <v>B - MANO DE OBRA</v>
          </cell>
          <cell r="B3396">
            <v>0</v>
          </cell>
          <cell r="C3396">
            <v>0</v>
          </cell>
          <cell r="D3396">
            <v>0</v>
          </cell>
          <cell r="E3396">
            <v>0</v>
          </cell>
          <cell r="F3396">
            <v>0</v>
          </cell>
          <cell r="G3396">
            <v>0</v>
          </cell>
        </row>
        <row r="3397">
          <cell r="A3397" t="str">
            <v/>
          </cell>
          <cell r="B3397" t="str">
            <v/>
          </cell>
          <cell r="C3397">
            <v>0</v>
          </cell>
          <cell r="D3397" t="str">
            <v/>
          </cell>
          <cell r="E3397">
            <v>0</v>
          </cell>
          <cell r="F3397">
            <v>0</v>
          </cell>
          <cell r="G3397">
            <v>0</v>
          </cell>
        </row>
        <row r="3398">
          <cell r="A3398" t="str">
            <v/>
          </cell>
          <cell r="B3398" t="str">
            <v/>
          </cell>
          <cell r="C3398">
            <v>0</v>
          </cell>
          <cell r="D3398" t="str">
            <v/>
          </cell>
          <cell r="E3398">
            <v>0</v>
          </cell>
          <cell r="F3398">
            <v>0</v>
          </cell>
          <cell r="G3398">
            <v>0</v>
          </cell>
        </row>
        <row r="3399">
          <cell r="A3399" t="str">
            <v/>
          </cell>
          <cell r="B3399" t="str">
            <v/>
          </cell>
          <cell r="C3399">
            <v>0</v>
          </cell>
          <cell r="D3399" t="str">
            <v/>
          </cell>
          <cell r="E3399">
            <v>0</v>
          </cell>
          <cell r="F3399">
            <v>0</v>
          </cell>
          <cell r="G3399">
            <v>0</v>
          </cell>
        </row>
        <row r="3400">
          <cell r="A3400" t="str">
            <v/>
          </cell>
          <cell r="B3400" t="str">
            <v/>
          </cell>
          <cell r="C3400">
            <v>0</v>
          </cell>
          <cell r="D3400" t="str">
            <v/>
          </cell>
          <cell r="E3400">
            <v>0</v>
          </cell>
          <cell r="F3400">
            <v>0</v>
          </cell>
          <cell r="G3400">
            <v>0</v>
          </cell>
        </row>
        <row r="3401">
          <cell r="A3401" t="str">
            <v/>
          </cell>
          <cell r="B3401" t="str">
            <v/>
          </cell>
          <cell r="C3401">
            <v>0</v>
          </cell>
          <cell r="D3401" t="str">
            <v/>
          </cell>
          <cell r="E3401">
            <v>0</v>
          </cell>
          <cell r="F3401">
            <v>0</v>
          </cell>
          <cell r="G3401">
            <v>0</v>
          </cell>
        </row>
        <row r="3402">
          <cell r="A3402" t="str">
            <v/>
          </cell>
          <cell r="B3402" t="str">
            <v/>
          </cell>
          <cell r="C3402">
            <v>0</v>
          </cell>
          <cell r="D3402" t="str">
            <v/>
          </cell>
          <cell r="E3402">
            <v>0</v>
          </cell>
          <cell r="F3402">
            <v>0</v>
          </cell>
          <cell r="G3402">
            <v>0</v>
          </cell>
        </row>
        <row r="3403">
          <cell r="A3403" t="str">
            <v/>
          </cell>
          <cell r="B3403" t="str">
            <v/>
          </cell>
          <cell r="C3403">
            <v>0</v>
          </cell>
          <cell r="D3403" t="str">
            <v/>
          </cell>
          <cell r="E3403">
            <v>0</v>
          </cell>
          <cell r="F3403">
            <v>0</v>
          </cell>
          <cell r="G3403">
            <v>0</v>
          </cell>
        </row>
        <row r="3404">
          <cell r="A3404" t="str">
            <v/>
          </cell>
          <cell r="B3404" t="str">
            <v/>
          </cell>
          <cell r="C3404">
            <v>0</v>
          </cell>
          <cell r="D3404" t="str">
            <v/>
          </cell>
          <cell r="E3404">
            <v>0</v>
          </cell>
          <cell r="F3404">
            <v>0</v>
          </cell>
          <cell r="G3404">
            <v>0</v>
          </cell>
        </row>
        <row r="3405">
          <cell r="A3405">
            <v>0</v>
          </cell>
          <cell r="B3405">
            <v>0</v>
          </cell>
          <cell r="C3405">
            <v>0</v>
          </cell>
          <cell r="D3405">
            <v>0</v>
          </cell>
          <cell r="E3405">
            <v>0</v>
          </cell>
          <cell r="F3405" t="str">
            <v>Total B</v>
          </cell>
          <cell r="G3405">
            <v>0</v>
          </cell>
        </row>
        <row r="3406">
          <cell r="A3406" t="str">
            <v>C - EQUIPOS</v>
          </cell>
          <cell r="B3406">
            <v>0</v>
          </cell>
          <cell r="C3406">
            <v>0</v>
          </cell>
          <cell r="D3406">
            <v>0</v>
          </cell>
          <cell r="E3406">
            <v>0</v>
          </cell>
          <cell r="F3406">
            <v>0</v>
          </cell>
          <cell r="G3406">
            <v>0</v>
          </cell>
        </row>
        <row r="3407">
          <cell r="A3407" t="str">
            <v/>
          </cell>
          <cell r="B3407" t="str">
            <v/>
          </cell>
          <cell r="C3407">
            <v>0</v>
          </cell>
          <cell r="D3407" t="str">
            <v/>
          </cell>
          <cell r="E3407">
            <v>0</v>
          </cell>
          <cell r="F3407">
            <v>0</v>
          </cell>
          <cell r="G3407">
            <v>0</v>
          </cell>
        </row>
        <row r="3408">
          <cell r="A3408" t="str">
            <v/>
          </cell>
          <cell r="B3408" t="str">
            <v/>
          </cell>
          <cell r="C3408">
            <v>0</v>
          </cell>
          <cell r="D3408" t="str">
            <v/>
          </cell>
          <cell r="E3408">
            <v>0</v>
          </cell>
          <cell r="F3408">
            <v>0</v>
          </cell>
          <cell r="G3408">
            <v>0</v>
          </cell>
        </row>
        <row r="3409">
          <cell r="A3409" t="str">
            <v/>
          </cell>
          <cell r="B3409" t="str">
            <v/>
          </cell>
          <cell r="C3409">
            <v>0</v>
          </cell>
          <cell r="D3409" t="str">
            <v/>
          </cell>
          <cell r="E3409">
            <v>0</v>
          </cell>
          <cell r="F3409">
            <v>0</v>
          </cell>
          <cell r="G3409">
            <v>0</v>
          </cell>
        </row>
        <row r="3410">
          <cell r="A3410" t="str">
            <v/>
          </cell>
          <cell r="B3410" t="str">
            <v/>
          </cell>
          <cell r="C3410">
            <v>0</v>
          </cell>
          <cell r="D3410" t="str">
            <v/>
          </cell>
          <cell r="E3410">
            <v>0</v>
          </cell>
          <cell r="F3410">
            <v>0</v>
          </cell>
          <cell r="G3410">
            <v>0</v>
          </cell>
        </row>
        <row r="3411">
          <cell r="A3411" t="str">
            <v/>
          </cell>
          <cell r="B3411" t="str">
            <v/>
          </cell>
          <cell r="C3411">
            <v>0</v>
          </cell>
          <cell r="D3411" t="str">
            <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v>0</v>
          </cell>
          <cell r="E3417">
            <v>0</v>
          </cell>
          <cell r="F3417" t="str">
            <v>Total C</v>
          </cell>
          <cell r="G3417">
            <v>0</v>
          </cell>
        </row>
        <row r="3418">
          <cell r="A3418">
            <v>0</v>
          </cell>
          <cell r="E3418">
            <v>0</v>
          </cell>
          <cell r="G3418">
            <v>0</v>
          </cell>
        </row>
        <row r="3419">
          <cell r="A3419" t="str">
            <v/>
          </cell>
          <cell r="B3419" t="str">
            <v/>
          </cell>
          <cell r="C3419">
            <v>0</v>
          </cell>
          <cell r="D3419" t="str">
            <v>COSTO NETO</v>
          </cell>
          <cell r="E3419">
            <v>0</v>
          </cell>
          <cell r="F3419" t="str">
            <v>Total D=A+B+C</v>
          </cell>
          <cell r="G3419">
            <v>0</v>
          </cell>
        </row>
        <row r="3421">
          <cell r="A3421" t="str">
            <v>ANALISIS DE PRECIOS</v>
          </cell>
          <cell r="B3421">
            <v>0</v>
          </cell>
          <cell r="C3421">
            <v>0</v>
          </cell>
          <cell r="D3421">
            <v>0</v>
          </cell>
          <cell r="E3421">
            <v>0</v>
          </cell>
          <cell r="F3421">
            <v>0</v>
          </cell>
          <cell r="G3421">
            <v>0</v>
          </cell>
        </row>
        <row r="3422">
          <cell r="A3422" t="str">
            <v>COMITENTE:</v>
          </cell>
          <cell r="B3422" t="str">
            <v>INSTITUTO PROVINCIAL DE LA VIVIENDA</v>
          </cell>
          <cell r="C3422">
            <v>0</v>
          </cell>
          <cell r="D3422">
            <v>0</v>
          </cell>
          <cell r="E3422">
            <v>0</v>
          </cell>
          <cell r="F3422">
            <v>0</v>
          </cell>
          <cell r="G3422">
            <v>0</v>
          </cell>
        </row>
        <row r="3423">
          <cell r="A3423" t="str">
            <v>CONTRATISTA:</v>
          </cell>
          <cell r="B3423">
            <v>0</v>
          </cell>
          <cell r="C3423">
            <v>0</v>
          </cell>
          <cell r="D3423">
            <v>0</v>
          </cell>
          <cell r="E3423">
            <v>0</v>
          </cell>
          <cell r="F3423">
            <v>0</v>
          </cell>
          <cell r="G3423">
            <v>0</v>
          </cell>
        </row>
        <row r="3424">
          <cell r="A3424" t="str">
            <v>OBRA:</v>
          </cell>
          <cell r="B3424">
            <v>0</v>
          </cell>
          <cell r="C3424">
            <v>0</v>
          </cell>
          <cell r="D3424">
            <v>0</v>
          </cell>
          <cell r="E3424">
            <v>0</v>
          </cell>
          <cell r="F3424" t="str">
            <v>PRECIOS A:</v>
          </cell>
          <cell r="G3424">
            <v>0</v>
          </cell>
        </row>
        <row r="3425">
          <cell r="A3425" t="str">
            <v>UBICACIÓN:</v>
          </cell>
          <cell r="B3425">
            <v>0</v>
          </cell>
          <cell r="C3425">
            <v>0</v>
          </cell>
          <cell r="E3425">
            <v>0</v>
          </cell>
          <cell r="G3425">
            <v>0</v>
          </cell>
        </row>
        <row r="3426">
          <cell r="A3426" t="str">
            <v>RUBRO:</v>
          </cell>
          <cell r="B3426">
            <v>0</v>
          </cell>
          <cell r="C3426">
            <v>0</v>
          </cell>
          <cell r="E3426">
            <v>0</v>
          </cell>
          <cell r="G3426">
            <v>0</v>
          </cell>
        </row>
        <row r="3427">
          <cell r="A3427" t="str">
            <v>ITEM:</v>
          </cell>
          <cell r="B3427" t="str">
            <v/>
          </cell>
          <cell r="C3427" t="str">
            <v/>
          </cell>
          <cell r="E3427">
            <v>0</v>
          </cell>
          <cell r="F3427" t="str">
            <v>UNIDAD:</v>
          </cell>
          <cell r="G3427" t="str">
            <v/>
          </cell>
        </row>
        <row r="3428">
          <cell r="A3428">
            <v>0</v>
          </cell>
          <cell r="B3428">
            <v>0</v>
          </cell>
          <cell r="E3428">
            <v>0</v>
          </cell>
          <cell r="G3428">
            <v>0</v>
          </cell>
        </row>
        <row r="3429">
          <cell r="A3429" t="str">
            <v>DATOS REDETERMINACION</v>
          </cell>
          <cell r="B3429">
            <v>0</v>
          </cell>
          <cell r="C3429" t="str">
            <v>DESIGNACION</v>
          </cell>
          <cell r="D3429" t="str">
            <v>U</v>
          </cell>
          <cell r="E3429" t="str">
            <v>Cantidad</v>
          </cell>
          <cell r="F3429" t="str">
            <v>$ Unitarios</v>
          </cell>
          <cell r="G3429" t="str">
            <v>$ Parcial</v>
          </cell>
        </row>
        <row r="3430">
          <cell r="A3430" t="str">
            <v>CÓDIGO</v>
          </cell>
          <cell r="B3430" t="str">
            <v>DESCRIPCIÓN</v>
          </cell>
          <cell r="C3430">
            <v>0</v>
          </cell>
          <cell r="D3430">
            <v>0</v>
          </cell>
          <cell r="E3430">
            <v>0</v>
          </cell>
          <cell r="F3430">
            <v>0</v>
          </cell>
          <cell r="G3430">
            <v>0</v>
          </cell>
        </row>
        <row r="3431">
          <cell r="A3431" t="str">
            <v>A - MATERIALES</v>
          </cell>
          <cell r="B3431">
            <v>0</v>
          </cell>
          <cell r="C3431">
            <v>0</v>
          </cell>
          <cell r="D3431">
            <v>0</v>
          </cell>
          <cell r="E3431">
            <v>0</v>
          </cell>
          <cell r="F3431">
            <v>0</v>
          </cell>
          <cell r="G3431">
            <v>0</v>
          </cell>
        </row>
        <row r="3432">
          <cell r="A3432" t="str">
            <v/>
          </cell>
          <cell r="B3432" t="str">
            <v/>
          </cell>
          <cell r="C3432">
            <v>0</v>
          </cell>
          <cell r="D3432" t="str">
            <v/>
          </cell>
          <cell r="E3432">
            <v>0</v>
          </cell>
          <cell r="F3432">
            <v>0</v>
          </cell>
          <cell r="G3432">
            <v>0</v>
          </cell>
        </row>
        <row r="3433">
          <cell r="A3433" t="str">
            <v/>
          </cell>
          <cell r="B3433" t="str">
            <v/>
          </cell>
          <cell r="C3433">
            <v>0</v>
          </cell>
          <cell r="D3433" t="str">
            <v/>
          </cell>
          <cell r="E3433">
            <v>0</v>
          </cell>
          <cell r="F3433">
            <v>0</v>
          </cell>
          <cell r="G3433">
            <v>0</v>
          </cell>
        </row>
        <row r="3434">
          <cell r="A3434" t="str">
            <v/>
          </cell>
          <cell r="B3434" t="str">
            <v/>
          </cell>
          <cell r="C3434">
            <v>0</v>
          </cell>
          <cell r="D3434" t="str">
            <v/>
          </cell>
          <cell r="E3434">
            <v>0</v>
          </cell>
          <cell r="F3434">
            <v>0</v>
          </cell>
          <cell r="G3434">
            <v>0</v>
          </cell>
        </row>
        <row r="3435">
          <cell r="A3435" t="str">
            <v/>
          </cell>
          <cell r="B3435" t="str">
            <v/>
          </cell>
          <cell r="C3435">
            <v>0</v>
          </cell>
          <cell r="D3435" t="str">
            <v/>
          </cell>
          <cell r="E3435">
            <v>0</v>
          </cell>
          <cell r="F3435">
            <v>0</v>
          </cell>
          <cell r="G3435">
            <v>0</v>
          </cell>
        </row>
        <row r="3436">
          <cell r="A3436" t="str">
            <v/>
          </cell>
          <cell r="B3436" t="str">
            <v/>
          </cell>
          <cell r="C3436">
            <v>0</v>
          </cell>
          <cell r="D3436" t="str">
            <v/>
          </cell>
          <cell r="E3436">
            <v>0</v>
          </cell>
          <cell r="F3436">
            <v>0</v>
          </cell>
          <cell r="G3436">
            <v>0</v>
          </cell>
        </row>
        <row r="3437">
          <cell r="A3437" t="str">
            <v/>
          </cell>
          <cell r="B3437" t="str">
            <v/>
          </cell>
          <cell r="C3437">
            <v>0</v>
          </cell>
          <cell r="D3437" t="str">
            <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t="str">
            <v/>
          </cell>
          <cell r="B3447" t="str">
            <v/>
          </cell>
          <cell r="C3447">
            <v>0</v>
          </cell>
          <cell r="D3447" t="str">
            <v/>
          </cell>
          <cell r="E3447">
            <v>0</v>
          </cell>
          <cell r="F3447">
            <v>0</v>
          </cell>
          <cell r="G3447">
            <v>0</v>
          </cell>
        </row>
        <row r="3448">
          <cell r="A3448" t="str">
            <v/>
          </cell>
          <cell r="B3448" t="str">
            <v/>
          </cell>
          <cell r="C3448">
            <v>0</v>
          </cell>
          <cell r="D3448" t="str">
            <v/>
          </cell>
          <cell r="E3448">
            <v>0</v>
          </cell>
          <cell r="F3448">
            <v>0</v>
          </cell>
          <cell r="G3448">
            <v>0</v>
          </cell>
        </row>
        <row r="3449">
          <cell r="A3449" t="str">
            <v/>
          </cell>
          <cell r="B3449" t="str">
            <v/>
          </cell>
          <cell r="C3449">
            <v>0</v>
          </cell>
          <cell r="D3449" t="str">
            <v/>
          </cell>
          <cell r="E3449">
            <v>0</v>
          </cell>
          <cell r="F3449">
            <v>0</v>
          </cell>
          <cell r="G3449">
            <v>0</v>
          </cell>
        </row>
        <row r="3450">
          <cell r="A3450" t="str">
            <v/>
          </cell>
          <cell r="B3450" t="str">
            <v/>
          </cell>
          <cell r="C3450">
            <v>0</v>
          </cell>
          <cell r="D3450" t="str">
            <v/>
          </cell>
          <cell r="E3450">
            <v>0</v>
          </cell>
          <cell r="F3450">
            <v>0</v>
          </cell>
          <cell r="G3450">
            <v>0</v>
          </cell>
        </row>
        <row r="3451">
          <cell r="A3451" t="str">
            <v/>
          </cell>
          <cell r="B3451" t="str">
            <v/>
          </cell>
          <cell r="C3451">
            <v>0</v>
          </cell>
          <cell r="D3451" t="str">
            <v/>
          </cell>
          <cell r="E3451">
            <v>0</v>
          </cell>
          <cell r="F3451">
            <v>0</v>
          </cell>
          <cell r="G3451">
            <v>0</v>
          </cell>
        </row>
        <row r="3452">
          <cell r="A3452">
            <v>0</v>
          </cell>
          <cell r="B3452">
            <v>0</v>
          </cell>
          <cell r="C3452">
            <v>0</v>
          </cell>
          <cell r="D3452">
            <v>0</v>
          </cell>
          <cell r="E3452">
            <v>0</v>
          </cell>
          <cell r="F3452" t="str">
            <v>Total A</v>
          </cell>
          <cell r="G3452">
            <v>0</v>
          </cell>
        </row>
        <row r="3453">
          <cell r="A3453" t="str">
            <v>B - MANO DE OBRA</v>
          </cell>
          <cell r="B3453">
            <v>0</v>
          </cell>
          <cell r="C3453">
            <v>0</v>
          </cell>
          <cell r="D3453">
            <v>0</v>
          </cell>
          <cell r="E3453">
            <v>0</v>
          </cell>
          <cell r="F3453">
            <v>0</v>
          </cell>
          <cell r="G3453">
            <v>0</v>
          </cell>
        </row>
        <row r="3454">
          <cell r="A3454" t="str">
            <v/>
          </cell>
          <cell r="B3454" t="str">
            <v/>
          </cell>
          <cell r="C3454">
            <v>0</v>
          </cell>
          <cell r="D3454" t="str">
            <v/>
          </cell>
          <cell r="E3454">
            <v>0</v>
          </cell>
          <cell r="F3454">
            <v>0</v>
          </cell>
          <cell r="G3454">
            <v>0</v>
          </cell>
        </row>
        <row r="3455">
          <cell r="A3455" t="str">
            <v/>
          </cell>
          <cell r="B3455" t="str">
            <v/>
          </cell>
          <cell r="C3455">
            <v>0</v>
          </cell>
          <cell r="D3455" t="str">
            <v/>
          </cell>
          <cell r="E3455">
            <v>0</v>
          </cell>
          <cell r="F3455">
            <v>0</v>
          </cell>
          <cell r="G3455">
            <v>0</v>
          </cell>
        </row>
        <row r="3456">
          <cell r="A3456" t="str">
            <v/>
          </cell>
          <cell r="B3456" t="str">
            <v/>
          </cell>
          <cell r="C3456">
            <v>0</v>
          </cell>
          <cell r="D3456" t="str">
            <v/>
          </cell>
          <cell r="E3456">
            <v>0</v>
          </cell>
          <cell r="F3456">
            <v>0</v>
          </cell>
          <cell r="G3456">
            <v>0</v>
          </cell>
        </row>
        <row r="3457">
          <cell r="A3457" t="str">
            <v/>
          </cell>
          <cell r="B3457" t="str">
            <v/>
          </cell>
          <cell r="C3457">
            <v>0</v>
          </cell>
          <cell r="D3457" t="str">
            <v/>
          </cell>
          <cell r="E3457">
            <v>0</v>
          </cell>
          <cell r="F3457">
            <v>0</v>
          </cell>
          <cell r="G3457">
            <v>0</v>
          </cell>
        </row>
        <row r="3458">
          <cell r="A3458" t="str">
            <v/>
          </cell>
          <cell r="B3458" t="str">
            <v/>
          </cell>
          <cell r="C3458">
            <v>0</v>
          </cell>
          <cell r="D3458" t="str">
            <v/>
          </cell>
          <cell r="E3458">
            <v>0</v>
          </cell>
          <cell r="F3458">
            <v>0</v>
          </cell>
          <cell r="G3458">
            <v>0</v>
          </cell>
        </row>
        <row r="3459">
          <cell r="A3459" t="str">
            <v/>
          </cell>
          <cell r="B3459" t="str">
            <v/>
          </cell>
          <cell r="C3459">
            <v>0</v>
          </cell>
          <cell r="D3459" t="str">
            <v/>
          </cell>
          <cell r="E3459">
            <v>0</v>
          </cell>
          <cell r="F3459">
            <v>0</v>
          </cell>
          <cell r="G3459">
            <v>0</v>
          </cell>
        </row>
        <row r="3460">
          <cell r="A3460" t="str">
            <v/>
          </cell>
          <cell r="B3460" t="str">
            <v/>
          </cell>
          <cell r="C3460">
            <v>0</v>
          </cell>
          <cell r="D3460" t="str">
            <v/>
          </cell>
          <cell r="E3460">
            <v>0</v>
          </cell>
          <cell r="F3460">
            <v>0</v>
          </cell>
          <cell r="G3460">
            <v>0</v>
          </cell>
        </row>
        <row r="3461">
          <cell r="A3461" t="str">
            <v/>
          </cell>
          <cell r="B3461" t="str">
            <v/>
          </cell>
          <cell r="C3461">
            <v>0</v>
          </cell>
          <cell r="D3461" t="str">
            <v/>
          </cell>
          <cell r="E3461">
            <v>0</v>
          </cell>
          <cell r="F3461">
            <v>0</v>
          </cell>
          <cell r="G3461">
            <v>0</v>
          </cell>
        </row>
        <row r="3462">
          <cell r="A3462">
            <v>0</v>
          </cell>
          <cell r="B3462">
            <v>0</v>
          </cell>
          <cell r="C3462">
            <v>0</v>
          </cell>
          <cell r="D3462">
            <v>0</v>
          </cell>
          <cell r="E3462">
            <v>0</v>
          </cell>
          <cell r="F3462" t="str">
            <v>Total B</v>
          </cell>
          <cell r="G3462">
            <v>0</v>
          </cell>
        </row>
        <row r="3463">
          <cell r="A3463" t="str">
            <v>C - EQUIPOS</v>
          </cell>
          <cell r="B3463">
            <v>0</v>
          </cell>
          <cell r="C3463">
            <v>0</v>
          </cell>
          <cell r="D3463">
            <v>0</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v>0</v>
          </cell>
          <cell r="E3474">
            <v>0</v>
          </cell>
          <cell r="F3474" t="str">
            <v>Total C</v>
          </cell>
          <cell r="G3474">
            <v>0</v>
          </cell>
        </row>
        <row r="3475">
          <cell r="A3475">
            <v>0</v>
          </cell>
          <cell r="E3475">
            <v>0</v>
          </cell>
          <cell r="G3475">
            <v>0</v>
          </cell>
        </row>
        <row r="3476">
          <cell r="A3476" t="str">
            <v/>
          </cell>
          <cell r="B3476" t="str">
            <v/>
          </cell>
          <cell r="C3476">
            <v>0</v>
          </cell>
          <cell r="D3476" t="str">
            <v>COSTO NETO</v>
          </cell>
          <cell r="E3476">
            <v>0</v>
          </cell>
          <cell r="F3476" t="str">
            <v>Total D=A+B+C</v>
          </cell>
          <cell r="G3476">
            <v>0</v>
          </cell>
        </row>
        <row r="3477">
          <cell r="A3477">
            <v>0</v>
          </cell>
          <cell r="B3477">
            <v>0</v>
          </cell>
          <cell r="C3477">
            <v>0</v>
          </cell>
          <cell r="D3477">
            <v>0</v>
          </cell>
          <cell r="E3477">
            <v>0</v>
          </cell>
          <cell r="F3477">
            <v>0</v>
          </cell>
          <cell r="G3477">
            <v>0</v>
          </cell>
        </row>
        <row r="3478">
          <cell r="A3478" t="str">
            <v>ANALISIS DE PRECIOS</v>
          </cell>
          <cell r="B3478">
            <v>0</v>
          </cell>
          <cell r="C3478">
            <v>0</v>
          </cell>
          <cell r="D3478">
            <v>0</v>
          </cell>
          <cell r="E3478">
            <v>0</v>
          </cell>
          <cell r="F3478">
            <v>0</v>
          </cell>
          <cell r="G3478">
            <v>0</v>
          </cell>
        </row>
        <row r="3479">
          <cell r="A3479" t="str">
            <v>COMITENTE:</v>
          </cell>
          <cell r="B3479" t="str">
            <v>INSTITUTO PROVINCIAL DE LA VIVIENDA</v>
          </cell>
          <cell r="C3479">
            <v>0</v>
          </cell>
          <cell r="D3479">
            <v>0</v>
          </cell>
          <cell r="E3479">
            <v>0</v>
          </cell>
          <cell r="F3479">
            <v>0</v>
          </cell>
          <cell r="G3479">
            <v>0</v>
          </cell>
        </row>
        <row r="3480">
          <cell r="A3480" t="str">
            <v>CONTRATISTA:</v>
          </cell>
          <cell r="B3480">
            <v>0</v>
          </cell>
          <cell r="C3480">
            <v>0</v>
          </cell>
          <cell r="D3480">
            <v>0</v>
          </cell>
          <cell r="E3480">
            <v>0</v>
          </cell>
          <cell r="F3480">
            <v>0</v>
          </cell>
          <cell r="G3480">
            <v>0</v>
          </cell>
        </row>
        <row r="3481">
          <cell r="A3481" t="str">
            <v>OBRA:</v>
          </cell>
          <cell r="B3481">
            <v>0</v>
          </cell>
          <cell r="C3481">
            <v>0</v>
          </cell>
          <cell r="D3481">
            <v>0</v>
          </cell>
          <cell r="E3481">
            <v>0</v>
          </cell>
          <cell r="F3481" t="str">
            <v>PRECIOS A:</v>
          </cell>
          <cell r="G3481">
            <v>0</v>
          </cell>
        </row>
        <row r="3482">
          <cell r="A3482" t="str">
            <v>UBICACIÓN:</v>
          </cell>
          <cell r="B3482">
            <v>0</v>
          </cell>
          <cell r="C3482">
            <v>0</v>
          </cell>
          <cell r="E3482">
            <v>0</v>
          </cell>
          <cell r="G3482">
            <v>0</v>
          </cell>
        </row>
        <row r="3483">
          <cell r="A3483" t="str">
            <v>RUBRO:</v>
          </cell>
          <cell r="B3483">
            <v>0</v>
          </cell>
          <cell r="C3483">
            <v>0</v>
          </cell>
          <cell r="E3483">
            <v>0</v>
          </cell>
          <cell r="G3483">
            <v>0</v>
          </cell>
        </row>
        <row r="3484">
          <cell r="A3484" t="str">
            <v>ITEM:</v>
          </cell>
          <cell r="B3484" t="str">
            <v/>
          </cell>
          <cell r="C3484" t="str">
            <v/>
          </cell>
          <cell r="E3484">
            <v>0</v>
          </cell>
          <cell r="F3484" t="str">
            <v>UNIDAD:</v>
          </cell>
          <cell r="G3484" t="str">
            <v/>
          </cell>
        </row>
        <row r="3485">
          <cell r="A3485">
            <v>0</v>
          </cell>
          <cell r="B3485">
            <v>0</v>
          </cell>
          <cell r="E3485">
            <v>0</v>
          </cell>
          <cell r="G3485">
            <v>0</v>
          </cell>
        </row>
        <row r="3486">
          <cell r="A3486" t="str">
            <v>DATOS REDETERMINACION</v>
          </cell>
          <cell r="B3486">
            <v>0</v>
          </cell>
          <cell r="C3486" t="str">
            <v>DESIGNACION</v>
          </cell>
          <cell r="D3486" t="str">
            <v>U</v>
          </cell>
          <cell r="E3486" t="str">
            <v>Cantidad</v>
          </cell>
          <cell r="F3486" t="str">
            <v>$ Unitarios</v>
          </cell>
          <cell r="G3486" t="str">
            <v>$ Parcial</v>
          </cell>
        </row>
        <row r="3487">
          <cell r="A3487" t="str">
            <v>CÓDIGO</v>
          </cell>
          <cell r="B3487" t="str">
            <v>DESCRIPCIÓN</v>
          </cell>
          <cell r="C3487">
            <v>0</v>
          </cell>
          <cell r="D3487">
            <v>0</v>
          </cell>
          <cell r="E3487">
            <v>0</v>
          </cell>
          <cell r="F3487">
            <v>0</v>
          </cell>
          <cell r="G3487">
            <v>0</v>
          </cell>
        </row>
        <row r="3488">
          <cell r="A3488" t="str">
            <v>A - MATERIALES</v>
          </cell>
          <cell r="B3488">
            <v>0</v>
          </cell>
          <cell r="C3488">
            <v>0</v>
          </cell>
          <cell r="D3488">
            <v>0</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t="str">
            <v/>
          </cell>
          <cell r="B3497" t="str">
            <v/>
          </cell>
          <cell r="C3497">
            <v>0</v>
          </cell>
          <cell r="D3497" t="str">
            <v/>
          </cell>
          <cell r="E3497">
            <v>0</v>
          </cell>
          <cell r="F3497">
            <v>0</v>
          </cell>
          <cell r="G3497">
            <v>0</v>
          </cell>
        </row>
        <row r="3498">
          <cell r="A3498" t="str">
            <v/>
          </cell>
          <cell r="B3498" t="str">
            <v/>
          </cell>
          <cell r="C3498">
            <v>0</v>
          </cell>
          <cell r="D3498" t="str">
            <v/>
          </cell>
          <cell r="E3498">
            <v>0</v>
          </cell>
          <cell r="F3498">
            <v>0</v>
          </cell>
          <cell r="G3498">
            <v>0</v>
          </cell>
        </row>
        <row r="3499">
          <cell r="A3499" t="str">
            <v/>
          </cell>
          <cell r="B3499" t="str">
            <v/>
          </cell>
          <cell r="C3499">
            <v>0</v>
          </cell>
          <cell r="D3499" t="str">
            <v/>
          </cell>
          <cell r="E3499">
            <v>0</v>
          </cell>
          <cell r="F3499">
            <v>0</v>
          </cell>
          <cell r="G3499">
            <v>0</v>
          </cell>
        </row>
        <row r="3500">
          <cell r="A3500" t="str">
            <v/>
          </cell>
          <cell r="B3500" t="str">
            <v/>
          </cell>
          <cell r="C3500">
            <v>0</v>
          </cell>
          <cell r="D3500" t="str">
            <v/>
          </cell>
          <cell r="E3500">
            <v>0</v>
          </cell>
          <cell r="F3500">
            <v>0</v>
          </cell>
          <cell r="G3500">
            <v>0</v>
          </cell>
        </row>
        <row r="3501">
          <cell r="A3501" t="str">
            <v/>
          </cell>
          <cell r="B3501" t="str">
            <v/>
          </cell>
          <cell r="C3501">
            <v>0</v>
          </cell>
          <cell r="D3501" t="str">
            <v/>
          </cell>
          <cell r="E3501">
            <v>0</v>
          </cell>
          <cell r="F3501">
            <v>0</v>
          </cell>
          <cell r="G3501">
            <v>0</v>
          </cell>
        </row>
        <row r="3502">
          <cell r="A3502" t="str">
            <v/>
          </cell>
          <cell r="B3502" t="str">
            <v/>
          </cell>
          <cell r="C3502">
            <v>0</v>
          </cell>
          <cell r="D3502" t="str">
            <v/>
          </cell>
          <cell r="E3502">
            <v>0</v>
          </cell>
          <cell r="F3502">
            <v>0</v>
          </cell>
          <cell r="G3502">
            <v>0</v>
          </cell>
        </row>
        <row r="3503">
          <cell r="A3503" t="str">
            <v/>
          </cell>
          <cell r="B3503" t="str">
            <v/>
          </cell>
          <cell r="C3503">
            <v>0</v>
          </cell>
          <cell r="D3503" t="str">
            <v/>
          </cell>
          <cell r="E3503">
            <v>0</v>
          </cell>
          <cell r="F3503">
            <v>0</v>
          </cell>
          <cell r="G3503">
            <v>0</v>
          </cell>
        </row>
        <row r="3504">
          <cell r="A3504" t="str">
            <v/>
          </cell>
          <cell r="B3504" t="str">
            <v/>
          </cell>
          <cell r="C3504">
            <v>0</v>
          </cell>
          <cell r="D3504" t="str">
            <v/>
          </cell>
          <cell r="E3504">
            <v>0</v>
          </cell>
          <cell r="F3504">
            <v>0</v>
          </cell>
          <cell r="G3504">
            <v>0</v>
          </cell>
        </row>
        <row r="3505">
          <cell r="A3505" t="str">
            <v/>
          </cell>
          <cell r="B3505" t="str">
            <v/>
          </cell>
          <cell r="C3505">
            <v>0</v>
          </cell>
          <cell r="D3505" t="str">
            <v/>
          </cell>
          <cell r="E3505">
            <v>0</v>
          </cell>
          <cell r="F3505">
            <v>0</v>
          </cell>
          <cell r="G3505">
            <v>0</v>
          </cell>
        </row>
        <row r="3506">
          <cell r="A3506" t="str">
            <v/>
          </cell>
          <cell r="B3506" t="str">
            <v/>
          </cell>
          <cell r="C3506">
            <v>0</v>
          </cell>
          <cell r="D3506" t="str">
            <v/>
          </cell>
          <cell r="E3506">
            <v>0</v>
          </cell>
          <cell r="F3506">
            <v>0</v>
          </cell>
          <cell r="G3506">
            <v>0</v>
          </cell>
        </row>
        <row r="3507">
          <cell r="A3507" t="str">
            <v/>
          </cell>
          <cell r="B3507" t="str">
            <v/>
          </cell>
          <cell r="C3507">
            <v>0</v>
          </cell>
          <cell r="D3507" t="str">
            <v/>
          </cell>
          <cell r="E3507">
            <v>0</v>
          </cell>
          <cell r="F3507">
            <v>0</v>
          </cell>
          <cell r="G3507">
            <v>0</v>
          </cell>
        </row>
        <row r="3508">
          <cell r="A3508" t="str">
            <v/>
          </cell>
          <cell r="B3508" t="str">
            <v/>
          </cell>
          <cell r="C3508">
            <v>0</v>
          </cell>
          <cell r="D3508" t="str">
            <v/>
          </cell>
          <cell r="E3508">
            <v>0</v>
          </cell>
          <cell r="F3508">
            <v>0</v>
          </cell>
          <cell r="G3508">
            <v>0</v>
          </cell>
        </row>
        <row r="3509">
          <cell r="A3509">
            <v>0</v>
          </cell>
          <cell r="B3509">
            <v>0</v>
          </cell>
          <cell r="C3509">
            <v>0</v>
          </cell>
          <cell r="D3509">
            <v>0</v>
          </cell>
          <cell r="E3509">
            <v>0</v>
          </cell>
          <cell r="F3509" t="str">
            <v>Total A</v>
          </cell>
          <cell r="G3509">
            <v>0</v>
          </cell>
        </row>
        <row r="3510">
          <cell r="A3510" t="str">
            <v>B - MANO DE OBRA</v>
          </cell>
          <cell r="B3510">
            <v>0</v>
          </cell>
          <cell r="C3510">
            <v>0</v>
          </cell>
          <cell r="D3510">
            <v>0</v>
          </cell>
          <cell r="E3510">
            <v>0</v>
          </cell>
          <cell r="F3510">
            <v>0</v>
          </cell>
          <cell r="G3510">
            <v>0</v>
          </cell>
        </row>
        <row r="3511">
          <cell r="A3511" t="str">
            <v/>
          </cell>
          <cell r="B3511" t="str">
            <v/>
          </cell>
          <cell r="C3511">
            <v>0</v>
          </cell>
          <cell r="D3511" t="str">
            <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v>0</v>
          </cell>
          <cell r="B3519">
            <v>0</v>
          </cell>
          <cell r="C3519">
            <v>0</v>
          </cell>
          <cell r="D3519">
            <v>0</v>
          </cell>
          <cell r="E3519">
            <v>0</v>
          </cell>
          <cell r="F3519" t="str">
            <v>Total B</v>
          </cell>
          <cell r="G3519">
            <v>0</v>
          </cell>
        </row>
        <row r="3520">
          <cell r="A3520" t="str">
            <v>C - EQUIPOS</v>
          </cell>
          <cell r="B3520">
            <v>0</v>
          </cell>
          <cell r="C3520">
            <v>0</v>
          </cell>
          <cell r="D3520">
            <v>0</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t="str">
            <v/>
          </cell>
          <cell r="B3526" t="str">
            <v/>
          </cell>
          <cell r="C3526">
            <v>0</v>
          </cell>
          <cell r="D3526" t="str">
            <v/>
          </cell>
          <cell r="E3526">
            <v>0</v>
          </cell>
          <cell r="F3526">
            <v>0</v>
          </cell>
          <cell r="G3526">
            <v>0</v>
          </cell>
        </row>
        <row r="3527">
          <cell r="A3527" t="str">
            <v/>
          </cell>
          <cell r="B3527" t="str">
            <v/>
          </cell>
          <cell r="C3527">
            <v>0</v>
          </cell>
          <cell r="D3527" t="str">
            <v/>
          </cell>
          <cell r="E3527">
            <v>0</v>
          </cell>
          <cell r="F3527">
            <v>0</v>
          </cell>
          <cell r="G3527">
            <v>0</v>
          </cell>
        </row>
        <row r="3528">
          <cell r="A3528" t="str">
            <v/>
          </cell>
          <cell r="B3528" t="str">
            <v/>
          </cell>
          <cell r="C3528">
            <v>0</v>
          </cell>
          <cell r="D3528" t="str">
            <v/>
          </cell>
          <cell r="E3528">
            <v>0</v>
          </cell>
          <cell r="F3528">
            <v>0</v>
          </cell>
          <cell r="G3528">
            <v>0</v>
          </cell>
        </row>
        <row r="3529">
          <cell r="A3529" t="str">
            <v/>
          </cell>
          <cell r="B3529" t="str">
            <v/>
          </cell>
          <cell r="C3529">
            <v>0</v>
          </cell>
          <cell r="D3529" t="str">
            <v/>
          </cell>
          <cell r="E3529">
            <v>0</v>
          </cell>
          <cell r="F3529">
            <v>0</v>
          </cell>
          <cell r="G3529">
            <v>0</v>
          </cell>
        </row>
        <row r="3530">
          <cell r="A3530" t="str">
            <v/>
          </cell>
          <cell r="B3530" t="str">
            <v/>
          </cell>
          <cell r="C3530">
            <v>0</v>
          </cell>
          <cell r="D3530" t="str">
            <v/>
          </cell>
          <cell r="E3530">
            <v>0</v>
          </cell>
          <cell r="F3530">
            <v>0</v>
          </cell>
          <cell r="G3530">
            <v>0</v>
          </cell>
        </row>
        <row r="3531">
          <cell r="A3531">
            <v>0</v>
          </cell>
          <cell r="E3531">
            <v>0</v>
          </cell>
          <cell r="F3531" t="str">
            <v>Total C</v>
          </cell>
          <cell r="G3531">
            <v>0</v>
          </cell>
        </row>
        <row r="3532">
          <cell r="A3532">
            <v>0</v>
          </cell>
          <cell r="E3532">
            <v>0</v>
          </cell>
          <cell r="G3532">
            <v>0</v>
          </cell>
        </row>
        <row r="3533">
          <cell r="A3533" t="str">
            <v/>
          </cell>
          <cell r="B3533" t="str">
            <v/>
          </cell>
          <cell r="C3533">
            <v>0</v>
          </cell>
          <cell r="D3533" t="str">
            <v>COSTO NETO</v>
          </cell>
          <cell r="E3533">
            <v>0</v>
          </cell>
          <cell r="F3533" t="str">
            <v>Total D=A+B+C</v>
          </cell>
          <cell r="G3533">
            <v>0</v>
          </cell>
        </row>
        <row r="3534">
          <cell r="A3534">
            <v>0</v>
          </cell>
          <cell r="B3534">
            <v>0</v>
          </cell>
          <cell r="C3534">
            <v>0</v>
          </cell>
          <cell r="D3534">
            <v>0</v>
          </cell>
          <cell r="E3534">
            <v>0</v>
          </cell>
          <cell r="F3534">
            <v>0</v>
          </cell>
          <cell r="G3534">
            <v>0</v>
          </cell>
        </row>
        <row r="3535">
          <cell r="A3535" t="str">
            <v>ANALISIS DE PRECIOS</v>
          </cell>
          <cell r="B3535">
            <v>0</v>
          </cell>
          <cell r="C3535">
            <v>0</v>
          </cell>
          <cell r="D3535">
            <v>0</v>
          </cell>
          <cell r="E3535">
            <v>0</v>
          </cell>
          <cell r="F3535">
            <v>0</v>
          </cell>
          <cell r="G3535">
            <v>0</v>
          </cell>
        </row>
        <row r="3536">
          <cell r="A3536" t="str">
            <v>COMITENTE:</v>
          </cell>
          <cell r="B3536" t="str">
            <v>INSTITUTO PROVINCIAL DE LA VIVIENDA</v>
          </cell>
          <cell r="C3536">
            <v>0</v>
          </cell>
          <cell r="D3536">
            <v>0</v>
          </cell>
          <cell r="E3536">
            <v>0</v>
          </cell>
          <cell r="F3536">
            <v>0</v>
          </cell>
          <cell r="G3536">
            <v>0</v>
          </cell>
        </row>
        <row r="3537">
          <cell r="A3537" t="str">
            <v>CONTRATISTA:</v>
          </cell>
          <cell r="B3537">
            <v>0</v>
          </cell>
          <cell r="C3537">
            <v>0</v>
          </cell>
          <cell r="D3537">
            <v>0</v>
          </cell>
          <cell r="E3537">
            <v>0</v>
          </cell>
          <cell r="F3537">
            <v>0</v>
          </cell>
          <cell r="G3537">
            <v>0</v>
          </cell>
        </row>
        <row r="3538">
          <cell r="A3538" t="str">
            <v>OBRA:</v>
          </cell>
          <cell r="B3538">
            <v>0</v>
          </cell>
          <cell r="C3538">
            <v>0</v>
          </cell>
          <cell r="D3538">
            <v>0</v>
          </cell>
          <cell r="E3538">
            <v>0</v>
          </cell>
          <cell r="F3538" t="str">
            <v>PRECIOS A:</v>
          </cell>
          <cell r="G3538">
            <v>0</v>
          </cell>
        </row>
        <row r="3539">
          <cell r="A3539" t="str">
            <v>UBICACIÓN:</v>
          </cell>
          <cell r="B3539">
            <v>0</v>
          </cell>
          <cell r="C3539">
            <v>0</v>
          </cell>
          <cell r="E3539">
            <v>0</v>
          </cell>
          <cell r="G3539">
            <v>0</v>
          </cell>
        </row>
        <row r="3540">
          <cell r="A3540" t="str">
            <v>RUBRO:</v>
          </cell>
          <cell r="B3540">
            <v>0</v>
          </cell>
          <cell r="C3540">
            <v>0</v>
          </cell>
          <cell r="E3540">
            <v>0</v>
          </cell>
          <cell r="G3540">
            <v>0</v>
          </cell>
        </row>
        <row r="3541">
          <cell r="A3541" t="str">
            <v>ITEM:</v>
          </cell>
          <cell r="B3541" t="str">
            <v/>
          </cell>
          <cell r="C3541" t="str">
            <v/>
          </cell>
          <cell r="E3541">
            <v>0</v>
          </cell>
          <cell r="F3541" t="str">
            <v>UNIDAD:</v>
          </cell>
          <cell r="G3541" t="str">
            <v/>
          </cell>
        </row>
        <row r="3542">
          <cell r="A3542">
            <v>0</v>
          </cell>
          <cell r="B3542">
            <v>0</v>
          </cell>
          <cell r="E3542">
            <v>0</v>
          </cell>
          <cell r="G3542">
            <v>0</v>
          </cell>
        </row>
        <row r="3543">
          <cell r="A3543" t="str">
            <v>DATOS REDETERMINACION</v>
          </cell>
          <cell r="B3543">
            <v>0</v>
          </cell>
          <cell r="C3543" t="str">
            <v>DESIGNACION</v>
          </cell>
          <cell r="D3543" t="str">
            <v>U</v>
          </cell>
          <cell r="E3543" t="str">
            <v>Cantidad</v>
          </cell>
          <cell r="F3543" t="str">
            <v>$ Unitarios</v>
          </cell>
          <cell r="G3543" t="str">
            <v>$ Parcial</v>
          </cell>
        </row>
        <row r="3544">
          <cell r="A3544" t="str">
            <v>CÓDIGO</v>
          </cell>
          <cell r="B3544" t="str">
            <v>DESCRIPCIÓN</v>
          </cell>
          <cell r="C3544">
            <v>0</v>
          </cell>
          <cell r="D3544">
            <v>0</v>
          </cell>
          <cell r="E3544">
            <v>0</v>
          </cell>
          <cell r="F3544">
            <v>0</v>
          </cell>
          <cell r="G3544">
            <v>0</v>
          </cell>
        </row>
        <row r="3545">
          <cell r="A3545" t="str">
            <v>A - MATERIALES</v>
          </cell>
          <cell r="B3545">
            <v>0</v>
          </cell>
          <cell r="C3545">
            <v>0</v>
          </cell>
          <cell r="D3545">
            <v>0</v>
          </cell>
          <cell r="E3545">
            <v>0</v>
          </cell>
          <cell r="F3545">
            <v>0</v>
          </cell>
          <cell r="G3545">
            <v>0</v>
          </cell>
        </row>
        <row r="3546">
          <cell r="A3546" t="str">
            <v/>
          </cell>
          <cell r="B3546" t="str">
            <v/>
          </cell>
          <cell r="C3546">
            <v>0</v>
          </cell>
          <cell r="D3546" t="str">
            <v/>
          </cell>
          <cell r="E3546">
            <v>0</v>
          </cell>
          <cell r="F3546">
            <v>0</v>
          </cell>
          <cell r="G3546">
            <v>0</v>
          </cell>
        </row>
        <row r="3547">
          <cell r="A3547" t="str">
            <v/>
          </cell>
          <cell r="B3547" t="str">
            <v/>
          </cell>
          <cell r="C3547">
            <v>0</v>
          </cell>
          <cell r="D3547" t="str">
            <v/>
          </cell>
          <cell r="E3547">
            <v>0</v>
          </cell>
          <cell r="F3547">
            <v>0</v>
          </cell>
          <cell r="G3547">
            <v>0</v>
          </cell>
        </row>
        <row r="3548">
          <cell r="A3548" t="str">
            <v/>
          </cell>
          <cell r="B3548" t="str">
            <v/>
          </cell>
          <cell r="C3548">
            <v>0</v>
          </cell>
          <cell r="D3548" t="str">
            <v/>
          </cell>
          <cell r="E3548">
            <v>0</v>
          </cell>
          <cell r="F3548">
            <v>0</v>
          </cell>
          <cell r="G3548">
            <v>0</v>
          </cell>
        </row>
        <row r="3549">
          <cell r="A3549" t="str">
            <v/>
          </cell>
          <cell r="B3549" t="str">
            <v/>
          </cell>
          <cell r="C3549">
            <v>0</v>
          </cell>
          <cell r="D3549" t="str">
            <v/>
          </cell>
          <cell r="E3549">
            <v>0</v>
          </cell>
          <cell r="F3549">
            <v>0</v>
          </cell>
          <cell r="G3549">
            <v>0</v>
          </cell>
        </row>
        <row r="3550">
          <cell r="A3550" t="str">
            <v/>
          </cell>
          <cell r="B3550" t="str">
            <v/>
          </cell>
          <cell r="C3550">
            <v>0</v>
          </cell>
          <cell r="D3550" t="str">
            <v/>
          </cell>
          <cell r="E3550">
            <v>0</v>
          </cell>
          <cell r="F3550">
            <v>0</v>
          </cell>
          <cell r="G3550">
            <v>0</v>
          </cell>
        </row>
        <row r="3551">
          <cell r="A3551" t="str">
            <v/>
          </cell>
          <cell r="B3551" t="str">
            <v/>
          </cell>
          <cell r="C3551">
            <v>0</v>
          </cell>
          <cell r="D3551" t="str">
            <v/>
          </cell>
          <cell r="E3551">
            <v>0</v>
          </cell>
          <cell r="F3551">
            <v>0</v>
          </cell>
          <cell r="G3551">
            <v>0</v>
          </cell>
        </row>
        <row r="3552">
          <cell r="A3552" t="str">
            <v/>
          </cell>
          <cell r="B3552" t="str">
            <v/>
          </cell>
          <cell r="C3552">
            <v>0</v>
          </cell>
          <cell r="D3552" t="str">
            <v/>
          </cell>
          <cell r="E3552">
            <v>0</v>
          </cell>
          <cell r="F3552">
            <v>0</v>
          </cell>
          <cell r="G3552">
            <v>0</v>
          </cell>
        </row>
        <row r="3553">
          <cell r="A3553" t="str">
            <v/>
          </cell>
          <cell r="B3553" t="str">
            <v/>
          </cell>
          <cell r="C3553">
            <v>0</v>
          </cell>
          <cell r="D3553" t="str">
            <v/>
          </cell>
          <cell r="E3553">
            <v>0</v>
          </cell>
          <cell r="F3553">
            <v>0</v>
          </cell>
          <cell r="G3553">
            <v>0</v>
          </cell>
        </row>
        <row r="3554">
          <cell r="A3554" t="str">
            <v/>
          </cell>
          <cell r="B3554" t="str">
            <v/>
          </cell>
          <cell r="C3554">
            <v>0</v>
          </cell>
          <cell r="D3554" t="str">
            <v/>
          </cell>
          <cell r="E3554">
            <v>0</v>
          </cell>
          <cell r="F3554">
            <v>0</v>
          </cell>
          <cell r="G3554">
            <v>0</v>
          </cell>
        </row>
        <row r="3555">
          <cell r="A3555" t="str">
            <v/>
          </cell>
          <cell r="B3555" t="str">
            <v/>
          </cell>
          <cell r="C3555">
            <v>0</v>
          </cell>
          <cell r="D3555" t="str">
            <v/>
          </cell>
          <cell r="E3555">
            <v>0</v>
          </cell>
          <cell r="F3555">
            <v>0</v>
          </cell>
          <cell r="G3555">
            <v>0</v>
          </cell>
        </row>
        <row r="3556">
          <cell r="A3556" t="str">
            <v/>
          </cell>
          <cell r="B3556" t="str">
            <v/>
          </cell>
          <cell r="C3556">
            <v>0</v>
          </cell>
          <cell r="D3556" t="str">
            <v/>
          </cell>
          <cell r="E3556">
            <v>0</v>
          </cell>
          <cell r="F3556">
            <v>0</v>
          </cell>
          <cell r="G3556">
            <v>0</v>
          </cell>
        </row>
        <row r="3557">
          <cell r="A3557" t="str">
            <v/>
          </cell>
          <cell r="B3557" t="str">
            <v/>
          </cell>
          <cell r="C3557">
            <v>0</v>
          </cell>
          <cell r="D3557" t="str">
            <v/>
          </cell>
          <cell r="E3557">
            <v>0</v>
          </cell>
          <cell r="F3557">
            <v>0</v>
          </cell>
          <cell r="G3557">
            <v>0</v>
          </cell>
        </row>
        <row r="3558">
          <cell r="A3558" t="str">
            <v/>
          </cell>
          <cell r="B3558" t="str">
            <v/>
          </cell>
          <cell r="C3558">
            <v>0</v>
          </cell>
          <cell r="D3558" t="str">
            <v/>
          </cell>
          <cell r="E3558">
            <v>0</v>
          </cell>
          <cell r="F3558">
            <v>0</v>
          </cell>
          <cell r="G3558">
            <v>0</v>
          </cell>
        </row>
        <row r="3559">
          <cell r="A3559" t="str">
            <v/>
          </cell>
          <cell r="B3559" t="str">
            <v/>
          </cell>
          <cell r="C3559">
            <v>0</v>
          </cell>
          <cell r="D3559" t="str">
            <v/>
          </cell>
          <cell r="E3559">
            <v>0</v>
          </cell>
          <cell r="F3559">
            <v>0</v>
          </cell>
          <cell r="G3559">
            <v>0</v>
          </cell>
        </row>
        <row r="3560">
          <cell r="A3560" t="str">
            <v/>
          </cell>
          <cell r="B3560" t="str">
            <v/>
          </cell>
          <cell r="C3560">
            <v>0</v>
          </cell>
          <cell r="D3560" t="str">
            <v/>
          </cell>
          <cell r="E3560">
            <v>0</v>
          </cell>
          <cell r="F3560">
            <v>0</v>
          </cell>
          <cell r="G3560">
            <v>0</v>
          </cell>
        </row>
        <row r="3561">
          <cell r="A3561" t="str">
            <v/>
          </cell>
          <cell r="B3561" t="str">
            <v/>
          </cell>
          <cell r="C3561">
            <v>0</v>
          </cell>
          <cell r="D3561" t="str">
            <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v>0</v>
          </cell>
          <cell r="B3566">
            <v>0</v>
          </cell>
          <cell r="C3566">
            <v>0</v>
          </cell>
          <cell r="D3566">
            <v>0</v>
          </cell>
          <cell r="E3566">
            <v>0</v>
          </cell>
          <cell r="F3566" t="str">
            <v>Total A</v>
          </cell>
          <cell r="G3566">
            <v>0</v>
          </cell>
        </row>
        <row r="3567">
          <cell r="A3567" t="str">
            <v>B - MANO DE OBRA</v>
          </cell>
          <cell r="B3567">
            <v>0</v>
          </cell>
          <cell r="C3567">
            <v>0</v>
          </cell>
          <cell r="D3567">
            <v>0</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B</v>
          </cell>
          <cell r="G3576">
            <v>0</v>
          </cell>
        </row>
        <row r="3577">
          <cell r="A3577" t="str">
            <v>C - EQUIPOS</v>
          </cell>
          <cell r="B3577">
            <v>0</v>
          </cell>
          <cell r="C3577">
            <v>0</v>
          </cell>
          <cell r="D3577">
            <v>0</v>
          </cell>
          <cell r="E3577">
            <v>0</v>
          </cell>
          <cell r="F3577">
            <v>0</v>
          </cell>
          <cell r="G3577">
            <v>0</v>
          </cell>
        </row>
        <row r="3578">
          <cell r="A3578" t="str">
            <v/>
          </cell>
          <cell r="B3578" t="str">
            <v/>
          </cell>
          <cell r="C3578">
            <v>0</v>
          </cell>
          <cell r="D3578" t="str">
            <v/>
          </cell>
          <cell r="E3578">
            <v>0</v>
          </cell>
          <cell r="F3578">
            <v>0</v>
          </cell>
          <cell r="G3578">
            <v>0</v>
          </cell>
        </row>
        <row r="3579">
          <cell r="A3579" t="str">
            <v/>
          </cell>
          <cell r="B3579" t="str">
            <v/>
          </cell>
          <cell r="C3579">
            <v>0</v>
          </cell>
          <cell r="D3579" t="str">
            <v/>
          </cell>
          <cell r="E3579">
            <v>0</v>
          </cell>
          <cell r="F3579">
            <v>0</v>
          </cell>
          <cell r="G3579">
            <v>0</v>
          </cell>
        </row>
        <row r="3580">
          <cell r="A3580" t="str">
            <v/>
          </cell>
          <cell r="B3580" t="str">
            <v/>
          </cell>
          <cell r="C3580">
            <v>0</v>
          </cell>
          <cell r="D3580" t="str">
            <v/>
          </cell>
          <cell r="E3580">
            <v>0</v>
          </cell>
          <cell r="F3580">
            <v>0</v>
          </cell>
          <cell r="G3580">
            <v>0</v>
          </cell>
        </row>
        <row r="3581">
          <cell r="A3581" t="str">
            <v/>
          </cell>
          <cell r="B3581" t="str">
            <v/>
          </cell>
          <cell r="C3581">
            <v>0</v>
          </cell>
          <cell r="D3581" t="str">
            <v/>
          </cell>
          <cell r="E3581">
            <v>0</v>
          </cell>
          <cell r="F3581">
            <v>0</v>
          </cell>
          <cell r="G3581">
            <v>0</v>
          </cell>
        </row>
        <row r="3582">
          <cell r="A3582" t="str">
            <v/>
          </cell>
          <cell r="B3582" t="str">
            <v/>
          </cell>
          <cell r="C3582">
            <v>0</v>
          </cell>
          <cell r="D3582" t="str">
            <v/>
          </cell>
          <cell r="E3582">
            <v>0</v>
          </cell>
          <cell r="F3582">
            <v>0</v>
          </cell>
          <cell r="G3582">
            <v>0</v>
          </cell>
        </row>
        <row r="3583">
          <cell r="A3583" t="str">
            <v/>
          </cell>
          <cell r="B3583" t="str">
            <v/>
          </cell>
          <cell r="C3583">
            <v>0</v>
          </cell>
          <cell r="D3583" t="str">
            <v/>
          </cell>
          <cell r="E3583">
            <v>0</v>
          </cell>
          <cell r="F3583">
            <v>0</v>
          </cell>
          <cell r="G3583">
            <v>0</v>
          </cell>
        </row>
        <row r="3584">
          <cell r="A3584" t="str">
            <v/>
          </cell>
          <cell r="B3584" t="str">
            <v/>
          </cell>
          <cell r="C3584">
            <v>0</v>
          </cell>
          <cell r="D3584" t="str">
            <v/>
          </cell>
          <cell r="E3584">
            <v>0</v>
          </cell>
          <cell r="F3584">
            <v>0</v>
          </cell>
          <cell r="G3584">
            <v>0</v>
          </cell>
        </row>
        <row r="3585">
          <cell r="A3585" t="str">
            <v/>
          </cell>
          <cell r="B3585" t="str">
            <v/>
          </cell>
          <cell r="C3585">
            <v>0</v>
          </cell>
          <cell r="D3585" t="str">
            <v/>
          </cell>
          <cell r="E3585">
            <v>0</v>
          </cell>
          <cell r="F3585">
            <v>0</v>
          </cell>
          <cell r="G3585">
            <v>0</v>
          </cell>
        </row>
        <row r="3586">
          <cell r="A3586" t="str">
            <v/>
          </cell>
          <cell r="B3586" t="str">
            <v/>
          </cell>
          <cell r="C3586">
            <v>0</v>
          </cell>
          <cell r="D3586" t="str">
            <v/>
          </cell>
          <cell r="E3586">
            <v>0</v>
          </cell>
          <cell r="F3586">
            <v>0</v>
          </cell>
          <cell r="G3586">
            <v>0</v>
          </cell>
        </row>
        <row r="3587">
          <cell r="A3587" t="str">
            <v/>
          </cell>
          <cell r="B3587" t="str">
            <v/>
          </cell>
          <cell r="C3587">
            <v>0</v>
          </cell>
          <cell r="D3587" t="str">
            <v/>
          </cell>
          <cell r="E3587">
            <v>0</v>
          </cell>
          <cell r="F3587">
            <v>0</v>
          </cell>
          <cell r="G3587">
            <v>0</v>
          </cell>
        </row>
        <row r="3588">
          <cell r="A3588">
            <v>0</v>
          </cell>
          <cell r="E3588">
            <v>0</v>
          </cell>
          <cell r="F3588" t="str">
            <v>Total C</v>
          </cell>
          <cell r="G3588">
            <v>0</v>
          </cell>
        </row>
        <row r="3589">
          <cell r="A3589">
            <v>0</v>
          </cell>
          <cell r="E3589">
            <v>0</v>
          </cell>
          <cell r="G3589">
            <v>0</v>
          </cell>
        </row>
        <row r="3590">
          <cell r="A3590" t="str">
            <v/>
          </cell>
          <cell r="B3590" t="str">
            <v/>
          </cell>
          <cell r="C3590">
            <v>0</v>
          </cell>
          <cell r="D3590" t="str">
            <v>COSTO NETO</v>
          </cell>
          <cell r="E3590">
            <v>0</v>
          </cell>
          <cell r="F3590" t="str">
            <v>Total D=A+B+C</v>
          </cell>
          <cell r="G3590">
            <v>0</v>
          </cell>
        </row>
        <row r="3591">
          <cell r="A3591">
            <v>0</v>
          </cell>
          <cell r="B3591">
            <v>0</v>
          </cell>
          <cell r="C3591">
            <v>0</v>
          </cell>
          <cell r="D3591">
            <v>0</v>
          </cell>
          <cell r="E3591">
            <v>0</v>
          </cell>
          <cell r="F3591">
            <v>0</v>
          </cell>
          <cell r="G3591">
            <v>0</v>
          </cell>
        </row>
        <row r="3592">
          <cell r="A3592" t="str">
            <v>ANALISIS DE PRECIOS</v>
          </cell>
          <cell r="B3592">
            <v>0</v>
          </cell>
          <cell r="C3592">
            <v>0</v>
          </cell>
          <cell r="D3592">
            <v>0</v>
          </cell>
          <cell r="E3592">
            <v>0</v>
          </cell>
          <cell r="F3592">
            <v>0</v>
          </cell>
          <cell r="G3592">
            <v>0</v>
          </cell>
        </row>
        <row r="3593">
          <cell r="A3593" t="str">
            <v>COMITENTE:</v>
          </cell>
          <cell r="B3593" t="str">
            <v>INSTITUTO PROVINCIAL DE LA VIVIENDA</v>
          </cell>
          <cell r="C3593">
            <v>0</v>
          </cell>
          <cell r="D3593">
            <v>0</v>
          </cell>
          <cell r="E3593">
            <v>0</v>
          </cell>
          <cell r="F3593">
            <v>0</v>
          </cell>
          <cell r="G3593">
            <v>0</v>
          </cell>
        </row>
        <row r="3594">
          <cell r="A3594" t="str">
            <v>CONTRATISTA:</v>
          </cell>
          <cell r="B3594">
            <v>0</v>
          </cell>
          <cell r="C3594">
            <v>0</v>
          </cell>
          <cell r="D3594">
            <v>0</v>
          </cell>
          <cell r="E3594">
            <v>0</v>
          </cell>
          <cell r="F3594">
            <v>0</v>
          </cell>
          <cell r="G3594">
            <v>0</v>
          </cell>
        </row>
        <row r="3595">
          <cell r="A3595" t="str">
            <v>OBRA:</v>
          </cell>
          <cell r="B3595">
            <v>0</v>
          </cell>
          <cell r="C3595">
            <v>0</v>
          </cell>
          <cell r="D3595">
            <v>0</v>
          </cell>
          <cell r="E3595">
            <v>0</v>
          </cell>
          <cell r="F3595" t="str">
            <v>PRECIOS A:</v>
          </cell>
          <cell r="G3595">
            <v>0</v>
          </cell>
        </row>
        <row r="3596">
          <cell r="A3596" t="str">
            <v>UBICACIÓN:</v>
          </cell>
          <cell r="B3596">
            <v>0</v>
          </cell>
          <cell r="C3596">
            <v>0</v>
          </cell>
          <cell r="E3596">
            <v>0</v>
          </cell>
          <cell r="G3596">
            <v>0</v>
          </cell>
        </row>
        <row r="3597">
          <cell r="A3597" t="str">
            <v>RUBRO:</v>
          </cell>
          <cell r="B3597">
            <v>0</v>
          </cell>
          <cell r="C3597">
            <v>0</v>
          </cell>
          <cell r="E3597">
            <v>0</v>
          </cell>
          <cell r="G3597">
            <v>0</v>
          </cell>
        </row>
        <row r="3598">
          <cell r="A3598" t="str">
            <v>ITEM:</v>
          </cell>
          <cell r="B3598" t="str">
            <v/>
          </cell>
          <cell r="C3598" t="str">
            <v/>
          </cell>
          <cell r="E3598">
            <v>0</v>
          </cell>
          <cell r="F3598" t="str">
            <v>UNIDAD:</v>
          </cell>
          <cell r="G3598" t="str">
            <v/>
          </cell>
        </row>
        <row r="3599">
          <cell r="A3599">
            <v>0</v>
          </cell>
          <cell r="B3599">
            <v>0</v>
          </cell>
          <cell r="E3599">
            <v>0</v>
          </cell>
          <cell r="G3599">
            <v>0</v>
          </cell>
        </row>
        <row r="3600">
          <cell r="A3600" t="str">
            <v>DATOS REDETERMINACION</v>
          </cell>
          <cell r="B3600">
            <v>0</v>
          </cell>
          <cell r="C3600" t="str">
            <v>DESIGNACION</v>
          </cell>
          <cell r="D3600" t="str">
            <v>U</v>
          </cell>
          <cell r="E3600" t="str">
            <v>Cantidad</v>
          </cell>
          <cell r="F3600" t="str">
            <v>$ Unitarios</v>
          </cell>
          <cell r="G3600" t="str">
            <v>$ Parcial</v>
          </cell>
        </row>
        <row r="3601">
          <cell r="A3601" t="str">
            <v>CÓDIGO</v>
          </cell>
          <cell r="B3601" t="str">
            <v>DESCRIPCIÓN</v>
          </cell>
          <cell r="C3601">
            <v>0</v>
          </cell>
          <cell r="D3601">
            <v>0</v>
          </cell>
          <cell r="E3601">
            <v>0</v>
          </cell>
          <cell r="F3601">
            <v>0</v>
          </cell>
          <cell r="G3601">
            <v>0</v>
          </cell>
        </row>
        <row r="3602">
          <cell r="A3602" t="str">
            <v>A - MATERIALES</v>
          </cell>
          <cell r="B3602">
            <v>0</v>
          </cell>
          <cell r="C3602">
            <v>0</v>
          </cell>
          <cell r="D3602">
            <v>0</v>
          </cell>
          <cell r="E3602">
            <v>0</v>
          </cell>
          <cell r="F3602">
            <v>0</v>
          </cell>
          <cell r="G3602">
            <v>0</v>
          </cell>
        </row>
        <row r="3603">
          <cell r="A3603" t="str">
            <v/>
          </cell>
          <cell r="B3603" t="str">
            <v/>
          </cell>
          <cell r="C3603">
            <v>0</v>
          </cell>
          <cell r="D3603" t="str">
            <v/>
          </cell>
          <cell r="E3603">
            <v>0</v>
          </cell>
          <cell r="F3603">
            <v>0</v>
          </cell>
          <cell r="G3603">
            <v>0</v>
          </cell>
        </row>
        <row r="3604">
          <cell r="A3604" t="str">
            <v/>
          </cell>
          <cell r="B3604" t="str">
            <v/>
          </cell>
          <cell r="C3604">
            <v>0</v>
          </cell>
          <cell r="D3604" t="str">
            <v/>
          </cell>
          <cell r="E3604">
            <v>0</v>
          </cell>
          <cell r="F3604">
            <v>0</v>
          </cell>
          <cell r="G3604">
            <v>0</v>
          </cell>
        </row>
        <row r="3605">
          <cell r="A3605" t="str">
            <v/>
          </cell>
          <cell r="B3605" t="str">
            <v/>
          </cell>
          <cell r="C3605">
            <v>0</v>
          </cell>
          <cell r="D3605" t="str">
            <v/>
          </cell>
          <cell r="E3605">
            <v>0</v>
          </cell>
          <cell r="F3605">
            <v>0</v>
          </cell>
          <cell r="G3605">
            <v>0</v>
          </cell>
        </row>
        <row r="3606">
          <cell r="A3606" t="str">
            <v/>
          </cell>
          <cell r="B3606" t="str">
            <v/>
          </cell>
          <cell r="C3606">
            <v>0</v>
          </cell>
          <cell r="D3606" t="str">
            <v/>
          </cell>
          <cell r="E3606">
            <v>0</v>
          </cell>
          <cell r="F3606">
            <v>0</v>
          </cell>
          <cell r="G3606">
            <v>0</v>
          </cell>
        </row>
        <row r="3607">
          <cell r="A3607" t="str">
            <v/>
          </cell>
          <cell r="B3607" t="str">
            <v/>
          </cell>
          <cell r="C3607">
            <v>0</v>
          </cell>
          <cell r="D3607" t="str">
            <v/>
          </cell>
          <cell r="E3607">
            <v>0</v>
          </cell>
          <cell r="F3607">
            <v>0</v>
          </cell>
          <cell r="G3607">
            <v>0</v>
          </cell>
        </row>
        <row r="3608">
          <cell r="A3608" t="str">
            <v/>
          </cell>
          <cell r="B3608" t="str">
            <v/>
          </cell>
          <cell r="C3608">
            <v>0</v>
          </cell>
          <cell r="D3608" t="str">
            <v/>
          </cell>
          <cell r="E3608">
            <v>0</v>
          </cell>
          <cell r="F3608">
            <v>0</v>
          </cell>
          <cell r="G3608">
            <v>0</v>
          </cell>
        </row>
        <row r="3609">
          <cell r="A3609" t="str">
            <v/>
          </cell>
          <cell r="B3609" t="str">
            <v/>
          </cell>
          <cell r="C3609">
            <v>0</v>
          </cell>
          <cell r="D3609" t="str">
            <v/>
          </cell>
          <cell r="E3609">
            <v>0</v>
          </cell>
          <cell r="F3609">
            <v>0</v>
          </cell>
          <cell r="G3609">
            <v>0</v>
          </cell>
        </row>
        <row r="3610">
          <cell r="A3610" t="str">
            <v/>
          </cell>
          <cell r="B3610" t="str">
            <v/>
          </cell>
          <cell r="C3610">
            <v>0</v>
          </cell>
          <cell r="D3610" t="str">
            <v/>
          </cell>
          <cell r="E3610">
            <v>0</v>
          </cell>
          <cell r="F3610">
            <v>0</v>
          </cell>
          <cell r="G3610">
            <v>0</v>
          </cell>
        </row>
        <row r="3611">
          <cell r="A3611" t="str">
            <v/>
          </cell>
          <cell r="B3611" t="str">
            <v/>
          </cell>
          <cell r="C3611">
            <v>0</v>
          </cell>
          <cell r="D3611" t="str">
            <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v>0</v>
          </cell>
          <cell r="B3623">
            <v>0</v>
          </cell>
          <cell r="C3623">
            <v>0</v>
          </cell>
          <cell r="D3623">
            <v>0</v>
          </cell>
          <cell r="E3623">
            <v>0</v>
          </cell>
          <cell r="F3623" t="str">
            <v>Total A</v>
          </cell>
          <cell r="G3623">
            <v>0</v>
          </cell>
        </row>
        <row r="3624">
          <cell r="A3624" t="str">
            <v>B - MANO DE OBRA</v>
          </cell>
          <cell r="B3624">
            <v>0</v>
          </cell>
          <cell r="C3624">
            <v>0</v>
          </cell>
          <cell r="D3624">
            <v>0</v>
          </cell>
          <cell r="E3624">
            <v>0</v>
          </cell>
          <cell r="F3624">
            <v>0</v>
          </cell>
          <cell r="G3624">
            <v>0</v>
          </cell>
        </row>
        <row r="3625">
          <cell r="A3625" t="str">
            <v/>
          </cell>
          <cell r="B3625" t="str">
            <v/>
          </cell>
          <cell r="C3625">
            <v>0</v>
          </cell>
          <cell r="D3625" t="str">
            <v/>
          </cell>
          <cell r="E3625">
            <v>0</v>
          </cell>
          <cell r="F3625">
            <v>0</v>
          </cell>
          <cell r="G3625">
            <v>0</v>
          </cell>
        </row>
        <row r="3626">
          <cell r="A3626" t="str">
            <v/>
          </cell>
          <cell r="B3626" t="str">
            <v/>
          </cell>
          <cell r="C3626">
            <v>0</v>
          </cell>
          <cell r="D3626" t="str">
            <v/>
          </cell>
          <cell r="E3626">
            <v>0</v>
          </cell>
          <cell r="F3626">
            <v>0</v>
          </cell>
          <cell r="G3626">
            <v>0</v>
          </cell>
        </row>
        <row r="3627">
          <cell r="A3627" t="str">
            <v/>
          </cell>
          <cell r="B3627" t="str">
            <v/>
          </cell>
          <cell r="C3627">
            <v>0</v>
          </cell>
          <cell r="D3627" t="str">
            <v/>
          </cell>
          <cell r="E3627">
            <v>0</v>
          </cell>
          <cell r="F3627">
            <v>0</v>
          </cell>
          <cell r="G3627">
            <v>0</v>
          </cell>
        </row>
        <row r="3628">
          <cell r="A3628" t="str">
            <v/>
          </cell>
          <cell r="B3628" t="str">
            <v/>
          </cell>
          <cell r="C3628">
            <v>0</v>
          </cell>
          <cell r="D3628" t="str">
            <v/>
          </cell>
          <cell r="E3628">
            <v>0</v>
          </cell>
          <cell r="F3628">
            <v>0</v>
          </cell>
          <cell r="G3628">
            <v>0</v>
          </cell>
        </row>
        <row r="3629">
          <cell r="A3629" t="str">
            <v/>
          </cell>
          <cell r="B3629" t="str">
            <v/>
          </cell>
          <cell r="C3629">
            <v>0</v>
          </cell>
          <cell r="D3629" t="str">
            <v/>
          </cell>
          <cell r="E3629">
            <v>0</v>
          </cell>
          <cell r="F3629">
            <v>0</v>
          </cell>
          <cell r="G3629">
            <v>0</v>
          </cell>
        </row>
        <row r="3630">
          <cell r="A3630" t="str">
            <v/>
          </cell>
          <cell r="B3630" t="str">
            <v/>
          </cell>
          <cell r="C3630">
            <v>0</v>
          </cell>
          <cell r="D3630" t="str">
            <v/>
          </cell>
          <cell r="E3630">
            <v>0</v>
          </cell>
          <cell r="F3630">
            <v>0</v>
          </cell>
          <cell r="G3630">
            <v>0</v>
          </cell>
        </row>
        <row r="3631">
          <cell r="A3631" t="str">
            <v/>
          </cell>
          <cell r="B3631" t="str">
            <v/>
          </cell>
          <cell r="C3631">
            <v>0</v>
          </cell>
          <cell r="D3631" t="str">
            <v/>
          </cell>
          <cell r="E3631">
            <v>0</v>
          </cell>
          <cell r="F3631">
            <v>0</v>
          </cell>
          <cell r="G3631">
            <v>0</v>
          </cell>
        </row>
        <row r="3632">
          <cell r="A3632" t="str">
            <v/>
          </cell>
          <cell r="B3632" t="str">
            <v/>
          </cell>
          <cell r="C3632">
            <v>0</v>
          </cell>
          <cell r="D3632" t="str">
            <v/>
          </cell>
          <cell r="E3632">
            <v>0</v>
          </cell>
          <cell r="F3632">
            <v>0</v>
          </cell>
          <cell r="G3632">
            <v>0</v>
          </cell>
        </row>
        <row r="3633">
          <cell r="A3633">
            <v>0</v>
          </cell>
          <cell r="B3633">
            <v>0</v>
          </cell>
          <cell r="C3633">
            <v>0</v>
          </cell>
          <cell r="D3633">
            <v>0</v>
          </cell>
          <cell r="E3633">
            <v>0</v>
          </cell>
          <cell r="F3633" t="str">
            <v>Total B</v>
          </cell>
          <cell r="G3633">
            <v>0</v>
          </cell>
        </row>
        <row r="3634">
          <cell r="A3634" t="str">
            <v>C - EQUIPOS</v>
          </cell>
          <cell r="B3634">
            <v>0</v>
          </cell>
          <cell r="C3634">
            <v>0</v>
          </cell>
          <cell r="D3634">
            <v>0</v>
          </cell>
          <cell r="E3634">
            <v>0</v>
          </cell>
          <cell r="F3634">
            <v>0</v>
          </cell>
          <cell r="G3634">
            <v>0</v>
          </cell>
        </row>
        <row r="3635">
          <cell r="A3635" t="str">
            <v/>
          </cell>
          <cell r="B3635" t="str">
            <v/>
          </cell>
          <cell r="C3635">
            <v>0</v>
          </cell>
          <cell r="D3635" t="str">
            <v/>
          </cell>
          <cell r="E3635">
            <v>0</v>
          </cell>
          <cell r="F3635">
            <v>0</v>
          </cell>
          <cell r="G3635">
            <v>0</v>
          </cell>
        </row>
        <row r="3636">
          <cell r="A3636" t="str">
            <v/>
          </cell>
          <cell r="B3636" t="str">
            <v/>
          </cell>
          <cell r="C3636">
            <v>0</v>
          </cell>
          <cell r="D3636" t="str">
            <v/>
          </cell>
          <cell r="E3636">
            <v>0</v>
          </cell>
          <cell r="F3636">
            <v>0</v>
          </cell>
          <cell r="G3636">
            <v>0</v>
          </cell>
        </row>
        <row r="3637">
          <cell r="A3637" t="str">
            <v/>
          </cell>
          <cell r="B3637" t="str">
            <v/>
          </cell>
          <cell r="C3637">
            <v>0</v>
          </cell>
          <cell r="D3637" t="str">
            <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v>0</v>
          </cell>
          <cell r="E3645">
            <v>0</v>
          </cell>
          <cell r="F3645" t="str">
            <v>Total C</v>
          </cell>
          <cell r="G3645">
            <v>0</v>
          </cell>
        </row>
        <row r="3646">
          <cell r="A3646">
            <v>0</v>
          </cell>
          <cell r="E3646">
            <v>0</v>
          </cell>
          <cell r="G3646">
            <v>0</v>
          </cell>
        </row>
        <row r="3647">
          <cell r="A3647" t="str">
            <v/>
          </cell>
          <cell r="B3647" t="str">
            <v/>
          </cell>
          <cell r="C3647">
            <v>0</v>
          </cell>
          <cell r="D3647" t="str">
            <v>COSTO NETO</v>
          </cell>
          <cell r="E3647">
            <v>0</v>
          </cell>
          <cell r="F3647" t="str">
            <v>Total D=A+B+C</v>
          </cell>
          <cell r="G3647">
            <v>0</v>
          </cell>
        </row>
        <row r="3649">
          <cell r="A3649" t="str">
            <v>ANALISIS DE PRECIOS</v>
          </cell>
          <cell r="B3649">
            <v>0</v>
          </cell>
          <cell r="C3649">
            <v>0</v>
          </cell>
          <cell r="D3649">
            <v>0</v>
          </cell>
          <cell r="E3649">
            <v>0</v>
          </cell>
          <cell r="F3649">
            <v>0</v>
          </cell>
          <cell r="G3649">
            <v>0</v>
          </cell>
        </row>
        <row r="3650">
          <cell r="A3650" t="str">
            <v>COMITENTE:</v>
          </cell>
          <cell r="B3650" t="str">
            <v>INSTITUTO PROVINCIAL DE LA VIVIENDA</v>
          </cell>
          <cell r="C3650">
            <v>0</v>
          </cell>
          <cell r="D3650">
            <v>0</v>
          </cell>
          <cell r="E3650">
            <v>0</v>
          </cell>
          <cell r="F3650">
            <v>0</v>
          </cell>
          <cell r="G3650">
            <v>0</v>
          </cell>
        </row>
        <row r="3651">
          <cell r="A3651" t="str">
            <v>CONTRATISTA:</v>
          </cell>
          <cell r="B3651">
            <v>0</v>
          </cell>
          <cell r="C3651">
            <v>0</v>
          </cell>
          <cell r="D3651">
            <v>0</v>
          </cell>
          <cell r="E3651">
            <v>0</v>
          </cell>
          <cell r="F3651">
            <v>0</v>
          </cell>
          <cell r="G3651">
            <v>0</v>
          </cell>
        </row>
        <row r="3652">
          <cell r="A3652" t="str">
            <v>OBRA:</v>
          </cell>
          <cell r="B3652">
            <v>0</v>
          </cell>
          <cell r="C3652">
            <v>0</v>
          </cell>
          <cell r="D3652">
            <v>0</v>
          </cell>
          <cell r="E3652">
            <v>0</v>
          </cell>
          <cell r="F3652" t="str">
            <v>PRECIOS A:</v>
          </cell>
          <cell r="G3652">
            <v>0</v>
          </cell>
        </row>
        <row r="3653">
          <cell r="A3653" t="str">
            <v>UBICACIÓN:</v>
          </cell>
          <cell r="B3653">
            <v>0</v>
          </cell>
          <cell r="C3653">
            <v>0</v>
          </cell>
          <cell r="E3653">
            <v>0</v>
          </cell>
          <cell r="G3653">
            <v>0</v>
          </cell>
        </row>
        <row r="3654">
          <cell r="A3654" t="str">
            <v>RUBRO:</v>
          </cell>
          <cell r="B3654">
            <v>0</v>
          </cell>
          <cell r="C3654">
            <v>0</v>
          </cell>
          <cell r="E3654">
            <v>0</v>
          </cell>
          <cell r="G3654">
            <v>0</v>
          </cell>
        </row>
        <row r="3655">
          <cell r="A3655" t="str">
            <v>ITEM:</v>
          </cell>
          <cell r="B3655" t="str">
            <v/>
          </cell>
          <cell r="C3655" t="str">
            <v/>
          </cell>
          <cell r="E3655">
            <v>0</v>
          </cell>
          <cell r="F3655" t="str">
            <v>UNIDAD:</v>
          </cell>
          <cell r="G3655" t="str">
            <v/>
          </cell>
        </row>
        <row r="3656">
          <cell r="A3656">
            <v>0</v>
          </cell>
          <cell r="B3656">
            <v>0</v>
          </cell>
          <cell r="E3656">
            <v>0</v>
          </cell>
          <cell r="G3656">
            <v>0</v>
          </cell>
        </row>
        <row r="3657">
          <cell r="A3657" t="str">
            <v>DATOS REDETERMINACION</v>
          </cell>
          <cell r="B3657">
            <v>0</v>
          </cell>
          <cell r="C3657" t="str">
            <v>DESIGNACION</v>
          </cell>
          <cell r="D3657" t="str">
            <v>U</v>
          </cell>
          <cell r="E3657" t="str">
            <v>Cantidad</v>
          </cell>
          <cell r="F3657" t="str">
            <v>$ Unitarios</v>
          </cell>
          <cell r="G3657" t="str">
            <v>$ Parcial</v>
          </cell>
        </row>
        <row r="3658">
          <cell r="A3658" t="str">
            <v>CÓDIGO</v>
          </cell>
          <cell r="B3658" t="str">
            <v>DESCRIPCIÓN</v>
          </cell>
          <cell r="C3658">
            <v>0</v>
          </cell>
          <cell r="D3658">
            <v>0</v>
          </cell>
          <cell r="E3658">
            <v>0</v>
          </cell>
          <cell r="F3658">
            <v>0</v>
          </cell>
          <cell r="G3658">
            <v>0</v>
          </cell>
        </row>
        <row r="3659">
          <cell r="A3659" t="str">
            <v>A - MATERIALES</v>
          </cell>
          <cell r="B3659">
            <v>0</v>
          </cell>
          <cell r="C3659">
            <v>0</v>
          </cell>
          <cell r="D3659">
            <v>0</v>
          </cell>
          <cell r="E3659">
            <v>0</v>
          </cell>
          <cell r="F3659">
            <v>0</v>
          </cell>
          <cell r="G3659">
            <v>0</v>
          </cell>
        </row>
        <row r="3660">
          <cell r="A3660" t="str">
            <v/>
          </cell>
          <cell r="B3660" t="str">
            <v/>
          </cell>
          <cell r="C3660">
            <v>0</v>
          </cell>
          <cell r="D3660" t="str">
            <v/>
          </cell>
          <cell r="E3660">
            <v>0</v>
          </cell>
          <cell r="F3660">
            <v>0</v>
          </cell>
          <cell r="G3660">
            <v>0</v>
          </cell>
        </row>
        <row r="3661">
          <cell r="A3661" t="str">
            <v/>
          </cell>
          <cell r="B3661" t="str">
            <v/>
          </cell>
          <cell r="C3661">
            <v>0</v>
          </cell>
          <cell r="D3661" t="str">
            <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t="str">
            <v/>
          </cell>
          <cell r="B3676" t="str">
            <v/>
          </cell>
          <cell r="C3676">
            <v>0</v>
          </cell>
          <cell r="D3676" t="str">
            <v/>
          </cell>
          <cell r="E3676">
            <v>0</v>
          </cell>
          <cell r="F3676">
            <v>0</v>
          </cell>
          <cell r="G3676">
            <v>0</v>
          </cell>
        </row>
        <row r="3677">
          <cell r="A3677" t="str">
            <v/>
          </cell>
          <cell r="B3677" t="str">
            <v/>
          </cell>
          <cell r="C3677">
            <v>0</v>
          </cell>
          <cell r="D3677" t="str">
            <v/>
          </cell>
          <cell r="E3677">
            <v>0</v>
          </cell>
          <cell r="F3677">
            <v>0</v>
          </cell>
          <cell r="G3677">
            <v>0</v>
          </cell>
        </row>
        <row r="3678">
          <cell r="A3678" t="str">
            <v/>
          </cell>
          <cell r="B3678" t="str">
            <v/>
          </cell>
          <cell r="C3678">
            <v>0</v>
          </cell>
          <cell r="D3678" t="str">
            <v/>
          </cell>
          <cell r="E3678">
            <v>0</v>
          </cell>
          <cell r="F3678">
            <v>0</v>
          </cell>
          <cell r="G3678">
            <v>0</v>
          </cell>
        </row>
        <row r="3679">
          <cell r="A3679" t="str">
            <v/>
          </cell>
          <cell r="B3679" t="str">
            <v/>
          </cell>
          <cell r="C3679">
            <v>0</v>
          </cell>
          <cell r="D3679" t="str">
            <v/>
          </cell>
          <cell r="E3679">
            <v>0</v>
          </cell>
          <cell r="F3679">
            <v>0</v>
          </cell>
          <cell r="G3679">
            <v>0</v>
          </cell>
        </row>
        <row r="3680">
          <cell r="A3680">
            <v>0</v>
          </cell>
          <cell r="B3680">
            <v>0</v>
          </cell>
          <cell r="C3680">
            <v>0</v>
          </cell>
          <cell r="D3680">
            <v>0</v>
          </cell>
          <cell r="E3680">
            <v>0</v>
          </cell>
          <cell r="F3680" t="str">
            <v>Total A</v>
          </cell>
          <cell r="G3680">
            <v>0</v>
          </cell>
        </row>
        <row r="3681">
          <cell r="A3681" t="str">
            <v>B - MANO DE OBRA</v>
          </cell>
          <cell r="B3681">
            <v>0</v>
          </cell>
          <cell r="C3681">
            <v>0</v>
          </cell>
          <cell r="D3681">
            <v>0</v>
          </cell>
          <cell r="E3681">
            <v>0</v>
          </cell>
          <cell r="F3681">
            <v>0</v>
          </cell>
          <cell r="G3681">
            <v>0</v>
          </cell>
        </row>
        <row r="3682">
          <cell r="A3682" t="str">
            <v/>
          </cell>
          <cell r="B3682" t="str">
            <v/>
          </cell>
          <cell r="C3682">
            <v>0</v>
          </cell>
          <cell r="D3682" t="str">
            <v/>
          </cell>
          <cell r="E3682">
            <v>0</v>
          </cell>
          <cell r="F3682">
            <v>0</v>
          </cell>
          <cell r="G3682">
            <v>0</v>
          </cell>
        </row>
        <row r="3683">
          <cell r="A3683" t="str">
            <v/>
          </cell>
          <cell r="B3683" t="str">
            <v/>
          </cell>
          <cell r="C3683">
            <v>0</v>
          </cell>
          <cell r="D3683" t="str">
            <v/>
          </cell>
          <cell r="E3683">
            <v>0</v>
          </cell>
          <cell r="F3683">
            <v>0</v>
          </cell>
          <cell r="G3683">
            <v>0</v>
          </cell>
        </row>
        <row r="3684">
          <cell r="A3684" t="str">
            <v/>
          </cell>
          <cell r="B3684" t="str">
            <v/>
          </cell>
          <cell r="C3684">
            <v>0</v>
          </cell>
          <cell r="D3684" t="str">
            <v/>
          </cell>
          <cell r="E3684">
            <v>0</v>
          </cell>
          <cell r="F3684">
            <v>0</v>
          </cell>
          <cell r="G3684">
            <v>0</v>
          </cell>
        </row>
        <row r="3685">
          <cell r="A3685" t="str">
            <v/>
          </cell>
          <cell r="B3685" t="str">
            <v/>
          </cell>
          <cell r="C3685">
            <v>0</v>
          </cell>
          <cell r="D3685" t="str">
            <v/>
          </cell>
          <cell r="E3685">
            <v>0</v>
          </cell>
          <cell r="F3685">
            <v>0</v>
          </cell>
          <cell r="G3685">
            <v>0</v>
          </cell>
        </row>
        <row r="3686">
          <cell r="A3686" t="str">
            <v/>
          </cell>
          <cell r="B3686" t="str">
            <v/>
          </cell>
          <cell r="C3686">
            <v>0</v>
          </cell>
          <cell r="D3686" t="str">
            <v/>
          </cell>
          <cell r="E3686">
            <v>0</v>
          </cell>
          <cell r="F3686">
            <v>0</v>
          </cell>
          <cell r="G3686">
            <v>0</v>
          </cell>
        </row>
        <row r="3687">
          <cell r="A3687" t="str">
            <v/>
          </cell>
          <cell r="B3687" t="str">
            <v/>
          </cell>
          <cell r="C3687">
            <v>0</v>
          </cell>
          <cell r="D3687" t="str">
            <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v>0</v>
          </cell>
          <cell r="B3690">
            <v>0</v>
          </cell>
          <cell r="C3690">
            <v>0</v>
          </cell>
          <cell r="D3690">
            <v>0</v>
          </cell>
          <cell r="E3690">
            <v>0</v>
          </cell>
          <cell r="F3690" t="str">
            <v>Total B</v>
          </cell>
          <cell r="G3690">
            <v>0</v>
          </cell>
        </row>
        <row r="3691">
          <cell r="A3691" t="str">
            <v>C - EQUIPOS</v>
          </cell>
          <cell r="B3691">
            <v>0</v>
          </cell>
          <cell r="C3691">
            <v>0</v>
          </cell>
          <cell r="D3691">
            <v>0</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t="str">
            <v/>
          </cell>
          <cell r="B3697" t="str">
            <v/>
          </cell>
          <cell r="C3697">
            <v>0</v>
          </cell>
          <cell r="D3697" t="str">
            <v/>
          </cell>
          <cell r="E3697">
            <v>0</v>
          </cell>
          <cell r="F3697">
            <v>0</v>
          </cell>
          <cell r="G3697">
            <v>0</v>
          </cell>
        </row>
        <row r="3698">
          <cell r="A3698" t="str">
            <v/>
          </cell>
          <cell r="B3698" t="str">
            <v/>
          </cell>
          <cell r="C3698">
            <v>0</v>
          </cell>
          <cell r="D3698" t="str">
            <v/>
          </cell>
          <cell r="E3698">
            <v>0</v>
          </cell>
          <cell r="F3698">
            <v>0</v>
          </cell>
          <cell r="G3698">
            <v>0</v>
          </cell>
        </row>
        <row r="3699">
          <cell r="A3699" t="str">
            <v/>
          </cell>
          <cell r="B3699" t="str">
            <v/>
          </cell>
          <cell r="C3699">
            <v>0</v>
          </cell>
          <cell r="D3699" t="str">
            <v/>
          </cell>
          <cell r="E3699">
            <v>0</v>
          </cell>
          <cell r="F3699">
            <v>0</v>
          </cell>
          <cell r="G3699">
            <v>0</v>
          </cell>
        </row>
        <row r="3700">
          <cell r="A3700" t="str">
            <v/>
          </cell>
          <cell r="B3700" t="str">
            <v/>
          </cell>
          <cell r="C3700">
            <v>0</v>
          </cell>
          <cell r="D3700" t="str">
            <v/>
          </cell>
          <cell r="E3700">
            <v>0</v>
          </cell>
          <cell r="F3700">
            <v>0</v>
          </cell>
          <cell r="G3700">
            <v>0</v>
          </cell>
        </row>
        <row r="3701">
          <cell r="A3701" t="str">
            <v/>
          </cell>
          <cell r="B3701" t="str">
            <v/>
          </cell>
          <cell r="C3701">
            <v>0</v>
          </cell>
          <cell r="D3701" t="str">
            <v/>
          </cell>
          <cell r="E3701">
            <v>0</v>
          </cell>
          <cell r="F3701">
            <v>0</v>
          </cell>
          <cell r="G3701">
            <v>0</v>
          </cell>
        </row>
        <row r="3702">
          <cell r="A3702">
            <v>0</v>
          </cell>
          <cell r="E3702">
            <v>0</v>
          </cell>
          <cell r="F3702" t="str">
            <v>Total C</v>
          </cell>
          <cell r="G3702">
            <v>0</v>
          </cell>
        </row>
        <row r="3703">
          <cell r="A3703">
            <v>0</v>
          </cell>
          <cell r="E3703">
            <v>0</v>
          </cell>
          <cell r="G3703">
            <v>0</v>
          </cell>
        </row>
        <row r="3704">
          <cell r="A3704" t="str">
            <v/>
          </cell>
          <cell r="B3704" t="str">
            <v/>
          </cell>
          <cell r="C3704">
            <v>0</v>
          </cell>
          <cell r="D3704" t="str">
            <v>COSTO NETO</v>
          </cell>
          <cell r="E3704">
            <v>0</v>
          </cell>
          <cell r="F3704" t="str">
            <v>Total D=A+B+C</v>
          </cell>
          <cell r="G3704">
            <v>0</v>
          </cell>
        </row>
        <row r="3705">
          <cell r="A3705">
            <v>0</v>
          </cell>
          <cell r="B3705">
            <v>0</v>
          </cell>
          <cell r="C3705">
            <v>0</v>
          </cell>
          <cell r="D3705">
            <v>0</v>
          </cell>
          <cell r="E3705">
            <v>0</v>
          </cell>
          <cell r="F3705">
            <v>0</v>
          </cell>
          <cell r="G3705">
            <v>0</v>
          </cell>
        </row>
        <row r="3706">
          <cell r="A3706" t="str">
            <v>ANALISIS DE PRECIOS</v>
          </cell>
          <cell r="B3706">
            <v>0</v>
          </cell>
          <cell r="C3706">
            <v>0</v>
          </cell>
          <cell r="D3706">
            <v>0</v>
          </cell>
          <cell r="E3706">
            <v>0</v>
          </cell>
          <cell r="F3706">
            <v>0</v>
          </cell>
          <cell r="G3706">
            <v>0</v>
          </cell>
        </row>
        <row r="3707">
          <cell r="A3707" t="str">
            <v>COMITENTE:</v>
          </cell>
          <cell r="B3707" t="str">
            <v>INSTITUTO PROVINCIAL DE LA VIVIENDA</v>
          </cell>
          <cell r="C3707">
            <v>0</v>
          </cell>
          <cell r="D3707">
            <v>0</v>
          </cell>
          <cell r="E3707">
            <v>0</v>
          </cell>
          <cell r="F3707">
            <v>0</v>
          </cell>
          <cell r="G3707">
            <v>0</v>
          </cell>
        </row>
        <row r="3708">
          <cell r="A3708" t="str">
            <v>CONTRATISTA:</v>
          </cell>
          <cell r="B3708">
            <v>0</v>
          </cell>
          <cell r="C3708">
            <v>0</v>
          </cell>
          <cell r="D3708">
            <v>0</v>
          </cell>
          <cell r="E3708">
            <v>0</v>
          </cell>
          <cell r="F3708">
            <v>0</v>
          </cell>
          <cell r="G3708">
            <v>0</v>
          </cell>
        </row>
        <row r="3709">
          <cell r="A3709" t="str">
            <v>OBRA:</v>
          </cell>
          <cell r="B3709">
            <v>0</v>
          </cell>
          <cell r="C3709">
            <v>0</v>
          </cell>
          <cell r="D3709">
            <v>0</v>
          </cell>
          <cell r="E3709">
            <v>0</v>
          </cell>
          <cell r="F3709" t="str">
            <v>PRECIOS A:</v>
          </cell>
          <cell r="G3709">
            <v>0</v>
          </cell>
        </row>
        <row r="3710">
          <cell r="A3710" t="str">
            <v>UBICACIÓN:</v>
          </cell>
          <cell r="B3710">
            <v>0</v>
          </cell>
          <cell r="C3710">
            <v>0</v>
          </cell>
          <cell r="E3710">
            <v>0</v>
          </cell>
          <cell r="G3710">
            <v>0</v>
          </cell>
        </row>
        <row r="3711">
          <cell r="A3711" t="str">
            <v>RUBRO:</v>
          </cell>
          <cell r="B3711">
            <v>0</v>
          </cell>
          <cell r="C3711">
            <v>0</v>
          </cell>
          <cell r="E3711">
            <v>0</v>
          </cell>
          <cell r="G3711">
            <v>0</v>
          </cell>
        </row>
        <row r="3712">
          <cell r="A3712" t="str">
            <v>ITEM:</v>
          </cell>
          <cell r="B3712" t="str">
            <v/>
          </cell>
          <cell r="C3712" t="str">
            <v/>
          </cell>
          <cell r="E3712">
            <v>0</v>
          </cell>
          <cell r="F3712" t="str">
            <v>UNIDAD:</v>
          </cell>
          <cell r="G3712" t="str">
            <v/>
          </cell>
        </row>
        <row r="3713">
          <cell r="A3713">
            <v>0</v>
          </cell>
          <cell r="B3713">
            <v>0</v>
          </cell>
          <cell r="E3713">
            <v>0</v>
          </cell>
          <cell r="G3713">
            <v>0</v>
          </cell>
        </row>
        <row r="3714">
          <cell r="A3714" t="str">
            <v>DATOS REDETERMINACION</v>
          </cell>
          <cell r="B3714">
            <v>0</v>
          </cell>
          <cell r="C3714" t="str">
            <v>DESIGNACION</v>
          </cell>
          <cell r="D3714" t="str">
            <v>U</v>
          </cell>
          <cell r="E3714" t="str">
            <v>Cantidad</v>
          </cell>
          <cell r="F3714" t="str">
            <v>$ Unitarios</v>
          </cell>
          <cell r="G3714" t="str">
            <v>$ Parcial</v>
          </cell>
        </row>
        <row r="3715">
          <cell r="A3715" t="str">
            <v>CÓDIGO</v>
          </cell>
          <cell r="B3715" t="str">
            <v>DESCRIPCIÓN</v>
          </cell>
          <cell r="C3715">
            <v>0</v>
          </cell>
          <cell r="D3715">
            <v>0</v>
          </cell>
          <cell r="E3715">
            <v>0</v>
          </cell>
          <cell r="F3715">
            <v>0</v>
          </cell>
          <cell r="G3715">
            <v>0</v>
          </cell>
        </row>
        <row r="3716">
          <cell r="A3716" t="str">
            <v>A - MATERIALES</v>
          </cell>
          <cell r="B3716">
            <v>0</v>
          </cell>
          <cell r="C3716">
            <v>0</v>
          </cell>
          <cell r="D3716">
            <v>0</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t="str">
            <v/>
          </cell>
          <cell r="B3726" t="str">
            <v/>
          </cell>
          <cell r="C3726">
            <v>0</v>
          </cell>
          <cell r="D3726" t="str">
            <v/>
          </cell>
          <cell r="E3726">
            <v>0</v>
          </cell>
          <cell r="F3726">
            <v>0</v>
          </cell>
          <cell r="G3726">
            <v>0</v>
          </cell>
        </row>
        <row r="3727">
          <cell r="A3727" t="str">
            <v/>
          </cell>
          <cell r="B3727" t="str">
            <v/>
          </cell>
          <cell r="C3727">
            <v>0</v>
          </cell>
          <cell r="D3727" t="str">
            <v/>
          </cell>
          <cell r="E3727">
            <v>0</v>
          </cell>
          <cell r="F3727">
            <v>0</v>
          </cell>
          <cell r="G3727">
            <v>0</v>
          </cell>
        </row>
        <row r="3728">
          <cell r="A3728" t="str">
            <v/>
          </cell>
          <cell r="B3728" t="str">
            <v/>
          </cell>
          <cell r="C3728">
            <v>0</v>
          </cell>
          <cell r="D3728" t="str">
            <v/>
          </cell>
          <cell r="E3728">
            <v>0</v>
          </cell>
          <cell r="F3728">
            <v>0</v>
          </cell>
          <cell r="G3728">
            <v>0</v>
          </cell>
        </row>
        <row r="3729">
          <cell r="A3729" t="str">
            <v/>
          </cell>
          <cell r="B3729" t="str">
            <v/>
          </cell>
          <cell r="C3729">
            <v>0</v>
          </cell>
          <cell r="D3729" t="str">
            <v/>
          </cell>
          <cell r="E3729">
            <v>0</v>
          </cell>
          <cell r="F3729">
            <v>0</v>
          </cell>
          <cell r="G3729">
            <v>0</v>
          </cell>
        </row>
        <row r="3730">
          <cell r="A3730" t="str">
            <v/>
          </cell>
          <cell r="B3730" t="str">
            <v/>
          </cell>
          <cell r="C3730">
            <v>0</v>
          </cell>
          <cell r="D3730" t="str">
            <v/>
          </cell>
          <cell r="E3730">
            <v>0</v>
          </cell>
          <cell r="F3730">
            <v>0</v>
          </cell>
          <cell r="G3730">
            <v>0</v>
          </cell>
        </row>
        <row r="3731">
          <cell r="A3731" t="str">
            <v/>
          </cell>
          <cell r="B3731" t="str">
            <v/>
          </cell>
          <cell r="C3731">
            <v>0</v>
          </cell>
          <cell r="D3731" t="str">
            <v/>
          </cell>
          <cell r="E3731">
            <v>0</v>
          </cell>
          <cell r="F3731">
            <v>0</v>
          </cell>
          <cell r="G3731">
            <v>0</v>
          </cell>
        </row>
        <row r="3732">
          <cell r="A3732" t="str">
            <v/>
          </cell>
          <cell r="B3732" t="str">
            <v/>
          </cell>
          <cell r="C3732">
            <v>0</v>
          </cell>
          <cell r="D3732" t="str">
            <v/>
          </cell>
          <cell r="E3732">
            <v>0</v>
          </cell>
          <cell r="F3732">
            <v>0</v>
          </cell>
          <cell r="G3732">
            <v>0</v>
          </cell>
        </row>
        <row r="3733">
          <cell r="A3733" t="str">
            <v/>
          </cell>
          <cell r="B3733" t="str">
            <v/>
          </cell>
          <cell r="C3733">
            <v>0</v>
          </cell>
          <cell r="D3733" t="str">
            <v/>
          </cell>
          <cell r="E3733">
            <v>0</v>
          </cell>
          <cell r="F3733">
            <v>0</v>
          </cell>
          <cell r="G3733">
            <v>0</v>
          </cell>
        </row>
        <row r="3734">
          <cell r="A3734" t="str">
            <v/>
          </cell>
          <cell r="B3734" t="str">
            <v/>
          </cell>
          <cell r="C3734">
            <v>0</v>
          </cell>
          <cell r="D3734" t="str">
            <v/>
          </cell>
          <cell r="E3734">
            <v>0</v>
          </cell>
          <cell r="F3734">
            <v>0</v>
          </cell>
          <cell r="G3734">
            <v>0</v>
          </cell>
        </row>
        <row r="3735">
          <cell r="A3735" t="str">
            <v/>
          </cell>
          <cell r="B3735" t="str">
            <v/>
          </cell>
          <cell r="C3735">
            <v>0</v>
          </cell>
          <cell r="D3735" t="str">
            <v/>
          </cell>
          <cell r="E3735">
            <v>0</v>
          </cell>
          <cell r="F3735">
            <v>0</v>
          </cell>
          <cell r="G3735">
            <v>0</v>
          </cell>
        </row>
        <row r="3736">
          <cell r="A3736" t="str">
            <v/>
          </cell>
          <cell r="B3736" t="str">
            <v/>
          </cell>
          <cell r="C3736">
            <v>0</v>
          </cell>
          <cell r="D3736" t="str">
            <v/>
          </cell>
          <cell r="E3736">
            <v>0</v>
          </cell>
          <cell r="F3736">
            <v>0</v>
          </cell>
          <cell r="G3736">
            <v>0</v>
          </cell>
        </row>
        <row r="3737">
          <cell r="A3737">
            <v>0</v>
          </cell>
          <cell r="B3737">
            <v>0</v>
          </cell>
          <cell r="C3737">
            <v>0</v>
          </cell>
          <cell r="D3737">
            <v>0</v>
          </cell>
          <cell r="E3737">
            <v>0</v>
          </cell>
          <cell r="F3737" t="str">
            <v>Total A</v>
          </cell>
          <cell r="G3737">
            <v>0</v>
          </cell>
        </row>
        <row r="3738">
          <cell r="A3738" t="str">
            <v>B - MANO DE OBRA</v>
          </cell>
          <cell r="B3738">
            <v>0</v>
          </cell>
          <cell r="C3738">
            <v>0</v>
          </cell>
          <cell r="D3738">
            <v>0</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B</v>
          </cell>
          <cell r="G3747">
            <v>0</v>
          </cell>
        </row>
        <row r="3748">
          <cell r="A3748" t="str">
            <v>C - EQUIPOS</v>
          </cell>
          <cell r="B3748">
            <v>0</v>
          </cell>
          <cell r="C3748">
            <v>0</v>
          </cell>
          <cell r="D3748">
            <v>0</v>
          </cell>
          <cell r="E3748">
            <v>0</v>
          </cell>
          <cell r="F3748">
            <v>0</v>
          </cell>
          <cell r="G3748">
            <v>0</v>
          </cell>
        </row>
        <row r="3749">
          <cell r="A3749" t="str">
            <v/>
          </cell>
          <cell r="B3749" t="str">
            <v/>
          </cell>
          <cell r="C3749">
            <v>0</v>
          </cell>
          <cell r="D3749" t="str">
            <v/>
          </cell>
          <cell r="E3749">
            <v>0</v>
          </cell>
          <cell r="F3749">
            <v>0</v>
          </cell>
          <cell r="G3749">
            <v>0</v>
          </cell>
        </row>
        <row r="3750">
          <cell r="A3750" t="str">
            <v/>
          </cell>
          <cell r="B3750" t="str">
            <v/>
          </cell>
          <cell r="C3750">
            <v>0</v>
          </cell>
          <cell r="D3750" t="str">
            <v/>
          </cell>
          <cell r="E3750">
            <v>0</v>
          </cell>
          <cell r="F3750">
            <v>0</v>
          </cell>
          <cell r="G3750">
            <v>0</v>
          </cell>
        </row>
        <row r="3751">
          <cell r="A3751" t="str">
            <v/>
          </cell>
          <cell r="B3751" t="str">
            <v/>
          </cell>
          <cell r="C3751">
            <v>0</v>
          </cell>
          <cell r="D3751" t="str">
            <v/>
          </cell>
          <cell r="E3751">
            <v>0</v>
          </cell>
          <cell r="F3751">
            <v>0</v>
          </cell>
          <cell r="G3751">
            <v>0</v>
          </cell>
        </row>
        <row r="3752">
          <cell r="A3752" t="str">
            <v/>
          </cell>
          <cell r="B3752" t="str">
            <v/>
          </cell>
          <cell r="C3752">
            <v>0</v>
          </cell>
          <cell r="D3752" t="str">
            <v/>
          </cell>
          <cell r="E3752">
            <v>0</v>
          </cell>
          <cell r="F3752">
            <v>0</v>
          </cell>
          <cell r="G3752">
            <v>0</v>
          </cell>
        </row>
        <row r="3753">
          <cell r="A3753" t="str">
            <v/>
          </cell>
          <cell r="B3753" t="str">
            <v/>
          </cell>
          <cell r="C3753">
            <v>0</v>
          </cell>
          <cell r="D3753" t="str">
            <v/>
          </cell>
          <cell r="E3753">
            <v>0</v>
          </cell>
          <cell r="F3753">
            <v>0</v>
          </cell>
          <cell r="G3753">
            <v>0</v>
          </cell>
        </row>
        <row r="3754">
          <cell r="A3754" t="str">
            <v/>
          </cell>
          <cell r="B3754" t="str">
            <v/>
          </cell>
          <cell r="C3754">
            <v>0</v>
          </cell>
          <cell r="D3754" t="str">
            <v/>
          </cell>
          <cell r="E3754">
            <v>0</v>
          </cell>
          <cell r="F3754">
            <v>0</v>
          </cell>
          <cell r="G3754">
            <v>0</v>
          </cell>
        </row>
        <row r="3755">
          <cell r="A3755" t="str">
            <v/>
          </cell>
          <cell r="B3755" t="str">
            <v/>
          </cell>
          <cell r="C3755">
            <v>0</v>
          </cell>
          <cell r="D3755" t="str">
            <v/>
          </cell>
          <cell r="E3755">
            <v>0</v>
          </cell>
          <cell r="F3755">
            <v>0</v>
          </cell>
          <cell r="G3755">
            <v>0</v>
          </cell>
        </row>
        <row r="3756">
          <cell r="A3756" t="str">
            <v/>
          </cell>
          <cell r="B3756" t="str">
            <v/>
          </cell>
          <cell r="C3756">
            <v>0</v>
          </cell>
          <cell r="D3756" t="str">
            <v/>
          </cell>
          <cell r="E3756">
            <v>0</v>
          </cell>
          <cell r="F3756">
            <v>0</v>
          </cell>
          <cell r="G3756">
            <v>0</v>
          </cell>
        </row>
        <row r="3757">
          <cell r="A3757" t="str">
            <v/>
          </cell>
          <cell r="B3757" t="str">
            <v/>
          </cell>
          <cell r="C3757">
            <v>0</v>
          </cell>
          <cell r="D3757" t="str">
            <v/>
          </cell>
          <cell r="E3757">
            <v>0</v>
          </cell>
          <cell r="F3757">
            <v>0</v>
          </cell>
          <cell r="G3757">
            <v>0</v>
          </cell>
        </row>
        <row r="3758">
          <cell r="A3758" t="str">
            <v/>
          </cell>
          <cell r="B3758" t="str">
            <v/>
          </cell>
          <cell r="C3758">
            <v>0</v>
          </cell>
          <cell r="D3758" t="str">
            <v/>
          </cell>
          <cell r="E3758">
            <v>0</v>
          </cell>
          <cell r="F3758">
            <v>0</v>
          </cell>
          <cell r="G3758">
            <v>0</v>
          </cell>
        </row>
        <row r="3759">
          <cell r="A3759">
            <v>0</v>
          </cell>
          <cell r="E3759">
            <v>0</v>
          </cell>
          <cell r="F3759" t="str">
            <v>Total C</v>
          </cell>
          <cell r="G3759">
            <v>0</v>
          </cell>
        </row>
        <row r="3760">
          <cell r="A3760">
            <v>0</v>
          </cell>
          <cell r="E3760">
            <v>0</v>
          </cell>
          <cell r="G3760">
            <v>0</v>
          </cell>
        </row>
        <row r="3761">
          <cell r="A3761" t="str">
            <v/>
          </cell>
          <cell r="B3761" t="str">
            <v/>
          </cell>
          <cell r="C3761">
            <v>0</v>
          </cell>
          <cell r="D3761" t="str">
            <v>COSTO NETO</v>
          </cell>
          <cell r="E3761">
            <v>0</v>
          </cell>
          <cell r="F3761" t="str">
            <v>Total D=A+B+C</v>
          </cell>
          <cell r="G3761">
            <v>0</v>
          </cell>
        </row>
        <row r="3763">
          <cell r="A3763" t="str">
            <v>ANALISIS DE PRECIOS</v>
          </cell>
          <cell r="B3763">
            <v>0</v>
          </cell>
          <cell r="C3763">
            <v>0</v>
          </cell>
          <cell r="D3763">
            <v>0</v>
          </cell>
          <cell r="E3763">
            <v>0</v>
          </cell>
          <cell r="F3763">
            <v>0</v>
          </cell>
          <cell r="G3763">
            <v>0</v>
          </cell>
        </row>
        <row r="3764">
          <cell r="A3764" t="str">
            <v>COMITENTE:</v>
          </cell>
          <cell r="B3764" t="str">
            <v>INSTITUTO PROVINCIAL DE LA VIVIENDA</v>
          </cell>
          <cell r="C3764">
            <v>0</v>
          </cell>
          <cell r="D3764">
            <v>0</v>
          </cell>
          <cell r="E3764">
            <v>0</v>
          </cell>
          <cell r="F3764">
            <v>0</v>
          </cell>
          <cell r="G3764">
            <v>0</v>
          </cell>
        </row>
        <row r="3765">
          <cell r="A3765" t="str">
            <v>CONTRATISTA:</v>
          </cell>
          <cell r="B3765">
            <v>0</v>
          </cell>
          <cell r="C3765">
            <v>0</v>
          </cell>
          <cell r="D3765">
            <v>0</v>
          </cell>
          <cell r="E3765">
            <v>0</v>
          </cell>
          <cell r="F3765">
            <v>0</v>
          </cell>
          <cell r="G3765">
            <v>0</v>
          </cell>
        </row>
        <row r="3766">
          <cell r="A3766" t="str">
            <v>OBRA:</v>
          </cell>
          <cell r="B3766">
            <v>0</v>
          </cell>
          <cell r="C3766">
            <v>0</v>
          </cell>
          <cell r="D3766">
            <v>0</v>
          </cell>
          <cell r="E3766">
            <v>0</v>
          </cell>
          <cell r="F3766" t="str">
            <v>PRECIOS A:</v>
          </cell>
          <cell r="G3766">
            <v>0</v>
          </cell>
        </row>
        <row r="3767">
          <cell r="A3767" t="str">
            <v>UBICACIÓN:</v>
          </cell>
          <cell r="B3767">
            <v>0</v>
          </cell>
          <cell r="C3767">
            <v>0</v>
          </cell>
          <cell r="E3767">
            <v>0</v>
          </cell>
          <cell r="G3767">
            <v>0</v>
          </cell>
        </row>
        <row r="3768">
          <cell r="A3768" t="str">
            <v>RUBRO:</v>
          </cell>
          <cell r="B3768">
            <v>0</v>
          </cell>
          <cell r="C3768">
            <v>0</v>
          </cell>
          <cell r="E3768">
            <v>0</v>
          </cell>
          <cell r="G3768">
            <v>0</v>
          </cell>
        </row>
        <row r="3769">
          <cell r="A3769" t="str">
            <v>ITEM:</v>
          </cell>
          <cell r="B3769" t="str">
            <v/>
          </cell>
          <cell r="C3769" t="str">
            <v/>
          </cell>
          <cell r="E3769">
            <v>0</v>
          </cell>
          <cell r="F3769" t="str">
            <v>UNIDAD:</v>
          </cell>
          <cell r="G3769" t="str">
            <v/>
          </cell>
        </row>
        <row r="3770">
          <cell r="A3770">
            <v>0</v>
          </cell>
          <cell r="B3770">
            <v>0</v>
          </cell>
          <cell r="E3770">
            <v>0</v>
          </cell>
          <cell r="G3770">
            <v>0</v>
          </cell>
        </row>
        <row r="3771">
          <cell r="A3771" t="str">
            <v>DATOS REDETERMINACION</v>
          </cell>
          <cell r="B3771">
            <v>0</v>
          </cell>
          <cell r="C3771" t="str">
            <v>DESIGNACION</v>
          </cell>
          <cell r="D3771" t="str">
            <v>U</v>
          </cell>
          <cell r="E3771" t="str">
            <v>Cantidad</v>
          </cell>
          <cell r="F3771" t="str">
            <v>$ Unitarios</v>
          </cell>
          <cell r="G3771" t="str">
            <v>$ Parcial</v>
          </cell>
        </row>
        <row r="3772">
          <cell r="A3772" t="str">
            <v>CÓDIGO</v>
          </cell>
          <cell r="B3772" t="str">
            <v>DESCRIPCIÓN</v>
          </cell>
          <cell r="C3772">
            <v>0</v>
          </cell>
          <cell r="D3772">
            <v>0</v>
          </cell>
          <cell r="E3772">
            <v>0</v>
          </cell>
          <cell r="F3772">
            <v>0</v>
          </cell>
          <cell r="G3772">
            <v>0</v>
          </cell>
        </row>
        <row r="3773">
          <cell r="A3773" t="str">
            <v>A - MATERIALES</v>
          </cell>
          <cell r="B3773">
            <v>0</v>
          </cell>
          <cell r="C3773">
            <v>0</v>
          </cell>
          <cell r="D3773">
            <v>0</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t="str">
            <v/>
          </cell>
          <cell r="B3776" t="str">
            <v/>
          </cell>
          <cell r="C3776">
            <v>0</v>
          </cell>
          <cell r="D3776" t="str">
            <v/>
          </cell>
          <cell r="E3776">
            <v>0</v>
          </cell>
          <cell r="F3776">
            <v>0</v>
          </cell>
          <cell r="G3776">
            <v>0</v>
          </cell>
        </row>
        <row r="3777">
          <cell r="A3777" t="str">
            <v/>
          </cell>
          <cell r="B3777" t="str">
            <v/>
          </cell>
          <cell r="C3777">
            <v>0</v>
          </cell>
          <cell r="D3777" t="str">
            <v/>
          </cell>
          <cell r="E3777">
            <v>0</v>
          </cell>
          <cell r="F3777">
            <v>0</v>
          </cell>
          <cell r="G3777">
            <v>0</v>
          </cell>
        </row>
        <row r="3778">
          <cell r="A3778" t="str">
            <v/>
          </cell>
          <cell r="B3778" t="str">
            <v/>
          </cell>
          <cell r="C3778">
            <v>0</v>
          </cell>
          <cell r="D3778" t="str">
            <v/>
          </cell>
          <cell r="E3778">
            <v>0</v>
          </cell>
          <cell r="F3778">
            <v>0</v>
          </cell>
          <cell r="G3778">
            <v>0</v>
          </cell>
        </row>
        <row r="3779">
          <cell r="A3779" t="str">
            <v/>
          </cell>
          <cell r="B3779" t="str">
            <v/>
          </cell>
          <cell r="C3779">
            <v>0</v>
          </cell>
          <cell r="D3779" t="str">
            <v/>
          </cell>
          <cell r="E3779">
            <v>0</v>
          </cell>
          <cell r="F3779">
            <v>0</v>
          </cell>
          <cell r="G3779">
            <v>0</v>
          </cell>
        </row>
        <row r="3780">
          <cell r="A3780" t="str">
            <v/>
          </cell>
          <cell r="B3780" t="str">
            <v/>
          </cell>
          <cell r="C3780">
            <v>0</v>
          </cell>
          <cell r="D3780" t="str">
            <v/>
          </cell>
          <cell r="E3780">
            <v>0</v>
          </cell>
          <cell r="F3780">
            <v>0</v>
          </cell>
          <cell r="G3780">
            <v>0</v>
          </cell>
        </row>
        <row r="3781">
          <cell r="A3781" t="str">
            <v/>
          </cell>
          <cell r="B3781" t="str">
            <v/>
          </cell>
          <cell r="C3781">
            <v>0</v>
          </cell>
          <cell r="D3781" t="str">
            <v/>
          </cell>
          <cell r="E3781">
            <v>0</v>
          </cell>
          <cell r="F3781">
            <v>0</v>
          </cell>
          <cell r="G3781">
            <v>0</v>
          </cell>
        </row>
        <row r="3782">
          <cell r="A3782" t="str">
            <v/>
          </cell>
          <cell r="B3782" t="str">
            <v/>
          </cell>
          <cell r="C3782">
            <v>0</v>
          </cell>
          <cell r="D3782" t="str">
            <v/>
          </cell>
          <cell r="E3782">
            <v>0</v>
          </cell>
          <cell r="F3782">
            <v>0</v>
          </cell>
          <cell r="G3782">
            <v>0</v>
          </cell>
        </row>
        <row r="3783">
          <cell r="A3783" t="str">
            <v/>
          </cell>
          <cell r="B3783" t="str">
            <v/>
          </cell>
          <cell r="C3783">
            <v>0</v>
          </cell>
          <cell r="D3783" t="str">
            <v/>
          </cell>
          <cell r="E3783">
            <v>0</v>
          </cell>
          <cell r="F3783">
            <v>0</v>
          </cell>
          <cell r="G3783">
            <v>0</v>
          </cell>
        </row>
        <row r="3784">
          <cell r="A3784" t="str">
            <v/>
          </cell>
          <cell r="B3784" t="str">
            <v/>
          </cell>
          <cell r="C3784">
            <v>0</v>
          </cell>
          <cell r="D3784" t="str">
            <v/>
          </cell>
          <cell r="E3784">
            <v>0</v>
          </cell>
          <cell r="F3784">
            <v>0</v>
          </cell>
          <cell r="G3784">
            <v>0</v>
          </cell>
        </row>
        <row r="3785">
          <cell r="A3785" t="str">
            <v/>
          </cell>
          <cell r="B3785" t="str">
            <v/>
          </cell>
          <cell r="C3785">
            <v>0</v>
          </cell>
          <cell r="D3785" t="str">
            <v/>
          </cell>
          <cell r="E3785">
            <v>0</v>
          </cell>
          <cell r="F3785">
            <v>0</v>
          </cell>
          <cell r="G3785">
            <v>0</v>
          </cell>
        </row>
        <row r="3786">
          <cell r="A3786" t="str">
            <v/>
          </cell>
          <cell r="B3786" t="str">
            <v/>
          </cell>
          <cell r="C3786">
            <v>0</v>
          </cell>
          <cell r="D3786" t="str">
            <v/>
          </cell>
          <cell r="E3786">
            <v>0</v>
          </cell>
          <cell r="F3786">
            <v>0</v>
          </cell>
          <cell r="G3786">
            <v>0</v>
          </cell>
        </row>
        <row r="3787">
          <cell r="A3787" t="str">
            <v/>
          </cell>
          <cell r="B3787" t="str">
            <v/>
          </cell>
          <cell r="C3787">
            <v>0</v>
          </cell>
          <cell r="D3787" t="str">
            <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v>0</v>
          </cell>
          <cell r="B3794">
            <v>0</v>
          </cell>
          <cell r="C3794">
            <v>0</v>
          </cell>
          <cell r="D3794">
            <v>0</v>
          </cell>
          <cell r="E3794">
            <v>0</v>
          </cell>
          <cell r="F3794" t="str">
            <v>Total A</v>
          </cell>
          <cell r="G3794">
            <v>0</v>
          </cell>
        </row>
        <row r="3795">
          <cell r="A3795" t="str">
            <v>B - MANO DE OBRA</v>
          </cell>
          <cell r="B3795">
            <v>0</v>
          </cell>
          <cell r="C3795">
            <v>0</v>
          </cell>
          <cell r="D3795">
            <v>0</v>
          </cell>
          <cell r="E3795">
            <v>0</v>
          </cell>
          <cell r="F3795">
            <v>0</v>
          </cell>
          <cell r="G3795">
            <v>0</v>
          </cell>
        </row>
        <row r="3796">
          <cell r="A3796" t="str">
            <v/>
          </cell>
          <cell r="B3796" t="str">
            <v/>
          </cell>
          <cell r="C3796">
            <v>0</v>
          </cell>
          <cell r="D3796" t="str">
            <v/>
          </cell>
          <cell r="E3796">
            <v>0</v>
          </cell>
          <cell r="F3796">
            <v>0</v>
          </cell>
          <cell r="G3796">
            <v>0</v>
          </cell>
        </row>
        <row r="3797">
          <cell r="A3797" t="str">
            <v/>
          </cell>
          <cell r="B3797" t="str">
            <v/>
          </cell>
          <cell r="C3797">
            <v>0</v>
          </cell>
          <cell r="D3797" t="str">
            <v/>
          </cell>
          <cell r="E3797">
            <v>0</v>
          </cell>
          <cell r="F3797">
            <v>0</v>
          </cell>
          <cell r="G3797">
            <v>0</v>
          </cell>
        </row>
        <row r="3798">
          <cell r="A3798" t="str">
            <v/>
          </cell>
          <cell r="B3798" t="str">
            <v/>
          </cell>
          <cell r="C3798">
            <v>0</v>
          </cell>
          <cell r="D3798" t="str">
            <v/>
          </cell>
          <cell r="E3798">
            <v>0</v>
          </cell>
          <cell r="F3798">
            <v>0</v>
          </cell>
          <cell r="G3798">
            <v>0</v>
          </cell>
        </row>
        <row r="3799">
          <cell r="A3799" t="str">
            <v/>
          </cell>
          <cell r="B3799" t="str">
            <v/>
          </cell>
          <cell r="C3799">
            <v>0</v>
          </cell>
          <cell r="D3799" t="str">
            <v/>
          </cell>
          <cell r="E3799">
            <v>0</v>
          </cell>
          <cell r="F3799">
            <v>0</v>
          </cell>
          <cell r="G3799">
            <v>0</v>
          </cell>
        </row>
        <row r="3800">
          <cell r="A3800" t="str">
            <v/>
          </cell>
          <cell r="B3800" t="str">
            <v/>
          </cell>
          <cell r="C3800">
            <v>0</v>
          </cell>
          <cell r="D3800" t="str">
            <v/>
          </cell>
          <cell r="E3800">
            <v>0</v>
          </cell>
          <cell r="F3800">
            <v>0</v>
          </cell>
          <cell r="G3800">
            <v>0</v>
          </cell>
        </row>
        <row r="3801">
          <cell r="A3801" t="str">
            <v/>
          </cell>
          <cell r="B3801" t="str">
            <v/>
          </cell>
          <cell r="C3801">
            <v>0</v>
          </cell>
          <cell r="D3801" t="str">
            <v/>
          </cell>
          <cell r="E3801">
            <v>0</v>
          </cell>
          <cell r="F3801">
            <v>0</v>
          </cell>
          <cell r="G3801">
            <v>0</v>
          </cell>
        </row>
        <row r="3802">
          <cell r="A3802" t="str">
            <v/>
          </cell>
          <cell r="B3802" t="str">
            <v/>
          </cell>
          <cell r="C3802">
            <v>0</v>
          </cell>
          <cell r="D3802" t="str">
            <v/>
          </cell>
          <cell r="E3802">
            <v>0</v>
          </cell>
          <cell r="F3802">
            <v>0</v>
          </cell>
          <cell r="G3802">
            <v>0</v>
          </cell>
        </row>
        <row r="3803">
          <cell r="A3803" t="str">
            <v/>
          </cell>
          <cell r="B3803" t="str">
            <v/>
          </cell>
          <cell r="C3803">
            <v>0</v>
          </cell>
          <cell r="D3803" t="str">
            <v/>
          </cell>
          <cell r="E3803">
            <v>0</v>
          </cell>
          <cell r="F3803">
            <v>0</v>
          </cell>
          <cell r="G3803">
            <v>0</v>
          </cell>
        </row>
        <row r="3804">
          <cell r="A3804">
            <v>0</v>
          </cell>
          <cell r="B3804">
            <v>0</v>
          </cell>
          <cell r="C3804">
            <v>0</v>
          </cell>
          <cell r="D3804">
            <v>0</v>
          </cell>
          <cell r="E3804">
            <v>0</v>
          </cell>
          <cell r="F3804" t="str">
            <v>Total B</v>
          </cell>
          <cell r="G3804">
            <v>0</v>
          </cell>
        </row>
        <row r="3805">
          <cell r="A3805" t="str">
            <v>C - EQUIPOS</v>
          </cell>
          <cell r="B3805">
            <v>0</v>
          </cell>
          <cell r="C3805">
            <v>0</v>
          </cell>
          <cell r="D3805">
            <v>0</v>
          </cell>
          <cell r="E3805">
            <v>0</v>
          </cell>
          <cell r="F3805">
            <v>0</v>
          </cell>
          <cell r="G3805">
            <v>0</v>
          </cell>
        </row>
        <row r="3806">
          <cell r="A3806" t="str">
            <v/>
          </cell>
          <cell r="B3806" t="str">
            <v/>
          </cell>
          <cell r="C3806">
            <v>0</v>
          </cell>
          <cell r="D3806" t="str">
            <v/>
          </cell>
          <cell r="E3806">
            <v>0</v>
          </cell>
          <cell r="F3806">
            <v>0</v>
          </cell>
          <cell r="G3806">
            <v>0</v>
          </cell>
        </row>
        <row r="3807">
          <cell r="A3807" t="str">
            <v/>
          </cell>
          <cell r="B3807" t="str">
            <v/>
          </cell>
          <cell r="C3807">
            <v>0</v>
          </cell>
          <cell r="D3807" t="str">
            <v/>
          </cell>
          <cell r="E3807">
            <v>0</v>
          </cell>
          <cell r="F3807">
            <v>0</v>
          </cell>
          <cell r="G3807">
            <v>0</v>
          </cell>
        </row>
        <row r="3808">
          <cell r="A3808" t="str">
            <v/>
          </cell>
          <cell r="B3808" t="str">
            <v/>
          </cell>
          <cell r="C3808">
            <v>0</v>
          </cell>
          <cell r="D3808" t="str">
            <v/>
          </cell>
          <cell r="E3808">
            <v>0</v>
          </cell>
          <cell r="F3808">
            <v>0</v>
          </cell>
          <cell r="G3808">
            <v>0</v>
          </cell>
        </row>
        <row r="3809">
          <cell r="A3809" t="str">
            <v/>
          </cell>
          <cell r="B3809" t="str">
            <v/>
          </cell>
          <cell r="C3809">
            <v>0</v>
          </cell>
          <cell r="D3809" t="str">
            <v/>
          </cell>
          <cell r="E3809">
            <v>0</v>
          </cell>
          <cell r="F3809">
            <v>0</v>
          </cell>
          <cell r="G3809">
            <v>0</v>
          </cell>
        </row>
        <row r="3810">
          <cell r="A3810" t="str">
            <v/>
          </cell>
          <cell r="B3810" t="str">
            <v/>
          </cell>
          <cell r="C3810">
            <v>0</v>
          </cell>
          <cell r="D3810" t="str">
            <v/>
          </cell>
          <cell r="E3810">
            <v>0</v>
          </cell>
          <cell r="F3810">
            <v>0</v>
          </cell>
          <cell r="G3810">
            <v>0</v>
          </cell>
        </row>
        <row r="3811">
          <cell r="A3811" t="str">
            <v/>
          </cell>
          <cell r="B3811" t="str">
            <v/>
          </cell>
          <cell r="C3811">
            <v>0</v>
          </cell>
          <cell r="D3811" t="str">
            <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v>0</v>
          </cell>
          <cell r="E3816">
            <v>0</v>
          </cell>
          <cell r="F3816" t="str">
            <v>Total C</v>
          </cell>
          <cell r="G3816">
            <v>0</v>
          </cell>
        </row>
        <row r="3817">
          <cell r="A3817">
            <v>0</v>
          </cell>
          <cell r="E3817">
            <v>0</v>
          </cell>
          <cell r="G3817">
            <v>0</v>
          </cell>
        </row>
        <row r="3818">
          <cell r="A3818" t="str">
            <v/>
          </cell>
          <cell r="B3818" t="str">
            <v/>
          </cell>
          <cell r="C3818">
            <v>0</v>
          </cell>
          <cell r="D3818" t="str">
            <v>COSTO NETO</v>
          </cell>
          <cell r="E3818">
            <v>0</v>
          </cell>
          <cell r="F3818" t="str">
            <v>Total D=A+B+C</v>
          </cell>
          <cell r="G3818">
            <v>0</v>
          </cell>
        </row>
        <row r="3819">
          <cell r="A3819">
            <v>0</v>
          </cell>
          <cell r="B3819">
            <v>0</v>
          </cell>
          <cell r="C3819">
            <v>0</v>
          </cell>
          <cell r="D3819">
            <v>0</v>
          </cell>
          <cell r="E3819">
            <v>0</v>
          </cell>
          <cell r="F3819">
            <v>0</v>
          </cell>
          <cell r="G3819">
            <v>0</v>
          </cell>
        </row>
        <row r="3820">
          <cell r="A3820" t="str">
            <v>ANALISIS DE PRECIOS</v>
          </cell>
          <cell r="B3820">
            <v>0</v>
          </cell>
          <cell r="C3820">
            <v>0</v>
          </cell>
          <cell r="D3820">
            <v>0</v>
          </cell>
          <cell r="E3820">
            <v>0</v>
          </cell>
          <cell r="F3820">
            <v>0</v>
          </cell>
          <cell r="G3820">
            <v>0</v>
          </cell>
        </row>
        <row r="3821">
          <cell r="A3821" t="str">
            <v>COMITENTE:</v>
          </cell>
          <cell r="B3821" t="str">
            <v>INSTITUTO PROVINCIAL DE LA VIVIENDA</v>
          </cell>
          <cell r="C3821">
            <v>0</v>
          </cell>
          <cell r="D3821">
            <v>0</v>
          </cell>
          <cell r="E3821">
            <v>0</v>
          </cell>
          <cell r="F3821">
            <v>0</v>
          </cell>
          <cell r="G3821">
            <v>0</v>
          </cell>
        </row>
        <row r="3822">
          <cell r="A3822" t="str">
            <v>CONTRATISTA:</v>
          </cell>
          <cell r="B3822">
            <v>0</v>
          </cell>
          <cell r="C3822">
            <v>0</v>
          </cell>
          <cell r="D3822">
            <v>0</v>
          </cell>
          <cell r="E3822">
            <v>0</v>
          </cell>
          <cell r="F3822">
            <v>0</v>
          </cell>
          <cell r="G3822">
            <v>0</v>
          </cell>
        </row>
        <row r="3823">
          <cell r="A3823" t="str">
            <v>OBRA:</v>
          </cell>
          <cell r="B3823">
            <v>0</v>
          </cell>
          <cell r="C3823">
            <v>0</v>
          </cell>
          <cell r="D3823">
            <v>0</v>
          </cell>
          <cell r="E3823">
            <v>0</v>
          </cell>
          <cell r="F3823" t="str">
            <v>PRECIOS A:</v>
          </cell>
          <cell r="G3823">
            <v>0</v>
          </cell>
        </row>
        <row r="3824">
          <cell r="A3824" t="str">
            <v>UBICACIÓN:</v>
          </cell>
          <cell r="B3824">
            <v>0</v>
          </cell>
          <cell r="C3824">
            <v>0</v>
          </cell>
          <cell r="E3824">
            <v>0</v>
          </cell>
          <cell r="G3824">
            <v>0</v>
          </cell>
        </row>
        <row r="3825">
          <cell r="A3825" t="str">
            <v>RUBRO:</v>
          </cell>
          <cell r="B3825">
            <v>0</v>
          </cell>
          <cell r="C3825">
            <v>0</v>
          </cell>
          <cell r="E3825">
            <v>0</v>
          </cell>
          <cell r="G3825">
            <v>0</v>
          </cell>
        </row>
        <row r="3826">
          <cell r="A3826" t="str">
            <v>ITEM:</v>
          </cell>
          <cell r="B3826" t="str">
            <v/>
          </cell>
          <cell r="C3826" t="str">
            <v/>
          </cell>
          <cell r="E3826">
            <v>0</v>
          </cell>
          <cell r="F3826" t="str">
            <v>UNIDAD:</v>
          </cell>
          <cell r="G3826" t="str">
            <v/>
          </cell>
        </row>
        <row r="3827">
          <cell r="A3827">
            <v>0</v>
          </cell>
          <cell r="B3827">
            <v>0</v>
          </cell>
          <cell r="E3827">
            <v>0</v>
          </cell>
          <cell r="G3827">
            <v>0</v>
          </cell>
        </row>
        <row r="3828">
          <cell r="A3828" t="str">
            <v>DATOS REDETERMINACION</v>
          </cell>
          <cell r="B3828">
            <v>0</v>
          </cell>
          <cell r="C3828" t="str">
            <v>DESIGNACION</v>
          </cell>
          <cell r="D3828" t="str">
            <v>U</v>
          </cell>
          <cell r="E3828" t="str">
            <v>Cantidad</v>
          </cell>
          <cell r="F3828" t="str">
            <v>$ Unitarios</v>
          </cell>
          <cell r="G3828" t="str">
            <v>$ Parcial</v>
          </cell>
        </row>
        <row r="3829">
          <cell r="A3829" t="str">
            <v>CÓDIGO</v>
          </cell>
          <cell r="B3829" t="str">
            <v>DESCRIPCIÓN</v>
          </cell>
          <cell r="C3829">
            <v>0</v>
          </cell>
          <cell r="D3829">
            <v>0</v>
          </cell>
          <cell r="E3829">
            <v>0</v>
          </cell>
          <cell r="F3829">
            <v>0</v>
          </cell>
          <cell r="G3829">
            <v>0</v>
          </cell>
        </row>
        <row r="3830">
          <cell r="A3830" t="str">
            <v>A - MATERIALES</v>
          </cell>
          <cell r="B3830">
            <v>0</v>
          </cell>
          <cell r="C3830">
            <v>0</v>
          </cell>
          <cell r="D3830">
            <v>0</v>
          </cell>
          <cell r="E3830">
            <v>0</v>
          </cell>
          <cell r="F3830">
            <v>0</v>
          </cell>
          <cell r="G3830">
            <v>0</v>
          </cell>
        </row>
        <row r="3831">
          <cell r="A3831" t="str">
            <v/>
          </cell>
          <cell r="B3831" t="str">
            <v/>
          </cell>
          <cell r="C3831">
            <v>0</v>
          </cell>
          <cell r="D3831" t="str">
            <v/>
          </cell>
          <cell r="E3831">
            <v>0</v>
          </cell>
          <cell r="F3831">
            <v>0</v>
          </cell>
          <cell r="G3831">
            <v>0</v>
          </cell>
        </row>
        <row r="3832">
          <cell r="A3832" t="str">
            <v/>
          </cell>
          <cell r="B3832" t="str">
            <v/>
          </cell>
          <cell r="C3832">
            <v>0</v>
          </cell>
          <cell r="D3832" t="str">
            <v/>
          </cell>
          <cell r="E3832">
            <v>0</v>
          </cell>
          <cell r="F3832">
            <v>0</v>
          </cell>
          <cell r="G3832">
            <v>0</v>
          </cell>
        </row>
        <row r="3833">
          <cell r="A3833" t="str">
            <v/>
          </cell>
          <cell r="B3833" t="str">
            <v/>
          </cell>
          <cell r="C3833">
            <v>0</v>
          </cell>
          <cell r="D3833" t="str">
            <v/>
          </cell>
          <cell r="E3833">
            <v>0</v>
          </cell>
          <cell r="F3833">
            <v>0</v>
          </cell>
          <cell r="G3833">
            <v>0</v>
          </cell>
        </row>
        <row r="3834">
          <cell r="A3834" t="str">
            <v/>
          </cell>
          <cell r="B3834" t="str">
            <v/>
          </cell>
          <cell r="C3834">
            <v>0</v>
          </cell>
          <cell r="D3834" t="str">
            <v/>
          </cell>
          <cell r="E3834">
            <v>0</v>
          </cell>
          <cell r="F3834">
            <v>0</v>
          </cell>
          <cell r="G3834">
            <v>0</v>
          </cell>
        </row>
        <row r="3835">
          <cell r="A3835" t="str">
            <v/>
          </cell>
          <cell r="B3835" t="str">
            <v/>
          </cell>
          <cell r="C3835">
            <v>0</v>
          </cell>
          <cell r="D3835" t="str">
            <v/>
          </cell>
          <cell r="E3835">
            <v>0</v>
          </cell>
          <cell r="F3835">
            <v>0</v>
          </cell>
          <cell r="G3835">
            <v>0</v>
          </cell>
        </row>
        <row r="3836">
          <cell r="A3836" t="str">
            <v/>
          </cell>
          <cell r="B3836" t="str">
            <v/>
          </cell>
          <cell r="C3836">
            <v>0</v>
          </cell>
          <cell r="D3836" t="str">
            <v/>
          </cell>
          <cell r="E3836">
            <v>0</v>
          </cell>
          <cell r="F3836">
            <v>0</v>
          </cell>
          <cell r="G3836">
            <v>0</v>
          </cell>
        </row>
        <row r="3837">
          <cell r="A3837" t="str">
            <v/>
          </cell>
          <cell r="B3837" t="str">
            <v/>
          </cell>
          <cell r="C3837">
            <v>0</v>
          </cell>
          <cell r="D3837" t="str">
            <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t="str">
            <v/>
          </cell>
          <cell r="B3847" t="str">
            <v/>
          </cell>
          <cell r="C3847">
            <v>0</v>
          </cell>
          <cell r="D3847" t="str">
            <v/>
          </cell>
          <cell r="E3847">
            <v>0</v>
          </cell>
          <cell r="F3847">
            <v>0</v>
          </cell>
          <cell r="G3847">
            <v>0</v>
          </cell>
        </row>
        <row r="3848">
          <cell r="A3848" t="str">
            <v/>
          </cell>
          <cell r="B3848" t="str">
            <v/>
          </cell>
          <cell r="C3848">
            <v>0</v>
          </cell>
          <cell r="D3848" t="str">
            <v/>
          </cell>
          <cell r="E3848">
            <v>0</v>
          </cell>
          <cell r="F3848">
            <v>0</v>
          </cell>
          <cell r="G3848">
            <v>0</v>
          </cell>
        </row>
        <row r="3849">
          <cell r="A3849" t="str">
            <v/>
          </cell>
          <cell r="B3849" t="str">
            <v/>
          </cell>
          <cell r="C3849">
            <v>0</v>
          </cell>
          <cell r="D3849" t="str">
            <v/>
          </cell>
          <cell r="E3849">
            <v>0</v>
          </cell>
          <cell r="F3849">
            <v>0</v>
          </cell>
          <cell r="G3849">
            <v>0</v>
          </cell>
        </row>
        <row r="3850">
          <cell r="A3850" t="str">
            <v/>
          </cell>
          <cell r="B3850" t="str">
            <v/>
          </cell>
          <cell r="C3850">
            <v>0</v>
          </cell>
          <cell r="D3850" t="str">
            <v/>
          </cell>
          <cell r="E3850">
            <v>0</v>
          </cell>
          <cell r="F3850">
            <v>0</v>
          </cell>
          <cell r="G3850">
            <v>0</v>
          </cell>
        </row>
        <row r="3851">
          <cell r="A3851">
            <v>0</v>
          </cell>
          <cell r="B3851">
            <v>0</v>
          </cell>
          <cell r="C3851">
            <v>0</v>
          </cell>
          <cell r="D3851">
            <v>0</v>
          </cell>
          <cell r="E3851">
            <v>0</v>
          </cell>
          <cell r="F3851" t="str">
            <v>Total A</v>
          </cell>
          <cell r="G3851">
            <v>0</v>
          </cell>
        </row>
        <row r="3852">
          <cell r="A3852" t="str">
            <v>B - MANO DE OBRA</v>
          </cell>
          <cell r="B3852">
            <v>0</v>
          </cell>
          <cell r="C3852">
            <v>0</v>
          </cell>
          <cell r="D3852">
            <v>0</v>
          </cell>
          <cell r="E3852">
            <v>0</v>
          </cell>
          <cell r="F3852">
            <v>0</v>
          </cell>
          <cell r="G3852">
            <v>0</v>
          </cell>
        </row>
        <row r="3853">
          <cell r="A3853" t="str">
            <v/>
          </cell>
          <cell r="B3853" t="str">
            <v/>
          </cell>
          <cell r="C3853">
            <v>0</v>
          </cell>
          <cell r="D3853" t="str">
            <v/>
          </cell>
          <cell r="E3853">
            <v>0</v>
          </cell>
          <cell r="F3853">
            <v>0</v>
          </cell>
          <cell r="G3853">
            <v>0</v>
          </cell>
        </row>
        <row r="3854">
          <cell r="A3854" t="str">
            <v/>
          </cell>
          <cell r="B3854" t="str">
            <v/>
          </cell>
          <cell r="C3854">
            <v>0</v>
          </cell>
          <cell r="D3854" t="str">
            <v/>
          </cell>
          <cell r="E3854">
            <v>0</v>
          </cell>
          <cell r="F3854">
            <v>0</v>
          </cell>
          <cell r="G3854">
            <v>0</v>
          </cell>
        </row>
        <row r="3855">
          <cell r="A3855" t="str">
            <v/>
          </cell>
          <cell r="B3855" t="str">
            <v/>
          </cell>
          <cell r="C3855">
            <v>0</v>
          </cell>
          <cell r="D3855" t="str">
            <v/>
          </cell>
          <cell r="E3855">
            <v>0</v>
          </cell>
          <cell r="F3855">
            <v>0</v>
          </cell>
          <cell r="G3855">
            <v>0</v>
          </cell>
        </row>
        <row r="3856">
          <cell r="A3856" t="str">
            <v/>
          </cell>
          <cell r="B3856" t="str">
            <v/>
          </cell>
          <cell r="C3856">
            <v>0</v>
          </cell>
          <cell r="D3856" t="str">
            <v/>
          </cell>
          <cell r="E3856">
            <v>0</v>
          </cell>
          <cell r="F3856">
            <v>0</v>
          </cell>
          <cell r="G3856">
            <v>0</v>
          </cell>
        </row>
        <row r="3857">
          <cell r="A3857" t="str">
            <v/>
          </cell>
          <cell r="B3857" t="str">
            <v/>
          </cell>
          <cell r="C3857">
            <v>0</v>
          </cell>
          <cell r="D3857" t="str">
            <v/>
          </cell>
          <cell r="E3857">
            <v>0</v>
          </cell>
          <cell r="F3857">
            <v>0</v>
          </cell>
          <cell r="G3857">
            <v>0</v>
          </cell>
        </row>
        <row r="3858">
          <cell r="A3858" t="str">
            <v/>
          </cell>
          <cell r="B3858" t="str">
            <v/>
          </cell>
          <cell r="C3858">
            <v>0</v>
          </cell>
          <cell r="D3858" t="str">
            <v/>
          </cell>
          <cell r="E3858">
            <v>0</v>
          </cell>
          <cell r="F3858">
            <v>0</v>
          </cell>
          <cell r="G3858">
            <v>0</v>
          </cell>
        </row>
        <row r="3859">
          <cell r="A3859" t="str">
            <v/>
          </cell>
          <cell r="B3859" t="str">
            <v/>
          </cell>
          <cell r="C3859">
            <v>0</v>
          </cell>
          <cell r="D3859" t="str">
            <v/>
          </cell>
          <cell r="E3859">
            <v>0</v>
          </cell>
          <cell r="F3859">
            <v>0</v>
          </cell>
          <cell r="G3859">
            <v>0</v>
          </cell>
        </row>
        <row r="3860">
          <cell r="A3860" t="str">
            <v/>
          </cell>
          <cell r="B3860" t="str">
            <v/>
          </cell>
          <cell r="C3860">
            <v>0</v>
          </cell>
          <cell r="D3860" t="str">
            <v/>
          </cell>
          <cell r="E3860">
            <v>0</v>
          </cell>
          <cell r="F3860">
            <v>0</v>
          </cell>
          <cell r="G3860">
            <v>0</v>
          </cell>
        </row>
        <row r="3861">
          <cell r="A3861">
            <v>0</v>
          </cell>
          <cell r="B3861">
            <v>0</v>
          </cell>
          <cell r="C3861">
            <v>0</v>
          </cell>
          <cell r="D3861">
            <v>0</v>
          </cell>
          <cell r="E3861">
            <v>0</v>
          </cell>
          <cell r="F3861" t="str">
            <v>Total B</v>
          </cell>
          <cell r="G3861">
            <v>0</v>
          </cell>
        </row>
        <row r="3862">
          <cell r="A3862" t="str">
            <v>C - EQUIPOS</v>
          </cell>
          <cell r="B3862">
            <v>0</v>
          </cell>
          <cell r="C3862">
            <v>0</v>
          </cell>
          <cell r="D3862">
            <v>0</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v>0</v>
          </cell>
          <cell r="E3873">
            <v>0</v>
          </cell>
          <cell r="F3873" t="str">
            <v>Total C</v>
          </cell>
          <cell r="G3873">
            <v>0</v>
          </cell>
        </row>
        <row r="3874">
          <cell r="A3874">
            <v>0</v>
          </cell>
          <cell r="E3874">
            <v>0</v>
          </cell>
          <cell r="G3874">
            <v>0</v>
          </cell>
        </row>
        <row r="3875">
          <cell r="A3875" t="str">
            <v/>
          </cell>
          <cell r="B3875" t="str">
            <v/>
          </cell>
          <cell r="C3875">
            <v>0</v>
          </cell>
          <cell r="D3875" t="str">
            <v>COSTO NETO</v>
          </cell>
          <cell r="E3875">
            <v>0</v>
          </cell>
          <cell r="F3875" t="str">
            <v>Total D=A+B+C</v>
          </cell>
          <cell r="G3875">
            <v>0</v>
          </cell>
        </row>
        <row r="3877">
          <cell r="A3877" t="str">
            <v>ANALISIS DE PRECIOS</v>
          </cell>
          <cell r="B3877">
            <v>0</v>
          </cell>
          <cell r="C3877">
            <v>0</v>
          </cell>
          <cell r="D3877">
            <v>0</v>
          </cell>
          <cell r="E3877">
            <v>0</v>
          </cell>
          <cell r="F3877">
            <v>0</v>
          </cell>
          <cell r="G3877">
            <v>0</v>
          </cell>
        </row>
        <row r="3878">
          <cell r="A3878" t="str">
            <v>COMITENTE:</v>
          </cell>
          <cell r="B3878" t="str">
            <v>INSTITUTO PROVINCIAL DE LA VIVIENDA</v>
          </cell>
          <cell r="C3878">
            <v>0</v>
          </cell>
          <cell r="D3878">
            <v>0</v>
          </cell>
          <cell r="E3878">
            <v>0</v>
          </cell>
          <cell r="F3878">
            <v>0</v>
          </cell>
          <cell r="G3878">
            <v>0</v>
          </cell>
        </row>
        <row r="3879">
          <cell r="A3879" t="str">
            <v>CONTRATISTA:</v>
          </cell>
          <cell r="B3879">
            <v>0</v>
          </cell>
          <cell r="C3879">
            <v>0</v>
          </cell>
          <cell r="D3879">
            <v>0</v>
          </cell>
          <cell r="E3879">
            <v>0</v>
          </cell>
          <cell r="F3879">
            <v>0</v>
          </cell>
          <cell r="G3879">
            <v>0</v>
          </cell>
        </row>
        <row r="3880">
          <cell r="A3880" t="str">
            <v>OBRA:</v>
          </cell>
          <cell r="B3880">
            <v>0</v>
          </cell>
          <cell r="C3880">
            <v>0</v>
          </cell>
          <cell r="D3880">
            <v>0</v>
          </cell>
          <cell r="E3880">
            <v>0</v>
          </cell>
          <cell r="F3880" t="str">
            <v>PRECIOS A:</v>
          </cell>
          <cell r="G3880">
            <v>0</v>
          </cell>
        </row>
        <row r="3881">
          <cell r="A3881" t="str">
            <v>UBICACIÓN:</v>
          </cell>
          <cell r="B3881">
            <v>0</v>
          </cell>
          <cell r="C3881">
            <v>0</v>
          </cell>
          <cell r="E3881">
            <v>0</v>
          </cell>
          <cell r="G3881">
            <v>0</v>
          </cell>
        </row>
        <row r="3882">
          <cell r="A3882" t="str">
            <v>RUBRO:</v>
          </cell>
          <cell r="B3882">
            <v>0</v>
          </cell>
          <cell r="C3882">
            <v>0</v>
          </cell>
          <cell r="E3882">
            <v>0</v>
          </cell>
          <cell r="G3882">
            <v>0</v>
          </cell>
        </row>
        <row r="3883">
          <cell r="A3883" t="str">
            <v>ITEM:</v>
          </cell>
          <cell r="B3883" t="str">
            <v/>
          </cell>
          <cell r="C3883" t="str">
            <v/>
          </cell>
          <cell r="E3883">
            <v>0</v>
          </cell>
          <cell r="F3883" t="str">
            <v>UNIDAD:</v>
          </cell>
          <cell r="G3883" t="str">
            <v/>
          </cell>
        </row>
        <row r="3884">
          <cell r="A3884">
            <v>0</v>
          </cell>
          <cell r="B3884">
            <v>0</v>
          </cell>
          <cell r="E3884">
            <v>0</v>
          </cell>
          <cell r="G3884">
            <v>0</v>
          </cell>
        </row>
        <row r="3885">
          <cell r="A3885" t="str">
            <v>DATOS REDETERMINACION</v>
          </cell>
          <cell r="B3885">
            <v>0</v>
          </cell>
          <cell r="C3885" t="str">
            <v>DESIGNACION</v>
          </cell>
          <cell r="D3885" t="str">
            <v>U</v>
          </cell>
          <cell r="E3885" t="str">
            <v>Cantidad</v>
          </cell>
          <cell r="F3885" t="str">
            <v>$ Unitarios</v>
          </cell>
          <cell r="G3885" t="str">
            <v>$ Parcial</v>
          </cell>
        </row>
        <row r="3886">
          <cell r="A3886" t="str">
            <v>CÓDIGO</v>
          </cell>
          <cell r="B3886" t="str">
            <v>DESCRIPCIÓN</v>
          </cell>
          <cell r="C3886">
            <v>0</v>
          </cell>
          <cell r="D3886">
            <v>0</v>
          </cell>
          <cell r="E3886">
            <v>0</v>
          </cell>
          <cell r="F3886">
            <v>0</v>
          </cell>
          <cell r="G3886">
            <v>0</v>
          </cell>
        </row>
        <row r="3887">
          <cell r="A3887" t="str">
            <v>A - MATERIALES</v>
          </cell>
          <cell r="B3887">
            <v>0</v>
          </cell>
          <cell r="C3887">
            <v>0</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t="str">
            <v/>
          </cell>
          <cell r="B3897" t="str">
            <v/>
          </cell>
          <cell r="C3897">
            <v>0</v>
          </cell>
          <cell r="D3897" t="str">
            <v/>
          </cell>
          <cell r="E3897">
            <v>0</v>
          </cell>
          <cell r="F3897">
            <v>0</v>
          </cell>
          <cell r="G3897">
            <v>0</v>
          </cell>
        </row>
        <row r="3898">
          <cell r="A3898" t="str">
            <v/>
          </cell>
          <cell r="B3898" t="str">
            <v/>
          </cell>
          <cell r="C3898">
            <v>0</v>
          </cell>
          <cell r="D3898" t="str">
            <v/>
          </cell>
          <cell r="E3898">
            <v>0</v>
          </cell>
          <cell r="F3898">
            <v>0</v>
          </cell>
          <cell r="G3898">
            <v>0</v>
          </cell>
        </row>
        <row r="3899">
          <cell r="A3899" t="str">
            <v/>
          </cell>
          <cell r="B3899" t="str">
            <v/>
          </cell>
          <cell r="C3899">
            <v>0</v>
          </cell>
          <cell r="D3899" t="str">
            <v/>
          </cell>
          <cell r="E3899">
            <v>0</v>
          </cell>
          <cell r="F3899">
            <v>0</v>
          </cell>
          <cell r="G3899">
            <v>0</v>
          </cell>
        </row>
        <row r="3900">
          <cell r="A3900" t="str">
            <v/>
          </cell>
          <cell r="B3900" t="str">
            <v/>
          </cell>
          <cell r="C3900">
            <v>0</v>
          </cell>
          <cell r="D3900" t="str">
            <v/>
          </cell>
          <cell r="E3900">
            <v>0</v>
          </cell>
          <cell r="F3900">
            <v>0</v>
          </cell>
          <cell r="G3900">
            <v>0</v>
          </cell>
        </row>
        <row r="3901">
          <cell r="A3901" t="str">
            <v/>
          </cell>
          <cell r="B3901" t="str">
            <v/>
          </cell>
          <cell r="C3901">
            <v>0</v>
          </cell>
          <cell r="D3901" t="str">
            <v/>
          </cell>
          <cell r="E3901">
            <v>0</v>
          </cell>
          <cell r="F3901">
            <v>0</v>
          </cell>
          <cell r="G3901">
            <v>0</v>
          </cell>
        </row>
        <row r="3902">
          <cell r="A3902" t="str">
            <v/>
          </cell>
          <cell r="B3902" t="str">
            <v/>
          </cell>
          <cell r="C3902">
            <v>0</v>
          </cell>
          <cell r="D3902" t="str">
            <v/>
          </cell>
          <cell r="E3902">
            <v>0</v>
          </cell>
          <cell r="F3902">
            <v>0</v>
          </cell>
          <cell r="G3902">
            <v>0</v>
          </cell>
        </row>
        <row r="3903">
          <cell r="A3903" t="str">
            <v/>
          </cell>
          <cell r="B3903" t="str">
            <v/>
          </cell>
          <cell r="C3903">
            <v>0</v>
          </cell>
          <cell r="D3903" t="str">
            <v/>
          </cell>
          <cell r="E3903">
            <v>0</v>
          </cell>
          <cell r="F3903">
            <v>0</v>
          </cell>
          <cell r="G3903">
            <v>0</v>
          </cell>
        </row>
        <row r="3904">
          <cell r="A3904" t="str">
            <v/>
          </cell>
          <cell r="B3904" t="str">
            <v/>
          </cell>
          <cell r="C3904">
            <v>0</v>
          </cell>
          <cell r="D3904" t="str">
            <v/>
          </cell>
          <cell r="E3904">
            <v>0</v>
          </cell>
          <cell r="F3904">
            <v>0</v>
          </cell>
          <cell r="G3904">
            <v>0</v>
          </cell>
        </row>
        <row r="3905">
          <cell r="A3905" t="str">
            <v/>
          </cell>
          <cell r="B3905" t="str">
            <v/>
          </cell>
          <cell r="C3905">
            <v>0</v>
          </cell>
          <cell r="D3905" t="str">
            <v/>
          </cell>
          <cell r="E3905">
            <v>0</v>
          </cell>
          <cell r="F3905">
            <v>0</v>
          </cell>
          <cell r="G3905">
            <v>0</v>
          </cell>
        </row>
        <row r="3906">
          <cell r="A3906" t="str">
            <v/>
          </cell>
          <cell r="B3906" t="str">
            <v/>
          </cell>
          <cell r="C3906">
            <v>0</v>
          </cell>
          <cell r="D3906" t="str">
            <v/>
          </cell>
          <cell r="E3906">
            <v>0</v>
          </cell>
          <cell r="F3906">
            <v>0</v>
          </cell>
          <cell r="G3906">
            <v>0</v>
          </cell>
        </row>
        <row r="3907">
          <cell r="A3907" t="str">
            <v/>
          </cell>
          <cell r="B3907" t="str">
            <v/>
          </cell>
          <cell r="C3907">
            <v>0</v>
          </cell>
          <cell r="D3907" t="str">
            <v/>
          </cell>
          <cell r="E3907">
            <v>0</v>
          </cell>
          <cell r="F3907">
            <v>0</v>
          </cell>
          <cell r="G3907">
            <v>0</v>
          </cell>
        </row>
        <row r="3908">
          <cell r="A3908">
            <v>0</v>
          </cell>
          <cell r="B3908">
            <v>0</v>
          </cell>
          <cell r="C3908">
            <v>0</v>
          </cell>
          <cell r="D3908">
            <v>0</v>
          </cell>
          <cell r="E3908">
            <v>0</v>
          </cell>
          <cell r="F3908" t="str">
            <v>Total A</v>
          </cell>
          <cell r="G3908">
            <v>0</v>
          </cell>
        </row>
        <row r="3909">
          <cell r="A3909" t="str">
            <v>B - MANO DE OBRA</v>
          </cell>
          <cell r="B3909">
            <v>0</v>
          </cell>
          <cell r="C3909">
            <v>0</v>
          </cell>
          <cell r="D3909">
            <v>0</v>
          </cell>
          <cell r="E3909">
            <v>0</v>
          </cell>
          <cell r="F3909">
            <v>0</v>
          </cell>
          <cell r="G3909">
            <v>0</v>
          </cell>
        </row>
        <row r="3910">
          <cell r="A3910" t="str">
            <v/>
          </cell>
          <cell r="B3910" t="str">
            <v/>
          </cell>
          <cell r="C3910">
            <v>0</v>
          </cell>
          <cell r="D3910" t="str">
            <v/>
          </cell>
          <cell r="E3910">
            <v>0</v>
          </cell>
          <cell r="F3910">
            <v>0</v>
          </cell>
          <cell r="G3910">
            <v>0</v>
          </cell>
        </row>
        <row r="3911">
          <cell r="A3911" t="str">
            <v/>
          </cell>
          <cell r="B3911" t="str">
            <v/>
          </cell>
          <cell r="C3911">
            <v>0</v>
          </cell>
          <cell r="D3911" t="str">
            <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v>0</v>
          </cell>
          <cell r="B3918">
            <v>0</v>
          </cell>
          <cell r="C3918">
            <v>0</v>
          </cell>
          <cell r="D3918">
            <v>0</v>
          </cell>
          <cell r="E3918">
            <v>0</v>
          </cell>
          <cell r="F3918" t="str">
            <v>Total B</v>
          </cell>
          <cell r="G3918">
            <v>0</v>
          </cell>
        </row>
        <row r="3919">
          <cell r="A3919" t="str">
            <v>C - EQUIPOS</v>
          </cell>
          <cell r="B3919">
            <v>0</v>
          </cell>
          <cell r="C3919">
            <v>0</v>
          </cell>
          <cell r="D3919">
            <v>0</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t="str">
            <v/>
          </cell>
          <cell r="B3926" t="str">
            <v/>
          </cell>
          <cell r="C3926">
            <v>0</v>
          </cell>
          <cell r="D3926" t="str">
            <v/>
          </cell>
          <cell r="E3926">
            <v>0</v>
          </cell>
          <cell r="F3926">
            <v>0</v>
          </cell>
          <cell r="G3926">
            <v>0</v>
          </cell>
        </row>
        <row r="3927">
          <cell r="A3927" t="str">
            <v/>
          </cell>
          <cell r="B3927" t="str">
            <v/>
          </cell>
          <cell r="C3927">
            <v>0</v>
          </cell>
          <cell r="D3927" t="str">
            <v/>
          </cell>
          <cell r="E3927">
            <v>0</v>
          </cell>
          <cell r="F3927">
            <v>0</v>
          </cell>
          <cell r="G3927">
            <v>0</v>
          </cell>
        </row>
        <row r="3928">
          <cell r="A3928" t="str">
            <v/>
          </cell>
          <cell r="B3928" t="str">
            <v/>
          </cell>
          <cell r="C3928">
            <v>0</v>
          </cell>
          <cell r="D3928" t="str">
            <v/>
          </cell>
          <cell r="E3928">
            <v>0</v>
          </cell>
          <cell r="F3928">
            <v>0</v>
          </cell>
          <cell r="G3928">
            <v>0</v>
          </cell>
        </row>
        <row r="3929">
          <cell r="A3929" t="str">
            <v/>
          </cell>
          <cell r="B3929" t="str">
            <v/>
          </cell>
          <cell r="C3929">
            <v>0</v>
          </cell>
          <cell r="D3929" t="str">
            <v/>
          </cell>
          <cell r="E3929">
            <v>0</v>
          </cell>
          <cell r="F3929">
            <v>0</v>
          </cell>
          <cell r="G3929">
            <v>0</v>
          </cell>
        </row>
        <row r="3930">
          <cell r="A3930">
            <v>0</v>
          </cell>
          <cell r="E3930">
            <v>0</v>
          </cell>
          <cell r="F3930" t="str">
            <v>Total C</v>
          </cell>
          <cell r="G3930">
            <v>0</v>
          </cell>
        </row>
        <row r="3931">
          <cell r="A3931">
            <v>0</v>
          </cell>
          <cell r="E3931">
            <v>0</v>
          </cell>
          <cell r="G3931">
            <v>0</v>
          </cell>
        </row>
        <row r="3932">
          <cell r="A3932" t="str">
            <v/>
          </cell>
          <cell r="B3932" t="str">
            <v/>
          </cell>
          <cell r="C3932">
            <v>0</v>
          </cell>
          <cell r="D3932" t="str">
            <v>COSTO NETO</v>
          </cell>
          <cell r="E3932">
            <v>0</v>
          </cell>
          <cell r="F3932" t="str">
            <v>Total D=A+B+C</v>
          </cell>
          <cell r="G3932">
            <v>0</v>
          </cell>
        </row>
        <row r="3933">
          <cell r="A3933">
            <v>0</v>
          </cell>
          <cell r="B3933">
            <v>0</v>
          </cell>
          <cell r="C3933">
            <v>0</v>
          </cell>
          <cell r="D3933">
            <v>0</v>
          </cell>
          <cell r="E3933">
            <v>0</v>
          </cell>
          <cell r="F3933">
            <v>0</v>
          </cell>
          <cell r="G3933">
            <v>0</v>
          </cell>
        </row>
        <row r="3934">
          <cell r="A3934" t="str">
            <v>ANALISIS DE PRECIOS</v>
          </cell>
          <cell r="B3934">
            <v>0</v>
          </cell>
          <cell r="C3934">
            <v>0</v>
          </cell>
          <cell r="D3934">
            <v>0</v>
          </cell>
          <cell r="E3934">
            <v>0</v>
          </cell>
          <cell r="F3934">
            <v>0</v>
          </cell>
          <cell r="G3934">
            <v>0</v>
          </cell>
        </row>
        <row r="3935">
          <cell r="A3935" t="str">
            <v>COMITENTE:</v>
          </cell>
          <cell r="B3935" t="str">
            <v>INSTITUTO PROVINCIAL DE LA VIVIENDA</v>
          </cell>
          <cell r="C3935">
            <v>0</v>
          </cell>
          <cell r="D3935">
            <v>0</v>
          </cell>
          <cell r="E3935">
            <v>0</v>
          </cell>
          <cell r="F3935">
            <v>0</v>
          </cell>
          <cell r="G3935">
            <v>0</v>
          </cell>
        </row>
        <row r="3936">
          <cell r="A3936" t="str">
            <v>CONTRATISTA:</v>
          </cell>
          <cell r="B3936">
            <v>0</v>
          </cell>
          <cell r="C3936">
            <v>0</v>
          </cell>
          <cell r="D3936">
            <v>0</v>
          </cell>
          <cell r="E3936">
            <v>0</v>
          </cell>
          <cell r="F3936">
            <v>0</v>
          </cell>
          <cell r="G3936">
            <v>0</v>
          </cell>
        </row>
        <row r="3937">
          <cell r="A3937" t="str">
            <v>OBRA:</v>
          </cell>
          <cell r="B3937">
            <v>0</v>
          </cell>
          <cell r="C3937">
            <v>0</v>
          </cell>
          <cell r="D3937">
            <v>0</v>
          </cell>
          <cell r="E3937">
            <v>0</v>
          </cell>
          <cell r="F3937" t="str">
            <v>PRECIOS A:</v>
          </cell>
          <cell r="G3937">
            <v>0</v>
          </cell>
        </row>
        <row r="3938">
          <cell r="A3938" t="str">
            <v>UBICACIÓN:</v>
          </cell>
          <cell r="B3938">
            <v>0</v>
          </cell>
          <cell r="C3938">
            <v>0</v>
          </cell>
          <cell r="E3938">
            <v>0</v>
          </cell>
          <cell r="G3938">
            <v>0</v>
          </cell>
        </row>
        <row r="3939">
          <cell r="A3939" t="str">
            <v>RUBRO:</v>
          </cell>
          <cell r="B3939">
            <v>0</v>
          </cell>
          <cell r="C3939">
            <v>0</v>
          </cell>
          <cell r="E3939">
            <v>0</v>
          </cell>
          <cell r="G3939">
            <v>0</v>
          </cell>
        </row>
        <row r="3940">
          <cell r="A3940" t="str">
            <v>ITEM:</v>
          </cell>
          <cell r="B3940" t="str">
            <v/>
          </cell>
          <cell r="C3940" t="str">
            <v/>
          </cell>
          <cell r="E3940">
            <v>0</v>
          </cell>
          <cell r="F3940" t="str">
            <v>UNIDAD:</v>
          </cell>
          <cell r="G3940" t="str">
            <v/>
          </cell>
        </row>
        <row r="3941">
          <cell r="A3941">
            <v>0</v>
          </cell>
          <cell r="B3941">
            <v>0</v>
          </cell>
          <cell r="E3941">
            <v>0</v>
          </cell>
          <cell r="G3941">
            <v>0</v>
          </cell>
        </row>
        <row r="3942">
          <cell r="A3942" t="str">
            <v>DATOS REDETERMINACION</v>
          </cell>
          <cell r="B3942">
            <v>0</v>
          </cell>
          <cell r="C3942" t="str">
            <v>DESIGNACION</v>
          </cell>
          <cell r="D3942" t="str">
            <v>U</v>
          </cell>
          <cell r="E3942" t="str">
            <v>Cantidad</v>
          </cell>
          <cell r="F3942" t="str">
            <v>$ Unitarios</v>
          </cell>
          <cell r="G3942" t="str">
            <v>$ Parcial</v>
          </cell>
        </row>
        <row r="3943">
          <cell r="A3943" t="str">
            <v>CÓDIGO</v>
          </cell>
          <cell r="B3943" t="str">
            <v>DESCRIPCIÓN</v>
          </cell>
          <cell r="C3943">
            <v>0</v>
          </cell>
          <cell r="D3943">
            <v>0</v>
          </cell>
          <cell r="E3943">
            <v>0</v>
          </cell>
          <cell r="F3943">
            <v>0</v>
          </cell>
          <cell r="G3943">
            <v>0</v>
          </cell>
        </row>
        <row r="3944">
          <cell r="A3944" t="str">
            <v>A - MATERIALES</v>
          </cell>
          <cell r="B3944">
            <v>0</v>
          </cell>
          <cell r="C3944">
            <v>0</v>
          </cell>
          <cell r="D3944">
            <v>0</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t="str">
            <v/>
          </cell>
          <cell r="B3947" t="str">
            <v/>
          </cell>
          <cell r="C3947">
            <v>0</v>
          </cell>
          <cell r="D3947" t="str">
            <v/>
          </cell>
          <cell r="E3947">
            <v>0</v>
          </cell>
          <cell r="F3947">
            <v>0</v>
          </cell>
          <cell r="G3947">
            <v>0</v>
          </cell>
        </row>
        <row r="3948">
          <cell r="A3948" t="str">
            <v/>
          </cell>
          <cell r="B3948" t="str">
            <v/>
          </cell>
          <cell r="C3948">
            <v>0</v>
          </cell>
          <cell r="D3948" t="str">
            <v/>
          </cell>
          <cell r="E3948">
            <v>0</v>
          </cell>
          <cell r="F3948">
            <v>0</v>
          </cell>
          <cell r="G3948">
            <v>0</v>
          </cell>
        </row>
        <row r="3949">
          <cell r="A3949" t="str">
            <v/>
          </cell>
          <cell r="B3949" t="str">
            <v/>
          </cell>
          <cell r="C3949">
            <v>0</v>
          </cell>
          <cell r="D3949" t="str">
            <v/>
          </cell>
          <cell r="E3949">
            <v>0</v>
          </cell>
          <cell r="F3949">
            <v>0</v>
          </cell>
          <cell r="G3949">
            <v>0</v>
          </cell>
        </row>
        <row r="3950">
          <cell r="A3950" t="str">
            <v/>
          </cell>
          <cell r="B3950" t="str">
            <v/>
          </cell>
          <cell r="C3950">
            <v>0</v>
          </cell>
          <cell r="D3950" t="str">
            <v/>
          </cell>
          <cell r="E3950">
            <v>0</v>
          </cell>
          <cell r="F3950">
            <v>0</v>
          </cell>
          <cell r="G3950">
            <v>0</v>
          </cell>
        </row>
        <row r="3951">
          <cell r="A3951" t="str">
            <v/>
          </cell>
          <cell r="B3951" t="str">
            <v/>
          </cell>
          <cell r="C3951">
            <v>0</v>
          </cell>
          <cell r="D3951" t="str">
            <v/>
          </cell>
          <cell r="E3951">
            <v>0</v>
          </cell>
          <cell r="F3951">
            <v>0</v>
          </cell>
          <cell r="G3951">
            <v>0</v>
          </cell>
        </row>
        <row r="3952">
          <cell r="A3952" t="str">
            <v/>
          </cell>
          <cell r="B3952" t="str">
            <v/>
          </cell>
          <cell r="C3952">
            <v>0</v>
          </cell>
          <cell r="D3952" t="str">
            <v/>
          </cell>
          <cell r="E3952">
            <v>0</v>
          </cell>
          <cell r="F3952">
            <v>0</v>
          </cell>
          <cell r="G3952">
            <v>0</v>
          </cell>
        </row>
        <row r="3953">
          <cell r="A3953" t="str">
            <v/>
          </cell>
          <cell r="B3953" t="str">
            <v/>
          </cell>
          <cell r="C3953">
            <v>0</v>
          </cell>
          <cell r="D3953" t="str">
            <v/>
          </cell>
          <cell r="E3953">
            <v>0</v>
          </cell>
          <cell r="F3953">
            <v>0</v>
          </cell>
          <cell r="G3953">
            <v>0</v>
          </cell>
        </row>
        <row r="3954">
          <cell r="A3954" t="str">
            <v/>
          </cell>
          <cell r="B3954" t="str">
            <v/>
          </cell>
          <cell r="C3954">
            <v>0</v>
          </cell>
          <cell r="D3954" t="str">
            <v/>
          </cell>
          <cell r="E3954">
            <v>0</v>
          </cell>
          <cell r="F3954">
            <v>0</v>
          </cell>
          <cell r="G3954">
            <v>0</v>
          </cell>
        </row>
        <row r="3955">
          <cell r="A3955" t="str">
            <v/>
          </cell>
          <cell r="B3955" t="str">
            <v/>
          </cell>
          <cell r="C3955">
            <v>0</v>
          </cell>
          <cell r="D3955" t="str">
            <v/>
          </cell>
          <cell r="E3955">
            <v>0</v>
          </cell>
          <cell r="F3955">
            <v>0</v>
          </cell>
          <cell r="G3955">
            <v>0</v>
          </cell>
        </row>
        <row r="3956">
          <cell r="A3956" t="str">
            <v/>
          </cell>
          <cell r="B3956" t="str">
            <v/>
          </cell>
          <cell r="C3956">
            <v>0</v>
          </cell>
          <cell r="D3956" t="str">
            <v/>
          </cell>
          <cell r="E3956">
            <v>0</v>
          </cell>
          <cell r="F3956">
            <v>0</v>
          </cell>
          <cell r="G3956">
            <v>0</v>
          </cell>
        </row>
        <row r="3957">
          <cell r="A3957" t="str">
            <v/>
          </cell>
          <cell r="B3957" t="str">
            <v/>
          </cell>
          <cell r="C3957">
            <v>0</v>
          </cell>
          <cell r="D3957" t="str">
            <v/>
          </cell>
          <cell r="E3957">
            <v>0</v>
          </cell>
          <cell r="F3957">
            <v>0</v>
          </cell>
          <cell r="G3957">
            <v>0</v>
          </cell>
        </row>
        <row r="3958">
          <cell r="A3958" t="str">
            <v/>
          </cell>
          <cell r="B3958" t="str">
            <v/>
          </cell>
          <cell r="C3958">
            <v>0</v>
          </cell>
          <cell r="D3958" t="str">
            <v/>
          </cell>
          <cell r="E3958">
            <v>0</v>
          </cell>
          <cell r="F3958">
            <v>0</v>
          </cell>
          <cell r="G3958">
            <v>0</v>
          </cell>
        </row>
        <row r="3959">
          <cell r="A3959" t="str">
            <v/>
          </cell>
          <cell r="B3959" t="str">
            <v/>
          </cell>
          <cell r="C3959">
            <v>0</v>
          </cell>
          <cell r="D3959" t="str">
            <v/>
          </cell>
          <cell r="E3959">
            <v>0</v>
          </cell>
          <cell r="F3959">
            <v>0</v>
          </cell>
          <cell r="G3959">
            <v>0</v>
          </cell>
        </row>
        <row r="3960">
          <cell r="A3960" t="str">
            <v/>
          </cell>
          <cell r="B3960" t="str">
            <v/>
          </cell>
          <cell r="C3960">
            <v>0</v>
          </cell>
          <cell r="D3960" t="str">
            <v/>
          </cell>
          <cell r="E3960">
            <v>0</v>
          </cell>
          <cell r="F3960">
            <v>0</v>
          </cell>
          <cell r="G3960">
            <v>0</v>
          </cell>
        </row>
        <row r="3961">
          <cell r="A3961" t="str">
            <v/>
          </cell>
          <cell r="B3961" t="str">
            <v/>
          </cell>
          <cell r="C3961">
            <v>0</v>
          </cell>
          <cell r="D3961" t="str">
            <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v>0</v>
          </cell>
          <cell r="B3965">
            <v>0</v>
          </cell>
          <cell r="C3965">
            <v>0</v>
          </cell>
          <cell r="D3965">
            <v>0</v>
          </cell>
          <cell r="E3965">
            <v>0</v>
          </cell>
          <cell r="F3965" t="str">
            <v>Total A</v>
          </cell>
          <cell r="G3965">
            <v>0</v>
          </cell>
        </row>
        <row r="3966">
          <cell r="A3966" t="str">
            <v>B - MANO DE OBRA</v>
          </cell>
          <cell r="B3966">
            <v>0</v>
          </cell>
          <cell r="C3966">
            <v>0</v>
          </cell>
          <cell r="D3966">
            <v>0</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v>0</v>
          </cell>
          <cell r="B3975">
            <v>0</v>
          </cell>
          <cell r="C3975">
            <v>0</v>
          </cell>
          <cell r="D3975">
            <v>0</v>
          </cell>
          <cell r="E3975">
            <v>0</v>
          </cell>
          <cell r="F3975" t="str">
            <v>Total B</v>
          </cell>
          <cell r="G3975">
            <v>0</v>
          </cell>
        </row>
        <row r="3976">
          <cell r="A3976" t="str">
            <v>C - EQUIPOS</v>
          </cell>
          <cell r="B3976">
            <v>0</v>
          </cell>
          <cell r="C3976">
            <v>0</v>
          </cell>
          <cell r="D3976">
            <v>0</v>
          </cell>
          <cell r="E3976">
            <v>0</v>
          </cell>
          <cell r="F3976">
            <v>0</v>
          </cell>
          <cell r="G3976">
            <v>0</v>
          </cell>
        </row>
        <row r="3977">
          <cell r="A3977" t="str">
            <v/>
          </cell>
          <cell r="B3977" t="str">
            <v/>
          </cell>
          <cell r="C3977">
            <v>0</v>
          </cell>
          <cell r="D3977" t="str">
            <v/>
          </cell>
          <cell r="E3977">
            <v>0</v>
          </cell>
          <cell r="F3977">
            <v>0</v>
          </cell>
          <cell r="G3977">
            <v>0</v>
          </cell>
        </row>
        <row r="3978">
          <cell r="A3978" t="str">
            <v/>
          </cell>
          <cell r="B3978" t="str">
            <v/>
          </cell>
          <cell r="C3978">
            <v>0</v>
          </cell>
          <cell r="D3978" t="str">
            <v/>
          </cell>
          <cell r="E3978">
            <v>0</v>
          </cell>
          <cell r="F3978">
            <v>0</v>
          </cell>
          <cell r="G3978">
            <v>0</v>
          </cell>
        </row>
        <row r="3979">
          <cell r="A3979" t="str">
            <v/>
          </cell>
          <cell r="B3979" t="str">
            <v/>
          </cell>
          <cell r="C3979">
            <v>0</v>
          </cell>
          <cell r="D3979" t="str">
            <v/>
          </cell>
          <cell r="E3979">
            <v>0</v>
          </cell>
          <cell r="F3979">
            <v>0</v>
          </cell>
          <cell r="G3979">
            <v>0</v>
          </cell>
        </row>
        <row r="3980">
          <cell r="A3980" t="str">
            <v/>
          </cell>
          <cell r="B3980" t="str">
            <v/>
          </cell>
          <cell r="C3980">
            <v>0</v>
          </cell>
          <cell r="D3980" t="str">
            <v/>
          </cell>
          <cell r="E3980">
            <v>0</v>
          </cell>
          <cell r="F3980">
            <v>0</v>
          </cell>
          <cell r="G3980">
            <v>0</v>
          </cell>
        </row>
        <row r="3981">
          <cell r="A3981" t="str">
            <v/>
          </cell>
          <cell r="B3981" t="str">
            <v/>
          </cell>
          <cell r="C3981">
            <v>0</v>
          </cell>
          <cell r="D3981" t="str">
            <v/>
          </cell>
          <cell r="E3981">
            <v>0</v>
          </cell>
          <cell r="F3981">
            <v>0</v>
          </cell>
          <cell r="G3981">
            <v>0</v>
          </cell>
        </row>
        <row r="3982">
          <cell r="A3982" t="str">
            <v/>
          </cell>
          <cell r="B3982" t="str">
            <v/>
          </cell>
          <cell r="C3982">
            <v>0</v>
          </cell>
          <cell r="D3982" t="str">
            <v/>
          </cell>
          <cell r="E3982">
            <v>0</v>
          </cell>
          <cell r="F3982">
            <v>0</v>
          </cell>
          <cell r="G3982">
            <v>0</v>
          </cell>
        </row>
        <row r="3983">
          <cell r="A3983" t="str">
            <v/>
          </cell>
          <cell r="B3983" t="str">
            <v/>
          </cell>
          <cell r="C3983">
            <v>0</v>
          </cell>
          <cell r="D3983" t="str">
            <v/>
          </cell>
          <cell r="E3983">
            <v>0</v>
          </cell>
          <cell r="F3983">
            <v>0</v>
          </cell>
          <cell r="G3983">
            <v>0</v>
          </cell>
        </row>
        <row r="3984">
          <cell r="A3984" t="str">
            <v/>
          </cell>
          <cell r="B3984" t="str">
            <v/>
          </cell>
          <cell r="C3984">
            <v>0</v>
          </cell>
          <cell r="D3984" t="str">
            <v/>
          </cell>
          <cell r="E3984">
            <v>0</v>
          </cell>
          <cell r="F3984">
            <v>0</v>
          </cell>
          <cell r="G3984">
            <v>0</v>
          </cell>
        </row>
        <row r="3985">
          <cell r="A3985" t="str">
            <v/>
          </cell>
          <cell r="B3985" t="str">
            <v/>
          </cell>
          <cell r="C3985">
            <v>0</v>
          </cell>
          <cell r="D3985" t="str">
            <v/>
          </cell>
          <cell r="E3985">
            <v>0</v>
          </cell>
          <cell r="F3985">
            <v>0</v>
          </cell>
          <cell r="G3985">
            <v>0</v>
          </cell>
        </row>
        <row r="3986">
          <cell r="A3986" t="str">
            <v/>
          </cell>
          <cell r="B3986" t="str">
            <v/>
          </cell>
          <cell r="C3986">
            <v>0</v>
          </cell>
          <cell r="D3986" t="str">
            <v/>
          </cell>
          <cell r="E3986">
            <v>0</v>
          </cell>
          <cell r="F3986">
            <v>0</v>
          </cell>
          <cell r="G3986">
            <v>0</v>
          </cell>
        </row>
        <row r="3987">
          <cell r="A3987">
            <v>0</v>
          </cell>
          <cell r="E3987">
            <v>0</v>
          </cell>
          <cell r="F3987" t="str">
            <v>Total C</v>
          </cell>
          <cell r="G3987">
            <v>0</v>
          </cell>
        </row>
        <row r="3988">
          <cell r="A3988">
            <v>0</v>
          </cell>
          <cell r="E3988">
            <v>0</v>
          </cell>
          <cell r="G3988">
            <v>0</v>
          </cell>
        </row>
        <row r="3989">
          <cell r="A3989" t="str">
            <v/>
          </cell>
          <cell r="B3989" t="str">
            <v/>
          </cell>
          <cell r="C3989">
            <v>0</v>
          </cell>
          <cell r="D3989" t="str">
            <v>COSTO NETO</v>
          </cell>
          <cell r="E3989">
            <v>0</v>
          </cell>
          <cell r="F3989" t="str">
            <v>Total D=A+B+C</v>
          </cell>
          <cell r="G3989">
            <v>0</v>
          </cell>
        </row>
        <row r="3991">
          <cell r="A3991" t="str">
            <v>ANALISIS DE PRECIOS</v>
          </cell>
          <cell r="B3991">
            <v>0</v>
          </cell>
          <cell r="C3991">
            <v>0</v>
          </cell>
          <cell r="D3991">
            <v>0</v>
          </cell>
          <cell r="E3991">
            <v>0</v>
          </cell>
          <cell r="F3991">
            <v>0</v>
          </cell>
          <cell r="G3991">
            <v>0</v>
          </cell>
        </row>
        <row r="3992">
          <cell r="A3992" t="str">
            <v>COMITENTE:</v>
          </cell>
          <cell r="B3992" t="str">
            <v>INSTITUTO PROVINCIAL DE LA VIVIENDA</v>
          </cell>
          <cell r="C3992">
            <v>0</v>
          </cell>
          <cell r="D3992">
            <v>0</v>
          </cell>
          <cell r="E3992">
            <v>0</v>
          </cell>
          <cell r="F3992">
            <v>0</v>
          </cell>
          <cell r="G3992">
            <v>0</v>
          </cell>
        </row>
        <row r="3993">
          <cell r="A3993" t="str">
            <v>CONTRATISTA:</v>
          </cell>
          <cell r="B3993">
            <v>0</v>
          </cell>
          <cell r="C3993">
            <v>0</v>
          </cell>
          <cell r="D3993">
            <v>0</v>
          </cell>
          <cell r="E3993">
            <v>0</v>
          </cell>
          <cell r="F3993">
            <v>0</v>
          </cell>
          <cell r="G3993">
            <v>0</v>
          </cell>
        </row>
        <row r="3994">
          <cell r="A3994" t="str">
            <v>OBRA:</v>
          </cell>
          <cell r="B3994">
            <v>0</v>
          </cell>
          <cell r="C3994">
            <v>0</v>
          </cell>
          <cell r="D3994">
            <v>0</v>
          </cell>
          <cell r="E3994">
            <v>0</v>
          </cell>
          <cell r="F3994" t="str">
            <v>PRECIOS A:</v>
          </cell>
          <cell r="G3994">
            <v>0</v>
          </cell>
        </row>
        <row r="3995">
          <cell r="A3995" t="str">
            <v>UBICACIÓN:</v>
          </cell>
          <cell r="B3995">
            <v>0</v>
          </cell>
          <cell r="C3995">
            <v>0</v>
          </cell>
          <cell r="E3995">
            <v>0</v>
          </cell>
          <cell r="G3995">
            <v>0</v>
          </cell>
        </row>
        <row r="3996">
          <cell r="A3996" t="str">
            <v>RUBRO:</v>
          </cell>
          <cell r="B3996">
            <v>0</v>
          </cell>
          <cell r="C3996">
            <v>0</v>
          </cell>
          <cell r="E3996">
            <v>0</v>
          </cell>
          <cell r="G3996">
            <v>0</v>
          </cell>
        </row>
        <row r="3997">
          <cell r="A3997" t="str">
            <v>ITEM:</v>
          </cell>
          <cell r="B3997" t="str">
            <v/>
          </cell>
          <cell r="C3997" t="str">
            <v/>
          </cell>
          <cell r="E3997">
            <v>0</v>
          </cell>
          <cell r="F3997" t="str">
            <v>UNIDAD:</v>
          </cell>
          <cell r="G3997" t="str">
            <v/>
          </cell>
        </row>
        <row r="3998">
          <cell r="A3998">
            <v>0</v>
          </cell>
          <cell r="B3998">
            <v>0</v>
          </cell>
          <cell r="E3998">
            <v>0</v>
          </cell>
          <cell r="G3998">
            <v>0</v>
          </cell>
        </row>
        <row r="3999">
          <cell r="A3999" t="str">
            <v>DATOS REDETERMINACION</v>
          </cell>
          <cell r="B3999">
            <v>0</v>
          </cell>
          <cell r="C3999" t="str">
            <v>DESIGNACION</v>
          </cell>
          <cell r="D3999" t="str">
            <v>U</v>
          </cell>
          <cell r="E3999" t="str">
            <v>Cantidad</v>
          </cell>
          <cell r="F3999" t="str">
            <v>$ Unitarios</v>
          </cell>
          <cell r="G3999" t="str">
            <v>$ Parcial</v>
          </cell>
        </row>
        <row r="4000">
          <cell r="A4000" t="str">
            <v>CÓDIGO</v>
          </cell>
          <cell r="B4000" t="str">
            <v>DESCRIPCIÓN</v>
          </cell>
          <cell r="C4000">
            <v>0</v>
          </cell>
          <cell r="D4000">
            <v>0</v>
          </cell>
          <cell r="E4000">
            <v>0</v>
          </cell>
          <cell r="F4000">
            <v>0</v>
          </cell>
          <cell r="G4000">
            <v>0</v>
          </cell>
        </row>
        <row r="4001">
          <cell r="A4001" t="str">
            <v>A - MATERIALES</v>
          </cell>
          <cell r="B4001">
            <v>0</v>
          </cell>
          <cell r="C4001">
            <v>0</v>
          </cell>
          <cell r="D4001">
            <v>0</v>
          </cell>
          <cell r="E4001">
            <v>0</v>
          </cell>
          <cell r="F4001">
            <v>0</v>
          </cell>
          <cell r="G4001">
            <v>0</v>
          </cell>
        </row>
        <row r="4002">
          <cell r="A4002" t="str">
            <v/>
          </cell>
          <cell r="B4002" t="str">
            <v/>
          </cell>
          <cell r="C4002">
            <v>0</v>
          </cell>
          <cell r="D4002" t="str">
            <v/>
          </cell>
          <cell r="E4002">
            <v>0</v>
          </cell>
          <cell r="F4002">
            <v>0</v>
          </cell>
          <cell r="G4002">
            <v>0</v>
          </cell>
        </row>
        <row r="4003">
          <cell r="A4003" t="str">
            <v/>
          </cell>
          <cell r="B4003" t="str">
            <v/>
          </cell>
          <cell r="C4003">
            <v>0</v>
          </cell>
          <cell r="D4003" t="str">
            <v/>
          </cell>
          <cell r="E4003">
            <v>0</v>
          </cell>
          <cell r="F4003">
            <v>0</v>
          </cell>
          <cell r="G4003">
            <v>0</v>
          </cell>
        </row>
        <row r="4004">
          <cell r="A4004" t="str">
            <v/>
          </cell>
          <cell r="B4004" t="str">
            <v/>
          </cell>
          <cell r="C4004">
            <v>0</v>
          </cell>
          <cell r="D4004" t="str">
            <v/>
          </cell>
          <cell r="E4004">
            <v>0</v>
          </cell>
          <cell r="F4004">
            <v>0</v>
          </cell>
          <cell r="G4004">
            <v>0</v>
          </cell>
        </row>
        <row r="4005">
          <cell r="A4005" t="str">
            <v/>
          </cell>
          <cell r="B4005" t="str">
            <v/>
          </cell>
          <cell r="C4005">
            <v>0</v>
          </cell>
          <cell r="D4005" t="str">
            <v/>
          </cell>
          <cell r="E4005">
            <v>0</v>
          </cell>
          <cell r="F4005">
            <v>0</v>
          </cell>
          <cell r="G4005">
            <v>0</v>
          </cell>
        </row>
        <row r="4006">
          <cell r="A4006" t="str">
            <v/>
          </cell>
          <cell r="B4006" t="str">
            <v/>
          </cell>
          <cell r="C4006">
            <v>0</v>
          </cell>
          <cell r="D4006" t="str">
            <v/>
          </cell>
          <cell r="E4006">
            <v>0</v>
          </cell>
          <cell r="F4006">
            <v>0</v>
          </cell>
          <cell r="G4006">
            <v>0</v>
          </cell>
        </row>
        <row r="4007">
          <cell r="A4007" t="str">
            <v/>
          </cell>
          <cell r="B4007" t="str">
            <v/>
          </cell>
          <cell r="C4007">
            <v>0</v>
          </cell>
          <cell r="D4007" t="str">
            <v/>
          </cell>
          <cell r="E4007">
            <v>0</v>
          </cell>
          <cell r="F4007">
            <v>0</v>
          </cell>
          <cell r="G4007">
            <v>0</v>
          </cell>
        </row>
        <row r="4008">
          <cell r="A4008" t="str">
            <v/>
          </cell>
          <cell r="B4008" t="str">
            <v/>
          </cell>
          <cell r="C4008">
            <v>0</v>
          </cell>
          <cell r="D4008" t="str">
            <v/>
          </cell>
          <cell r="E4008">
            <v>0</v>
          </cell>
          <cell r="F4008">
            <v>0</v>
          </cell>
          <cell r="G4008">
            <v>0</v>
          </cell>
        </row>
        <row r="4009">
          <cell r="A4009" t="str">
            <v/>
          </cell>
          <cell r="B4009" t="str">
            <v/>
          </cell>
          <cell r="C4009">
            <v>0</v>
          </cell>
          <cell r="D4009" t="str">
            <v/>
          </cell>
          <cell r="E4009">
            <v>0</v>
          </cell>
          <cell r="F4009">
            <v>0</v>
          </cell>
          <cell r="G4009">
            <v>0</v>
          </cell>
        </row>
        <row r="4010">
          <cell r="A4010" t="str">
            <v/>
          </cell>
          <cell r="B4010" t="str">
            <v/>
          </cell>
          <cell r="C4010">
            <v>0</v>
          </cell>
          <cell r="D4010" t="str">
            <v/>
          </cell>
          <cell r="E4010">
            <v>0</v>
          </cell>
          <cell r="F4010">
            <v>0</v>
          </cell>
          <cell r="G4010">
            <v>0</v>
          </cell>
        </row>
        <row r="4011">
          <cell r="A4011" t="str">
            <v/>
          </cell>
          <cell r="B4011" t="str">
            <v/>
          </cell>
          <cell r="C4011">
            <v>0</v>
          </cell>
          <cell r="D4011" t="str">
            <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v>0</v>
          </cell>
          <cell r="B4022">
            <v>0</v>
          </cell>
          <cell r="C4022">
            <v>0</v>
          </cell>
          <cell r="D4022">
            <v>0</v>
          </cell>
          <cell r="E4022">
            <v>0</v>
          </cell>
          <cell r="F4022" t="str">
            <v>Total A</v>
          </cell>
          <cell r="G4022">
            <v>0</v>
          </cell>
        </row>
        <row r="4023">
          <cell r="A4023" t="str">
            <v>B - MANO DE OBRA</v>
          </cell>
          <cell r="B4023">
            <v>0</v>
          </cell>
          <cell r="C4023">
            <v>0</v>
          </cell>
          <cell r="D4023">
            <v>0</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t="str">
            <v/>
          </cell>
          <cell r="B4026" t="str">
            <v/>
          </cell>
          <cell r="C4026">
            <v>0</v>
          </cell>
          <cell r="D4026" t="str">
            <v/>
          </cell>
          <cell r="E4026">
            <v>0</v>
          </cell>
          <cell r="F4026">
            <v>0</v>
          </cell>
          <cell r="G4026">
            <v>0</v>
          </cell>
        </row>
        <row r="4027">
          <cell r="A4027" t="str">
            <v/>
          </cell>
          <cell r="B4027" t="str">
            <v/>
          </cell>
          <cell r="C4027">
            <v>0</v>
          </cell>
          <cell r="D4027" t="str">
            <v/>
          </cell>
          <cell r="E4027">
            <v>0</v>
          </cell>
          <cell r="F4027">
            <v>0</v>
          </cell>
          <cell r="G4027">
            <v>0</v>
          </cell>
        </row>
        <row r="4028">
          <cell r="A4028" t="str">
            <v/>
          </cell>
          <cell r="B4028" t="str">
            <v/>
          </cell>
          <cell r="C4028">
            <v>0</v>
          </cell>
          <cell r="D4028" t="str">
            <v/>
          </cell>
          <cell r="E4028">
            <v>0</v>
          </cell>
          <cell r="F4028">
            <v>0</v>
          </cell>
          <cell r="G4028">
            <v>0</v>
          </cell>
        </row>
        <row r="4029">
          <cell r="A4029" t="str">
            <v/>
          </cell>
          <cell r="B4029" t="str">
            <v/>
          </cell>
          <cell r="C4029">
            <v>0</v>
          </cell>
          <cell r="D4029" t="str">
            <v/>
          </cell>
          <cell r="E4029">
            <v>0</v>
          </cell>
          <cell r="F4029">
            <v>0</v>
          </cell>
          <cell r="G4029">
            <v>0</v>
          </cell>
        </row>
        <row r="4030">
          <cell r="A4030" t="str">
            <v/>
          </cell>
          <cell r="B4030" t="str">
            <v/>
          </cell>
          <cell r="C4030">
            <v>0</v>
          </cell>
          <cell r="D4030" t="str">
            <v/>
          </cell>
          <cell r="E4030">
            <v>0</v>
          </cell>
          <cell r="F4030">
            <v>0</v>
          </cell>
          <cell r="G4030">
            <v>0</v>
          </cell>
        </row>
        <row r="4031">
          <cell r="A4031" t="str">
            <v/>
          </cell>
          <cell r="B4031" t="str">
            <v/>
          </cell>
          <cell r="C4031">
            <v>0</v>
          </cell>
          <cell r="D4031" t="str">
            <v/>
          </cell>
          <cell r="E4031">
            <v>0</v>
          </cell>
          <cell r="F4031">
            <v>0</v>
          </cell>
          <cell r="G4031">
            <v>0</v>
          </cell>
        </row>
        <row r="4032">
          <cell r="A4032">
            <v>0</v>
          </cell>
          <cell r="B4032">
            <v>0</v>
          </cell>
          <cell r="C4032">
            <v>0</v>
          </cell>
          <cell r="D4032">
            <v>0</v>
          </cell>
          <cell r="E4032">
            <v>0</v>
          </cell>
          <cell r="F4032" t="str">
            <v>Total B</v>
          </cell>
          <cell r="G4032">
            <v>0</v>
          </cell>
        </row>
        <row r="4033">
          <cell r="A4033" t="str">
            <v>C - EQUIPOS</v>
          </cell>
          <cell r="B4033">
            <v>0</v>
          </cell>
          <cell r="C4033">
            <v>0</v>
          </cell>
          <cell r="D4033">
            <v>0</v>
          </cell>
          <cell r="E4033">
            <v>0</v>
          </cell>
          <cell r="F4033">
            <v>0</v>
          </cell>
          <cell r="G4033">
            <v>0</v>
          </cell>
        </row>
        <row r="4034">
          <cell r="A4034" t="str">
            <v/>
          </cell>
          <cell r="B4034" t="str">
            <v/>
          </cell>
          <cell r="C4034">
            <v>0</v>
          </cell>
          <cell r="D4034" t="str">
            <v/>
          </cell>
          <cell r="E4034">
            <v>0</v>
          </cell>
          <cell r="F4034">
            <v>0</v>
          </cell>
          <cell r="G4034">
            <v>0</v>
          </cell>
        </row>
        <row r="4035">
          <cell r="A4035" t="str">
            <v/>
          </cell>
          <cell r="B4035" t="str">
            <v/>
          </cell>
          <cell r="C4035">
            <v>0</v>
          </cell>
          <cell r="D4035" t="str">
            <v/>
          </cell>
          <cell r="E4035">
            <v>0</v>
          </cell>
          <cell r="F4035">
            <v>0</v>
          </cell>
          <cell r="G4035">
            <v>0</v>
          </cell>
        </row>
        <row r="4036">
          <cell r="A4036" t="str">
            <v/>
          </cell>
          <cell r="B4036" t="str">
            <v/>
          </cell>
          <cell r="C4036">
            <v>0</v>
          </cell>
          <cell r="D4036" t="str">
            <v/>
          </cell>
          <cell r="E4036">
            <v>0</v>
          </cell>
          <cell r="F4036">
            <v>0</v>
          </cell>
          <cell r="G4036">
            <v>0</v>
          </cell>
        </row>
        <row r="4037">
          <cell r="A4037" t="str">
            <v/>
          </cell>
          <cell r="B4037" t="str">
            <v/>
          </cell>
          <cell r="C4037">
            <v>0</v>
          </cell>
          <cell r="D4037" t="str">
            <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v>0</v>
          </cell>
          <cell r="E4044">
            <v>0</v>
          </cell>
          <cell r="F4044" t="str">
            <v>Total C</v>
          </cell>
          <cell r="G4044">
            <v>0</v>
          </cell>
        </row>
        <row r="4045">
          <cell r="A4045">
            <v>0</v>
          </cell>
          <cell r="E4045">
            <v>0</v>
          </cell>
          <cell r="G4045">
            <v>0</v>
          </cell>
        </row>
        <row r="4046">
          <cell r="A4046" t="str">
            <v/>
          </cell>
          <cell r="B4046" t="str">
            <v/>
          </cell>
          <cell r="C4046">
            <v>0</v>
          </cell>
          <cell r="D4046" t="str">
            <v>COSTO NETO</v>
          </cell>
          <cell r="E4046">
            <v>0</v>
          </cell>
          <cell r="F4046" t="str">
            <v>Total D=A+B+C</v>
          </cell>
          <cell r="G4046">
            <v>0</v>
          </cell>
        </row>
        <row r="4047">
          <cell r="A4047">
            <v>0</v>
          </cell>
          <cell r="B4047">
            <v>0</v>
          </cell>
          <cell r="C4047">
            <v>0</v>
          </cell>
          <cell r="D4047">
            <v>0</v>
          </cell>
          <cell r="E4047">
            <v>0</v>
          </cell>
          <cell r="F4047">
            <v>0</v>
          </cell>
          <cell r="G4047">
            <v>0</v>
          </cell>
        </row>
        <row r="4048">
          <cell r="A4048" t="str">
            <v>ANALISIS DE PRECIOS</v>
          </cell>
          <cell r="B4048">
            <v>0</v>
          </cell>
          <cell r="C4048">
            <v>0</v>
          </cell>
          <cell r="D4048">
            <v>0</v>
          </cell>
          <cell r="E4048">
            <v>0</v>
          </cell>
          <cell r="F4048">
            <v>0</v>
          </cell>
          <cell r="G4048">
            <v>0</v>
          </cell>
        </row>
        <row r="4049">
          <cell r="A4049" t="str">
            <v>COMITENTE:</v>
          </cell>
          <cell r="B4049" t="str">
            <v>INSTITUTO PROVINCIAL DE LA VIVIENDA</v>
          </cell>
          <cell r="C4049">
            <v>0</v>
          </cell>
          <cell r="D4049">
            <v>0</v>
          </cell>
          <cell r="E4049">
            <v>0</v>
          </cell>
          <cell r="F4049">
            <v>0</v>
          </cell>
          <cell r="G4049">
            <v>0</v>
          </cell>
        </row>
        <row r="4050">
          <cell r="A4050" t="str">
            <v>CONTRATISTA:</v>
          </cell>
          <cell r="B4050">
            <v>0</v>
          </cell>
          <cell r="C4050">
            <v>0</v>
          </cell>
          <cell r="D4050">
            <v>0</v>
          </cell>
          <cell r="E4050">
            <v>0</v>
          </cell>
          <cell r="F4050">
            <v>0</v>
          </cell>
          <cell r="G4050">
            <v>0</v>
          </cell>
        </row>
        <row r="4051">
          <cell r="A4051" t="str">
            <v>OBRA:</v>
          </cell>
          <cell r="B4051">
            <v>0</v>
          </cell>
          <cell r="C4051">
            <v>0</v>
          </cell>
          <cell r="D4051">
            <v>0</v>
          </cell>
          <cell r="E4051">
            <v>0</v>
          </cell>
          <cell r="F4051" t="str">
            <v>PRECIOS A:</v>
          </cell>
          <cell r="G4051">
            <v>0</v>
          </cell>
        </row>
        <row r="4052">
          <cell r="A4052" t="str">
            <v>UBICACIÓN:</v>
          </cell>
          <cell r="B4052">
            <v>0</v>
          </cell>
          <cell r="C4052">
            <v>0</v>
          </cell>
          <cell r="E4052">
            <v>0</v>
          </cell>
          <cell r="G4052">
            <v>0</v>
          </cell>
        </row>
        <row r="4053">
          <cell r="A4053" t="str">
            <v>RUBRO:</v>
          </cell>
          <cell r="B4053">
            <v>0</v>
          </cell>
          <cell r="C4053">
            <v>0</v>
          </cell>
          <cell r="E4053">
            <v>0</v>
          </cell>
          <cell r="G4053">
            <v>0</v>
          </cell>
        </row>
        <row r="4054">
          <cell r="A4054" t="str">
            <v>ITEM:</v>
          </cell>
          <cell r="B4054" t="str">
            <v/>
          </cell>
          <cell r="C4054" t="str">
            <v/>
          </cell>
          <cell r="E4054">
            <v>0</v>
          </cell>
          <cell r="F4054" t="str">
            <v>UNIDAD:</v>
          </cell>
          <cell r="G4054" t="str">
            <v/>
          </cell>
        </row>
        <row r="4055">
          <cell r="A4055">
            <v>0</v>
          </cell>
          <cell r="B4055">
            <v>0</v>
          </cell>
          <cell r="E4055">
            <v>0</v>
          </cell>
          <cell r="G4055">
            <v>0</v>
          </cell>
        </row>
        <row r="4056">
          <cell r="A4056" t="str">
            <v>DATOS REDETERMINACION</v>
          </cell>
          <cell r="B4056">
            <v>0</v>
          </cell>
          <cell r="C4056" t="str">
            <v>DESIGNACION</v>
          </cell>
          <cell r="D4056" t="str">
            <v>U</v>
          </cell>
          <cell r="E4056" t="str">
            <v>Cantidad</v>
          </cell>
          <cell r="F4056" t="str">
            <v>$ Unitarios</v>
          </cell>
          <cell r="G4056" t="str">
            <v>$ Parcial</v>
          </cell>
        </row>
        <row r="4057">
          <cell r="A4057" t="str">
            <v>CÓDIGO</v>
          </cell>
          <cell r="B4057" t="str">
            <v>DESCRIPCIÓN</v>
          </cell>
          <cell r="C4057">
            <v>0</v>
          </cell>
          <cell r="D4057">
            <v>0</v>
          </cell>
          <cell r="E4057">
            <v>0</v>
          </cell>
          <cell r="F4057">
            <v>0</v>
          </cell>
          <cell r="G4057">
            <v>0</v>
          </cell>
        </row>
        <row r="4058">
          <cell r="A4058" t="str">
            <v>A - MATERIALES</v>
          </cell>
          <cell r="B4058">
            <v>0</v>
          </cell>
          <cell r="C4058">
            <v>0</v>
          </cell>
          <cell r="D4058">
            <v>0</v>
          </cell>
          <cell r="E4058">
            <v>0</v>
          </cell>
          <cell r="F4058">
            <v>0</v>
          </cell>
          <cell r="G4058">
            <v>0</v>
          </cell>
        </row>
        <row r="4059">
          <cell r="A4059" t="str">
            <v/>
          </cell>
          <cell r="B4059" t="str">
            <v/>
          </cell>
          <cell r="C4059">
            <v>0</v>
          </cell>
          <cell r="D4059" t="str">
            <v/>
          </cell>
          <cell r="E4059">
            <v>0</v>
          </cell>
          <cell r="F4059">
            <v>0</v>
          </cell>
          <cell r="G4059">
            <v>0</v>
          </cell>
        </row>
        <row r="4060">
          <cell r="A4060" t="str">
            <v/>
          </cell>
          <cell r="B4060" t="str">
            <v/>
          </cell>
          <cell r="C4060">
            <v>0</v>
          </cell>
          <cell r="D4060" t="str">
            <v/>
          </cell>
          <cell r="E4060">
            <v>0</v>
          </cell>
          <cell r="F4060">
            <v>0</v>
          </cell>
          <cell r="G4060">
            <v>0</v>
          </cell>
        </row>
        <row r="4061">
          <cell r="A4061" t="str">
            <v/>
          </cell>
          <cell r="B4061" t="str">
            <v/>
          </cell>
          <cell r="C4061">
            <v>0</v>
          </cell>
          <cell r="D4061" t="str">
            <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t="str">
            <v/>
          </cell>
          <cell r="B4076" t="str">
            <v/>
          </cell>
          <cell r="C4076">
            <v>0</v>
          </cell>
          <cell r="D4076" t="str">
            <v/>
          </cell>
          <cell r="E4076">
            <v>0</v>
          </cell>
          <cell r="F4076">
            <v>0</v>
          </cell>
          <cell r="G4076">
            <v>0</v>
          </cell>
        </row>
        <row r="4077">
          <cell r="A4077" t="str">
            <v/>
          </cell>
          <cell r="B4077" t="str">
            <v/>
          </cell>
          <cell r="C4077">
            <v>0</v>
          </cell>
          <cell r="D4077" t="str">
            <v/>
          </cell>
          <cell r="E4077">
            <v>0</v>
          </cell>
          <cell r="F4077">
            <v>0</v>
          </cell>
          <cell r="G4077">
            <v>0</v>
          </cell>
        </row>
        <row r="4078">
          <cell r="A4078" t="str">
            <v/>
          </cell>
          <cell r="B4078" t="str">
            <v/>
          </cell>
          <cell r="C4078">
            <v>0</v>
          </cell>
          <cell r="D4078" t="str">
            <v/>
          </cell>
          <cell r="E4078">
            <v>0</v>
          </cell>
          <cell r="F4078">
            <v>0</v>
          </cell>
          <cell r="G4078">
            <v>0</v>
          </cell>
        </row>
        <row r="4079">
          <cell r="A4079">
            <v>0</v>
          </cell>
          <cell r="B4079">
            <v>0</v>
          </cell>
          <cell r="C4079">
            <v>0</v>
          </cell>
          <cell r="D4079">
            <v>0</v>
          </cell>
          <cell r="E4079">
            <v>0</v>
          </cell>
          <cell r="F4079" t="str">
            <v>Total A</v>
          </cell>
          <cell r="G4079">
            <v>0</v>
          </cell>
        </row>
        <row r="4080">
          <cell r="A4080" t="str">
            <v>B - MANO DE OBRA</v>
          </cell>
          <cell r="B4080">
            <v>0</v>
          </cell>
          <cell r="C4080">
            <v>0</v>
          </cell>
          <cell r="D4080">
            <v>0</v>
          </cell>
          <cell r="E4080">
            <v>0</v>
          </cell>
          <cell r="F4080">
            <v>0</v>
          </cell>
          <cell r="G4080">
            <v>0</v>
          </cell>
        </row>
        <row r="4081">
          <cell r="A4081" t="str">
            <v/>
          </cell>
          <cell r="B4081" t="str">
            <v/>
          </cell>
          <cell r="C4081">
            <v>0</v>
          </cell>
          <cell r="D4081" t="str">
            <v/>
          </cell>
          <cell r="E4081">
            <v>0</v>
          </cell>
          <cell r="F4081">
            <v>0</v>
          </cell>
          <cell r="G4081">
            <v>0</v>
          </cell>
        </row>
        <row r="4082">
          <cell r="A4082" t="str">
            <v/>
          </cell>
          <cell r="B4082" t="str">
            <v/>
          </cell>
          <cell r="C4082">
            <v>0</v>
          </cell>
          <cell r="D4082" t="str">
            <v/>
          </cell>
          <cell r="E4082">
            <v>0</v>
          </cell>
          <cell r="F4082">
            <v>0</v>
          </cell>
          <cell r="G4082">
            <v>0</v>
          </cell>
        </row>
        <row r="4083">
          <cell r="A4083" t="str">
            <v/>
          </cell>
          <cell r="B4083" t="str">
            <v/>
          </cell>
          <cell r="C4083">
            <v>0</v>
          </cell>
          <cell r="D4083" t="str">
            <v/>
          </cell>
          <cell r="E4083">
            <v>0</v>
          </cell>
          <cell r="F4083">
            <v>0</v>
          </cell>
          <cell r="G4083">
            <v>0</v>
          </cell>
        </row>
        <row r="4084">
          <cell r="A4084" t="str">
            <v/>
          </cell>
          <cell r="B4084" t="str">
            <v/>
          </cell>
          <cell r="C4084">
            <v>0</v>
          </cell>
          <cell r="D4084" t="str">
            <v/>
          </cell>
          <cell r="E4084">
            <v>0</v>
          </cell>
          <cell r="F4084">
            <v>0</v>
          </cell>
          <cell r="G4084">
            <v>0</v>
          </cell>
        </row>
        <row r="4085">
          <cell r="A4085" t="str">
            <v/>
          </cell>
          <cell r="B4085" t="str">
            <v/>
          </cell>
          <cell r="C4085">
            <v>0</v>
          </cell>
          <cell r="D4085" t="str">
            <v/>
          </cell>
          <cell r="E4085">
            <v>0</v>
          </cell>
          <cell r="F4085">
            <v>0</v>
          </cell>
          <cell r="G4085">
            <v>0</v>
          </cell>
        </row>
        <row r="4086">
          <cell r="A4086" t="str">
            <v/>
          </cell>
          <cell r="B4086" t="str">
            <v/>
          </cell>
          <cell r="C4086">
            <v>0</v>
          </cell>
          <cell r="D4086" t="str">
            <v/>
          </cell>
          <cell r="E4086">
            <v>0</v>
          </cell>
          <cell r="F4086">
            <v>0</v>
          </cell>
          <cell r="G4086">
            <v>0</v>
          </cell>
        </row>
        <row r="4087">
          <cell r="A4087" t="str">
            <v/>
          </cell>
          <cell r="B4087" t="str">
            <v/>
          </cell>
          <cell r="C4087">
            <v>0</v>
          </cell>
          <cell r="D4087" t="str">
            <v/>
          </cell>
          <cell r="E4087">
            <v>0</v>
          </cell>
          <cell r="F4087">
            <v>0</v>
          </cell>
          <cell r="G4087">
            <v>0</v>
          </cell>
        </row>
        <row r="4088">
          <cell r="A4088" t="str">
            <v/>
          </cell>
          <cell r="B4088" t="str">
            <v/>
          </cell>
          <cell r="C4088">
            <v>0</v>
          </cell>
          <cell r="D4088" t="str">
            <v/>
          </cell>
          <cell r="E4088">
            <v>0</v>
          </cell>
          <cell r="F4088">
            <v>0</v>
          </cell>
          <cell r="G4088">
            <v>0</v>
          </cell>
        </row>
        <row r="4089">
          <cell r="A4089">
            <v>0</v>
          </cell>
          <cell r="B4089">
            <v>0</v>
          </cell>
          <cell r="C4089">
            <v>0</v>
          </cell>
          <cell r="D4089">
            <v>0</v>
          </cell>
          <cell r="E4089">
            <v>0</v>
          </cell>
          <cell r="F4089" t="str">
            <v>Total B</v>
          </cell>
          <cell r="G4089">
            <v>0</v>
          </cell>
        </row>
        <row r="4090">
          <cell r="A4090" t="str">
            <v>C - EQUIPOS</v>
          </cell>
          <cell r="B4090">
            <v>0</v>
          </cell>
          <cell r="C4090">
            <v>0</v>
          </cell>
          <cell r="D4090">
            <v>0</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t="str">
            <v/>
          </cell>
          <cell r="B4097" t="str">
            <v/>
          </cell>
          <cell r="C4097">
            <v>0</v>
          </cell>
          <cell r="D4097" t="str">
            <v/>
          </cell>
          <cell r="E4097">
            <v>0</v>
          </cell>
          <cell r="F4097">
            <v>0</v>
          </cell>
          <cell r="G4097">
            <v>0</v>
          </cell>
        </row>
        <row r="4098">
          <cell r="A4098" t="str">
            <v/>
          </cell>
          <cell r="B4098" t="str">
            <v/>
          </cell>
          <cell r="C4098">
            <v>0</v>
          </cell>
          <cell r="D4098" t="str">
            <v/>
          </cell>
          <cell r="E4098">
            <v>0</v>
          </cell>
          <cell r="F4098">
            <v>0</v>
          </cell>
          <cell r="G4098">
            <v>0</v>
          </cell>
        </row>
        <row r="4099">
          <cell r="A4099" t="str">
            <v/>
          </cell>
          <cell r="B4099" t="str">
            <v/>
          </cell>
          <cell r="C4099">
            <v>0</v>
          </cell>
          <cell r="D4099" t="str">
            <v/>
          </cell>
          <cell r="E4099">
            <v>0</v>
          </cell>
          <cell r="F4099">
            <v>0</v>
          </cell>
          <cell r="G4099">
            <v>0</v>
          </cell>
        </row>
        <row r="4100">
          <cell r="A4100" t="str">
            <v/>
          </cell>
          <cell r="B4100" t="str">
            <v/>
          </cell>
          <cell r="C4100">
            <v>0</v>
          </cell>
          <cell r="D4100" t="str">
            <v/>
          </cell>
          <cell r="E4100">
            <v>0</v>
          </cell>
          <cell r="F4100">
            <v>0</v>
          </cell>
          <cell r="G4100">
            <v>0</v>
          </cell>
        </row>
        <row r="4101">
          <cell r="A4101">
            <v>0</v>
          </cell>
          <cell r="E4101">
            <v>0</v>
          </cell>
          <cell r="F4101" t="str">
            <v>Total C</v>
          </cell>
          <cell r="G4101">
            <v>0</v>
          </cell>
        </row>
        <row r="4102">
          <cell r="A4102">
            <v>0</v>
          </cell>
          <cell r="E4102">
            <v>0</v>
          </cell>
          <cell r="G4102">
            <v>0</v>
          </cell>
        </row>
        <row r="4103">
          <cell r="A4103" t="str">
            <v/>
          </cell>
          <cell r="B4103" t="str">
            <v/>
          </cell>
          <cell r="C4103">
            <v>0</v>
          </cell>
          <cell r="D4103" t="str">
            <v>COSTO NETO</v>
          </cell>
          <cell r="E4103">
            <v>0</v>
          </cell>
          <cell r="F4103" t="str">
            <v>Total D=A+B+C</v>
          </cell>
          <cell r="G4103">
            <v>0</v>
          </cell>
        </row>
        <row r="4104">
          <cell r="A4104">
            <v>0</v>
          </cell>
          <cell r="B4104">
            <v>0</v>
          </cell>
          <cell r="C4104">
            <v>0</v>
          </cell>
          <cell r="D4104">
            <v>0</v>
          </cell>
          <cell r="E4104">
            <v>0</v>
          </cell>
          <cell r="F4104">
            <v>0</v>
          </cell>
          <cell r="G4104">
            <v>0</v>
          </cell>
        </row>
        <row r="4105">
          <cell r="A4105" t="str">
            <v>ANALISIS DE PRECIOS</v>
          </cell>
          <cell r="B4105">
            <v>0</v>
          </cell>
          <cell r="C4105">
            <v>0</v>
          </cell>
          <cell r="D4105">
            <v>0</v>
          </cell>
          <cell r="E4105">
            <v>0</v>
          </cell>
          <cell r="F4105">
            <v>0</v>
          </cell>
          <cell r="G4105">
            <v>0</v>
          </cell>
        </row>
        <row r="4106">
          <cell r="A4106" t="str">
            <v>COMITENTE:</v>
          </cell>
          <cell r="B4106" t="str">
            <v>INSTITUTO PROVINCIAL DE LA VIVIENDA</v>
          </cell>
          <cell r="C4106">
            <v>0</v>
          </cell>
          <cell r="D4106">
            <v>0</v>
          </cell>
          <cell r="E4106">
            <v>0</v>
          </cell>
          <cell r="F4106">
            <v>0</v>
          </cell>
          <cell r="G4106">
            <v>0</v>
          </cell>
        </row>
        <row r="4107">
          <cell r="A4107" t="str">
            <v>CONTRATISTA:</v>
          </cell>
          <cell r="B4107">
            <v>0</v>
          </cell>
          <cell r="C4107">
            <v>0</v>
          </cell>
          <cell r="D4107">
            <v>0</v>
          </cell>
          <cell r="E4107">
            <v>0</v>
          </cell>
          <cell r="F4107">
            <v>0</v>
          </cell>
          <cell r="G4107">
            <v>0</v>
          </cell>
        </row>
        <row r="4108">
          <cell r="A4108" t="str">
            <v>OBRA:</v>
          </cell>
          <cell r="B4108">
            <v>0</v>
          </cell>
          <cell r="C4108">
            <v>0</v>
          </cell>
          <cell r="D4108">
            <v>0</v>
          </cell>
          <cell r="E4108">
            <v>0</v>
          </cell>
          <cell r="F4108" t="str">
            <v>PRECIOS A:</v>
          </cell>
          <cell r="G4108">
            <v>0</v>
          </cell>
        </row>
        <row r="4109">
          <cell r="A4109" t="str">
            <v>UBICACIÓN:</v>
          </cell>
          <cell r="B4109">
            <v>0</v>
          </cell>
          <cell r="C4109">
            <v>0</v>
          </cell>
          <cell r="E4109">
            <v>0</v>
          </cell>
          <cell r="G4109">
            <v>0</v>
          </cell>
        </row>
        <row r="4110">
          <cell r="A4110" t="str">
            <v>RUBRO:</v>
          </cell>
          <cell r="B4110">
            <v>0</v>
          </cell>
          <cell r="C4110">
            <v>0</v>
          </cell>
          <cell r="E4110">
            <v>0</v>
          </cell>
          <cell r="G4110">
            <v>0</v>
          </cell>
        </row>
        <row r="4111">
          <cell r="A4111" t="str">
            <v>ITEM:</v>
          </cell>
          <cell r="B4111" t="str">
            <v/>
          </cell>
          <cell r="C4111" t="str">
            <v/>
          </cell>
          <cell r="E4111">
            <v>0</v>
          </cell>
          <cell r="F4111" t="str">
            <v>UNIDAD:</v>
          </cell>
          <cell r="G4111" t="str">
            <v/>
          </cell>
        </row>
        <row r="4112">
          <cell r="A4112">
            <v>0</v>
          </cell>
          <cell r="B4112">
            <v>0</v>
          </cell>
          <cell r="E4112">
            <v>0</v>
          </cell>
          <cell r="G4112">
            <v>0</v>
          </cell>
        </row>
        <row r="4113">
          <cell r="A4113" t="str">
            <v>DATOS REDETERMINACION</v>
          </cell>
          <cell r="B4113">
            <v>0</v>
          </cell>
          <cell r="C4113" t="str">
            <v>DESIGNACION</v>
          </cell>
          <cell r="D4113" t="str">
            <v>U</v>
          </cell>
          <cell r="E4113" t="str">
            <v>Cantidad</v>
          </cell>
          <cell r="F4113" t="str">
            <v>$ Unitarios</v>
          </cell>
          <cell r="G4113" t="str">
            <v>$ Parcial</v>
          </cell>
        </row>
        <row r="4114">
          <cell r="A4114" t="str">
            <v>CÓDIGO</v>
          </cell>
          <cell r="B4114" t="str">
            <v>DESCRIPCIÓN</v>
          </cell>
          <cell r="C4114">
            <v>0</v>
          </cell>
          <cell r="D4114">
            <v>0</v>
          </cell>
          <cell r="E4114">
            <v>0</v>
          </cell>
          <cell r="F4114">
            <v>0</v>
          </cell>
          <cell r="G4114">
            <v>0</v>
          </cell>
        </row>
        <row r="4115">
          <cell r="A4115" t="str">
            <v>A - MATERIALES</v>
          </cell>
          <cell r="B4115">
            <v>0</v>
          </cell>
          <cell r="C4115">
            <v>0</v>
          </cell>
          <cell r="D4115">
            <v>0</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t="str">
            <v/>
          </cell>
          <cell r="B4126" t="str">
            <v/>
          </cell>
          <cell r="C4126">
            <v>0</v>
          </cell>
          <cell r="D4126" t="str">
            <v/>
          </cell>
          <cell r="E4126">
            <v>0</v>
          </cell>
          <cell r="F4126">
            <v>0</v>
          </cell>
          <cell r="G4126">
            <v>0</v>
          </cell>
        </row>
        <row r="4127">
          <cell r="A4127" t="str">
            <v/>
          </cell>
          <cell r="B4127" t="str">
            <v/>
          </cell>
          <cell r="C4127">
            <v>0</v>
          </cell>
          <cell r="D4127" t="str">
            <v/>
          </cell>
          <cell r="E4127">
            <v>0</v>
          </cell>
          <cell r="F4127">
            <v>0</v>
          </cell>
          <cell r="G4127">
            <v>0</v>
          </cell>
        </row>
        <row r="4128">
          <cell r="A4128" t="str">
            <v/>
          </cell>
          <cell r="B4128" t="str">
            <v/>
          </cell>
          <cell r="C4128">
            <v>0</v>
          </cell>
          <cell r="D4128" t="str">
            <v/>
          </cell>
          <cell r="E4128">
            <v>0</v>
          </cell>
          <cell r="F4128">
            <v>0</v>
          </cell>
          <cell r="G4128">
            <v>0</v>
          </cell>
        </row>
        <row r="4129">
          <cell r="A4129" t="str">
            <v/>
          </cell>
          <cell r="B4129" t="str">
            <v/>
          </cell>
          <cell r="C4129">
            <v>0</v>
          </cell>
          <cell r="D4129" t="str">
            <v/>
          </cell>
          <cell r="E4129">
            <v>0</v>
          </cell>
          <cell r="F4129">
            <v>0</v>
          </cell>
          <cell r="G4129">
            <v>0</v>
          </cell>
        </row>
        <row r="4130">
          <cell r="A4130" t="str">
            <v/>
          </cell>
          <cell r="B4130" t="str">
            <v/>
          </cell>
          <cell r="C4130">
            <v>0</v>
          </cell>
          <cell r="D4130" t="str">
            <v/>
          </cell>
          <cell r="E4130">
            <v>0</v>
          </cell>
          <cell r="F4130">
            <v>0</v>
          </cell>
          <cell r="G4130">
            <v>0</v>
          </cell>
        </row>
        <row r="4131">
          <cell r="A4131" t="str">
            <v/>
          </cell>
          <cell r="B4131" t="str">
            <v/>
          </cell>
          <cell r="C4131">
            <v>0</v>
          </cell>
          <cell r="D4131" t="str">
            <v/>
          </cell>
          <cell r="E4131">
            <v>0</v>
          </cell>
          <cell r="F4131">
            <v>0</v>
          </cell>
          <cell r="G4131">
            <v>0</v>
          </cell>
        </row>
        <row r="4132">
          <cell r="A4132" t="str">
            <v/>
          </cell>
          <cell r="B4132" t="str">
            <v/>
          </cell>
          <cell r="C4132">
            <v>0</v>
          </cell>
          <cell r="D4132" t="str">
            <v/>
          </cell>
          <cell r="E4132">
            <v>0</v>
          </cell>
          <cell r="F4132">
            <v>0</v>
          </cell>
          <cell r="G4132">
            <v>0</v>
          </cell>
        </row>
        <row r="4133">
          <cell r="A4133" t="str">
            <v/>
          </cell>
          <cell r="B4133" t="str">
            <v/>
          </cell>
          <cell r="C4133">
            <v>0</v>
          </cell>
          <cell r="D4133" t="str">
            <v/>
          </cell>
          <cell r="E4133">
            <v>0</v>
          </cell>
          <cell r="F4133">
            <v>0</v>
          </cell>
          <cell r="G4133">
            <v>0</v>
          </cell>
        </row>
        <row r="4134">
          <cell r="A4134" t="str">
            <v/>
          </cell>
          <cell r="B4134" t="str">
            <v/>
          </cell>
          <cell r="C4134">
            <v>0</v>
          </cell>
          <cell r="D4134" t="str">
            <v/>
          </cell>
          <cell r="E4134">
            <v>0</v>
          </cell>
          <cell r="F4134">
            <v>0</v>
          </cell>
          <cell r="G4134">
            <v>0</v>
          </cell>
        </row>
        <row r="4135">
          <cell r="A4135" t="str">
            <v/>
          </cell>
          <cell r="B4135" t="str">
            <v/>
          </cell>
          <cell r="C4135">
            <v>0</v>
          </cell>
          <cell r="D4135" t="str">
            <v/>
          </cell>
          <cell r="E4135">
            <v>0</v>
          </cell>
          <cell r="F4135">
            <v>0</v>
          </cell>
          <cell r="G4135">
            <v>0</v>
          </cell>
        </row>
        <row r="4136">
          <cell r="A4136">
            <v>0</v>
          </cell>
          <cell r="B4136">
            <v>0</v>
          </cell>
          <cell r="C4136">
            <v>0</v>
          </cell>
          <cell r="D4136">
            <v>0</v>
          </cell>
          <cell r="E4136">
            <v>0</v>
          </cell>
          <cell r="F4136" t="str">
            <v>Total A</v>
          </cell>
          <cell r="G4136">
            <v>0</v>
          </cell>
        </row>
        <row r="4137">
          <cell r="A4137" t="str">
            <v>B - MANO DE OBRA</v>
          </cell>
          <cell r="B4137">
            <v>0</v>
          </cell>
          <cell r="C4137">
            <v>0</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v>0</v>
          </cell>
          <cell r="B4146">
            <v>0</v>
          </cell>
          <cell r="C4146">
            <v>0</v>
          </cell>
          <cell r="D4146">
            <v>0</v>
          </cell>
          <cell r="E4146">
            <v>0</v>
          </cell>
          <cell r="F4146" t="str">
            <v>Total B</v>
          </cell>
          <cell r="G4146">
            <v>0</v>
          </cell>
        </row>
        <row r="4147">
          <cell r="A4147" t="str">
            <v>C - EQUIPOS</v>
          </cell>
          <cell r="B4147">
            <v>0</v>
          </cell>
          <cell r="C4147">
            <v>0</v>
          </cell>
          <cell r="D4147">
            <v>0</v>
          </cell>
          <cell r="E4147">
            <v>0</v>
          </cell>
          <cell r="F4147">
            <v>0</v>
          </cell>
          <cell r="G4147">
            <v>0</v>
          </cell>
        </row>
        <row r="4148">
          <cell r="A4148" t="str">
            <v/>
          </cell>
          <cell r="B4148" t="str">
            <v/>
          </cell>
          <cell r="C4148">
            <v>0</v>
          </cell>
          <cell r="D4148" t="str">
            <v/>
          </cell>
          <cell r="E4148">
            <v>0</v>
          </cell>
          <cell r="F4148">
            <v>0</v>
          </cell>
          <cell r="G4148">
            <v>0</v>
          </cell>
        </row>
        <row r="4149">
          <cell r="A4149" t="str">
            <v/>
          </cell>
          <cell r="B4149" t="str">
            <v/>
          </cell>
          <cell r="C4149">
            <v>0</v>
          </cell>
          <cell r="D4149" t="str">
            <v/>
          </cell>
          <cell r="E4149">
            <v>0</v>
          </cell>
          <cell r="F4149">
            <v>0</v>
          </cell>
          <cell r="G4149">
            <v>0</v>
          </cell>
        </row>
        <row r="4150">
          <cell r="A4150" t="str">
            <v/>
          </cell>
          <cell r="B4150" t="str">
            <v/>
          </cell>
          <cell r="C4150">
            <v>0</v>
          </cell>
          <cell r="D4150" t="str">
            <v/>
          </cell>
          <cell r="E4150">
            <v>0</v>
          </cell>
          <cell r="F4150">
            <v>0</v>
          </cell>
          <cell r="G4150">
            <v>0</v>
          </cell>
        </row>
        <row r="4151">
          <cell r="A4151" t="str">
            <v/>
          </cell>
          <cell r="B4151" t="str">
            <v/>
          </cell>
          <cell r="C4151">
            <v>0</v>
          </cell>
          <cell r="D4151" t="str">
            <v/>
          </cell>
          <cell r="E4151">
            <v>0</v>
          </cell>
          <cell r="F4151">
            <v>0</v>
          </cell>
          <cell r="G4151">
            <v>0</v>
          </cell>
        </row>
        <row r="4152">
          <cell r="A4152" t="str">
            <v/>
          </cell>
          <cell r="B4152" t="str">
            <v/>
          </cell>
          <cell r="C4152">
            <v>0</v>
          </cell>
          <cell r="D4152" t="str">
            <v/>
          </cell>
          <cell r="E4152">
            <v>0</v>
          </cell>
          <cell r="F4152">
            <v>0</v>
          </cell>
          <cell r="G4152">
            <v>0</v>
          </cell>
        </row>
        <row r="4153">
          <cell r="A4153" t="str">
            <v/>
          </cell>
          <cell r="B4153" t="str">
            <v/>
          </cell>
          <cell r="C4153">
            <v>0</v>
          </cell>
          <cell r="D4153" t="str">
            <v/>
          </cell>
          <cell r="E4153">
            <v>0</v>
          </cell>
          <cell r="F4153">
            <v>0</v>
          </cell>
          <cell r="G4153">
            <v>0</v>
          </cell>
        </row>
        <row r="4154">
          <cell r="A4154" t="str">
            <v/>
          </cell>
          <cell r="B4154" t="str">
            <v/>
          </cell>
          <cell r="C4154">
            <v>0</v>
          </cell>
          <cell r="D4154" t="str">
            <v/>
          </cell>
          <cell r="E4154">
            <v>0</v>
          </cell>
          <cell r="F4154">
            <v>0</v>
          </cell>
          <cell r="G4154">
            <v>0</v>
          </cell>
        </row>
        <row r="4155">
          <cell r="A4155" t="str">
            <v/>
          </cell>
          <cell r="B4155" t="str">
            <v/>
          </cell>
          <cell r="C4155">
            <v>0</v>
          </cell>
          <cell r="D4155" t="str">
            <v/>
          </cell>
          <cell r="E4155">
            <v>0</v>
          </cell>
          <cell r="F4155">
            <v>0</v>
          </cell>
          <cell r="G4155">
            <v>0</v>
          </cell>
        </row>
        <row r="4156">
          <cell r="A4156" t="str">
            <v/>
          </cell>
          <cell r="B4156" t="str">
            <v/>
          </cell>
          <cell r="C4156">
            <v>0</v>
          </cell>
          <cell r="D4156" t="str">
            <v/>
          </cell>
          <cell r="E4156">
            <v>0</v>
          </cell>
          <cell r="F4156">
            <v>0</v>
          </cell>
          <cell r="G4156">
            <v>0</v>
          </cell>
        </row>
        <row r="4157">
          <cell r="A4157" t="str">
            <v/>
          </cell>
          <cell r="B4157" t="str">
            <v/>
          </cell>
          <cell r="C4157">
            <v>0</v>
          </cell>
          <cell r="D4157" t="str">
            <v/>
          </cell>
          <cell r="E4157">
            <v>0</v>
          </cell>
          <cell r="F4157">
            <v>0</v>
          </cell>
          <cell r="G4157">
            <v>0</v>
          </cell>
        </row>
        <row r="4158">
          <cell r="A4158">
            <v>0</v>
          </cell>
          <cell r="E4158">
            <v>0</v>
          </cell>
          <cell r="F4158" t="str">
            <v>Total C</v>
          </cell>
          <cell r="G4158">
            <v>0</v>
          </cell>
        </row>
        <row r="4159">
          <cell r="A4159">
            <v>0</v>
          </cell>
          <cell r="E4159">
            <v>0</v>
          </cell>
          <cell r="G4159">
            <v>0</v>
          </cell>
        </row>
        <row r="4160">
          <cell r="A4160" t="str">
            <v/>
          </cell>
          <cell r="B4160" t="str">
            <v/>
          </cell>
          <cell r="C4160">
            <v>0</v>
          </cell>
          <cell r="D4160" t="str">
            <v>COSTO NETO</v>
          </cell>
          <cell r="E4160">
            <v>0</v>
          </cell>
          <cell r="F4160" t="str">
            <v>Total D=A+B+C</v>
          </cell>
          <cell r="G4160">
            <v>0</v>
          </cell>
        </row>
        <row r="4161">
          <cell r="A4161">
            <v>0</v>
          </cell>
          <cell r="B4161">
            <v>0</v>
          </cell>
          <cell r="C4161">
            <v>0</v>
          </cell>
          <cell r="D4161">
            <v>0</v>
          </cell>
          <cell r="E4161">
            <v>0</v>
          </cell>
          <cell r="F4161">
            <v>0</v>
          </cell>
          <cell r="G4161">
            <v>0</v>
          </cell>
        </row>
        <row r="4162">
          <cell r="A4162" t="str">
            <v>ANALISIS DE PRECIOS</v>
          </cell>
          <cell r="B4162">
            <v>0</v>
          </cell>
          <cell r="C4162">
            <v>0</v>
          </cell>
          <cell r="D4162">
            <v>0</v>
          </cell>
          <cell r="E4162">
            <v>0</v>
          </cell>
          <cell r="F4162">
            <v>0</v>
          </cell>
          <cell r="G4162">
            <v>0</v>
          </cell>
        </row>
        <row r="4163">
          <cell r="A4163" t="str">
            <v>COMITENTE:</v>
          </cell>
          <cell r="B4163" t="str">
            <v>INSTITUTO PROVINCIAL DE LA VIVIENDA</v>
          </cell>
          <cell r="C4163">
            <v>0</v>
          </cell>
          <cell r="D4163">
            <v>0</v>
          </cell>
          <cell r="E4163">
            <v>0</v>
          </cell>
          <cell r="F4163">
            <v>0</v>
          </cell>
          <cell r="G4163">
            <v>0</v>
          </cell>
        </row>
        <row r="4164">
          <cell r="A4164" t="str">
            <v>CONTRATISTA:</v>
          </cell>
          <cell r="B4164">
            <v>0</v>
          </cell>
          <cell r="C4164">
            <v>0</v>
          </cell>
          <cell r="D4164">
            <v>0</v>
          </cell>
          <cell r="E4164">
            <v>0</v>
          </cell>
          <cell r="F4164">
            <v>0</v>
          </cell>
          <cell r="G4164">
            <v>0</v>
          </cell>
        </row>
        <row r="4165">
          <cell r="A4165" t="str">
            <v>OBRA:</v>
          </cell>
          <cell r="B4165">
            <v>0</v>
          </cell>
          <cell r="C4165">
            <v>0</v>
          </cell>
          <cell r="D4165">
            <v>0</v>
          </cell>
          <cell r="E4165">
            <v>0</v>
          </cell>
          <cell r="F4165" t="str">
            <v>PRECIOS A:</v>
          </cell>
          <cell r="G4165">
            <v>0</v>
          </cell>
        </row>
        <row r="4166">
          <cell r="A4166" t="str">
            <v>UBICACIÓN:</v>
          </cell>
          <cell r="B4166">
            <v>0</v>
          </cell>
          <cell r="C4166">
            <v>0</v>
          </cell>
          <cell r="E4166">
            <v>0</v>
          </cell>
          <cell r="G4166">
            <v>0</v>
          </cell>
        </row>
        <row r="4167">
          <cell r="A4167" t="str">
            <v>RUBRO:</v>
          </cell>
          <cell r="B4167">
            <v>0</v>
          </cell>
          <cell r="C4167">
            <v>0</v>
          </cell>
          <cell r="E4167">
            <v>0</v>
          </cell>
          <cell r="G4167">
            <v>0</v>
          </cell>
        </row>
        <row r="4168">
          <cell r="A4168" t="str">
            <v>ITEM:</v>
          </cell>
          <cell r="B4168" t="str">
            <v/>
          </cell>
          <cell r="C4168" t="str">
            <v/>
          </cell>
          <cell r="E4168">
            <v>0</v>
          </cell>
          <cell r="F4168" t="str">
            <v>UNIDAD:</v>
          </cell>
          <cell r="G4168" t="str">
            <v/>
          </cell>
        </row>
        <row r="4169">
          <cell r="A4169">
            <v>0</v>
          </cell>
          <cell r="B4169">
            <v>0</v>
          </cell>
          <cell r="E4169">
            <v>0</v>
          </cell>
          <cell r="G4169">
            <v>0</v>
          </cell>
        </row>
        <row r="4170">
          <cell r="A4170" t="str">
            <v>DATOS REDETERMINACION</v>
          </cell>
          <cell r="B4170">
            <v>0</v>
          </cell>
          <cell r="C4170" t="str">
            <v>DESIGNACION</v>
          </cell>
          <cell r="D4170" t="str">
            <v>U</v>
          </cell>
          <cell r="E4170" t="str">
            <v>Cantidad</v>
          </cell>
          <cell r="F4170" t="str">
            <v>$ Unitarios</v>
          </cell>
          <cell r="G4170" t="str">
            <v>$ Parcial</v>
          </cell>
        </row>
        <row r="4171">
          <cell r="A4171" t="str">
            <v>CÓDIGO</v>
          </cell>
          <cell r="B4171" t="str">
            <v>DESCRIPCIÓN</v>
          </cell>
          <cell r="C4171">
            <v>0</v>
          </cell>
          <cell r="D4171">
            <v>0</v>
          </cell>
          <cell r="E4171">
            <v>0</v>
          </cell>
          <cell r="F4171">
            <v>0</v>
          </cell>
          <cell r="G4171">
            <v>0</v>
          </cell>
        </row>
        <row r="4172">
          <cell r="A4172" t="str">
            <v>A - MATERIALES</v>
          </cell>
          <cell r="B4172">
            <v>0</v>
          </cell>
          <cell r="C4172">
            <v>0</v>
          </cell>
          <cell r="D4172">
            <v>0</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t="str">
            <v/>
          </cell>
          <cell r="B4176" t="str">
            <v/>
          </cell>
          <cell r="C4176">
            <v>0</v>
          </cell>
          <cell r="D4176" t="str">
            <v/>
          </cell>
          <cell r="E4176">
            <v>0</v>
          </cell>
          <cell r="F4176">
            <v>0</v>
          </cell>
          <cell r="G4176">
            <v>0</v>
          </cell>
        </row>
        <row r="4177">
          <cell r="A4177" t="str">
            <v/>
          </cell>
          <cell r="B4177" t="str">
            <v/>
          </cell>
          <cell r="C4177">
            <v>0</v>
          </cell>
          <cell r="D4177" t="str">
            <v/>
          </cell>
          <cell r="E4177">
            <v>0</v>
          </cell>
          <cell r="F4177">
            <v>0</v>
          </cell>
          <cell r="G4177">
            <v>0</v>
          </cell>
        </row>
        <row r="4178">
          <cell r="A4178" t="str">
            <v/>
          </cell>
          <cell r="B4178" t="str">
            <v/>
          </cell>
          <cell r="C4178">
            <v>0</v>
          </cell>
          <cell r="D4178" t="str">
            <v/>
          </cell>
          <cell r="E4178">
            <v>0</v>
          </cell>
          <cell r="F4178">
            <v>0</v>
          </cell>
          <cell r="G4178">
            <v>0</v>
          </cell>
        </row>
        <row r="4179">
          <cell r="A4179" t="str">
            <v/>
          </cell>
          <cell r="B4179" t="str">
            <v/>
          </cell>
          <cell r="C4179">
            <v>0</v>
          </cell>
          <cell r="D4179" t="str">
            <v/>
          </cell>
          <cell r="E4179">
            <v>0</v>
          </cell>
          <cell r="F4179">
            <v>0</v>
          </cell>
          <cell r="G4179">
            <v>0</v>
          </cell>
        </row>
        <row r="4180">
          <cell r="A4180" t="str">
            <v/>
          </cell>
          <cell r="B4180" t="str">
            <v/>
          </cell>
          <cell r="C4180">
            <v>0</v>
          </cell>
          <cell r="D4180" t="str">
            <v/>
          </cell>
          <cell r="E4180">
            <v>0</v>
          </cell>
          <cell r="F4180">
            <v>0</v>
          </cell>
          <cell r="G4180">
            <v>0</v>
          </cell>
        </row>
        <row r="4181">
          <cell r="A4181" t="str">
            <v/>
          </cell>
          <cell r="B4181" t="str">
            <v/>
          </cell>
          <cell r="C4181">
            <v>0</v>
          </cell>
          <cell r="D4181" t="str">
            <v/>
          </cell>
          <cell r="E4181">
            <v>0</v>
          </cell>
          <cell r="F4181">
            <v>0</v>
          </cell>
          <cell r="G4181">
            <v>0</v>
          </cell>
        </row>
        <row r="4182">
          <cell r="A4182" t="str">
            <v/>
          </cell>
          <cell r="B4182" t="str">
            <v/>
          </cell>
          <cell r="C4182">
            <v>0</v>
          </cell>
          <cell r="D4182" t="str">
            <v/>
          </cell>
          <cell r="E4182">
            <v>0</v>
          </cell>
          <cell r="F4182">
            <v>0</v>
          </cell>
          <cell r="G4182">
            <v>0</v>
          </cell>
        </row>
        <row r="4183">
          <cell r="A4183" t="str">
            <v/>
          </cell>
          <cell r="B4183" t="str">
            <v/>
          </cell>
          <cell r="C4183">
            <v>0</v>
          </cell>
          <cell r="D4183" t="str">
            <v/>
          </cell>
          <cell r="E4183">
            <v>0</v>
          </cell>
          <cell r="F4183">
            <v>0</v>
          </cell>
          <cell r="G4183">
            <v>0</v>
          </cell>
        </row>
        <row r="4184">
          <cell r="A4184" t="str">
            <v/>
          </cell>
          <cell r="B4184" t="str">
            <v/>
          </cell>
          <cell r="C4184">
            <v>0</v>
          </cell>
          <cell r="D4184" t="str">
            <v/>
          </cell>
          <cell r="E4184">
            <v>0</v>
          </cell>
          <cell r="F4184">
            <v>0</v>
          </cell>
          <cell r="G4184">
            <v>0</v>
          </cell>
        </row>
        <row r="4185">
          <cell r="A4185" t="str">
            <v/>
          </cell>
          <cell r="B4185" t="str">
            <v/>
          </cell>
          <cell r="C4185">
            <v>0</v>
          </cell>
          <cell r="D4185" t="str">
            <v/>
          </cell>
          <cell r="E4185">
            <v>0</v>
          </cell>
          <cell r="F4185">
            <v>0</v>
          </cell>
          <cell r="G4185">
            <v>0</v>
          </cell>
        </row>
        <row r="4186">
          <cell r="A4186" t="str">
            <v/>
          </cell>
          <cell r="B4186" t="str">
            <v/>
          </cell>
          <cell r="C4186">
            <v>0</v>
          </cell>
          <cell r="D4186" t="str">
            <v/>
          </cell>
          <cell r="E4186">
            <v>0</v>
          </cell>
          <cell r="F4186">
            <v>0</v>
          </cell>
          <cell r="G4186">
            <v>0</v>
          </cell>
        </row>
        <row r="4187">
          <cell r="A4187" t="str">
            <v/>
          </cell>
          <cell r="B4187" t="str">
            <v/>
          </cell>
          <cell r="C4187">
            <v>0</v>
          </cell>
          <cell r="D4187" t="str">
            <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v>0</v>
          </cell>
          <cell r="B4193">
            <v>0</v>
          </cell>
          <cell r="C4193">
            <v>0</v>
          </cell>
          <cell r="D4193">
            <v>0</v>
          </cell>
          <cell r="E4193">
            <v>0</v>
          </cell>
          <cell r="F4193" t="str">
            <v>Total A</v>
          </cell>
          <cell r="G4193">
            <v>0</v>
          </cell>
        </row>
        <row r="4194">
          <cell r="A4194" t="str">
            <v>B - MANO DE OBRA</v>
          </cell>
          <cell r="B4194">
            <v>0</v>
          </cell>
          <cell r="C4194">
            <v>0</v>
          </cell>
          <cell r="D4194">
            <v>0</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t="str">
            <v/>
          </cell>
          <cell r="B4197" t="str">
            <v/>
          </cell>
          <cell r="C4197">
            <v>0</v>
          </cell>
          <cell r="D4197" t="str">
            <v/>
          </cell>
          <cell r="E4197">
            <v>0</v>
          </cell>
          <cell r="F4197">
            <v>0</v>
          </cell>
          <cell r="G4197">
            <v>0</v>
          </cell>
        </row>
        <row r="4198">
          <cell r="A4198" t="str">
            <v/>
          </cell>
          <cell r="B4198" t="str">
            <v/>
          </cell>
          <cell r="C4198">
            <v>0</v>
          </cell>
          <cell r="D4198" t="str">
            <v/>
          </cell>
          <cell r="E4198">
            <v>0</v>
          </cell>
          <cell r="F4198">
            <v>0</v>
          </cell>
          <cell r="G4198">
            <v>0</v>
          </cell>
        </row>
        <row r="4199">
          <cell r="A4199" t="str">
            <v/>
          </cell>
          <cell r="B4199" t="str">
            <v/>
          </cell>
          <cell r="C4199">
            <v>0</v>
          </cell>
          <cell r="D4199" t="str">
            <v/>
          </cell>
          <cell r="E4199">
            <v>0</v>
          </cell>
          <cell r="F4199">
            <v>0</v>
          </cell>
          <cell r="G4199">
            <v>0</v>
          </cell>
        </row>
        <row r="4200">
          <cell r="A4200" t="str">
            <v/>
          </cell>
          <cell r="B4200" t="str">
            <v/>
          </cell>
          <cell r="C4200">
            <v>0</v>
          </cell>
          <cell r="D4200" t="str">
            <v/>
          </cell>
          <cell r="E4200">
            <v>0</v>
          </cell>
          <cell r="F4200">
            <v>0</v>
          </cell>
          <cell r="G4200">
            <v>0</v>
          </cell>
        </row>
        <row r="4201">
          <cell r="A4201" t="str">
            <v/>
          </cell>
          <cell r="B4201" t="str">
            <v/>
          </cell>
          <cell r="C4201">
            <v>0</v>
          </cell>
          <cell r="D4201" t="str">
            <v/>
          </cell>
          <cell r="E4201">
            <v>0</v>
          </cell>
          <cell r="F4201">
            <v>0</v>
          </cell>
          <cell r="G4201">
            <v>0</v>
          </cell>
        </row>
        <row r="4202">
          <cell r="A4202" t="str">
            <v/>
          </cell>
          <cell r="B4202" t="str">
            <v/>
          </cell>
          <cell r="C4202">
            <v>0</v>
          </cell>
          <cell r="D4202" t="str">
            <v/>
          </cell>
          <cell r="E4202">
            <v>0</v>
          </cell>
          <cell r="F4202">
            <v>0</v>
          </cell>
          <cell r="G4202">
            <v>0</v>
          </cell>
        </row>
        <row r="4203">
          <cell r="A4203">
            <v>0</v>
          </cell>
          <cell r="B4203">
            <v>0</v>
          </cell>
          <cell r="C4203">
            <v>0</v>
          </cell>
          <cell r="D4203">
            <v>0</v>
          </cell>
          <cell r="E4203">
            <v>0</v>
          </cell>
          <cell r="F4203" t="str">
            <v>Total B</v>
          </cell>
          <cell r="G4203">
            <v>0</v>
          </cell>
        </row>
        <row r="4204">
          <cell r="A4204" t="str">
            <v>C - EQUIPOS</v>
          </cell>
          <cell r="B4204">
            <v>0</v>
          </cell>
          <cell r="C4204">
            <v>0</v>
          </cell>
          <cell r="D4204">
            <v>0</v>
          </cell>
          <cell r="E4204">
            <v>0</v>
          </cell>
          <cell r="F4204">
            <v>0</v>
          </cell>
          <cell r="G4204">
            <v>0</v>
          </cell>
        </row>
        <row r="4205">
          <cell r="A4205" t="str">
            <v/>
          </cell>
          <cell r="B4205" t="str">
            <v/>
          </cell>
          <cell r="C4205">
            <v>0</v>
          </cell>
          <cell r="D4205" t="str">
            <v/>
          </cell>
          <cell r="E4205">
            <v>0</v>
          </cell>
          <cell r="F4205">
            <v>0</v>
          </cell>
          <cell r="G4205">
            <v>0</v>
          </cell>
        </row>
        <row r="4206">
          <cell r="A4206" t="str">
            <v/>
          </cell>
          <cell r="B4206" t="str">
            <v/>
          </cell>
          <cell r="C4206">
            <v>0</v>
          </cell>
          <cell r="D4206" t="str">
            <v/>
          </cell>
          <cell r="E4206">
            <v>0</v>
          </cell>
          <cell r="F4206">
            <v>0</v>
          </cell>
          <cell r="G4206">
            <v>0</v>
          </cell>
        </row>
        <row r="4207">
          <cell r="A4207" t="str">
            <v/>
          </cell>
          <cell r="B4207" t="str">
            <v/>
          </cell>
          <cell r="C4207">
            <v>0</v>
          </cell>
          <cell r="D4207" t="str">
            <v/>
          </cell>
          <cell r="E4207">
            <v>0</v>
          </cell>
          <cell r="F4207">
            <v>0</v>
          </cell>
          <cell r="G4207">
            <v>0</v>
          </cell>
        </row>
        <row r="4208">
          <cell r="A4208" t="str">
            <v/>
          </cell>
          <cell r="B4208" t="str">
            <v/>
          </cell>
          <cell r="C4208">
            <v>0</v>
          </cell>
          <cell r="D4208" t="str">
            <v/>
          </cell>
          <cell r="E4208">
            <v>0</v>
          </cell>
          <cell r="F4208">
            <v>0</v>
          </cell>
          <cell r="G4208">
            <v>0</v>
          </cell>
        </row>
        <row r="4209">
          <cell r="A4209" t="str">
            <v/>
          </cell>
          <cell r="B4209" t="str">
            <v/>
          </cell>
          <cell r="C4209">
            <v>0</v>
          </cell>
          <cell r="D4209" t="str">
            <v/>
          </cell>
          <cell r="E4209">
            <v>0</v>
          </cell>
          <cell r="F4209">
            <v>0</v>
          </cell>
          <cell r="G4209">
            <v>0</v>
          </cell>
        </row>
        <row r="4210">
          <cell r="A4210" t="str">
            <v/>
          </cell>
          <cell r="B4210" t="str">
            <v/>
          </cell>
          <cell r="C4210">
            <v>0</v>
          </cell>
          <cell r="D4210" t="str">
            <v/>
          </cell>
          <cell r="E4210">
            <v>0</v>
          </cell>
          <cell r="F4210">
            <v>0</v>
          </cell>
          <cell r="G4210">
            <v>0</v>
          </cell>
        </row>
        <row r="4211">
          <cell r="A4211" t="str">
            <v/>
          </cell>
          <cell r="B4211" t="str">
            <v/>
          </cell>
          <cell r="C4211">
            <v>0</v>
          </cell>
          <cell r="D4211" t="str">
            <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v>0</v>
          </cell>
          <cell r="E4215">
            <v>0</v>
          </cell>
          <cell r="F4215" t="str">
            <v>Total C</v>
          </cell>
          <cell r="G4215">
            <v>0</v>
          </cell>
        </row>
        <row r="4216">
          <cell r="A4216">
            <v>0</v>
          </cell>
          <cell r="E4216">
            <v>0</v>
          </cell>
          <cell r="G4216">
            <v>0</v>
          </cell>
        </row>
        <row r="4217">
          <cell r="A4217" t="str">
            <v/>
          </cell>
          <cell r="B4217" t="str">
            <v/>
          </cell>
          <cell r="C4217">
            <v>0</v>
          </cell>
          <cell r="D4217" t="str">
            <v>COSTO NETO</v>
          </cell>
          <cell r="E4217">
            <v>0</v>
          </cell>
          <cell r="F4217" t="str">
            <v>Total D=A+B+C</v>
          </cell>
          <cell r="G4217">
            <v>0</v>
          </cell>
        </row>
        <row r="4219">
          <cell r="A4219" t="str">
            <v>ANALISIS DE PRECIOS</v>
          </cell>
          <cell r="B4219">
            <v>0</v>
          </cell>
          <cell r="C4219">
            <v>0</v>
          </cell>
          <cell r="D4219">
            <v>0</v>
          </cell>
          <cell r="E4219">
            <v>0</v>
          </cell>
          <cell r="F4219">
            <v>0</v>
          </cell>
          <cell r="G4219">
            <v>0</v>
          </cell>
        </row>
        <row r="4220">
          <cell r="A4220" t="str">
            <v>COMITENTE:</v>
          </cell>
          <cell r="B4220" t="str">
            <v>INSTITUTO PROVINCIAL DE LA VIVIENDA</v>
          </cell>
          <cell r="C4220">
            <v>0</v>
          </cell>
          <cell r="D4220">
            <v>0</v>
          </cell>
          <cell r="E4220">
            <v>0</v>
          </cell>
          <cell r="F4220">
            <v>0</v>
          </cell>
          <cell r="G4220">
            <v>0</v>
          </cell>
        </row>
        <row r="4221">
          <cell r="A4221" t="str">
            <v>CONTRATISTA:</v>
          </cell>
          <cell r="B4221">
            <v>0</v>
          </cell>
          <cell r="C4221">
            <v>0</v>
          </cell>
          <cell r="D4221">
            <v>0</v>
          </cell>
          <cell r="E4221">
            <v>0</v>
          </cell>
          <cell r="F4221">
            <v>0</v>
          </cell>
          <cell r="G4221">
            <v>0</v>
          </cell>
        </row>
        <row r="4222">
          <cell r="A4222" t="str">
            <v>OBRA:</v>
          </cell>
          <cell r="B4222">
            <v>0</v>
          </cell>
          <cell r="C4222">
            <v>0</v>
          </cell>
          <cell r="D4222">
            <v>0</v>
          </cell>
          <cell r="E4222">
            <v>0</v>
          </cell>
          <cell r="F4222" t="str">
            <v>PRECIOS A:</v>
          </cell>
          <cell r="G4222">
            <v>0</v>
          </cell>
        </row>
        <row r="4223">
          <cell r="A4223" t="str">
            <v>UBICACIÓN:</v>
          </cell>
          <cell r="B4223">
            <v>0</v>
          </cell>
          <cell r="C4223">
            <v>0</v>
          </cell>
          <cell r="E4223">
            <v>0</v>
          </cell>
          <cell r="G4223">
            <v>0</v>
          </cell>
        </row>
        <row r="4224">
          <cell r="A4224" t="str">
            <v>RUBRO:</v>
          </cell>
          <cell r="B4224">
            <v>0</v>
          </cell>
          <cell r="C4224">
            <v>0</v>
          </cell>
          <cell r="E4224">
            <v>0</v>
          </cell>
          <cell r="G4224">
            <v>0</v>
          </cell>
        </row>
        <row r="4225">
          <cell r="A4225" t="str">
            <v>ITEM:</v>
          </cell>
          <cell r="B4225" t="str">
            <v/>
          </cell>
          <cell r="C4225" t="str">
            <v/>
          </cell>
          <cell r="E4225">
            <v>0</v>
          </cell>
          <cell r="F4225" t="str">
            <v>UNIDAD:</v>
          </cell>
          <cell r="G4225" t="str">
            <v/>
          </cell>
        </row>
        <row r="4226">
          <cell r="A4226">
            <v>0</v>
          </cell>
          <cell r="B4226">
            <v>0</v>
          </cell>
          <cell r="E4226">
            <v>0</v>
          </cell>
          <cell r="G4226">
            <v>0</v>
          </cell>
        </row>
        <row r="4227">
          <cell r="A4227" t="str">
            <v>DATOS REDETERMINACION</v>
          </cell>
          <cell r="B4227">
            <v>0</v>
          </cell>
          <cell r="C4227" t="str">
            <v>DESIGNACION</v>
          </cell>
          <cell r="D4227" t="str">
            <v>U</v>
          </cell>
          <cell r="E4227" t="str">
            <v>Cantidad</v>
          </cell>
          <cell r="F4227" t="str">
            <v>$ Unitarios</v>
          </cell>
          <cell r="G4227" t="str">
            <v>$ Parcial</v>
          </cell>
        </row>
        <row r="4228">
          <cell r="A4228" t="str">
            <v>CÓDIGO</v>
          </cell>
          <cell r="B4228" t="str">
            <v>DESCRIPCIÓN</v>
          </cell>
          <cell r="C4228">
            <v>0</v>
          </cell>
          <cell r="D4228">
            <v>0</v>
          </cell>
          <cell r="E4228">
            <v>0</v>
          </cell>
          <cell r="F4228">
            <v>0</v>
          </cell>
          <cell r="G4228">
            <v>0</v>
          </cell>
        </row>
        <row r="4229">
          <cell r="A4229" t="str">
            <v>A - MATERIALES</v>
          </cell>
          <cell r="B4229">
            <v>0</v>
          </cell>
          <cell r="C4229">
            <v>0</v>
          </cell>
          <cell r="D4229">
            <v>0</v>
          </cell>
          <cell r="E4229">
            <v>0</v>
          </cell>
          <cell r="F4229">
            <v>0</v>
          </cell>
          <cell r="G4229">
            <v>0</v>
          </cell>
        </row>
        <row r="4230">
          <cell r="A4230" t="str">
            <v/>
          </cell>
          <cell r="B4230" t="str">
            <v/>
          </cell>
          <cell r="C4230">
            <v>0</v>
          </cell>
          <cell r="D4230" t="str">
            <v/>
          </cell>
          <cell r="E4230">
            <v>0</v>
          </cell>
          <cell r="F4230">
            <v>0</v>
          </cell>
          <cell r="G4230">
            <v>0</v>
          </cell>
        </row>
        <row r="4231">
          <cell r="A4231" t="str">
            <v/>
          </cell>
          <cell r="B4231" t="str">
            <v/>
          </cell>
          <cell r="C4231">
            <v>0</v>
          </cell>
          <cell r="D4231" t="str">
            <v/>
          </cell>
          <cell r="E4231">
            <v>0</v>
          </cell>
          <cell r="F4231">
            <v>0</v>
          </cell>
          <cell r="G4231">
            <v>0</v>
          </cell>
        </row>
        <row r="4232">
          <cell r="A4232" t="str">
            <v/>
          </cell>
          <cell r="B4232" t="str">
            <v/>
          </cell>
          <cell r="C4232">
            <v>0</v>
          </cell>
          <cell r="D4232" t="str">
            <v/>
          </cell>
          <cell r="E4232">
            <v>0</v>
          </cell>
          <cell r="F4232">
            <v>0</v>
          </cell>
          <cell r="G4232">
            <v>0</v>
          </cell>
        </row>
        <row r="4233">
          <cell r="A4233" t="str">
            <v/>
          </cell>
          <cell r="B4233" t="str">
            <v/>
          </cell>
          <cell r="C4233">
            <v>0</v>
          </cell>
          <cell r="D4233" t="str">
            <v/>
          </cell>
          <cell r="E4233">
            <v>0</v>
          </cell>
          <cell r="F4233">
            <v>0</v>
          </cell>
          <cell r="G4233">
            <v>0</v>
          </cell>
        </row>
        <row r="4234">
          <cell r="A4234" t="str">
            <v/>
          </cell>
          <cell r="B4234" t="str">
            <v/>
          </cell>
          <cell r="C4234">
            <v>0</v>
          </cell>
          <cell r="D4234" t="str">
            <v/>
          </cell>
          <cell r="E4234">
            <v>0</v>
          </cell>
          <cell r="F4234">
            <v>0</v>
          </cell>
          <cell r="G4234">
            <v>0</v>
          </cell>
        </row>
        <row r="4235">
          <cell r="A4235" t="str">
            <v/>
          </cell>
          <cell r="B4235" t="str">
            <v/>
          </cell>
          <cell r="C4235">
            <v>0</v>
          </cell>
          <cell r="D4235" t="str">
            <v/>
          </cell>
          <cell r="E4235">
            <v>0</v>
          </cell>
          <cell r="F4235">
            <v>0</v>
          </cell>
          <cell r="G4235">
            <v>0</v>
          </cell>
        </row>
        <row r="4236">
          <cell r="A4236" t="str">
            <v/>
          </cell>
          <cell r="B4236" t="str">
            <v/>
          </cell>
          <cell r="C4236">
            <v>0</v>
          </cell>
          <cell r="D4236" t="str">
            <v/>
          </cell>
          <cell r="E4236">
            <v>0</v>
          </cell>
          <cell r="F4236">
            <v>0</v>
          </cell>
          <cell r="G4236">
            <v>0</v>
          </cell>
        </row>
        <row r="4237">
          <cell r="A4237" t="str">
            <v/>
          </cell>
          <cell r="B4237" t="str">
            <v/>
          </cell>
          <cell r="C4237">
            <v>0</v>
          </cell>
          <cell r="D4237" t="str">
            <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t="str">
            <v/>
          </cell>
          <cell r="B4247" t="str">
            <v/>
          </cell>
          <cell r="C4247">
            <v>0</v>
          </cell>
          <cell r="D4247" t="str">
            <v/>
          </cell>
          <cell r="E4247">
            <v>0</v>
          </cell>
          <cell r="F4247">
            <v>0</v>
          </cell>
          <cell r="G4247">
            <v>0</v>
          </cell>
        </row>
        <row r="4248">
          <cell r="A4248" t="str">
            <v/>
          </cell>
          <cell r="B4248" t="str">
            <v/>
          </cell>
          <cell r="C4248">
            <v>0</v>
          </cell>
          <cell r="D4248" t="str">
            <v/>
          </cell>
          <cell r="E4248">
            <v>0</v>
          </cell>
          <cell r="F4248">
            <v>0</v>
          </cell>
          <cell r="G4248">
            <v>0</v>
          </cell>
        </row>
        <row r="4249">
          <cell r="A4249" t="str">
            <v/>
          </cell>
          <cell r="B4249" t="str">
            <v/>
          </cell>
          <cell r="C4249">
            <v>0</v>
          </cell>
          <cell r="D4249" t="str">
            <v/>
          </cell>
          <cell r="E4249">
            <v>0</v>
          </cell>
          <cell r="F4249">
            <v>0</v>
          </cell>
          <cell r="G4249">
            <v>0</v>
          </cell>
        </row>
        <row r="4250">
          <cell r="A4250">
            <v>0</v>
          </cell>
          <cell r="B4250">
            <v>0</v>
          </cell>
          <cell r="C4250">
            <v>0</v>
          </cell>
          <cell r="D4250">
            <v>0</v>
          </cell>
          <cell r="E4250">
            <v>0</v>
          </cell>
          <cell r="F4250" t="str">
            <v>Total A</v>
          </cell>
          <cell r="G4250">
            <v>0</v>
          </cell>
        </row>
        <row r="4251">
          <cell r="A4251" t="str">
            <v>B - MANO DE OBRA</v>
          </cell>
          <cell r="B4251">
            <v>0</v>
          </cell>
          <cell r="C4251">
            <v>0</v>
          </cell>
          <cell r="D4251">
            <v>0</v>
          </cell>
          <cell r="E4251">
            <v>0</v>
          </cell>
          <cell r="F4251">
            <v>0</v>
          </cell>
          <cell r="G4251">
            <v>0</v>
          </cell>
        </row>
        <row r="4252">
          <cell r="A4252" t="str">
            <v/>
          </cell>
          <cell r="B4252" t="str">
            <v/>
          </cell>
          <cell r="C4252">
            <v>0</v>
          </cell>
          <cell r="D4252" t="str">
            <v/>
          </cell>
          <cell r="E4252">
            <v>0</v>
          </cell>
          <cell r="F4252">
            <v>0</v>
          </cell>
          <cell r="G4252">
            <v>0</v>
          </cell>
        </row>
        <row r="4253">
          <cell r="A4253" t="str">
            <v/>
          </cell>
          <cell r="B4253" t="str">
            <v/>
          </cell>
          <cell r="C4253">
            <v>0</v>
          </cell>
          <cell r="D4253" t="str">
            <v/>
          </cell>
          <cell r="E4253">
            <v>0</v>
          </cell>
          <cell r="F4253">
            <v>0</v>
          </cell>
          <cell r="G4253">
            <v>0</v>
          </cell>
        </row>
        <row r="4254">
          <cell r="A4254" t="str">
            <v/>
          </cell>
          <cell r="B4254" t="str">
            <v/>
          </cell>
          <cell r="C4254">
            <v>0</v>
          </cell>
          <cell r="D4254" t="str">
            <v/>
          </cell>
          <cell r="E4254">
            <v>0</v>
          </cell>
          <cell r="F4254">
            <v>0</v>
          </cell>
          <cell r="G4254">
            <v>0</v>
          </cell>
        </row>
        <row r="4255">
          <cell r="A4255" t="str">
            <v/>
          </cell>
          <cell r="B4255" t="str">
            <v/>
          </cell>
          <cell r="C4255">
            <v>0</v>
          </cell>
          <cell r="D4255" t="str">
            <v/>
          </cell>
          <cell r="E4255">
            <v>0</v>
          </cell>
          <cell r="F4255">
            <v>0</v>
          </cell>
          <cell r="G4255">
            <v>0</v>
          </cell>
        </row>
        <row r="4256">
          <cell r="A4256" t="str">
            <v/>
          </cell>
          <cell r="B4256" t="str">
            <v/>
          </cell>
          <cell r="C4256">
            <v>0</v>
          </cell>
          <cell r="D4256" t="str">
            <v/>
          </cell>
          <cell r="E4256">
            <v>0</v>
          </cell>
          <cell r="F4256">
            <v>0</v>
          </cell>
          <cell r="G4256">
            <v>0</v>
          </cell>
        </row>
        <row r="4257">
          <cell r="A4257" t="str">
            <v/>
          </cell>
          <cell r="B4257" t="str">
            <v/>
          </cell>
          <cell r="C4257">
            <v>0</v>
          </cell>
          <cell r="D4257" t="str">
            <v/>
          </cell>
          <cell r="E4257">
            <v>0</v>
          </cell>
          <cell r="F4257">
            <v>0</v>
          </cell>
          <cell r="G4257">
            <v>0</v>
          </cell>
        </row>
        <row r="4258">
          <cell r="A4258" t="str">
            <v/>
          </cell>
          <cell r="B4258" t="str">
            <v/>
          </cell>
          <cell r="C4258">
            <v>0</v>
          </cell>
          <cell r="D4258" t="str">
            <v/>
          </cell>
          <cell r="E4258">
            <v>0</v>
          </cell>
          <cell r="F4258">
            <v>0</v>
          </cell>
          <cell r="G4258">
            <v>0</v>
          </cell>
        </row>
        <row r="4259">
          <cell r="A4259" t="str">
            <v/>
          </cell>
          <cell r="B4259" t="str">
            <v/>
          </cell>
          <cell r="C4259">
            <v>0</v>
          </cell>
          <cell r="D4259" t="str">
            <v/>
          </cell>
          <cell r="E4259">
            <v>0</v>
          </cell>
          <cell r="F4259">
            <v>0</v>
          </cell>
          <cell r="G4259">
            <v>0</v>
          </cell>
        </row>
        <row r="4260">
          <cell r="A4260">
            <v>0</v>
          </cell>
          <cell r="B4260">
            <v>0</v>
          </cell>
          <cell r="C4260">
            <v>0</v>
          </cell>
          <cell r="D4260">
            <v>0</v>
          </cell>
          <cell r="E4260">
            <v>0</v>
          </cell>
          <cell r="F4260" t="str">
            <v>Total B</v>
          </cell>
          <cell r="G4260">
            <v>0</v>
          </cell>
        </row>
        <row r="4261">
          <cell r="A4261" t="str">
            <v>C - EQUIPOS</v>
          </cell>
          <cell r="B4261">
            <v>0</v>
          </cell>
          <cell r="C4261">
            <v>0</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v>0</v>
          </cell>
          <cell r="E4272">
            <v>0</v>
          </cell>
          <cell r="F4272" t="str">
            <v>Total C</v>
          </cell>
          <cell r="G4272">
            <v>0</v>
          </cell>
        </row>
        <row r="4273">
          <cell r="A4273">
            <v>0</v>
          </cell>
          <cell r="E4273">
            <v>0</v>
          </cell>
          <cell r="G4273">
            <v>0</v>
          </cell>
        </row>
        <row r="4274">
          <cell r="A4274" t="str">
            <v/>
          </cell>
          <cell r="B4274" t="str">
            <v/>
          </cell>
          <cell r="C4274">
            <v>0</v>
          </cell>
          <cell r="D4274" t="str">
            <v>COSTO NETO</v>
          </cell>
          <cell r="E4274">
            <v>0</v>
          </cell>
          <cell r="F4274" t="str">
            <v>Total D=A+B+C</v>
          </cell>
          <cell r="G4274">
            <v>0</v>
          </cell>
        </row>
        <row r="4275">
          <cell r="A4275">
            <v>0</v>
          </cell>
          <cell r="B4275">
            <v>0</v>
          </cell>
          <cell r="C4275">
            <v>0</v>
          </cell>
          <cell r="D4275">
            <v>0</v>
          </cell>
          <cell r="E4275">
            <v>0</v>
          </cell>
          <cell r="F4275">
            <v>0</v>
          </cell>
          <cell r="G4275">
            <v>0</v>
          </cell>
        </row>
        <row r="4276">
          <cell r="A4276" t="str">
            <v>ANALISIS DE PRECIOS</v>
          </cell>
          <cell r="B4276">
            <v>0</v>
          </cell>
          <cell r="C4276">
            <v>0</v>
          </cell>
          <cell r="D4276">
            <v>0</v>
          </cell>
          <cell r="E4276">
            <v>0</v>
          </cell>
          <cell r="F4276">
            <v>0</v>
          </cell>
          <cell r="G4276">
            <v>0</v>
          </cell>
        </row>
        <row r="4277">
          <cell r="A4277" t="str">
            <v>COMITENTE:</v>
          </cell>
          <cell r="B4277" t="str">
            <v>INSTITUTO PROVINCIAL DE LA VIVIENDA</v>
          </cell>
          <cell r="C4277">
            <v>0</v>
          </cell>
          <cell r="D4277">
            <v>0</v>
          </cell>
          <cell r="E4277">
            <v>0</v>
          </cell>
          <cell r="F4277">
            <v>0</v>
          </cell>
          <cell r="G4277">
            <v>0</v>
          </cell>
        </row>
        <row r="4278">
          <cell r="A4278" t="str">
            <v>CONTRATISTA:</v>
          </cell>
          <cell r="B4278">
            <v>0</v>
          </cell>
          <cell r="C4278">
            <v>0</v>
          </cell>
          <cell r="D4278">
            <v>0</v>
          </cell>
          <cell r="E4278">
            <v>0</v>
          </cell>
          <cell r="F4278">
            <v>0</v>
          </cell>
          <cell r="G4278">
            <v>0</v>
          </cell>
        </row>
        <row r="4279">
          <cell r="A4279" t="str">
            <v>OBRA:</v>
          </cell>
          <cell r="B4279">
            <v>0</v>
          </cell>
          <cell r="C4279">
            <v>0</v>
          </cell>
          <cell r="D4279">
            <v>0</v>
          </cell>
          <cell r="E4279">
            <v>0</v>
          </cell>
          <cell r="F4279" t="str">
            <v>PRECIOS A:</v>
          </cell>
          <cell r="G4279">
            <v>0</v>
          </cell>
        </row>
        <row r="4280">
          <cell r="A4280" t="str">
            <v>UBICACIÓN:</v>
          </cell>
          <cell r="B4280">
            <v>0</v>
          </cell>
          <cell r="C4280">
            <v>0</v>
          </cell>
          <cell r="E4280">
            <v>0</v>
          </cell>
          <cell r="G4280">
            <v>0</v>
          </cell>
        </row>
        <row r="4281">
          <cell r="A4281" t="str">
            <v>RUBRO:</v>
          </cell>
          <cell r="B4281">
            <v>0</v>
          </cell>
          <cell r="C4281">
            <v>0</v>
          </cell>
          <cell r="E4281">
            <v>0</v>
          </cell>
          <cell r="G4281">
            <v>0</v>
          </cell>
        </row>
        <row r="4282">
          <cell r="A4282" t="str">
            <v>ITEM:</v>
          </cell>
          <cell r="B4282" t="str">
            <v/>
          </cell>
          <cell r="C4282" t="str">
            <v/>
          </cell>
          <cell r="E4282">
            <v>0</v>
          </cell>
          <cell r="F4282" t="str">
            <v>UNIDAD:</v>
          </cell>
          <cell r="G4282" t="str">
            <v/>
          </cell>
        </row>
        <row r="4283">
          <cell r="A4283">
            <v>0</v>
          </cell>
          <cell r="B4283">
            <v>0</v>
          </cell>
          <cell r="E4283">
            <v>0</v>
          </cell>
          <cell r="G4283">
            <v>0</v>
          </cell>
        </row>
        <row r="4284">
          <cell r="A4284" t="str">
            <v>DATOS REDETERMINACION</v>
          </cell>
          <cell r="B4284">
            <v>0</v>
          </cell>
          <cell r="C4284" t="str">
            <v>DESIGNACION</v>
          </cell>
          <cell r="D4284" t="str">
            <v>U</v>
          </cell>
          <cell r="E4284" t="str">
            <v>Cantidad</v>
          </cell>
          <cell r="F4284" t="str">
            <v>$ Unitarios</v>
          </cell>
          <cell r="G4284" t="str">
            <v>$ Parcial</v>
          </cell>
        </row>
        <row r="4285">
          <cell r="A4285" t="str">
            <v>CÓDIGO</v>
          </cell>
          <cell r="B4285" t="str">
            <v>DESCRIPCIÓN</v>
          </cell>
          <cell r="C4285">
            <v>0</v>
          </cell>
          <cell r="D4285">
            <v>0</v>
          </cell>
          <cell r="E4285">
            <v>0</v>
          </cell>
          <cell r="F4285">
            <v>0</v>
          </cell>
          <cell r="G4285">
            <v>0</v>
          </cell>
        </row>
        <row r="4286">
          <cell r="A4286" t="str">
            <v>A - MATERIALES</v>
          </cell>
          <cell r="B4286">
            <v>0</v>
          </cell>
          <cell r="C4286">
            <v>0</v>
          </cell>
          <cell r="D4286">
            <v>0</v>
          </cell>
          <cell r="E4286">
            <v>0</v>
          </cell>
          <cell r="F4286">
            <v>0</v>
          </cell>
          <cell r="G4286">
            <v>0</v>
          </cell>
        </row>
        <row r="4287">
          <cell r="A4287" t="str">
            <v/>
          </cell>
          <cell r="B4287" t="str">
            <v/>
          </cell>
          <cell r="C4287">
            <v>0</v>
          </cell>
          <cell r="D4287" t="str">
            <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t="str">
            <v/>
          </cell>
          <cell r="B4297" t="str">
            <v/>
          </cell>
          <cell r="C4297">
            <v>0</v>
          </cell>
          <cell r="D4297" t="str">
            <v/>
          </cell>
          <cell r="E4297">
            <v>0</v>
          </cell>
          <cell r="F4297">
            <v>0</v>
          </cell>
          <cell r="G4297">
            <v>0</v>
          </cell>
        </row>
        <row r="4298">
          <cell r="A4298" t="str">
            <v/>
          </cell>
          <cell r="B4298" t="str">
            <v/>
          </cell>
          <cell r="C4298">
            <v>0</v>
          </cell>
          <cell r="D4298" t="str">
            <v/>
          </cell>
          <cell r="E4298">
            <v>0</v>
          </cell>
          <cell r="F4298">
            <v>0</v>
          </cell>
          <cell r="G4298">
            <v>0</v>
          </cell>
        </row>
        <row r="4299">
          <cell r="A4299" t="str">
            <v/>
          </cell>
          <cell r="B4299" t="str">
            <v/>
          </cell>
          <cell r="C4299">
            <v>0</v>
          </cell>
          <cell r="D4299" t="str">
            <v/>
          </cell>
          <cell r="E4299">
            <v>0</v>
          </cell>
          <cell r="F4299">
            <v>0</v>
          </cell>
          <cell r="G4299">
            <v>0</v>
          </cell>
        </row>
        <row r="4300">
          <cell r="A4300" t="str">
            <v/>
          </cell>
          <cell r="B4300" t="str">
            <v/>
          </cell>
          <cell r="C4300">
            <v>0</v>
          </cell>
          <cell r="D4300" t="str">
            <v/>
          </cell>
          <cell r="E4300">
            <v>0</v>
          </cell>
          <cell r="F4300">
            <v>0</v>
          </cell>
          <cell r="G4300">
            <v>0</v>
          </cell>
        </row>
        <row r="4301">
          <cell r="A4301" t="str">
            <v/>
          </cell>
          <cell r="B4301" t="str">
            <v/>
          </cell>
          <cell r="C4301">
            <v>0</v>
          </cell>
          <cell r="D4301" t="str">
            <v/>
          </cell>
          <cell r="E4301">
            <v>0</v>
          </cell>
          <cell r="F4301">
            <v>0</v>
          </cell>
          <cell r="G4301">
            <v>0</v>
          </cell>
        </row>
        <row r="4302">
          <cell r="A4302" t="str">
            <v/>
          </cell>
          <cell r="B4302" t="str">
            <v/>
          </cell>
          <cell r="C4302">
            <v>0</v>
          </cell>
          <cell r="D4302" t="str">
            <v/>
          </cell>
          <cell r="E4302">
            <v>0</v>
          </cell>
          <cell r="F4302">
            <v>0</v>
          </cell>
          <cell r="G4302">
            <v>0</v>
          </cell>
        </row>
        <row r="4303">
          <cell r="A4303" t="str">
            <v/>
          </cell>
          <cell r="B4303" t="str">
            <v/>
          </cell>
          <cell r="C4303">
            <v>0</v>
          </cell>
          <cell r="D4303" t="str">
            <v/>
          </cell>
          <cell r="E4303">
            <v>0</v>
          </cell>
          <cell r="F4303">
            <v>0</v>
          </cell>
          <cell r="G4303">
            <v>0</v>
          </cell>
        </row>
        <row r="4304">
          <cell r="A4304" t="str">
            <v/>
          </cell>
          <cell r="B4304" t="str">
            <v/>
          </cell>
          <cell r="C4304">
            <v>0</v>
          </cell>
          <cell r="D4304" t="str">
            <v/>
          </cell>
          <cell r="E4304">
            <v>0</v>
          </cell>
          <cell r="F4304">
            <v>0</v>
          </cell>
          <cell r="G4304">
            <v>0</v>
          </cell>
        </row>
        <row r="4305">
          <cell r="A4305" t="str">
            <v/>
          </cell>
          <cell r="B4305" t="str">
            <v/>
          </cell>
          <cell r="C4305">
            <v>0</v>
          </cell>
          <cell r="D4305" t="str">
            <v/>
          </cell>
          <cell r="E4305">
            <v>0</v>
          </cell>
          <cell r="F4305">
            <v>0</v>
          </cell>
          <cell r="G4305">
            <v>0</v>
          </cell>
        </row>
        <row r="4306">
          <cell r="A4306" t="str">
            <v/>
          </cell>
          <cell r="B4306" t="str">
            <v/>
          </cell>
          <cell r="C4306">
            <v>0</v>
          </cell>
          <cell r="D4306" t="str">
            <v/>
          </cell>
          <cell r="E4306">
            <v>0</v>
          </cell>
          <cell r="F4306">
            <v>0</v>
          </cell>
          <cell r="G4306">
            <v>0</v>
          </cell>
        </row>
        <row r="4307">
          <cell r="A4307">
            <v>0</v>
          </cell>
          <cell r="B4307">
            <v>0</v>
          </cell>
          <cell r="C4307">
            <v>0</v>
          </cell>
          <cell r="D4307">
            <v>0</v>
          </cell>
          <cell r="E4307">
            <v>0</v>
          </cell>
          <cell r="F4307" t="str">
            <v>Total A</v>
          </cell>
          <cell r="G4307">
            <v>0</v>
          </cell>
        </row>
        <row r="4308">
          <cell r="A4308" t="str">
            <v>B - MANO DE OBRA</v>
          </cell>
          <cell r="B4308">
            <v>0</v>
          </cell>
          <cell r="C4308">
            <v>0</v>
          </cell>
          <cell r="D4308">
            <v>0</v>
          </cell>
          <cell r="E4308">
            <v>0</v>
          </cell>
          <cell r="F4308">
            <v>0</v>
          </cell>
          <cell r="G4308">
            <v>0</v>
          </cell>
        </row>
        <row r="4309">
          <cell r="A4309" t="str">
            <v/>
          </cell>
          <cell r="B4309" t="str">
            <v/>
          </cell>
          <cell r="C4309">
            <v>0</v>
          </cell>
          <cell r="D4309" t="str">
            <v/>
          </cell>
          <cell r="E4309">
            <v>0</v>
          </cell>
          <cell r="F4309">
            <v>0</v>
          </cell>
          <cell r="G4309">
            <v>0</v>
          </cell>
        </row>
        <row r="4310">
          <cell r="A4310" t="str">
            <v/>
          </cell>
          <cell r="B4310" t="str">
            <v/>
          </cell>
          <cell r="C4310">
            <v>0</v>
          </cell>
          <cell r="D4310" t="str">
            <v/>
          </cell>
          <cell r="E4310">
            <v>0</v>
          </cell>
          <cell r="F4310">
            <v>0</v>
          </cell>
          <cell r="G4310">
            <v>0</v>
          </cell>
        </row>
        <row r="4311">
          <cell r="A4311" t="str">
            <v/>
          </cell>
          <cell r="B4311" t="str">
            <v/>
          </cell>
          <cell r="C4311">
            <v>0</v>
          </cell>
          <cell r="D4311" t="str">
            <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v>0</v>
          </cell>
          <cell r="B4317">
            <v>0</v>
          </cell>
          <cell r="C4317">
            <v>0</v>
          </cell>
          <cell r="D4317">
            <v>0</v>
          </cell>
          <cell r="E4317">
            <v>0</v>
          </cell>
          <cell r="F4317" t="str">
            <v>Total B</v>
          </cell>
          <cell r="G4317">
            <v>0</v>
          </cell>
        </row>
        <row r="4318">
          <cell r="A4318" t="str">
            <v>C - EQUIPOS</v>
          </cell>
          <cell r="B4318">
            <v>0</v>
          </cell>
          <cell r="C4318">
            <v>0</v>
          </cell>
          <cell r="D4318">
            <v>0</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t="str">
            <v/>
          </cell>
          <cell r="B4326" t="str">
            <v/>
          </cell>
          <cell r="C4326">
            <v>0</v>
          </cell>
          <cell r="D4326" t="str">
            <v/>
          </cell>
          <cell r="E4326">
            <v>0</v>
          </cell>
          <cell r="F4326">
            <v>0</v>
          </cell>
          <cell r="G4326">
            <v>0</v>
          </cell>
        </row>
        <row r="4327">
          <cell r="A4327" t="str">
            <v/>
          </cell>
          <cell r="B4327" t="str">
            <v/>
          </cell>
          <cell r="C4327">
            <v>0</v>
          </cell>
          <cell r="D4327" t="str">
            <v/>
          </cell>
          <cell r="E4327">
            <v>0</v>
          </cell>
          <cell r="F4327">
            <v>0</v>
          </cell>
          <cell r="G4327">
            <v>0</v>
          </cell>
        </row>
        <row r="4328">
          <cell r="A4328" t="str">
            <v/>
          </cell>
          <cell r="B4328" t="str">
            <v/>
          </cell>
          <cell r="C4328">
            <v>0</v>
          </cell>
          <cell r="D4328" t="str">
            <v/>
          </cell>
          <cell r="E4328">
            <v>0</v>
          </cell>
          <cell r="F4328">
            <v>0</v>
          </cell>
          <cell r="G4328">
            <v>0</v>
          </cell>
        </row>
        <row r="4329">
          <cell r="A4329">
            <v>0</v>
          </cell>
          <cell r="E4329">
            <v>0</v>
          </cell>
          <cell r="F4329" t="str">
            <v>Total C</v>
          </cell>
          <cell r="G4329">
            <v>0</v>
          </cell>
        </row>
        <row r="4330">
          <cell r="A4330">
            <v>0</v>
          </cell>
          <cell r="E4330">
            <v>0</v>
          </cell>
          <cell r="G4330">
            <v>0</v>
          </cell>
        </row>
        <row r="4331">
          <cell r="A4331" t="str">
            <v/>
          </cell>
          <cell r="B4331" t="str">
            <v/>
          </cell>
          <cell r="C4331">
            <v>0</v>
          </cell>
          <cell r="D4331" t="str">
            <v>COSTO NETO</v>
          </cell>
          <cell r="E4331">
            <v>0</v>
          </cell>
          <cell r="F4331" t="str">
            <v>Total D=A+B+C</v>
          </cell>
          <cell r="G4331">
            <v>0</v>
          </cell>
        </row>
        <row r="4333">
          <cell r="A4333" t="str">
            <v>ANALISIS DE PRECIOS</v>
          </cell>
          <cell r="B4333">
            <v>0</v>
          </cell>
          <cell r="C4333">
            <v>0</v>
          </cell>
          <cell r="D4333">
            <v>0</v>
          </cell>
          <cell r="E4333">
            <v>0</v>
          </cell>
          <cell r="F4333">
            <v>0</v>
          </cell>
          <cell r="G4333">
            <v>0</v>
          </cell>
        </row>
        <row r="4334">
          <cell r="A4334" t="str">
            <v>COMITENTE:</v>
          </cell>
          <cell r="B4334" t="str">
            <v>INSTITUTO PROVINCIAL DE LA VIVIENDA</v>
          </cell>
          <cell r="C4334">
            <v>0</v>
          </cell>
          <cell r="D4334">
            <v>0</v>
          </cell>
          <cell r="E4334">
            <v>0</v>
          </cell>
          <cell r="F4334">
            <v>0</v>
          </cell>
          <cell r="G4334">
            <v>0</v>
          </cell>
        </row>
        <row r="4335">
          <cell r="A4335" t="str">
            <v>CONTRATISTA:</v>
          </cell>
          <cell r="B4335">
            <v>0</v>
          </cell>
          <cell r="C4335">
            <v>0</v>
          </cell>
          <cell r="D4335">
            <v>0</v>
          </cell>
          <cell r="E4335">
            <v>0</v>
          </cell>
          <cell r="F4335">
            <v>0</v>
          </cell>
          <cell r="G4335">
            <v>0</v>
          </cell>
        </row>
        <row r="4336">
          <cell r="A4336" t="str">
            <v>OBRA:</v>
          </cell>
          <cell r="B4336">
            <v>0</v>
          </cell>
          <cell r="C4336">
            <v>0</v>
          </cell>
          <cell r="D4336">
            <v>0</v>
          </cell>
          <cell r="E4336">
            <v>0</v>
          </cell>
          <cell r="F4336" t="str">
            <v>PRECIOS A:</v>
          </cell>
          <cell r="G4336">
            <v>0</v>
          </cell>
        </row>
        <row r="4337">
          <cell r="A4337" t="str">
            <v>UBICACIÓN:</v>
          </cell>
          <cell r="B4337">
            <v>0</v>
          </cell>
          <cell r="C4337">
            <v>0</v>
          </cell>
          <cell r="E4337">
            <v>0</v>
          </cell>
          <cell r="G4337">
            <v>0</v>
          </cell>
        </row>
        <row r="4338">
          <cell r="A4338" t="str">
            <v>RUBRO:</v>
          </cell>
          <cell r="B4338">
            <v>0</v>
          </cell>
          <cell r="C4338">
            <v>0</v>
          </cell>
          <cell r="E4338">
            <v>0</v>
          </cell>
          <cell r="G4338">
            <v>0</v>
          </cell>
        </row>
        <row r="4339">
          <cell r="A4339" t="str">
            <v>ITEM:</v>
          </cell>
          <cell r="B4339" t="str">
            <v/>
          </cell>
          <cell r="C4339" t="str">
            <v/>
          </cell>
          <cell r="E4339">
            <v>0</v>
          </cell>
          <cell r="F4339" t="str">
            <v>UNIDAD:</v>
          </cell>
          <cell r="G4339" t="str">
            <v/>
          </cell>
        </row>
        <row r="4340">
          <cell r="A4340">
            <v>0</v>
          </cell>
          <cell r="B4340">
            <v>0</v>
          </cell>
          <cell r="E4340">
            <v>0</v>
          </cell>
          <cell r="G4340">
            <v>0</v>
          </cell>
        </row>
        <row r="4341">
          <cell r="A4341" t="str">
            <v>DATOS REDETERMINACION</v>
          </cell>
          <cell r="B4341">
            <v>0</v>
          </cell>
          <cell r="C4341" t="str">
            <v>DESIGNACION</v>
          </cell>
          <cell r="D4341" t="str">
            <v>U</v>
          </cell>
          <cell r="E4341" t="str">
            <v>Cantidad</v>
          </cell>
          <cell r="F4341" t="str">
            <v>$ Unitarios</v>
          </cell>
          <cell r="G4341" t="str">
            <v>$ Parcial</v>
          </cell>
        </row>
        <row r="4342">
          <cell r="A4342" t="str">
            <v>CÓDIGO</v>
          </cell>
          <cell r="B4342" t="str">
            <v>DESCRIPCIÓN</v>
          </cell>
          <cell r="C4342">
            <v>0</v>
          </cell>
          <cell r="D4342">
            <v>0</v>
          </cell>
          <cell r="E4342">
            <v>0</v>
          </cell>
          <cell r="F4342">
            <v>0</v>
          </cell>
          <cell r="G4342">
            <v>0</v>
          </cell>
        </row>
        <row r="4343">
          <cell r="A4343" t="str">
            <v>A - MATERIALES</v>
          </cell>
          <cell r="B4343">
            <v>0</v>
          </cell>
          <cell r="C4343">
            <v>0</v>
          </cell>
          <cell r="D4343">
            <v>0</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t="str">
            <v/>
          </cell>
          <cell r="B4347" t="str">
            <v/>
          </cell>
          <cell r="C4347">
            <v>0</v>
          </cell>
          <cell r="D4347" t="str">
            <v/>
          </cell>
          <cell r="E4347">
            <v>0</v>
          </cell>
          <cell r="F4347">
            <v>0</v>
          </cell>
          <cell r="G4347">
            <v>0</v>
          </cell>
        </row>
        <row r="4348">
          <cell r="A4348" t="str">
            <v/>
          </cell>
          <cell r="B4348" t="str">
            <v/>
          </cell>
          <cell r="C4348">
            <v>0</v>
          </cell>
          <cell r="D4348" t="str">
            <v/>
          </cell>
          <cell r="E4348">
            <v>0</v>
          </cell>
          <cell r="F4348">
            <v>0</v>
          </cell>
          <cell r="G4348">
            <v>0</v>
          </cell>
        </row>
        <row r="4349">
          <cell r="A4349" t="str">
            <v/>
          </cell>
          <cell r="B4349" t="str">
            <v/>
          </cell>
          <cell r="C4349">
            <v>0</v>
          </cell>
          <cell r="D4349" t="str">
            <v/>
          </cell>
          <cell r="E4349">
            <v>0</v>
          </cell>
          <cell r="F4349">
            <v>0</v>
          </cell>
          <cell r="G4349">
            <v>0</v>
          </cell>
        </row>
        <row r="4350">
          <cell r="A4350" t="str">
            <v/>
          </cell>
          <cell r="B4350" t="str">
            <v/>
          </cell>
          <cell r="C4350">
            <v>0</v>
          </cell>
          <cell r="D4350" t="str">
            <v/>
          </cell>
          <cell r="E4350">
            <v>0</v>
          </cell>
          <cell r="F4350">
            <v>0</v>
          </cell>
          <cell r="G4350">
            <v>0</v>
          </cell>
        </row>
        <row r="4351">
          <cell r="A4351" t="str">
            <v/>
          </cell>
          <cell r="B4351" t="str">
            <v/>
          </cell>
          <cell r="C4351">
            <v>0</v>
          </cell>
          <cell r="D4351" t="str">
            <v/>
          </cell>
          <cell r="E4351">
            <v>0</v>
          </cell>
          <cell r="F4351">
            <v>0</v>
          </cell>
          <cell r="G4351">
            <v>0</v>
          </cell>
        </row>
        <row r="4352">
          <cell r="A4352" t="str">
            <v/>
          </cell>
          <cell r="B4352" t="str">
            <v/>
          </cell>
          <cell r="C4352">
            <v>0</v>
          </cell>
          <cell r="D4352" t="str">
            <v/>
          </cell>
          <cell r="E4352">
            <v>0</v>
          </cell>
          <cell r="F4352">
            <v>0</v>
          </cell>
          <cell r="G4352">
            <v>0</v>
          </cell>
        </row>
        <row r="4353">
          <cell r="A4353" t="str">
            <v/>
          </cell>
          <cell r="B4353" t="str">
            <v/>
          </cell>
          <cell r="C4353">
            <v>0</v>
          </cell>
          <cell r="D4353" t="str">
            <v/>
          </cell>
          <cell r="E4353">
            <v>0</v>
          </cell>
          <cell r="F4353">
            <v>0</v>
          </cell>
          <cell r="G4353">
            <v>0</v>
          </cell>
        </row>
        <row r="4354">
          <cell r="A4354" t="str">
            <v/>
          </cell>
          <cell r="B4354" t="str">
            <v/>
          </cell>
          <cell r="C4354">
            <v>0</v>
          </cell>
          <cell r="D4354" t="str">
            <v/>
          </cell>
          <cell r="E4354">
            <v>0</v>
          </cell>
          <cell r="F4354">
            <v>0</v>
          </cell>
          <cell r="G4354">
            <v>0</v>
          </cell>
        </row>
        <row r="4355">
          <cell r="A4355" t="str">
            <v/>
          </cell>
          <cell r="B4355" t="str">
            <v/>
          </cell>
          <cell r="C4355">
            <v>0</v>
          </cell>
          <cell r="D4355" t="str">
            <v/>
          </cell>
          <cell r="E4355">
            <v>0</v>
          </cell>
          <cell r="F4355">
            <v>0</v>
          </cell>
          <cell r="G4355">
            <v>0</v>
          </cell>
        </row>
        <row r="4356">
          <cell r="A4356" t="str">
            <v/>
          </cell>
          <cell r="B4356" t="str">
            <v/>
          </cell>
          <cell r="C4356">
            <v>0</v>
          </cell>
          <cell r="D4356" t="str">
            <v/>
          </cell>
          <cell r="E4356">
            <v>0</v>
          </cell>
          <cell r="F4356">
            <v>0</v>
          </cell>
          <cell r="G4356">
            <v>0</v>
          </cell>
        </row>
        <row r="4357">
          <cell r="A4357" t="str">
            <v/>
          </cell>
          <cell r="B4357" t="str">
            <v/>
          </cell>
          <cell r="C4357">
            <v>0</v>
          </cell>
          <cell r="D4357" t="str">
            <v/>
          </cell>
          <cell r="E4357">
            <v>0</v>
          </cell>
          <cell r="F4357">
            <v>0</v>
          </cell>
          <cell r="G4357">
            <v>0</v>
          </cell>
        </row>
        <row r="4358">
          <cell r="A4358" t="str">
            <v/>
          </cell>
          <cell r="B4358" t="str">
            <v/>
          </cell>
          <cell r="C4358">
            <v>0</v>
          </cell>
          <cell r="D4358" t="str">
            <v/>
          </cell>
          <cell r="E4358">
            <v>0</v>
          </cell>
          <cell r="F4358">
            <v>0</v>
          </cell>
          <cell r="G4358">
            <v>0</v>
          </cell>
        </row>
        <row r="4359">
          <cell r="A4359" t="str">
            <v/>
          </cell>
          <cell r="B4359" t="str">
            <v/>
          </cell>
          <cell r="C4359">
            <v>0</v>
          </cell>
          <cell r="D4359" t="str">
            <v/>
          </cell>
          <cell r="E4359">
            <v>0</v>
          </cell>
          <cell r="F4359">
            <v>0</v>
          </cell>
          <cell r="G4359">
            <v>0</v>
          </cell>
        </row>
        <row r="4360">
          <cell r="A4360" t="str">
            <v/>
          </cell>
          <cell r="B4360" t="str">
            <v/>
          </cell>
          <cell r="C4360">
            <v>0</v>
          </cell>
          <cell r="D4360" t="str">
            <v/>
          </cell>
          <cell r="E4360">
            <v>0</v>
          </cell>
          <cell r="F4360">
            <v>0</v>
          </cell>
          <cell r="G4360">
            <v>0</v>
          </cell>
        </row>
        <row r="4361">
          <cell r="A4361" t="str">
            <v/>
          </cell>
          <cell r="B4361" t="str">
            <v/>
          </cell>
          <cell r="C4361">
            <v>0</v>
          </cell>
          <cell r="D4361" t="str">
            <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v>0</v>
          </cell>
          <cell r="B4364">
            <v>0</v>
          </cell>
          <cell r="C4364">
            <v>0</v>
          </cell>
          <cell r="D4364">
            <v>0</v>
          </cell>
          <cell r="E4364">
            <v>0</v>
          </cell>
          <cell r="F4364" t="str">
            <v>Total A</v>
          </cell>
          <cell r="G4364">
            <v>0</v>
          </cell>
        </row>
        <row r="4365">
          <cell r="A4365" t="str">
            <v>B - MANO DE OBRA</v>
          </cell>
          <cell r="B4365">
            <v>0</v>
          </cell>
          <cell r="C4365">
            <v>0</v>
          </cell>
          <cell r="D4365">
            <v>0</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v>0</v>
          </cell>
          <cell r="B4374">
            <v>0</v>
          </cell>
          <cell r="C4374">
            <v>0</v>
          </cell>
          <cell r="D4374">
            <v>0</v>
          </cell>
          <cell r="E4374">
            <v>0</v>
          </cell>
          <cell r="F4374" t="str">
            <v>Total B</v>
          </cell>
          <cell r="G4374">
            <v>0</v>
          </cell>
        </row>
        <row r="4375">
          <cell r="A4375" t="str">
            <v>C - EQUIPOS</v>
          </cell>
          <cell r="B4375">
            <v>0</v>
          </cell>
          <cell r="C4375">
            <v>0</v>
          </cell>
          <cell r="D4375">
            <v>0</v>
          </cell>
          <cell r="E4375">
            <v>0</v>
          </cell>
          <cell r="F4375">
            <v>0</v>
          </cell>
          <cell r="G4375">
            <v>0</v>
          </cell>
        </row>
        <row r="4376">
          <cell r="A4376" t="str">
            <v/>
          </cell>
          <cell r="B4376" t="str">
            <v/>
          </cell>
          <cell r="C4376">
            <v>0</v>
          </cell>
          <cell r="D4376" t="str">
            <v/>
          </cell>
          <cell r="E4376">
            <v>0</v>
          </cell>
          <cell r="F4376">
            <v>0</v>
          </cell>
          <cell r="G4376">
            <v>0</v>
          </cell>
        </row>
        <row r="4377">
          <cell r="A4377" t="str">
            <v/>
          </cell>
          <cell r="B4377" t="str">
            <v/>
          </cell>
          <cell r="C4377">
            <v>0</v>
          </cell>
          <cell r="D4377" t="str">
            <v/>
          </cell>
          <cell r="E4377">
            <v>0</v>
          </cell>
          <cell r="F4377">
            <v>0</v>
          </cell>
          <cell r="G4377">
            <v>0</v>
          </cell>
        </row>
        <row r="4378">
          <cell r="A4378" t="str">
            <v/>
          </cell>
          <cell r="B4378" t="str">
            <v/>
          </cell>
          <cell r="C4378">
            <v>0</v>
          </cell>
          <cell r="D4378" t="str">
            <v/>
          </cell>
          <cell r="E4378">
            <v>0</v>
          </cell>
          <cell r="F4378">
            <v>0</v>
          </cell>
          <cell r="G4378">
            <v>0</v>
          </cell>
        </row>
        <row r="4379">
          <cell r="A4379" t="str">
            <v/>
          </cell>
          <cell r="B4379" t="str">
            <v/>
          </cell>
          <cell r="C4379">
            <v>0</v>
          </cell>
          <cell r="D4379" t="str">
            <v/>
          </cell>
          <cell r="E4379">
            <v>0</v>
          </cell>
          <cell r="F4379">
            <v>0</v>
          </cell>
          <cell r="G4379">
            <v>0</v>
          </cell>
        </row>
        <row r="4380">
          <cell r="A4380" t="str">
            <v/>
          </cell>
          <cell r="B4380" t="str">
            <v/>
          </cell>
          <cell r="C4380">
            <v>0</v>
          </cell>
          <cell r="D4380" t="str">
            <v/>
          </cell>
          <cell r="E4380">
            <v>0</v>
          </cell>
          <cell r="F4380">
            <v>0</v>
          </cell>
          <cell r="G4380">
            <v>0</v>
          </cell>
        </row>
        <row r="4381">
          <cell r="A4381" t="str">
            <v/>
          </cell>
          <cell r="B4381" t="str">
            <v/>
          </cell>
          <cell r="C4381">
            <v>0</v>
          </cell>
          <cell r="D4381" t="str">
            <v/>
          </cell>
          <cell r="E4381">
            <v>0</v>
          </cell>
          <cell r="F4381">
            <v>0</v>
          </cell>
          <cell r="G4381">
            <v>0</v>
          </cell>
        </row>
        <row r="4382">
          <cell r="A4382" t="str">
            <v/>
          </cell>
          <cell r="B4382" t="str">
            <v/>
          </cell>
          <cell r="C4382">
            <v>0</v>
          </cell>
          <cell r="D4382" t="str">
            <v/>
          </cell>
          <cell r="E4382">
            <v>0</v>
          </cell>
          <cell r="F4382">
            <v>0</v>
          </cell>
          <cell r="G4382">
            <v>0</v>
          </cell>
        </row>
        <row r="4383">
          <cell r="A4383" t="str">
            <v/>
          </cell>
          <cell r="B4383" t="str">
            <v/>
          </cell>
          <cell r="C4383">
            <v>0</v>
          </cell>
          <cell r="D4383" t="str">
            <v/>
          </cell>
          <cell r="E4383">
            <v>0</v>
          </cell>
          <cell r="F4383">
            <v>0</v>
          </cell>
          <cell r="G4383">
            <v>0</v>
          </cell>
        </row>
        <row r="4384">
          <cell r="A4384" t="str">
            <v/>
          </cell>
          <cell r="B4384" t="str">
            <v/>
          </cell>
          <cell r="C4384">
            <v>0</v>
          </cell>
          <cell r="D4384" t="str">
            <v/>
          </cell>
          <cell r="E4384">
            <v>0</v>
          </cell>
          <cell r="F4384">
            <v>0</v>
          </cell>
          <cell r="G4384">
            <v>0</v>
          </cell>
        </row>
        <row r="4385">
          <cell r="A4385" t="str">
            <v/>
          </cell>
          <cell r="B4385" t="str">
            <v/>
          </cell>
          <cell r="C4385">
            <v>0</v>
          </cell>
          <cell r="D4385" t="str">
            <v/>
          </cell>
          <cell r="E4385">
            <v>0</v>
          </cell>
          <cell r="F4385">
            <v>0</v>
          </cell>
          <cell r="G4385">
            <v>0</v>
          </cell>
        </row>
        <row r="4386">
          <cell r="A4386">
            <v>0</v>
          </cell>
          <cell r="E4386">
            <v>0</v>
          </cell>
          <cell r="F4386" t="str">
            <v>Total C</v>
          </cell>
          <cell r="G4386">
            <v>0</v>
          </cell>
        </row>
        <row r="4387">
          <cell r="A4387">
            <v>0</v>
          </cell>
          <cell r="E4387">
            <v>0</v>
          </cell>
          <cell r="G4387">
            <v>0</v>
          </cell>
        </row>
        <row r="4388">
          <cell r="A4388" t="str">
            <v/>
          </cell>
          <cell r="B4388" t="str">
            <v/>
          </cell>
          <cell r="C4388">
            <v>0</v>
          </cell>
          <cell r="D4388" t="str">
            <v>COSTO NETO</v>
          </cell>
          <cell r="E4388">
            <v>0</v>
          </cell>
          <cell r="F4388" t="str">
            <v>Total D=A+B+C</v>
          </cell>
          <cell r="G4388">
            <v>0</v>
          </cell>
        </row>
        <row r="4389">
          <cell r="A4389">
            <v>0</v>
          </cell>
          <cell r="B4389">
            <v>0</v>
          </cell>
          <cell r="C4389">
            <v>0</v>
          </cell>
          <cell r="D4389">
            <v>0</v>
          </cell>
          <cell r="E4389">
            <v>0</v>
          </cell>
          <cell r="F4389">
            <v>0</v>
          </cell>
          <cell r="G4389">
            <v>0</v>
          </cell>
        </row>
        <row r="4390">
          <cell r="A4390" t="str">
            <v>ANALISIS DE PRECIOS</v>
          </cell>
          <cell r="B4390">
            <v>0</v>
          </cell>
          <cell r="C4390">
            <v>0</v>
          </cell>
          <cell r="D4390">
            <v>0</v>
          </cell>
          <cell r="E4390">
            <v>0</v>
          </cell>
          <cell r="F4390">
            <v>0</v>
          </cell>
          <cell r="G4390">
            <v>0</v>
          </cell>
        </row>
        <row r="4391">
          <cell r="A4391" t="str">
            <v>COMITENTE:</v>
          </cell>
          <cell r="B4391" t="str">
            <v>INSTITUTO PROVINCIAL DE LA VIVIENDA</v>
          </cell>
          <cell r="C4391">
            <v>0</v>
          </cell>
          <cell r="D4391">
            <v>0</v>
          </cell>
          <cell r="E4391">
            <v>0</v>
          </cell>
          <cell r="F4391">
            <v>0</v>
          </cell>
          <cell r="G4391">
            <v>0</v>
          </cell>
        </row>
        <row r="4392">
          <cell r="A4392" t="str">
            <v>CONTRATISTA:</v>
          </cell>
          <cell r="B4392">
            <v>0</v>
          </cell>
          <cell r="C4392">
            <v>0</v>
          </cell>
          <cell r="D4392">
            <v>0</v>
          </cell>
          <cell r="E4392">
            <v>0</v>
          </cell>
          <cell r="F4392">
            <v>0</v>
          </cell>
          <cell r="G4392">
            <v>0</v>
          </cell>
        </row>
        <row r="4393">
          <cell r="A4393" t="str">
            <v>OBRA:</v>
          </cell>
          <cell r="B4393">
            <v>0</v>
          </cell>
          <cell r="C4393">
            <v>0</v>
          </cell>
          <cell r="D4393">
            <v>0</v>
          </cell>
          <cell r="E4393">
            <v>0</v>
          </cell>
          <cell r="F4393" t="str">
            <v>PRECIOS A:</v>
          </cell>
          <cell r="G4393">
            <v>0</v>
          </cell>
        </row>
        <row r="4394">
          <cell r="A4394" t="str">
            <v>UBICACIÓN:</v>
          </cell>
          <cell r="B4394">
            <v>0</v>
          </cell>
          <cell r="C4394">
            <v>0</v>
          </cell>
          <cell r="E4394">
            <v>0</v>
          </cell>
          <cell r="G4394">
            <v>0</v>
          </cell>
        </row>
        <row r="4395">
          <cell r="A4395" t="str">
            <v>RUBRO:</v>
          </cell>
          <cell r="B4395">
            <v>0</v>
          </cell>
          <cell r="C4395">
            <v>0</v>
          </cell>
          <cell r="E4395">
            <v>0</v>
          </cell>
          <cell r="G4395">
            <v>0</v>
          </cell>
        </row>
        <row r="4396">
          <cell r="A4396" t="str">
            <v>ITEM:</v>
          </cell>
          <cell r="B4396" t="str">
            <v/>
          </cell>
          <cell r="C4396" t="str">
            <v/>
          </cell>
          <cell r="E4396">
            <v>0</v>
          </cell>
          <cell r="F4396" t="str">
            <v>UNIDAD:</v>
          </cell>
          <cell r="G4396" t="str">
            <v/>
          </cell>
        </row>
        <row r="4397">
          <cell r="A4397">
            <v>0</v>
          </cell>
          <cell r="B4397">
            <v>0</v>
          </cell>
          <cell r="E4397">
            <v>0</v>
          </cell>
          <cell r="G4397">
            <v>0</v>
          </cell>
        </row>
        <row r="4398">
          <cell r="A4398" t="str">
            <v>DATOS REDETERMINACION</v>
          </cell>
          <cell r="B4398">
            <v>0</v>
          </cell>
          <cell r="C4398" t="str">
            <v>DESIGNACION</v>
          </cell>
          <cell r="D4398" t="str">
            <v>U</v>
          </cell>
          <cell r="E4398" t="str">
            <v>Cantidad</v>
          </cell>
          <cell r="F4398" t="str">
            <v>$ Unitarios</v>
          </cell>
          <cell r="G4398" t="str">
            <v>$ Parcial</v>
          </cell>
        </row>
        <row r="4399">
          <cell r="A4399" t="str">
            <v>CÓDIGO</v>
          </cell>
          <cell r="B4399" t="str">
            <v>DESCRIPCIÓN</v>
          </cell>
          <cell r="C4399">
            <v>0</v>
          </cell>
          <cell r="D4399">
            <v>0</v>
          </cell>
          <cell r="E4399">
            <v>0</v>
          </cell>
          <cell r="F4399">
            <v>0</v>
          </cell>
          <cell r="G4399">
            <v>0</v>
          </cell>
        </row>
        <row r="4400">
          <cell r="A4400" t="str">
            <v>A - MATERIALES</v>
          </cell>
          <cell r="B4400">
            <v>0</v>
          </cell>
          <cell r="C4400">
            <v>0</v>
          </cell>
          <cell r="D4400">
            <v>0</v>
          </cell>
          <cell r="E4400">
            <v>0</v>
          </cell>
          <cell r="F4400">
            <v>0</v>
          </cell>
          <cell r="G4400">
            <v>0</v>
          </cell>
        </row>
        <row r="4401">
          <cell r="A4401" t="str">
            <v/>
          </cell>
          <cell r="B4401" t="str">
            <v/>
          </cell>
          <cell r="C4401">
            <v>0</v>
          </cell>
          <cell r="D4401" t="str">
            <v/>
          </cell>
          <cell r="E4401">
            <v>0</v>
          </cell>
          <cell r="F4401">
            <v>0</v>
          </cell>
          <cell r="G4401">
            <v>0</v>
          </cell>
        </row>
        <row r="4402">
          <cell r="A4402" t="str">
            <v/>
          </cell>
          <cell r="B4402" t="str">
            <v/>
          </cell>
          <cell r="C4402">
            <v>0</v>
          </cell>
          <cell r="D4402" t="str">
            <v/>
          </cell>
          <cell r="E4402">
            <v>0</v>
          </cell>
          <cell r="F4402">
            <v>0</v>
          </cell>
          <cell r="G4402">
            <v>0</v>
          </cell>
        </row>
        <row r="4403">
          <cell r="A4403" t="str">
            <v/>
          </cell>
          <cell r="B4403" t="str">
            <v/>
          </cell>
          <cell r="C4403">
            <v>0</v>
          </cell>
          <cell r="D4403" t="str">
            <v/>
          </cell>
          <cell r="E4403">
            <v>0</v>
          </cell>
          <cell r="F4403">
            <v>0</v>
          </cell>
          <cell r="G4403">
            <v>0</v>
          </cell>
        </row>
        <row r="4404">
          <cell r="A4404" t="str">
            <v/>
          </cell>
          <cell r="B4404" t="str">
            <v/>
          </cell>
          <cell r="C4404">
            <v>0</v>
          </cell>
          <cell r="D4404" t="str">
            <v/>
          </cell>
          <cell r="E4404">
            <v>0</v>
          </cell>
          <cell r="F4404">
            <v>0</v>
          </cell>
          <cell r="G4404">
            <v>0</v>
          </cell>
        </row>
        <row r="4405">
          <cell r="A4405" t="str">
            <v/>
          </cell>
          <cell r="B4405" t="str">
            <v/>
          </cell>
          <cell r="C4405">
            <v>0</v>
          </cell>
          <cell r="D4405" t="str">
            <v/>
          </cell>
          <cell r="E4405">
            <v>0</v>
          </cell>
          <cell r="F4405">
            <v>0</v>
          </cell>
          <cell r="G4405">
            <v>0</v>
          </cell>
        </row>
        <row r="4406">
          <cell r="A4406" t="str">
            <v/>
          </cell>
          <cell r="B4406" t="str">
            <v/>
          </cell>
          <cell r="C4406">
            <v>0</v>
          </cell>
          <cell r="D4406" t="str">
            <v/>
          </cell>
          <cell r="E4406">
            <v>0</v>
          </cell>
          <cell r="F4406">
            <v>0</v>
          </cell>
          <cell r="G4406">
            <v>0</v>
          </cell>
        </row>
        <row r="4407">
          <cell r="A4407" t="str">
            <v/>
          </cell>
          <cell r="B4407" t="str">
            <v/>
          </cell>
          <cell r="C4407">
            <v>0</v>
          </cell>
          <cell r="D4407" t="str">
            <v/>
          </cell>
          <cell r="E4407">
            <v>0</v>
          </cell>
          <cell r="F4407">
            <v>0</v>
          </cell>
          <cell r="G4407">
            <v>0</v>
          </cell>
        </row>
        <row r="4408">
          <cell r="A4408" t="str">
            <v/>
          </cell>
          <cell r="B4408" t="str">
            <v/>
          </cell>
          <cell r="C4408">
            <v>0</v>
          </cell>
          <cell r="D4408" t="str">
            <v/>
          </cell>
          <cell r="E4408">
            <v>0</v>
          </cell>
          <cell r="F4408">
            <v>0</v>
          </cell>
          <cell r="G4408">
            <v>0</v>
          </cell>
        </row>
        <row r="4409">
          <cell r="A4409" t="str">
            <v/>
          </cell>
          <cell r="B4409" t="str">
            <v/>
          </cell>
          <cell r="C4409">
            <v>0</v>
          </cell>
          <cell r="D4409" t="str">
            <v/>
          </cell>
          <cell r="E4409">
            <v>0</v>
          </cell>
          <cell r="F4409">
            <v>0</v>
          </cell>
          <cell r="G4409">
            <v>0</v>
          </cell>
        </row>
        <row r="4410">
          <cell r="A4410" t="str">
            <v/>
          </cell>
          <cell r="B4410" t="str">
            <v/>
          </cell>
          <cell r="C4410">
            <v>0</v>
          </cell>
          <cell r="D4410" t="str">
            <v/>
          </cell>
          <cell r="E4410">
            <v>0</v>
          </cell>
          <cell r="F4410">
            <v>0</v>
          </cell>
          <cell r="G4410">
            <v>0</v>
          </cell>
        </row>
        <row r="4411">
          <cell r="A4411" t="str">
            <v/>
          </cell>
          <cell r="B4411" t="str">
            <v/>
          </cell>
          <cell r="C4411">
            <v>0</v>
          </cell>
          <cell r="D4411" t="str">
            <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v>0</v>
          </cell>
          <cell r="B4421">
            <v>0</v>
          </cell>
          <cell r="C4421">
            <v>0</v>
          </cell>
          <cell r="D4421">
            <v>0</v>
          </cell>
          <cell r="E4421">
            <v>0</v>
          </cell>
          <cell r="F4421" t="str">
            <v>Total A</v>
          </cell>
          <cell r="G4421">
            <v>0</v>
          </cell>
        </row>
        <row r="4422">
          <cell r="A4422" t="str">
            <v>B - MANO DE OBRA</v>
          </cell>
          <cell r="B4422">
            <v>0</v>
          </cell>
          <cell r="C4422">
            <v>0</v>
          </cell>
          <cell r="D4422">
            <v>0</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t="str">
            <v/>
          </cell>
          <cell r="B4426" t="str">
            <v/>
          </cell>
          <cell r="C4426">
            <v>0</v>
          </cell>
          <cell r="D4426" t="str">
            <v/>
          </cell>
          <cell r="E4426">
            <v>0</v>
          </cell>
          <cell r="F4426">
            <v>0</v>
          </cell>
          <cell r="G4426">
            <v>0</v>
          </cell>
        </row>
        <row r="4427">
          <cell r="A4427" t="str">
            <v/>
          </cell>
          <cell r="B4427" t="str">
            <v/>
          </cell>
          <cell r="C4427">
            <v>0</v>
          </cell>
          <cell r="D4427" t="str">
            <v/>
          </cell>
          <cell r="E4427">
            <v>0</v>
          </cell>
          <cell r="F4427">
            <v>0</v>
          </cell>
          <cell r="G4427">
            <v>0</v>
          </cell>
        </row>
        <row r="4428">
          <cell r="A4428" t="str">
            <v/>
          </cell>
          <cell r="B4428" t="str">
            <v/>
          </cell>
          <cell r="C4428">
            <v>0</v>
          </cell>
          <cell r="D4428" t="str">
            <v/>
          </cell>
          <cell r="E4428">
            <v>0</v>
          </cell>
          <cell r="F4428">
            <v>0</v>
          </cell>
          <cell r="G4428">
            <v>0</v>
          </cell>
        </row>
        <row r="4429">
          <cell r="A4429" t="str">
            <v/>
          </cell>
          <cell r="B4429" t="str">
            <v/>
          </cell>
          <cell r="C4429">
            <v>0</v>
          </cell>
          <cell r="D4429" t="str">
            <v/>
          </cell>
          <cell r="E4429">
            <v>0</v>
          </cell>
          <cell r="F4429">
            <v>0</v>
          </cell>
          <cell r="G4429">
            <v>0</v>
          </cell>
        </row>
        <row r="4430">
          <cell r="A4430" t="str">
            <v/>
          </cell>
          <cell r="B4430" t="str">
            <v/>
          </cell>
          <cell r="C4430">
            <v>0</v>
          </cell>
          <cell r="D4430" t="str">
            <v/>
          </cell>
          <cell r="E4430">
            <v>0</v>
          </cell>
          <cell r="F4430">
            <v>0</v>
          </cell>
          <cell r="G4430">
            <v>0</v>
          </cell>
        </row>
        <row r="4431">
          <cell r="A4431">
            <v>0</v>
          </cell>
          <cell r="B4431">
            <v>0</v>
          </cell>
          <cell r="C4431">
            <v>0</v>
          </cell>
          <cell r="D4431">
            <v>0</v>
          </cell>
          <cell r="E4431">
            <v>0</v>
          </cell>
          <cell r="F4431" t="str">
            <v>Total B</v>
          </cell>
          <cell r="G4431">
            <v>0</v>
          </cell>
        </row>
        <row r="4432">
          <cell r="A4432" t="str">
            <v>C - EQUIPOS</v>
          </cell>
          <cell r="B4432">
            <v>0</v>
          </cell>
          <cell r="C4432">
            <v>0</v>
          </cell>
          <cell r="D4432">
            <v>0</v>
          </cell>
          <cell r="E4432">
            <v>0</v>
          </cell>
          <cell r="F4432">
            <v>0</v>
          </cell>
          <cell r="G4432">
            <v>0</v>
          </cell>
        </row>
        <row r="4433">
          <cell r="A4433" t="str">
            <v/>
          </cell>
          <cell r="B4433" t="str">
            <v/>
          </cell>
          <cell r="C4433">
            <v>0</v>
          </cell>
          <cell r="D4433" t="str">
            <v/>
          </cell>
          <cell r="E4433">
            <v>0</v>
          </cell>
          <cell r="F4433">
            <v>0</v>
          </cell>
          <cell r="G4433">
            <v>0</v>
          </cell>
        </row>
        <row r="4434">
          <cell r="A4434" t="str">
            <v/>
          </cell>
          <cell r="B4434" t="str">
            <v/>
          </cell>
          <cell r="C4434">
            <v>0</v>
          </cell>
          <cell r="D4434" t="str">
            <v/>
          </cell>
          <cell r="E4434">
            <v>0</v>
          </cell>
          <cell r="F4434">
            <v>0</v>
          </cell>
          <cell r="G4434">
            <v>0</v>
          </cell>
        </row>
        <row r="4435">
          <cell r="A4435" t="str">
            <v/>
          </cell>
          <cell r="B4435" t="str">
            <v/>
          </cell>
          <cell r="C4435">
            <v>0</v>
          </cell>
          <cell r="D4435" t="str">
            <v/>
          </cell>
          <cell r="E4435">
            <v>0</v>
          </cell>
          <cell r="F4435">
            <v>0</v>
          </cell>
          <cell r="G4435">
            <v>0</v>
          </cell>
        </row>
        <row r="4436">
          <cell r="A4436" t="str">
            <v/>
          </cell>
          <cell r="B4436" t="str">
            <v/>
          </cell>
          <cell r="C4436">
            <v>0</v>
          </cell>
          <cell r="D4436" t="str">
            <v/>
          </cell>
          <cell r="E4436">
            <v>0</v>
          </cell>
          <cell r="F4436">
            <v>0</v>
          </cell>
          <cell r="G4436">
            <v>0</v>
          </cell>
        </row>
        <row r="4437">
          <cell r="A4437" t="str">
            <v/>
          </cell>
          <cell r="B4437" t="str">
            <v/>
          </cell>
          <cell r="C4437">
            <v>0</v>
          </cell>
          <cell r="D4437" t="str">
            <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v>0</v>
          </cell>
          <cell r="E4443">
            <v>0</v>
          </cell>
          <cell r="F4443" t="str">
            <v>Total C</v>
          </cell>
          <cell r="G4443">
            <v>0</v>
          </cell>
        </row>
        <row r="4444">
          <cell r="A4444">
            <v>0</v>
          </cell>
          <cell r="E4444">
            <v>0</v>
          </cell>
          <cell r="G4444">
            <v>0</v>
          </cell>
        </row>
        <row r="4445">
          <cell r="A4445" t="str">
            <v/>
          </cell>
          <cell r="B4445" t="str">
            <v/>
          </cell>
          <cell r="C4445">
            <v>0</v>
          </cell>
          <cell r="D4445" t="str">
            <v>COSTO NETO</v>
          </cell>
          <cell r="E4445">
            <v>0</v>
          </cell>
          <cell r="F4445" t="str">
            <v>Total D=A+B+C</v>
          </cell>
          <cell r="G4445">
            <v>0</v>
          </cell>
        </row>
        <row r="4447">
          <cell r="A4447" t="str">
            <v>ANALISIS DE PRECIOS</v>
          </cell>
          <cell r="B4447">
            <v>0</v>
          </cell>
          <cell r="C4447">
            <v>0</v>
          </cell>
          <cell r="D4447">
            <v>0</v>
          </cell>
          <cell r="E4447">
            <v>0</v>
          </cell>
          <cell r="F4447">
            <v>0</v>
          </cell>
          <cell r="G4447">
            <v>0</v>
          </cell>
        </row>
        <row r="4448">
          <cell r="A4448" t="str">
            <v>COMITENTE:</v>
          </cell>
          <cell r="B4448" t="str">
            <v>INSTITUTO PROVINCIAL DE LA VIVIENDA</v>
          </cell>
          <cell r="C4448">
            <v>0</v>
          </cell>
          <cell r="D4448">
            <v>0</v>
          </cell>
          <cell r="E4448">
            <v>0</v>
          </cell>
          <cell r="F4448">
            <v>0</v>
          </cell>
          <cell r="G4448">
            <v>0</v>
          </cell>
        </row>
        <row r="4449">
          <cell r="A4449" t="str">
            <v>CONTRATISTA:</v>
          </cell>
          <cell r="B4449">
            <v>0</v>
          </cell>
          <cell r="C4449">
            <v>0</v>
          </cell>
          <cell r="D4449">
            <v>0</v>
          </cell>
          <cell r="E4449">
            <v>0</v>
          </cell>
          <cell r="F4449">
            <v>0</v>
          </cell>
          <cell r="G4449">
            <v>0</v>
          </cell>
        </row>
        <row r="4450">
          <cell r="A4450" t="str">
            <v>OBRA:</v>
          </cell>
          <cell r="B4450">
            <v>0</v>
          </cell>
          <cell r="C4450">
            <v>0</v>
          </cell>
          <cell r="D4450">
            <v>0</v>
          </cell>
          <cell r="E4450">
            <v>0</v>
          </cell>
          <cell r="F4450" t="str">
            <v>PRECIOS A:</v>
          </cell>
          <cell r="G4450">
            <v>0</v>
          </cell>
        </row>
        <row r="4451">
          <cell r="A4451" t="str">
            <v>UBICACIÓN:</v>
          </cell>
          <cell r="B4451">
            <v>0</v>
          </cell>
          <cell r="C4451">
            <v>0</v>
          </cell>
          <cell r="E4451">
            <v>0</v>
          </cell>
          <cell r="G4451">
            <v>0</v>
          </cell>
        </row>
        <row r="4452">
          <cell r="A4452" t="str">
            <v>RUBRO:</v>
          </cell>
          <cell r="B4452">
            <v>0</v>
          </cell>
          <cell r="C4452">
            <v>0</v>
          </cell>
          <cell r="E4452">
            <v>0</v>
          </cell>
          <cell r="G4452">
            <v>0</v>
          </cell>
        </row>
        <row r="4453">
          <cell r="A4453" t="str">
            <v>ITEM:</v>
          </cell>
          <cell r="B4453" t="str">
            <v/>
          </cell>
          <cell r="C4453" t="str">
            <v/>
          </cell>
          <cell r="E4453">
            <v>0</v>
          </cell>
          <cell r="F4453" t="str">
            <v>UNIDAD:</v>
          </cell>
          <cell r="G4453" t="str">
            <v/>
          </cell>
        </row>
        <row r="4454">
          <cell r="A4454">
            <v>0</v>
          </cell>
          <cell r="B4454">
            <v>0</v>
          </cell>
          <cell r="E4454">
            <v>0</v>
          </cell>
          <cell r="G4454">
            <v>0</v>
          </cell>
        </row>
        <row r="4455">
          <cell r="A4455" t="str">
            <v>DATOS REDETERMINACION</v>
          </cell>
          <cell r="B4455">
            <v>0</v>
          </cell>
          <cell r="C4455" t="str">
            <v>DESIGNACION</v>
          </cell>
          <cell r="D4455" t="str">
            <v>U</v>
          </cell>
          <cell r="E4455" t="str">
            <v>Cantidad</v>
          </cell>
          <cell r="F4455" t="str">
            <v>$ Unitarios</v>
          </cell>
          <cell r="G4455" t="str">
            <v>$ Parcial</v>
          </cell>
        </row>
        <row r="4456">
          <cell r="A4456" t="str">
            <v>CÓDIGO</v>
          </cell>
          <cell r="B4456" t="str">
            <v>DESCRIPCIÓN</v>
          </cell>
          <cell r="C4456">
            <v>0</v>
          </cell>
          <cell r="D4456">
            <v>0</v>
          </cell>
          <cell r="E4456">
            <v>0</v>
          </cell>
          <cell r="F4456">
            <v>0</v>
          </cell>
          <cell r="G4456">
            <v>0</v>
          </cell>
        </row>
        <row r="4457">
          <cell r="A4457" t="str">
            <v>A - MATERIALES</v>
          </cell>
          <cell r="B4457">
            <v>0</v>
          </cell>
          <cell r="C4457">
            <v>0</v>
          </cell>
          <cell r="D4457">
            <v>0</v>
          </cell>
          <cell r="E4457">
            <v>0</v>
          </cell>
          <cell r="F4457">
            <v>0</v>
          </cell>
          <cell r="G4457">
            <v>0</v>
          </cell>
        </row>
        <row r="4458">
          <cell r="A4458" t="str">
            <v/>
          </cell>
          <cell r="B4458" t="str">
            <v/>
          </cell>
          <cell r="C4458">
            <v>0</v>
          </cell>
          <cell r="D4458" t="str">
            <v/>
          </cell>
          <cell r="E4458">
            <v>0</v>
          </cell>
          <cell r="F4458">
            <v>0</v>
          </cell>
          <cell r="G4458">
            <v>0</v>
          </cell>
        </row>
        <row r="4459">
          <cell r="A4459" t="str">
            <v/>
          </cell>
          <cell r="B4459" t="str">
            <v/>
          </cell>
          <cell r="C4459">
            <v>0</v>
          </cell>
          <cell r="D4459" t="str">
            <v/>
          </cell>
          <cell r="E4459">
            <v>0</v>
          </cell>
          <cell r="F4459">
            <v>0</v>
          </cell>
          <cell r="G4459">
            <v>0</v>
          </cell>
        </row>
        <row r="4460">
          <cell r="A4460" t="str">
            <v/>
          </cell>
          <cell r="B4460" t="str">
            <v/>
          </cell>
          <cell r="C4460">
            <v>0</v>
          </cell>
          <cell r="D4460" t="str">
            <v/>
          </cell>
          <cell r="E4460">
            <v>0</v>
          </cell>
          <cell r="F4460">
            <v>0</v>
          </cell>
          <cell r="G4460">
            <v>0</v>
          </cell>
        </row>
        <row r="4461">
          <cell r="A4461" t="str">
            <v/>
          </cell>
          <cell r="B4461" t="str">
            <v/>
          </cell>
          <cell r="C4461">
            <v>0</v>
          </cell>
          <cell r="D4461" t="str">
            <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t="str">
            <v/>
          </cell>
          <cell r="B4476" t="str">
            <v/>
          </cell>
          <cell r="C4476">
            <v>0</v>
          </cell>
          <cell r="D4476" t="str">
            <v/>
          </cell>
          <cell r="E4476">
            <v>0</v>
          </cell>
          <cell r="F4476">
            <v>0</v>
          </cell>
          <cell r="G4476">
            <v>0</v>
          </cell>
        </row>
        <row r="4477">
          <cell r="A4477" t="str">
            <v/>
          </cell>
          <cell r="B4477" t="str">
            <v/>
          </cell>
          <cell r="C4477">
            <v>0</v>
          </cell>
          <cell r="D4477" t="str">
            <v/>
          </cell>
          <cell r="E4477">
            <v>0</v>
          </cell>
          <cell r="F4477">
            <v>0</v>
          </cell>
          <cell r="G4477">
            <v>0</v>
          </cell>
        </row>
        <row r="4478">
          <cell r="A4478">
            <v>0</v>
          </cell>
          <cell r="B4478">
            <v>0</v>
          </cell>
          <cell r="C4478">
            <v>0</v>
          </cell>
          <cell r="D4478">
            <v>0</v>
          </cell>
          <cell r="E4478">
            <v>0</v>
          </cell>
          <cell r="F4478" t="str">
            <v>Total A</v>
          </cell>
          <cell r="G4478">
            <v>0</v>
          </cell>
        </row>
        <row r="4479">
          <cell r="A4479" t="str">
            <v>B - MANO DE OBRA</v>
          </cell>
          <cell r="B4479">
            <v>0</v>
          </cell>
          <cell r="C4479">
            <v>0</v>
          </cell>
          <cell r="D4479">
            <v>0</v>
          </cell>
          <cell r="E4479">
            <v>0</v>
          </cell>
          <cell r="F4479">
            <v>0</v>
          </cell>
          <cell r="G4479">
            <v>0</v>
          </cell>
        </row>
        <row r="4480">
          <cell r="A4480" t="str">
            <v/>
          </cell>
          <cell r="B4480" t="str">
            <v/>
          </cell>
          <cell r="C4480">
            <v>0</v>
          </cell>
          <cell r="D4480" t="str">
            <v/>
          </cell>
          <cell r="E4480">
            <v>0</v>
          </cell>
          <cell r="F4480">
            <v>0</v>
          </cell>
          <cell r="G4480">
            <v>0</v>
          </cell>
        </row>
        <row r="4481">
          <cell r="A4481" t="str">
            <v/>
          </cell>
          <cell r="B4481" t="str">
            <v/>
          </cell>
          <cell r="C4481">
            <v>0</v>
          </cell>
          <cell r="D4481" t="str">
            <v/>
          </cell>
          <cell r="E4481">
            <v>0</v>
          </cell>
          <cell r="F4481">
            <v>0</v>
          </cell>
          <cell r="G4481">
            <v>0</v>
          </cell>
        </row>
        <row r="4482">
          <cell r="A4482" t="str">
            <v/>
          </cell>
          <cell r="B4482" t="str">
            <v/>
          </cell>
          <cell r="C4482">
            <v>0</v>
          </cell>
          <cell r="D4482" t="str">
            <v/>
          </cell>
          <cell r="E4482">
            <v>0</v>
          </cell>
          <cell r="F4482">
            <v>0</v>
          </cell>
          <cell r="G4482">
            <v>0</v>
          </cell>
        </row>
        <row r="4483">
          <cell r="A4483" t="str">
            <v/>
          </cell>
          <cell r="B4483" t="str">
            <v/>
          </cell>
          <cell r="C4483">
            <v>0</v>
          </cell>
          <cell r="D4483" t="str">
            <v/>
          </cell>
          <cell r="E4483">
            <v>0</v>
          </cell>
          <cell r="F4483">
            <v>0</v>
          </cell>
          <cell r="G4483">
            <v>0</v>
          </cell>
        </row>
        <row r="4484">
          <cell r="A4484" t="str">
            <v/>
          </cell>
          <cell r="B4484" t="str">
            <v/>
          </cell>
          <cell r="C4484">
            <v>0</v>
          </cell>
          <cell r="D4484" t="str">
            <v/>
          </cell>
          <cell r="E4484">
            <v>0</v>
          </cell>
          <cell r="F4484">
            <v>0</v>
          </cell>
          <cell r="G4484">
            <v>0</v>
          </cell>
        </row>
        <row r="4485">
          <cell r="A4485" t="str">
            <v/>
          </cell>
          <cell r="B4485" t="str">
            <v/>
          </cell>
          <cell r="C4485">
            <v>0</v>
          </cell>
          <cell r="D4485" t="str">
            <v/>
          </cell>
          <cell r="E4485">
            <v>0</v>
          </cell>
          <cell r="F4485">
            <v>0</v>
          </cell>
          <cell r="G4485">
            <v>0</v>
          </cell>
        </row>
        <row r="4486">
          <cell r="A4486" t="str">
            <v/>
          </cell>
          <cell r="B4486" t="str">
            <v/>
          </cell>
          <cell r="C4486">
            <v>0</v>
          </cell>
          <cell r="D4486" t="str">
            <v/>
          </cell>
          <cell r="E4486">
            <v>0</v>
          </cell>
          <cell r="F4486">
            <v>0</v>
          </cell>
          <cell r="G4486">
            <v>0</v>
          </cell>
        </row>
        <row r="4487">
          <cell r="A4487" t="str">
            <v/>
          </cell>
          <cell r="B4487" t="str">
            <v/>
          </cell>
          <cell r="C4487">
            <v>0</v>
          </cell>
          <cell r="D4487" t="str">
            <v/>
          </cell>
          <cell r="E4487">
            <v>0</v>
          </cell>
          <cell r="F4487">
            <v>0</v>
          </cell>
          <cell r="G4487">
            <v>0</v>
          </cell>
        </row>
        <row r="4488">
          <cell r="A4488">
            <v>0</v>
          </cell>
          <cell r="B4488">
            <v>0</v>
          </cell>
          <cell r="C4488">
            <v>0</v>
          </cell>
          <cell r="D4488">
            <v>0</v>
          </cell>
          <cell r="E4488">
            <v>0</v>
          </cell>
          <cell r="F4488" t="str">
            <v>Total B</v>
          </cell>
          <cell r="G4488">
            <v>0</v>
          </cell>
        </row>
        <row r="4489">
          <cell r="A4489" t="str">
            <v>C - EQUIPOS</v>
          </cell>
          <cell r="B4489">
            <v>0</v>
          </cell>
          <cell r="C4489">
            <v>0</v>
          </cell>
          <cell r="D4489">
            <v>0</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t="str">
            <v/>
          </cell>
          <cell r="B4497" t="str">
            <v/>
          </cell>
          <cell r="C4497">
            <v>0</v>
          </cell>
          <cell r="D4497" t="str">
            <v/>
          </cell>
          <cell r="E4497">
            <v>0</v>
          </cell>
          <cell r="F4497">
            <v>0</v>
          </cell>
          <cell r="G4497">
            <v>0</v>
          </cell>
        </row>
        <row r="4498">
          <cell r="A4498" t="str">
            <v/>
          </cell>
          <cell r="B4498" t="str">
            <v/>
          </cell>
          <cell r="C4498">
            <v>0</v>
          </cell>
          <cell r="D4498" t="str">
            <v/>
          </cell>
          <cell r="E4498">
            <v>0</v>
          </cell>
          <cell r="F4498">
            <v>0</v>
          </cell>
          <cell r="G4498">
            <v>0</v>
          </cell>
        </row>
        <row r="4499">
          <cell r="A4499" t="str">
            <v/>
          </cell>
          <cell r="B4499" t="str">
            <v/>
          </cell>
          <cell r="C4499">
            <v>0</v>
          </cell>
          <cell r="D4499" t="str">
            <v/>
          </cell>
          <cell r="E4499">
            <v>0</v>
          </cell>
          <cell r="F4499">
            <v>0</v>
          </cell>
          <cell r="G4499">
            <v>0</v>
          </cell>
        </row>
        <row r="4500">
          <cell r="A4500">
            <v>0</v>
          </cell>
          <cell r="E4500">
            <v>0</v>
          </cell>
          <cell r="F4500" t="str">
            <v>Total C</v>
          </cell>
          <cell r="G4500">
            <v>0</v>
          </cell>
        </row>
        <row r="4501">
          <cell r="A4501">
            <v>0</v>
          </cell>
          <cell r="E4501">
            <v>0</v>
          </cell>
          <cell r="G4501">
            <v>0</v>
          </cell>
        </row>
        <row r="4502">
          <cell r="A4502" t="str">
            <v/>
          </cell>
          <cell r="B4502" t="str">
            <v/>
          </cell>
          <cell r="C4502">
            <v>0</v>
          </cell>
          <cell r="D4502" t="str">
            <v>COSTO NETO</v>
          </cell>
          <cell r="E4502">
            <v>0</v>
          </cell>
          <cell r="F4502" t="str">
            <v>Total D=A+B+C</v>
          </cell>
          <cell r="G4502">
            <v>0</v>
          </cell>
        </row>
        <row r="4503">
          <cell r="A4503">
            <v>0</v>
          </cell>
          <cell r="B4503">
            <v>0</v>
          </cell>
          <cell r="C4503">
            <v>0</v>
          </cell>
          <cell r="D4503">
            <v>0</v>
          </cell>
          <cell r="E4503">
            <v>0</v>
          </cell>
          <cell r="F4503">
            <v>0</v>
          </cell>
          <cell r="G4503">
            <v>0</v>
          </cell>
        </row>
        <row r="4504">
          <cell r="A4504" t="str">
            <v>ANALISIS DE PRECIOS</v>
          </cell>
          <cell r="B4504">
            <v>0</v>
          </cell>
          <cell r="C4504">
            <v>0</v>
          </cell>
          <cell r="D4504">
            <v>0</v>
          </cell>
          <cell r="E4504">
            <v>0</v>
          </cell>
          <cell r="F4504">
            <v>0</v>
          </cell>
          <cell r="G4504">
            <v>0</v>
          </cell>
        </row>
        <row r="4505">
          <cell r="A4505" t="str">
            <v>COMITENTE:</v>
          </cell>
          <cell r="B4505" t="str">
            <v>INSTITUTO PROVINCIAL DE LA VIVIENDA</v>
          </cell>
          <cell r="C4505">
            <v>0</v>
          </cell>
          <cell r="D4505">
            <v>0</v>
          </cell>
          <cell r="E4505">
            <v>0</v>
          </cell>
          <cell r="F4505">
            <v>0</v>
          </cell>
          <cell r="G4505">
            <v>0</v>
          </cell>
        </row>
        <row r="4506">
          <cell r="A4506" t="str">
            <v>CONTRATISTA:</v>
          </cell>
          <cell r="B4506">
            <v>0</v>
          </cell>
          <cell r="C4506">
            <v>0</v>
          </cell>
          <cell r="D4506">
            <v>0</v>
          </cell>
          <cell r="E4506">
            <v>0</v>
          </cell>
          <cell r="F4506">
            <v>0</v>
          </cell>
          <cell r="G4506">
            <v>0</v>
          </cell>
        </row>
        <row r="4507">
          <cell r="A4507" t="str">
            <v>OBRA:</v>
          </cell>
          <cell r="B4507">
            <v>0</v>
          </cell>
          <cell r="C4507">
            <v>0</v>
          </cell>
          <cell r="D4507">
            <v>0</v>
          </cell>
          <cell r="E4507">
            <v>0</v>
          </cell>
          <cell r="F4507" t="str">
            <v>PRECIOS A:</v>
          </cell>
          <cell r="G4507">
            <v>0</v>
          </cell>
        </row>
        <row r="4508">
          <cell r="A4508" t="str">
            <v>UBICACIÓN:</v>
          </cell>
          <cell r="B4508">
            <v>0</v>
          </cell>
          <cell r="C4508">
            <v>0</v>
          </cell>
          <cell r="E4508">
            <v>0</v>
          </cell>
          <cell r="G4508">
            <v>0</v>
          </cell>
        </row>
        <row r="4509">
          <cell r="A4509" t="str">
            <v>RUBRO:</v>
          </cell>
          <cell r="B4509">
            <v>0</v>
          </cell>
          <cell r="C4509">
            <v>0</v>
          </cell>
          <cell r="E4509">
            <v>0</v>
          </cell>
          <cell r="G4509">
            <v>0</v>
          </cell>
        </row>
        <row r="4510">
          <cell r="A4510" t="str">
            <v>ITEM:</v>
          </cell>
          <cell r="B4510" t="str">
            <v/>
          </cell>
          <cell r="C4510" t="str">
            <v/>
          </cell>
          <cell r="E4510">
            <v>0</v>
          </cell>
          <cell r="F4510" t="str">
            <v>UNIDAD:</v>
          </cell>
          <cell r="G4510" t="str">
            <v/>
          </cell>
        </row>
        <row r="4511">
          <cell r="A4511">
            <v>0</v>
          </cell>
          <cell r="B4511">
            <v>0</v>
          </cell>
          <cell r="E4511">
            <v>0</v>
          </cell>
          <cell r="G4511">
            <v>0</v>
          </cell>
        </row>
        <row r="4512">
          <cell r="A4512" t="str">
            <v>DATOS REDETERMINACION</v>
          </cell>
          <cell r="B4512">
            <v>0</v>
          </cell>
          <cell r="C4512" t="str">
            <v>DESIGNACION</v>
          </cell>
          <cell r="D4512" t="str">
            <v>U</v>
          </cell>
          <cell r="E4512" t="str">
            <v>Cantidad</v>
          </cell>
          <cell r="F4512" t="str">
            <v>$ Unitarios</v>
          </cell>
          <cell r="G4512" t="str">
            <v>$ Parcial</v>
          </cell>
        </row>
        <row r="4513">
          <cell r="A4513" t="str">
            <v>CÓDIGO</v>
          </cell>
          <cell r="B4513" t="str">
            <v>DESCRIPCIÓN</v>
          </cell>
          <cell r="C4513">
            <v>0</v>
          </cell>
          <cell r="D4513">
            <v>0</v>
          </cell>
          <cell r="E4513">
            <v>0</v>
          </cell>
          <cell r="F4513">
            <v>0</v>
          </cell>
          <cell r="G4513">
            <v>0</v>
          </cell>
        </row>
        <row r="4514">
          <cell r="A4514" t="str">
            <v>A - MATERIALES</v>
          </cell>
          <cell r="B4514">
            <v>0</v>
          </cell>
          <cell r="C4514">
            <v>0</v>
          </cell>
          <cell r="D4514">
            <v>0</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t="str">
            <v/>
          </cell>
          <cell r="B4526" t="str">
            <v/>
          </cell>
          <cell r="C4526">
            <v>0</v>
          </cell>
          <cell r="D4526" t="str">
            <v/>
          </cell>
          <cell r="E4526">
            <v>0</v>
          </cell>
          <cell r="F4526">
            <v>0</v>
          </cell>
          <cell r="G4526">
            <v>0</v>
          </cell>
        </row>
        <row r="4527">
          <cell r="A4527" t="str">
            <v/>
          </cell>
          <cell r="B4527" t="str">
            <v/>
          </cell>
          <cell r="C4527">
            <v>0</v>
          </cell>
          <cell r="D4527" t="str">
            <v/>
          </cell>
          <cell r="E4527">
            <v>0</v>
          </cell>
          <cell r="F4527">
            <v>0</v>
          </cell>
          <cell r="G4527">
            <v>0</v>
          </cell>
        </row>
        <row r="4528">
          <cell r="A4528" t="str">
            <v/>
          </cell>
          <cell r="B4528" t="str">
            <v/>
          </cell>
          <cell r="C4528">
            <v>0</v>
          </cell>
          <cell r="D4528" t="str">
            <v/>
          </cell>
          <cell r="E4528">
            <v>0</v>
          </cell>
          <cell r="F4528">
            <v>0</v>
          </cell>
          <cell r="G4528">
            <v>0</v>
          </cell>
        </row>
        <row r="4529">
          <cell r="A4529" t="str">
            <v/>
          </cell>
          <cell r="B4529" t="str">
            <v/>
          </cell>
          <cell r="C4529">
            <v>0</v>
          </cell>
          <cell r="D4529" t="str">
            <v/>
          </cell>
          <cell r="E4529">
            <v>0</v>
          </cell>
          <cell r="F4529">
            <v>0</v>
          </cell>
          <cell r="G4529">
            <v>0</v>
          </cell>
        </row>
        <row r="4530">
          <cell r="A4530" t="str">
            <v/>
          </cell>
          <cell r="B4530" t="str">
            <v/>
          </cell>
          <cell r="C4530">
            <v>0</v>
          </cell>
          <cell r="D4530" t="str">
            <v/>
          </cell>
          <cell r="E4530">
            <v>0</v>
          </cell>
          <cell r="F4530">
            <v>0</v>
          </cell>
          <cell r="G4530">
            <v>0</v>
          </cell>
        </row>
        <row r="4531">
          <cell r="A4531" t="str">
            <v/>
          </cell>
          <cell r="B4531" t="str">
            <v/>
          </cell>
          <cell r="C4531">
            <v>0</v>
          </cell>
          <cell r="D4531" t="str">
            <v/>
          </cell>
          <cell r="E4531">
            <v>0</v>
          </cell>
          <cell r="F4531">
            <v>0</v>
          </cell>
          <cell r="G4531">
            <v>0</v>
          </cell>
        </row>
        <row r="4532">
          <cell r="A4532" t="str">
            <v/>
          </cell>
          <cell r="B4532" t="str">
            <v/>
          </cell>
          <cell r="C4532">
            <v>0</v>
          </cell>
          <cell r="D4532" t="str">
            <v/>
          </cell>
          <cell r="E4532">
            <v>0</v>
          </cell>
          <cell r="F4532">
            <v>0</v>
          </cell>
          <cell r="G4532">
            <v>0</v>
          </cell>
        </row>
        <row r="4533">
          <cell r="A4533" t="str">
            <v/>
          </cell>
          <cell r="B4533" t="str">
            <v/>
          </cell>
          <cell r="C4533">
            <v>0</v>
          </cell>
          <cell r="D4533" t="str">
            <v/>
          </cell>
          <cell r="E4533">
            <v>0</v>
          </cell>
          <cell r="F4533">
            <v>0</v>
          </cell>
          <cell r="G4533">
            <v>0</v>
          </cell>
        </row>
        <row r="4534">
          <cell r="A4534" t="str">
            <v/>
          </cell>
          <cell r="B4534" t="str">
            <v/>
          </cell>
          <cell r="C4534">
            <v>0</v>
          </cell>
          <cell r="D4534" t="str">
            <v/>
          </cell>
          <cell r="E4534">
            <v>0</v>
          </cell>
          <cell r="F4534">
            <v>0</v>
          </cell>
          <cell r="G4534">
            <v>0</v>
          </cell>
        </row>
        <row r="4535">
          <cell r="A4535">
            <v>0</v>
          </cell>
          <cell r="B4535">
            <v>0</v>
          </cell>
          <cell r="C4535">
            <v>0</v>
          </cell>
          <cell r="D4535">
            <v>0</v>
          </cell>
          <cell r="E4535">
            <v>0</v>
          </cell>
          <cell r="F4535" t="str">
            <v>Total A</v>
          </cell>
          <cell r="G4535">
            <v>0</v>
          </cell>
        </row>
        <row r="4536">
          <cell r="A4536" t="str">
            <v>B - MANO DE OBRA</v>
          </cell>
          <cell r="B4536">
            <v>0</v>
          </cell>
          <cell r="C4536">
            <v>0</v>
          </cell>
          <cell r="D4536">
            <v>0</v>
          </cell>
          <cell r="E4536">
            <v>0</v>
          </cell>
          <cell r="F4536">
            <v>0</v>
          </cell>
          <cell r="G4536">
            <v>0</v>
          </cell>
        </row>
        <row r="4537">
          <cell r="A4537" t="str">
            <v/>
          </cell>
          <cell r="B4537" t="str">
            <v/>
          </cell>
          <cell r="C4537">
            <v>0</v>
          </cell>
          <cell r="D4537" t="str">
            <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v>0</v>
          </cell>
          <cell r="B4545">
            <v>0</v>
          </cell>
          <cell r="C4545">
            <v>0</v>
          </cell>
          <cell r="D4545">
            <v>0</v>
          </cell>
          <cell r="E4545">
            <v>0</v>
          </cell>
          <cell r="F4545" t="str">
            <v>Total B</v>
          </cell>
          <cell r="G4545">
            <v>0</v>
          </cell>
        </row>
        <row r="4546">
          <cell r="A4546" t="str">
            <v>C - EQUIPOS</v>
          </cell>
          <cell r="B4546">
            <v>0</v>
          </cell>
          <cell r="C4546">
            <v>0</v>
          </cell>
          <cell r="D4546">
            <v>0</v>
          </cell>
          <cell r="E4546">
            <v>0</v>
          </cell>
          <cell r="F4546">
            <v>0</v>
          </cell>
          <cell r="G4546">
            <v>0</v>
          </cell>
        </row>
        <row r="4547">
          <cell r="A4547" t="str">
            <v/>
          </cell>
          <cell r="B4547" t="str">
            <v/>
          </cell>
          <cell r="C4547">
            <v>0</v>
          </cell>
          <cell r="D4547" t="str">
            <v/>
          </cell>
          <cell r="E4547">
            <v>0</v>
          </cell>
          <cell r="F4547">
            <v>0</v>
          </cell>
          <cell r="G4547">
            <v>0</v>
          </cell>
        </row>
        <row r="4548">
          <cell r="A4548" t="str">
            <v/>
          </cell>
          <cell r="B4548" t="str">
            <v/>
          </cell>
          <cell r="C4548">
            <v>0</v>
          </cell>
          <cell r="D4548" t="str">
            <v/>
          </cell>
          <cell r="E4548">
            <v>0</v>
          </cell>
          <cell r="F4548">
            <v>0</v>
          </cell>
          <cell r="G4548">
            <v>0</v>
          </cell>
        </row>
        <row r="4549">
          <cell r="A4549" t="str">
            <v/>
          </cell>
          <cell r="B4549" t="str">
            <v/>
          </cell>
          <cell r="C4549">
            <v>0</v>
          </cell>
          <cell r="D4549" t="str">
            <v/>
          </cell>
          <cell r="E4549">
            <v>0</v>
          </cell>
          <cell r="F4549">
            <v>0</v>
          </cell>
          <cell r="G4549">
            <v>0</v>
          </cell>
        </row>
        <row r="4550">
          <cell r="A4550" t="str">
            <v/>
          </cell>
          <cell r="B4550" t="str">
            <v/>
          </cell>
          <cell r="C4550">
            <v>0</v>
          </cell>
          <cell r="D4550" t="str">
            <v/>
          </cell>
          <cell r="E4550">
            <v>0</v>
          </cell>
          <cell r="F4550">
            <v>0</v>
          </cell>
          <cell r="G4550">
            <v>0</v>
          </cell>
        </row>
        <row r="4551">
          <cell r="A4551" t="str">
            <v/>
          </cell>
          <cell r="B4551" t="str">
            <v/>
          </cell>
          <cell r="C4551">
            <v>0</v>
          </cell>
          <cell r="D4551" t="str">
            <v/>
          </cell>
          <cell r="E4551">
            <v>0</v>
          </cell>
          <cell r="F4551">
            <v>0</v>
          </cell>
          <cell r="G4551">
            <v>0</v>
          </cell>
        </row>
        <row r="4552">
          <cell r="A4552" t="str">
            <v/>
          </cell>
          <cell r="B4552" t="str">
            <v/>
          </cell>
          <cell r="C4552">
            <v>0</v>
          </cell>
          <cell r="D4552" t="str">
            <v/>
          </cell>
          <cell r="E4552">
            <v>0</v>
          </cell>
          <cell r="F4552">
            <v>0</v>
          </cell>
          <cell r="G4552">
            <v>0</v>
          </cell>
        </row>
        <row r="4553">
          <cell r="A4553" t="str">
            <v/>
          </cell>
          <cell r="B4553" t="str">
            <v/>
          </cell>
          <cell r="C4553">
            <v>0</v>
          </cell>
          <cell r="D4553" t="str">
            <v/>
          </cell>
          <cell r="E4553">
            <v>0</v>
          </cell>
          <cell r="F4553">
            <v>0</v>
          </cell>
          <cell r="G4553">
            <v>0</v>
          </cell>
        </row>
        <row r="4554">
          <cell r="A4554" t="str">
            <v/>
          </cell>
          <cell r="B4554" t="str">
            <v/>
          </cell>
          <cell r="C4554">
            <v>0</v>
          </cell>
          <cell r="D4554" t="str">
            <v/>
          </cell>
          <cell r="E4554">
            <v>0</v>
          </cell>
          <cell r="F4554">
            <v>0</v>
          </cell>
          <cell r="G4554">
            <v>0</v>
          </cell>
        </row>
        <row r="4555">
          <cell r="A4555" t="str">
            <v/>
          </cell>
          <cell r="B4555" t="str">
            <v/>
          </cell>
          <cell r="C4555">
            <v>0</v>
          </cell>
          <cell r="D4555" t="str">
            <v/>
          </cell>
          <cell r="E4555">
            <v>0</v>
          </cell>
          <cell r="F4555">
            <v>0</v>
          </cell>
          <cell r="G4555">
            <v>0</v>
          </cell>
        </row>
        <row r="4556">
          <cell r="A4556" t="str">
            <v/>
          </cell>
          <cell r="B4556" t="str">
            <v/>
          </cell>
          <cell r="C4556">
            <v>0</v>
          </cell>
          <cell r="D4556" t="str">
            <v/>
          </cell>
          <cell r="E4556">
            <v>0</v>
          </cell>
          <cell r="F4556">
            <v>0</v>
          </cell>
          <cell r="G4556">
            <v>0</v>
          </cell>
        </row>
        <row r="4557">
          <cell r="A4557">
            <v>0</v>
          </cell>
          <cell r="E4557">
            <v>0</v>
          </cell>
          <cell r="F4557" t="str">
            <v>Total C</v>
          </cell>
          <cell r="G4557">
            <v>0</v>
          </cell>
        </row>
        <row r="4558">
          <cell r="A4558">
            <v>0</v>
          </cell>
          <cell r="E4558">
            <v>0</v>
          </cell>
          <cell r="G4558">
            <v>0</v>
          </cell>
        </row>
        <row r="4559">
          <cell r="A4559" t="str">
            <v/>
          </cell>
          <cell r="B4559" t="str">
            <v/>
          </cell>
          <cell r="C4559">
            <v>0</v>
          </cell>
          <cell r="D4559" t="str">
            <v>COSTO NETO</v>
          </cell>
          <cell r="E4559">
            <v>0</v>
          </cell>
          <cell r="F4559" t="str">
            <v>Total D=A+B+C</v>
          </cell>
          <cell r="G4559">
            <v>0</v>
          </cell>
        </row>
        <row r="4561">
          <cell r="A4561" t="str">
            <v>ANALISIS DE PRECIOS</v>
          </cell>
          <cell r="B4561">
            <v>0</v>
          </cell>
          <cell r="C4561">
            <v>0</v>
          </cell>
          <cell r="D4561">
            <v>0</v>
          </cell>
          <cell r="E4561">
            <v>0</v>
          </cell>
          <cell r="F4561">
            <v>0</v>
          </cell>
          <cell r="G4561">
            <v>0</v>
          </cell>
        </row>
        <row r="4562">
          <cell r="A4562" t="str">
            <v>COMITENTE:</v>
          </cell>
          <cell r="B4562" t="str">
            <v>INSTITUTO PROVINCIAL DE LA VIVIENDA</v>
          </cell>
          <cell r="C4562">
            <v>0</v>
          </cell>
          <cell r="D4562">
            <v>0</v>
          </cell>
          <cell r="E4562">
            <v>0</v>
          </cell>
          <cell r="F4562">
            <v>0</v>
          </cell>
          <cell r="G4562">
            <v>0</v>
          </cell>
        </row>
        <row r="4563">
          <cell r="A4563" t="str">
            <v>CONTRATISTA:</v>
          </cell>
          <cell r="B4563">
            <v>0</v>
          </cell>
          <cell r="C4563">
            <v>0</v>
          </cell>
          <cell r="D4563">
            <v>0</v>
          </cell>
          <cell r="E4563">
            <v>0</v>
          </cell>
          <cell r="F4563">
            <v>0</v>
          </cell>
          <cell r="G4563">
            <v>0</v>
          </cell>
        </row>
        <row r="4564">
          <cell r="A4564" t="str">
            <v>OBRA:</v>
          </cell>
          <cell r="B4564">
            <v>0</v>
          </cell>
          <cell r="C4564">
            <v>0</v>
          </cell>
          <cell r="D4564">
            <v>0</v>
          </cell>
          <cell r="E4564">
            <v>0</v>
          </cell>
          <cell r="F4564" t="str">
            <v>PRECIOS A:</v>
          </cell>
          <cell r="G4564">
            <v>0</v>
          </cell>
        </row>
        <row r="4565">
          <cell r="A4565" t="str">
            <v>UBICACIÓN:</v>
          </cell>
          <cell r="B4565">
            <v>0</v>
          </cell>
          <cell r="C4565">
            <v>0</v>
          </cell>
          <cell r="E4565">
            <v>0</v>
          </cell>
          <cell r="G4565">
            <v>0</v>
          </cell>
        </row>
        <row r="4566">
          <cell r="A4566" t="str">
            <v>RUBRO:</v>
          </cell>
          <cell r="B4566">
            <v>0</v>
          </cell>
          <cell r="C4566">
            <v>0</v>
          </cell>
          <cell r="E4566">
            <v>0</v>
          </cell>
          <cell r="G4566">
            <v>0</v>
          </cell>
        </row>
        <row r="4567">
          <cell r="A4567" t="str">
            <v>ITEM:</v>
          </cell>
          <cell r="B4567" t="str">
            <v/>
          </cell>
          <cell r="C4567" t="str">
            <v/>
          </cell>
          <cell r="E4567">
            <v>0</v>
          </cell>
          <cell r="F4567" t="str">
            <v>UNIDAD:</v>
          </cell>
          <cell r="G4567" t="str">
            <v/>
          </cell>
        </row>
        <row r="4568">
          <cell r="A4568">
            <v>0</v>
          </cell>
          <cell r="B4568">
            <v>0</v>
          </cell>
          <cell r="E4568">
            <v>0</v>
          </cell>
          <cell r="G4568">
            <v>0</v>
          </cell>
        </row>
        <row r="4569">
          <cell r="A4569" t="str">
            <v>DATOS REDETERMINACION</v>
          </cell>
          <cell r="B4569">
            <v>0</v>
          </cell>
          <cell r="C4569" t="str">
            <v>DESIGNACION</v>
          </cell>
          <cell r="D4569" t="str">
            <v>U</v>
          </cell>
          <cell r="E4569" t="str">
            <v>Cantidad</v>
          </cell>
          <cell r="F4569" t="str">
            <v>$ Unitarios</v>
          </cell>
          <cell r="G4569" t="str">
            <v>$ Parcial</v>
          </cell>
        </row>
        <row r="4570">
          <cell r="A4570" t="str">
            <v>CÓDIGO</v>
          </cell>
          <cell r="B4570" t="str">
            <v>DESCRIPCIÓN</v>
          </cell>
          <cell r="C4570">
            <v>0</v>
          </cell>
          <cell r="D4570">
            <v>0</v>
          </cell>
          <cell r="E4570">
            <v>0</v>
          </cell>
          <cell r="F4570">
            <v>0</v>
          </cell>
          <cell r="G4570">
            <v>0</v>
          </cell>
        </row>
        <row r="4571">
          <cell r="A4571" t="str">
            <v>A - MATERIALES</v>
          </cell>
          <cell r="B4571">
            <v>0</v>
          </cell>
          <cell r="C4571">
            <v>0</v>
          </cell>
          <cell r="D4571">
            <v>0</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t="str">
            <v/>
          </cell>
          <cell r="B4576" t="str">
            <v/>
          </cell>
          <cell r="C4576">
            <v>0</v>
          </cell>
          <cell r="D4576" t="str">
            <v/>
          </cell>
          <cell r="E4576">
            <v>0</v>
          </cell>
          <cell r="F4576">
            <v>0</v>
          </cell>
          <cell r="G4576">
            <v>0</v>
          </cell>
        </row>
        <row r="4577">
          <cell r="A4577" t="str">
            <v/>
          </cell>
          <cell r="B4577" t="str">
            <v/>
          </cell>
          <cell r="C4577">
            <v>0</v>
          </cell>
          <cell r="D4577" t="str">
            <v/>
          </cell>
          <cell r="E4577">
            <v>0</v>
          </cell>
          <cell r="F4577">
            <v>0</v>
          </cell>
          <cell r="G4577">
            <v>0</v>
          </cell>
        </row>
        <row r="4578">
          <cell r="A4578" t="str">
            <v/>
          </cell>
          <cell r="B4578" t="str">
            <v/>
          </cell>
          <cell r="C4578">
            <v>0</v>
          </cell>
          <cell r="D4578" t="str">
            <v/>
          </cell>
          <cell r="E4578">
            <v>0</v>
          </cell>
          <cell r="F4578">
            <v>0</v>
          </cell>
          <cell r="G4578">
            <v>0</v>
          </cell>
        </row>
        <row r="4579">
          <cell r="A4579" t="str">
            <v/>
          </cell>
          <cell r="B4579" t="str">
            <v/>
          </cell>
          <cell r="C4579">
            <v>0</v>
          </cell>
          <cell r="D4579" t="str">
            <v/>
          </cell>
          <cell r="E4579">
            <v>0</v>
          </cell>
          <cell r="F4579">
            <v>0</v>
          </cell>
          <cell r="G4579">
            <v>0</v>
          </cell>
        </row>
        <row r="4580">
          <cell r="A4580" t="str">
            <v/>
          </cell>
          <cell r="B4580" t="str">
            <v/>
          </cell>
          <cell r="C4580">
            <v>0</v>
          </cell>
          <cell r="D4580" t="str">
            <v/>
          </cell>
          <cell r="E4580">
            <v>0</v>
          </cell>
          <cell r="F4580">
            <v>0</v>
          </cell>
          <cell r="G4580">
            <v>0</v>
          </cell>
        </row>
        <row r="4581">
          <cell r="A4581" t="str">
            <v/>
          </cell>
          <cell r="B4581" t="str">
            <v/>
          </cell>
          <cell r="C4581">
            <v>0</v>
          </cell>
          <cell r="D4581" t="str">
            <v/>
          </cell>
          <cell r="E4581">
            <v>0</v>
          </cell>
          <cell r="F4581">
            <v>0</v>
          </cell>
          <cell r="G4581">
            <v>0</v>
          </cell>
        </row>
        <row r="4582">
          <cell r="A4582" t="str">
            <v/>
          </cell>
          <cell r="B4582" t="str">
            <v/>
          </cell>
          <cell r="C4582">
            <v>0</v>
          </cell>
          <cell r="D4582" t="str">
            <v/>
          </cell>
          <cell r="E4582">
            <v>0</v>
          </cell>
          <cell r="F4582">
            <v>0</v>
          </cell>
          <cell r="G4582">
            <v>0</v>
          </cell>
        </row>
        <row r="4583">
          <cell r="A4583" t="str">
            <v/>
          </cell>
          <cell r="B4583" t="str">
            <v/>
          </cell>
          <cell r="C4583">
            <v>0</v>
          </cell>
          <cell r="D4583" t="str">
            <v/>
          </cell>
          <cell r="E4583">
            <v>0</v>
          </cell>
          <cell r="F4583">
            <v>0</v>
          </cell>
          <cell r="G4583">
            <v>0</v>
          </cell>
        </row>
        <row r="4584">
          <cell r="A4584" t="str">
            <v/>
          </cell>
          <cell r="B4584" t="str">
            <v/>
          </cell>
          <cell r="C4584">
            <v>0</v>
          </cell>
          <cell r="D4584" t="str">
            <v/>
          </cell>
          <cell r="E4584">
            <v>0</v>
          </cell>
          <cell r="F4584">
            <v>0</v>
          </cell>
          <cell r="G4584">
            <v>0</v>
          </cell>
        </row>
        <row r="4585">
          <cell r="A4585" t="str">
            <v/>
          </cell>
          <cell r="B4585" t="str">
            <v/>
          </cell>
          <cell r="C4585">
            <v>0</v>
          </cell>
          <cell r="D4585" t="str">
            <v/>
          </cell>
          <cell r="E4585">
            <v>0</v>
          </cell>
          <cell r="F4585">
            <v>0</v>
          </cell>
          <cell r="G4585">
            <v>0</v>
          </cell>
        </row>
        <row r="4586">
          <cell r="A4586" t="str">
            <v/>
          </cell>
          <cell r="B4586" t="str">
            <v/>
          </cell>
          <cell r="C4586">
            <v>0</v>
          </cell>
          <cell r="D4586" t="str">
            <v/>
          </cell>
          <cell r="E4586">
            <v>0</v>
          </cell>
          <cell r="F4586">
            <v>0</v>
          </cell>
          <cell r="G4586">
            <v>0</v>
          </cell>
        </row>
        <row r="4587">
          <cell r="A4587" t="str">
            <v/>
          </cell>
          <cell r="B4587" t="str">
            <v/>
          </cell>
          <cell r="C4587">
            <v>0</v>
          </cell>
          <cell r="D4587" t="str">
            <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v>0</v>
          </cell>
          <cell r="B4592">
            <v>0</v>
          </cell>
          <cell r="C4592">
            <v>0</v>
          </cell>
          <cell r="D4592">
            <v>0</v>
          </cell>
          <cell r="E4592">
            <v>0</v>
          </cell>
          <cell r="F4592" t="str">
            <v>Total A</v>
          </cell>
          <cell r="G4592">
            <v>0</v>
          </cell>
        </row>
        <row r="4593">
          <cell r="A4593" t="str">
            <v>B - MANO DE OBRA</v>
          </cell>
          <cell r="B4593">
            <v>0</v>
          </cell>
          <cell r="C4593">
            <v>0</v>
          </cell>
          <cell r="D4593">
            <v>0</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t="str">
            <v/>
          </cell>
          <cell r="B4597" t="str">
            <v/>
          </cell>
          <cell r="C4597">
            <v>0</v>
          </cell>
          <cell r="D4597" t="str">
            <v/>
          </cell>
          <cell r="E4597">
            <v>0</v>
          </cell>
          <cell r="F4597">
            <v>0</v>
          </cell>
          <cell r="G4597">
            <v>0</v>
          </cell>
        </row>
        <row r="4598">
          <cell r="A4598" t="str">
            <v/>
          </cell>
          <cell r="B4598" t="str">
            <v/>
          </cell>
          <cell r="C4598">
            <v>0</v>
          </cell>
          <cell r="D4598" t="str">
            <v/>
          </cell>
          <cell r="E4598">
            <v>0</v>
          </cell>
          <cell r="F4598">
            <v>0</v>
          </cell>
          <cell r="G4598">
            <v>0</v>
          </cell>
        </row>
        <row r="4599">
          <cell r="A4599" t="str">
            <v/>
          </cell>
          <cell r="B4599" t="str">
            <v/>
          </cell>
          <cell r="C4599">
            <v>0</v>
          </cell>
          <cell r="D4599" t="str">
            <v/>
          </cell>
          <cell r="E4599">
            <v>0</v>
          </cell>
          <cell r="F4599">
            <v>0</v>
          </cell>
          <cell r="G4599">
            <v>0</v>
          </cell>
        </row>
        <row r="4600">
          <cell r="A4600" t="str">
            <v/>
          </cell>
          <cell r="B4600" t="str">
            <v/>
          </cell>
          <cell r="C4600">
            <v>0</v>
          </cell>
          <cell r="D4600" t="str">
            <v/>
          </cell>
          <cell r="E4600">
            <v>0</v>
          </cell>
          <cell r="F4600">
            <v>0</v>
          </cell>
          <cell r="G4600">
            <v>0</v>
          </cell>
        </row>
        <row r="4601">
          <cell r="A4601" t="str">
            <v/>
          </cell>
          <cell r="B4601" t="str">
            <v/>
          </cell>
          <cell r="C4601">
            <v>0</v>
          </cell>
          <cell r="D4601" t="str">
            <v/>
          </cell>
          <cell r="E4601">
            <v>0</v>
          </cell>
          <cell r="F4601">
            <v>0</v>
          </cell>
          <cell r="G4601">
            <v>0</v>
          </cell>
        </row>
        <row r="4602">
          <cell r="A4602">
            <v>0</v>
          </cell>
          <cell r="B4602">
            <v>0</v>
          </cell>
          <cell r="C4602">
            <v>0</v>
          </cell>
          <cell r="D4602">
            <v>0</v>
          </cell>
          <cell r="E4602">
            <v>0</v>
          </cell>
          <cell r="F4602" t="str">
            <v>Total B</v>
          </cell>
          <cell r="G4602">
            <v>0</v>
          </cell>
        </row>
        <row r="4603">
          <cell r="A4603" t="str">
            <v>C - EQUIPOS</v>
          </cell>
          <cell r="B4603">
            <v>0</v>
          </cell>
          <cell r="C4603">
            <v>0</v>
          </cell>
          <cell r="D4603">
            <v>0</v>
          </cell>
          <cell r="E4603">
            <v>0</v>
          </cell>
          <cell r="F4603">
            <v>0</v>
          </cell>
          <cell r="G4603">
            <v>0</v>
          </cell>
        </row>
        <row r="4604">
          <cell r="A4604" t="str">
            <v/>
          </cell>
          <cell r="B4604" t="str">
            <v/>
          </cell>
          <cell r="C4604">
            <v>0</v>
          </cell>
          <cell r="D4604" t="str">
            <v/>
          </cell>
          <cell r="E4604">
            <v>0</v>
          </cell>
          <cell r="F4604">
            <v>0</v>
          </cell>
          <cell r="G4604">
            <v>0</v>
          </cell>
        </row>
        <row r="4605">
          <cell r="A4605" t="str">
            <v/>
          </cell>
          <cell r="B4605" t="str">
            <v/>
          </cell>
          <cell r="C4605">
            <v>0</v>
          </cell>
          <cell r="D4605" t="str">
            <v/>
          </cell>
          <cell r="E4605">
            <v>0</v>
          </cell>
          <cell r="F4605">
            <v>0</v>
          </cell>
          <cell r="G4605">
            <v>0</v>
          </cell>
        </row>
        <row r="4606">
          <cell r="A4606" t="str">
            <v/>
          </cell>
          <cell r="B4606" t="str">
            <v/>
          </cell>
          <cell r="C4606">
            <v>0</v>
          </cell>
          <cell r="D4606" t="str">
            <v/>
          </cell>
          <cell r="E4606">
            <v>0</v>
          </cell>
          <cell r="F4606">
            <v>0</v>
          </cell>
          <cell r="G4606">
            <v>0</v>
          </cell>
        </row>
        <row r="4607">
          <cell r="A4607" t="str">
            <v/>
          </cell>
          <cell r="B4607" t="str">
            <v/>
          </cell>
          <cell r="C4607">
            <v>0</v>
          </cell>
          <cell r="D4607" t="str">
            <v/>
          </cell>
          <cell r="E4607">
            <v>0</v>
          </cell>
          <cell r="F4607">
            <v>0</v>
          </cell>
          <cell r="G4607">
            <v>0</v>
          </cell>
        </row>
        <row r="4608">
          <cell r="A4608" t="str">
            <v/>
          </cell>
          <cell r="B4608" t="str">
            <v/>
          </cell>
          <cell r="C4608">
            <v>0</v>
          </cell>
          <cell r="D4608" t="str">
            <v/>
          </cell>
          <cell r="E4608">
            <v>0</v>
          </cell>
          <cell r="F4608">
            <v>0</v>
          </cell>
          <cell r="G4608">
            <v>0</v>
          </cell>
        </row>
        <row r="4609">
          <cell r="A4609" t="str">
            <v/>
          </cell>
          <cell r="B4609" t="str">
            <v/>
          </cell>
          <cell r="C4609">
            <v>0</v>
          </cell>
          <cell r="D4609" t="str">
            <v/>
          </cell>
          <cell r="E4609">
            <v>0</v>
          </cell>
          <cell r="F4609">
            <v>0</v>
          </cell>
          <cell r="G4609">
            <v>0</v>
          </cell>
        </row>
        <row r="4610">
          <cell r="A4610" t="str">
            <v/>
          </cell>
          <cell r="B4610" t="str">
            <v/>
          </cell>
          <cell r="C4610">
            <v>0</v>
          </cell>
          <cell r="D4610" t="str">
            <v/>
          </cell>
          <cell r="E4610">
            <v>0</v>
          </cell>
          <cell r="F4610">
            <v>0</v>
          </cell>
          <cell r="G4610">
            <v>0</v>
          </cell>
        </row>
        <row r="4611">
          <cell r="A4611" t="str">
            <v/>
          </cell>
          <cell r="B4611" t="str">
            <v/>
          </cell>
          <cell r="C4611">
            <v>0</v>
          </cell>
          <cell r="D4611" t="str">
            <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v>0</v>
          </cell>
          <cell r="E4614">
            <v>0</v>
          </cell>
          <cell r="F4614" t="str">
            <v>Total C</v>
          </cell>
          <cell r="G4614">
            <v>0</v>
          </cell>
        </row>
        <row r="4615">
          <cell r="A4615">
            <v>0</v>
          </cell>
          <cell r="E4615">
            <v>0</v>
          </cell>
          <cell r="G4615">
            <v>0</v>
          </cell>
        </row>
        <row r="4616">
          <cell r="A4616" t="str">
            <v/>
          </cell>
          <cell r="B4616" t="str">
            <v/>
          </cell>
          <cell r="C4616">
            <v>0</v>
          </cell>
          <cell r="D4616" t="str">
            <v>COSTO NETO</v>
          </cell>
          <cell r="E4616">
            <v>0</v>
          </cell>
          <cell r="F4616" t="str">
            <v>Total D=A+B+C</v>
          </cell>
          <cell r="G4616">
            <v>0</v>
          </cell>
        </row>
        <row r="4617">
          <cell r="A4617">
            <v>0</v>
          </cell>
          <cell r="B4617">
            <v>0</v>
          </cell>
          <cell r="C4617">
            <v>0</v>
          </cell>
          <cell r="D4617">
            <v>0</v>
          </cell>
          <cell r="E4617">
            <v>0</v>
          </cell>
          <cell r="F4617">
            <v>0</v>
          </cell>
          <cell r="G4617">
            <v>0</v>
          </cell>
        </row>
        <row r="4618">
          <cell r="A4618" t="str">
            <v>ANALISIS DE PRECIOS</v>
          </cell>
          <cell r="B4618">
            <v>0</v>
          </cell>
          <cell r="C4618">
            <v>0</v>
          </cell>
          <cell r="D4618">
            <v>0</v>
          </cell>
          <cell r="E4618">
            <v>0</v>
          </cell>
          <cell r="F4618">
            <v>0</v>
          </cell>
          <cell r="G4618">
            <v>0</v>
          </cell>
        </row>
        <row r="4619">
          <cell r="A4619" t="str">
            <v>COMITENTE:</v>
          </cell>
          <cell r="B4619" t="str">
            <v>INSTITUTO PROVINCIAL DE LA VIVIENDA</v>
          </cell>
          <cell r="C4619">
            <v>0</v>
          </cell>
          <cell r="D4619">
            <v>0</v>
          </cell>
          <cell r="E4619">
            <v>0</v>
          </cell>
          <cell r="F4619">
            <v>0</v>
          </cell>
          <cell r="G4619">
            <v>0</v>
          </cell>
        </row>
        <row r="4620">
          <cell r="A4620" t="str">
            <v>CONTRATISTA:</v>
          </cell>
          <cell r="B4620">
            <v>0</v>
          </cell>
          <cell r="C4620">
            <v>0</v>
          </cell>
          <cell r="D4620">
            <v>0</v>
          </cell>
          <cell r="E4620">
            <v>0</v>
          </cell>
          <cell r="F4620">
            <v>0</v>
          </cell>
          <cell r="G4620">
            <v>0</v>
          </cell>
        </row>
        <row r="4621">
          <cell r="A4621" t="str">
            <v>OBRA:</v>
          </cell>
          <cell r="B4621">
            <v>0</v>
          </cell>
          <cell r="C4621">
            <v>0</v>
          </cell>
          <cell r="D4621">
            <v>0</v>
          </cell>
          <cell r="E4621">
            <v>0</v>
          </cell>
          <cell r="F4621" t="str">
            <v>PRECIOS A:</v>
          </cell>
          <cell r="G4621">
            <v>0</v>
          </cell>
        </row>
        <row r="4622">
          <cell r="A4622" t="str">
            <v>UBICACIÓN:</v>
          </cell>
          <cell r="B4622">
            <v>0</v>
          </cell>
          <cell r="C4622">
            <v>0</v>
          </cell>
          <cell r="E4622">
            <v>0</v>
          </cell>
          <cell r="G4622">
            <v>0</v>
          </cell>
        </row>
        <row r="4623">
          <cell r="A4623" t="str">
            <v>RUBRO:</v>
          </cell>
          <cell r="B4623">
            <v>0</v>
          </cell>
          <cell r="C4623">
            <v>0</v>
          </cell>
          <cell r="E4623">
            <v>0</v>
          </cell>
          <cell r="G4623">
            <v>0</v>
          </cell>
        </row>
        <row r="4624">
          <cell r="A4624" t="str">
            <v>ITEM:</v>
          </cell>
          <cell r="B4624" t="str">
            <v/>
          </cell>
          <cell r="C4624" t="str">
            <v/>
          </cell>
          <cell r="E4624">
            <v>0</v>
          </cell>
          <cell r="F4624" t="str">
            <v>UNIDAD:</v>
          </cell>
          <cell r="G4624" t="str">
            <v/>
          </cell>
        </row>
        <row r="4625">
          <cell r="A4625">
            <v>0</v>
          </cell>
          <cell r="B4625">
            <v>0</v>
          </cell>
          <cell r="E4625">
            <v>0</v>
          </cell>
          <cell r="G4625">
            <v>0</v>
          </cell>
        </row>
        <row r="4626">
          <cell r="A4626" t="str">
            <v>DATOS REDETERMINACION</v>
          </cell>
          <cell r="B4626">
            <v>0</v>
          </cell>
          <cell r="C4626" t="str">
            <v>DESIGNACION</v>
          </cell>
          <cell r="D4626" t="str">
            <v>U</v>
          </cell>
          <cell r="E4626" t="str">
            <v>Cantidad</v>
          </cell>
          <cell r="F4626" t="str">
            <v>$ Unitarios</v>
          </cell>
          <cell r="G4626" t="str">
            <v>$ Parcial</v>
          </cell>
        </row>
        <row r="4627">
          <cell r="A4627" t="str">
            <v>CÓDIGO</v>
          </cell>
          <cell r="B4627" t="str">
            <v>DESCRIPCIÓN</v>
          </cell>
          <cell r="C4627">
            <v>0</v>
          </cell>
          <cell r="D4627">
            <v>0</v>
          </cell>
          <cell r="E4627">
            <v>0</v>
          </cell>
          <cell r="F4627">
            <v>0</v>
          </cell>
          <cell r="G4627">
            <v>0</v>
          </cell>
        </row>
        <row r="4628">
          <cell r="A4628" t="str">
            <v>A - MATERIALES</v>
          </cell>
          <cell r="B4628">
            <v>0</v>
          </cell>
          <cell r="C4628">
            <v>0</v>
          </cell>
          <cell r="D4628">
            <v>0</v>
          </cell>
          <cell r="E4628">
            <v>0</v>
          </cell>
          <cell r="F4628">
            <v>0</v>
          </cell>
          <cell r="G4628">
            <v>0</v>
          </cell>
        </row>
        <row r="4629">
          <cell r="A4629" t="str">
            <v/>
          </cell>
          <cell r="B4629" t="str">
            <v/>
          </cell>
          <cell r="C4629">
            <v>0</v>
          </cell>
          <cell r="D4629" t="str">
            <v/>
          </cell>
          <cell r="E4629">
            <v>0</v>
          </cell>
          <cell r="F4629">
            <v>0</v>
          </cell>
          <cell r="G4629">
            <v>0</v>
          </cell>
        </row>
        <row r="4630">
          <cell r="A4630" t="str">
            <v/>
          </cell>
          <cell r="B4630" t="str">
            <v/>
          </cell>
          <cell r="C4630">
            <v>0</v>
          </cell>
          <cell r="D4630" t="str">
            <v/>
          </cell>
          <cell r="E4630">
            <v>0</v>
          </cell>
          <cell r="F4630">
            <v>0</v>
          </cell>
          <cell r="G4630">
            <v>0</v>
          </cell>
        </row>
        <row r="4631">
          <cell r="A4631" t="str">
            <v/>
          </cell>
          <cell r="B4631" t="str">
            <v/>
          </cell>
          <cell r="C4631">
            <v>0</v>
          </cell>
          <cell r="D4631" t="str">
            <v/>
          </cell>
          <cell r="E4631">
            <v>0</v>
          </cell>
          <cell r="F4631">
            <v>0</v>
          </cell>
          <cell r="G4631">
            <v>0</v>
          </cell>
        </row>
        <row r="4632">
          <cell r="A4632" t="str">
            <v/>
          </cell>
          <cell r="B4632" t="str">
            <v/>
          </cell>
          <cell r="C4632">
            <v>0</v>
          </cell>
          <cell r="D4632" t="str">
            <v/>
          </cell>
          <cell r="E4632">
            <v>0</v>
          </cell>
          <cell r="F4632">
            <v>0</v>
          </cell>
          <cell r="G4632">
            <v>0</v>
          </cell>
        </row>
        <row r="4633">
          <cell r="A4633" t="str">
            <v/>
          </cell>
          <cell r="B4633" t="str">
            <v/>
          </cell>
          <cell r="C4633">
            <v>0</v>
          </cell>
          <cell r="D4633" t="str">
            <v/>
          </cell>
          <cell r="E4633">
            <v>0</v>
          </cell>
          <cell r="F4633">
            <v>0</v>
          </cell>
          <cell r="G4633">
            <v>0</v>
          </cell>
        </row>
        <row r="4634">
          <cell r="A4634" t="str">
            <v/>
          </cell>
          <cell r="B4634" t="str">
            <v/>
          </cell>
          <cell r="C4634">
            <v>0</v>
          </cell>
          <cell r="D4634" t="str">
            <v/>
          </cell>
          <cell r="E4634">
            <v>0</v>
          </cell>
          <cell r="F4634">
            <v>0</v>
          </cell>
          <cell r="G4634">
            <v>0</v>
          </cell>
        </row>
        <row r="4635">
          <cell r="A4635" t="str">
            <v/>
          </cell>
          <cell r="B4635" t="str">
            <v/>
          </cell>
          <cell r="C4635">
            <v>0</v>
          </cell>
          <cell r="D4635" t="str">
            <v/>
          </cell>
          <cell r="E4635">
            <v>0</v>
          </cell>
          <cell r="F4635">
            <v>0</v>
          </cell>
          <cell r="G4635">
            <v>0</v>
          </cell>
        </row>
        <row r="4636">
          <cell r="A4636" t="str">
            <v/>
          </cell>
          <cell r="B4636" t="str">
            <v/>
          </cell>
          <cell r="C4636">
            <v>0</v>
          </cell>
          <cell r="D4636" t="str">
            <v/>
          </cell>
          <cell r="E4636">
            <v>0</v>
          </cell>
          <cell r="F4636">
            <v>0</v>
          </cell>
          <cell r="G4636">
            <v>0</v>
          </cell>
        </row>
        <row r="4637">
          <cell r="A4637" t="str">
            <v/>
          </cell>
          <cell r="B4637" t="str">
            <v/>
          </cell>
          <cell r="C4637">
            <v>0</v>
          </cell>
          <cell r="D4637" t="str">
            <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t="str">
            <v/>
          </cell>
          <cell r="B4647" t="str">
            <v/>
          </cell>
          <cell r="C4647">
            <v>0</v>
          </cell>
          <cell r="D4647" t="str">
            <v/>
          </cell>
          <cell r="E4647">
            <v>0</v>
          </cell>
          <cell r="F4647">
            <v>0</v>
          </cell>
          <cell r="G4647">
            <v>0</v>
          </cell>
        </row>
        <row r="4648">
          <cell r="A4648" t="str">
            <v/>
          </cell>
          <cell r="B4648" t="str">
            <v/>
          </cell>
          <cell r="C4648">
            <v>0</v>
          </cell>
          <cell r="D4648" t="str">
            <v/>
          </cell>
          <cell r="E4648">
            <v>0</v>
          </cell>
          <cell r="F4648">
            <v>0</v>
          </cell>
          <cell r="G4648">
            <v>0</v>
          </cell>
        </row>
        <row r="4649">
          <cell r="A4649">
            <v>0</v>
          </cell>
          <cell r="B4649">
            <v>0</v>
          </cell>
          <cell r="C4649">
            <v>0</v>
          </cell>
          <cell r="D4649">
            <v>0</v>
          </cell>
          <cell r="E4649">
            <v>0</v>
          </cell>
          <cell r="F4649" t="str">
            <v>Total A</v>
          </cell>
          <cell r="G4649">
            <v>0</v>
          </cell>
        </row>
        <row r="4650">
          <cell r="A4650" t="str">
            <v>B - MANO DE OBRA</v>
          </cell>
          <cell r="B4650">
            <v>0</v>
          </cell>
          <cell r="C4650">
            <v>0</v>
          </cell>
          <cell r="D4650">
            <v>0</v>
          </cell>
          <cell r="E4650">
            <v>0</v>
          </cell>
          <cell r="F4650">
            <v>0</v>
          </cell>
          <cell r="G4650">
            <v>0</v>
          </cell>
        </row>
        <row r="4651">
          <cell r="A4651" t="str">
            <v/>
          </cell>
          <cell r="B4651" t="str">
            <v/>
          </cell>
          <cell r="C4651">
            <v>0</v>
          </cell>
          <cell r="D4651" t="str">
            <v/>
          </cell>
          <cell r="E4651">
            <v>0</v>
          </cell>
          <cell r="F4651">
            <v>0</v>
          </cell>
          <cell r="G4651">
            <v>0</v>
          </cell>
        </row>
        <row r="4652">
          <cell r="A4652" t="str">
            <v/>
          </cell>
          <cell r="B4652" t="str">
            <v/>
          </cell>
          <cell r="C4652">
            <v>0</v>
          </cell>
          <cell r="D4652" t="str">
            <v/>
          </cell>
          <cell r="E4652">
            <v>0</v>
          </cell>
          <cell r="F4652">
            <v>0</v>
          </cell>
          <cell r="G4652">
            <v>0</v>
          </cell>
        </row>
        <row r="4653">
          <cell r="A4653" t="str">
            <v/>
          </cell>
          <cell r="B4653" t="str">
            <v/>
          </cell>
          <cell r="C4653">
            <v>0</v>
          </cell>
          <cell r="D4653" t="str">
            <v/>
          </cell>
          <cell r="E4653">
            <v>0</v>
          </cell>
          <cell r="F4653">
            <v>0</v>
          </cell>
          <cell r="G4653">
            <v>0</v>
          </cell>
        </row>
        <row r="4654">
          <cell r="A4654" t="str">
            <v/>
          </cell>
          <cell r="B4654" t="str">
            <v/>
          </cell>
          <cell r="C4654">
            <v>0</v>
          </cell>
          <cell r="D4654" t="str">
            <v/>
          </cell>
          <cell r="E4654">
            <v>0</v>
          </cell>
          <cell r="F4654">
            <v>0</v>
          </cell>
          <cell r="G4654">
            <v>0</v>
          </cell>
        </row>
        <row r="4655">
          <cell r="A4655" t="str">
            <v/>
          </cell>
          <cell r="B4655" t="str">
            <v/>
          </cell>
          <cell r="C4655">
            <v>0</v>
          </cell>
          <cell r="D4655" t="str">
            <v/>
          </cell>
          <cell r="E4655">
            <v>0</v>
          </cell>
          <cell r="F4655">
            <v>0</v>
          </cell>
          <cell r="G4655">
            <v>0</v>
          </cell>
        </row>
        <row r="4656">
          <cell r="A4656" t="str">
            <v/>
          </cell>
          <cell r="B4656" t="str">
            <v/>
          </cell>
          <cell r="C4656">
            <v>0</v>
          </cell>
          <cell r="D4656" t="str">
            <v/>
          </cell>
          <cell r="E4656">
            <v>0</v>
          </cell>
          <cell r="F4656">
            <v>0</v>
          </cell>
          <cell r="G4656">
            <v>0</v>
          </cell>
        </row>
        <row r="4657">
          <cell r="A4657" t="str">
            <v/>
          </cell>
          <cell r="B4657" t="str">
            <v/>
          </cell>
          <cell r="C4657">
            <v>0</v>
          </cell>
          <cell r="D4657" t="str">
            <v/>
          </cell>
          <cell r="E4657">
            <v>0</v>
          </cell>
          <cell r="F4657">
            <v>0</v>
          </cell>
          <cell r="G4657">
            <v>0</v>
          </cell>
        </row>
        <row r="4658">
          <cell r="A4658" t="str">
            <v/>
          </cell>
          <cell r="B4658" t="str">
            <v/>
          </cell>
          <cell r="C4658">
            <v>0</v>
          </cell>
          <cell r="D4658" t="str">
            <v/>
          </cell>
          <cell r="E4658">
            <v>0</v>
          </cell>
          <cell r="F4658">
            <v>0</v>
          </cell>
          <cell r="G4658">
            <v>0</v>
          </cell>
        </row>
        <row r="4659">
          <cell r="A4659">
            <v>0</v>
          </cell>
          <cell r="B4659">
            <v>0</v>
          </cell>
          <cell r="C4659">
            <v>0</v>
          </cell>
          <cell r="D4659">
            <v>0</v>
          </cell>
          <cell r="E4659">
            <v>0</v>
          </cell>
          <cell r="F4659" t="str">
            <v>Total B</v>
          </cell>
          <cell r="G4659">
            <v>0</v>
          </cell>
        </row>
        <row r="4660">
          <cell r="A4660" t="str">
            <v>C - EQUIPOS</v>
          </cell>
          <cell r="B4660">
            <v>0</v>
          </cell>
          <cell r="C4660">
            <v>0</v>
          </cell>
          <cell r="D4660">
            <v>0</v>
          </cell>
          <cell r="E4660">
            <v>0</v>
          </cell>
          <cell r="F4660">
            <v>0</v>
          </cell>
          <cell r="G4660">
            <v>0</v>
          </cell>
        </row>
        <row r="4661">
          <cell r="A4661" t="str">
            <v/>
          </cell>
          <cell r="B4661" t="str">
            <v/>
          </cell>
          <cell r="C4661">
            <v>0</v>
          </cell>
          <cell r="D4661" t="str">
            <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v>0</v>
          </cell>
          <cell r="E4671">
            <v>0</v>
          </cell>
          <cell r="F4671" t="str">
            <v>Total C</v>
          </cell>
          <cell r="G4671">
            <v>0</v>
          </cell>
        </row>
        <row r="4672">
          <cell r="A4672">
            <v>0</v>
          </cell>
          <cell r="E4672">
            <v>0</v>
          </cell>
          <cell r="G4672">
            <v>0</v>
          </cell>
        </row>
        <row r="4673">
          <cell r="A4673" t="str">
            <v/>
          </cell>
          <cell r="B4673" t="str">
            <v/>
          </cell>
          <cell r="C4673">
            <v>0</v>
          </cell>
          <cell r="D4673" t="str">
            <v>COSTO NETO</v>
          </cell>
          <cell r="E4673">
            <v>0</v>
          </cell>
          <cell r="F4673" t="str">
            <v>Total D=A+B+C</v>
          </cell>
          <cell r="G4673">
            <v>0</v>
          </cell>
        </row>
        <row r="4674">
          <cell r="A4674">
            <v>0</v>
          </cell>
          <cell r="B4674">
            <v>0</v>
          </cell>
          <cell r="C4674">
            <v>0</v>
          </cell>
          <cell r="D4674">
            <v>0</v>
          </cell>
          <cell r="E4674">
            <v>0</v>
          </cell>
          <cell r="F4674">
            <v>0</v>
          </cell>
          <cell r="G4674">
            <v>0</v>
          </cell>
        </row>
        <row r="4675">
          <cell r="A4675" t="str">
            <v>ANALISIS DE PRECIOS</v>
          </cell>
          <cell r="B4675">
            <v>0</v>
          </cell>
          <cell r="C4675">
            <v>0</v>
          </cell>
          <cell r="D4675">
            <v>0</v>
          </cell>
          <cell r="E4675">
            <v>0</v>
          </cell>
          <cell r="F4675">
            <v>0</v>
          </cell>
          <cell r="G4675">
            <v>0</v>
          </cell>
        </row>
        <row r="4676">
          <cell r="A4676" t="str">
            <v>COMITENTE:</v>
          </cell>
          <cell r="B4676" t="str">
            <v>INSTITUTO PROVINCIAL DE LA VIVIENDA</v>
          </cell>
          <cell r="C4676">
            <v>0</v>
          </cell>
          <cell r="D4676">
            <v>0</v>
          </cell>
          <cell r="E4676">
            <v>0</v>
          </cell>
          <cell r="F4676">
            <v>0</v>
          </cell>
          <cell r="G4676">
            <v>0</v>
          </cell>
        </row>
        <row r="4677">
          <cell r="A4677" t="str">
            <v>CONTRATISTA:</v>
          </cell>
          <cell r="B4677">
            <v>0</v>
          </cell>
          <cell r="C4677">
            <v>0</v>
          </cell>
          <cell r="D4677">
            <v>0</v>
          </cell>
          <cell r="E4677">
            <v>0</v>
          </cell>
          <cell r="F4677">
            <v>0</v>
          </cell>
          <cell r="G4677">
            <v>0</v>
          </cell>
        </row>
        <row r="4678">
          <cell r="A4678" t="str">
            <v>OBRA:</v>
          </cell>
          <cell r="B4678">
            <v>0</v>
          </cell>
          <cell r="C4678">
            <v>0</v>
          </cell>
          <cell r="D4678">
            <v>0</v>
          </cell>
          <cell r="E4678">
            <v>0</v>
          </cell>
          <cell r="F4678" t="str">
            <v>PRECIOS A:</v>
          </cell>
          <cell r="G4678">
            <v>0</v>
          </cell>
        </row>
        <row r="4679">
          <cell r="A4679" t="str">
            <v>UBICACIÓN:</v>
          </cell>
          <cell r="B4679">
            <v>0</v>
          </cell>
          <cell r="C4679">
            <v>0</v>
          </cell>
          <cell r="E4679">
            <v>0</v>
          </cell>
          <cell r="G4679">
            <v>0</v>
          </cell>
        </row>
        <row r="4680">
          <cell r="A4680" t="str">
            <v>RUBRO:</v>
          </cell>
          <cell r="B4680">
            <v>0</v>
          </cell>
          <cell r="C4680">
            <v>0</v>
          </cell>
          <cell r="E4680">
            <v>0</v>
          </cell>
          <cell r="G4680">
            <v>0</v>
          </cell>
        </row>
        <row r="4681">
          <cell r="A4681" t="str">
            <v>ITEM:</v>
          </cell>
          <cell r="B4681" t="str">
            <v/>
          </cell>
          <cell r="C4681" t="str">
            <v/>
          </cell>
          <cell r="E4681">
            <v>0</v>
          </cell>
          <cell r="F4681" t="str">
            <v>UNIDAD:</v>
          </cell>
          <cell r="G4681" t="str">
            <v/>
          </cell>
        </row>
        <row r="4682">
          <cell r="A4682">
            <v>0</v>
          </cell>
          <cell r="B4682">
            <v>0</v>
          </cell>
          <cell r="E4682">
            <v>0</v>
          </cell>
          <cell r="G4682">
            <v>0</v>
          </cell>
        </row>
        <row r="4683">
          <cell r="A4683" t="str">
            <v>DATOS REDETERMINACION</v>
          </cell>
          <cell r="B4683">
            <v>0</v>
          </cell>
          <cell r="C4683" t="str">
            <v>DESIGNACION</v>
          </cell>
          <cell r="D4683" t="str">
            <v>U</v>
          </cell>
          <cell r="E4683" t="str">
            <v>Cantidad</v>
          </cell>
          <cell r="F4683" t="str">
            <v>$ Unitarios</v>
          </cell>
          <cell r="G4683" t="str">
            <v>$ Parcial</v>
          </cell>
        </row>
        <row r="4684">
          <cell r="A4684" t="str">
            <v>CÓDIGO</v>
          </cell>
          <cell r="B4684" t="str">
            <v>DESCRIPCIÓN</v>
          </cell>
          <cell r="C4684">
            <v>0</v>
          </cell>
          <cell r="D4684">
            <v>0</v>
          </cell>
          <cell r="E4684">
            <v>0</v>
          </cell>
          <cell r="F4684">
            <v>0</v>
          </cell>
          <cell r="G4684">
            <v>0</v>
          </cell>
        </row>
        <row r="4685">
          <cell r="A4685" t="str">
            <v>A - MATERIALES</v>
          </cell>
          <cell r="B4685">
            <v>0</v>
          </cell>
          <cell r="C4685">
            <v>0</v>
          </cell>
          <cell r="D4685">
            <v>0</v>
          </cell>
          <cell r="E4685">
            <v>0</v>
          </cell>
          <cell r="F4685">
            <v>0</v>
          </cell>
          <cell r="G4685">
            <v>0</v>
          </cell>
        </row>
        <row r="4686">
          <cell r="A4686" t="str">
            <v/>
          </cell>
          <cell r="B4686" t="str">
            <v/>
          </cell>
          <cell r="C4686">
            <v>0</v>
          </cell>
          <cell r="D4686" t="str">
            <v/>
          </cell>
          <cell r="E4686">
            <v>0</v>
          </cell>
          <cell r="F4686">
            <v>0</v>
          </cell>
          <cell r="G4686">
            <v>0</v>
          </cell>
        </row>
        <row r="4687">
          <cell r="A4687" t="str">
            <v/>
          </cell>
          <cell r="B4687" t="str">
            <v/>
          </cell>
          <cell r="C4687">
            <v>0</v>
          </cell>
          <cell r="D4687" t="str">
            <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t="str">
            <v/>
          </cell>
          <cell r="B4697" t="str">
            <v/>
          </cell>
          <cell r="C4697">
            <v>0</v>
          </cell>
          <cell r="D4697" t="str">
            <v/>
          </cell>
          <cell r="E4697">
            <v>0</v>
          </cell>
          <cell r="F4697">
            <v>0</v>
          </cell>
          <cell r="G4697">
            <v>0</v>
          </cell>
        </row>
        <row r="4698">
          <cell r="A4698" t="str">
            <v/>
          </cell>
          <cell r="B4698" t="str">
            <v/>
          </cell>
          <cell r="C4698">
            <v>0</v>
          </cell>
          <cell r="D4698" t="str">
            <v/>
          </cell>
          <cell r="E4698">
            <v>0</v>
          </cell>
          <cell r="F4698">
            <v>0</v>
          </cell>
          <cell r="G4698">
            <v>0</v>
          </cell>
        </row>
        <row r="4699">
          <cell r="A4699" t="str">
            <v/>
          </cell>
          <cell r="B4699" t="str">
            <v/>
          </cell>
          <cell r="C4699">
            <v>0</v>
          </cell>
          <cell r="D4699" t="str">
            <v/>
          </cell>
          <cell r="E4699">
            <v>0</v>
          </cell>
          <cell r="F4699">
            <v>0</v>
          </cell>
          <cell r="G4699">
            <v>0</v>
          </cell>
        </row>
        <row r="4700">
          <cell r="A4700" t="str">
            <v/>
          </cell>
          <cell r="B4700" t="str">
            <v/>
          </cell>
          <cell r="C4700">
            <v>0</v>
          </cell>
          <cell r="D4700" t="str">
            <v/>
          </cell>
          <cell r="E4700">
            <v>0</v>
          </cell>
          <cell r="F4700">
            <v>0</v>
          </cell>
          <cell r="G4700">
            <v>0</v>
          </cell>
        </row>
        <row r="4701">
          <cell r="A4701" t="str">
            <v/>
          </cell>
          <cell r="B4701" t="str">
            <v/>
          </cell>
          <cell r="C4701">
            <v>0</v>
          </cell>
          <cell r="D4701" t="str">
            <v/>
          </cell>
          <cell r="E4701">
            <v>0</v>
          </cell>
          <cell r="F4701">
            <v>0</v>
          </cell>
          <cell r="G4701">
            <v>0</v>
          </cell>
        </row>
        <row r="4702">
          <cell r="A4702" t="str">
            <v/>
          </cell>
          <cell r="B4702" t="str">
            <v/>
          </cell>
          <cell r="C4702">
            <v>0</v>
          </cell>
          <cell r="D4702" t="str">
            <v/>
          </cell>
          <cell r="E4702">
            <v>0</v>
          </cell>
          <cell r="F4702">
            <v>0</v>
          </cell>
          <cell r="G4702">
            <v>0</v>
          </cell>
        </row>
        <row r="4703">
          <cell r="A4703" t="str">
            <v/>
          </cell>
          <cell r="B4703" t="str">
            <v/>
          </cell>
          <cell r="C4703">
            <v>0</v>
          </cell>
          <cell r="D4703" t="str">
            <v/>
          </cell>
          <cell r="E4703">
            <v>0</v>
          </cell>
          <cell r="F4703">
            <v>0</v>
          </cell>
          <cell r="G4703">
            <v>0</v>
          </cell>
        </row>
        <row r="4704">
          <cell r="A4704" t="str">
            <v/>
          </cell>
          <cell r="B4704" t="str">
            <v/>
          </cell>
          <cell r="C4704">
            <v>0</v>
          </cell>
          <cell r="D4704" t="str">
            <v/>
          </cell>
          <cell r="E4704">
            <v>0</v>
          </cell>
          <cell r="F4704">
            <v>0</v>
          </cell>
          <cell r="G4704">
            <v>0</v>
          </cell>
        </row>
        <row r="4705">
          <cell r="A4705" t="str">
            <v/>
          </cell>
          <cell r="B4705" t="str">
            <v/>
          </cell>
          <cell r="C4705">
            <v>0</v>
          </cell>
          <cell r="D4705" t="str">
            <v/>
          </cell>
          <cell r="E4705">
            <v>0</v>
          </cell>
          <cell r="F4705">
            <v>0</v>
          </cell>
          <cell r="G4705">
            <v>0</v>
          </cell>
        </row>
        <row r="4706">
          <cell r="A4706">
            <v>0</v>
          </cell>
          <cell r="B4706">
            <v>0</v>
          </cell>
          <cell r="C4706">
            <v>0</v>
          </cell>
          <cell r="D4706">
            <v>0</v>
          </cell>
          <cell r="E4706">
            <v>0</v>
          </cell>
          <cell r="F4706" t="str">
            <v>Total A</v>
          </cell>
          <cell r="G4706">
            <v>0</v>
          </cell>
        </row>
        <row r="4707">
          <cell r="A4707" t="str">
            <v>B - MANO DE OBRA</v>
          </cell>
          <cell r="B4707">
            <v>0</v>
          </cell>
          <cell r="C4707">
            <v>0</v>
          </cell>
          <cell r="D4707">
            <v>0</v>
          </cell>
          <cell r="E4707">
            <v>0</v>
          </cell>
          <cell r="F4707">
            <v>0</v>
          </cell>
          <cell r="G4707">
            <v>0</v>
          </cell>
        </row>
        <row r="4708">
          <cell r="A4708" t="str">
            <v/>
          </cell>
          <cell r="B4708" t="str">
            <v/>
          </cell>
          <cell r="C4708">
            <v>0</v>
          </cell>
          <cell r="D4708" t="str">
            <v/>
          </cell>
          <cell r="E4708">
            <v>0</v>
          </cell>
          <cell r="F4708">
            <v>0</v>
          </cell>
          <cell r="G4708">
            <v>0</v>
          </cell>
        </row>
        <row r="4709">
          <cell r="A4709" t="str">
            <v/>
          </cell>
          <cell r="B4709" t="str">
            <v/>
          </cell>
          <cell r="C4709">
            <v>0</v>
          </cell>
          <cell r="D4709" t="str">
            <v/>
          </cell>
          <cell r="E4709">
            <v>0</v>
          </cell>
          <cell r="F4709">
            <v>0</v>
          </cell>
          <cell r="G4709">
            <v>0</v>
          </cell>
        </row>
        <row r="4710">
          <cell r="A4710" t="str">
            <v/>
          </cell>
          <cell r="B4710" t="str">
            <v/>
          </cell>
          <cell r="C4710">
            <v>0</v>
          </cell>
          <cell r="D4710" t="str">
            <v/>
          </cell>
          <cell r="E4710">
            <v>0</v>
          </cell>
          <cell r="F4710">
            <v>0</v>
          </cell>
          <cell r="G4710">
            <v>0</v>
          </cell>
        </row>
        <row r="4711">
          <cell r="A4711" t="str">
            <v/>
          </cell>
          <cell r="B4711" t="str">
            <v/>
          </cell>
          <cell r="C4711">
            <v>0</v>
          </cell>
          <cell r="D4711" t="str">
            <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v>0</v>
          </cell>
          <cell r="B4716">
            <v>0</v>
          </cell>
          <cell r="C4716">
            <v>0</v>
          </cell>
          <cell r="D4716">
            <v>0</v>
          </cell>
          <cell r="E4716">
            <v>0</v>
          </cell>
          <cell r="F4716" t="str">
            <v>Total B</v>
          </cell>
          <cell r="G4716">
            <v>0</v>
          </cell>
        </row>
        <row r="4717">
          <cell r="A4717" t="str">
            <v>C - EQUIPOS</v>
          </cell>
          <cell r="B4717">
            <v>0</v>
          </cell>
          <cell r="C4717">
            <v>0</v>
          </cell>
          <cell r="D4717">
            <v>0</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t="str">
            <v/>
          </cell>
          <cell r="B4726" t="str">
            <v/>
          </cell>
          <cell r="C4726">
            <v>0</v>
          </cell>
          <cell r="D4726" t="str">
            <v/>
          </cell>
          <cell r="E4726">
            <v>0</v>
          </cell>
          <cell r="F4726">
            <v>0</v>
          </cell>
          <cell r="G4726">
            <v>0</v>
          </cell>
        </row>
        <row r="4727">
          <cell r="A4727" t="str">
            <v/>
          </cell>
          <cell r="B4727" t="str">
            <v/>
          </cell>
          <cell r="C4727">
            <v>0</v>
          </cell>
          <cell r="D4727" t="str">
            <v/>
          </cell>
          <cell r="E4727">
            <v>0</v>
          </cell>
          <cell r="F4727">
            <v>0</v>
          </cell>
          <cell r="G4727">
            <v>0</v>
          </cell>
        </row>
        <row r="4728">
          <cell r="A4728">
            <v>0</v>
          </cell>
          <cell r="E4728">
            <v>0</v>
          </cell>
          <cell r="F4728" t="str">
            <v>Total C</v>
          </cell>
          <cell r="G4728">
            <v>0</v>
          </cell>
        </row>
        <row r="4729">
          <cell r="A4729">
            <v>0</v>
          </cell>
          <cell r="E4729">
            <v>0</v>
          </cell>
          <cell r="G4729">
            <v>0</v>
          </cell>
        </row>
        <row r="4730">
          <cell r="A4730" t="str">
            <v/>
          </cell>
          <cell r="B4730" t="str">
            <v/>
          </cell>
          <cell r="C4730">
            <v>0</v>
          </cell>
          <cell r="D4730" t="str">
            <v>COSTO NETO</v>
          </cell>
          <cell r="E4730">
            <v>0</v>
          </cell>
          <cell r="F4730" t="str">
            <v>Total D=A+B+C</v>
          </cell>
          <cell r="G4730">
            <v>0</v>
          </cell>
        </row>
        <row r="4731">
          <cell r="A4731">
            <v>0</v>
          </cell>
          <cell r="B4731">
            <v>0</v>
          </cell>
          <cell r="C4731">
            <v>0</v>
          </cell>
          <cell r="D4731">
            <v>0</v>
          </cell>
          <cell r="E4731">
            <v>0</v>
          </cell>
          <cell r="F4731">
            <v>0</v>
          </cell>
          <cell r="G4731">
            <v>0</v>
          </cell>
        </row>
        <row r="4732">
          <cell r="A4732" t="str">
            <v>ANALISIS DE PRECIOS</v>
          </cell>
          <cell r="B4732">
            <v>0</v>
          </cell>
          <cell r="C4732">
            <v>0</v>
          </cell>
          <cell r="D4732">
            <v>0</v>
          </cell>
          <cell r="E4732">
            <v>0</v>
          </cell>
          <cell r="F4732">
            <v>0</v>
          </cell>
          <cell r="G4732">
            <v>0</v>
          </cell>
        </row>
        <row r="4733">
          <cell r="A4733" t="str">
            <v>COMITENTE:</v>
          </cell>
          <cell r="B4733" t="str">
            <v>INSTITUTO PROVINCIAL DE LA VIVIENDA</v>
          </cell>
          <cell r="C4733">
            <v>0</v>
          </cell>
          <cell r="D4733">
            <v>0</v>
          </cell>
          <cell r="E4733">
            <v>0</v>
          </cell>
          <cell r="F4733">
            <v>0</v>
          </cell>
          <cell r="G4733">
            <v>0</v>
          </cell>
        </row>
        <row r="4734">
          <cell r="A4734" t="str">
            <v>CONTRATISTA:</v>
          </cell>
          <cell r="B4734">
            <v>0</v>
          </cell>
          <cell r="C4734">
            <v>0</v>
          </cell>
          <cell r="D4734">
            <v>0</v>
          </cell>
          <cell r="E4734">
            <v>0</v>
          </cell>
          <cell r="F4734">
            <v>0</v>
          </cell>
          <cell r="G4734">
            <v>0</v>
          </cell>
        </row>
        <row r="4735">
          <cell r="A4735" t="str">
            <v>OBRA:</v>
          </cell>
          <cell r="B4735">
            <v>0</v>
          </cell>
          <cell r="C4735">
            <v>0</v>
          </cell>
          <cell r="D4735">
            <v>0</v>
          </cell>
          <cell r="E4735">
            <v>0</v>
          </cell>
          <cell r="F4735" t="str">
            <v>PRECIOS A:</v>
          </cell>
          <cell r="G4735">
            <v>0</v>
          </cell>
        </row>
        <row r="4736">
          <cell r="A4736" t="str">
            <v>UBICACIÓN:</v>
          </cell>
          <cell r="B4736">
            <v>0</v>
          </cell>
          <cell r="C4736">
            <v>0</v>
          </cell>
          <cell r="E4736">
            <v>0</v>
          </cell>
          <cell r="G4736">
            <v>0</v>
          </cell>
        </row>
        <row r="4737">
          <cell r="A4737" t="str">
            <v>RUBRO:</v>
          </cell>
          <cell r="B4737">
            <v>0</v>
          </cell>
          <cell r="C4737">
            <v>0</v>
          </cell>
          <cell r="E4737">
            <v>0</v>
          </cell>
          <cell r="G4737">
            <v>0</v>
          </cell>
        </row>
        <row r="4738">
          <cell r="A4738" t="str">
            <v>ITEM:</v>
          </cell>
          <cell r="B4738" t="str">
            <v/>
          </cell>
          <cell r="C4738" t="str">
            <v/>
          </cell>
          <cell r="E4738">
            <v>0</v>
          </cell>
          <cell r="F4738" t="str">
            <v>UNIDAD:</v>
          </cell>
          <cell r="G4738" t="str">
            <v/>
          </cell>
        </row>
        <row r="4739">
          <cell r="A4739">
            <v>0</v>
          </cell>
          <cell r="B4739">
            <v>0</v>
          </cell>
          <cell r="E4739">
            <v>0</v>
          </cell>
          <cell r="G4739">
            <v>0</v>
          </cell>
        </row>
        <row r="4740">
          <cell r="A4740" t="str">
            <v>DATOS REDETERMINACION</v>
          </cell>
          <cell r="B4740">
            <v>0</v>
          </cell>
          <cell r="C4740" t="str">
            <v>DESIGNACION</v>
          </cell>
          <cell r="D4740" t="str">
            <v>U</v>
          </cell>
          <cell r="E4740" t="str">
            <v>Cantidad</v>
          </cell>
          <cell r="F4740" t="str">
            <v>$ Unitarios</v>
          </cell>
          <cell r="G4740" t="str">
            <v>$ Parcial</v>
          </cell>
        </row>
        <row r="4741">
          <cell r="A4741" t="str">
            <v>CÓDIGO</v>
          </cell>
          <cell r="B4741" t="str">
            <v>DESCRIPCIÓN</v>
          </cell>
          <cell r="C4741">
            <v>0</v>
          </cell>
          <cell r="D4741">
            <v>0</v>
          </cell>
          <cell r="E4741">
            <v>0</v>
          </cell>
          <cell r="F4741">
            <v>0</v>
          </cell>
          <cell r="G4741">
            <v>0</v>
          </cell>
        </row>
        <row r="4742">
          <cell r="A4742" t="str">
            <v>A - MATERIALES</v>
          </cell>
          <cell r="B4742">
            <v>0</v>
          </cell>
          <cell r="C4742">
            <v>0</v>
          </cell>
          <cell r="D4742">
            <v>0</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t="str">
            <v/>
          </cell>
          <cell r="B4747" t="str">
            <v/>
          </cell>
          <cell r="C4747">
            <v>0</v>
          </cell>
          <cell r="D4747" t="str">
            <v/>
          </cell>
          <cell r="E4747">
            <v>0</v>
          </cell>
          <cell r="F4747">
            <v>0</v>
          </cell>
          <cell r="G4747">
            <v>0</v>
          </cell>
        </row>
        <row r="4748">
          <cell r="A4748" t="str">
            <v/>
          </cell>
          <cell r="B4748" t="str">
            <v/>
          </cell>
          <cell r="C4748">
            <v>0</v>
          </cell>
          <cell r="D4748" t="str">
            <v/>
          </cell>
          <cell r="E4748">
            <v>0</v>
          </cell>
          <cell r="F4748">
            <v>0</v>
          </cell>
          <cell r="G4748">
            <v>0</v>
          </cell>
        </row>
        <row r="4749">
          <cell r="A4749" t="str">
            <v/>
          </cell>
          <cell r="B4749" t="str">
            <v/>
          </cell>
          <cell r="C4749">
            <v>0</v>
          </cell>
          <cell r="D4749" t="str">
            <v/>
          </cell>
          <cell r="E4749">
            <v>0</v>
          </cell>
          <cell r="F4749">
            <v>0</v>
          </cell>
          <cell r="G4749">
            <v>0</v>
          </cell>
        </row>
        <row r="4750">
          <cell r="A4750" t="str">
            <v/>
          </cell>
          <cell r="B4750" t="str">
            <v/>
          </cell>
          <cell r="C4750">
            <v>0</v>
          </cell>
          <cell r="D4750" t="str">
            <v/>
          </cell>
          <cell r="E4750">
            <v>0</v>
          </cell>
          <cell r="F4750">
            <v>0</v>
          </cell>
          <cell r="G4750">
            <v>0</v>
          </cell>
        </row>
        <row r="4751">
          <cell r="A4751" t="str">
            <v/>
          </cell>
          <cell r="B4751" t="str">
            <v/>
          </cell>
          <cell r="C4751">
            <v>0</v>
          </cell>
          <cell r="D4751" t="str">
            <v/>
          </cell>
          <cell r="E4751">
            <v>0</v>
          </cell>
          <cell r="F4751">
            <v>0</v>
          </cell>
          <cell r="G4751">
            <v>0</v>
          </cell>
        </row>
        <row r="4752">
          <cell r="A4752" t="str">
            <v/>
          </cell>
          <cell r="B4752" t="str">
            <v/>
          </cell>
          <cell r="C4752">
            <v>0</v>
          </cell>
          <cell r="D4752" t="str">
            <v/>
          </cell>
          <cell r="E4752">
            <v>0</v>
          </cell>
          <cell r="F4752">
            <v>0</v>
          </cell>
          <cell r="G4752">
            <v>0</v>
          </cell>
        </row>
        <row r="4753">
          <cell r="A4753" t="str">
            <v/>
          </cell>
          <cell r="B4753" t="str">
            <v/>
          </cell>
          <cell r="C4753">
            <v>0</v>
          </cell>
          <cell r="D4753" t="str">
            <v/>
          </cell>
          <cell r="E4753">
            <v>0</v>
          </cell>
          <cell r="F4753">
            <v>0</v>
          </cell>
          <cell r="G4753">
            <v>0</v>
          </cell>
        </row>
        <row r="4754">
          <cell r="A4754" t="str">
            <v/>
          </cell>
          <cell r="B4754" t="str">
            <v/>
          </cell>
          <cell r="C4754">
            <v>0</v>
          </cell>
          <cell r="D4754" t="str">
            <v/>
          </cell>
          <cell r="E4754">
            <v>0</v>
          </cell>
          <cell r="F4754">
            <v>0</v>
          </cell>
          <cell r="G4754">
            <v>0</v>
          </cell>
        </row>
        <row r="4755">
          <cell r="A4755" t="str">
            <v/>
          </cell>
          <cell r="B4755" t="str">
            <v/>
          </cell>
          <cell r="C4755">
            <v>0</v>
          </cell>
          <cell r="D4755" t="str">
            <v/>
          </cell>
          <cell r="E4755">
            <v>0</v>
          </cell>
          <cell r="F4755">
            <v>0</v>
          </cell>
          <cell r="G4755">
            <v>0</v>
          </cell>
        </row>
        <row r="4756">
          <cell r="A4756" t="str">
            <v/>
          </cell>
          <cell r="B4756" t="str">
            <v/>
          </cell>
          <cell r="C4756">
            <v>0</v>
          </cell>
          <cell r="D4756" t="str">
            <v/>
          </cell>
          <cell r="E4756">
            <v>0</v>
          </cell>
          <cell r="F4756">
            <v>0</v>
          </cell>
          <cell r="G4756">
            <v>0</v>
          </cell>
        </row>
        <row r="4757">
          <cell r="A4757" t="str">
            <v/>
          </cell>
          <cell r="B4757" t="str">
            <v/>
          </cell>
          <cell r="C4757">
            <v>0</v>
          </cell>
          <cell r="D4757" t="str">
            <v/>
          </cell>
          <cell r="E4757">
            <v>0</v>
          </cell>
          <cell r="F4757">
            <v>0</v>
          </cell>
          <cell r="G4757">
            <v>0</v>
          </cell>
        </row>
        <row r="4758">
          <cell r="A4758" t="str">
            <v/>
          </cell>
          <cell r="B4758" t="str">
            <v/>
          </cell>
          <cell r="C4758">
            <v>0</v>
          </cell>
          <cell r="D4758" t="str">
            <v/>
          </cell>
          <cell r="E4758">
            <v>0</v>
          </cell>
          <cell r="F4758">
            <v>0</v>
          </cell>
          <cell r="G4758">
            <v>0</v>
          </cell>
        </row>
        <row r="4759">
          <cell r="A4759" t="str">
            <v/>
          </cell>
          <cell r="B4759" t="str">
            <v/>
          </cell>
          <cell r="C4759">
            <v>0</v>
          </cell>
          <cell r="D4759" t="str">
            <v/>
          </cell>
          <cell r="E4759">
            <v>0</v>
          </cell>
          <cell r="F4759">
            <v>0</v>
          </cell>
          <cell r="G4759">
            <v>0</v>
          </cell>
        </row>
        <row r="4760">
          <cell r="A4760" t="str">
            <v/>
          </cell>
          <cell r="B4760" t="str">
            <v/>
          </cell>
          <cell r="C4760">
            <v>0</v>
          </cell>
          <cell r="D4760" t="str">
            <v/>
          </cell>
          <cell r="E4760">
            <v>0</v>
          </cell>
          <cell r="F4760">
            <v>0</v>
          </cell>
          <cell r="G4760">
            <v>0</v>
          </cell>
        </row>
        <row r="4761">
          <cell r="A4761" t="str">
            <v/>
          </cell>
          <cell r="B4761" t="str">
            <v/>
          </cell>
          <cell r="C4761">
            <v>0</v>
          </cell>
          <cell r="D4761" t="str">
            <v/>
          </cell>
          <cell r="E4761">
            <v>0</v>
          </cell>
          <cell r="F4761">
            <v>0</v>
          </cell>
          <cell r="G4761">
            <v>0</v>
          </cell>
        </row>
        <row r="4762">
          <cell r="A4762" t="str">
            <v/>
          </cell>
          <cell r="B4762" t="str">
            <v/>
          </cell>
          <cell r="C4762">
            <v>0</v>
          </cell>
          <cell r="D4762" t="str">
            <v/>
          </cell>
          <cell r="E4762">
            <v>0</v>
          </cell>
          <cell r="F4762">
            <v>0</v>
          </cell>
          <cell r="G4762">
            <v>0</v>
          </cell>
        </row>
        <row r="4763">
          <cell r="A4763">
            <v>0</v>
          </cell>
          <cell r="B4763">
            <v>0</v>
          </cell>
          <cell r="C4763">
            <v>0</v>
          </cell>
          <cell r="D4763">
            <v>0</v>
          </cell>
          <cell r="E4763">
            <v>0</v>
          </cell>
          <cell r="F4763" t="str">
            <v>Total A</v>
          </cell>
          <cell r="G4763">
            <v>0</v>
          </cell>
        </row>
        <row r="4764">
          <cell r="A4764" t="str">
            <v>B - MANO DE OBRA</v>
          </cell>
          <cell r="B4764">
            <v>0</v>
          </cell>
          <cell r="C4764">
            <v>0</v>
          </cell>
          <cell r="D4764">
            <v>0</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v>0</v>
          </cell>
          <cell r="B4773">
            <v>0</v>
          </cell>
          <cell r="C4773">
            <v>0</v>
          </cell>
          <cell r="D4773">
            <v>0</v>
          </cell>
          <cell r="E4773">
            <v>0</v>
          </cell>
          <cell r="F4773" t="str">
            <v>Total B</v>
          </cell>
          <cell r="G4773">
            <v>0</v>
          </cell>
        </row>
        <row r="4774">
          <cell r="A4774" t="str">
            <v>C - EQUIPOS</v>
          </cell>
          <cell r="B4774">
            <v>0</v>
          </cell>
          <cell r="C4774">
            <v>0</v>
          </cell>
          <cell r="D4774">
            <v>0</v>
          </cell>
          <cell r="E4774">
            <v>0</v>
          </cell>
          <cell r="F4774">
            <v>0</v>
          </cell>
          <cell r="G4774">
            <v>0</v>
          </cell>
        </row>
        <row r="4775">
          <cell r="A4775" t="str">
            <v/>
          </cell>
          <cell r="B4775" t="str">
            <v/>
          </cell>
          <cell r="C4775">
            <v>0</v>
          </cell>
          <cell r="D4775" t="str">
            <v/>
          </cell>
          <cell r="E4775">
            <v>0</v>
          </cell>
          <cell r="F4775">
            <v>0</v>
          </cell>
          <cell r="G4775">
            <v>0</v>
          </cell>
        </row>
        <row r="4776">
          <cell r="A4776" t="str">
            <v/>
          </cell>
          <cell r="B4776" t="str">
            <v/>
          </cell>
          <cell r="C4776">
            <v>0</v>
          </cell>
          <cell r="D4776" t="str">
            <v/>
          </cell>
          <cell r="E4776">
            <v>0</v>
          </cell>
          <cell r="F4776">
            <v>0</v>
          </cell>
          <cell r="G4776">
            <v>0</v>
          </cell>
        </row>
        <row r="4777">
          <cell r="A4777" t="str">
            <v/>
          </cell>
          <cell r="B4777" t="str">
            <v/>
          </cell>
          <cell r="C4777">
            <v>0</v>
          </cell>
          <cell r="D4777" t="str">
            <v/>
          </cell>
          <cell r="E4777">
            <v>0</v>
          </cell>
          <cell r="F4777">
            <v>0</v>
          </cell>
          <cell r="G4777">
            <v>0</v>
          </cell>
        </row>
        <row r="4778">
          <cell r="A4778" t="str">
            <v/>
          </cell>
          <cell r="B4778" t="str">
            <v/>
          </cell>
          <cell r="C4778">
            <v>0</v>
          </cell>
          <cell r="D4778" t="str">
            <v/>
          </cell>
          <cell r="E4778">
            <v>0</v>
          </cell>
          <cell r="F4778">
            <v>0</v>
          </cell>
          <cell r="G4778">
            <v>0</v>
          </cell>
        </row>
        <row r="4779">
          <cell r="A4779" t="str">
            <v/>
          </cell>
          <cell r="B4779" t="str">
            <v/>
          </cell>
          <cell r="C4779">
            <v>0</v>
          </cell>
          <cell r="D4779" t="str">
            <v/>
          </cell>
          <cell r="E4779">
            <v>0</v>
          </cell>
          <cell r="F4779">
            <v>0</v>
          </cell>
          <cell r="G4779">
            <v>0</v>
          </cell>
        </row>
        <row r="4780">
          <cell r="A4780" t="str">
            <v/>
          </cell>
          <cell r="B4780" t="str">
            <v/>
          </cell>
          <cell r="C4780">
            <v>0</v>
          </cell>
          <cell r="D4780" t="str">
            <v/>
          </cell>
          <cell r="E4780">
            <v>0</v>
          </cell>
          <cell r="F4780">
            <v>0</v>
          </cell>
          <cell r="G4780">
            <v>0</v>
          </cell>
        </row>
        <row r="4781">
          <cell r="A4781" t="str">
            <v/>
          </cell>
          <cell r="B4781" t="str">
            <v/>
          </cell>
          <cell r="C4781">
            <v>0</v>
          </cell>
          <cell r="D4781" t="str">
            <v/>
          </cell>
          <cell r="E4781">
            <v>0</v>
          </cell>
          <cell r="F4781">
            <v>0</v>
          </cell>
          <cell r="G4781">
            <v>0</v>
          </cell>
        </row>
        <row r="4782">
          <cell r="A4782" t="str">
            <v/>
          </cell>
          <cell r="B4782" t="str">
            <v/>
          </cell>
          <cell r="C4782">
            <v>0</v>
          </cell>
          <cell r="D4782" t="str">
            <v/>
          </cell>
          <cell r="E4782">
            <v>0</v>
          </cell>
          <cell r="F4782">
            <v>0</v>
          </cell>
          <cell r="G4782">
            <v>0</v>
          </cell>
        </row>
        <row r="4783">
          <cell r="A4783" t="str">
            <v/>
          </cell>
          <cell r="B4783" t="str">
            <v/>
          </cell>
          <cell r="C4783">
            <v>0</v>
          </cell>
          <cell r="D4783" t="str">
            <v/>
          </cell>
          <cell r="E4783">
            <v>0</v>
          </cell>
          <cell r="F4783">
            <v>0</v>
          </cell>
          <cell r="G4783">
            <v>0</v>
          </cell>
        </row>
        <row r="4784">
          <cell r="A4784" t="str">
            <v/>
          </cell>
          <cell r="B4784" t="str">
            <v/>
          </cell>
          <cell r="C4784">
            <v>0</v>
          </cell>
          <cell r="D4784" t="str">
            <v/>
          </cell>
          <cell r="E4784">
            <v>0</v>
          </cell>
          <cell r="F4784">
            <v>0</v>
          </cell>
          <cell r="G4784">
            <v>0</v>
          </cell>
        </row>
        <row r="4785">
          <cell r="A4785">
            <v>0</v>
          </cell>
          <cell r="E4785">
            <v>0</v>
          </cell>
          <cell r="F4785" t="str">
            <v>Total C</v>
          </cell>
          <cell r="G4785">
            <v>0</v>
          </cell>
        </row>
        <row r="4786">
          <cell r="A4786">
            <v>0</v>
          </cell>
          <cell r="E4786">
            <v>0</v>
          </cell>
          <cell r="G4786">
            <v>0</v>
          </cell>
        </row>
        <row r="4787">
          <cell r="A4787" t="str">
            <v/>
          </cell>
          <cell r="B4787" t="str">
            <v/>
          </cell>
          <cell r="C4787">
            <v>0</v>
          </cell>
          <cell r="D4787" t="str">
            <v>COSTO NETO</v>
          </cell>
          <cell r="E4787">
            <v>0</v>
          </cell>
          <cell r="F4787" t="str">
            <v>Total D=A+B+C</v>
          </cell>
          <cell r="G4787">
            <v>0</v>
          </cell>
        </row>
        <row r="4789">
          <cell r="A4789" t="str">
            <v>ANALISIS DE PRECIOS</v>
          </cell>
          <cell r="B4789">
            <v>0</v>
          </cell>
          <cell r="C4789">
            <v>0</v>
          </cell>
          <cell r="D4789">
            <v>0</v>
          </cell>
          <cell r="E4789">
            <v>0</v>
          </cell>
          <cell r="F4789">
            <v>0</v>
          </cell>
          <cell r="G4789">
            <v>0</v>
          </cell>
        </row>
        <row r="4790">
          <cell r="A4790" t="str">
            <v>COMITENTE:</v>
          </cell>
          <cell r="B4790" t="str">
            <v>INSTITUTO PROVINCIAL DE LA VIVIENDA</v>
          </cell>
          <cell r="C4790">
            <v>0</v>
          </cell>
          <cell r="D4790">
            <v>0</v>
          </cell>
          <cell r="E4790">
            <v>0</v>
          </cell>
          <cell r="F4790">
            <v>0</v>
          </cell>
          <cell r="G4790">
            <v>0</v>
          </cell>
        </row>
        <row r="4791">
          <cell r="A4791" t="str">
            <v>CONTRATISTA:</v>
          </cell>
          <cell r="B4791">
            <v>0</v>
          </cell>
          <cell r="C4791">
            <v>0</v>
          </cell>
          <cell r="D4791">
            <v>0</v>
          </cell>
          <cell r="E4791">
            <v>0</v>
          </cell>
          <cell r="F4791">
            <v>0</v>
          </cell>
          <cell r="G4791">
            <v>0</v>
          </cell>
        </row>
        <row r="4792">
          <cell r="A4792" t="str">
            <v>OBRA:</v>
          </cell>
          <cell r="B4792">
            <v>0</v>
          </cell>
          <cell r="C4792">
            <v>0</v>
          </cell>
          <cell r="D4792">
            <v>0</v>
          </cell>
          <cell r="E4792">
            <v>0</v>
          </cell>
          <cell r="F4792" t="str">
            <v>PRECIOS A:</v>
          </cell>
          <cell r="G4792">
            <v>0</v>
          </cell>
        </row>
        <row r="4793">
          <cell r="A4793" t="str">
            <v>UBICACIÓN:</v>
          </cell>
          <cell r="B4793">
            <v>0</v>
          </cell>
          <cell r="C4793">
            <v>0</v>
          </cell>
          <cell r="E4793">
            <v>0</v>
          </cell>
          <cell r="G4793">
            <v>0</v>
          </cell>
        </row>
        <row r="4794">
          <cell r="A4794" t="str">
            <v>RUBRO:</v>
          </cell>
          <cell r="B4794">
            <v>0</v>
          </cell>
          <cell r="C4794">
            <v>0</v>
          </cell>
          <cell r="E4794">
            <v>0</v>
          </cell>
          <cell r="G4794">
            <v>0</v>
          </cell>
        </row>
        <row r="4795">
          <cell r="A4795" t="str">
            <v>ITEM:</v>
          </cell>
          <cell r="B4795" t="str">
            <v/>
          </cell>
          <cell r="C4795" t="str">
            <v/>
          </cell>
          <cell r="E4795">
            <v>0</v>
          </cell>
          <cell r="F4795" t="str">
            <v>UNIDAD:</v>
          </cell>
          <cell r="G4795" t="str">
            <v/>
          </cell>
        </row>
        <row r="4796">
          <cell r="A4796">
            <v>0</v>
          </cell>
          <cell r="B4796">
            <v>0</v>
          </cell>
          <cell r="E4796">
            <v>0</v>
          </cell>
          <cell r="G4796">
            <v>0</v>
          </cell>
        </row>
        <row r="4797">
          <cell r="A4797" t="str">
            <v>DATOS REDETERMINACION</v>
          </cell>
          <cell r="B4797">
            <v>0</v>
          </cell>
          <cell r="C4797" t="str">
            <v>DESIGNACION</v>
          </cell>
          <cell r="D4797" t="str">
            <v>U</v>
          </cell>
          <cell r="E4797" t="str">
            <v>Cantidad</v>
          </cell>
          <cell r="F4797" t="str">
            <v>$ Unitarios</v>
          </cell>
          <cell r="G4797" t="str">
            <v>$ Parcial</v>
          </cell>
        </row>
        <row r="4798">
          <cell r="A4798" t="str">
            <v>CÓDIGO</v>
          </cell>
          <cell r="B4798" t="str">
            <v>DESCRIPCIÓN</v>
          </cell>
          <cell r="C4798">
            <v>0</v>
          </cell>
          <cell r="D4798">
            <v>0</v>
          </cell>
          <cell r="E4798">
            <v>0</v>
          </cell>
          <cell r="F4798">
            <v>0</v>
          </cell>
          <cell r="G4798">
            <v>0</v>
          </cell>
        </row>
        <row r="4799">
          <cell r="A4799" t="str">
            <v>A - MATERIALES</v>
          </cell>
          <cell r="B4799">
            <v>0</v>
          </cell>
          <cell r="C4799">
            <v>0</v>
          </cell>
          <cell r="D4799">
            <v>0</v>
          </cell>
          <cell r="E4799">
            <v>0</v>
          </cell>
          <cell r="F4799">
            <v>0</v>
          </cell>
          <cell r="G4799">
            <v>0</v>
          </cell>
        </row>
        <row r="4800">
          <cell r="A4800" t="str">
            <v/>
          </cell>
          <cell r="B4800" t="str">
            <v/>
          </cell>
          <cell r="C4800">
            <v>0</v>
          </cell>
          <cell r="D4800" t="str">
            <v/>
          </cell>
          <cell r="E4800">
            <v>0</v>
          </cell>
          <cell r="F4800">
            <v>0</v>
          </cell>
          <cell r="G4800">
            <v>0</v>
          </cell>
        </row>
        <row r="4801">
          <cell r="A4801" t="str">
            <v/>
          </cell>
          <cell r="B4801" t="str">
            <v/>
          </cell>
          <cell r="C4801">
            <v>0</v>
          </cell>
          <cell r="D4801" t="str">
            <v/>
          </cell>
          <cell r="E4801">
            <v>0</v>
          </cell>
          <cell r="F4801">
            <v>0</v>
          </cell>
          <cell r="G4801">
            <v>0</v>
          </cell>
        </row>
        <row r="4802">
          <cell r="A4802" t="str">
            <v/>
          </cell>
          <cell r="B4802" t="str">
            <v/>
          </cell>
          <cell r="C4802">
            <v>0</v>
          </cell>
          <cell r="D4802" t="str">
            <v/>
          </cell>
          <cell r="E4802">
            <v>0</v>
          </cell>
          <cell r="F4802">
            <v>0</v>
          </cell>
          <cell r="G4802">
            <v>0</v>
          </cell>
        </row>
        <row r="4803">
          <cell r="A4803" t="str">
            <v/>
          </cell>
          <cell r="B4803" t="str">
            <v/>
          </cell>
          <cell r="C4803">
            <v>0</v>
          </cell>
          <cell r="D4803" t="str">
            <v/>
          </cell>
          <cell r="E4803">
            <v>0</v>
          </cell>
          <cell r="F4803">
            <v>0</v>
          </cell>
          <cell r="G4803">
            <v>0</v>
          </cell>
        </row>
        <row r="4804">
          <cell r="A4804" t="str">
            <v/>
          </cell>
          <cell r="B4804" t="str">
            <v/>
          </cell>
          <cell r="C4804">
            <v>0</v>
          </cell>
          <cell r="D4804" t="str">
            <v/>
          </cell>
          <cell r="E4804">
            <v>0</v>
          </cell>
          <cell r="F4804">
            <v>0</v>
          </cell>
          <cell r="G4804">
            <v>0</v>
          </cell>
        </row>
        <row r="4805">
          <cell r="A4805" t="str">
            <v/>
          </cell>
          <cell r="B4805" t="str">
            <v/>
          </cell>
          <cell r="C4805">
            <v>0</v>
          </cell>
          <cell r="D4805" t="str">
            <v/>
          </cell>
          <cell r="E4805">
            <v>0</v>
          </cell>
          <cell r="F4805">
            <v>0</v>
          </cell>
          <cell r="G4805">
            <v>0</v>
          </cell>
        </row>
        <row r="4806">
          <cell r="A4806" t="str">
            <v/>
          </cell>
          <cell r="B4806" t="str">
            <v/>
          </cell>
          <cell r="C4806">
            <v>0</v>
          </cell>
          <cell r="D4806" t="str">
            <v/>
          </cell>
          <cell r="E4806">
            <v>0</v>
          </cell>
          <cell r="F4806">
            <v>0</v>
          </cell>
          <cell r="G4806">
            <v>0</v>
          </cell>
        </row>
        <row r="4807">
          <cell r="A4807" t="str">
            <v/>
          </cell>
          <cell r="B4807" t="str">
            <v/>
          </cell>
          <cell r="C4807">
            <v>0</v>
          </cell>
          <cell r="D4807" t="str">
            <v/>
          </cell>
          <cell r="E4807">
            <v>0</v>
          </cell>
          <cell r="F4807">
            <v>0</v>
          </cell>
          <cell r="G4807">
            <v>0</v>
          </cell>
        </row>
        <row r="4808">
          <cell r="A4808" t="str">
            <v/>
          </cell>
          <cell r="B4808" t="str">
            <v/>
          </cell>
          <cell r="C4808">
            <v>0</v>
          </cell>
          <cell r="D4808" t="str">
            <v/>
          </cell>
          <cell r="E4808">
            <v>0</v>
          </cell>
          <cell r="F4808">
            <v>0</v>
          </cell>
          <cell r="G4808">
            <v>0</v>
          </cell>
        </row>
        <row r="4809">
          <cell r="A4809" t="str">
            <v/>
          </cell>
          <cell r="B4809" t="str">
            <v/>
          </cell>
          <cell r="C4809">
            <v>0</v>
          </cell>
          <cell r="D4809" t="str">
            <v/>
          </cell>
          <cell r="E4809">
            <v>0</v>
          </cell>
          <cell r="F4809">
            <v>0</v>
          </cell>
          <cell r="G4809">
            <v>0</v>
          </cell>
        </row>
        <row r="4810">
          <cell r="A4810" t="str">
            <v/>
          </cell>
          <cell r="B4810" t="str">
            <v/>
          </cell>
          <cell r="C4810">
            <v>0</v>
          </cell>
          <cell r="D4810" t="str">
            <v/>
          </cell>
          <cell r="E4810">
            <v>0</v>
          </cell>
          <cell r="F4810">
            <v>0</v>
          </cell>
          <cell r="G4810">
            <v>0</v>
          </cell>
        </row>
        <row r="4811">
          <cell r="A4811" t="str">
            <v/>
          </cell>
          <cell r="B4811" t="str">
            <v/>
          </cell>
          <cell r="C4811">
            <v>0</v>
          </cell>
          <cell r="D4811" t="str">
            <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v>0</v>
          </cell>
          <cell r="B4820">
            <v>0</v>
          </cell>
          <cell r="C4820">
            <v>0</v>
          </cell>
          <cell r="D4820">
            <v>0</v>
          </cell>
          <cell r="E4820">
            <v>0</v>
          </cell>
          <cell r="F4820" t="str">
            <v>Total A</v>
          </cell>
          <cell r="G4820">
            <v>0</v>
          </cell>
        </row>
        <row r="4821">
          <cell r="A4821" t="str">
            <v>B - MANO DE OBRA</v>
          </cell>
          <cell r="B4821">
            <v>0</v>
          </cell>
          <cell r="C4821">
            <v>0</v>
          </cell>
          <cell r="D4821">
            <v>0</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t="str">
            <v/>
          </cell>
          <cell r="B4826" t="str">
            <v/>
          </cell>
          <cell r="C4826">
            <v>0</v>
          </cell>
          <cell r="D4826" t="str">
            <v/>
          </cell>
          <cell r="E4826">
            <v>0</v>
          </cell>
          <cell r="F4826">
            <v>0</v>
          </cell>
          <cell r="G4826">
            <v>0</v>
          </cell>
        </row>
        <row r="4827">
          <cell r="A4827" t="str">
            <v/>
          </cell>
          <cell r="B4827" t="str">
            <v/>
          </cell>
          <cell r="C4827">
            <v>0</v>
          </cell>
          <cell r="D4827" t="str">
            <v/>
          </cell>
          <cell r="E4827">
            <v>0</v>
          </cell>
          <cell r="F4827">
            <v>0</v>
          </cell>
          <cell r="G4827">
            <v>0</v>
          </cell>
        </row>
        <row r="4828">
          <cell r="A4828" t="str">
            <v/>
          </cell>
          <cell r="B4828" t="str">
            <v/>
          </cell>
          <cell r="C4828">
            <v>0</v>
          </cell>
          <cell r="D4828" t="str">
            <v/>
          </cell>
          <cell r="E4828">
            <v>0</v>
          </cell>
          <cell r="F4828">
            <v>0</v>
          </cell>
          <cell r="G4828">
            <v>0</v>
          </cell>
        </row>
        <row r="4829">
          <cell r="A4829" t="str">
            <v/>
          </cell>
          <cell r="B4829" t="str">
            <v/>
          </cell>
          <cell r="C4829">
            <v>0</v>
          </cell>
          <cell r="D4829" t="str">
            <v/>
          </cell>
          <cell r="E4829">
            <v>0</v>
          </cell>
          <cell r="F4829">
            <v>0</v>
          </cell>
          <cell r="G4829">
            <v>0</v>
          </cell>
        </row>
        <row r="4830">
          <cell r="A4830">
            <v>0</v>
          </cell>
          <cell r="B4830">
            <v>0</v>
          </cell>
          <cell r="C4830">
            <v>0</v>
          </cell>
          <cell r="D4830">
            <v>0</v>
          </cell>
          <cell r="E4830">
            <v>0</v>
          </cell>
          <cell r="F4830" t="str">
            <v>Total B</v>
          </cell>
          <cell r="G4830">
            <v>0</v>
          </cell>
        </row>
        <row r="4831">
          <cell r="A4831" t="str">
            <v>C - EQUIPOS</v>
          </cell>
          <cell r="B4831">
            <v>0</v>
          </cell>
          <cell r="C4831">
            <v>0</v>
          </cell>
          <cell r="D4831">
            <v>0</v>
          </cell>
          <cell r="E4831">
            <v>0</v>
          </cell>
          <cell r="F4831">
            <v>0</v>
          </cell>
          <cell r="G4831">
            <v>0</v>
          </cell>
        </row>
        <row r="4832">
          <cell r="A4832" t="str">
            <v/>
          </cell>
          <cell r="B4832" t="str">
            <v/>
          </cell>
          <cell r="C4832">
            <v>0</v>
          </cell>
          <cell r="D4832" t="str">
            <v/>
          </cell>
          <cell r="E4832">
            <v>0</v>
          </cell>
          <cell r="F4832">
            <v>0</v>
          </cell>
          <cell r="G4832">
            <v>0</v>
          </cell>
        </row>
        <row r="4833">
          <cell r="A4833" t="str">
            <v/>
          </cell>
          <cell r="B4833" t="str">
            <v/>
          </cell>
          <cell r="C4833">
            <v>0</v>
          </cell>
          <cell r="D4833" t="str">
            <v/>
          </cell>
          <cell r="E4833">
            <v>0</v>
          </cell>
          <cell r="F4833">
            <v>0</v>
          </cell>
          <cell r="G4833">
            <v>0</v>
          </cell>
        </row>
        <row r="4834">
          <cell r="A4834" t="str">
            <v/>
          </cell>
          <cell r="B4834" t="str">
            <v/>
          </cell>
          <cell r="C4834">
            <v>0</v>
          </cell>
          <cell r="D4834" t="str">
            <v/>
          </cell>
          <cell r="E4834">
            <v>0</v>
          </cell>
          <cell r="F4834">
            <v>0</v>
          </cell>
          <cell r="G4834">
            <v>0</v>
          </cell>
        </row>
        <row r="4835">
          <cell r="A4835" t="str">
            <v/>
          </cell>
          <cell r="B4835" t="str">
            <v/>
          </cell>
          <cell r="C4835">
            <v>0</v>
          </cell>
          <cell r="D4835" t="str">
            <v/>
          </cell>
          <cell r="E4835">
            <v>0</v>
          </cell>
          <cell r="F4835">
            <v>0</v>
          </cell>
          <cell r="G4835">
            <v>0</v>
          </cell>
        </row>
        <row r="4836">
          <cell r="A4836" t="str">
            <v/>
          </cell>
          <cell r="B4836" t="str">
            <v/>
          </cell>
          <cell r="C4836">
            <v>0</v>
          </cell>
          <cell r="D4836" t="str">
            <v/>
          </cell>
          <cell r="E4836">
            <v>0</v>
          </cell>
          <cell r="F4836">
            <v>0</v>
          </cell>
          <cell r="G4836">
            <v>0</v>
          </cell>
        </row>
        <row r="4837">
          <cell r="A4837" t="str">
            <v/>
          </cell>
          <cell r="B4837" t="str">
            <v/>
          </cell>
          <cell r="C4837">
            <v>0</v>
          </cell>
          <cell r="D4837" t="str">
            <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v>0</v>
          </cell>
          <cell r="E4842">
            <v>0</v>
          </cell>
          <cell r="F4842" t="str">
            <v>Total C</v>
          </cell>
          <cell r="G4842">
            <v>0</v>
          </cell>
        </row>
        <row r="4843">
          <cell r="A4843">
            <v>0</v>
          </cell>
          <cell r="E4843">
            <v>0</v>
          </cell>
          <cell r="G4843">
            <v>0</v>
          </cell>
        </row>
        <row r="4844">
          <cell r="A4844" t="str">
            <v/>
          </cell>
          <cell r="B4844" t="str">
            <v/>
          </cell>
          <cell r="C4844">
            <v>0</v>
          </cell>
          <cell r="D4844" t="str">
            <v>COSTO NETO</v>
          </cell>
          <cell r="E4844">
            <v>0</v>
          </cell>
          <cell r="F4844" t="str">
            <v>Total D=A+B+C</v>
          </cell>
          <cell r="G4844">
            <v>0</v>
          </cell>
        </row>
        <row r="4845">
          <cell r="A4845">
            <v>0</v>
          </cell>
          <cell r="B4845">
            <v>0</v>
          </cell>
          <cell r="C4845">
            <v>0</v>
          </cell>
          <cell r="D4845">
            <v>0</v>
          </cell>
          <cell r="E4845">
            <v>0</v>
          </cell>
          <cell r="F4845">
            <v>0</v>
          </cell>
          <cell r="G4845">
            <v>0</v>
          </cell>
        </row>
        <row r="4846">
          <cell r="A4846" t="str">
            <v>ANALISIS DE PRECIOS</v>
          </cell>
          <cell r="B4846">
            <v>0</v>
          </cell>
          <cell r="C4846">
            <v>0</v>
          </cell>
          <cell r="D4846">
            <v>0</v>
          </cell>
          <cell r="E4846">
            <v>0</v>
          </cell>
          <cell r="F4846">
            <v>0</v>
          </cell>
          <cell r="G4846">
            <v>0</v>
          </cell>
        </row>
        <row r="4847">
          <cell r="A4847" t="str">
            <v>COMITENTE:</v>
          </cell>
          <cell r="B4847" t="str">
            <v>INSTITUTO PROVINCIAL DE LA VIVIENDA</v>
          </cell>
          <cell r="C4847">
            <v>0</v>
          </cell>
          <cell r="D4847">
            <v>0</v>
          </cell>
          <cell r="E4847">
            <v>0</v>
          </cell>
          <cell r="F4847">
            <v>0</v>
          </cell>
          <cell r="G4847">
            <v>0</v>
          </cell>
        </row>
        <row r="4848">
          <cell r="A4848" t="str">
            <v>CONTRATISTA:</v>
          </cell>
          <cell r="B4848">
            <v>0</v>
          </cell>
          <cell r="C4848">
            <v>0</v>
          </cell>
          <cell r="D4848">
            <v>0</v>
          </cell>
          <cell r="E4848">
            <v>0</v>
          </cell>
          <cell r="F4848">
            <v>0</v>
          </cell>
          <cell r="G4848">
            <v>0</v>
          </cell>
        </row>
        <row r="4849">
          <cell r="A4849" t="str">
            <v>OBRA:</v>
          </cell>
          <cell r="B4849">
            <v>0</v>
          </cell>
          <cell r="C4849">
            <v>0</v>
          </cell>
          <cell r="D4849">
            <v>0</v>
          </cell>
          <cell r="E4849">
            <v>0</v>
          </cell>
          <cell r="F4849" t="str">
            <v>PRECIOS A:</v>
          </cell>
          <cell r="G4849">
            <v>0</v>
          </cell>
        </row>
        <row r="4850">
          <cell r="A4850" t="str">
            <v>UBICACIÓN:</v>
          </cell>
          <cell r="B4850">
            <v>0</v>
          </cell>
          <cell r="C4850">
            <v>0</v>
          </cell>
          <cell r="E4850">
            <v>0</v>
          </cell>
          <cell r="G4850">
            <v>0</v>
          </cell>
        </row>
        <row r="4851">
          <cell r="A4851" t="str">
            <v>RUBRO:</v>
          </cell>
          <cell r="B4851">
            <v>0</v>
          </cell>
          <cell r="C4851">
            <v>0</v>
          </cell>
          <cell r="E4851">
            <v>0</v>
          </cell>
          <cell r="G4851">
            <v>0</v>
          </cell>
        </row>
        <row r="4852">
          <cell r="A4852" t="str">
            <v>ITEM:</v>
          </cell>
          <cell r="B4852" t="str">
            <v/>
          </cell>
          <cell r="C4852" t="str">
            <v/>
          </cell>
          <cell r="E4852">
            <v>0</v>
          </cell>
          <cell r="F4852" t="str">
            <v>UNIDAD:</v>
          </cell>
          <cell r="G4852" t="str">
            <v/>
          </cell>
        </row>
        <row r="4853">
          <cell r="A4853">
            <v>0</v>
          </cell>
          <cell r="B4853">
            <v>0</v>
          </cell>
          <cell r="E4853">
            <v>0</v>
          </cell>
          <cell r="G4853">
            <v>0</v>
          </cell>
        </row>
        <row r="4854">
          <cell r="A4854" t="str">
            <v>DATOS REDETERMINACION</v>
          </cell>
          <cell r="B4854">
            <v>0</v>
          </cell>
          <cell r="C4854" t="str">
            <v>DESIGNACION</v>
          </cell>
          <cell r="D4854" t="str">
            <v>U</v>
          </cell>
          <cell r="E4854" t="str">
            <v>Cantidad</v>
          </cell>
          <cell r="F4854" t="str">
            <v>$ Unitarios</v>
          </cell>
          <cell r="G4854" t="str">
            <v>$ Parcial</v>
          </cell>
        </row>
        <row r="4855">
          <cell r="A4855" t="str">
            <v>CÓDIGO</v>
          </cell>
          <cell r="B4855" t="str">
            <v>DESCRIPCIÓN</v>
          </cell>
          <cell r="C4855">
            <v>0</v>
          </cell>
          <cell r="D4855">
            <v>0</v>
          </cell>
          <cell r="E4855">
            <v>0</v>
          </cell>
          <cell r="F4855">
            <v>0</v>
          </cell>
          <cell r="G4855">
            <v>0</v>
          </cell>
        </row>
        <row r="4856">
          <cell r="A4856" t="str">
            <v>A - MATERIALES</v>
          </cell>
          <cell r="B4856">
            <v>0</v>
          </cell>
          <cell r="C4856">
            <v>0</v>
          </cell>
          <cell r="D4856">
            <v>0</v>
          </cell>
          <cell r="E4856">
            <v>0</v>
          </cell>
          <cell r="F4856">
            <v>0</v>
          </cell>
          <cell r="G4856">
            <v>0</v>
          </cell>
        </row>
        <row r="4857">
          <cell r="A4857" t="str">
            <v/>
          </cell>
          <cell r="B4857" t="str">
            <v/>
          </cell>
          <cell r="C4857">
            <v>0</v>
          </cell>
          <cell r="D4857" t="str">
            <v/>
          </cell>
          <cell r="E4857">
            <v>0</v>
          </cell>
          <cell r="F4857">
            <v>0</v>
          </cell>
          <cell r="G4857">
            <v>0</v>
          </cell>
        </row>
        <row r="4858">
          <cell r="A4858" t="str">
            <v/>
          </cell>
          <cell r="B4858" t="str">
            <v/>
          </cell>
          <cell r="C4858">
            <v>0</v>
          </cell>
          <cell r="D4858" t="str">
            <v/>
          </cell>
          <cell r="E4858">
            <v>0</v>
          </cell>
          <cell r="F4858">
            <v>0</v>
          </cell>
          <cell r="G4858">
            <v>0</v>
          </cell>
        </row>
        <row r="4859">
          <cell r="A4859" t="str">
            <v/>
          </cell>
          <cell r="B4859" t="str">
            <v/>
          </cell>
          <cell r="C4859">
            <v>0</v>
          </cell>
          <cell r="D4859" t="str">
            <v/>
          </cell>
          <cell r="E4859">
            <v>0</v>
          </cell>
          <cell r="F4859">
            <v>0</v>
          </cell>
          <cell r="G4859">
            <v>0</v>
          </cell>
        </row>
        <row r="4860">
          <cell r="A4860" t="str">
            <v/>
          </cell>
          <cell r="B4860" t="str">
            <v/>
          </cell>
          <cell r="C4860">
            <v>0</v>
          </cell>
          <cell r="D4860" t="str">
            <v/>
          </cell>
          <cell r="E4860">
            <v>0</v>
          </cell>
          <cell r="F4860">
            <v>0</v>
          </cell>
          <cell r="G4860">
            <v>0</v>
          </cell>
        </row>
        <row r="4861">
          <cell r="A4861" t="str">
            <v/>
          </cell>
          <cell r="B4861" t="str">
            <v/>
          </cell>
          <cell r="C4861">
            <v>0</v>
          </cell>
          <cell r="D4861" t="str">
            <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t="str">
            <v/>
          </cell>
          <cell r="B4876" t="str">
            <v/>
          </cell>
          <cell r="C4876">
            <v>0</v>
          </cell>
          <cell r="D4876" t="str">
            <v/>
          </cell>
          <cell r="E4876">
            <v>0</v>
          </cell>
          <cell r="F4876">
            <v>0</v>
          </cell>
          <cell r="G4876">
            <v>0</v>
          </cell>
        </row>
        <row r="4877">
          <cell r="A4877">
            <v>0</v>
          </cell>
          <cell r="B4877">
            <v>0</v>
          </cell>
          <cell r="C4877">
            <v>0</v>
          </cell>
          <cell r="D4877">
            <v>0</v>
          </cell>
          <cell r="E4877">
            <v>0</v>
          </cell>
          <cell r="F4877" t="str">
            <v>Total A</v>
          </cell>
          <cell r="G4877">
            <v>0</v>
          </cell>
        </row>
        <row r="4878">
          <cell r="A4878" t="str">
            <v>B - MANO DE OBRA</v>
          </cell>
          <cell r="B4878">
            <v>0</v>
          </cell>
          <cell r="C4878">
            <v>0</v>
          </cell>
          <cell r="D4878">
            <v>0</v>
          </cell>
          <cell r="E4878">
            <v>0</v>
          </cell>
          <cell r="F4878">
            <v>0</v>
          </cell>
          <cell r="G4878">
            <v>0</v>
          </cell>
        </row>
        <row r="4879">
          <cell r="A4879" t="str">
            <v/>
          </cell>
          <cell r="B4879" t="str">
            <v/>
          </cell>
          <cell r="C4879">
            <v>0</v>
          </cell>
          <cell r="D4879" t="str">
            <v/>
          </cell>
          <cell r="E4879">
            <v>0</v>
          </cell>
          <cell r="F4879">
            <v>0</v>
          </cell>
          <cell r="G4879">
            <v>0</v>
          </cell>
        </row>
        <row r="4880">
          <cell r="A4880" t="str">
            <v/>
          </cell>
          <cell r="B4880" t="str">
            <v/>
          </cell>
          <cell r="C4880">
            <v>0</v>
          </cell>
          <cell r="D4880" t="str">
            <v/>
          </cell>
          <cell r="E4880">
            <v>0</v>
          </cell>
          <cell r="F4880">
            <v>0</v>
          </cell>
          <cell r="G4880">
            <v>0</v>
          </cell>
        </row>
        <row r="4881">
          <cell r="A4881" t="str">
            <v/>
          </cell>
          <cell r="B4881" t="str">
            <v/>
          </cell>
          <cell r="C4881">
            <v>0</v>
          </cell>
          <cell r="D4881" t="str">
            <v/>
          </cell>
          <cell r="E4881">
            <v>0</v>
          </cell>
          <cell r="F4881">
            <v>0</v>
          </cell>
          <cell r="G4881">
            <v>0</v>
          </cell>
        </row>
        <row r="4882">
          <cell r="A4882" t="str">
            <v/>
          </cell>
          <cell r="B4882" t="str">
            <v/>
          </cell>
          <cell r="C4882">
            <v>0</v>
          </cell>
          <cell r="D4882" t="str">
            <v/>
          </cell>
          <cell r="E4882">
            <v>0</v>
          </cell>
          <cell r="F4882">
            <v>0</v>
          </cell>
          <cell r="G4882">
            <v>0</v>
          </cell>
        </row>
        <row r="4883">
          <cell r="A4883" t="str">
            <v/>
          </cell>
          <cell r="B4883" t="str">
            <v/>
          </cell>
          <cell r="C4883">
            <v>0</v>
          </cell>
          <cell r="D4883" t="str">
            <v/>
          </cell>
          <cell r="E4883">
            <v>0</v>
          </cell>
          <cell r="F4883">
            <v>0</v>
          </cell>
          <cell r="G4883">
            <v>0</v>
          </cell>
        </row>
        <row r="4884">
          <cell r="A4884" t="str">
            <v/>
          </cell>
          <cell r="B4884" t="str">
            <v/>
          </cell>
          <cell r="C4884">
            <v>0</v>
          </cell>
          <cell r="D4884" t="str">
            <v/>
          </cell>
          <cell r="E4884">
            <v>0</v>
          </cell>
          <cell r="F4884">
            <v>0</v>
          </cell>
          <cell r="G4884">
            <v>0</v>
          </cell>
        </row>
        <row r="4885">
          <cell r="A4885" t="str">
            <v/>
          </cell>
          <cell r="B4885" t="str">
            <v/>
          </cell>
          <cell r="C4885">
            <v>0</v>
          </cell>
          <cell r="D4885" t="str">
            <v/>
          </cell>
          <cell r="E4885">
            <v>0</v>
          </cell>
          <cell r="F4885">
            <v>0</v>
          </cell>
          <cell r="G4885">
            <v>0</v>
          </cell>
        </row>
        <row r="4886">
          <cell r="A4886" t="str">
            <v/>
          </cell>
          <cell r="B4886" t="str">
            <v/>
          </cell>
          <cell r="C4886">
            <v>0</v>
          </cell>
          <cell r="D4886" t="str">
            <v/>
          </cell>
          <cell r="E4886">
            <v>0</v>
          </cell>
          <cell r="F4886">
            <v>0</v>
          </cell>
          <cell r="G4886">
            <v>0</v>
          </cell>
        </row>
        <row r="4887">
          <cell r="A4887">
            <v>0</v>
          </cell>
          <cell r="B4887">
            <v>0</v>
          </cell>
          <cell r="C4887">
            <v>0</v>
          </cell>
          <cell r="D4887">
            <v>0</v>
          </cell>
          <cell r="E4887">
            <v>0</v>
          </cell>
          <cell r="F4887" t="str">
            <v>Total B</v>
          </cell>
          <cell r="G4887">
            <v>0</v>
          </cell>
        </row>
        <row r="4888">
          <cell r="A4888" t="str">
            <v>C - EQUIPOS</v>
          </cell>
          <cell r="B4888">
            <v>0</v>
          </cell>
          <cell r="C4888">
            <v>0</v>
          </cell>
          <cell r="D4888">
            <v>0</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t="str">
            <v/>
          </cell>
          <cell r="B4897" t="str">
            <v/>
          </cell>
          <cell r="C4897">
            <v>0</v>
          </cell>
          <cell r="D4897" t="str">
            <v/>
          </cell>
          <cell r="E4897">
            <v>0</v>
          </cell>
          <cell r="F4897">
            <v>0</v>
          </cell>
          <cell r="G4897">
            <v>0</v>
          </cell>
        </row>
        <row r="4898">
          <cell r="A4898" t="str">
            <v/>
          </cell>
          <cell r="B4898" t="str">
            <v/>
          </cell>
          <cell r="C4898">
            <v>0</v>
          </cell>
          <cell r="D4898" t="str">
            <v/>
          </cell>
          <cell r="E4898">
            <v>0</v>
          </cell>
          <cell r="F4898">
            <v>0</v>
          </cell>
          <cell r="G4898">
            <v>0</v>
          </cell>
        </row>
        <row r="4899">
          <cell r="A4899">
            <v>0</v>
          </cell>
          <cell r="E4899">
            <v>0</v>
          </cell>
          <cell r="F4899" t="str">
            <v>Total C</v>
          </cell>
          <cell r="G4899">
            <v>0</v>
          </cell>
        </row>
        <row r="4900">
          <cell r="A4900">
            <v>0</v>
          </cell>
          <cell r="E4900">
            <v>0</v>
          </cell>
          <cell r="G4900">
            <v>0</v>
          </cell>
        </row>
        <row r="4901">
          <cell r="A4901" t="str">
            <v/>
          </cell>
          <cell r="B4901" t="str">
            <v/>
          </cell>
          <cell r="C4901">
            <v>0</v>
          </cell>
          <cell r="D4901" t="str">
            <v>COSTO NETO</v>
          </cell>
          <cell r="E4901">
            <v>0</v>
          </cell>
          <cell r="F4901" t="str">
            <v>Total D=A+B+C</v>
          </cell>
          <cell r="G4901">
            <v>0</v>
          </cell>
        </row>
        <row r="4903">
          <cell r="A4903" t="str">
            <v>ANALISIS DE PRECIOS</v>
          </cell>
          <cell r="B4903">
            <v>0</v>
          </cell>
          <cell r="C4903">
            <v>0</v>
          </cell>
          <cell r="D4903">
            <v>0</v>
          </cell>
          <cell r="E4903">
            <v>0</v>
          </cell>
          <cell r="F4903">
            <v>0</v>
          </cell>
          <cell r="G4903">
            <v>0</v>
          </cell>
        </row>
        <row r="4904">
          <cell r="A4904" t="str">
            <v>COMITENTE:</v>
          </cell>
          <cell r="B4904" t="str">
            <v>INSTITUTO PROVINCIAL DE LA VIVIENDA</v>
          </cell>
          <cell r="C4904">
            <v>0</v>
          </cell>
          <cell r="D4904">
            <v>0</v>
          </cell>
          <cell r="E4904">
            <v>0</v>
          </cell>
          <cell r="F4904">
            <v>0</v>
          </cell>
          <cell r="G4904">
            <v>0</v>
          </cell>
        </row>
        <row r="4905">
          <cell r="A4905" t="str">
            <v>CONTRATISTA:</v>
          </cell>
          <cell r="B4905">
            <v>0</v>
          </cell>
          <cell r="C4905">
            <v>0</v>
          </cell>
          <cell r="D4905">
            <v>0</v>
          </cell>
          <cell r="E4905">
            <v>0</v>
          </cell>
          <cell r="F4905">
            <v>0</v>
          </cell>
          <cell r="G4905">
            <v>0</v>
          </cell>
        </row>
        <row r="4906">
          <cell r="A4906" t="str">
            <v>OBRA:</v>
          </cell>
          <cell r="B4906">
            <v>0</v>
          </cell>
          <cell r="C4906">
            <v>0</v>
          </cell>
          <cell r="D4906">
            <v>0</v>
          </cell>
          <cell r="E4906">
            <v>0</v>
          </cell>
          <cell r="F4906" t="str">
            <v>PRECIOS A:</v>
          </cell>
          <cell r="G4906">
            <v>0</v>
          </cell>
        </row>
        <row r="4907">
          <cell r="A4907" t="str">
            <v>UBICACIÓN:</v>
          </cell>
          <cell r="B4907">
            <v>0</v>
          </cell>
          <cell r="C4907">
            <v>0</v>
          </cell>
          <cell r="E4907">
            <v>0</v>
          </cell>
          <cell r="G4907">
            <v>0</v>
          </cell>
        </row>
        <row r="4908">
          <cell r="A4908" t="str">
            <v>RUBRO:</v>
          </cell>
          <cell r="B4908">
            <v>0</v>
          </cell>
          <cell r="C4908">
            <v>0</v>
          </cell>
          <cell r="E4908">
            <v>0</v>
          </cell>
          <cell r="G4908">
            <v>0</v>
          </cell>
        </row>
        <row r="4909">
          <cell r="A4909" t="str">
            <v>ITEM:</v>
          </cell>
          <cell r="B4909" t="str">
            <v/>
          </cell>
          <cell r="C4909" t="str">
            <v/>
          </cell>
          <cell r="E4909">
            <v>0</v>
          </cell>
          <cell r="F4909" t="str">
            <v>UNIDAD:</v>
          </cell>
          <cell r="G4909" t="str">
            <v/>
          </cell>
        </row>
        <row r="4910">
          <cell r="A4910">
            <v>0</v>
          </cell>
          <cell r="B4910">
            <v>0</v>
          </cell>
          <cell r="E4910">
            <v>0</v>
          </cell>
          <cell r="G4910">
            <v>0</v>
          </cell>
        </row>
        <row r="4911">
          <cell r="A4911" t="str">
            <v>DATOS REDETERMINACION</v>
          </cell>
          <cell r="B4911">
            <v>0</v>
          </cell>
          <cell r="C4911" t="str">
            <v>DESIGNACION</v>
          </cell>
          <cell r="D4911" t="str">
            <v>U</v>
          </cell>
          <cell r="E4911" t="str">
            <v>Cantidad</v>
          </cell>
          <cell r="F4911" t="str">
            <v>$ Unitarios</v>
          </cell>
          <cell r="G4911" t="str">
            <v>$ Parcial</v>
          </cell>
        </row>
        <row r="4912">
          <cell r="A4912" t="str">
            <v>CÓDIGO</v>
          </cell>
          <cell r="B4912" t="str">
            <v>DESCRIPCIÓN</v>
          </cell>
          <cell r="C4912">
            <v>0</v>
          </cell>
          <cell r="D4912">
            <v>0</v>
          </cell>
          <cell r="E4912">
            <v>0</v>
          </cell>
          <cell r="F4912">
            <v>0</v>
          </cell>
          <cell r="G4912">
            <v>0</v>
          </cell>
        </row>
        <row r="4913">
          <cell r="A4913" t="str">
            <v>A - MATERIALES</v>
          </cell>
          <cell r="B4913">
            <v>0</v>
          </cell>
          <cell r="C4913">
            <v>0</v>
          </cell>
          <cell r="D4913">
            <v>0</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t="str">
            <v/>
          </cell>
          <cell r="B4926" t="str">
            <v/>
          </cell>
          <cell r="C4926">
            <v>0</v>
          </cell>
          <cell r="D4926" t="str">
            <v/>
          </cell>
          <cell r="E4926">
            <v>0</v>
          </cell>
          <cell r="F4926">
            <v>0</v>
          </cell>
          <cell r="G4926">
            <v>0</v>
          </cell>
        </row>
        <row r="4927">
          <cell r="A4927" t="str">
            <v/>
          </cell>
          <cell r="B4927" t="str">
            <v/>
          </cell>
          <cell r="C4927">
            <v>0</v>
          </cell>
          <cell r="D4927" t="str">
            <v/>
          </cell>
          <cell r="E4927">
            <v>0</v>
          </cell>
          <cell r="F4927">
            <v>0</v>
          </cell>
          <cell r="G4927">
            <v>0</v>
          </cell>
        </row>
        <row r="4928">
          <cell r="A4928" t="str">
            <v/>
          </cell>
          <cell r="B4928" t="str">
            <v/>
          </cell>
          <cell r="C4928">
            <v>0</v>
          </cell>
          <cell r="D4928" t="str">
            <v/>
          </cell>
          <cell r="E4928">
            <v>0</v>
          </cell>
          <cell r="F4928">
            <v>0</v>
          </cell>
          <cell r="G4928">
            <v>0</v>
          </cell>
        </row>
        <row r="4929">
          <cell r="A4929" t="str">
            <v/>
          </cell>
          <cell r="B4929" t="str">
            <v/>
          </cell>
          <cell r="C4929">
            <v>0</v>
          </cell>
          <cell r="D4929" t="str">
            <v/>
          </cell>
          <cell r="E4929">
            <v>0</v>
          </cell>
          <cell r="F4929">
            <v>0</v>
          </cell>
          <cell r="G4929">
            <v>0</v>
          </cell>
        </row>
        <row r="4930">
          <cell r="A4930" t="str">
            <v/>
          </cell>
          <cell r="B4930" t="str">
            <v/>
          </cell>
          <cell r="C4930">
            <v>0</v>
          </cell>
          <cell r="D4930" t="str">
            <v/>
          </cell>
          <cell r="E4930">
            <v>0</v>
          </cell>
          <cell r="F4930">
            <v>0</v>
          </cell>
          <cell r="G4930">
            <v>0</v>
          </cell>
        </row>
        <row r="4931">
          <cell r="A4931" t="str">
            <v/>
          </cell>
          <cell r="B4931" t="str">
            <v/>
          </cell>
          <cell r="C4931">
            <v>0</v>
          </cell>
          <cell r="D4931" t="str">
            <v/>
          </cell>
          <cell r="E4931">
            <v>0</v>
          </cell>
          <cell r="F4931">
            <v>0</v>
          </cell>
          <cell r="G4931">
            <v>0</v>
          </cell>
        </row>
        <row r="4932">
          <cell r="A4932" t="str">
            <v/>
          </cell>
          <cell r="B4932" t="str">
            <v/>
          </cell>
          <cell r="C4932">
            <v>0</v>
          </cell>
          <cell r="D4932" t="str">
            <v/>
          </cell>
          <cell r="E4932">
            <v>0</v>
          </cell>
          <cell r="F4932">
            <v>0</v>
          </cell>
          <cell r="G4932">
            <v>0</v>
          </cell>
        </row>
        <row r="4933">
          <cell r="A4933" t="str">
            <v/>
          </cell>
          <cell r="B4933" t="str">
            <v/>
          </cell>
          <cell r="C4933">
            <v>0</v>
          </cell>
          <cell r="D4933" t="str">
            <v/>
          </cell>
          <cell r="E4933">
            <v>0</v>
          </cell>
          <cell r="F4933">
            <v>0</v>
          </cell>
          <cell r="G4933">
            <v>0</v>
          </cell>
        </row>
        <row r="4934">
          <cell r="A4934">
            <v>0</v>
          </cell>
          <cell r="B4934">
            <v>0</v>
          </cell>
          <cell r="C4934">
            <v>0</v>
          </cell>
          <cell r="D4934">
            <v>0</v>
          </cell>
          <cell r="E4934">
            <v>0</v>
          </cell>
          <cell r="F4934" t="str">
            <v>Total A</v>
          </cell>
          <cell r="G4934">
            <v>0</v>
          </cell>
        </row>
        <row r="4935">
          <cell r="A4935" t="str">
            <v>B - MANO DE OBRA</v>
          </cell>
          <cell r="B4935">
            <v>0</v>
          </cell>
          <cell r="C4935">
            <v>0</v>
          </cell>
          <cell r="D4935">
            <v>0</v>
          </cell>
          <cell r="E4935">
            <v>0</v>
          </cell>
          <cell r="F4935">
            <v>0</v>
          </cell>
          <cell r="G4935">
            <v>0</v>
          </cell>
        </row>
        <row r="4936">
          <cell r="A4936" t="str">
            <v/>
          </cell>
          <cell r="B4936" t="str">
            <v/>
          </cell>
          <cell r="C4936">
            <v>0</v>
          </cell>
          <cell r="D4936" t="str">
            <v/>
          </cell>
          <cell r="E4936">
            <v>0</v>
          </cell>
          <cell r="F4936">
            <v>0</v>
          </cell>
          <cell r="G4936">
            <v>0</v>
          </cell>
        </row>
        <row r="4937">
          <cell r="A4937" t="str">
            <v/>
          </cell>
          <cell r="B4937" t="str">
            <v/>
          </cell>
          <cell r="C4937">
            <v>0</v>
          </cell>
          <cell r="D4937" t="str">
            <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v>0</v>
          </cell>
          <cell r="B4944">
            <v>0</v>
          </cell>
          <cell r="C4944">
            <v>0</v>
          </cell>
          <cell r="D4944">
            <v>0</v>
          </cell>
          <cell r="E4944">
            <v>0</v>
          </cell>
          <cell r="F4944" t="str">
            <v>Total B</v>
          </cell>
          <cell r="G4944">
            <v>0</v>
          </cell>
        </row>
        <row r="4945">
          <cell r="A4945" t="str">
            <v>C - EQUIPOS</v>
          </cell>
          <cell r="B4945">
            <v>0</v>
          </cell>
          <cell r="C4945">
            <v>0</v>
          </cell>
          <cell r="D4945">
            <v>0</v>
          </cell>
          <cell r="E4945">
            <v>0</v>
          </cell>
          <cell r="F4945">
            <v>0</v>
          </cell>
          <cell r="G4945">
            <v>0</v>
          </cell>
        </row>
        <row r="4946">
          <cell r="A4946" t="str">
            <v/>
          </cell>
          <cell r="B4946" t="str">
            <v/>
          </cell>
          <cell r="C4946">
            <v>0</v>
          </cell>
          <cell r="D4946" t="str">
            <v/>
          </cell>
          <cell r="E4946">
            <v>0</v>
          </cell>
          <cell r="F4946">
            <v>0</v>
          </cell>
          <cell r="G4946">
            <v>0</v>
          </cell>
        </row>
        <row r="4947">
          <cell r="A4947" t="str">
            <v/>
          </cell>
          <cell r="B4947" t="str">
            <v/>
          </cell>
          <cell r="C4947">
            <v>0</v>
          </cell>
          <cell r="D4947" t="str">
            <v/>
          </cell>
          <cell r="E4947">
            <v>0</v>
          </cell>
          <cell r="F4947">
            <v>0</v>
          </cell>
          <cell r="G4947">
            <v>0</v>
          </cell>
        </row>
        <row r="4948">
          <cell r="A4948" t="str">
            <v/>
          </cell>
          <cell r="B4948" t="str">
            <v/>
          </cell>
          <cell r="C4948">
            <v>0</v>
          </cell>
          <cell r="D4948" t="str">
            <v/>
          </cell>
          <cell r="E4948">
            <v>0</v>
          </cell>
          <cell r="F4948">
            <v>0</v>
          </cell>
          <cell r="G4948">
            <v>0</v>
          </cell>
        </row>
        <row r="4949">
          <cell r="A4949" t="str">
            <v/>
          </cell>
          <cell r="B4949" t="str">
            <v/>
          </cell>
          <cell r="C4949">
            <v>0</v>
          </cell>
          <cell r="D4949" t="str">
            <v/>
          </cell>
          <cell r="E4949">
            <v>0</v>
          </cell>
          <cell r="F4949">
            <v>0</v>
          </cell>
          <cell r="G4949">
            <v>0</v>
          </cell>
        </row>
        <row r="4950">
          <cell r="A4950" t="str">
            <v/>
          </cell>
          <cell r="B4950" t="str">
            <v/>
          </cell>
          <cell r="C4950">
            <v>0</v>
          </cell>
          <cell r="D4950" t="str">
            <v/>
          </cell>
          <cell r="E4950">
            <v>0</v>
          </cell>
          <cell r="F4950">
            <v>0</v>
          </cell>
          <cell r="G4950">
            <v>0</v>
          </cell>
        </row>
        <row r="4951">
          <cell r="A4951" t="str">
            <v/>
          </cell>
          <cell r="B4951" t="str">
            <v/>
          </cell>
          <cell r="C4951">
            <v>0</v>
          </cell>
          <cell r="D4951" t="str">
            <v/>
          </cell>
          <cell r="E4951">
            <v>0</v>
          </cell>
          <cell r="F4951">
            <v>0</v>
          </cell>
          <cell r="G4951">
            <v>0</v>
          </cell>
        </row>
        <row r="4952">
          <cell r="A4952" t="str">
            <v/>
          </cell>
          <cell r="B4952" t="str">
            <v/>
          </cell>
          <cell r="C4952">
            <v>0</v>
          </cell>
          <cell r="D4952" t="str">
            <v/>
          </cell>
          <cell r="E4952">
            <v>0</v>
          </cell>
          <cell r="F4952">
            <v>0</v>
          </cell>
          <cell r="G4952">
            <v>0</v>
          </cell>
        </row>
        <row r="4953">
          <cell r="A4953" t="str">
            <v/>
          </cell>
          <cell r="B4953" t="str">
            <v/>
          </cell>
          <cell r="C4953">
            <v>0</v>
          </cell>
          <cell r="D4953" t="str">
            <v/>
          </cell>
          <cell r="E4953">
            <v>0</v>
          </cell>
          <cell r="F4953">
            <v>0</v>
          </cell>
          <cell r="G4953">
            <v>0</v>
          </cell>
        </row>
        <row r="4954">
          <cell r="A4954" t="str">
            <v/>
          </cell>
          <cell r="B4954" t="str">
            <v/>
          </cell>
          <cell r="C4954">
            <v>0</v>
          </cell>
          <cell r="D4954" t="str">
            <v/>
          </cell>
          <cell r="E4954">
            <v>0</v>
          </cell>
          <cell r="F4954">
            <v>0</v>
          </cell>
          <cell r="G4954">
            <v>0</v>
          </cell>
        </row>
        <row r="4955">
          <cell r="A4955" t="str">
            <v/>
          </cell>
          <cell r="B4955" t="str">
            <v/>
          </cell>
          <cell r="C4955">
            <v>0</v>
          </cell>
          <cell r="D4955" t="str">
            <v/>
          </cell>
          <cell r="E4955">
            <v>0</v>
          </cell>
          <cell r="F4955">
            <v>0</v>
          </cell>
          <cell r="G4955">
            <v>0</v>
          </cell>
        </row>
        <row r="4956">
          <cell r="A4956">
            <v>0</v>
          </cell>
          <cell r="E4956">
            <v>0</v>
          </cell>
          <cell r="F4956" t="str">
            <v>Total C</v>
          </cell>
          <cell r="G4956">
            <v>0</v>
          </cell>
        </row>
        <row r="4957">
          <cell r="A4957">
            <v>0</v>
          </cell>
          <cell r="E4957">
            <v>0</v>
          </cell>
          <cell r="G4957">
            <v>0</v>
          </cell>
        </row>
        <row r="4958">
          <cell r="A4958" t="str">
            <v/>
          </cell>
          <cell r="B4958" t="str">
            <v/>
          </cell>
          <cell r="C4958">
            <v>0</v>
          </cell>
          <cell r="D4958" t="str">
            <v>COSTO NETO</v>
          </cell>
          <cell r="E4958">
            <v>0</v>
          </cell>
          <cell r="F4958" t="str">
            <v>Total D=A+B+C</v>
          </cell>
          <cell r="G4958">
            <v>0</v>
          </cell>
        </row>
        <row r="4959">
          <cell r="A4959">
            <v>0</v>
          </cell>
          <cell r="B4959">
            <v>0</v>
          </cell>
          <cell r="C4959">
            <v>0</v>
          </cell>
          <cell r="D4959">
            <v>0</v>
          </cell>
          <cell r="E4959">
            <v>0</v>
          </cell>
          <cell r="F4959">
            <v>0</v>
          </cell>
          <cell r="G4959">
            <v>0</v>
          </cell>
        </row>
        <row r="4960">
          <cell r="A4960" t="str">
            <v>ANALISIS DE PRECIOS</v>
          </cell>
          <cell r="B4960">
            <v>0</v>
          </cell>
          <cell r="C4960">
            <v>0</v>
          </cell>
          <cell r="D4960">
            <v>0</v>
          </cell>
          <cell r="E4960">
            <v>0</v>
          </cell>
          <cell r="F4960">
            <v>0</v>
          </cell>
          <cell r="G4960">
            <v>0</v>
          </cell>
        </row>
        <row r="4961">
          <cell r="A4961" t="str">
            <v>COMITENTE:</v>
          </cell>
          <cell r="B4961" t="str">
            <v>INSTITUTO PROVINCIAL DE LA VIVIENDA</v>
          </cell>
          <cell r="C4961">
            <v>0</v>
          </cell>
          <cell r="D4961">
            <v>0</v>
          </cell>
          <cell r="E4961">
            <v>0</v>
          </cell>
          <cell r="F4961">
            <v>0</v>
          </cell>
          <cell r="G4961">
            <v>0</v>
          </cell>
        </row>
        <row r="4962">
          <cell r="A4962" t="str">
            <v>CONTRATISTA:</v>
          </cell>
          <cell r="B4962">
            <v>0</v>
          </cell>
          <cell r="C4962">
            <v>0</v>
          </cell>
          <cell r="D4962">
            <v>0</v>
          </cell>
          <cell r="E4962">
            <v>0</v>
          </cell>
          <cell r="F4962">
            <v>0</v>
          </cell>
          <cell r="G4962">
            <v>0</v>
          </cell>
        </row>
        <row r="4963">
          <cell r="A4963" t="str">
            <v>OBRA:</v>
          </cell>
          <cell r="B4963">
            <v>0</v>
          </cell>
          <cell r="C4963">
            <v>0</v>
          </cell>
          <cell r="D4963">
            <v>0</v>
          </cell>
          <cell r="E4963">
            <v>0</v>
          </cell>
          <cell r="F4963" t="str">
            <v>PRECIOS A:</v>
          </cell>
          <cell r="G4963">
            <v>0</v>
          </cell>
        </row>
        <row r="4964">
          <cell r="A4964" t="str">
            <v>UBICACIÓN:</v>
          </cell>
          <cell r="B4964">
            <v>0</v>
          </cell>
          <cell r="C4964">
            <v>0</v>
          </cell>
          <cell r="E4964">
            <v>0</v>
          </cell>
          <cell r="G4964">
            <v>0</v>
          </cell>
        </row>
        <row r="4965">
          <cell r="A4965" t="str">
            <v>RUBRO:</v>
          </cell>
          <cell r="B4965">
            <v>0</v>
          </cell>
          <cell r="C4965">
            <v>0</v>
          </cell>
          <cell r="E4965">
            <v>0</v>
          </cell>
          <cell r="G4965">
            <v>0</v>
          </cell>
        </row>
        <row r="4966">
          <cell r="A4966" t="str">
            <v>ITEM:</v>
          </cell>
          <cell r="B4966" t="str">
            <v/>
          </cell>
          <cell r="C4966" t="str">
            <v/>
          </cell>
          <cell r="E4966">
            <v>0</v>
          </cell>
          <cell r="F4966" t="str">
            <v>UNIDAD:</v>
          </cell>
          <cell r="G4966" t="str">
            <v/>
          </cell>
        </row>
        <row r="4967">
          <cell r="A4967">
            <v>0</v>
          </cell>
          <cell r="B4967">
            <v>0</v>
          </cell>
          <cell r="E4967">
            <v>0</v>
          </cell>
          <cell r="G4967">
            <v>0</v>
          </cell>
        </row>
        <row r="4968">
          <cell r="A4968" t="str">
            <v>DATOS REDETERMINACION</v>
          </cell>
          <cell r="B4968">
            <v>0</v>
          </cell>
          <cell r="C4968" t="str">
            <v>DESIGNACION</v>
          </cell>
          <cell r="D4968" t="str">
            <v>U</v>
          </cell>
          <cell r="E4968" t="str">
            <v>Cantidad</v>
          </cell>
          <cell r="F4968" t="str">
            <v>$ Unitarios</v>
          </cell>
          <cell r="G4968" t="str">
            <v>$ Parcial</v>
          </cell>
        </row>
        <row r="4969">
          <cell r="A4969" t="str">
            <v>CÓDIGO</v>
          </cell>
          <cell r="B4969" t="str">
            <v>DESCRIPCIÓN</v>
          </cell>
          <cell r="C4969">
            <v>0</v>
          </cell>
          <cell r="D4969">
            <v>0</v>
          </cell>
          <cell r="E4969">
            <v>0</v>
          </cell>
          <cell r="F4969">
            <v>0</v>
          </cell>
          <cell r="G4969">
            <v>0</v>
          </cell>
        </row>
        <row r="4970">
          <cell r="A4970" t="str">
            <v>A - MATERIALES</v>
          </cell>
          <cell r="B4970">
            <v>0</v>
          </cell>
          <cell r="C4970">
            <v>0</v>
          </cell>
          <cell r="D4970">
            <v>0</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t="str">
            <v/>
          </cell>
          <cell r="B4976" t="str">
            <v/>
          </cell>
          <cell r="C4976">
            <v>0</v>
          </cell>
          <cell r="D4976" t="str">
            <v/>
          </cell>
          <cell r="E4976">
            <v>0</v>
          </cell>
          <cell r="F4976">
            <v>0</v>
          </cell>
          <cell r="G4976">
            <v>0</v>
          </cell>
        </row>
        <row r="4977">
          <cell r="A4977" t="str">
            <v/>
          </cell>
          <cell r="B4977" t="str">
            <v/>
          </cell>
          <cell r="C4977">
            <v>0</v>
          </cell>
          <cell r="D4977" t="str">
            <v/>
          </cell>
          <cell r="E4977">
            <v>0</v>
          </cell>
          <cell r="F4977">
            <v>0</v>
          </cell>
          <cell r="G4977">
            <v>0</v>
          </cell>
        </row>
        <row r="4978">
          <cell r="A4978" t="str">
            <v/>
          </cell>
          <cell r="B4978" t="str">
            <v/>
          </cell>
          <cell r="C4978">
            <v>0</v>
          </cell>
          <cell r="D4978" t="str">
            <v/>
          </cell>
          <cell r="E4978">
            <v>0</v>
          </cell>
          <cell r="F4978">
            <v>0</v>
          </cell>
          <cell r="G4978">
            <v>0</v>
          </cell>
        </row>
        <row r="4979">
          <cell r="A4979" t="str">
            <v/>
          </cell>
          <cell r="B4979" t="str">
            <v/>
          </cell>
          <cell r="C4979">
            <v>0</v>
          </cell>
          <cell r="D4979" t="str">
            <v/>
          </cell>
          <cell r="E4979">
            <v>0</v>
          </cell>
          <cell r="F4979">
            <v>0</v>
          </cell>
          <cell r="G4979">
            <v>0</v>
          </cell>
        </row>
        <row r="4980">
          <cell r="A4980" t="str">
            <v/>
          </cell>
          <cell r="B4980" t="str">
            <v/>
          </cell>
          <cell r="C4980">
            <v>0</v>
          </cell>
          <cell r="D4980" t="str">
            <v/>
          </cell>
          <cell r="E4980">
            <v>0</v>
          </cell>
          <cell r="F4980">
            <v>0</v>
          </cell>
          <cell r="G4980">
            <v>0</v>
          </cell>
        </row>
        <row r="4981">
          <cell r="A4981" t="str">
            <v/>
          </cell>
          <cell r="B4981" t="str">
            <v/>
          </cell>
          <cell r="C4981">
            <v>0</v>
          </cell>
          <cell r="D4981" t="str">
            <v/>
          </cell>
          <cell r="E4981">
            <v>0</v>
          </cell>
          <cell r="F4981">
            <v>0</v>
          </cell>
          <cell r="G4981">
            <v>0</v>
          </cell>
        </row>
        <row r="4982">
          <cell r="A4982" t="str">
            <v/>
          </cell>
          <cell r="B4982" t="str">
            <v/>
          </cell>
          <cell r="C4982">
            <v>0</v>
          </cell>
          <cell r="D4982" t="str">
            <v/>
          </cell>
          <cell r="E4982">
            <v>0</v>
          </cell>
          <cell r="F4982">
            <v>0</v>
          </cell>
          <cell r="G4982">
            <v>0</v>
          </cell>
        </row>
        <row r="4983">
          <cell r="A4983" t="str">
            <v/>
          </cell>
          <cell r="B4983" t="str">
            <v/>
          </cell>
          <cell r="C4983">
            <v>0</v>
          </cell>
          <cell r="D4983" t="str">
            <v/>
          </cell>
          <cell r="E4983">
            <v>0</v>
          </cell>
          <cell r="F4983">
            <v>0</v>
          </cell>
          <cell r="G4983">
            <v>0</v>
          </cell>
        </row>
        <row r="4984">
          <cell r="A4984" t="str">
            <v/>
          </cell>
          <cell r="B4984" t="str">
            <v/>
          </cell>
          <cell r="C4984">
            <v>0</v>
          </cell>
          <cell r="D4984" t="str">
            <v/>
          </cell>
          <cell r="E4984">
            <v>0</v>
          </cell>
          <cell r="F4984">
            <v>0</v>
          </cell>
          <cell r="G4984">
            <v>0</v>
          </cell>
        </row>
        <row r="4985">
          <cell r="A4985" t="str">
            <v/>
          </cell>
          <cell r="B4985" t="str">
            <v/>
          </cell>
          <cell r="C4985">
            <v>0</v>
          </cell>
          <cell r="D4985" t="str">
            <v/>
          </cell>
          <cell r="E4985">
            <v>0</v>
          </cell>
          <cell r="F4985">
            <v>0</v>
          </cell>
          <cell r="G4985">
            <v>0</v>
          </cell>
        </row>
        <row r="4986">
          <cell r="A4986" t="str">
            <v/>
          </cell>
          <cell r="B4986" t="str">
            <v/>
          </cell>
          <cell r="C4986">
            <v>0</v>
          </cell>
          <cell r="D4986" t="str">
            <v/>
          </cell>
          <cell r="E4986">
            <v>0</v>
          </cell>
          <cell r="F4986">
            <v>0</v>
          </cell>
          <cell r="G4986">
            <v>0</v>
          </cell>
        </row>
        <row r="4987">
          <cell r="A4987" t="str">
            <v/>
          </cell>
          <cell r="B4987" t="str">
            <v/>
          </cell>
          <cell r="C4987">
            <v>0</v>
          </cell>
          <cell r="D4987" t="str">
            <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v>0</v>
          </cell>
          <cell r="B4991">
            <v>0</v>
          </cell>
          <cell r="C4991">
            <v>0</v>
          </cell>
          <cell r="D4991">
            <v>0</v>
          </cell>
          <cell r="E4991">
            <v>0</v>
          </cell>
          <cell r="F4991" t="str">
            <v>Total A</v>
          </cell>
          <cell r="G4991">
            <v>0</v>
          </cell>
        </row>
        <row r="4992">
          <cell r="A4992" t="str">
            <v>B - MANO DE OBRA</v>
          </cell>
          <cell r="B4992">
            <v>0</v>
          </cell>
          <cell r="C4992">
            <v>0</v>
          </cell>
          <cell r="D4992">
            <v>0</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t="str">
            <v/>
          </cell>
          <cell r="B4997" t="str">
            <v/>
          </cell>
          <cell r="C4997">
            <v>0</v>
          </cell>
          <cell r="D4997" t="str">
            <v/>
          </cell>
          <cell r="E4997">
            <v>0</v>
          </cell>
          <cell r="F4997">
            <v>0</v>
          </cell>
          <cell r="G4997">
            <v>0</v>
          </cell>
        </row>
        <row r="4998">
          <cell r="A4998" t="str">
            <v/>
          </cell>
          <cell r="B4998" t="str">
            <v/>
          </cell>
          <cell r="C4998">
            <v>0</v>
          </cell>
          <cell r="D4998" t="str">
            <v/>
          </cell>
          <cell r="E4998">
            <v>0</v>
          </cell>
          <cell r="F4998">
            <v>0</v>
          </cell>
          <cell r="G4998">
            <v>0</v>
          </cell>
        </row>
        <row r="4999">
          <cell r="A4999" t="str">
            <v/>
          </cell>
          <cell r="B4999" t="str">
            <v/>
          </cell>
          <cell r="C4999">
            <v>0</v>
          </cell>
          <cell r="D4999" t="str">
            <v/>
          </cell>
          <cell r="E4999">
            <v>0</v>
          </cell>
          <cell r="F4999">
            <v>0</v>
          </cell>
          <cell r="G4999">
            <v>0</v>
          </cell>
        </row>
        <row r="5000">
          <cell r="A5000" t="str">
            <v/>
          </cell>
          <cell r="B5000" t="str">
            <v/>
          </cell>
          <cell r="C5000">
            <v>0</v>
          </cell>
          <cell r="D5000" t="str">
            <v/>
          </cell>
          <cell r="E5000">
            <v>0</v>
          </cell>
          <cell r="F5000">
            <v>0</v>
          </cell>
          <cell r="G5000">
            <v>0</v>
          </cell>
        </row>
        <row r="5001">
          <cell r="A5001">
            <v>0</v>
          </cell>
          <cell r="B5001">
            <v>0</v>
          </cell>
          <cell r="C5001">
            <v>0</v>
          </cell>
          <cell r="D5001">
            <v>0</v>
          </cell>
          <cell r="E5001">
            <v>0</v>
          </cell>
          <cell r="F5001" t="str">
            <v>Total B</v>
          </cell>
          <cell r="G5001">
            <v>0</v>
          </cell>
        </row>
        <row r="5002">
          <cell r="A5002" t="str">
            <v>C - EQUIPOS</v>
          </cell>
          <cell r="B5002">
            <v>0</v>
          </cell>
          <cell r="C5002">
            <v>0</v>
          </cell>
          <cell r="D5002">
            <v>0</v>
          </cell>
          <cell r="E5002">
            <v>0</v>
          </cell>
          <cell r="F5002">
            <v>0</v>
          </cell>
          <cell r="G5002">
            <v>0</v>
          </cell>
        </row>
        <row r="5003">
          <cell r="A5003" t="str">
            <v/>
          </cell>
          <cell r="B5003" t="str">
            <v/>
          </cell>
          <cell r="C5003">
            <v>0</v>
          </cell>
          <cell r="D5003" t="str">
            <v/>
          </cell>
          <cell r="E5003">
            <v>0</v>
          </cell>
          <cell r="F5003">
            <v>0</v>
          </cell>
          <cell r="G5003">
            <v>0</v>
          </cell>
        </row>
        <row r="5004">
          <cell r="A5004" t="str">
            <v/>
          </cell>
          <cell r="B5004" t="str">
            <v/>
          </cell>
          <cell r="C5004">
            <v>0</v>
          </cell>
          <cell r="D5004" t="str">
            <v/>
          </cell>
          <cell r="E5004">
            <v>0</v>
          </cell>
          <cell r="F5004">
            <v>0</v>
          </cell>
          <cell r="G5004">
            <v>0</v>
          </cell>
        </row>
        <row r="5005">
          <cell r="A5005" t="str">
            <v/>
          </cell>
          <cell r="B5005" t="str">
            <v/>
          </cell>
          <cell r="C5005">
            <v>0</v>
          </cell>
          <cell r="D5005" t="str">
            <v/>
          </cell>
          <cell r="E5005">
            <v>0</v>
          </cell>
          <cell r="F5005">
            <v>0</v>
          </cell>
          <cell r="G5005">
            <v>0</v>
          </cell>
        </row>
        <row r="5006">
          <cell r="A5006" t="str">
            <v/>
          </cell>
          <cell r="B5006" t="str">
            <v/>
          </cell>
          <cell r="C5006">
            <v>0</v>
          </cell>
          <cell r="D5006" t="str">
            <v/>
          </cell>
          <cell r="E5006">
            <v>0</v>
          </cell>
          <cell r="F5006">
            <v>0</v>
          </cell>
          <cell r="G5006">
            <v>0</v>
          </cell>
        </row>
        <row r="5007">
          <cell r="A5007" t="str">
            <v/>
          </cell>
          <cell r="B5007" t="str">
            <v/>
          </cell>
          <cell r="C5007">
            <v>0</v>
          </cell>
          <cell r="D5007" t="str">
            <v/>
          </cell>
          <cell r="E5007">
            <v>0</v>
          </cell>
          <cell r="F5007">
            <v>0</v>
          </cell>
          <cell r="G5007">
            <v>0</v>
          </cell>
        </row>
        <row r="5008">
          <cell r="A5008" t="str">
            <v/>
          </cell>
          <cell r="B5008" t="str">
            <v/>
          </cell>
          <cell r="C5008">
            <v>0</v>
          </cell>
          <cell r="D5008" t="str">
            <v/>
          </cell>
          <cell r="E5008">
            <v>0</v>
          </cell>
          <cell r="F5008">
            <v>0</v>
          </cell>
          <cell r="G5008">
            <v>0</v>
          </cell>
        </row>
        <row r="5009">
          <cell r="A5009" t="str">
            <v/>
          </cell>
          <cell r="B5009" t="str">
            <v/>
          </cell>
          <cell r="C5009">
            <v>0</v>
          </cell>
          <cell r="D5009" t="str">
            <v/>
          </cell>
          <cell r="E5009">
            <v>0</v>
          </cell>
          <cell r="F5009">
            <v>0</v>
          </cell>
          <cell r="G5009">
            <v>0</v>
          </cell>
        </row>
        <row r="5010">
          <cell r="A5010" t="str">
            <v/>
          </cell>
          <cell r="B5010" t="str">
            <v/>
          </cell>
          <cell r="C5010">
            <v>0</v>
          </cell>
          <cell r="D5010" t="str">
            <v/>
          </cell>
          <cell r="E5010">
            <v>0</v>
          </cell>
          <cell r="F5010">
            <v>0</v>
          </cell>
          <cell r="G5010">
            <v>0</v>
          </cell>
        </row>
        <row r="5011">
          <cell r="A5011" t="str">
            <v/>
          </cell>
          <cell r="B5011" t="str">
            <v/>
          </cell>
          <cell r="C5011">
            <v>0</v>
          </cell>
          <cell r="D5011" t="str">
            <v/>
          </cell>
          <cell r="E5011">
            <v>0</v>
          </cell>
          <cell r="F5011">
            <v>0</v>
          </cell>
          <cell r="G5011">
            <v>0</v>
          </cell>
        </row>
        <row r="5012">
          <cell r="A5012" t="str">
            <v/>
          </cell>
          <cell r="B5012" t="str">
            <v/>
          </cell>
          <cell r="C5012">
            <v>0</v>
          </cell>
          <cell r="D5012" t="str">
            <v/>
          </cell>
          <cell r="E5012">
            <v>0</v>
          </cell>
          <cell r="F5012">
            <v>0</v>
          </cell>
          <cell r="G5012">
            <v>0</v>
          </cell>
        </row>
        <row r="5013">
          <cell r="A5013">
            <v>0</v>
          </cell>
          <cell r="E5013">
            <v>0</v>
          </cell>
          <cell r="F5013" t="str">
            <v>Total C</v>
          </cell>
          <cell r="G5013">
            <v>0</v>
          </cell>
        </row>
        <row r="5014">
          <cell r="A5014">
            <v>0</v>
          </cell>
          <cell r="E5014">
            <v>0</v>
          </cell>
          <cell r="G5014">
            <v>0</v>
          </cell>
        </row>
        <row r="5015">
          <cell r="A5015" t="str">
            <v/>
          </cell>
          <cell r="B5015" t="str">
            <v/>
          </cell>
          <cell r="C5015">
            <v>0</v>
          </cell>
          <cell r="D5015" t="str">
            <v>COSTO NETO</v>
          </cell>
          <cell r="E5015">
            <v>0</v>
          </cell>
          <cell r="F5015" t="str">
            <v>Total D=A+B+C</v>
          </cell>
          <cell r="G5015">
            <v>0</v>
          </cell>
        </row>
        <row r="5017">
          <cell r="A5017" t="str">
            <v>ANALISIS DE PRECIOS</v>
          </cell>
          <cell r="B5017">
            <v>0</v>
          </cell>
          <cell r="C5017">
            <v>0</v>
          </cell>
          <cell r="D5017">
            <v>0</v>
          </cell>
          <cell r="E5017">
            <v>0</v>
          </cell>
          <cell r="F5017">
            <v>0</v>
          </cell>
          <cell r="G5017">
            <v>0</v>
          </cell>
        </row>
        <row r="5018">
          <cell r="A5018" t="str">
            <v>COMITENTE:</v>
          </cell>
          <cell r="B5018" t="str">
            <v>INSTITUTO PROVINCIAL DE LA VIVIENDA</v>
          </cell>
          <cell r="C5018">
            <v>0</v>
          </cell>
          <cell r="D5018">
            <v>0</v>
          </cell>
          <cell r="E5018">
            <v>0</v>
          </cell>
          <cell r="F5018">
            <v>0</v>
          </cell>
          <cell r="G5018">
            <v>0</v>
          </cell>
        </row>
        <row r="5019">
          <cell r="A5019" t="str">
            <v>CONTRATISTA:</v>
          </cell>
          <cell r="B5019">
            <v>0</v>
          </cell>
          <cell r="C5019">
            <v>0</v>
          </cell>
          <cell r="D5019">
            <v>0</v>
          </cell>
          <cell r="E5019">
            <v>0</v>
          </cell>
          <cell r="F5019">
            <v>0</v>
          </cell>
          <cell r="G5019">
            <v>0</v>
          </cell>
        </row>
        <row r="5020">
          <cell r="A5020" t="str">
            <v>OBRA:</v>
          </cell>
          <cell r="B5020">
            <v>0</v>
          </cell>
          <cell r="C5020">
            <v>0</v>
          </cell>
          <cell r="D5020">
            <v>0</v>
          </cell>
          <cell r="E5020">
            <v>0</v>
          </cell>
          <cell r="F5020" t="str">
            <v>PRECIOS A:</v>
          </cell>
          <cell r="G5020">
            <v>0</v>
          </cell>
        </row>
        <row r="5021">
          <cell r="A5021" t="str">
            <v>UBICACIÓN:</v>
          </cell>
          <cell r="B5021">
            <v>0</v>
          </cell>
          <cell r="C5021">
            <v>0</v>
          </cell>
          <cell r="E5021">
            <v>0</v>
          </cell>
          <cell r="G5021">
            <v>0</v>
          </cell>
        </row>
        <row r="5022">
          <cell r="A5022" t="str">
            <v>RUBRO:</v>
          </cell>
          <cell r="B5022">
            <v>0</v>
          </cell>
          <cell r="C5022">
            <v>0</v>
          </cell>
          <cell r="E5022">
            <v>0</v>
          </cell>
          <cell r="G5022">
            <v>0</v>
          </cell>
        </row>
        <row r="5023">
          <cell r="A5023" t="str">
            <v>ITEM:</v>
          </cell>
          <cell r="B5023" t="str">
            <v/>
          </cell>
          <cell r="C5023" t="str">
            <v/>
          </cell>
          <cell r="E5023">
            <v>0</v>
          </cell>
          <cell r="F5023" t="str">
            <v>UNIDAD:</v>
          </cell>
          <cell r="G5023" t="str">
            <v/>
          </cell>
        </row>
        <row r="5024">
          <cell r="A5024">
            <v>0</v>
          </cell>
          <cell r="B5024">
            <v>0</v>
          </cell>
          <cell r="E5024">
            <v>0</v>
          </cell>
          <cell r="G5024">
            <v>0</v>
          </cell>
        </row>
        <row r="5025">
          <cell r="A5025" t="str">
            <v>DATOS REDETERMINACION</v>
          </cell>
          <cell r="B5025">
            <v>0</v>
          </cell>
          <cell r="C5025" t="str">
            <v>DESIGNACION</v>
          </cell>
          <cell r="D5025" t="str">
            <v>U</v>
          </cell>
          <cell r="E5025" t="str">
            <v>Cantidad</v>
          </cell>
          <cell r="F5025" t="str">
            <v>$ Unitarios</v>
          </cell>
          <cell r="G5025" t="str">
            <v>$ Parcial</v>
          </cell>
        </row>
        <row r="5026">
          <cell r="A5026" t="str">
            <v>CÓDIGO</v>
          </cell>
          <cell r="B5026" t="str">
            <v>DESCRIPCIÓN</v>
          </cell>
          <cell r="C5026">
            <v>0</v>
          </cell>
          <cell r="D5026">
            <v>0</v>
          </cell>
          <cell r="E5026">
            <v>0</v>
          </cell>
          <cell r="F5026">
            <v>0</v>
          </cell>
          <cell r="G5026">
            <v>0</v>
          </cell>
        </row>
        <row r="5027">
          <cell r="A5027" t="str">
            <v>A - MATERIALES</v>
          </cell>
          <cell r="B5027">
            <v>0</v>
          </cell>
          <cell r="C5027">
            <v>0</v>
          </cell>
          <cell r="D5027">
            <v>0</v>
          </cell>
          <cell r="E5027">
            <v>0</v>
          </cell>
          <cell r="F5027">
            <v>0</v>
          </cell>
          <cell r="G5027">
            <v>0</v>
          </cell>
        </row>
        <row r="5028">
          <cell r="A5028" t="str">
            <v/>
          </cell>
          <cell r="B5028" t="str">
            <v/>
          </cell>
          <cell r="C5028">
            <v>0</v>
          </cell>
          <cell r="D5028" t="str">
            <v/>
          </cell>
          <cell r="E5028">
            <v>0</v>
          </cell>
          <cell r="F5028">
            <v>0</v>
          </cell>
          <cell r="G5028">
            <v>0</v>
          </cell>
        </row>
        <row r="5029">
          <cell r="A5029" t="str">
            <v/>
          </cell>
          <cell r="B5029" t="str">
            <v/>
          </cell>
          <cell r="C5029">
            <v>0</v>
          </cell>
          <cell r="D5029" t="str">
            <v/>
          </cell>
          <cell r="E5029">
            <v>0</v>
          </cell>
          <cell r="F5029">
            <v>0</v>
          </cell>
          <cell r="G5029">
            <v>0</v>
          </cell>
        </row>
        <row r="5030">
          <cell r="A5030" t="str">
            <v/>
          </cell>
          <cell r="B5030" t="str">
            <v/>
          </cell>
          <cell r="C5030">
            <v>0</v>
          </cell>
          <cell r="D5030" t="str">
            <v/>
          </cell>
          <cell r="E5030">
            <v>0</v>
          </cell>
          <cell r="F5030">
            <v>0</v>
          </cell>
          <cell r="G5030">
            <v>0</v>
          </cell>
        </row>
        <row r="5031">
          <cell r="A5031" t="str">
            <v/>
          </cell>
          <cell r="B5031" t="str">
            <v/>
          </cell>
          <cell r="C5031">
            <v>0</v>
          </cell>
          <cell r="D5031" t="str">
            <v/>
          </cell>
          <cell r="E5031">
            <v>0</v>
          </cell>
          <cell r="F5031">
            <v>0</v>
          </cell>
          <cell r="G5031">
            <v>0</v>
          </cell>
        </row>
        <row r="5032">
          <cell r="A5032" t="str">
            <v/>
          </cell>
          <cell r="B5032" t="str">
            <v/>
          </cell>
          <cell r="C5032">
            <v>0</v>
          </cell>
          <cell r="D5032" t="str">
            <v/>
          </cell>
          <cell r="E5032">
            <v>0</v>
          </cell>
          <cell r="F5032">
            <v>0</v>
          </cell>
          <cell r="G5032">
            <v>0</v>
          </cell>
        </row>
        <row r="5033">
          <cell r="A5033" t="str">
            <v/>
          </cell>
          <cell r="B5033" t="str">
            <v/>
          </cell>
          <cell r="C5033">
            <v>0</v>
          </cell>
          <cell r="D5033" t="str">
            <v/>
          </cell>
          <cell r="E5033">
            <v>0</v>
          </cell>
          <cell r="F5033">
            <v>0</v>
          </cell>
          <cell r="G5033">
            <v>0</v>
          </cell>
        </row>
        <row r="5034">
          <cell r="A5034" t="str">
            <v/>
          </cell>
          <cell r="B5034" t="str">
            <v/>
          </cell>
          <cell r="C5034">
            <v>0</v>
          </cell>
          <cell r="D5034" t="str">
            <v/>
          </cell>
          <cell r="E5034">
            <v>0</v>
          </cell>
          <cell r="F5034">
            <v>0</v>
          </cell>
          <cell r="G5034">
            <v>0</v>
          </cell>
        </row>
        <row r="5035">
          <cell r="A5035" t="str">
            <v/>
          </cell>
          <cell r="B5035" t="str">
            <v/>
          </cell>
          <cell r="C5035">
            <v>0</v>
          </cell>
          <cell r="D5035" t="str">
            <v/>
          </cell>
          <cell r="E5035">
            <v>0</v>
          </cell>
          <cell r="F5035">
            <v>0</v>
          </cell>
          <cell r="G5035">
            <v>0</v>
          </cell>
        </row>
        <row r="5036">
          <cell r="A5036" t="str">
            <v/>
          </cell>
          <cell r="B5036" t="str">
            <v/>
          </cell>
          <cell r="C5036">
            <v>0</v>
          </cell>
          <cell r="D5036" t="str">
            <v/>
          </cell>
          <cell r="E5036">
            <v>0</v>
          </cell>
          <cell r="F5036">
            <v>0</v>
          </cell>
          <cell r="G5036">
            <v>0</v>
          </cell>
        </row>
        <row r="5037">
          <cell r="A5037" t="str">
            <v/>
          </cell>
          <cell r="B5037" t="str">
            <v/>
          </cell>
          <cell r="C5037">
            <v>0</v>
          </cell>
          <cell r="D5037" t="str">
            <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t="str">
            <v/>
          </cell>
          <cell r="B5047" t="str">
            <v/>
          </cell>
          <cell r="C5047">
            <v>0</v>
          </cell>
          <cell r="D5047" t="str">
            <v/>
          </cell>
          <cell r="E5047">
            <v>0</v>
          </cell>
          <cell r="F5047">
            <v>0</v>
          </cell>
          <cell r="G5047">
            <v>0</v>
          </cell>
        </row>
        <row r="5048">
          <cell r="A5048">
            <v>0</v>
          </cell>
          <cell r="B5048">
            <v>0</v>
          </cell>
          <cell r="C5048">
            <v>0</v>
          </cell>
          <cell r="D5048">
            <v>0</v>
          </cell>
          <cell r="E5048">
            <v>0</v>
          </cell>
          <cell r="F5048" t="str">
            <v>Total A</v>
          </cell>
          <cell r="G5048">
            <v>0</v>
          </cell>
        </row>
        <row r="5049">
          <cell r="A5049" t="str">
            <v>B - MANO DE OBRA</v>
          </cell>
          <cell r="B5049">
            <v>0</v>
          </cell>
          <cell r="C5049">
            <v>0</v>
          </cell>
          <cell r="D5049">
            <v>0</v>
          </cell>
          <cell r="E5049">
            <v>0</v>
          </cell>
          <cell r="F5049">
            <v>0</v>
          </cell>
          <cell r="G5049">
            <v>0</v>
          </cell>
        </row>
        <row r="5050">
          <cell r="A5050" t="str">
            <v/>
          </cell>
          <cell r="B5050" t="str">
            <v/>
          </cell>
          <cell r="C5050">
            <v>0</v>
          </cell>
          <cell r="D5050" t="str">
            <v/>
          </cell>
          <cell r="E5050">
            <v>0</v>
          </cell>
          <cell r="F5050">
            <v>0</v>
          </cell>
          <cell r="G5050">
            <v>0</v>
          </cell>
        </row>
        <row r="5051">
          <cell r="A5051" t="str">
            <v/>
          </cell>
          <cell r="B5051" t="str">
            <v/>
          </cell>
          <cell r="C5051">
            <v>0</v>
          </cell>
          <cell r="D5051" t="str">
            <v/>
          </cell>
          <cell r="E5051">
            <v>0</v>
          </cell>
          <cell r="F5051">
            <v>0</v>
          </cell>
          <cell r="G5051">
            <v>0</v>
          </cell>
        </row>
        <row r="5052">
          <cell r="A5052" t="str">
            <v/>
          </cell>
          <cell r="B5052" t="str">
            <v/>
          </cell>
          <cell r="C5052">
            <v>0</v>
          </cell>
          <cell r="D5052" t="str">
            <v/>
          </cell>
          <cell r="E5052">
            <v>0</v>
          </cell>
          <cell r="F5052">
            <v>0</v>
          </cell>
          <cell r="G5052">
            <v>0</v>
          </cell>
        </row>
        <row r="5053">
          <cell r="A5053" t="str">
            <v/>
          </cell>
          <cell r="B5053" t="str">
            <v/>
          </cell>
          <cell r="C5053">
            <v>0</v>
          </cell>
          <cell r="D5053" t="str">
            <v/>
          </cell>
          <cell r="E5053">
            <v>0</v>
          </cell>
          <cell r="F5053">
            <v>0</v>
          </cell>
          <cell r="G5053">
            <v>0</v>
          </cell>
        </row>
        <row r="5054">
          <cell r="A5054" t="str">
            <v/>
          </cell>
          <cell r="B5054" t="str">
            <v/>
          </cell>
          <cell r="C5054">
            <v>0</v>
          </cell>
          <cell r="D5054" t="str">
            <v/>
          </cell>
          <cell r="E5054">
            <v>0</v>
          </cell>
          <cell r="F5054">
            <v>0</v>
          </cell>
          <cell r="G5054">
            <v>0</v>
          </cell>
        </row>
        <row r="5055">
          <cell r="A5055" t="str">
            <v/>
          </cell>
          <cell r="B5055" t="str">
            <v/>
          </cell>
          <cell r="C5055">
            <v>0</v>
          </cell>
          <cell r="D5055" t="str">
            <v/>
          </cell>
          <cell r="E5055">
            <v>0</v>
          </cell>
          <cell r="F5055">
            <v>0</v>
          </cell>
          <cell r="G5055">
            <v>0</v>
          </cell>
        </row>
        <row r="5056">
          <cell r="A5056" t="str">
            <v/>
          </cell>
          <cell r="B5056" t="str">
            <v/>
          </cell>
          <cell r="C5056">
            <v>0</v>
          </cell>
          <cell r="D5056" t="str">
            <v/>
          </cell>
          <cell r="E5056">
            <v>0</v>
          </cell>
          <cell r="F5056">
            <v>0</v>
          </cell>
          <cell r="G5056">
            <v>0</v>
          </cell>
        </row>
        <row r="5057">
          <cell r="A5057" t="str">
            <v/>
          </cell>
          <cell r="B5057" t="str">
            <v/>
          </cell>
          <cell r="C5057">
            <v>0</v>
          </cell>
          <cell r="D5057" t="str">
            <v/>
          </cell>
          <cell r="E5057">
            <v>0</v>
          </cell>
          <cell r="F5057">
            <v>0</v>
          </cell>
          <cell r="G5057">
            <v>0</v>
          </cell>
        </row>
        <row r="5058">
          <cell r="A5058">
            <v>0</v>
          </cell>
          <cell r="B5058">
            <v>0</v>
          </cell>
          <cell r="C5058">
            <v>0</v>
          </cell>
          <cell r="D5058">
            <v>0</v>
          </cell>
          <cell r="E5058">
            <v>0</v>
          </cell>
          <cell r="F5058" t="str">
            <v>Total B</v>
          </cell>
          <cell r="G5058">
            <v>0</v>
          </cell>
        </row>
        <row r="5059">
          <cell r="A5059" t="str">
            <v>C - EQUIPOS</v>
          </cell>
          <cell r="B5059">
            <v>0</v>
          </cell>
          <cell r="C5059">
            <v>0</v>
          </cell>
          <cell r="D5059">
            <v>0</v>
          </cell>
          <cell r="E5059">
            <v>0</v>
          </cell>
          <cell r="F5059">
            <v>0</v>
          </cell>
          <cell r="G5059">
            <v>0</v>
          </cell>
        </row>
        <row r="5060">
          <cell r="A5060" t="str">
            <v/>
          </cell>
          <cell r="B5060" t="str">
            <v/>
          </cell>
          <cell r="C5060">
            <v>0</v>
          </cell>
          <cell r="D5060" t="str">
            <v/>
          </cell>
          <cell r="E5060">
            <v>0</v>
          </cell>
          <cell r="F5060">
            <v>0</v>
          </cell>
          <cell r="G5060">
            <v>0</v>
          </cell>
        </row>
        <row r="5061">
          <cell r="A5061" t="str">
            <v/>
          </cell>
          <cell r="B5061" t="str">
            <v/>
          </cell>
          <cell r="C5061">
            <v>0</v>
          </cell>
          <cell r="D5061" t="str">
            <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v>0</v>
          </cell>
          <cell r="E5070">
            <v>0</v>
          </cell>
          <cell r="F5070" t="str">
            <v>Total C</v>
          </cell>
          <cell r="G5070">
            <v>0</v>
          </cell>
        </row>
        <row r="5071">
          <cell r="A5071">
            <v>0</v>
          </cell>
          <cell r="E5071">
            <v>0</v>
          </cell>
          <cell r="G5071">
            <v>0</v>
          </cell>
        </row>
        <row r="5072">
          <cell r="A5072" t="str">
            <v/>
          </cell>
          <cell r="B5072" t="str">
            <v/>
          </cell>
          <cell r="C5072">
            <v>0</v>
          </cell>
          <cell r="D5072" t="str">
            <v>COSTO NETO</v>
          </cell>
          <cell r="E5072">
            <v>0</v>
          </cell>
          <cell r="F5072" t="str">
            <v>Total D=A+B+C</v>
          </cell>
          <cell r="G5072">
            <v>0</v>
          </cell>
        </row>
        <row r="5073">
          <cell r="A5073">
            <v>0</v>
          </cell>
          <cell r="B5073">
            <v>0</v>
          </cell>
          <cell r="C5073">
            <v>0</v>
          </cell>
          <cell r="D5073">
            <v>0</v>
          </cell>
          <cell r="E5073">
            <v>0</v>
          </cell>
          <cell r="F5073">
            <v>0</v>
          </cell>
          <cell r="G5073">
            <v>0</v>
          </cell>
        </row>
        <row r="5074">
          <cell r="A5074" t="str">
            <v>ANALISIS DE PRECIOS</v>
          </cell>
          <cell r="B5074">
            <v>0</v>
          </cell>
          <cell r="C5074">
            <v>0</v>
          </cell>
          <cell r="D5074">
            <v>0</v>
          </cell>
          <cell r="E5074">
            <v>0</v>
          </cell>
          <cell r="F5074">
            <v>0</v>
          </cell>
          <cell r="G5074">
            <v>0</v>
          </cell>
        </row>
        <row r="5075">
          <cell r="A5075" t="str">
            <v>COMITENTE:</v>
          </cell>
          <cell r="B5075" t="str">
            <v>INSTITUTO PROVINCIAL DE LA VIVIENDA</v>
          </cell>
          <cell r="C5075">
            <v>0</v>
          </cell>
          <cell r="D5075">
            <v>0</v>
          </cell>
          <cell r="E5075">
            <v>0</v>
          </cell>
          <cell r="F5075">
            <v>0</v>
          </cell>
          <cell r="G5075">
            <v>0</v>
          </cell>
        </row>
        <row r="5076">
          <cell r="A5076" t="str">
            <v>CONTRATISTA:</v>
          </cell>
          <cell r="B5076">
            <v>0</v>
          </cell>
          <cell r="C5076">
            <v>0</v>
          </cell>
          <cell r="D5076">
            <v>0</v>
          </cell>
          <cell r="E5076">
            <v>0</v>
          </cell>
          <cell r="F5076">
            <v>0</v>
          </cell>
          <cell r="G5076">
            <v>0</v>
          </cell>
        </row>
        <row r="5077">
          <cell r="A5077" t="str">
            <v>OBRA:</v>
          </cell>
          <cell r="B5077">
            <v>0</v>
          </cell>
          <cell r="C5077">
            <v>0</v>
          </cell>
          <cell r="D5077">
            <v>0</v>
          </cell>
          <cell r="E5077">
            <v>0</v>
          </cell>
          <cell r="F5077" t="str">
            <v>PRECIOS A:</v>
          </cell>
          <cell r="G5077">
            <v>0</v>
          </cell>
        </row>
        <row r="5078">
          <cell r="A5078" t="str">
            <v>UBICACIÓN:</v>
          </cell>
          <cell r="B5078">
            <v>0</v>
          </cell>
          <cell r="C5078">
            <v>0</v>
          </cell>
          <cell r="E5078">
            <v>0</v>
          </cell>
          <cell r="G5078">
            <v>0</v>
          </cell>
        </row>
        <row r="5079">
          <cell r="A5079" t="str">
            <v>RUBRO:</v>
          </cell>
          <cell r="B5079">
            <v>0</v>
          </cell>
          <cell r="C5079">
            <v>0</v>
          </cell>
          <cell r="E5079">
            <v>0</v>
          </cell>
          <cell r="G5079">
            <v>0</v>
          </cell>
        </row>
        <row r="5080">
          <cell r="A5080" t="str">
            <v>ITEM:</v>
          </cell>
          <cell r="B5080" t="str">
            <v/>
          </cell>
          <cell r="C5080" t="str">
            <v/>
          </cell>
          <cell r="E5080">
            <v>0</v>
          </cell>
          <cell r="F5080" t="str">
            <v>UNIDAD:</v>
          </cell>
          <cell r="G5080" t="str">
            <v/>
          </cell>
        </row>
        <row r="5081">
          <cell r="A5081">
            <v>0</v>
          </cell>
          <cell r="B5081">
            <v>0</v>
          </cell>
          <cell r="E5081">
            <v>0</v>
          </cell>
          <cell r="G5081">
            <v>0</v>
          </cell>
        </row>
        <row r="5082">
          <cell r="A5082" t="str">
            <v>DATOS REDETERMINACION</v>
          </cell>
          <cell r="B5082">
            <v>0</v>
          </cell>
          <cell r="C5082" t="str">
            <v>DESIGNACION</v>
          </cell>
          <cell r="D5082" t="str">
            <v>U</v>
          </cell>
          <cell r="E5082" t="str">
            <v>Cantidad</v>
          </cell>
          <cell r="F5082" t="str">
            <v>$ Unitarios</v>
          </cell>
          <cell r="G5082" t="str">
            <v>$ Parcial</v>
          </cell>
        </row>
        <row r="5083">
          <cell r="A5083" t="str">
            <v>CÓDIGO</v>
          </cell>
          <cell r="B5083" t="str">
            <v>DESCRIPCIÓN</v>
          </cell>
          <cell r="C5083">
            <v>0</v>
          </cell>
          <cell r="D5083">
            <v>0</v>
          </cell>
          <cell r="E5083">
            <v>0</v>
          </cell>
          <cell r="F5083">
            <v>0</v>
          </cell>
          <cell r="G5083">
            <v>0</v>
          </cell>
        </row>
        <row r="5084">
          <cell r="A5084" t="str">
            <v>A - MATERIALES</v>
          </cell>
          <cell r="B5084">
            <v>0</v>
          </cell>
          <cell r="C5084">
            <v>0</v>
          </cell>
          <cell r="D5084">
            <v>0</v>
          </cell>
          <cell r="E5084">
            <v>0</v>
          </cell>
          <cell r="F5084">
            <v>0</v>
          </cell>
          <cell r="G5084">
            <v>0</v>
          </cell>
        </row>
        <row r="5085">
          <cell r="A5085" t="str">
            <v/>
          </cell>
          <cell r="B5085" t="str">
            <v/>
          </cell>
          <cell r="C5085">
            <v>0</v>
          </cell>
          <cell r="D5085" t="str">
            <v/>
          </cell>
          <cell r="E5085">
            <v>0</v>
          </cell>
          <cell r="F5085">
            <v>0</v>
          </cell>
          <cell r="G5085">
            <v>0</v>
          </cell>
        </row>
        <row r="5086">
          <cell r="A5086" t="str">
            <v/>
          </cell>
          <cell r="B5086" t="str">
            <v/>
          </cell>
          <cell r="C5086">
            <v>0</v>
          </cell>
          <cell r="D5086" t="str">
            <v/>
          </cell>
          <cell r="E5086">
            <v>0</v>
          </cell>
          <cell r="F5086">
            <v>0</v>
          </cell>
          <cell r="G5086">
            <v>0</v>
          </cell>
        </row>
        <row r="5087">
          <cell r="A5087" t="str">
            <v/>
          </cell>
          <cell r="B5087" t="str">
            <v/>
          </cell>
          <cell r="C5087">
            <v>0</v>
          </cell>
          <cell r="D5087" t="str">
            <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t="str">
            <v/>
          </cell>
          <cell r="B5097" t="str">
            <v/>
          </cell>
          <cell r="C5097">
            <v>0</v>
          </cell>
          <cell r="D5097" t="str">
            <v/>
          </cell>
          <cell r="E5097">
            <v>0</v>
          </cell>
          <cell r="F5097">
            <v>0</v>
          </cell>
          <cell r="G5097">
            <v>0</v>
          </cell>
        </row>
        <row r="5098">
          <cell r="A5098" t="str">
            <v/>
          </cell>
          <cell r="B5098" t="str">
            <v/>
          </cell>
          <cell r="C5098">
            <v>0</v>
          </cell>
          <cell r="D5098" t="str">
            <v/>
          </cell>
          <cell r="E5098">
            <v>0</v>
          </cell>
          <cell r="F5098">
            <v>0</v>
          </cell>
          <cell r="G5098">
            <v>0</v>
          </cell>
        </row>
        <row r="5099">
          <cell r="A5099" t="str">
            <v/>
          </cell>
          <cell r="B5099" t="str">
            <v/>
          </cell>
          <cell r="C5099">
            <v>0</v>
          </cell>
          <cell r="D5099" t="str">
            <v/>
          </cell>
          <cell r="E5099">
            <v>0</v>
          </cell>
          <cell r="F5099">
            <v>0</v>
          </cell>
          <cell r="G5099">
            <v>0</v>
          </cell>
        </row>
        <row r="5100">
          <cell r="A5100" t="str">
            <v/>
          </cell>
          <cell r="B5100" t="str">
            <v/>
          </cell>
          <cell r="C5100">
            <v>0</v>
          </cell>
          <cell r="D5100" t="str">
            <v/>
          </cell>
          <cell r="E5100">
            <v>0</v>
          </cell>
          <cell r="F5100">
            <v>0</v>
          </cell>
          <cell r="G5100">
            <v>0</v>
          </cell>
        </row>
        <row r="5101">
          <cell r="A5101" t="str">
            <v/>
          </cell>
          <cell r="B5101" t="str">
            <v/>
          </cell>
          <cell r="C5101">
            <v>0</v>
          </cell>
          <cell r="D5101" t="str">
            <v/>
          </cell>
          <cell r="E5101">
            <v>0</v>
          </cell>
          <cell r="F5101">
            <v>0</v>
          </cell>
          <cell r="G5101">
            <v>0</v>
          </cell>
        </row>
        <row r="5102">
          <cell r="A5102" t="str">
            <v/>
          </cell>
          <cell r="B5102" t="str">
            <v/>
          </cell>
          <cell r="C5102">
            <v>0</v>
          </cell>
          <cell r="D5102" t="str">
            <v/>
          </cell>
          <cell r="E5102">
            <v>0</v>
          </cell>
          <cell r="F5102">
            <v>0</v>
          </cell>
          <cell r="G5102">
            <v>0</v>
          </cell>
        </row>
        <row r="5103">
          <cell r="A5103" t="str">
            <v/>
          </cell>
          <cell r="B5103" t="str">
            <v/>
          </cell>
          <cell r="C5103">
            <v>0</v>
          </cell>
          <cell r="D5103" t="str">
            <v/>
          </cell>
          <cell r="E5103">
            <v>0</v>
          </cell>
          <cell r="F5103">
            <v>0</v>
          </cell>
          <cell r="G5103">
            <v>0</v>
          </cell>
        </row>
        <row r="5104">
          <cell r="A5104" t="str">
            <v/>
          </cell>
          <cell r="B5104" t="str">
            <v/>
          </cell>
          <cell r="C5104">
            <v>0</v>
          </cell>
          <cell r="D5104" t="str">
            <v/>
          </cell>
          <cell r="E5104">
            <v>0</v>
          </cell>
          <cell r="F5104">
            <v>0</v>
          </cell>
          <cell r="G5104">
            <v>0</v>
          </cell>
        </row>
        <row r="5105">
          <cell r="A5105">
            <v>0</v>
          </cell>
          <cell r="B5105">
            <v>0</v>
          </cell>
          <cell r="C5105">
            <v>0</v>
          </cell>
          <cell r="D5105">
            <v>0</v>
          </cell>
          <cell r="E5105">
            <v>0</v>
          </cell>
          <cell r="F5105" t="str">
            <v>Total A</v>
          </cell>
          <cell r="G5105">
            <v>0</v>
          </cell>
        </row>
        <row r="5106">
          <cell r="A5106" t="str">
            <v>B - MANO DE OBRA</v>
          </cell>
          <cell r="B5106">
            <v>0</v>
          </cell>
          <cell r="C5106">
            <v>0</v>
          </cell>
          <cell r="D5106">
            <v>0</v>
          </cell>
          <cell r="E5106">
            <v>0</v>
          </cell>
          <cell r="F5106">
            <v>0</v>
          </cell>
          <cell r="G5106">
            <v>0</v>
          </cell>
        </row>
        <row r="5107">
          <cell r="A5107" t="str">
            <v/>
          </cell>
          <cell r="B5107" t="str">
            <v/>
          </cell>
          <cell r="C5107">
            <v>0</v>
          </cell>
          <cell r="D5107" t="str">
            <v/>
          </cell>
          <cell r="E5107">
            <v>0</v>
          </cell>
          <cell r="F5107">
            <v>0</v>
          </cell>
          <cell r="G5107">
            <v>0</v>
          </cell>
        </row>
        <row r="5108">
          <cell r="A5108" t="str">
            <v/>
          </cell>
          <cell r="B5108" t="str">
            <v/>
          </cell>
          <cell r="C5108">
            <v>0</v>
          </cell>
          <cell r="D5108" t="str">
            <v/>
          </cell>
          <cell r="E5108">
            <v>0</v>
          </cell>
          <cell r="F5108">
            <v>0</v>
          </cell>
          <cell r="G5108">
            <v>0</v>
          </cell>
        </row>
        <row r="5109">
          <cell r="A5109" t="str">
            <v/>
          </cell>
          <cell r="B5109" t="str">
            <v/>
          </cell>
          <cell r="C5109">
            <v>0</v>
          </cell>
          <cell r="D5109" t="str">
            <v/>
          </cell>
          <cell r="E5109">
            <v>0</v>
          </cell>
          <cell r="F5109">
            <v>0</v>
          </cell>
          <cell r="G5109">
            <v>0</v>
          </cell>
        </row>
        <row r="5110">
          <cell r="A5110" t="str">
            <v/>
          </cell>
          <cell r="B5110" t="str">
            <v/>
          </cell>
          <cell r="C5110">
            <v>0</v>
          </cell>
          <cell r="D5110" t="str">
            <v/>
          </cell>
          <cell r="E5110">
            <v>0</v>
          </cell>
          <cell r="F5110">
            <v>0</v>
          </cell>
          <cell r="G5110">
            <v>0</v>
          </cell>
        </row>
        <row r="5111">
          <cell r="A5111" t="str">
            <v/>
          </cell>
          <cell r="B5111" t="str">
            <v/>
          </cell>
          <cell r="C5111">
            <v>0</v>
          </cell>
          <cell r="D5111" t="str">
            <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v>0</v>
          </cell>
          <cell r="B5115">
            <v>0</v>
          </cell>
          <cell r="C5115">
            <v>0</v>
          </cell>
          <cell r="D5115">
            <v>0</v>
          </cell>
          <cell r="E5115">
            <v>0</v>
          </cell>
          <cell r="F5115" t="str">
            <v>Total B</v>
          </cell>
          <cell r="G5115">
            <v>0</v>
          </cell>
        </row>
        <row r="5116">
          <cell r="A5116" t="str">
            <v>C - EQUIPOS</v>
          </cell>
          <cell r="B5116">
            <v>0</v>
          </cell>
          <cell r="C5116">
            <v>0</v>
          </cell>
          <cell r="D5116">
            <v>0</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t="str">
            <v/>
          </cell>
          <cell r="B5126" t="str">
            <v/>
          </cell>
          <cell r="C5126">
            <v>0</v>
          </cell>
          <cell r="D5126" t="str">
            <v/>
          </cell>
          <cell r="E5126">
            <v>0</v>
          </cell>
          <cell r="F5126">
            <v>0</v>
          </cell>
          <cell r="G5126">
            <v>0</v>
          </cell>
        </row>
        <row r="5127">
          <cell r="A5127">
            <v>0</v>
          </cell>
          <cell r="E5127">
            <v>0</v>
          </cell>
          <cell r="F5127" t="str">
            <v>Total C</v>
          </cell>
          <cell r="G5127">
            <v>0</v>
          </cell>
        </row>
        <row r="5128">
          <cell r="A5128">
            <v>0</v>
          </cell>
          <cell r="E5128">
            <v>0</v>
          </cell>
          <cell r="G5128">
            <v>0</v>
          </cell>
        </row>
        <row r="5129">
          <cell r="A5129" t="str">
            <v/>
          </cell>
          <cell r="B5129" t="str">
            <v/>
          </cell>
          <cell r="C5129">
            <v>0</v>
          </cell>
          <cell r="D5129" t="str">
            <v>COSTO NETO</v>
          </cell>
          <cell r="E5129">
            <v>0</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row r="9">
          <cell r="C9">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6"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311" t="s">
        <v>318</v>
      </c>
      <c r="B3" s="234" t="s">
        <v>48</v>
      </c>
      <c r="C3" s="235"/>
      <c r="D3" s="235"/>
      <c r="E3" s="311" t="s">
        <v>49</v>
      </c>
    </row>
    <row r="4" spans="1:5" ht="15" customHeight="1" x14ac:dyDescent="0.2">
      <c r="A4" s="311"/>
      <c r="B4" s="234" t="s">
        <v>50</v>
      </c>
      <c r="C4" s="235"/>
      <c r="D4" s="235"/>
      <c r="E4" s="311"/>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100" t="s">
        <v>51</v>
      </c>
      <c r="D6" s="234">
        <v>51</v>
      </c>
      <c r="E6" s="233" t="s">
        <v>52</v>
      </c>
    </row>
    <row r="7" spans="1:5" ht="15" customHeight="1" x14ac:dyDescent="0.2">
      <c r="A7" s="234" t="str">
        <f t="shared" si="0"/>
        <v>INDEC-CM - 37210-52</v>
      </c>
      <c r="B7" s="234">
        <v>37210</v>
      </c>
      <c r="C7" s="100" t="s">
        <v>51</v>
      </c>
      <c r="D7" s="234">
        <v>52</v>
      </c>
      <c r="E7" s="233" t="s">
        <v>53</v>
      </c>
    </row>
    <row r="8" spans="1:5" ht="15" customHeight="1" x14ac:dyDescent="0.2">
      <c r="A8" s="234" t="str">
        <f t="shared" si="0"/>
        <v>INDEC-CM - 42911-81</v>
      </c>
      <c r="B8" s="234">
        <v>42911</v>
      </c>
      <c r="C8" s="100" t="s">
        <v>51</v>
      </c>
      <c r="D8" s="234">
        <v>81</v>
      </c>
      <c r="E8" s="236" t="s">
        <v>54</v>
      </c>
    </row>
    <row r="9" spans="1:5" ht="15" customHeight="1" x14ac:dyDescent="0.2">
      <c r="A9" s="234" t="str">
        <f t="shared" si="0"/>
        <v>INDEC-CM - 41242-11</v>
      </c>
      <c r="B9" s="234">
        <v>41242</v>
      </c>
      <c r="C9" s="100" t="s">
        <v>51</v>
      </c>
      <c r="D9" s="234">
        <v>11</v>
      </c>
      <c r="E9" s="236" t="s">
        <v>55</v>
      </c>
    </row>
    <row r="10" spans="1:5" ht="15" customHeight="1" x14ac:dyDescent="0.2">
      <c r="A10" s="234" t="str">
        <f t="shared" si="0"/>
        <v>INDEC-CM - 37440-21</v>
      </c>
      <c r="B10" s="234">
        <v>37440</v>
      </c>
      <c r="C10" s="100" t="s">
        <v>51</v>
      </c>
      <c r="D10" s="234">
        <v>21</v>
      </c>
      <c r="E10" s="233" t="s">
        <v>56</v>
      </c>
    </row>
    <row r="11" spans="1:5" ht="15" customHeight="1" x14ac:dyDescent="0.2">
      <c r="A11" s="234" t="str">
        <f t="shared" si="0"/>
        <v>INDEC-CM - 38130-13</v>
      </c>
      <c r="B11" s="234">
        <v>38130</v>
      </c>
      <c r="C11" s="100" t="s">
        <v>51</v>
      </c>
      <c r="D11" s="234">
        <v>13</v>
      </c>
      <c r="E11" s="236" t="s">
        <v>57</v>
      </c>
    </row>
    <row r="12" spans="1:5" ht="15" customHeight="1" x14ac:dyDescent="0.2">
      <c r="A12" s="234" t="str">
        <f t="shared" si="0"/>
        <v>INDEC-CM - 38130-12</v>
      </c>
      <c r="B12" s="234">
        <v>38130</v>
      </c>
      <c r="C12" s="100" t="s">
        <v>51</v>
      </c>
      <c r="D12" s="234">
        <v>12</v>
      </c>
      <c r="E12" s="236" t="s">
        <v>58</v>
      </c>
    </row>
    <row r="13" spans="1:5" ht="15" customHeight="1" x14ac:dyDescent="0.2">
      <c r="A13" s="234" t="str">
        <f t="shared" si="0"/>
        <v>INDEC-CM - 38130-11</v>
      </c>
      <c r="B13" s="234">
        <v>38130</v>
      </c>
      <c r="C13" s="100" t="s">
        <v>51</v>
      </c>
      <c r="D13" s="234">
        <v>11</v>
      </c>
      <c r="E13" s="236" t="s">
        <v>59</v>
      </c>
    </row>
    <row r="14" spans="1:5" ht="15" customHeight="1" x14ac:dyDescent="0.2">
      <c r="A14" s="234" t="str">
        <f t="shared" si="0"/>
        <v>INDEC-CM - 27230-11</v>
      </c>
      <c r="B14" s="234">
        <v>27230</v>
      </c>
      <c r="C14" s="100" t="s">
        <v>51</v>
      </c>
      <c r="D14" s="234">
        <v>11</v>
      </c>
      <c r="E14" s="236" t="s">
        <v>60</v>
      </c>
    </row>
    <row r="15" spans="1:5" ht="15" customHeight="1" x14ac:dyDescent="0.2">
      <c r="A15" s="234" t="str">
        <f t="shared" si="0"/>
        <v>INDEC-CM - 44821-11</v>
      </c>
      <c r="B15" s="234">
        <v>44821</v>
      </c>
      <c r="C15" s="100" t="s">
        <v>51</v>
      </c>
      <c r="D15" s="234">
        <v>11</v>
      </c>
      <c r="E15" s="233" t="s">
        <v>61</v>
      </c>
    </row>
    <row r="16" spans="1:5" ht="15" customHeight="1" x14ac:dyDescent="0.2">
      <c r="A16" s="234" t="str">
        <f t="shared" si="0"/>
        <v>INDEC-CM - 37560-11</v>
      </c>
      <c r="B16" s="234">
        <v>37560</v>
      </c>
      <c r="C16" s="100" t="s">
        <v>51</v>
      </c>
      <c r="D16" s="234">
        <v>11</v>
      </c>
      <c r="E16" s="236" t="s">
        <v>62</v>
      </c>
    </row>
    <row r="17" spans="1:496" ht="15" customHeight="1" x14ac:dyDescent="0.2">
      <c r="A17" s="234" t="str">
        <f t="shared" si="0"/>
        <v>INDEC-CM - 15400-11</v>
      </c>
      <c r="B17" s="234">
        <v>15400</v>
      </c>
      <c r="C17" s="100" t="s">
        <v>51</v>
      </c>
      <c r="D17" s="234">
        <v>11</v>
      </c>
      <c r="E17" s="236" t="s">
        <v>63</v>
      </c>
    </row>
    <row r="18" spans="1:496" ht="15" customHeight="1" x14ac:dyDescent="0.2">
      <c r="A18" s="234" t="str">
        <f t="shared" si="0"/>
        <v>INDEC-CM - 15310-11</v>
      </c>
      <c r="B18" s="234">
        <v>15310</v>
      </c>
      <c r="C18" s="100" t="s">
        <v>51</v>
      </c>
      <c r="D18" s="234">
        <v>11</v>
      </c>
      <c r="E18" s="233" t="s">
        <v>64</v>
      </c>
    </row>
    <row r="19" spans="1:496" ht="15" customHeight="1" x14ac:dyDescent="0.2">
      <c r="A19" s="234" t="str">
        <f t="shared" si="0"/>
        <v>INDEC-CM - 46531-11</v>
      </c>
      <c r="B19" s="234">
        <v>46531</v>
      </c>
      <c r="C19" s="100" t="s">
        <v>51</v>
      </c>
      <c r="D19" s="234">
        <v>11</v>
      </c>
      <c r="E19" s="236" t="s">
        <v>65</v>
      </c>
    </row>
    <row r="20" spans="1:496" ht="15" customHeight="1" x14ac:dyDescent="0.2">
      <c r="A20" s="234" t="str">
        <f t="shared" si="0"/>
        <v>INDEC-CM - 43540-11</v>
      </c>
      <c r="B20" s="234">
        <v>43540</v>
      </c>
      <c r="C20" s="100" t="s">
        <v>51</v>
      </c>
      <c r="D20" s="234">
        <v>11</v>
      </c>
      <c r="E20" s="233" t="s">
        <v>66</v>
      </c>
    </row>
    <row r="21" spans="1:496" ht="15" customHeight="1" x14ac:dyDescent="0.2">
      <c r="A21" s="234" t="str">
        <f t="shared" si="0"/>
        <v>INDEC-CM - 43540-12</v>
      </c>
      <c r="B21" s="234">
        <v>43540</v>
      </c>
      <c r="C21" s="100" t="s">
        <v>51</v>
      </c>
      <c r="D21" s="234">
        <v>12</v>
      </c>
      <c r="E21" s="233" t="s">
        <v>67</v>
      </c>
    </row>
    <row r="22" spans="1:496" s="239" customFormat="1" ht="15" customHeight="1" x14ac:dyDescent="0.2">
      <c r="A22" s="237"/>
      <c r="B22" s="237"/>
      <c r="C22" s="238"/>
      <c r="D22" s="2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39" customFormat="1" ht="15" customHeight="1" x14ac:dyDescent="0.2">
      <c r="A23" s="237"/>
      <c r="B23" s="237"/>
      <c r="C23" s="238"/>
      <c r="D23" s="237"/>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39" customFormat="1" ht="15" customHeight="1" x14ac:dyDescent="0.2">
      <c r="A24" s="237"/>
      <c r="B24" s="237"/>
      <c r="C24" s="238"/>
      <c r="D24" s="23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100" t="s">
        <v>51</v>
      </c>
      <c r="D25" s="234">
        <v>11</v>
      </c>
      <c r="E25" s="233" t="s">
        <v>68</v>
      </c>
    </row>
    <row r="26" spans="1:496" ht="15" customHeight="1" x14ac:dyDescent="0.2">
      <c r="A26" s="234" t="str">
        <f t="shared" si="0"/>
        <v>INDEC-CM - 42911-11</v>
      </c>
      <c r="B26" s="234">
        <v>42911</v>
      </c>
      <c r="C26" s="100" t="s">
        <v>51</v>
      </c>
      <c r="D26" s="234">
        <v>11</v>
      </c>
      <c r="E26" s="233" t="s">
        <v>69</v>
      </c>
    </row>
    <row r="27" spans="1:496" ht="15" customHeight="1" x14ac:dyDescent="0.2">
      <c r="A27" s="234" t="str">
        <f t="shared" si="0"/>
        <v>INDEC-CM - 37129-11</v>
      </c>
      <c r="B27" s="234">
        <v>37129</v>
      </c>
      <c r="C27" s="100" t="s">
        <v>51</v>
      </c>
      <c r="D27" s="234">
        <v>11</v>
      </c>
      <c r="E27" s="233" t="s">
        <v>70</v>
      </c>
    </row>
    <row r="28" spans="1:496" ht="15" customHeight="1" x14ac:dyDescent="0.2">
      <c r="A28" s="234" t="str">
        <f t="shared" si="0"/>
        <v>INDEC-CM - 35110-41</v>
      </c>
      <c r="B28" s="234">
        <v>35110</v>
      </c>
      <c r="C28" s="100" t="s">
        <v>51</v>
      </c>
      <c r="D28" s="234">
        <v>41</v>
      </c>
      <c r="E28" s="233" t="s">
        <v>71</v>
      </c>
    </row>
    <row r="29" spans="1:496" ht="15" customHeight="1" x14ac:dyDescent="0.2">
      <c r="A29" s="234" t="str">
        <f t="shared" si="0"/>
        <v>INDEC-CM - 37210-23</v>
      </c>
      <c r="B29" s="234">
        <v>37210</v>
      </c>
      <c r="C29" s="100" t="s">
        <v>51</v>
      </c>
      <c r="D29" s="234">
        <v>23</v>
      </c>
      <c r="E29" s="233" t="s">
        <v>72</v>
      </c>
    </row>
    <row r="30" spans="1:496" ht="15" customHeight="1" x14ac:dyDescent="0.2">
      <c r="A30" s="234" t="str">
        <f t="shared" si="0"/>
        <v>INDEC-CM - 37210-22</v>
      </c>
      <c r="B30" s="234">
        <v>37210</v>
      </c>
      <c r="C30" s="100" t="s">
        <v>51</v>
      </c>
      <c r="D30" s="234">
        <v>22</v>
      </c>
      <c r="E30" s="233" t="s">
        <v>73</v>
      </c>
    </row>
    <row r="31" spans="1:496" ht="15" customHeight="1" x14ac:dyDescent="0.2">
      <c r="A31" s="234" t="str">
        <f t="shared" si="0"/>
        <v>INDEC-CM - 37210-21</v>
      </c>
      <c r="B31" s="234">
        <v>37210</v>
      </c>
      <c r="C31" s="100" t="s">
        <v>51</v>
      </c>
      <c r="D31" s="234">
        <v>21</v>
      </c>
      <c r="E31" s="233" t="s">
        <v>74</v>
      </c>
    </row>
    <row r="32" spans="1:496" ht="15" customHeight="1" x14ac:dyDescent="0.2">
      <c r="A32" s="234" t="str">
        <f t="shared" si="0"/>
        <v>INDEC-CM - 41543-21</v>
      </c>
      <c r="B32" s="234">
        <v>41543</v>
      </c>
      <c r="C32" s="100" t="s">
        <v>51</v>
      </c>
      <c r="D32" s="234">
        <v>21</v>
      </c>
      <c r="E32" s="233" t="s">
        <v>75</v>
      </c>
    </row>
    <row r="33" spans="1:496" ht="15" customHeight="1" x14ac:dyDescent="0.2">
      <c r="A33" s="234" t="str">
        <f t="shared" si="0"/>
        <v>INDEC-CM - 46340-31</v>
      </c>
      <c r="B33" s="234">
        <v>46340</v>
      </c>
      <c r="C33" s="100" t="s">
        <v>51</v>
      </c>
      <c r="D33" s="234">
        <v>31</v>
      </c>
      <c r="E33" s="233" t="s">
        <v>76</v>
      </c>
    </row>
    <row r="34" spans="1:496" ht="15" customHeight="1" x14ac:dyDescent="0.2">
      <c r="A34" s="234" t="str">
        <f t="shared" si="0"/>
        <v>INDEC-CM - 46320-11</v>
      </c>
      <c r="B34" s="234">
        <v>46320</v>
      </c>
      <c r="C34" s="100" t="s">
        <v>51</v>
      </c>
      <c r="D34" s="234">
        <v>11</v>
      </c>
      <c r="E34" s="233" t="s">
        <v>77</v>
      </c>
    </row>
    <row r="35" spans="1:496" ht="15" customHeight="1" x14ac:dyDescent="0.2">
      <c r="A35" s="234" t="str">
        <f t="shared" si="0"/>
        <v>INDEC-CM - 46340-11</v>
      </c>
      <c r="B35" s="234">
        <v>46340</v>
      </c>
      <c r="C35" s="100" t="s">
        <v>51</v>
      </c>
      <c r="D35" s="234">
        <v>11</v>
      </c>
      <c r="E35" s="233" t="s">
        <v>78</v>
      </c>
    </row>
    <row r="36" spans="1:496" ht="15" customHeight="1" x14ac:dyDescent="0.2">
      <c r="A36" s="234" t="str">
        <f t="shared" si="0"/>
        <v>INDEC-CM - 46340-12</v>
      </c>
      <c r="B36" s="234">
        <v>46340</v>
      </c>
      <c r="C36" s="100" t="s">
        <v>51</v>
      </c>
      <c r="D36" s="234">
        <v>12</v>
      </c>
      <c r="E36" s="233" t="s">
        <v>79</v>
      </c>
    </row>
    <row r="37" spans="1:496" ht="15" customHeight="1" x14ac:dyDescent="0.2">
      <c r="A37" s="234" t="str">
        <f t="shared" si="0"/>
        <v>INDEC-CM - 46340-21</v>
      </c>
      <c r="B37" s="234">
        <v>46340</v>
      </c>
      <c r="C37" s="100" t="s">
        <v>51</v>
      </c>
      <c r="D37" s="234">
        <v>21</v>
      </c>
      <c r="E37" s="233" t="s">
        <v>80</v>
      </c>
    </row>
    <row r="38" spans="1:496" ht="15" customHeight="1" x14ac:dyDescent="0.2">
      <c r="A38" s="234" t="str">
        <f t="shared" si="0"/>
        <v>INDEC-CM - 46212-21</v>
      </c>
      <c r="B38" s="234">
        <v>46212</v>
      </c>
      <c r="C38" s="100" t="s">
        <v>51</v>
      </c>
      <c r="D38" s="234">
        <v>21</v>
      </c>
      <c r="E38" s="233" t="s">
        <v>81</v>
      </c>
    </row>
    <row r="39" spans="1:496" ht="15" customHeight="1" x14ac:dyDescent="0.2">
      <c r="A39" s="234" t="str">
        <f t="shared" si="0"/>
        <v>INDEC-CM - 42999-23</v>
      </c>
      <c r="B39" s="234">
        <v>42999</v>
      </c>
      <c r="C39" s="100" t="s">
        <v>51</v>
      </c>
      <c r="D39" s="234">
        <v>23</v>
      </c>
      <c r="E39" s="233" t="s">
        <v>82</v>
      </c>
    </row>
    <row r="40" spans="1:496" ht="15" customHeight="1" x14ac:dyDescent="0.2">
      <c r="A40" s="234" t="str">
        <f t="shared" si="0"/>
        <v>INDEC-CM - 42999-21</v>
      </c>
      <c r="B40" s="234">
        <v>42999</v>
      </c>
      <c r="C40" s="100" t="s">
        <v>51</v>
      </c>
      <c r="D40" s="234">
        <v>21</v>
      </c>
      <c r="E40" s="233" t="s">
        <v>83</v>
      </c>
    </row>
    <row r="41" spans="1:496" ht="15" customHeight="1" x14ac:dyDescent="0.2">
      <c r="A41" s="234" t="str">
        <f t="shared" si="0"/>
        <v>INDEC-CM - 42999-31</v>
      </c>
      <c r="B41" s="234">
        <v>42999</v>
      </c>
      <c r="C41" s="100" t="s">
        <v>51</v>
      </c>
      <c r="D41" s="234">
        <v>31</v>
      </c>
      <c r="E41" s="233" t="s">
        <v>84</v>
      </c>
    </row>
    <row r="42" spans="1:496" ht="15" customHeight="1" x14ac:dyDescent="0.2">
      <c r="A42" s="234" t="str">
        <f t="shared" si="0"/>
        <v>INDEC-CM - 42999-22</v>
      </c>
      <c r="B42" s="234">
        <v>42999</v>
      </c>
      <c r="C42" s="100" t="s">
        <v>51</v>
      </c>
      <c r="D42" s="234">
        <v>22</v>
      </c>
      <c r="E42" s="233" t="s">
        <v>85</v>
      </c>
    </row>
    <row r="43" spans="1:496" s="239" customFormat="1" ht="15" customHeight="1" x14ac:dyDescent="0.2">
      <c r="A43" s="237"/>
      <c r="B43" s="237"/>
      <c r="C43" s="238"/>
      <c r="D43" s="237"/>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39" customFormat="1" ht="15" customHeight="1" x14ac:dyDescent="0.2">
      <c r="A44" s="237"/>
      <c r="B44" s="237"/>
      <c r="C44" s="238"/>
      <c r="D44" s="237"/>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39" customFormat="1" ht="15" customHeight="1" x14ac:dyDescent="0.2">
      <c r="A45" s="237"/>
      <c r="B45" s="237"/>
      <c r="C45" s="238"/>
      <c r="D45" s="237"/>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100" t="s">
        <v>51</v>
      </c>
      <c r="D46" s="234">
        <v>11</v>
      </c>
      <c r="E46" s="233" t="s">
        <v>86</v>
      </c>
    </row>
    <row r="47" spans="1:496" ht="15" customHeight="1" x14ac:dyDescent="0.2">
      <c r="A47" s="234" t="str">
        <f t="shared" si="0"/>
        <v>INDEC-CM - 37420-12</v>
      </c>
      <c r="B47" s="234">
        <v>37420</v>
      </c>
      <c r="C47" s="100" t="s">
        <v>51</v>
      </c>
      <c r="D47" s="234">
        <v>12</v>
      </c>
      <c r="E47" s="233" t="s">
        <v>87</v>
      </c>
    </row>
    <row r="48" spans="1:496" ht="15" customHeight="1" x14ac:dyDescent="0.2">
      <c r="A48" s="234" t="str">
        <f t="shared" si="0"/>
        <v>INDEC-CM - 44822-11</v>
      </c>
      <c r="B48" s="234">
        <v>44822</v>
      </c>
      <c r="C48" s="100" t="s">
        <v>51</v>
      </c>
      <c r="D48" s="234">
        <v>11</v>
      </c>
      <c r="E48" s="233" t="s">
        <v>88</v>
      </c>
    </row>
    <row r="49" spans="1:5" ht="15" customHeight="1" x14ac:dyDescent="0.2">
      <c r="A49" s="234" t="str">
        <f t="shared" si="0"/>
        <v>INDEC-CM - 44826-11</v>
      </c>
      <c r="B49" s="234">
        <v>44826</v>
      </c>
      <c r="C49" s="100" t="s">
        <v>51</v>
      </c>
      <c r="D49" s="234">
        <v>11</v>
      </c>
      <c r="E49" s="233" t="s">
        <v>89</v>
      </c>
    </row>
    <row r="50" spans="1:5" ht="15" customHeight="1" x14ac:dyDescent="0.2">
      <c r="A50" s="234" t="str">
        <f t="shared" si="0"/>
        <v>INDEC-CM - 44826-12</v>
      </c>
      <c r="B50" s="234">
        <v>44826</v>
      </c>
      <c r="C50" s="100" t="s">
        <v>51</v>
      </c>
      <c r="D50" s="234">
        <v>12</v>
      </c>
      <c r="E50" s="233" t="s">
        <v>90</v>
      </c>
    </row>
    <row r="51" spans="1:5" ht="15" customHeight="1" x14ac:dyDescent="0.2">
      <c r="A51" s="234" t="str">
        <f t="shared" si="0"/>
        <v>INDEC-CM - 42911-21</v>
      </c>
      <c r="B51" s="234">
        <v>42911</v>
      </c>
      <c r="C51" s="100" t="s">
        <v>51</v>
      </c>
      <c r="D51" s="234">
        <v>21</v>
      </c>
      <c r="E51" s="233" t="s">
        <v>91</v>
      </c>
    </row>
    <row r="52" spans="1:5" ht="15" customHeight="1" x14ac:dyDescent="0.2">
      <c r="A52" s="234" t="str">
        <f t="shared" si="0"/>
        <v>INDEC-CM - 41277-21</v>
      </c>
      <c r="B52" s="234">
        <v>41277</v>
      </c>
      <c r="C52" s="100" t="s">
        <v>51</v>
      </c>
      <c r="D52" s="234">
        <v>21</v>
      </c>
      <c r="E52" s="233" t="s">
        <v>92</v>
      </c>
    </row>
    <row r="53" spans="1:5" ht="15" customHeight="1" x14ac:dyDescent="0.2">
      <c r="A53" s="234" t="str">
        <f t="shared" si="0"/>
        <v>INDEC-CM - 41277-11</v>
      </c>
      <c r="B53" s="234">
        <v>41277</v>
      </c>
      <c r="C53" s="100" t="s">
        <v>51</v>
      </c>
      <c r="D53" s="234">
        <v>11</v>
      </c>
      <c r="E53" s="233" t="s">
        <v>93</v>
      </c>
    </row>
    <row r="54" spans="1:5" ht="15" customHeight="1" x14ac:dyDescent="0.2">
      <c r="A54" s="234" t="str">
        <f t="shared" si="0"/>
        <v>INDEC-CM - 41516-11</v>
      </c>
      <c r="B54" s="234">
        <v>41516</v>
      </c>
      <c r="C54" s="100" t="s">
        <v>51</v>
      </c>
      <c r="D54" s="234">
        <v>11</v>
      </c>
      <c r="E54" s="233" t="s">
        <v>94</v>
      </c>
    </row>
    <row r="55" spans="1:5" ht="15" customHeight="1" x14ac:dyDescent="0.2">
      <c r="A55" s="234" t="str">
        <f t="shared" si="0"/>
        <v>INDEC-CM - 41516-12</v>
      </c>
      <c r="B55" s="234">
        <v>41516</v>
      </c>
      <c r="C55" s="100" t="s">
        <v>51</v>
      </c>
      <c r="D55" s="234">
        <v>12</v>
      </c>
      <c r="E55" s="233" t="s">
        <v>95</v>
      </c>
    </row>
    <row r="56" spans="1:5" ht="15" customHeight="1" x14ac:dyDescent="0.2">
      <c r="A56" s="234" t="str">
        <f t="shared" si="0"/>
        <v>INDEC-CM - 41273-11</v>
      </c>
      <c r="B56" s="234">
        <v>41273</v>
      </c>
      <c r="C56" s="100" t="s">
        <v>51</v>
      </c>
      <c r="D56" s="234">
        <v>11</v>
      </c>
      <c r="E56" s="233" t="s">
        <v>96</v>
      </c>
    </row>
    <row r="57" spans="1:5" ht="15" customHeight="1" x14ac:dyDescent="0.2">
      <c r="A57" s="234" t="str">
        <f t="shared" si="0"/>
        <v>INDEC-CM - 41273-12</v>
      </c>
      <c r="B57" s="234">
        <v>41273</v>
      </c>
      <c r="C57" s="100" t="s">
        <v>51</v>
      </c>
      <c r="D57" s="234">
        <v>12</v>
      </c>
      <c r="E57" s="233" t="s">
        <v>97</v>
      </c>
    </row>
    <row r="58" spans="1:5" ht="15" customHeight="1" x14ac:dyDescent="0.2">
      <c r="A58" s="234" t="str">
        <f t="shared" si="0"/>
        <v>INDEC-CM - 41277-41</v>
      </c>
      <c r="B58" s="234">
        <v>41277</v>
      </c>
      <c r="C58" s="100" t="s">
        <v>51</v>
      </c>
      <c r="D58" s="234">
        <v>41</v>
      </c>
      <c r="E58" s="233" t="s">
        <v>98</v>
      </c>
    </row>
    <row r="59" spans="1:5" ht="15" customHeight="1" x14ac:dyDescent="0.2">
      <c r="A59" s="234" t="str">
        <f t="shared" si="0"/>
        <v>INDEC-CM - 41277-31</v>
      </c>
      <c r="B59" s="234">
        <v>41277</v>
      </c>
      <c r="C59" s="100" t="s">
        <v>51</v>
      </c>
      <c r="D59" s="234">
        <v>31</v>
      </c>
      <c r="E59" s="233" t="s">
        <v>99</v>
      </c>
    </row>
    <row r="60" spans="1:5" ht="15" customHeight="1" x14ac:dyDescent="0.2">
      <c r="A60" s="234" t="str">
        <f t="shared" si="0"/>
        <v>INDEC-CM - 41543-11</v>
      </c>
      <c r="B60" s="234">
        <v>41543</v>
      </c>
      <c r="C60" s="100" t="s">
        <v>51</v>
      </c>
      <c r="D60" s="234">
        <v>11</v>
      </c>
      <c r="E60" s="233" t="s">
        <v>100</v>
      </c>
    </row>
    <row r="61" spans="1:5" ht="15" customHeight="1" x14ac:dyDescent="0.2">
      <c r="A61" s="234" t="str">
        <f t="shared" si="0"/>
        <v>INDEC-CM - 36320-21</v>
      </c>
      <c r="B61" s="234">
        <v>36320</v>
      </c>
      <c r="C61" s="100" t="s">
        <v>51</v>
      </c>
      <c r="D61" s="234">
        <v>21</v>
      </c>
      <c r="E61" s="233" t="s">
        <v>101</v>
      </c>
    </row>
    <row r="62" spans="1:5" ht="15" customHeight="1" x14ac:dyDescent="0.2">
      <c r="A62" s="234" t="str">
        <f t="shared" si="0"/>
        <v>INDEC-CM - 36320-22</v>
      </c>
      <c r="B62" s="234">
        <v>36320</v>
      </c>
      <c r="C62" s="100" t="s">
        <v>51</v>
      </c>
      <c r="D62" s="234">
        <v>22</v>
      </c>
      <c r="E62" s="233" t="s">
        <v>102</v>
      </c>
    </row>
    <row r="63" spans="1:5" ht="15" customHeight="1" x14ac:dyDescent="0.2">
      <c r="A63" s="234" t="str">
        <f t="shared" si="0"/>
        <v>INDEC-CM - 36320-11</v>
      </c>
      <c r="B63" s="234">
        <v>36320</v>
      </c>
      <c r="C63" s="100" t="s">
        <v>51</v>
      </c>
      <c r="D63" s="234">
        <v>11</v>
      </c>
      <c r="E63" s="233" t="s">
        <v>103</v>
      </c>
    </row>
    <row r="64" spans="1:5" ht="15" customHeight="1" x14ac:dyDescent="0.2">
      <c r="A64" s="234" t="str">
        <f t="shared" si="0"/>
        <v>INDEC-CM - 36320-12</v>
      </c>
      <c r="B64" s="234">
        <v>36320</v>
      </c>
      <c r="C64" s="100" t="s">
        <v>51</v>
      </c>
      <c r="D64" s="234">
        <v>12</v>
      </c>
      <c r="E64" s="233" t="s">
        <v>104</v>
      </c>
    </row>
    <row r="65" spans="1:496" ht="15" customHeight="1" x14ac:dyDescent="0.2">
      <c r="A65" s="234" t="str">
        <f t="shared" si="0"/>
        <v>INDEC-CM - 15320-11</v>
      </c>
      <c r="B65" s="234">
        <v>15320</v>
      </c>
      <c r="C65" s="100" t="s">
        <v>51</v>
      </c>
      <c r="D65" s="234">
        <v>11</v>
      </c>
      <c r="E65" s="233" t="s">
        <v>105</v>
      </c>
    </row>
    <row r="66" spans="1:496" ht="15" customHeight="1" x14ac:dyDescent="0.2">
      <c r="A66" s="234" t="str">
        <f t="shared" si="0"/>
        <v>INDEC-CM - 37350-61</v>
      </c>
      <c r="B66" s="234">
        <v>37350</v>
      </c>
      <c r="C66" s="100" t="s">
        <v>51</v>
      </c>
      <c r="D66" s="234">
        <v>61</v>
      </c>
      <c r="E66" s="236" t="s">
        <v>106</v>
      </c>
    </row>
    <row r="67" spans="1:496" ht="15" customHeight="1" x14ac:dyDescent="0.2">
      <c r="A67" s="234" t="str">
        <f t="shared" si="0"/>
        <v>INDEC-CM - 37440-31</v>
      </c>
      <c r="B67" s="234">
        <v>37440</v>
      </c>
      <c r="C67" s="100" t="s">
        <v>51</v>
      </c>
      <c r="D67" s="234">
        <v>31</v>
      </c>
      <c r="E67" s="233" t="s">
        <v>107</v>
      </c>
    </row>
    <row r="68" spans="1:496" ht="15" customHeight="1" x14ac:dyDescent="0.2">
      <c r="A68" s="234" t="str">
        <f t="shared" si="0"/>
        <v>INDEC-CM - 37440-11</v>
      </c>
      <c r="B68" s="234">
        <v>37440</v>
      </c>
      <c r="C68" s="100" t="s">
        <v>51</v>
      </c>
      <c r="D68" s="234">
        <v>11</v>
      </c>
      <c r="E68" s="233" t="s">
        <v>108</v>
      </c>
    </row>
    <row r="69" spans="1:496" ht="15" customHeight="1" x14ac:dyDescent="0.2">
      <c r="A69" s="234" t="str">
        <f t="shared" si="0"/>
        <v>INDEC-CM - 44821-21</v>
      </c>
      <c r="B69" s="234">
        <v>44821</v>
      </c>
      <c r="C69" s="100" t="s">
        <v>51</v>
      </c>
      <c r="D69" s="234">
        <v>21</v>
      </c>
      <c r="E69" s="233" t="s">
        <v>109</v>
      </c>
    </row>
    <row r="70" spans="1:496" ht="15" customHeight="1" x14ac:dyDescent="0.2">
      <c r="A70" s="234" t="str">
        <f t="shared" ref="A70:A133" si="1">CONCATENATE("INDEC-CM - ",B70,C70,D70)</f>
        <v>INDEC-CM - 36320-31</v>
      </c>
      <c r="B70" s="234">
        <v>36320</v>
      </c>
      <c r="C70" s="100" t="s">
        <v>51</v>
      </c>
      <c r="D70" s="234">
        <v>31</v>
      </c>
      <c r="E70" s="233" t="s">
        <v>110</v>
      </c>
    </row>
    <row r="71" spans="1:496" ht="15" customHeight="1" x14ac:dyDescent="0.2">
      <c r="A71" s="234" t="str">
        <f t="shared" si="1"/>
        <v>INDEC-CM - 41278-12</v>
      </c>
      <c r="B71" s="234">
        <v>41278</v>
      </c>
      <c r="C71" s="100" t="s">
        <v>51</v>
      </c>
      <c r="D71" s="234">
        <v>12</v>
      </c>
      <c r="E71" s="236" t="s">
        <v>111</v>
      </c>
    </row>
    <row r="72" spans="1:496" ht="15" customHeight="1" x14ac:dyDescent="0.2">
      <c r="A72" s="234" t="str">
        <f t="shared" si="1"/>
        <v>INDEC-CM - 41278-11</v>
      </c>
      <c r="B72" s="234">
        <v>41278</v>
      </c>
      <c r="C72" s="100" t="s">
        <v>51</v>
      </c>
      <c r="D72" s="234">
        <v>11</v>
      </c>
      <c r="E72" s="236" t="s">
        <v>112</v>
      </c>
    </row>
    <row r="73" spans="1:496" ht="15" customHeight="1" x14ac:dyDescent="0.2">
      <c r="A73" s="234" t="str">
        <f t="shared" si="1"/>
        <v>INDEC-CM - 36320-41</v>
      </c>
      <c r="B73" s="234">
        <v>36320</v>
      </c>
      <c r="C73" s="100" t="s">
        <v>51</v>
      </c>
      <c r="D73" s="234">
        <v>41</v>
      </c>
      <c r="E73" s="233" t="s">
        <v>113</v>
      </c>
    </row>
    <row r="74" spans="1:496" ht="15" customHeight="1" x14ac:dyDescent="0.2">
      <c r="A74" s="234" t="str">
        <f t="shared" si="1"/>
        <v>INDEC-CM - 41516-21</v>
      </c>
      <c r="B74" s="234">
        <v>41516</v>
      </c>
      <c r="C74" s="100" t="s">
        <v>51</v>
      </c>
      <c r="D74" s="234">
        <v>21</v>
      </c>
      <c r="E74" s="233" t="s">
        <v>114</v>
      </c>
    </row>
    <row r="75" spans="1:496" s="239" customFormat="1" ht="15" customHeight="1" x14ac:dyDescent="0.2">
      <c r="A75" s="237"/>
      <c r="B75" s="237"/>
      <c r="C75" s="238"/>
      <c r="D75" s="237"/>
      <c r="E75" s="240"/>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100" t="s">
        <v>51</v>
      </c>
      <c r="D76" s="234">
        <v>11</v>
      </c>
      <c r="E76" s="233" t="s">
        <v>115</v>
      </c>
    </row>
    <row r="77" spans="1:496" ht="15" customHeight="1" x14ac:dyDescent="0.2">
      <c r="A77" s="234" t="str">
        <f t="shared" si="1"/>
        <v>INDEC-CM - 41278-41</v>
      </c>
      <c r="B77" s="234">
        <v>41278</v>
      </c>
      <c r="C77" s="100" t="s">
        <v>51</v>
      </c>
      <c r="D77" s="234">
        <v>41</v>
      </c>
      <c r="E77" s="236" t="s">
        <v>116</v>
      </c>
    </row>
    <row r="78" spans="1:496" ht="15" customHeight="1" x14ac:dyDescent="0.2">
      <c r="A78" s="234" t="str">
        <f t="shared" si="1"/>
        <v>INDEC-CM - 42999-11</v>
      </c>
      <c r="B78" s="234">
        <v>42999</v>
      </c>
      <c r="C78" s="100" t="s">
        <v>51</v>
      </c>
      <c r="D78" s="234">
        <v>11</v>
      </c>
      <c r="E78" s="233" t="s">
        <v>117</v>
      </c>
    </row>
    <row r="79" spans="1:496" ht="15" customHeight="1" x14ac:dyDescent="0.2">
      <c r="A79" s="234" t="str">
        <f t="shared" si="1"/>
        <v>INDEC-CM - 36320-51</v>
      </c>
      <c r="B79" s="234">
        <v>36320</v>
      </c>
      <c r="C79" s="100" t="s">
        <v>51</v>
      </c>
      <c r="D79" s="234">
        <v>51</v>
      </c>
      <c r="E79" s="233" t="s">
        <v>118</v>
      </c>
    </row>
    <row r="80" spans="1:496" ht="15" customHeight="1" x14ac:dyDescent="0.2">
      <c r="A80" s="234" t="str">
        <f t="shared" si="1"/>
        <v>INDEC-CM - 31600-12</v>
      </c>
      <c r="B80" s="234">
        <v>31600</v>
      </c>
      <c r="C80" s="100" t="s">
        <v>51</v>
      </c>
      <c r="D80" s="234">
        <v>12</v>
      </c>
      <c r="E80" s="233" t="s">
        <v>119</v>
      </c>
    </row>
    <row r="81" spans="1:496" ht="15" customHeight="1" x14ac:dyDescent="0.2">
      <c r="A81" s="234" t="str">
        <f t="shared" si="1"/>
        <v>INDEC-CM - 36950-11</v>
      </c>
      <c r="B81" s="234">
        <v>36950</v>
      </c>
      <c r="C81" s="100" t="s">
        <v>51</v>
      </c>
      <c r="D81" s="234">
        <v>11</v>
      </c>
      <c r="E81" s="233" t="s">
        <v>120</v>
      </c>
    </row>
    <row r="82" spans="1:496" ht="15" customHeight="1" x14ac:dyDescent="0.2">
      <c r="A82" s="234" t="str">
        <f t="shared" si="1"/>
        <v>INDEC-CM - 31600-11</v>
      </c>
      <c r="B82" s="234">
        <v>31600</v>
      </c>
      <c r="C82" s="100" t="s">
        <v>51</v>
      </c>
      <c r="D82" s="234">
        <v>11</v>
      </c>
      <c r="E82" s="233" t="s">
        <v>121</v>
      </c>
    </row>
    <row r="83" spans="1:496" ht="15" customHeight="1" x14ac:dyDescent="0.2">
      <c r="A83" s="234" t="str">
        <f t="shared" si="1"/>
        <v>INDEC-CM - 37112-11</v>
      </c>
      <c r="B83" s="234">
        <v>37112</v>
      </c>
      <c r="C83" s="100" t="s">
        <v>51</v>
      </c>
      <c r="D83" s="234">
        <v>11</v>
      </c>
      <c r="E83" s="233" t="s">
        <v>122</v>
      </c>
    </row>
    <row r="84" spans="1:496" ht="15" customHeight="1" x14ac:dyDescent="0.2">
      <c r="A84" s="234" t="str">
        <f t="shared" si="1"/>
        <v>INDEC-CM - 41278-31</v>
      </c>
      <c r="B84" s="234">
        <v>41278</v>
      </c>
      <c r="C84" s="100" t="s">
        <v>51</v>
      </c>
      <c r="D84" s="234">
        <v>31</v>
      </c>
      <c r="E84" s="236" t="s">
        <v>123</v>
      </c>
    </row>
    <row r="85" spans="1:496" ht="15" customHeight="1" x14ac:dyDescent="0.2">
      <c r="A85" s="234" t="str">
        <f t="shared" si="1"/>
        <v>INDEC-CM - 41278-13</v>
      </c>
      <c r="B85" s="234">
        <v>41278</v>
      </c>
      <c r="C85" s="100" t="s">
        <v>51</v>
      </c>
      <c r="D85" s="234">
        <v>13</v>
      </c>
      <c r="E85" s="236" t="s">
        <v>124</v>
      </c>
    </row>
    <row r="86" spans="1:496" ht="15" customHeight="1" x14ac:dyDescent="0.2">
      <c r="A86" s="234" t="str">
        <f t="shared" si="1"/>
        <v>INDEC-CM - 37570-11</v>
      </c>
      <c r="B86" s="234">
        <v>37570</v>
      </c>
      <c r="C86" s="100" t="s">
        <v>51</v>
      </c>
      <c r="D86" s="234">
        <v>11</v>
      </c>
      <c r="E86" s="236" t="s">
        <v>125</v>
      </c>
    </row>
    <row r="87" spans="1:496" ht="15" customHeight="1" x14ac:dyDescent="0.2">
      <c r="A87" s="234" t="str">
        <f t="shared" si="1"/>
        <v>INDEC-CM - 43220-11</v>
      </c>
      <c r="B87" s="234">
        <v>43220</v>
      </c>
      <c r="C87" s="100" t="s">
        <v>51</v>
      </c>
      <c r="D87" s="234">
        <v>11</v>
      </c>
      <c r="E87" s="233" t="s">
        <v>126</v>
      </c>
    </row>
    <row r="88" spans="1:496" ht="15" customHeight="1" x14ac:dyDescent="0.2">
      <c r="A88" s="234" t="str">
        <f t="shared" si="1"/>
        <v>INDEC-CM - 43220-12</v>
      </c>
      <c r="B88" s="234">
        <v>43220</v>
      </c>
      <c r="C88" s="100" t="s">
        <v>51</v>
      </c>
      <c r="D88" s="234">
        <v>12</v>
      </c>
      <c r="E88" s="233" t="s">
        <v>127</v>
      </c>
    </row>
    <row r="89" spans="1:496" ht="15" customHeight="1" x14ac:dyDescent="0.2">
      <c r="A89" s="234" t="str">
        <f t="shared" si="1"/>
        <v>INDEC-CM - 43220-21</v>
      </c>
      <c r="B89" s="234">
        <v>43220</v>
      </c>
      <c r="C89" s="100" t="s">
        <v>51</v>
      </c>
      <c r="D89" s="234">
        <v>21</v>
      </c>
      <c r="E89" s="233" t="s">
        <v>128</v>
      </c>
    </row>
    <row r="90" spans="1:496" ht="15" customHeight="1" x14ac:dyDescent="0.2">
      <c r="A90" s="234" t="str">
        <f t="shared" si="1"/>
        <v>INDEC-CM - 43220-22</v>
      </c>
      <c r="B90" s="234">
        <v>43220</v>
      </c>
      <c r="C90" s="100" t="s">
        <v>51</v>
      </c>
      <c r="D90" s="234">
        <v>22</v>
      </c>
      <c r="E90" s="233" t="s">
        <v>129</v>
      </c>
    </row>
    <row r="91" spans="1:496" ht="15" customHeight="1" x14ac:dyDescent="0.2">
      <c r="A91" s="234" t="str">
        <f t="shared" si="1"/>
        <v>INDEC-CM - 43220-23</v>
      </c>
      <c r="B91" s="234">
        <v>43220</v>
      </c>
      <c r="C91" s="100" t="s">
        <v>51</v>
      </c>
      <c r="D91" s="234">
        <v>23</v>
      </c>
      <c r="E91" s="233" t="s">
        <v>130</v>
      </c>
    </row>
    <row r="92" spans="1:496" ht="15" customHeight="1" x14ac:dyDescent="0.2">
      <c r="A92" s="234" t="str">
        <f t="shared" si="1"/>
        <v>INDEC-CM - 43220-31</v>
      </c>
      <c r="B92" s="234">
        <v>43220</v>
      </c>
      <c r="C92" s="100" t="s">
        <v>51</v>
      </c>
      <c r="D92" s="234">
        <v>31</v>
      </c>
      <c r="E92" s="233" t="s">
        <v>131</v>
      </c>
    </row>
    <row r="93" spans="1:496" ht="15" customHeight="1" x14ac:dyDescent="0.2">
      <c r="A93" s="234" t="str">
        <f t="shared" si="1"/>
        <v>INDEC-CM - 43220-32</v>
      </c>
      <c r="B93" s="234">
        <v>43220</v>
      </c>
      <c r="C93" s="100" t="s">
        <v>51</v>
      </c>
      <c r="D93" s="234">
        <v>32</v>
      </c>
      <c r="E93" s="233" t="s">
        <v>132</v>
      </c>
    </row>
    <row r="94" spans="1:496" ht="15" customHeight="1" x14ac:dyDescent="0.2">
      <c r="A94" s="234" t="str">
        <f t="shared" si="1"/>
        <v>INDEC-CM - 41278-32</v>
      </c>
      <c r="B94" s="234">
        <v>41278</v>
      </c>
      <c r="C94" s="100" t="s">
        <v>51</v>
      </c>
      <c r="D94" s="234">
        <v>32</v>
      </c>
      <c r="E94" s="236" t="s">
        <v>133</v>
      </c>
    </row>
    <row r="95" spans="1:496" ht="15" customHeight="1" x14ac:dyDescent="0.2">
      <c r="A95" s="234" t="str">
        <f t="shared" si="1"/>
        <v>INDEC-CM - 36320-32</v>
      </c>
      <c r="B95" s="234">
        <v>36320</v>
      </c>
      <c r="C95" s="100" t="s">
        <v>51</v>
      </c>
      <c r="D95" s="234">
        <v>32</v>
      </c>
      <c r="E95" s="233" t="s">
        <v>134</v>
      </c>
    </row>
    <row r="96" spans="1:496" s="239" customFormat="1" ht="15" customHeight="1" x14ac:dyDescent="0.2">
      <c r="A96" s="237"/>
      <c r="B96" s="237"/>
      <c r="C96" s="238"/>
      <c r="D96" s="237"/>
      <c r="E96" s="240"/>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100" t="s">
        <v>51</v>
      </c>
      <c r="D97" s="234">
        <v>11</v>
      </c>
      <c r="E97" s="233" t="s">
        <v>135</v>
      </c>
    </row>
    <row r="98" spans="1:496" ht="15" customHeight="1" x14ac:dyDescent="0.2">
      <c r="A98" s="234" t="str">
        <f t="shared" si="1"/>
        <v>INDEC-CM - 35110-12</v>
      </c>
      <c r="B98" s="234">
        <v>35110</v>
      </c>
      <c r="C98" s="100" t="s">
        <v>51</v>
      </c>
      <c r="D98" s="234">
        <v>12</v>
      </c>
      <c r="E98" s="233" t="s">
        <v>136</v>
      </c>
    </row>
    <row r="99" spans="1:496" ht="15" customHeight="1" x14ac:dyDescent="0.2">
      <c r="A99" s="234" t="str">
        <f t="shared" si="1"/>
        <v>INDEC-CM - 35110-21</v>
      </c>
      <c r="B99" s="234">
        <v>35110</v>
      </c>
      <c r="C99" s="100" t="s">
        <v>51</v>
      </c>
      <c r="D99" s="234">
        <v>21</v>
      </c>
      <c r="E99" s="233" t="s">
        <v>137</v>
      </c>
    </row>
    <row r="100" spans="1:496" ht="15" customHeight="1" x14ac:dyDescent="0.2">
      <c r="A100" s="234" t="str">
        <f t="shared" si="1"/>
        <v>INDEC-CM - 35110-22</v>
      </c>
      <c r="B100" s="234">
        <v>35110</v>
      </c>
      <c r="C100" s="100" t="s">
        <v>51</v>
      </c>
      <c r="D100" s="234">
        <v>22</v>
      </c>
      <c r="E100" s="233" t="s">
        <v>138</v>
      </c>
    </row>
    <row r="101" spans="1:496" ht="15" customHeight="1" x14ac:dyDescent="0.2">
      <c r="A101" s="234" t="str">
        <f t="shared" si="1"/>
        <v>INDEC-CM - 41547-11</v>
      </c>
      <c r="B101" s="234">
        <v>41547</v>
      </c>
      <c r="C101" s="100" t="s">
        <v>51</v>
      </c>
      <c r="D101" s="234">
        <v>11</v>
      </c>
      <c r="E101" s="233" t="s">
        <v>139</v>
      </c>
    </row>
    <row r="102" spans="1:496" s="239" customFormat="1" ht="9.75" customHeight="1" x14ac:dyDescent="0.2">
      <c r="A102" s="237"/>
      <c r="B102" s="237"/>
      <c r="C102" s="238"/>
      <c r="D102" s="237"/>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39" customFormat="1" ht="9.75" customHeight="1" x14ac:dyDescent="0.2">
      <c r="A103" s="237"/>
      <c r="B103" s="237"/>
      <c r="C103" s="238"/>
      <c r="D103" s="237"/>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39" customFormat="1" ht="9.75" customHeight="1" x14ac:dyDescent="0.2">
      <c r="A104" s="237"/>
      <c r="B104" s="237"/>
      <c r="C104" s="238"/>
      <c r="D104" s="237"/>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100" t="s">
        <v>51</v>
      </c>
      <c r="D105" s="234">
        <v>61</v>
      </c>
      <c r="E105" s="233" t="s">
        <v>140</v>
      </c>
    </row>
    <row r="106" spans="1:496" ht="15" customHeight="1" x14ac:dyDescent="0.2">
      <c r="A106" s="234" t="str">
        <f t="shared" si="1"/>
        <v>INDEC-CM - 31600-53</v>
      </c>
      <c r="B106" s="234">
        <v>31600</v>
      </c>
      <c r="C106" s="100" t="s">
        <v>51</v>
      </c>
      <c r="D106" s="234">
        <v>53</v>
      </c>
      <c r="E106" s="233" t="s">
        <v>141</v>
      </c>
    </row>
    <row r="107" spans="1:496" ht="15" customHeight="1" x14ac:dyDescent="0.2">
      <c r="A107" s="234" t="str">
        <f t="shared" si="1"/>
        <v>INDEC-CM - 31600-51</v>
      </c>
      <c r="B107" s="234">
        <v>31600</v>
      </c>
      <c r="C107" s="100" t="s">
        <v>51</v>
      </c>
      <c r="D107" s="234">
        <v>51</v>
      </c>
      <c r="E107" s="233" t="s">
        <v>142</v>
      </c>
    </row>
    <row r="108" spans="1:496" ht="15" customHeight="1" x14ac:dyDescent="0.2">
      <c r="A108" s="234" t="str">
        <f t="shared" si="1"/>
        <v>INDEC-CM - 37550-21</v>
      </c>
      <c r="B108" s="234">
        <v>37550</v>
      </c>
      <c r="C108" s="100" t="s">
        <v>51</v>
      </c>
      <c r="D108" s="234">
        <v>21</v>
      </c>
      <c r="E108" s="233" t="s">
        <v>143</v>
      </c>
    </row>
    <row r="109" spans="1:496" ht="15" customHeight="1" x14ac:dyDescent="0.2">
      <c r="A109" s="234" t="str">
        <f t="shared" si="1"/>
        <v>INDEC-CM - 42999-41</v>
      </c>
      <c r="B109" s="234">
        <v>42999</v>
      </c>
      <c r="C109" s="100" t="s">
        <v>51</v>
      </c>
      <c r="D109" s="234">
        <v>41</v>
      </c>
      <c r="E109" s="233" t="s">
        <v>144</v>
      </c>
    </row>
    <row r="110" spans="1:496" ht="15" customHeight="1" x14ac:dyDescent="0.2">
      <c r="A110" s="234" t="str">
        <f t="shared" si="1"/>
        <v>INDEC-CM - 42911-53</v>
      </c>
      <c r="B110" s="234">
        <v>42911</v>
      </c>
      <c r="C110" s="100" t="s">
        <v>51</v>
      </c>
      <c r="D110" s="234">
        <v>53</v>
      </c>
      <c r="E110" s="233" t="s">
        <v>145</v>
      </c>
    </row>
    <row r="111" spans="1:496" ht="15" customHeight="1" x14ac:dyDescent="0.2">
      <c r="A111" s="234" t="str">
        <f t="shared" si="1"/>
        <v>INDEC-CM - 42911-52</v>
      </c>
      <c r="B111" s="234">
        <v>42911</v>
      </c>
      <c r="C111" s="100" t="s">
        <v>51</v>
      </c>
      <c r="D111" s="234">
        <v>52</v>
      </c>
      <c r="E111" s="233" t="s">
        <v>146</v>
      </c>
    </row>
    <row r="112" spans="1:496" ht="15" customHeight="1" x14ac:dyDescent="0.2">
      <c r="A112" s="234" t="str">
        <f t="shared" si="1"/>
        <v>INDEC-CM - 42911-51</v>
      </c>
      <c r="B112" s="234">
        <v>42911</v>
      </c>
      <c r="C112" s="100" t="s">
        <v>51</v>
      </c>
      <c r="D112" s="234">
        <v>51</v>
      </c>
      <c r="E112" s="233" t="s">
        <v>147</v>
      </c>
    </row>
    <row r="113" spans="1:5" ht="15" customHeight="1" x14ac:dyDescent="0.2">
      <c r="A113" s="234" t="str">
        <f t="shared" si="1"/>
        <v>INDEC-CM - 42911-43</v>
      </c>
      <c r="B113" s="234">
        <v>42911</v>
      </c>
      <c r="C113" s="100" t="s">
        <v>51</v>
      </c>
      <c r="D113" s="234">
        <v>43</v>
      </c>
      <c r="E113" s="233" t="s">
        <v>148</v>
      </c>
    </row>
    <row r="114" spans="1:5" ht="15" customHeight="1" x14ac:dyDescent="0.2">
      <c r="A114" s="234" t="str">
        <f t="shared" si="1"/>
        <v>INDEC-CM - 42911-42</v>
      </c>
      <c r="B114" s="234">
        <v>42911</v>
      </c>
      <c r="C114" s="100" t="s">
        <v>51</v>
      </c>
      <c r="D114" s="234">
        <v>42</v>
      </c>
      <c r="E114" s="233" t="s">
        <v>149</v>
      </c>
    </row>
    <row r="115" spans="1:5" ht="15" customHeight="1" x14ac:dyDescent="0.2">
      <c r="A115" s="234" t="str">
        <f t="shared" si="1"/>
        <v>INDEC-CM - 42911-41</v>
      </c>
      <c r="B115" s="234">
        <v>42911</v>
      </c>
      <c r="C115" s="100" t="s">
        <v>51</v>
      </c>
      <c r="D115" s="234">
        <v>41</v>
      </c>
      <c r="E115" s="233" t="s">
        <v>150</v>
      </c>
    </row>
    <row r="116" spans="1:5" ht="15" customHeight="1" x14ac:dyDescent="0.2">
      <c r="A116" s="234" t="str">
        <f t="shared" si="1"/>
        <v>INDEC-CM - 42911-56</v>
      </c>
      <c r="B116" s="234">
        <v>42911</v>
      </c>
      <c r="C116" s="100" t="s">
        <v>51</v>
      </c>
      <c r="D116" s="234">
        <v>56</v>
      </c>
      <c r="E116" s="233" t="s">
        <v>151</v>
      </c>
    </row>
    <row r="117" spans="1:5" ht="15" customHeight="1" x14ac:dyDescent="0.2">
      <c r="A117" s="234" t="str">
        <f t="shared" si="1"/>
        <v>INDEC-CM - 42911-55</v>
      </c>
      <c r="B117" s="234">
        <v>42911</v>
      </c>
      <c r="C117" s="100" t="s">
        <v>51</v>
      </c>
      <c r="D117" s="234">
        <v>55</v>
      </c>
      <c r="E117" s="233" t="s">
        <v>152</v>
      </c>
    </row>
    <row r="118" spans="1:5" ht="15" customHeight="1" x14ac:dyDescent="0.2">
      <c r="A118" s="234" t="str">
        <f t="shared" si="1"/>
        <v>INDEC-CM - 42911-54</v>
      </c>
      <c r="B118" s="234">
        <v>42911</v>
      </c>
      <c r="C118" s="100" t="s">
        <v>51</v>
      </c>
      <c r="D118" s="234">
        <v>54</v>
      </c>
      <c r="E118" s="233" t="s">
        <v>153</v>
      </c>
    </row>
    <row r="119" spans="1:5" ht="15" customHeight="1" x14ac:dyDescent="0.2">
      <c r="A119" s="234" t="str">
        <f t="shared" si="1"/>
        <v>INDEC-CM - 42911-32</v>
      </c>
      <c r="B119" s="234">
        <v>42911</v>
      </c>
      <c r="C119" s="100" t="s">
        <v>51</v>
      </c>
      <c r="D119" s="234">
        <v>32</v>
      </c>
      <c r="E119" s="233" t="s">
        <v>154</v>
      </c>
    </row>
    <row r="120" spans="1:5" ht="15" customHeight="1" x14ac:dyDescent="0.2">
      <c r="A120" s="234" t="str">
        <f t="shared" si="1"/>
        <v>INDEC-CM - 42911-31</v>
      </c>
      <c r="B120" s="234">
        <v>42911</v>
      </c>
      <c r="C120" s="100" t="s">
        <v>51</v>
      </c>
      <c r="D120" s="234">
        <v>31</v>
      </c>
      <c r="E120" s="233" t="s">
        <v>155</v>
      </c>
    </row>
    <row r="121" spans="1:5" ht="15" customHeight="1" x14ac:dyDescent="0.2">
      <c r="A121" s="234" t="str">
        <f t="shared" si="1"/>
        <v>INDEC-CM - 42911-59</v>
      </c>
      <c r="B121" s="234">
        <v>42911</v>
      </c>
      <c r="C121" s="100" t="s">
        <v>51</v>
      </c>
      <c r="D121" s="234">
        <v>59</v>
      </c>
      <c r="E121" s="233" t="s">
        <v>156</v>
      </c>
    </row>
    <row r="122" spans="1:5" ht="15" customHeight="1" x14ac:dyDescent="0.2">
      <c r="A122" s="234" t="str">
        <f t="shared" si="1"/>
        <v>INDEC-CM - 42911-58</v>
      </c>
      <c r="B122" s="234">
        <v>42911</v>
      </c>
      <c r="C122" s="100" t="s">
        <v>51</v>
      </c>
      <c r="D122" s="234">
        <v>58</v>
      </c>
      <c r="E122" s="236" t="s">
        <v>157</v>
      </c>
    </row>
    <row r="123" spans="1:5" ht="15" customHeight="1" x14ac:dyDescent="0.2">
      <c r="A123" s="234" t="str">
        <f t="shared" si="1"/>
        <v>INDEC-CM - 42911-57</v>
      </c>
      <c r="B123" s="234">
        <v>42911</v>
      </c>
      <c r="C123" s="100" t="s">
        <v>51</v>
      </c>
      <c r="D123" s="234">
        <v>57</v>
      </c>
      <c r="E123" s="236" t="s">
        <v>158</v>
      </c>
    </row>
    <row r="124" spans="1:5" ht="15" customHeight="1" x14ac:dyDescent="0.2">
      <c r="A124" s="234" t="str">
        <f t="shared" si="1"/>
        <v>INDEC-CM - 43923-21</v>
      </c>
      <c r="B124" s="234">
        <v>43923</v>
      </c>
      <c r="C124" s="100" t="s">
        <v>51</v>
      </c>
      <c r="D124" s="234">
        <v>21</v>
      </c>
      <c r="E124" s="236" t="s">
        <v>159</v>
      </c>
    </row>
    <row r="125" spans="1:5" ht="15" customHeight="1" x14ac:dyDescent="0.2">
      <c r="A125" s="234" t="str">
        <f t="shared" si="1"/>
        <v>INDEC-CM - 37510-11</v>
      </c>
      <c r="B125" s="234">
        <v>37510</v>
      </c>
      <c r="C125" s="100" t="s">
        <v>51</v>
      </c>
      <c r="D125" s="234">
        <v>11</v>
      </c>
      <c r="E125" s="233" t="s">
        <v>160</v>
      </c>
    </row>
    <row r="126" spans="1:5" ht="15" customHeight="1" x14ac:dyDescent="0.2">
      <c r="A126" s="234" t="str">
        <f t="shared" si="1"/>
        <v>INDEC-CM - 44821-31</v>
      </c>
      <c r="B126" s="234">
        <v>44821</v>
      </c>
      <c r="C126" s="100" t="s">
        <v>51</v>
      </c>
      <c r="D126" s="234">
        <v>31</v>
      </c>
      <c r="E126" s="233" t="s">
        <v>161</v>
      </c>
    </row>
    <row r="127" spans="1:5" ht="15" customHeight="1" x14ac:dyDescent="0.2">
      <c r="A127" s="234" t="str">
        <f t="shared" si="1"/>
        <v>INDEC-CM - 46531-12</v>
      </c>
      <c r="B127" s="234">
        <v>46531</v>
      </c>
      <c r="C127" s="100" t="s">
        <v>51</v>
      </c>
      <c r="D127" s="234">
        <v>12</v>
      </c>
      <c r="E127" s="236" t="s">
        <v>162</v>
      </c>
    </row>
    <row r="128" spans="1:5" ht="15" customHeight="1" x14ac:dyDescent="0.2">
      <c r="A128" s="234" t="str">
        <f t="shared" si="1"/>
        <v>INDEC-CM - 37210-13</v>
      </c>
      <c r="B128" s="234">
        <v>37210</v>
      </c>
      <c r="C128" s="100" t="s">
        <v>51</v>
      </c>
      <c r="D128" s="234">
        <v>13</v>
      </c>
      <c r="E128" s="233" t="s">
        <v>163</v>
      </c>
    </row>
    <row r="129" spans="1:5" ht="15" customHeight="1" x14ac:dyDescent="0.2">
      <c r="A129" s="234" t="str">
        <f t="shared" si="1"/>
        <v>INDEC-CM - 37210-12</v>
      </c>
      <c r="B129" s="234">
        <v>37210</v>
      </c>
      <c r="C129" s="100" t="s">
        <v>51</v>
      </c>
      <c r="D129" s="234">
        <v>12</v>
      </c>
      <c r="E129" s="233" t="s">
        <v>164</v>
      </c>
    </row>
    <row r="130" spans="1:5" ht="15" customHeight="1" x14ac:dyDescent="0.2">
      <c r="A130" s="234" t="str">
        <f t="shared" si="1"/>
        <v>INDEC-CM - 37210-11</v>
      </c>
      <c r="B130" s="234">
        <v>37210</v>
      </c>
      <c r="C130" s="100" t="s">
        <v>51</v>
      </c>
      <c r="D130" s="234">
        <v>11</v>
      </c>
      <c r="E130" s="236" t="s">
        <v>165</v>
      </c>
    </row>
    <row r="131" spans="1:5" ht="15" customHeight="1" x14ac:dyDescent="0.2">
      <c r="A131" s="234" t="str">
        <f t="shared" si="1"/>
        <v>INDEC-CM - 46212-11</v>
      </c>
      <c r="B131" s="234">
        <v>46212</v>
      </c>
      <c r="C131" s="100" t="s">
        <v>51</v>
      </c>
      <c r="D131" s="234">
        <v>11</v>
      </c>
      <c r="E131" s="233" t="s">
        <v>166</v>
      </c>
    </row>
    <row r="132" spans="1:5" ht="15" customHeight="1" x14ac:dyDescent="0.2">
      <c r="A132" s="234" t="str">
        <f t="shared" si="1"/>
        <v>INDEC-CM - 46212-51</v>
      </c>
      <c r="B132" s="234">
        <v>46212</v>
      </c>
      <c r="C132" s="100" t="s">
        <v>51</v>
      </c>
      <c r="D132" s="234">
        <v>51</v>
      </c>
      <c r="E132" s="233" t="s">
        <v>167</v>
      </c>
    </row>
    <row r="133" spans="1:5" ht="15" customHeight="1" x14ac:dyDescent="0.2">
      <c r="A133" s="234" t="str">
        <f t="shared" si="1"/>
        <v>INDEC-CM - 46212-31</v>
      </c>
      <c r="B133" s="234">
        <v>46212</v>
      </c>
      <c r="C133" s="100" t="s">
        <v>51</v>
      </c>
      <c r="D133" s="234">
        <v>31</v>
      </c>
      <c r="E133" s="233" t="s">
        <v>168</v>
      </c>
    </row>
    <row r="134" spans="1:5" ht="15" customHeight="1" x14ac:dyDescent="0.2">
      <c r="A134" s="234" t="str">
        <f t="shared" ref="A134:A197" si="2">CONCATENATE("INDEC-CM - ",B134,C134,D134)</f>
        <v>INDEC-CM - 46212-41</v>
      </c>
      <c r="B134" s="234">
        <v>46212</v>
      </c>
      <c r="C134" s="100" t="s">
        <v>51</v>
      </c>
      <c r="D134" s="234">
        <v>41</v>
      </c>
      <c r="E134" s="233" t="s">
        <v>169</v>
      </c>
    </row>
    <row r="135" spans="1:5" ht="15" customHeight="1" x14ac:dyDescent="0.2">
      <c r="A135" s="234" t="str">
        <f t="shared" si="2"/>
        <v>INDEC-CM - 42999-51</v>
      </c>
      <c r="B135" s="234">
        <v>42999</v>
      </c>
      <c r="C135" s="100" t="s">
        <v>51</v>
      </c>
      <c r="D135" s="234">
        <v>51</v>
      </c>
      <c r="E135" s="233" t="s">
        <v>170</v>
      </c>
    </row>
    <row r="136" spans="1:5" ht="15" customHeight="1" x14ac:dyDescent="0.2">
      <c r="A136" s="234" t="str">
        <f t="shared" si="2"/>
        <v>INDEC-CM - 35110-51</v>
      </c>
      <c r="B136" s="234">
        <v>35110</v>
      </c>
      <c r="C136" s="100" t="s">
        <v>51</v>
      </c>
      <c r="D136" s="234">
        <v>51</v>
      </c>
      <c r="E136" s="233" t="s">
        <v>171</v>
      </c>
    </row>
    <row r="137" spans="1:5" ht="15" customHeight="1" x14ac:dyDescent="0.2">
      <c r="A137" s="234" t="str">
        <f t="shared" si="2"/>
        <v>INDEC-CM - 37350-11</v>
      </c>
      <c r="B137" s="234">
        <v>37350</v>
      </c>
      <c r="C137" s="100" t="s">
        <v>51</v>
      </c>
      <c r="D137" s="234">
        <v>11</v>
      </c>
      <c r="E137" s="233" t="s">
        <v>172</v>
      </c>
    </row>
    <row r="138" spans="1:5" ht="15" customHeight="1" x14ac:dyDescent="0.2">
      <c r="A138" s="234" t="str">
        <f t="shared" si="2"/>
        <v>INDEC-CM - 37350-41</v>
      </c>
      <c r="B138" s="234">
        <v>37350</v>
      </c>
      <c r="C138" s="100" t="s">
        <v>51</v>
      </c>
      <c r="D138" s="234">
        <v>41</v>
      </c>
      <c r="E138" s="233" t="s">
        <v>173</v>
      </c>
    </row>
    <row r="139" spans="1:5" ht="15" customHeight="1" x14ac:dyDescent="0.2">
      <c r="A139" s="234" t="str">
        <f t="shared" si="2"/>
        <v>INDEC-CM - 37350-21</v>
      </c>
      <c r="B139" s="234">
        <v>37350</v>
      </c>
      <c r="C139" s="100" t="s">
        <v>51</v>
      </c>
      <c r="D139" s="234">
        <v>21</v>
      </c>
      <c r="E139" s="233" t="s">
        <v>174</v>
      </c>
    </row>
    <row r="140" spans="1:5" ht="15" customHeight="1" x14ac:dyDescent="0.2">
      <c r="A140" s="234" t="str">
        <f t="shared" si="2"/>
        <v>INDEC-CM - 37350-31</v>
      </c>
      <c r="B140" s="234">
        <v>37350</v>
      </c>
      <c r="C140" s="100" t="s">
        <v>51</v>
      </c>
      <c r="D140" s="234">
        <v>31</v>
      </c>
      <c r="E140" s="233" t="s">
        <v>175</v>
      </c>
    </row>
    <row r="141" spans="1:5" ht="15" customHeight="1" x14ac:dyDescent="0.2">
      <c r="A141" s="234" t="str">
        <f t="shared" si="2"/>
        <v>INDEC-CM - 37210-32</v>
      </c>
      <c r="B141" s="234">
        <v>37210</v>
      </c>
      <c r="C141" s="100" t="s">
        <v>51</v>
      </c>
      <c r="D141" s="234">
        <v>32</v>
      </c>
      <c r="E141" s="233" t="s">
        <v>176</v>
      </c>
    </row>
    <row r="142" spans="1:5" ht="15" customHeight="1" x14ac:dyDescent="0.2">
      <c r="A142" s="234" t="str">
        <f t="shared" si="2"/>
        <v>INDEC-CM - 37210-31</v>
      </c>
      <c r="B142" s="234">
        <v>37210</v>
      </c>
      <c r="C142" s="100" t="s">
        <v>51</v>
      </c>
      <c r="D142" s="234">
        <v>31</v>
      </c>
      <c r="E142" s="233" t="s">
        <v>177</v>
      </c>
    </row>
    <row r="143" spans="1:5" ht="15" customHeight="1" x14ac:dyDescent="0.2">
      <c r="A143" s="234" t="str">
        <f t="shared" si="2"/>
        <v>INDEC-CM - 37210-33</v>
      </c>
      <c r="B143" s="234">
        <v>37210</v>
      </c>
      <c r="C143" s="100" t="s">
        <v>51</v>
      </c>
      <c r="D143" s="234">
        <v>33</v>
      </c>
      <c r="E143" s="233" t="s">
        <v>178</v>
      </c>
    </row>
    <row r="144" spans="1:5" ht="15" customHeight="1" x14ac:dyDescent="0.2">
      <c r="A144" s="234" t="str">
        <f t="shared" si="2"/>
        <v>INDEC-CM - 31210-41</v>
      </c>
      <c r="B144" s="234">
        <v>31210</v>
      </c>
      <c r="C144" s="100" t="s">
        <v>51</v>
      </c>
      <c r="D144" s="234">
        <v>41</v>
      </c>
      <c r="E144" s="233" t="s">
        <v>179</v>
      </c>
    </row>
    <row r="145" spans="1:5" ht="15" customHeight="1" x14ac:dyDescent="0.2">
      <c r="A145" s="234" t="str">
        <f t="shared" si="2"/>
        <v>INDEC-CM - 43240-21</v>
      </c>
      <c r="B145" s="234">
        <v>43240</v>
      </c>
      <c r="C145" s="100" t="s">
        <v>51</v>
      </c>
      <c r="D145" s="234">
        <v>21</v>
      </c>
      <c r="E145" s="233" t="s">
        <v>180</v>
      </c>
    </row>
    <row r="146" spans="1:5" ht="15" customHeight="1" x14ac:dyDescent="0.2">
      <c r="A146" s="234" t="str">
        <f t="shared" si="2"/>
        <v>INDEC-CM - 43240-32</v>
      </c>
      <c r="B146" s="234">
        <v>43240</v>
      </c>
      <c r="C146" s="100" t="s">
        <v>51</v>
      </c>
      <c r="D146" s="234">
        <v>32</v>
      </c>
      <c r="E146" s="233" t="s">
        <v>181</v>
      </c>
    </row>
    <row r="147" spans="1:5" ht="15" customHeight="1" x14ac:dyDescent="0.2">
      <c r="A147" s="234" t="str">
        <f t="shared" si="2"/>
        <v>INDEC-CM - 43240-31</v>
      </c>
      <c r="B147" s="234">
        <v>43240</v>
      </c>
      <c r="C147" s="100" t="s">
        <v>51</v>
      </c>
      <c r="D147" s="234">
        <v>31</v>
      </c>
      <c r="E147" s="233" t="s">
        <v>182</v>
      </c>
    </row>
    <row r="148" spans="1:5" ht="15" customHeight="1" x14ac:dyDescent="0.2">
      <c r="A148" s="234" t="str">
        <f t="shared" si="2"/>
        <v>INDEC-CM - 43240-41</v>
      </c>
      <c r="B148" s="234">
        <v>43240</v>
      </c>
      <c r="C148" s="100" t="s">
        <v>51</v>
      </c>
      <c r="D148" s="234">
        <v>41</v>
      </c>
      <c r="E148" s="233" t="s">
        <v>183</v>
      </c>
    </row>
    <row r="149" spans="1:5" ht="15" customHeight="1" x14ac:dyDescent="0.2">
      <c r="A149" s="234" t="str">
        <f t="shared" si="2"/>
        <v>INDEC-CM - 37540-32</v>
      </c>
      <c r="B149" s="234">
        <v>37540</v>
      </c>
      <c r="C149" s="100" t="s">
        <v>51</v>
      </c>
      <c r="D149" s="234">
        <v>32</v>
      </c>
      <c r="E149" s="236" t="s">
        <v>184</v>
      </c>
    </row>
    <row r="150" spans="1:5" ht="15" customHeight="1" x14ac:dyDescent="0.2">
      <c r="A150" s="234" t="str">
        <f t="shared" si="2"/>
        <v>INDEC-CM - 37540-31</v>
      </c>
      <c r="B150" s="234">
        <v>37540</v>
      </c>
      <c r="C150" s="100" t="s">
        <v>51</v>
      </c>
      <c r="D150" s="234">
        <v>31</v>
      </c>
      <c r="E150" s="233" t="s">
        <v>185</v>
      </c>
    </row>
    <row r="151" spans="1:5" ht="15" customHeight="1" x14ac:dyDescent="0.2">
      <c r="A151" s="234" t="str">
        <f t="shared" si="2"/>
        <v>INDEC-CM - 31210-21</v>
      </c>
      <c r="B151" s="234">
        <v>31210</v>
      </c>
      <c r="C151" s="100" t="s">
        <v>51</v>
      </c>
      <c r="D151" s="234">
        <v>21</v>
      </c>
      <c r="E151" s="236" t="s">
        <v>186</v>
      </c>
    </row>
    <row r="152" spans="1:5" ht="15" customHeight="1" x14ac:dyDescent="0.2">
      <c r="A152" s="234" t="str">
        <f t="shared" si="2"/>
        <v>INDEC-CM - 42911-61</v>
      </c>
      <c r="B152" s="234">
        <v>42911</v>
      </c>
      <c r="C152" s="100" t="s">
        <v>51</v>
      </c>
      <c r="D152" s="234">
        <v>61</v>
      </c>
      <c r="E152" s="236" t="s">
        <v>187</v>
      </c>
    </row>
    <row r="153" spans="1:5" ht="15" customHeight="1" x14ac:dyDescent="0.2">
      <c r="A153" s="234" t="str">
        <f t="shared" si="2"/>
        <v>INDEC-CM - 43923-11</v>
      </c>
      <c r="B153" s="234">
        <v>43923</v>
      </c>
      <c r="C153" s="100" t="s">
        <v>51</v>
      </c>
      <c r="D153" s="234">
        <v>11</v>
      </c>
      <c r="E153" s="236" t="s">
        <v>188</v>
      </c>
    </row>
    <row r="154" spans="1:5" ht="15" customHeight="1" x14ac:dyDescent="0.2">
      <c r="A154" s="234" t="str">
        <f t="shared" si="2"/>
        <v>INDEC-CM - 37930-12</v>
      </c>
      <c r="B154" s="234">
        <v>37930</v>
      </c>
      <c r="C154" s="100" t="s">
        <v>51</v>
      </c>
      <c r="D154" s="234">
        <v>12</v>
      </c>
      <c r="E154" s="233" t="s">
        <v>189</v>
      </c>
    </row>
    <row r="155" spans="1:5" ht="15" customHeight="1" x14ac:dyDescent="0.2">
      <c r="A155" s="234" t="str">
        <f t="shared" si="2"/>
        <v>INDEC-CM - 37930-11</v>
      </c>
      <c r="B155" s="234">
        <v>37930</v>
      </c>
      <c r="C155" s="100" t="s">
        <v>51</v>
      </c>
      <c r="D155" s="234">
        <v>11</v>
      </c>
      <c r="E155" s="233" t="s">
        <v>190</v>
      </c>
    </row>
    <row r="156" spans="1:5" ht="15" customHeight="1" x14ac:dyDescent="0.2">
      <c r="A156" s="234" t="str">
        <f t="shared" si="2"/>
        <v>INDEC-CM - 42999-61</v>
      </c>
      <c r="B156" s="234">
        <v>42999</v>
      </c>
      <c r="C156" s="100" t="s">
        <v>51</v>
      </c>
      <c r="D156" s="234">
        <v>61</v>
      </c>
      <c r="E156" s="236" t="s">
        <v>191</v>
      </c>
    </row>
    <row r="157" spans="1:5" ht="15" customHeight="1" x14ac:dyDescent="0.2">
      <c r="A157" s="234" t="str">
        <f t="shared" si="2"/>
        <v>INDEC-CM - 42999-62</v>
      </c>
      <c r="B157" s="234">
        <v>42999</v>
      </c>
      <c r="C157" s="100" t="s">
        <v>51</v>
      </c>
      <c r="D157" s="234">
        <v>62</v>
      </c>
      <c r="E157" s="236" t="s">
        <v>192</v>
      </c>
    </row>
    <row r="158" spans="1:5" ht="15" customHeight="1" x14ac:dyDescent="0.2">
      <c r="A158" s="234" t="str">
        <f t="shared" si="2"/>
        <v>INDEC-CM - 37610-11</v>
      </c>
      <c r="B158" s="234">
        <v>37610</v>
      </c>
      <c r="C158" s="100" t="s">
        <v>51</v>
      </c>
      <c r="D158" s="234">
        <v>11</v>
      </c>
      <c r="E158" s="236" t="s">
        <v>193</v>
      </c>
    </row>
    <row r="159" spans="1:5" ht="15" customHeight="1" x14ac:dyDescent="0.2">
      <c r="A159" s="234" t="str">
        <f t="shared" si="2"/>
        <v>INDEC-CM - 37610-12</v>
      </c>
      <c r="B159" s="234">
        <v>37610</v>
      </c>
      <c r="C159" s="100" t="s">
        <v>51</v>
      </c>
      <c r="D159" s="234">
        <v>12</v>
      </c>
      <c r="E159" s="236" t="s">
        <v>194</v>
      </c>
    </row>
    <row r="160" spans="1:5" ht="15" customHeight="1" x14ac:dyDescent="0.2">
      <c r="A160" s="234" t="str">
        <f t="shared" si="2"/>
        <v>INDEC-CM - 42943-11</v>
      </c>
      <c r="B160" s="234">
        <v>42943</v>
      </c>
      <c r="C160" s="100" t="s">
        <v>51</v>
      </c>
      <c r="D160" s="234">
        <v>11</v>
      </c>
      <c r="E160" s="236" t="s">
        <v>195</v>
      </c>
    </row>
    <row r="161" spans="1:496" ht="15" customHeight="1" x14ac:dyDescent="0.2">
      <c r="A161" s="234" t="str">
        <f t="shared" si="2"/>
        <v>INDEC-CM - 37540-11</v>
      </c>
      <c r="B161" s="234">
        <v>37540</v>
      </c>
      <c r="C161" s="100" t="s">
        <v>51</v>
      </c>
      <c r="D161" s="234">
        <v>11</v>
      </c>
      <c r="E161" s="233" t="s">
        <v>196</v>
      </c>
    </row>
    <row r="162" spans="1:496" ht="15" customHeight="1" x14ac:dyDescent="0.2">
      <c r="A162" s="234" t="str">
        <f t="shared" si="2"/>
        <v>INDEC-CM - 38130-16</v>
      </c>
      <c r="B162" s="234">
        <v>38130</v>
      </c>
      <c r="C162" s="100" t="s">
        <v>51</v>
      </c>
      <c r="D162" s="234">
        <v>16</v>
      </c>
      <c r="E162" s="236" t="s">
        <v>197</v>
      </c>
    </row>
    <row r="163" spans="1:496" ht="15" customHeight="1" x14ac:dyDescent="0.2">
      <c r="A163" s="234" t="str">
        <f t="shared" si="2"/>
        <v>INDEC-CM - 38130-15</v>
      </c>
      <c r="B163" s="234">
        <v>38130</v>
      </c>
      <c r="C163" s="100" t="s">
        <v>51</v>
      </c>
      <c r="D163" s="234">
        <v>15</v>
      </c>
      <c r="E163" s="236" t="s">
        <v>198</v>
      </c>
    </row>
    <row r="164" spans="1:496" ht="15" customHeight="1" x14ac:dyDescent="0.2">
      <c r="A164" s="234" t="str">
        <f t="shared" si="2"/>
        <v>INDEC-CM - 38130-14</v>
      </c>
      <c r="B164" s="234">
        <v>38130</v>
      </c>
      <c r="C164" s="100" t="s">
        <v>51</v>
      </c>
      <c r="D164" s="234">
        <v>14</v>
      </c>
      <c r="E164" s="236" t="s">
        <v>199</v>
      </c>
    </row>
    <row r="165" spans="1:496" ht="15" customHeight="1" x14ac:dyDescent="0.2">
      <c r="A165" s="234" t="str">
        <f t="shared" si="2"/>
        <v>INDEC-CM - 35490-11</v>
      </c>
      <c r="B165" s="234">
        <v>35490</v>
      </c>
      <c r="C165" s="100" t="s">
        <v>51</v>
      </c>
      <c r="D165" s="234">
        <v>11</v>
      </c>
      <c r="E165" s="233" t="s">
        <v>200</v>
      </c>
    </row>
    <row r="166" spans="1:496" ht="15" customHeight="1" x14ac:dyDescent="0.2">
      <c r="A166" s="234" t="str">
        <f t="shared" si="2"/>
        <v>INDEC-CM - 41251-11</v>
      </c>
      <c r="B166" s="234">
        <v>41251</v>
      </c>
      <c r="C166" s="100" t="s">
        <v>51</v>
      </c>
      <c r="D166" s="234">
        <v>11</v>
      </c>
      <c r="E166" s="236" t="s">
        <v>201</v>
      </c>
    </row>
    <row r="167" spans="1:496" s="239" customFormat="1" ht="15" customHeight="1" x14ac:dyDescent="0.2">
      <c r="A167" s="237"/>
      <c r="B167" s="237"/>
      <c r="C167" s="238"/>
      <c r="D167" s="237"/>
      <c r="E167" s="240"/>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100" t="s">
        <v>51</v>
      </c>
      <c r="D168" s="234">
        <v>71</v>
      </c>
      <c r="E168" s="236" t="s">
        <v>202</v>
      </c>
    </row>
    <row r="169" spans="1:496" ht="15" customHeight="1" x14ac:dyDescent="0.2">
      <c r="A169" s="234" t="str">
        <f t="shared" si="2"/>
        <v>INDEC-CM - 37210-42</v>
      </c>
      <c r="B169" s="234">
        <v>37210</v>
      </c>
      <c r="C169" s="100" t="s">
        <v>51</v>
      </c>
      <c r="D169" s="234">
        <v>42</v>
      </c>
      <c r="E169" s="236" t="s">
        <v>203</v>
      </c>
    </row>
    <row r="170" spans="1:496" ht="15" customHeight="1" x14ac:dyDescent="0.2">
      <c r="A170" s="234" t="str">
        <f t="shared" si="2"/>
        <v>INDEC-CM - 37210-41</v>
      </c>
      <c r="B170" s="234">
        <v>37210</v>
      </c>
      <c r="C170" s="100" t="s">
        <v>51</v>
      </c>
      <c r="D170" s="234">
        <v>41</v>
      </c>
      <c r="E170" s="236" t="s">
        <v>204</v>
      </c>
    </row>
    <row r="171" spans="1:496" ht="15" customHeight="1" x14ac:dyDescent="0.2">
      <c r="A171" s="234" t="str">
        <f t="shared" si="2"/>
        <v>INDEC-CM - 36930-11</v>
      </c>
      <c r="B171" s="234">
        <v>36930</v>
      </c>
      <c r="C171" s="100" t="s">
        <v>51</v>
      </c>
      <c r="D171" s="234">
        <v>11</v>
      </c>
      <c r="E171" s="233" t="s">
        <v>205</v>
      </c>
    </row>
    <row r="172" spans="1:496" ht="15" customHeight="1" x14ac:dyDescent="0.2">
      <c r="A172" s="234" t="str">
        <f t="shared" si="2"/>
        <v>INDEC-CM - 36950-21</v>
      </c>
      <c r="B172" s="234">
        <v>36950</v>
      </c>
      <c r="C172" s="100" t="s">
        <v>51</v>
      </c>
      <c r="D172" s="234">
        <v>21</v>
      </c>
      <c r="E172" s="233" t="s">
        <v>206</v>
      </c>
    </row>
    <row r="173" spans="1:496" ht="15" customHeight="1" x14ac:dyDescent="0.2">
      <c r="A173" s="234" t="str">
        <f t="shared" si="2"/>
        <v>INDEC-CM - 35110-31</v>
      </c>
      <c r="B173" s="234">
        <v>35110</v>
      </c>
      <c r="C173" s="100" t="s">
        <v>51</v>
      </c>
      <c r="D173" s="234">
        <v>31</v>
      </c>
      <c r="E173" s="233" t="s">
        <v>207</v>
      </c>
    </row>
    <row r="174" spans="1:496" ht="15" customHeight="1" x14ac:dyDescent="0.2">
      <c r="A174" s="234" t="str">
        <f t="shared" si="2"/>
        <v>INDEC-CM - 35110-32</v>
      </c>
      <c r="B174" s="234">
        <v>35110</v>
      </c>
      <c r="C174" s="100" t="s">
        <v>51</v>
      </c>
      <c r="D174" s="234">
        <v>32</v>
      </c>
      <c r="E174" s="233" t="s">
        <v>208</v>
      </c>
    </row>
    <row r="175" spans="1:496" ht="15" customHeight="1" x14ac:dyDescent="0.2">
      <c r="A175" s="234" t="str">
        <f t="shared" si="2"/>
        <v>INDEC-CM - 37940-11</v>
      </c>
      <c r="B175" s="234">
        <v>37940</v>
      </c>
      <c r="C175" s="100" t="s">
        <v>51</v>
      </c>
      <c r="D175" s="234">
        <v>11</v>
      </c>
      <c r="E175" s="233" t="s">
        <v>209</v>
      </c>
    </row>
    <row r="176" spans="1:496" ht="15" customHeight="1" x14ac:dyDescent="0.2">
      <c r="A176" s="234" t="str">
        <f t="shared" si="2"/>
        <v>INDEC-CM - 35110-71</v>
      </c>
      <c r="B176" s="234">
        <v>35110</v>
      </c>
      <c r="C176" s="100" t="s">
        <v>51</v>
      </c>
      <c r="D176" s="234">
        <v>71</v>
      </c>
      <c r="E176" s="233" t="s">
        <v>210</v>
      </c>
    </row>
    <row r="177" spans="1:5" ht="15" customHeight="1" x14ac:dyDescent="0.2">
      <c r="A177" s="234" t="str">
        <f t="shared" si="2"/>
        <v>INDEC-CM - 31210-31</v>
      </c>
      <c r="B177" s="234">
        <v>31210</v>
      </c>
      <c r="C177" s="100" t="s">
        <v>51</v>
      </c>
      <c r="D177" s="234">
        <v>31</v>
      </c>
      <c r="E177" s="233" t="s">
        <v>211</v>
      </c>
    </row>
    <row r="178" spans="1:5" ht="15" customHeight="1" x14ac:dyDescent="0.2">
      <c r="A178" s="234" t="str">
        <f t="shared" si="2"/>
        <v>INDEC-CM - 31210-32</v>
      </c>
      <c r="B178" s="234">
        <v>31210</v>
      </c>
      <c r="C178" s="100" t="s">
        <v>51</v>
      </c>
      <c r="D178" s="234">
        <v>32</v>
      </c>
      <c r="E178" s="233" t="s">
        <v>212</v>
      </c>
    </row>
    <row r="179" spans="1:5" ht="15" customHeight="1" x14ac:dyDescent="0.2">
      <c r="A179" s="234" t="str">
        <f t="shared" si="2"/>
        <v>INDEC-CM - 41541-11</v>
      </c>
      <c r="B179" s="234">
        <v>41541</v>
      </c>
      <c r="C179" s="100" t="s">
        <v>51</v>
      </c>
      <c r="D179" s="234">
        <v>11</v>
      </c>
      <c r="E179" s="233" t="s">
        <v>213</v>
      </c>
    </row>
    <row r="180" spans="1:5" ht="15" customHeight="1" x14ac:dyDescent="0.2">
      <c r="A180" s="234" t="str">
        <f t="shared" si="2"/>
        <v>INDEC-CM - 34720-11</v>
      </c>
      <c r="B180" s="234">
        <v>34720</v>
      </c>
      <c r="C180" s="100" t="s">
        <v>51</v>
      </c>
      <c r="D180" s="234">
        <v>11</v>
      </c>
      <c r="E180" s="236" t="s">
        <v>214</v>
      </c>
    </row>
    <row r="181" spans="1:5" ht="15" customHeight="1" x14ac:dyDescent="0.2">
      <c r="A181" s="234" t="str">
        <f t="shared" si="2"/>
        <v>INDEC-CM - 47220-11</v>
      </c>
      <c r="B181" s="234">
        <v>47220</v>
      </c>
      <c r="C181" s="100" t="s">
        <v>51</v>
      </c>
      <c r="D181" s="234">
        <v>11</v>
      </c>
      <c r="E181" s="236" t="s">
        <v>215</v>
      </c>
    </row>
    <row r="182" spans="1:5" ht="15" customHeight="1" x14ac:dyDescent="0.2">
      <c r="A182" s="234" t="str">
        <f t="shared" si="2"/>
        <v>INDEC-CM - 31600-81</v>
      </c>
      <c r="B182" s="234">
        <v>31600</v>
      </c>
      <c r="C182" s="100" t="s">
        <v>51</v>
      </c>
      <c r="D182" s="234">
        <v>81</v>
      </c>
      <c r="E182" s="233" t="s">
        <v>216</v>
      </c>
    </row>
    <row r="183" spans="1:5" ht="15" customHeight="1" x14ac:dyDescent="0.2">
      <c r="A183" s="234" t="str">
        <f t="shared" si="2"/>
        <v>INDEC-CM - 42120-31</v>
      </c>
      <c r="B183" s="234">
        <v>42120</v>
      </c>
      <c r="C183" s="100" t="s">
        <v>51</v>
      </c>
      <c r="D183" s="234">
        <v>31</v>
      </c>
      <c r="E183" s="233" t="s">
        <v>217</v>
      </c>
    </row>
    <row r="184" spans="1:5" ht="15" customHeight="1" x14ac:dyDescent="0.2">
      <c r="A184" s="234" t="str">
        <f t="shared" si="2"/>
        <v>INDEC-CM - 35490-21</v>
      </c>
      <c r="B184" s="234">
        <v>35490</v>
      </c>
      <c r="C184" s="100" t="s">
        <v>51</v>
      </c>
      <c r="D184" s="234">
        <v>21</v>
      </c>
      <c r="E184" s="236" t="s">
        <v>218</v>
      </c>
    </row>
    <row r="185" spans="1:5" ht="15" customHeight="1" x14ac:dyDescent="0.2">
      <c r="A185" s="234" t="str">
        <f t="shared" si="2"/>
        <v>INDEC-CM - 31600-41</v>
      </c>
      <c r="B185" s="234">
        <v>31600</v>
      </c>
      <c r="C185" s="100" t="s">
        <v>51</v>
      </c>
      <c r="D185" s="234">
        <v>41</v>
      </c>
      <c r="E185" s="236" t="s">
        <v>219</v>
      </c>
    </row>
    <row r="186" spans="1:5" ht="15" customHeight="1" x14ac:dyDescent="0.2">
      <c r="A186" s="234" t="str">
        <f t="shared" si="2"/>
        <v>INDEC-CM - 42120-21</v>
      </c>
      <c r="B186" s="234">
        <v>42120</v>
      </c>
      <c r="C186" s="100" t="s">
        <v>51</v>
      </c>
      <c r="D186" s="234">
        <v>21</v>
      </c>
      <c r="E186" s="236" t="s">
        <v>220</v>
      </c>
    </row>
    <row r="187" spans="1:5" ht="15" customHeight="1" x14ac:dyDescent="0.2">
      <c r="A187" s="234" t="str">
        <f t="shared" si="2"/>
        <v>INDEC-CM - 42120-22</v>
      </c>
      <c r="B187" s="234">
        <v>42120</v>
      </c>
      <c r="C187" s="100" t="s">
        <v>51</v>
      </c>
      <c r="D187" s="234">
        <v>22</v>
      </c>
      <c r="E187" s="236" t="s">
        <v>221</v>
      </c>
    </row>
    <row r="188" spans="1:5" ht="15" customHeight="1" x14ac:dyDescent="0.2">
      <c r="A188" s="234" t="str">
        <f t="shared" si="2"/>
        <v>INDEC-CM - 31600-33</v>
      </c>
      <c r="B188" s="234">
        <v>31600</v>
      </c>
      <c r="C188" s="100" t="s">
        <v>51</v>
      </c>
      <c r="D188" s="234">
        <v>33</v>
      </c>
      <c r="E188" s="233" t="s">
        <v>222</v>
      </c>
    </row>
    <row r="189" spans="1:5" ht="15" customHeight="1" x14ac:dyDescent="0.2">
      <c r="A189" s="234" t="str">
        <f t="shared" si="2"/>
        <v>INDEC-CM - 31600-32</v>
      </c>
      <c r="B189" s="234">
        <v>31600</v>
      </c>
      <c r="C189" s="100" t="s">
        <v>51</v>
      </c>
      <c r="D189" s="234">
        <v>32</v>
      </c>
      <c r="E189" s="233" t="s">
        <v>223</v>
      </c>
    </row>
    <row r="190" spans="1:5" ht="15" customHeight="1" x14ac:dyDescent="0.2">
      <c r="A190" s="234" t="str">
        <f t="shared" si="2"/>
        <v>INDEC-CM - 31600-31</v>
      </c>
      <c r="B190" s="234">
        <v>31600</v>
      </c>
      <c r="C190" s="100" t="s">
        <v>51</v>
      </c>
      <c r="D190" s="234">
        <v>31</v>
      </c>
      <c r="E190" s="233" t="s">
        <v>224</v>
      </c>
    </row>
    <row r="191" spans="1:5" ht="15" customHeight="1" x14ac:dyDescent="0.2">
      <c r="A191" s="234" t="str">
        <f t="shared" si="2"/>
        <v>INDEC-CM - 42120-11</v>
      </c>
      <c r="B191" s="234">
        <v>42120</v>
      </c>
      <c r="C191" s="100" t="s">
        <v>51</v>
      </c>
      <c r="D191" s="234">
        <v>11</v>
      </c>
      <c r="E191" s="233" t="s">
        <v>225</v>
      </c>
    </row>
    <row r="192" spans="1:5" ht="15" customHeight="1" x14ac:dyDescent="0.2">
      <c r="A192" s="234" t="str">
        <f t="shared" si="2"/>
        <v>INDEC-CM - 31600-23</v>
      </c>
      <c r="B192" s="234">
        <v>31600</v>
      </c>
      <c r="C192" s="100" t="s">
        <v>51</v>
      </c>
      <c r="D192" s="234">
        <v>23</v>
      </c>
      <c r="E192" s="233" t="s">
        <v>226</v>
      </c>
    </row>
    <row r="193" spans="1:5" ht="15" customHeight="1" x14ac:dyDescent="0.2">
      <c r="A193" s="234" t="str">
        <f t="shared" si="2"/>
        <v>INDEC-CM - 31600-22</v>
      </c>
      <c r="B193" s="234">
        <v>31600</v>
      </c>
      <c r="C193" s="100" t="s">
        <v>51</v>
      </c>
      <c r="D193" s="234">
        <v>22</v>
      </c>
      <c r="E193" s="233" t="s">
        <v>227</v>
      </c>
    </row>
    <row r="194" spans="1:5" ht="15" customHeight="1" x14ac:dyDescent="0.2">
      <c r="A194" s="234" t="str">
        <f t="shared" si="2"/>
        <v>INDEC-CM - 31600-21</v>
      </c>
      <c r="B194" s="234">
        <v>31600</v>
      </c>
      <c r="C194" s="100" t="s">
        <v>51</v>
      </c>
      <c r="D194" s="234">
        <v>21</v>
      </c>
      <c r="E194" s="233" t="s">
        <v>228</v>
      </c>
    </row>
    <row r="195" spans="1:5" ht="15" customHeight="1" x14ac:dyDescent="0.2">
      <c r="A195" s="234" t="str">
        <f t="shared" si="2"/>
        <v>INDEC-CM - 41278-33</v>
      </c>
      <c r="B195" s="234">
        <v>41278</v>
      </c>
      <c r="C195" s="100" t="s">
        <v>51</v>
      </c>
      <c r="D195" s="234">
        <v>33</v>
      </c>
      <c r="E195" s="236" t="s">
        <v>229</v>
      </c>
    </row>
    <row r="196" spans="1:5" ht="15" customHeight="1" x14ac:dyDescent="0.2">
      <c r="A196" s="234" t="str">
        <f t="shared" si="2"/>
        <v>INDEC-CM - 36320-33</v>
      </c>
      <c r="B196" s="234">
        <v>36320</v>
      </c>
      <c r="C196" s="100" t="s">
        <v>51</v>
      </c>
      <c r="D196" s="234">
        <v>33</v>
      </c>
      <c r="E196" s="233" t="s">
        <v>230</v>
      </c>
    </row>
    <row r="197" spans="1:5" ht="15" customHeight="1" x14ac:dyDescent="0.2">
      <c r="A197" s="234" t="str">
        <f t="shared" si="2"/>
        <v>INDEC-CM - 48270-11</v>
      </c>
      <c r="B197" s="234">
        <v>48270</v>
      </c>
      <c r="C197" s="100" t="s">
        <v>51</v>
      </c>
      <c r="D197" s="234">
        <v>11</v>
      </c>
      <c r="E197" s="236" t="s">
        <v>231</v>
      </c>
    </row>
    <row r="198" spans="1:5" ht="15" customHeight="1" x14ac:dyDescent="0.2">
      <c r="A198" s="234" t="str">
        <f t="shared" ref="A198:A220" si="3">CONCATENATE("INDEC-CM - ",B198,C198,D198)</f>
        <v>INDEC-CM - 42190-11</v>
      </c>
      <c r="B198" s="234">
        <v>42190</v>
      </c>
      <c r="C198" s="100" t="s">
        <v>51</v>
      </c>
      <c r="D198" s="234">
        <v>11</v>
      </c>
      <c r="E198" s="233" t="s">
        <v>232</v>
      </c>
    </row>
    <row r="199" spans="1:5" ht="15" customHeight="1" x14ac:dyDescent="0.2">
      <c r="A199" s="234" t="str">
        <f t="shared" si="3"/>
        <v>INDEC-CM - 43923-31</v>
      </c>
      <c r="B199" s="234">
        <v>43923</v>
      </c>
      <c r="C199" s="100" t="s">
        <v>51</v>
      </c>
      <c r="D199" s="234">
        <v>31</v>
      </c>
      <c r="E199" s="236" t="s">
        <v>233</v>
      </c>
    </row>
    <row r="200" spans="1:5" ht="15" customHeight="1" x14ac:dyDescent="0.2">
      <c r="A200" s="234" t="str">
        <f t="shared" si="3"/>
        <v>INDEC-CM - 31210-11</v>
      </c>
      <c r="B200" s="234">
        <v>31210</v>
      </c>
      <c r="C200" s="100" t="s">
        <v>51</v>
      </c>
      <c r="D200" s="234">
        <v>11</v>
      </c>
      <c r="E200" s="236" t="s">
        <v>234</v>
      </c>
    </row>
    <row r="201" spans="1:5" ht="15" customHeight="1" x14ac:dyDescent="0.2">
      <c r="A201" s="234" t="str">
        <f t="shared" si="3"/>
        <v>INDEC-CM - 37129-21</v>
      </c>
      <c r="B201" s="234">
        <v>37129</v>
      </c>
      <c r="C201" s="100" t="s">
        <v>51</v>
      </c>
      <c r="D201" s="234">
        <v>21</v>
      </c>
      <c r="E201" s="233" t="s">
        <v>235</v>
      </c>
    </row>
    <row r="202" spans="1:5" ht="15" customHeight="1" x14ac:dyDescent="0.2">
      <c r="A202" s="234" t="str">
        <f t="shared" si="3"/>
        <v>INDEC-CM - 37560-21</v>
      </c>
      <c r="B202" s="234">
        <v>37560</v>
      </c>
      <c r="C202" s="100" t="s">
        <v>51</v>
      </c>
      <c r="D202" s="234">
        <v>21</v>
      </c>
      <c r="E202" s="236" t="s">
        <v>236</v>
      </c>
    </row>
    <row r="203" spans="1:5" ht="15" customHeight="1" x14ac:dyDescent="0.2">
      <c r="A203" s="234" t="str">
        <f t="shared" si="3"/>
        <v>INDEC-CM - 42999-71</v>
      </c>
      <c r="B203" s="234">
        <v>42999</v>
      </c>
      <c r="C203" s="100" t="s">
        <v>51</v>
      </c>
      <c r="D203" s="234">
        <v>71</v>
      </c>
      <c r="E203" s="233" t="s">
        <v>237</v>
      </c>
    </row>
    <row r="204" spans="1:5" ht="15" customHeight="1" x14ac:dyDescent="0.2">
      <c r="A204" s="234" t="str">
        <f t="shared" si="3"/>
        <v>INDEC-CM - 41516-22</v>
      </c>
      <c r="B204" s="234">
        <v>41516</v>
      </c>
      <c r="C204" s="100" t="s">
        <v>51</v>
      </c>
      <c r="D204" s="234">
        <v>22</v>
      </c>
      <c r="E204" s="233" t="s">
        <v>238</v>
      </c>
    </row>
    <row r="205" spans="1:5" ht="15" customHeight="1" x14ac:dyDescent="0.2">
      <c r="A205" s="234" t="str">
        <f t="shared" si="3"/>
        <v>INDEC-CM - 37350-51</v>
      </c>
      <c r="B205" s="234">
        <v>37350</v>
      </c>
      <c r="C205" s="100" t="s">
        <v>51</v>
      </c>
      <c r="D205" s="234">
        <v>51</v>
      </c>
      <c r="E205" s="233" t="s">
        <v>239</v>
      </c>
    </row>
    <row r="206" spans="1:5" ht="15" customHeight="1" x14ac:dyDescent="0.2">
      <c r="A206" s="234" t="str">
        <f t="shared" si="3"/>
        <v>INDEC-CM - 44826-21</v>
      </c>
      <c r="B206" s="234">
        <v>44826</v>
      </c>
      <c r="C206" s="100" t="s">
        <v>51</v>
      </c>
      <c r="D206" s="234">
        <v>21</v>
      </c>
      <c r="E206" s="233" t="s">
        <v>240</v>
      </c>
    </row>
    <row r="207" spans="1:5" ht="15" customHeight="1" x14ac:dyDescent="0.2">
      <c r="A207" s="234" t="str">
        <f t="shared" si="3"/>
        <v>INDEC-CM - 31210-22</v>
      </c>
      <c r="B207" s="234">
        <v>31210</v>
      </c>
      <c r="C207" s="100" t="s">
        <v>51</v>
      </c>
      <c r="D207" s="234">
        <v>22</v>
      </c>
      <c r="E207" s="233" t="s">
        <v>241</v>
      </c>
    </row>
    <row r="208" spans="1:5" ht="15" customHeight="1" x14ac:dyDescent="0.2">
      <c r="A208" s="234" t="str">
        <f t="shared" si="3"/>
        <v>INDEC-CM - 31100-11</v>
      </c>
      <c r="B208" s="234">
        <v>31100</v>
      </c>
      <c r="C208" s="100" t="s">
        <v>51</v>
      </c>
      <c r="D208" s="234">
        <v>11</v>
      </c>
      <c r="E208" s="233" t="s">
        <v>242</v>
      </c>
    </row>
    <row r="209" spans="1:496" ht="15" customHeight="1" x14ac:dyDescent="0.2">
      <c r="A209" s="234" t="str">
        <f t="shared" si="3"/>
        <v>INDEC-CM - 46212-53</v>
      </c>
      <c r="B209" s="234">
        <v>46212</v>
      </c>
      <c r="C209" s="100" t="s">
        <v>51</v>
      </c>
      <c r="D209" s="234">
        <v>53</v>
      </c>
      <c r="E209" s="233" t="s">
        <v>243</v>
      </c>
    </row>
    <row r="210" spans="1:496" ht="15" customHeight="1" x14ac:dyDescent="0.2">
      <c r="A210" s="234" t="str">
        <f t="shared" si="3"/>
        <v>INDEC-CM - 46212-52</v>
      </c>
      <c r="B210" s="234">
        <v>46212</v>
      </c>
      <c r="C210" s="100" t="s">
        <v>51</v>
      </c>
      <c r="D210" s="234">
        <v>52</v>
      </c>
      <c r="E210" s="236" t="s">
        <v>244</v>
      </c>
    </row>
    <row r="211" spans="1:496" ht="15" customHeight="1" x14ac:dyDescent="0.2">
      <c r="A211" s="234" t="str">
        <f t="shared" si="3"/>
        <v>INDEC-CM - 15400-21</v>
      </c>
      <c r="B211" s="234">
        <v>15400</v>
      </c>
      <c r="C211" s="100" t="s">
        <v>51</v>
      </c>
      <c r="D211" s="234">
        <v>21</v>
      </c>
      <c r="E211" s="233" t="s">
        <v>245</v>
      </c>
    </row>
    <row r="212" spans="1:496" ht="15" customHeight="1" x14ac:dyDescent="0.2">
      <c r="A212" s="234" t="str">
        <f t="shared" si="3"/>
        <v>INDEC-CM - 43240-11</v>
      </c>
      <c r="B212" s="234">
        <v>43240</v>
      </c>
      <c r="C212" s="100" t="s">
        <v>51</v>
      </c>
      <c r="D212" s="234">
        <v>11</v>
      </c>
      <c r="E212" s="233" t="s">
        <v>246</v>
      </c>
    </row>
    <row r="213" spans="1:496" ht="15" customHeight="1" x14ac:dyDescent="0.2">
      <c r="A213" s="234" t="str">
        <f t="shared" si="3"/>
        <v>INDEC-CM - 31600-42</v>
      </c>
      <c r="B213" s="234">
        <v>31600</v>
      </c>
      <c r="C213" s="100" t="s">
        <v>51</v>
      </c>
      <c r="D213" s="234">
        <v>42</v>
      </c>
      <c r="E213" s="236" t="s">
        <v>247</v>
      </c>
    </row>
    <row r="214" spans="1:496" s="239" customFormat="1" ht="15" customHeight="1" x14ac:dyDescent="0.2">
      <c r="A214" s="237"/>
      <c r="B214" s="237"/>
      <c r="C214" s="238"/>
      <c r="D214" s="237"/>
      <c r="E214" s="240"/>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39" customFormat="1" ht="15" customHeight="1" x14ac:dyDescent="0.2">
      <c r="A215" s="237"/>
      <c r="B215" s="237"/>
      <c r="C215" s="238"/>
      <c r="D215" s="237"/>
      <c r="E215" s="240"/>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39" customFormat="1" ht="15" customHeight="1" x14ac:dyDescent="0.2">
      <c r="A216" s="237"/>
      <c r="B216" s="237"/>
      <c r="C216" s="238"/>
      <c r="D216" s="237"/>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100" t="s">
        <v>51</v>
      </c>
      <c r="D217" s="234">
        <v>11</v>
      </c>
      <c r="E217" s="233" t="s">
        <v>248</v>
      </c>
    </row>
    <row r="218" spans="1:496" ht="15" customHeight="1" x14ac:dyDescent="0.2">
      <c r="A218" s="234" t="str">
        <f t="shared" si="3"/>
        <v>INDEC-CM - 37410-11</v>
      </c>
      <c r="B218" s="234">
        <v>37410</v>
      </c>
      <c r="C218" s="100" t="s">
        <v>51</v>
      </c>
      <c r="D218" s="234">
        <v>11</v>
      </c>
      <c r="E218" s="233" t="s">
        <v>249</v>
      </c>
    </row>
    <row r="219" spans="1:496" ht="15" customHeight="1" x14ac:dyDescent="0.2">
      <c r="A219" s="234" t="str">
        <f t="shared" si="3"/>
        <v>INDEC-CM - 31210-33</v>
      </c>
      <c r="B219" s="234">
        <v>31210</v>
      </c>
      <c r="C219" s="100" t="s">
        <v>51</v>
      </c>
      <c r="D219" s="234">
        <v>33</v>
      </c>
      <c r="E219" s="233" t="s">
        <v>250</v>
      </c>
    </row>
    <row r="220" spans="1:496" ht="15" customHeight="1" x14ac:dyDescent="0.2">
      <c r="A220" s="234" t="str">
        <f t="shared" si="3"/>
        <v>INDEC-CM - 37540-21</v>
      </c>
      <c r="B220" s="234">
        <v>37540</v>
      </c>
      <c r="C220" s="100" t="s">
        <v>51</v>
      </c>
      <c r="D220" s="234">
        <v>21</v>
      </c>
      <c r="E220" s="233" t="s">
        <v>251</v>
      </c>
    </row>
    <row r="223" spans="1:496" ht="15" customHeight="1" x14ac:dyDescent="0.2">
      <c r="A223" s="241"/>
      <c r="B223" s="232" t="s">
        <v>482</v>
      </c>
      <c r="C223" s="241"/>
      <c r="D223" s="242"/>
      <c r="E223" s="241"/>
    </row>
    <row r="224" spans="1:496" ht="15" customHeight="1" x14ac:dyDescent="0.2">
      <c r="A224" s="241"/>
      <c r="B224" s="243"/>
      <c r="C224" s="241"/>
      <c r="D224" s="242"/>
      <c r="E224" s="241"/>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34" t="str">
        <f>CONCATENATE(B227,C227,D227)</f>
        <v/>
      </c>
      <c r="B227" s="244"/>
      <c r="C227" s="241"/>
      <c r="D227" s="242"/>
      <c r="E227" s="241"/>
    </row>
    <row r="228" spans="1:5" ht="15" customHeight="1" x14ac:dyDescent="0.2">
      <c r="A228" s="234" t="str">
        <f>CONCATENATE("INDEC-CM - ",B228,C228,D228)</f>
        <v>INDEC-CM - 37370-0</v>
      </c>
      <c r="B228" s="242">
        <v>37370</v>
      </c>
      <c r="C228" s="245" t="s">
        <v>51</v>
      </c>
      <c r="D228" s="242">
        <v>0</v>
      </c>
      <c r="E228" s="241" t="s">
        <v>483</v>
      </c>
    </row>
    <row r="229" spans="1:5" ht="15" customHeight="1" x14ac:dyDescent="0.2">
      <c r="A229" s="234" t="str">
        <f>CONCATENATE("INDEC-CM - ",B229,C229,D229)</f>
        <v>INDEC-CM - 31600-6</v>
      </c>
      <c r="B229" s="242">
        <v>31600</v>
      </c>
      <c r="C229" s="245" t="s">
        <v>51</v>
      </c>
      <c r="D229" s="242">
        <v>6</v>
      </c>
      <c r="E229" s="241" t="s">
        <v>484</v>
      </c>
    </row>
    <row r="230" spans="1:5" ht="15" customHeight="1" x14ac:dyDescent="0.2">
      <c r="A230" s="234" t="str">
        <f>CONCATENATE("INDEC-CM - ",B230,C230,D230)</f>
        <v>INDEC-CM - 41278-0</v>
      </c>
      <c r="B230" s="242">
        <v>41278</v>
      </c>
      <c r="C230" s="245" t="s">
        <v>51</v>
      </c>
      <c r="D230" s="242">
        <v>0</v>
      </c>
      <c r="E230" s="241" t="s">
        <v>485</v>
      </c>
    </row>
    <row r="231" spans="1:5" ht="15" customHeight="1" x14ac:dyDescent="0.2">
      <c r="A231" s="234" t="str">
        <f>CONCATENATE("INDEC-CM - ",B231,C231,D231)</f>
        <v>INDEC-CM - 31600-7</v>
      </c>
      <c r="B231" s="242">
        <v>31600</v>
      </c>
      <c r="C231" s="245" t="s">
        <v>51</v>
      </c>
      <c r="D231" s="242">
        <v>7</v>
      </c>
      <c r="E231" s="241" t="s">
        <v>486</v>
      </c>
    </row>
    <row r="232" spans="1:5" ht="15" customHeight="1" x14ac:dyDescent="0.2">
      <c r="A232" s="234" t="str">
        <f>CONCATENATE("INDEC-CM - ",B232,C232,D232)</f>
        <v>INDEC-CM - 42120-41/42/51</v>
      </c>
      <c r="B232" s="242">
        <v>42120</v>
      </c>
      <c r="C232" s="245" t="s">
        <v>51</v>
      </c>
      <c r="D232" s="242" t="s">
        <v>487</v>
      </c>
      <c r="E232" s="241" t="s">
        <v>488</v>
      </c>
    </row>
    <row r="235" spans="1:5" ht="15" customHeight="1" x14ac:dyDescent="0.2">
      <c r="A235" s="232"/>
      <c r="B235" s="232" t="s">
        <v>490</v>
      </c>
      <c r="C235" s="231"/>
      <c r="D235" s="232"/>
      <c r="E235" s="232"/>
    </row>
    <row r="236" spans="1:5" ht="15" customHeight="1" x14ac:dyDescent="0.2">
      <c r="A236" s="236"/>
      <c r="D236" s="246"/>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7" t="s">
        <v>255</v>
      </c>
    </row>
    <row r="240" spans="1:5" ht="15" customHeight="1" x14ac:dyDescent="0.2">
      <c r="E240" s="247"/>
    </row>
    <row r="241" spans="1:5" ht="15" customHeight="1" x14ac:dyDescent="0.2">
      <c r="A241" s="236"/>
      <c r="D241" s="246"/>
      <c r="E241" s="231" t="s">
        <v>308</v>
      </c>
    </row>
    <row r="242" spans="1:5" ht="15" customHeight="1" x14ac:dyDescent="0.2">
      <c r="A242" s="236"/>
      <c r="D242" s="246"/>
      <c r="E242" s="231"/>
    </row>
    <row r="243" spans="1:5" ht="15" customHeight="1" x14ac:dyDescent="0.2">
      <c r="B243" s="246"/>
      <c r="E243" s="231" t="s">
        <v>309</v>
      </c>
    </row>
    <row r="244" spans="1:5" ht="15" customHeight="1" x14ac:dyDescent="0.2">
      <c r="A244" s="234" t="str">
        <f>CONCATENATE("INDEC-MO - ",B244,C244,D244)</f>
        <v>INDEC-MO - 51560-11</v>
      </c>
      <c r="B244" s="234">
        <v>51560</v>
      </c>
      <c r="C244" s="233" t="s">
        <v>51</v>
      </c>
      <c r="D244" s="234">
        <v>11</v>
      </c>
      <c r="E244" s="100" t="s">
        <v>1057</v>
      </c>
    </row>
    <row r="245" spans="1:5" ht="15" customHeight="1" x14ac:dyDescent="0.2">
      <c r="A245" s="234" t="str">
        <f>CONCATENATE("INDEC-MO - ",B245,C245,D245)</f>
        <v>INDEC-MO - 51560-12</v>
      </c>
      <c r="B245" s="234">
        <v>51560</v>
      </c>
      <c r="C245" s="233" t="s">
        <v>51</v>
      </c>
      <c r="D245" s="234">
        <v>12</v>
      </c>
      <c r="E245" s="100" t="s">
        <v>1000</v>
      </c>
    </row>
    <row r="246" spans="1:5" ht="15" customHeight="1" x14ac:dyDescent="0.2">
      <c r="A246" s="234" t="str">
        <f>CONCATENATE("INDEC-MO - ",B246,C246,D246)</f>
        <v>INDEC-MO - 51560-13</v>
      </c>
      <c r="B246" s="234">
        <v>51560</v>
      </c>
      <c r="C246" s="233" t="s">
        <v>51</v>
      </c>
      <c r="D246" s="234">
        <v>13</v>
      </c>
      <c r="E246" s="100" t="s">
        <v>1058</v>
      </c>
    </row>
    <row r="247" spans="1:5" ht="15" customHeight="1" x14ac:dyDescent="0.2">
      <c r="A247" s="234" t="str">
        <f>CONCATENATE("INDEC-MO - ",B247,C247,D247)</f>
        <v>INDEC-MO - 51560-14</v>
      </c>
      <c r="B247" s="234">
        <v>51560</v>
      </c>
      <c r="C247" s="233" t="s">
        <v>51</v>
      </c>
      <c r="D247" s="234">
        <v>14</v>
      </c>
      <c r="E247" s="10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7" t="s">
        <v>311</v>
      </c>
    </row>
    <row r="252" spans="1:5" ht="15" customHeight="1" x14ac:dyDescent="0.2">
      <c r="A252" s="234" t="str">
        <f>CONCATENATE(B252,C252,D252)</f>
        <v/>
      </c>
    </row>
    <row r="253" spans="1:5" ht="15" customHeight="1" x14ac:dyDescent="0.2">
      <c r="A253" s="234" t="str">
        <f>CONCATENATE(B253,C253,D253)</f>
        <v/>
      </c>
      <c r="E253" s="247" t="s">
        <v>312</v>
      </c>
    </row>
    <row r="254" spans="1:5" ht="15" customHeight="1" x14ac:dyDescent="0.2">
      <c r="A254" s="234" t="str">
        <f t="shared" ref="A254:A259" si="4">CONCATENATE("INDEC-MO - ",B254,C254,D254)</f>
        <v>INDEC-MO - 51641-1</v>
      </c>
      <c r="B254" s="234">
        <v>51641</v>
      </c>
      <c r="C254" s="233" t="s">
        <v>51</v>
      </c>
      <c r="D254" s="234">
        <v>1</v>
      </c>
      <c r="E254" s="100" t="s">
        <v>313</v>
      </c>
    </row>
    <row r="255" spans="1:5" ht="15" customHeight="1" x14ac:dyDescent="0.2">
      <c r="A255" s="234" t="str">
        <f t="shared" si="4"/>
        <v>INDEC-MO - 51620-1</v>
      </c>
      <c r="B255" s="234">
        <v>51620</v>
      </c>
      <c r="C255" s="233" t="s">
        <v>51</v>
      </c>
      <c r="D255" s="234">
        <v>1</v>
      </c>
      <c r="E255" s="100" t="s">
        <v>314</v>
      </c>
    </row>
    <row r="256" spans="1:5" ht="15" customHeight="1" x14ac:dyDescent="0.2">
      <c r="A256" s="234" t="str">
        <f t="shared" si="4"/>
        <v>INDEC-MO - 51690-1</v>
      </c>
      <c r="B256" s="234">
        <v>51690</v>
      </c>
      <c r="C256" s="233" t="s">
        <v>51</v>
      </c>
      <c r="D256" s="234">
        <v>1</v>
      </c>
      <c r="E256" s="100" t="s">
        <v>315</v>
      </c>
    </row>
    <row r="257" spans="1:496" ht="15" customHeight="1" x14ac:dyDescent="0.2">
      <c r="A257" s="234" t="str">
        <f t="shared" si="4"/>
        <v>INDEC-MO - 51630-1</v>
      </c>
      <c r="B257" s="234">
        <v>51630</v>
      </c>
      <c r="C257" s="233" t="s">
        <v>51</v>
      </c>
      <c r="D257" s="234">
        <v>1</v>
      </c>
      <c r="E257" s="100" t="s">
        <v>316</v>
      </c>
    </row>
    <row r="258" spans="1:496" s="239" customFormat="1" ht="15" customHeight="1" x14ac:dyDescent="0.2">
      <c r="A258" s="237"/>
      <c r="B258" s="237"/>
      <c r="D258" s="237"/>
      <c r="E258" s="238"/>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100" t="s">
        <v>317</v>
      </c>
    </row>
    <row r="262" spans="1:496" ht="15" customHeight="1" x14ac:dyDescent="0.2">
      <c r="A262" s="243"/>
      <c r="B262" s="232" t="s">
        <v>491</v>
      </c>
      <c r="C262" s="241"/>
      <c r="D262" s="242"/>
      <c r="E262" s="242"/>
    </row>
    <row r="263" spans="1:496" ht="15" customHeight="1" x14ac:dyDescent="0.2">
      <c r="A263" s="248"/>
      <c r="B263" s="242"/>
      <c r="C263" s="241"/>
      <c r="D263" s="249"/>
      <c r="E263" s="241"/>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41"/>
      <c r="B266" s="242"/>
      <c r="C266" s="241"/>
      <c r="D266" s="242"/>
      <c r="E266" s="241"/>
    </row>
    <row r="267" spans="1:496" ht="15" customHeight="1" x14ac:dyDescent="0.2">
      <c r="A267" s="234" t="str">
        <f>CONCATENATE("INDEC-MO - ",B267,C267,D267)</f>
        <v>INDEC-MO - 51720-1</v>
      </c>
      <c r="B267" s="234">
        <v>51720</v>
      </c>
      <c r="C267" s="233" t="s">
        <v>51</v>
      </c>
      <c r="D267" s="234">
        <v>1</v>
      </c>
      <c r="E267" s="245" t="s">
        <v>492</v>
      </c>
    </row>
    <row r="268" spans="1:496" ht="15" customHeight="1" x14ac:dyDescent="0.2">
      <c r="A268" s="241"/>
      <c r="B268" s="242"/>
      <c r="C268" s="241"/>
      <c r="D268" s="242"/>
      <c r="E268" s="241"/>
    </row>
    <row r="271" spans="1:496" ht="15" customHeight="1" x14ac:dyDescent="0.2">
      <c r="A271" s="231"/>
      <c r="B271" s="232" t="s">
        <v>319</v>
      </c>
      <c r="C271" s="231"/>
      <c r="D271" s="232"/>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5"/>
    </row>
    <row r="276" spans="1:496" ht="15" customHeight="1" x14ac:dyDescent="0.2">
      <c r="A276" s="234" t="str">
        <f t="shared" ref="A276:A283" si="5">CONCATENATE("INDEC-EC - ",B276,C276,D276)</f>
        <v>INDEC-EC - 43520-11</v>
      </c>
      <c r="B276" s="234">
        <v>43520</v>
      </c>
      <c r="C276" s="100" t="s">
        <v>51</v>
      </c>
      <c r="D276" s="234">
        <v>11</v>
      </c>
      <c r="E276" s="100" t="s">
        <v>321</v>
      </c>
    </row>
    <row r="277" spans="1:496" ht="15" customHeight="1" x14ac:dyDescent="0.2">
      <c r="A277" s="234" t="str">
        <f t="shared" si="5"/>
        <v>INDEC-EC - 44440-2</v>
      </c>
      <c r="B277" s="234">
        <v>44440</v>
      </c>
      <c r="C277" s="100" t="s">
        <v>51</v>
      </c>
      <c r="D277" s="234">
        <v>2</v>
      </c>
      <c r="E277" s="100" t="s">
        <v>322</v>
      </c>
    </row>
    <row r="278" spans="1:496" ht="15" customHeight="1" x14ac:dyDescent="0.2">
      <c r="A278" s="234" t="str">
        <f t="shared" si="5"/>
        <v>INDEC-EC - 44221-11</v>
      </c>
      <c r="B278" s="234">
        <v>44221</v>
      </c>
      <c r="C278" s="100" t="s">
        <v>51</v>
      </c>
      <c r="D278" s="234">
        <v>11</v>
      </c>
      <c r="E278" s="100" t="s">
        <v>323</v>
      </c>
    </row>
    <row r="279" spans="1:496" ht="15" customHeight="1" x14ac:dyDescent="0.2">
      <c r="A279" s="234" t="str">
        <f t="shared" si="5"/>
        <v>INDEC-EC - 44221-12</v>
      </c>
      <c r="B279" s="234">
        <v>44221</v>
      </c>
      <c r="C279" s="100" t="s">
        <v>51</v>
      </c>
      <c r="D279" s="234">
        <v>12</v>
      </c>
      <c r="E279" s="100" t="s">
        <v>324</v>
      </c>
    </row>
    <row r="280" spans="1:496" ht="15" customHeight="1" x14ac:dyDescent="0.2">
      <c r="A280" s="234" t="str">
        <f t="shared" si="5"/>
        <v>INDEC-EC - 43520-21</v>
      </c>
      <c r="B280" s="234">
        <v>43520</v>
      </c>
      <c r="C280" s="100" t="s">
        <v>51</v>
      </c>
      <c r="D280" s="234">
        <v>21</v>
      </c>
      <c r="E280" s="100" t="s">
        <v>325</v>
      </c>
    </row>
    <row r="281" spans="1:496" ht="15" customHeight="1" x14ac:dyDescent="0.2">
      <c r="A281" s="234" t="str">
        <f t="shared" si="5"/>
        <v>INDEC-EC - 44231-21</v>
      </c>
      <c r="B281" s="234">
        <v>44231</v>
      </c>
      <c r="C281" s="100" t="s">
        <v>51</v>
      </c>
      <c r="D281" s="234">
        <v>21</v>
      </c>
      <c r="E281" s="100" t="s">
        <v>326</v>
      </c>
    </row>
    <row r="282" spans="1:496" s="239" customFormat="1" ht="15" customHeight="1" x14ac:dyDescent="0.2">
      <c r="A282" s="237"/>
      <c r="B282" s="237"/>
      <c r="C282" s="238"/>
      <c r="D282" s="237"/>
      <c r="E282" s="238"/>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100" t="s">
        <v>51</v>
      </c>
      <c r="D283" s="234">
        <v>11</v>
      </c>
      <c r="E283" s="100" t="s">
        <v>327</v>
      </c>
    </row>
    <row r="286" spans="1:496" ht="15" customHeight="1" x14ac:dyDescent="0.2">
      <c r="A286" s="231"/>
      <c r="B286" s="232" t="s">
        <v>328</v>
      </c>
      <c r="C286" s="231"/>
      <c r="D286" s="232"/>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33"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33" t="s">
        <v>333</v>
      </c>
    </row>
    <row r="295" spans="1:5" ht="15" customHeight="1" x14ac:dyDescent="0.2">
      <c r="A295" s="234" t="str">
        <f t="shared" si="6"/>
        <v>INDEC-SA - 74110-11</v>
      </c>
      <c r="B295" s="234">
        <v>74110</v>
      </c>
      <c r="C295" s="233" t="s">
        <v>51</v>
      </c>
      <c r="D295" s="234">
        <v>11</v>
      </c>
      <c r="E295" s="233" t="s">
        <v>334</v>
      </c>
    </row>
    <row r="296" spans="1:5" ht="15" customHeight="1" x14ac:dyDescent="0.2">
      <c r="A296" s="234" t="str">
        <f t="shared" si="6"/>
        <v>INDEC-SA - 71233-11</v>
      </c>
      <c r="B296" s="234">
        <v>71233</v>
      </c>
      <c r="C296" s="233" t="s">
        <v>51</v>
      </c>
      <c r="D296" s="234">
        <v>11</v>
      </c>
      <c r="E296" s="233" t="s">
        <v>335</v>
      </c>
    </row>
    <row r="297" spans="1:5" ht="15" customHeight="1" x14ac:dyDescent="0.2">
      <c r="A297" s="234" t="str">
        <f t="shared" si="6"/>
        <v>INDEC-SA - 51800-11</v>
      </c>
      <c r="B297" s="234">
        <v>51800</v>
      </c>
      <c r="C297" s="233" t="s">
        <v>51</v>
      </c>
      <c r="D297" s="234">
        <v>11</v>
      </c>
      <c r="E297" s="251" t="s">
        <v>336</v>
      </c>
    </row>
    <row r="298" spans="1:5" ht="15" customHeight="1" x14ac:dyDescent="0.2">
      <c r="A298" s="234" t="str">
        <f t="shared" si="6"/>
        <v>INDEC-SA - 51800-21</v>
      </c>
      <c r="B298" s="234">
        <v>51800</v>
      </c>
      <c r="C298" s="233" t="s">
        <v>51</v>
      </c>
      <c r="D298" s="234">
        <v>21</v>
      </c>
      <c r="E298" s="233" t="s">
        <v>337</v>
      </c>
    </row>
    <row r="301" spans="1:5" ht="15" customHeight="1" x14ac:dyDescent="0.2">
      <c r="A301" s="252"/>
      <c r="B301" s="232" t="s">
        <v>450</v>
      </c>
      <c r="C301" s="252"/>
      <c r="D301" s="253"/>
      <c r="E301" s="252"/>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54" t="s">
        <v>338</v>
      </c>
    </row>
    <row r="307" spans="1:496" ht="15" customHeight="1" x14ac:dyDescent="0.2">
      <c r="A307" s="234" t="str">
        <f t="shared" si="7"/>
        <v>INDEC-PB - 42120-2</v>
      </c>
      <c r="B307" s="234">
        <v>42120</v>
      </c>
      <c r="C307" s="233" t="s">
        <v>51</v>
      </c>
      <c r="D307" s="234">
        <v>2</v>
      </c>
      <c r="E307" s="254" t="s">
        <v>339</v>
      </c>
    </row>
    <row r="308" spans="1:496" ht="15" customHeight="1" x14ac:dyDescent="0.2">
      <c r="A308" s="234" t="str">
        <f t="shared" si="7"/>
        <v>INDEC-PB - 37910-1</v>
      </c>
      <c r="B308" s="234">
        <v>37910</v>
      </c>
      <c r="C308" s="233" t="s">
        <v>51</v>
      </c>
      <c r="D308" s="234">
        <v>1</v>
      </c>
      <c r="E308" s="254" t="s">
        <v>340</v>
      </c>
    </row>
    <row r="309" spans="1:496" ht="15" customHeight="1" x14ac:dyDescent="0.2">
      <c r="A309" s="234" t="str">
        <f t="shared" si="7"/>
        <v>INDEC-PB - 42921-4</v>
      </c>
      <c r="B309" s="234">
        <v>42921</v>
      </c>
      <c r="C309" s="233" t="s">
        <v>51</v>
      </c>
      <c r="D309" s="234">
        <v>4</v>
      </c>
      <c r="E309" s="254" t="s">
        <v>341</v>
      </c>
    </row>
    <row r="310" spans="1:496" ht="15" customHeight="1" x14ac:dyDescent="0.2">
      <c r="A310" s="234" t="str">
        <f t="shared" si="7"/>
        <v>INDEC-PB - 44251-1</v>
      </c>
      <c r="B310" s="234">
        <v>44251</v>
      </c>
      <c r="C310" s="233" t="s">
        <v>51</v>
      </c>
      <c r="D310" s="234">
        <v>1</v>
      </c>
      <c r="E310" s="254" t="s">
        <v>342</v>
      </c>
    </row>
    <row r="311" spans="1:496" ht="15" customHeight="1" x14ac:dyDescent="0.2">
      <c r="A311" s="234" t="str">
        <f t="shared" si="7"/>
        <v>INDEC-PB - 42922-1</v>
      </c>
      <c r="B311" s="234">
        <v>42922</v>
      </c>
      <c r="C311" s="233" t="s">
        <v>51</v>
      </c>
      <c r="D311" s="234">
        <v>1</v>
      </c>
      <c r="E311" s="254" t="s">
        <v>343</v>
      </c>
    </row>
    <row r="312" spans="1:496" ht="15" customHeight="1" x14ac:dyDescent="0.2">
      <c r="A312" s="234" t="str">
        <f t="shared" si="7"/>
        <v>INDEC-PB - 33380-1</v>
      </c>
      <c r="B312" s="234">
        <v>33380</v>
      </c>
      <c r="C312" s="233" t="s">
        <v>51</v>
      </c>
      <c r="D312" s="234">
        <v>1</v>
      </c>
      <c r="E312" s="254" t="s">
        <v>344</v>
      </c>
    </row>
    <row r="313" spans="1:496" ht="15" customHeight="1" x14ac:dyDescent="0.2">
      <c r="A313" s="234" t="str">
        <f t="shared" si="7"/>
        <v>INDEC-PB - 49229-1</v>
      </c>
      <c r="B313" s="234">
        <v>49229</v>
      </c>
      <c r="C313" s="233" t="s">
        <v>51</v>
      </c>
      <c r="D313" s="234">
        <v>1</v>
      </c>
      <c r="E313" s="254" t="s">
        <v>345</v>
      </c>
    </row>
    <row r="314" spans="1:496" ht="15" customHeight="1" x14ac:dyDescent="0.2">
      <c r="A314" s="234" t="str">
        <f t="shared" si="7"/>
        <v>INDEC-PB - 46420-1</v>
      </c>
      <c r="B314" s="234">
        <v>46420</v>
      </c>
      <c r="C314" s="233" t="s">
        <v>51</v>
      </c>
      <c r="D314" s="234">
        <v>1</v>
      </c>
      <c r="E314" s="254" t="s">
        <v>346</v>
      </c>
    </row>
    <row r="315" spans="1:496" ht="15" customHeight="1" x14ac:dyDescent="0.2">
      <c r="A315" s="234" t="str">
        <f t="shared" si="7"/>
        <v>INDEC-PB - 41263-1</v>
      </c>
      <c r="B315" s="234">
        <v>41263</v>
      </c>
      <c r="C315" s="233" t="s">
        <v>51</v>
      </c>
      <c r="D315" s="234">
        <v>1</v>
      </c>
      <c r="E315" s="254" t="s">
        <v>347</v>
      </c>
    </row>
    <row r="316" spans="1:496" s="239" customFormat="1" ht="15" customHeight="1" x14ac:dyDescent="0.2">
      <c r="A316" s="237"/>
      <c r="B316" s="237"/>
      <c r="D316" s="237"/>
      <c r="E316" s="255"/>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54" t="s">
        <v>348</v>
      </c>
    </row>
    <row r="318" spans="1:496" ht="15" customHeight="1" x14ac:dyDescent="0.2">
      <c r="A318" s="234" t="str">
        <f t="shared" si="7"/>
        <v>INDEC-PB - 15400-1</v>
      </c>
      <c r="B318" s="234">
        <v>15400</v>
      </c>
      <c r="C318" s="233" t="s">
        <v>51</v>
      </c>
      <c r="D318" s="234">
        <v>1</v>
      </c>
      <c r="E318" s="254" t="s">
        <v>349</v>
      </c>
    </row>
    <row r="319" spans="1:496" ht="15" customHeight="1" x14ac:dyDescent="0.2">
      <c r="A319" s="234" t="str">
        <f t="shared" si="7"/>
        <v>INDEC-PB - 15310-1</v>
      </c>
      <c r="B319" s="234">
        <v>15310</v>
      </c>
      <c r="C319" s="233" t="s">
        <v>51</v>
      </c>
      <c r="D319" s="234">
        <v>1</v>
      </c>
      <c r="E319" s="254" t="s">
        <v>350</v>
      </c>
    </row>
    <row r="320" spans="1:496" s="239" customFormat="1" ht="15" customHeight="1" x14ac:dyDescent="0.2">
      <c r="A320" s="237"/>
      <c r="B320" s="237"/>
      <c r="D320" s="237"/>
      <c r="E320" s="255"/>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39" customFormat="1" ht="15" customHeight="1" x14ac:dyDescent="0.2">
      <c r="A321" s="237"/>
      <c r="B321" s="237"/>
      <c r="D321" s="237"/>
      <c r="E321" s="255"/>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54" t="s">
        <v>351</v>
      </c>
    </row>
    <row r="323" spans="1:496" ht="15" customHeight="1" x14ac:dyDescent="0.2">
      <c r="A323" s="234" t="str">
        <f t="shared" si="7"/>
        <v>INDEC-PB - 36270-1</v>
      </c>
      <c r="B323" s="234">
        <v>36270</v>
      </c>
      <c r="C323" s="233" t="s">
        <v>51</v>
      </c>
      <c r="D323" s="234">
        <v>1</v>
      </c>
      <c r="E323" s="254" t="s">
        <v>352</v>
      </c>
    </row>
    <row r="324" spans="1:496" ht="15" customHeight="1" x14ac:dyDescent="0.2">
      <c r="A324" s="234" t="str">
        <f t="shared" si="7"/>
        <v>INDEC-PB - 46539-1</v>
      </c>
      <c r="B324" s="234">
        <v>46539</v>
      </c>
      <c r="C324" s="233" t="s">
        <v>51</v>
      </c>
      <c r="D324" s="234">
        <v>1</v>
      </c>
      <c r="E324" s="254" t="s">
        <v>353</v>
      </c>
    </row>
    <row r="325" spans="1:496" ht="15" customHeight="1" x14ac:dyDescent="0.2">
      <c r="A325" s="234" t="str">
        <f t="shared" si="7"/>
        <v>INDEC-PB - 37370-1</v>
      </c>
      <c r="B325" s="234">
        <v>37370</v>
      </c>
      <c r="C325" s="233" t="s">
        <v>51</v>
      </c>
      <c r="D325" s="234">
        <v>1</v>
      </c>
      <c r="E325" s="254" t="s">
        <v>354</v>
      </c>
    </row>
    <row r="326" spans="1:496" ht="15" customHeight="1" x14ac:dyDescent="0.2">
      <c r="A326" s="234" t="str">
        <f t="shared" si="7"/>
        <v>INDEC-PB - 35110-4</v>
      </c>
      <c r="B326" s="234">
        <v>35110</v>
      </c>
      <c r="C326" s="233" t="s">
        <v>51</v>
      </c>
      <c r="D326" s="234">
        <v>4</v>
      </c>
      <c r="E326" s="254" t="s">
        <v>355</v>
      </c>
    </row>
    <row r="327" spans="1:496" ht="15" customHeight="1" x14ac:dyDescent="0.2">
      <c r="A327" s="234" t="str">
        <f t="shared" si="7"/>
        <v>INDEC-PB - 41261-1</v>
      </c>
      <c r="B327" s="234">
        <v>41261</v>
      </c>
      <c r="C327" s="233" t="s">
        <v>51</v>
      </c>
      <c r="D327" s="234">
        <v>1</v>
      </c>
      <c r="E327" s="254" t="s">
        <v>356</v>
      </c>
    </row>
    <row r="328" spans="1:496" ht="15" customHeight="1" x14ac:dyDescent="0.2">
      <c r="A328" s="234" t="str">
        <f t="shared" si="7"/>
        <v>INDEC-PB - 36490-6</v>
      </c>
      <c r="B328" s="234">
        <v>36490</v>
      </c>
      <c r="C328" s="233" t="s">
        <v>51</v>
      </c>
      <c r="D328" s="234">
        <v>6</v>
      </c>
      <c r="E328" s="254" t="s">
        <v>357</v>
      </c>
    </row>
    <row r="329" spans="1:496" ht="15" customHeight="1" x14ac:dyDescent="0.2">
      <c r="A329" s="234" t="str">
        <f t="shared" si="7"/>
        <v>INDEC-PB - 42944-1</v>
      </c>
      <c r="B329" s="234">
        <v>42944</v>
      </c>
      <c r="C329" s="233" t="s">
        <v>51</v>
      </c>
      <c r="D329" s="234">
        <v>1</v>
      </c>
      <c r="E329" s="254" t="s">
        <v>358</v>
      </c>
    </row>
    <row r="330" spans="1:496" ht="15" customHeight="1" x14ac:dyDescent="0.2">
      <c r="A330" s="234" t="str">
        <f t="shared" si="7"/>
        <v>INDEC-PB - 42320-1</v>
      </c>
      <c r="B330" s="234">
        <v>42320</v>
      </c>
      <c r="C330" s="233" t="s">
        <v>51</v>
      </c>
      <c r="D330" s="234">
        <v>1</v>
      </c>
      <c r="E330" s="254" t="s">
        <v>359</v>
      </c>
    </row>
    <row r="331" spans="1:496" ht="15" customHeight="1" x14ac:dyDescent="0.2">
      <c r="A331" s="234" t="str">
        <f t="shared" si="7"/>
        <v>INDEC-PB - 37420-1</v>
      </c>
      <c r="B331" s="234">
        <v>37420</v>
      </c>
      <c r="C331" s="233" t="s">
        <v>51</v>
      </c>
      <c r="D331" s="234">
        <v>1</v>
      </c>
      <c r="E331" s="254" t="s">
        <v>360</v>
      </c>
    </row>
    <row r="332" spans="1:496" s="239" customFormat="1" ht="15" customHeight="1" x14ac:dyDescent="0.2">
      <c r="A332" s="237"/>
      <c r="B332" s="237"/>
      <c r="D332" s="237"/>
      <c r="E332" s="255"/>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39" customFormat="1" ht="15" customHeight="1" x14ac:dyDescent="0.2">
      <c r="A333" s="237"/>
      <c r="B333" s="237"/>
      <c r="D333" s="237"/>
      <c r="E333" s="255"/>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39" customFormat="1" ht="15" customHeight="1" x14ac:dyDescent="0.2">
      <c r="A334" s="237"/>
      <c r="B334" s="237"/>
      <c r="D334" s="237"/>
      <c r="E334" s="255"/>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54" t="s">
        <v>361</v>
      </c>
    </row>
    <row r="336" spans="1:496" ht="15" customHeight="1" x14ac:dyDescent="0.2">
      <c r="A336" s="234" t="str">
        <f t="shared" si="7"/>
        <v>INDEC-PB - 46220-1</v>
      </c>
      <c r="B336" s="234">
        <v>46220</v>
      </c>
      <c r="C336" s="233" t="s">
        <v>51</v>
      </c>
      <c r="D336" s="234">
        <v>1</v>
      </c>
      <c r="E336" s="254" t="s">
        <v>362</v>
      </c>
    </row>
    <row r="337" spans="1:496" s="239" customFormat="1" ht="15" customHeight="1" x14ac:dyDescent="0.2">
      <c r="A337" s="237"/>
      <c r="B337" s="237"/>
      <c r="D337" s="237"/>
      <c r="E337" s="255"/>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54" t="s">
        <v>363</v>
      </c>
    </row>
    <row r="339" spans="1:496" ht="15" customHeight="1" x14ac:dyDescent="0.2">
      <c r="A339" s="234" t="str">
        <f t="shared" si="7"/>
        <v>INDEC-PB - 42992-1</v>
      </c>
      <c r="B339" s="234">
        <v>42992</v>
      </c>
      <c r="C339" s="233" t="s">
        <v>51</v>
      </c>
      <c r="D339" s="234">
        <v>1</v>
      </c>
      <c r="E339" s="254" t="s">
        <v>364</v>
      </c>
    </row>
    <row r="340" spans="1:496" ht="15" customHeight="1" x14ac:dyDescent="0.2">
      <c r="A340" s="234" t="str">
        <f t="shared" si="7"/>
        <v>INDEC-PB - 42999-2</v>
      </c>
      <c r="B340" s="234">
        <v>42999</v>
      </c>
      <c r="C340" s="233" t="s">
        <v>51</v>
      </c>
      <c r="D340" s="234">
        <v>2</v>
      </c>
      <c r="E340" s="254" t="s">
        <v>365</v>
      </c>
    </row>
    <row r="341" spans="1:496" ht="15" customHeight="1" x14ac:dyDescent="0.2">
      <c r="A341" s="234" t="str">
        <f t="shared" si="7"/>
        <v>INDEC-PB - 42944-2</v>
      </c>
      <c r="B341" s="234">
        <v>42944</v>
      </c>
      <c r="C341" s="233" t="s">
        <v>51</v>
      </c>
      <c r="D341" s="234">
        <v>2</v>
      </c>
      <c r="E341" s="254" t="s">
        <v>366</v>
      </c>
    </row>
    <row r="342" spans="1:496" ht="15" customHeight="1" x14ac:dyDescent="0.2">
      <c r="A342" s="234" t="str">
        <f t="shared" si="7"/>
        <v>INDEC-PB - 43230-1</v>
      </c>
      <c r="B342" s="234">
        <v>43230</v>
      </c>
      <c r="C342" s="233" t="s">
        <v>51</v>
      </c>
      <c r="D342" s="234">
        <v>1</v>
      </c>
      <c r="E342" s="254" t="s">
        <v>367</v>
      </c>
    </row>
    <row r="343" spans="1:496" ht="15" customHeight="1" x14ac:dyDescent="0.2">
      <c r="A343" s="234" t="str">
        <f t="shared" si="7"/>
        <v>INDEC-PB - 46340-1</v>
      </c>
      <c r="B343" s="234">
        <v>46340</v>
      </c>
      <c r="C343" s="233" t="s">
        <v>51</v>
      </c>
      <c r="D343" s="234">
        <v>1</v>
      </c>
      <c r="E343" s="254" t="s">
        <v>368</v>
      </c>
    </row>
    <row r="344" spans="1:496" s="239" customFormat="1" ht="15" customHeight="1" x14ac:dyDescent="0.2">
      <c r="A344" s="237"/>
      <c r="B344" s="237"/>
      <c r="D344" s="237"/>
      <c r="E344" s="255"/>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54" t="s">
        <v>369</v>
      </c>
    </row>
    <row r="346" spans="1:496" ht="15" customHeight="1" x14ac:dyDescent="0.2">
      <c r="A346" s="234" t="str">
        <f t="shared" si="7"/>
        <v>INDEC-PB - 36990-2</v>
      </c>
      <c r="B346" s="234">
        <v>36990</v>
      </c>
      <c r="C346" s="233" t="s">
        <v>51</v>
      </c>
      <c r="D346" s="234">
        <v>2</v>
      </c>
      <c r="E346" s="254" t="s">
        <v>370</v>
      </c>
    </row>
    <row r="347" spans="1:496" s="239" customFormat="1" ht="15" customHeight="1" x14ac:dyDescent="0.2">
      <c r="A347" s="237"/>
      <c r="B347" s="237"/>
      <c r="D347" s="237"/>
      <c r="E347" s="255"/>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54" t="s">
        <v>371</v>
      </c>
    </row>
    <row r="349" spans="1:496" ht="15" customHeight="1" x14ac:dyDescent="0.2">
      <c r="A349" s="234" t="str">
        <f t="shared" si="7"/>
        <v>INDEC-PB - 36111-3</v>
      </c>
      <c r="B349" s="234">
        <v>36111</v>
      </c>
      <c r="C349" s="233" t="s">
        <v>51</v>
      </c>
      <c r="D349" s="234">
        <v>3</v>
      </c>
      <c r="E349" s="254" t="s">
        <v>372</v>
      </c>
    </row>
    <row r="350" spans="1:496" ht="15" customHeight="1" x14ac:dyDescent="0.2">
      <c r="A350" s="234" t="str">
        <f t="shared" si="7"/>
        <v>INDEC-PB - 36111-2</v>
      </c>
      <c r="B350" s="234">
        <v>36111</v>
      </c>
      <c r="C350" s="233" t="s">
        <v>51</v>
      </c>
      <c r="D350" s="234">
        <v>2</v>
      </c>
      <c r="E350" s="254" t="s">
        <v>373</v>
      </c>
    </row>
    <row r="351" spans="1:496" ht="15" customHeight="1" x14ac:dyDescent="0.2">
      <c r="A351" s="234" t="str">
        <f t="shared" si="7"/>
        <v>INDEC-PB - 36111-1</v>
      </c>
      <c r="B351" s="234">
        <v>36111</v>
      </c>
      <c r="C351" s="233" t="s">
        <v>51</v>
      </c>
      <c r="D351" s="234">
        <v>1</v>
      </c>
      <c r="E351" s="254" t="s">
        <v>374</v>
      </c>
    </row>
    <row r="352" spans="1:496" ht="15" customHeight="1" x14ac:dyDescent="0.2">
      <c r="A352" s="234" t="str">
        <f t="shared" si="7"/>
        <v>INDEC-PB - 42921-1</v>
      </c>
      <c r="B352" s="234">
        <v>42921</v>
      </c>
      <c r="C352" s="233" t="s">
        <v>51</v>
      </c>
      <c r="D352" s="234">
        <v>1</v>
      </c>
      <c r="E352" s="254" t="s">
        <v>375</v>
      </c>
    </row>
    <row r="353" spans="1:496" s="239" customFormat="1" ht="15" customHeight="1" x14ac:dyDescent="0.2">
      <c r="A353" s="237"/>
      <c r="B353" s="237"/>
      <c r="D353" s="237"/>
      <c r="E353" s="255"/>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54" t="s">
        <v>376</v>
      </c>
    </row>
    <row r="355" spans="1:496" ht="15" customHeight="1" x14ac:dyDescent="0.2">
      <c r="A355" s="234" t="str">
        <f t="shared" si="7"/>
        <v>INDEC-PB - 43220-1</v>
      </c>
      <c r="B355" s="234">
        <v>43220</v>
      </c>
      <c r="C355" s="233" t="s">
        <v>51</v>
      </c>
      <c r="D355" s="234">
        <v>1</v>
      </c>
      <c r="E355" s="254" t="s">
        <v>377</v>
      </c>
    </row>
    <row r="356" spans="1:496" ht="15" customHeight="1" x14ac:dyDescent="0.2">
      <c r="A356" s="234" t="str">
        <f t="shared" si="7"/>
        <v>INDEC-PB - 35110-1</v>
      </c>
      <c r="B356" s="234">
        <v>35110</v>
      </c>
      <c r="C356" s="233" t="s">
        <v>51</v>
      </c>
      <c r="D356" s="234">
        <v>1</v>
      </c>
      <c r="E356" s="254" t="s">
        <v>378</v>
      </c>
    </row>
    <row r="357" spans="1:496" ht="15" customHeight="1" x14ac:dyDescent="0.2">
      <c r="A357" s="234" t="str">
        <f t="shared" si="7"/>
        <v>INDEC-PB - 17100-1</v>
      </c>
      <c r="B357" s="234">
        <v>17100</v>
      </c>
      <c r="C357" s="233" t="s">
        <v>51</v>
      </c>
      <c r="D357" s="234">
        <v>1</v>
      </c>
      <c r="E357" s="254" t="s">
        <v>379</v>
      </c>
    </row>
    <row r="358" spans="1:496" ht="15" customHeight="1" x14ac:dyDescent="0.2">
      <c r="A358" s="234" t="str">
        <f t="shared" si="7"/>
        <v>INDEC-PB - 49129-3</v>
      </c>
      <c r="B358" s="234">
        <v>49129</v>
      </c>
      <c r="C358" s="233" t="s">
        <v>51</v>
      </c>
      <c r="D358" s="234">
        <v>3</v>
      </c>
      <c r="E358" s="254" t="s">
        <v>380</v>
      </c>
    </row>
    <row r="359" spans="1:496" ht="15" customHeight="1" x14ac:dyDescent="0.2">
      <c r="A359" s="234" t="str">
        <f t="shared" si="7"/>
        <v>INDEC-PB - 35110-2</v>
      </c>
      <c r="B359" s="234">
        <v>35110</v>
      </c>
      <c r="C359" s="233" t="s">
        <v>51</v>
      </c>
      <c r="D359" s="234">
        <v>2</v>
      </c>
      <c r="E359" s="254" t="s">
        <v>381</v>
      </c>
    </row>
    <row r="360" spans="1:496" ht="15" customHeight="1" x14ac:dyDescent="0.2">
      <c r="A360" s="234" t="str">
        <f t="shared" si="7"/>
        <v>INDEC-PB - 37129-1</v>
      </c>
      <c r="B360" s="234">
        <v>37129</v>
      </c>
      <c r="C360" s="233" t="s">
        <v>51</v>
      </c>
      <c r="D360" s="234">
        <v>1</v>
      </c>
      <c r="E360" s="254" t="s">
        <v>382</v>
      </c>
    </row>
    <row r="361" spans="1:496" ht="15" customHeight="1" x14ac:dyDescent="0.2">
      <c r="A361" s="234" t="str">
        <f t="shared" si="7"/>
        <v>INDEC-PB - 36490-4</v>
      </c>
      <c r="B361" s="234">
        <v>36490</v>
      </c>
      <c r="C361" s="233" t="s">
        <v>51</v>
      </c>
      <c r="D361" s="234">
        <v>4</v>
      </c>
      <c r="E361" s="254" t="s">
        <v>383</v>
      </c>
    </row>
    <row r="362" spans="1:496" ht="15" customHeight="1" x14ac:dyDescent="0.2">
      <c r="A362" s="234" t="str">
        <f t="shared" si="7"/>
        <v>INDEC-PB - 33370-1</v>
      </c>
      <c r="B362" s="234">
        <v>33370</v>
      </c>
      <c r="C362" s="233" t="s">
        <v>51</v>
      </c>
      <c r="D362" s="234">
        <v>1</v>
      </c>
      <c r="E362" s="254" t="s">
        <v>384</v>
      </c>
    </row>
    <row r="363" spans="1:496" ht="15" customHeight="1" x14ac:dyDescent="0.2">
      <c r="A363" s="234" t="str">
        <f t="shared" si="7"/>
        <v>INDEC-PB - 12020-1</v>
      </c>
      <c r="B363" s="234">
        <v>12020</v>
      </c>
      <c r="C363" s="233" t="s">
        <v>51</v>
      </c>
      <c r="D363" s="234">
        <v>1</v>
      </c>
      <c r="E363" s="254" t="s">
        <v>385</v>
      </c>
    </row>
    <row r="364" spans="1:496" ht="15" customHeight="1" x14ac:dyDescent="0.2">
      <c r="A364" s="234" t="str">
        <f t="shared" si="7"/>
        <v>INDEC-PB - 33360-1</v>
      </c>
      <c r="B364" s="234">
        <v>33360</v>
      </c>
      <c r="C364" s="233" t="s">
        <v>51</v>
      </c>
      <c r="D364" s="234">
        <v>1</v>
      </c>
      <c r="E364" s="254" t="s">
        <v>386</v>
      </c>
    </row>
    <row r="365" spans="1:496" ht="15" customHeight="1" x14ac:dyDescent="0.2">
      <c r="A365" s="234" t="str">
        <f t="shared" si="7"/>
        <v>INDEC-PB - 33410-1</v>
      </c>
      <c r="B365" s="234">
        <v>33410</v>
      </c>
      <c r="C365" s="233" t="s">
        <v>51</v>
      </c>
      <c r="D365" s="234">
        <v>1</v>
      </c>
      <c r="E365" s="254" t="s">
        <v>387</v>
      </c>
    </row>
    <row r="366" spans="1:496" ht="15" customHeight="1" x14ac:dyDescent="0.2">
      <c r="A366" s="234" t="str">
        <f t="shared" si="7"/>
        <v>INDEC-PB - 42911-1</v>
      </c>
      <c r="B366" s="234">
        <v>42911</v>
      </c>
      <c r="C366" s="233" t="s">
        <v>51</v>
      </c>
      <c r="D366" s="234">
        <v>1</v>
      </c>
      <c r="E366" s="254" t="s">
        <v>388</v>
      </c>
    </row>
    <row r="367" spans="1:496" ht="15" customHeight="1" x14ac:dyDescent="0.2">
      <c r="A367" s="234" t="str">
        <f t="shared" si="7"/>
        <v>INDEC-PB - 46113-1</v>
      </c>
      <c r="B367" s="234">
        <v>46113</v>
      </c>
      <c r="C367" s="233" t="s">
        <v>51</v>
      </c>
      <c r="D367" s="234">
        <v>1</v>
      </c>
      <c r="E367" s="254" t="s">
        <v>389</v>
      </c>
    </row>
    <row r="368" spans="1:496" ht="15" customHeight="1" x14ac:dyDescent="0.2">
      <c r="A368" s="234" t="str">
        <f t="shared" si="7"/>
        <v>INDEC-PB - 42921-2</v>
      </c>
      <c r="B368" s="234">
        <v>42921</v>
      </c>
      <c r="C368" s="233" t="s">
        <v>51</v>
      </c>
      <c r="D368" s="234">
        <v>2</v>
      </c>
      <c r="E368" s="254" t="s">
        <v>390</v>
      </c>
    </row>
    <row r="369" spans="1:496" ht="15" customHeight="1" x14ac:dyDescent="0.2">
      <c r="A369" s="234" t="str">
        <f t="shared" si="7"/>
        <v>INDEC-PB - 37990-1</v>
      </c>
      <c r="B369" s="234">
        <v>37990</v>
      </c>
      <c r="C369" s="233" t="s">
        <v>51</v>
      </c>
      <c r="D369" s="234">
        <v>1</v>
      </c>
      <c r="E369" s="254" t="s">
        <v>391</v>
      </c>
    </row>
    <row r="370" spans="1:496" ht="15" customHeight="1" x14ac:dyDescent="0.2">
      <c r="A370" s="234" t="str">
        <f t="shared" ref="A370:A425" si="8">CONCATENATE("INDEC-PB - ",B370,C370,D370)</f>
        <v>INDEC-PB - 41242-1</v>
      </c>
      <c r="B370" s="234">
        <v>41242</v>
      </c>
      <c r="C370" s="233" t="s">
        <v>51</v>
      </c>
      <c r="D370" s="234">
        <v>1</v>
      </c>
      <c r="E370" s="254" t="s">
        <v>392</v>
      </c>
    </row>
    <row r="371" spans="1:496" ht="15" customHeight="1" x14ac:dyDescent="0.2">
      <c r="A371" s="234" t="str">
        <f t="shared" si="8"/>
        <v>INDEC-PB - 37510-1</v>
      </c>
      <c r="B371" s="234">
        <v>37510</v>
      </c>
      <c r="C371" s="233" t="s">
        <v>51</v>
      </c>
      <c r="D371" s="234">
        <v>1</v>
      </c>
      <c r="E371" s="254" t="s">
        <v>393</v>
      </c>
    </row>
    <row r="372" spans="1:496" ht="15" customHeight="1" x14ac:dyDescent="0.2">
      <c r="A372" s="234" t="str">
        <f t="shared" si="8"/>
        <v>INDEC-PB - 44440-1</v>
      </c>
      <c r="B372" s="234">
        <v>44440</v>
      </c>
      <c r="C372" s="233" t="s">
        <v>51</v>
      </c>
      <c r="D372" s="234">
        <v>1</v>
      </c>
      <c r="E372" s="254" t="s">
        <v>394</v>
      </c>
    </row>
    <row r="373" spans="1:496" ht="15" customHeight="1" x14ac:dyDescent="0.2">
      <c r="A373" s="234" t="str">
        <f t="shared" si="8"/>
        <v>INDEC-PB - 35110-5</v>
      </c>
      <c r="B373" s="234">
        <v>35110</v>
      </c>
      <c r="C373" s="233" t="s">
        <v>51</v>
      </c>
      <c r="D373" s="234">
        <v>5</v>
      </c>
      <c r="E373" s="254" t="s">
        <v>395</v>
      </c>
    </row>
    <row r="374" spans="1:496" ht="15" customHeight="1" x14ac:dyDescent="0.2">
      <c r="A374" s="234" t="str">
        <f t="shared" si="8"/>
        <v>INDEC-PB - 46212-1</v>
      </c>
      <c r="B374" s="234">
        <v>46212</v>
      </c>
      <c r="C374" s="233" t="s">
        <v>51</v>
      </c>
      <c r="D374" s="234">
        <v>1</v>
      </c>
      <c r="E374" s="254" t="s">
        <v>396</v>
      </c>
    </row>
    <row r="375" spans="1:496" s="239" customFormat="1" ht="15" customHeight="1" x14ac:dyDescent="0.2">
      <c r="A375" s="237"/>
      <c r="B375" s="237"/>
      <c r="D375" s="237"/>
      <c r="E375" s="255"/>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54" t="s">
        <v>397</v>
      </c>
    </row>
    <row r="377" spans="1:496" ht="15" customHeight="1" x14ac:dyDescent="0.2">
      <c r="A377" s="234" t="str">
        <f t="shared" si="8"/>
        <v>INDEC-PB - 37320-1</v>
      </c>
      <c r="B377" s="234">
        <v>37320</v>
      </c>
      <c r="C377" s="233" t="s">
        <v>51</v>
      </c>
      <c r="D377" s="234">
        <v>1</v>
      </c>
      <c r="E377" s="254" t="s">
        <v>398</v>
      </c>
    </row>
    <row r="378" spans="1:496" ht="15" customHeight="1" x14ac:dyDescent="0.2">
      <c r="A378" s="234" t="str">
        <f t="shared" si="8"/>
        <v>INDEC-PB - 41532-11</v>
      </c>
      <c r="B378" s="234">
        <v>41532</v>
      </c>
      <c r="C378" s="233" t="s">
        <v>51</v>
      </c>
      <c r="D378" s="234">
        <v>11</v>
      </c>
      <c r="E378" s="254" t="s">
        <v>399</v>
      </c>
    </row>
    <row r="379" spans="1:496" ht="15" customHeight="1" x14ac:dyDescent="0.2">
      <c r="A379" s="234" t="str">
        <f t="shared" si="8"/>
        <v>INDEC-PB - 41532-1</v>
      </c>
      <c r="B379" s="234">
        <v>41532</v>
      </c>
      <c r="C379" s="233" t="s">
        <v>51</v>
      </c>
      <c r="D379" s="234">
        <v>1</v>
      </c>
      <c r="E379" s="254" t="s">
        <v>400</v>
      </c>
    </row>
    <row r="380" spans="1:496" ht="15" customHeight="1" x14ac:dyDescent="0.2">
      <c r="A380" s="234" t="str">
        <f t="shared" si="8"/>
        <v>INDEC-PB - 31430-1</v>
      </c>
      <c r="B380" s="234">
        <v>31430</v>
      </c>
      <c r="C380" s="233" t="s">
        <v>51</v>
      </c>
      <c r="D380" s="234">
        <v>1</v>
      </c>
      <c r="E380" s="254" t="s">
        <v>401</v>
      </c>
    </row>
    <row r="381" spans="1:496" ht="15" customHeight="1" x14ac:dyDescent="0.2">
      <c r="A381" s="234" t="str">
        <f t="shared" si="8"/>
        <v>INDEC-PB - 31100-1</v>
      </c>
      <c r="B381" s="234">
        <v>31100</v>
      </c>
      <c r="C381" s="233" t="s">
        <v>51</v>
      </c>
      <c r="D381" s="234">
        <v>1</v>
      </c>
      <c r="E381" s="254" t="s">
        <v>402</v>
      </c>
    </row>
    <row r="382" spans="1:496" ht="15" customHeight="1" x14ac:dyDescent="0.2">
      <c r="A382" s="234" t="str">
        <f t="shared" si="8"/>
        <v>INDEC-PB - 31420-1</v>
      </c>
      <c r="B382" s="234">
        <v>31420</v>
      </c>
      <c r="C382" s="233" t="s">
        <v>51</v>
      </c>
      <c r="D382" s="234">
        <v>1</v>
      </c>
      <c r="E382" s="254" t="s">
        <v>403</v>
      </c>
    </row>
    <row r="383" spans="1:496" ht="15" customHeight="1" x14ac:dyDescent="0.2">
      <c r="A383" s="234" t="str">
        <f t="shared" si="8"/>
        <v>INDEC-PB - 31420-2</v>
      </c>
      <c r="B383" s="234">
        <v>31420</v>
      </c>
      <c r="C383" s="233" t="s">
        <v>51</v>
      </c>
      <c r="D383" s="234">
        <v>2</v>
      </c>
      <c r="E383" s="254" t="s">
        <v>404</v>
      </c>
    </row>
    <row r="384" spans="1:496" s="239" customFormat="1" ht="15" customHeight="1" x14ac:dyDescent="0.2">
      <c r="A384" s="237"/>
      <c r="B384" s="237"/>
      <c r="D384" s="237"/>
      <c r="E384" s="255"/>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39" customFormat="1" ht="15" customHeight="1" x14ac:dyDescent="0.2">
      <c r="A385" s="237"/>
      <c r="B385" s="237"/>
      <c r="D385" s="237"/>
      <c r="E385" s="255"/>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54" t="s">
        <v>405</v>
      </c>
    </row>
    <row r="387" spans="1:496" ht="15" customHeight="1" x14ac:dyDescent="0.2">
      <c r="A387" s="234" t="str">
        <f t="shared" si="8"/>
        <v>INDEC-PB - 37930-1</v>
      </c>
      <c r="B387" s="234">
        <v>37930</v>
      </c>
      <c r="C387" s="233" t="s">
        <v>51</v>
      </c>
      <c r="D387" s="234">
        <v>1</v>
      </c>
      <c r="E387" s="254" t="s">
        <v>406</v>
      </c>
    </row>
    <row r="388" spans="1:496" ht="15" customHeight="1" x14ac:dyDescent="0.2">
      <c r="A388" s="234" t="str">
        <f t="shared" si="8"/>
        <v>INDEC-PB - 37330-1</v>
      </c>
      <c r="B388" s="234">
        <v>37330</v>
      </c>
      <c r="C388" s="233" t="s">
        <v>51</v>
      </c>
      <c r="D388" s="234">
        <v>1</v>
      </c>
      <c r="E388" s="254" t="s">
        <v>407</v>
      </c>
    </row>
    <row r="389" spans="1:496" ht="15" customHeight="1" x14ac:dyDescent="0.2">
      <c r="A389" s="234" t="str">
        <f t="shared" si="8"/>
        <v>INDEC-PB - 37540-1</v>
      </c>
      <c r="B389" s="234">
        <v>37540</v>
      </c>
      <c r="C389" s="233" t="s">
        <v>51</v>
      </c>
      <c r="D389" s="234">
        <v>1</v>
      </c>
      <c r="E389" s="254" t="s">
        <v>408</v>
      </c>
    </row>
    <row r="390" spans="1:496" ht="15" customHeight="1" x14ac:dyDescent="0.2">
      <c r="A390" s="234" t="str">
        <f t="shared" si="8"/>
        <v>INDEC-PB - 43121-1</v>
      </c>
      <c r="B390" s="234">
        <v>43121</v>
      </c>
      <c r="C390" s="233" t="s">
        <v>51</v>
      </c>
      <c r="D390" s="234">
        <v>1</v>
      </c>
      <c r="E390" s="254" t="s">
        <v>409</v>
      </c>
    </row>
    <row r="391" spans="1:496" ht="15" customHeight="1" x14ac:dyDescent="0.2">
      <c r="A391" s="234" t="str">
        <f t="shared" si="8"/>
        <v>INDEC-PB - 46112-1</v>
      </c>
      <c r="B391" s="234">
        <v>46112</v>
      </c>
      <c r="C391" s="233" t="s">
        <v>51</v>
      </c>
      <c r="D391" s="234">
        <v>1</v>
      </c>
      <c r="E391" s="254" t="s">
        <v>410</v>
      </c>
    </row>
    <row r="392" spans="1:496" s="239" customFormat="1" ht="15" customHeight="1" x14ac:dyDescent="0.2">
      <c r="A392" s="237"/>
      <c r="B392" s="237"/>
      <c r="D392" s="237"/>
      <c r="E392" s="255"/>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54" t="s">
        <v>411</v>
      </c>
    </row>
    <row r="394" spans="1:496" ht="15" customHeight="1" x14ac:dyDescent="0.2">
      <c r="A394" s="234" t="str">
        <f t="shared" si="8"/>
        <v>INDEC-PB - 33310-1</v>
      </c>
      <c r="B394" s="234">
        <v>33310</v>
      </c>
      <c r="C394" s="233" t="s">
        <v>51</v>
      </c>
      <c r="D394" s="234">
        <v>1</v>
      </c>
      <c r="E394" s="254" t="s">
        <v>412</v>
      </c>
    </row>
    <row r="395" spans="1:496" ht="15" customHeight="1" x14ac:dyDescent="0.2">
      <c r="A395" s="234" t="str">
        <f t="shared" si="8"/>
        <v>INDEC-PB - 32129-1</v>
      </c>
      <c r="B395" s="234">
        <v>32129</v>
      </c>
      <c r="C395" s="233" t="s">
        <v>51</v>
      </c>
      <c r="D395" s="234">
        <v>1</v>
      </c>
      <c r="E395" s="254" t="s">
        <v>413</v>
      </c>
    </row>
    <row r="396" spans="1:496" ht="15" customHeight="1" x14ac:dyDescent="0.2">
      <c r="A396" s="234" t="str">
        <f t="shared" si="8"/>
        <v>INDEC-PB - 37990-2</v>
      </c>
      <c r="B396" s="234">
        <v>37990</v>
      </c>
      <c r="C396" s="233" t="s">
        <v>51</v>
      </c>
      <c r="D396" s="234">
        <v>2</v>
      </c>
      <c r="E396" s="254" t="s">
        <v>414</v>
      </c>
    </row>
    <row r="397" spans="1:496" ht="15" customHeight="1" x14ac:dyDescent="0.2">
      <c r="A397" s="234" t="str">
        <f t="shared" si="8"/>
        <v>INDEC-PB - 41251-1</v>
      </c>
      <c r="B397" s="234">
        <v>41251</v>
      </c>
      <c r="C397" s="233" t="s">
        <v>51</v>
      </c>
      <c r="D397" s="234">
        <v>1</v>
      </c>
      <c r="E397" s="254" t="s">
        <v>415</v>
      </c>
    </row>
    <row r="398" spans="1:496" ht="15" customHeight="1" x14ac:dyDescent="0.2">
      <c r="A398" s="234" t="str">
        <f t="shared" si="8"/>
        <v>INDEC-PB - 12010-1</v>
      </c>
      <c r="B398" s="234">
        <v>12010</v>
      </c>
      <c r="C398" s="233" t="s">
        <v>51</v>
      </c>
      <c r="D398" s="234">
        <v>1</v>
      </c>
      <c r="E398" s="254" t="s">
        <v>416</v>
      </c>
    </row>
    <row r="399" spans="1:496" ht="15" customHeight="1" x14ac:dyDescent="0.2">
      <c r="A399" s="234" t="str">
        <f t="shared" si="8"/>
        <v>INDEC-PB - 15320-1</v>
      </c>
      <c r="B399" s="234">
        <v>15320</v>
      </c>
      <c r="C399" s="233" t="s">
        <v>51</v>
      </c>
      <c r="D399" s="234">
        <v>1</v>
      </c>
      <c r="E399" s="254" t="s">
        <v>417</v>
      </c>
    </row>
    <row r="400" spans="1:496" ht="15" customHeight="1" x14ac:dyDescent="0.2">
      <c r="A400" s="234" t="str">
        <f t="shared" si="8"/>
        <v>INDEC-PB - 41116-1</v>
      </c>
      <c r="B400" s="234">
        <v>41116</v>
      </c>
      <c r="C400" s="233" t="s">
        <v>51</v>
      </c>
      <c r="D400" s="234">
        <v>1</v>
      </c>
      <c r="E400" s="254" t="s">
        <v>418</v>
      </c>
    </row>
    <row r="401" spans="1:496" ht="15" customHeight="1" x14ac:dyDescent="0.2">
      <c r="A401" s="234" t="str">
        <f t="shared" si="8"/>
        <v>INDEC-PB - 42999-1</v>
      </c>
      <c r="B401" s="234">
        <v>42999</v>
      </c>
      <c r="C401" s="233" t="s">
        <v>51</v>
      </c>
      <c r="D401" s="234">
        <v>1</v>
      </c>
      <c r="E401" s="254" t="s">
        <v>419</v>
      </c>
    </row>
    <row r="402" spans="1:496" ht="15" customHeight="1" x14ac:dyDescent="0.2">
      <c r="A402" s="234" t="str">
        <f t="shared" si="8"/>
        <v>INDEC-PB - 35110-3</v>
      </c>
      <c r="B402" s="234">
        <v>35110</v>
      </c>
      <c r="C402" s="233" t="s">
        <v>51</v>
      </c>
      <c r="D402" s="234">
        <v>3</v>
      </c>
      <c r="E402" s="254" t="s">
        <v>420</v>
      </c>
    </row>
    <row r="403" spans="1:496" ht="15" customHeight="1" x14ac:dyDescent="0.2">
      <c r="A403" s="234" t="str">
        <f t="shared" si="8"/>
        <v>INDEC-PB - 34740-6</v>
      </c>
      <c r="B403" s="234">
        <v>34740</v>
      </c>
      <c r="C403" s="233" t="s">
        <v>51</v>
      </c>
      <c r="D403" s="234">
        <v>6</v>
      </c>
      <c r="E403" s="254" t="s">
        <v>421</v>
      </c>
    </row>
    <row r="404" spans="1:496" ht="15" customHeight="1" x14ac:dyDescent="0.2">
      <c r="A404" s="234" t="str">
        <f t="shared" si="8"/>
        <v>INDEC-PB - 34730-1</v>
      </c>
      <c r="B404" s="234">
        <v>34730</v>
      </c>
      <c r="C404" s="233" t="s">
        <v>51</v>
      </c>
      <c r="D404" s="234">
        <v>1</v>
      </c>
      <c r="E404" s="254" t="s">
        <v>422</v>
      </c>
    </row>
    <row r="405" spans="1:496" s="239" customFormat="1" ht="15" customHeight="1" x14ac:dyDescent="0.2">
      <c r="A405" s="237"/>
      <c r="B405" s="237"/>
      <c r="D405" s="237"/>
      <c r="E405" s="255"/>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54" t="s">
        <v>423</v>
      </c>
    </row>
    <row r="407" spans="1:496" ht="15" customHeight="1" x14ac:dyDescent="0.2">
      <c r="A407" s="234" t="str">
        <f t="shared" si="8"/>
        <v>INDEC-PB - 41530-1</v>
      </c>
      <c r="B407" s="234">
        <v>41530</v>
      </c>
      <c r="C407" s="233" t="s">
        <v>51</v>
      </c>
      <c r="D407" s="234">
        <v>1</v>
      </c>
      <c r="E407" s="254" t="s">
        <v>424</v>
      </c>
    </row>
    <row r="408" spans="1:496" ht="15" customHeight="1" x14ac:dyDescent="0.2">
      <c r="A408" s="234" t="str">
        <f t="shared" si="8"/>
        <v>INDEC-PB - 41510-1</v>
      </c>
      <c r="B408" s="234">
        <v>41510</v>
      </c>
      <c r="C408" s="233" t="s">
        <v>51</v>
      </c>
      <c r="D408" s="234">
        <v>1</v>
      </c>
      <c r="E408" s="254" t="s">
        <v>425</v>
      </c>
    </row>
    <row r="409" spans="1:496" ht="15" customHeight="1" x14ac:dyDescent="0.2">
      <c r="A409" s="234" t="str">
        <f t="shared" si="8"/>
        <v>INDEC-PB - 31600-2</v>
      </c>
      <c r="B409" s="234">
        <v>31600</v>
      </c>
      <c r="C409" s="233" t="s">
        <v>51</v>
      </c>
      <c r="D409" s="234">
        <v>2</v>
      </c>
      <c r="E409" s="254" t="s">
        <v>426</v>
      </c>
    </row>
    <row r="410" spans="1:496" ht="15" customHeight="1" x14ac:dyDescent="0.2">
      <c r="A410" s="234" t="str">
        <f t="shared" si="8"/>
        <v>INDEC-PB - 49129-2</v>
      </c>
      <c r="B410" s="234">
        <v>49129</v>
      </c>
      <c r="C410" s="233" t="s">
        <v>51</v>
      </c>
      <c r="D410" s="234">
        <v>2</v>
      </c>
      <c r="E410" s="254" t="s">
        <v>427</v>
      </c>
    </row>
    <row r="411" spans="1:496" ht="15" customHeight="1" x14ac:dyDescent="0.2">
      <c r="A411" s="234" t="str">
        <f t="shared" si="8"/>
        <v>INDEC-PB - 34740-1</v>
      </c>
      <c r="B411" s="234">
        <v>34740</v>
      </c>
      <c r="C411" s="233" t="s">
        <v>51</v>
      </c>
      <c r="D411" s="234">
        <v>1</v>
      </c>
      <c r="E411" s="254" t="s">
        <v>428</v>
      </c>
    </row>
    <row r="412" spans="1:496" s="239" customFormat="1" ht="15" customHeight="1" x14ac:dyDescent="0.2">
      <c r="A412" s="237"/>
      <c r="B412" s="237"/>
      <c r="D412" s="237"/>
      <c r="E412" s="255"/>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54" t="s">
        <v>429</v>
      </c>
    </row>
    <row r="414" spans="1:496" ht="15" customHeight="1" x14ac:dyDescent="0.2">
      <c r="A414" s="234" t="str">
        <f t="shared" si="8"/>
        <v>INDEC-PB - 33500-1</v>
      </c>
      <c r="B414" s="234">
        <v>33500</v>
      </c>
      <c r="C414" s="233" t="s">
        <v>51</v>
      </c>
      <c r="D414" s="234">
        <v>1</v>
      </c>
      <c r="E414" s="254" t="s">
        <v>430</v>
      </c>
    </row>
    <row r="415" spans="1:496" ht="15" customHeight="1" x14ac:dyDescent="0.2">
      <c r="A415" s="234" t="str">
        <f t="shared" si="8"/>
        <v>INDEC-PB - 44214-1</v>
      </c>
      <c r="B415" s="234">
        <v>44214</v>
      </c>
      <c r="C415" s="233" t="s">
        <v>51</v>
      </c>
      <c r="D415" s="234">
        <v>1</v>
      </c>
      <c r="E415" s="254" t="s">
        <v>431</v>
      </c>
    </row>
    <row r="416" spans="1:496" ht="15" customHeight="1" x14ac:dyDescent="0.2">
      <c r="A416" s="234" t="str">
        <f t="shared" si="8"/>
        <v>INDEC-PB - 37350-2</v>
      </c>
      <c r="B416" s="234">
        <v>37350</v>
      </c>
      <c r="C416" s="233" t="s">
        <v>51</v>
      </c>
      <c r="D416" s="234">
        <v>2</v>
      </c>
      <c r="E416" s="254" t="s">
        <v>432</v>
      </c>
    </row>
    <row r="417" spans="1:496" ht="15" customHeight="1" x14ac:dyDescent="0.2">
      <c r="A417" s="234" t="str">
        <f t="shared" si="8"/>
        <v>INDEC-PB - 42943-1</v>
      </c>
      <c r="B417" s="234">
        <v>42943</v>
      </c>
      <c r="C417" s="233" t="s">
        <v>51</v>
      </c>
      <c r="D417" s="234">
        <v>1</v>
      </c>
      <c r="E417" s="254" t="s">
        <v>433</v>
      </c>
    </row>
    <row r="418" spans="1:496" ht="15" customHeight="1" x14ac:dyDescent="0.2">
      <c r="A418" s="234" t="str">
        <f t="shared" si="8"/>
        <v>INDEC-PB - 36990-1</v>
      </c>
      <c r="B418" s="234">
        <v>36990</v>
      </c>
      <c r="C418" s="233" t="s">
        <v>51</v>
      </c>
      <c r="D418" s="234">
        <v>1</v>
      </c>
      <c r="E418" s="254" t="s">
        <v>434</v>
      </c>
    </row>
    <row r="419" spans="1:496" ht="15" customHeight="1" x14ac:dyDescent="0.2">
      <c r="A419" s="234" t="str">
        <f t="shared" si="8"/>
        <v>INDEC-PB - 46121-1</v>
      </c>
      <c r="B419" s="234">
        <v>46121</v>
      </c>
      <c r="C419" s="233" t="s">
        <v>51</v>
      </c>
      <c r="D419" s="234">
        <v>1</v>
      </c>
      <c r="E419" s="254" t="s">
        <v>435</v>
      </c>
    </row>
    <row r="420" spans="1:496" ht="15" customHeight="1" x14ac:dyDescent="0.2">
      <c r="A420" s="234" t="str">
        <f t="shared" si="8"/>
        <v>INDEC-PB - 49115-1</v>
      </c>
      <c r="B420" s="234">
        <v>49115</v>
      </c>
      <c r="C420" s="233" t="s">
        <v>51</v>
      </c>
      <c r="D420" s="234">
        <v>1</v>
      </c>
      <c r="E420" s="254" t="s">
        <v>436</v>
      </c>
    </row>
    <row r="421" spans="1:496" s="239" customFormat="1" ht="15" customHeight="1" x14ac:dyDescent="0.2">
      <c r="A421" s="237"/>
      <c r="B421" s="237"/>
      <c r="D421" s="237"/>
      <c r="E421" s="255"/>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39" customFormat="1" ht="15" customHeight="1" x14ac:dyDescent="0.2">
      <c r="A422" s="237"/>
      <c r="B422" s="237"/>
      <c r="D422" s="237"/>
      <c r="E422" s="255"/>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39" customFormat="1" ht="15" customHeight="1" x14ac:dyDescent="0.2">
      <c r="A423" s="237"/>
      <c r="B423" s="237"/>
      <c r="D423" s="237"/>
      <c r="E423" s="255"/>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39" customFormat="1" ht="15" customHeight="1" x14ac:dyDescent="0.2">
      <c r="A424" s="237"/>
      <c r="B424" s="237"/>
      <c r="D424" s="237"/>
      <c r="E424" s="255"/>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54" t="s">
        <v>437</v>
      </c>
    </row>
    <row r="426" spans="1:496" ht="15" customHeight="1" x14ac:dyDescent="0.2">
      <c r="A426" s="256"/>
      <c r="E426" s="257"/>
    </row>
    <row r="427" spans="1:496" ht="15" customHeight="1" x14ac:dyDescent="0.2">
      <c r="A427" s="258"/>
      <c r="E427" s="257" t="s">
        <v>438</v>
      </c>
    </row>
    <row r="428" spans="1:496" ht="15" customHeight="1" x14ac:dyDescent="0.2">
      <c r="A428" s="234" t="str">
        <f t="shared" ref="A428:A445" si="9">CONCATENATE("INDEC-PB - ",B428,C428,D428)</f>
        <v>INDEC-PB - 94920-1</v>
      </c>
      <c r="B428" s="234">
        <v>94920</v>
      </c>
      <c r="C428" s="233" t="s">
        <v>51</v>
      </c>
      <c r="D428" s="234">
        <v>1</v>
      </c>
      <c r="E428" s="254" t="s">
        <v>439</v>
      </c>
    </row>
    <row r="429" spans="1:496" ht="15" customHeight="1" x14ac:dyDescent="0.2">
      <c r="A429" s="234" t="str">
        <f t="shared" si="9"/>
        <v>INDEC-PB - 91223-1</v>
      </c>
      <c r="B429" s="234">
        <v>91223</v>
      </c>
      <c r="C429" s="233" t="s">
        <v>51</v>
      </c>
      <c r="D429" s="234">
        <v>1</v>
      </c>
      <c r="E429" s="254" t="s">
        <v>440</v>
      </c>
    </row>
    <row r="430" spans="1:496" ht="15" customHeight="1" x14ac:dyDescent="0.2">
      <c r="A430" s="234" t="str">
        <f t="shared" si="9"/>
        <v>INDEC-PB - 91211-11</v>
      </c>
      <c r="B430" s="234">
        <v>91211</v>
      </c>
      <c r="C430" s="233" t="s">
        <v>51</v>
      </c>
      <c r="D430" s="234">
        <v>11</v>
      </c>
      <c r="E430" s="254" t="s">
        <v>441</v>
      </c>
    </row>
    <row r="431" spans="1:496" ht="15" customHeight="1" x14ac:dyDescent="0.2">
      <c r="A431" s="234" t="str">
        <f t="shared" si="9"/>
        <v>INDEC-PB - 91211-1</v>
      </c>
      <c r="B431" s="234">
        <v>91211</v>
      </c>
      <c r="C431" s="233" t="s">
        <v>51</v>
      </c>
      <c r="D431" s="234">
        <v>1</v>
      </c>
      <c r="E431" s="254" t="s">
        <v>442</v>
      </c>
    </row>
    <row r="432" spans="1:496" s="239" customFormat="1" ht="15" customHeight="1" x14ac:dyDescent="0.2">
      <c r="A432" s="237"/>
      <c r="B432" s="237"/>
      <c r="D432" s="237"/>
      <c r="E432" s="255"/>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54" t="s">
        <v>443</v>
      </c>
    </row>
    <row r="434" spans="1:496" ht="15" customHeight="1" x14ac:dyDescent="0.2">
      <c r="A434" s="234" t="str">
        <f t="shared" si="9"/>
        <v>INDEC-PB - 81100-1</v>
      </c>
      <c r="B434" s="234">
        <v>81100</v>
      </c>
      <c r="C434" s="233" t="s">
        <v>51</v>
      </c>
      <c r="D434" s="234">
        <v>1</v>
      </c>
      <c r="E434" s="254" t="s">
        <v>444</v>
      </c>
    </row>
    <row r="435" spans="1:496" s="239" customFormat="1" ht="15" customHeight="1" x14ac:dyDescent="0.2">
      <c r="A435" s="237"/>
      <c r="B435" s="237"/>
      <c r="D435" s="237"/>
      <c r="E435" s="255"/>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54" t="s">
        <v>445</v>
      </c>
    </row>
    <row r="437" spans="1:496" ht="15" customHeight="1" x14ac:dyDescent="0.2">
      <c r="A437" s="234" t="str">
        <f t="shared" si="9"/>
        <v>INDEC-PB - 94216-1</v>
      </c>
      <c r="B437" s="234">
        <v>94216</v>
      </c>
      <c r="C437" s="233" t="s">
        <v>51</v>
      </c>
      <c r="D437" s="234">
        <v>1</v>
      </c>
      <c r="E437" s="254" t="s">
        <v>446</v>
      </c>
    </row>
    <row r="438" spans="1:496" s="239" customFormat="1" ht="15" customHeight="1" x14ac:dyDescent="0.2">
      <c r="A438" s="237"/>
      <c r="B438" s="237"/>
      <c r="D438" s="237"/>
      <c r="E438" s="255"/>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54" t="s">
        <v>447</v>
      </c>
    </row>
    <row r="440" spans="1:496" s="239" customFormat="1" ht="15" customHeight="1" x14ac:dyDescent="0.2">
      <c r="A440" s="237"/>
      <c r="B440" s="237"/>
      <c r="D440" s="237"/>
      <c r="E440" s="255"/>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54" t="s">
        <v>448</v>
      </c>
    </row>
    <row r="442" spans="1:496" s="239" customFormat="1" ht="15" customHeight="1" x14ac:dyDescent="0.2">
      <c r="A442" s="237"/>
      <c r="B442" s="237"/>
      <c r="D442" s="237"/>
      <c r="E442" s="255"/>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39" customFormat="1" ht="15" customHeight="1" x14ac:dyDescent="0.2">
      <c r="A443" s="237"/>
      <c r="B443" s="237"/>
      <c r="D443" s="237"/>
      <c r="E443" s="255"/>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39" customFormat="1" ht="15" customHeight="1" x14ac:dyDescent="0.2">
      <c r="A444" s="237"/>
      <c r="B444" s="237"/>
      <c r="D444" s="237"/>
      <c r="E444" s="255"/>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54" t="s">
        <v>449</v>
      </c>
    </row>
    <row r="448" spans="1:496" ht="15" customHeight="1" x14ac:dyDescent="0.2">
      <c r="A448" s="254"/>
      <c r="B448" s="232" t="s">
        <v>451</v>
      </c>
      <c r="C448" s="259"/>
      <c r="D448" s="260"/>
    </row>
    <row r="449" spans="1:5" ht="15" customHeight="1" x14ac:dyDescent="0.2">
      <c r="A449" s="254"/>
      <c r="B449" s="243"/>
      <c r="C449" s="259"/>
      <c r="D449" s="260"/>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42"/>
      <c r="C452" s="260"/>
      <c r="D452" s="260"/>
      <c r="E452" s="261"/>
    </row>
    <row r="453" spans="1:5" ht="15" customHeight="1" x14ac:dyDescent="0.2">
      <c r="B453" s="242"/>
      <c r="C453" s="260"/>
      <c r="D453" s="260"/>
      <c r="E453" s="257" t="s">
        <v>454</v>
      </c>
    </row>
    <row r="454" spans="1:5" ht="15" customHeight="1" x14ac:dyDescent="0.2">
      <c r="A454" s="234" t="str">
        <f t="shared" ref="A454:A474" si="10">CONCATENATE("INDEC-PB - ",B454,C454,D454)</f>
        <v>INDEC-PB - 2811-1</v>
      </c>
      <c r="B454" s="260">
        <v>2811</v>
      </c>
      <c r="C454" s="233" t="s">
        <v>51</v>
      </c>
      <c r="D454" s="234">
        <v>1</v>
      </c>
      <c r="E454" s="241" t="s">
        <v>455</v>
      </c>
    </row>
    <row r="455" spans="1:5" ht="15" customHeight="1" x14ac:dyDescent="0.2">
      <c r="A455" s="234" t="str">
        <f t="shared" si="10"/>
        <v>INDEC-PB - 2710-1</v>
      </c>
      <c r="B455" s="260">
        <v>2710</v>
      </c>
      <c r="C455" s="233" t="s">
        <v>51</v>
      </c>
      <c r="D455" s="234">
        <v>1</v>
      </c>
      <c r="E455" s="241" t="s">
        <v>456</v>
      </c>
    </row>
    <row r="456" spans="1:5" ht="15" customHeight="1" x14ac:dyDescent="0.2">
      <c r="A456" s="234" t="str">
        <f t="shared" si="10"/>
        <v>INDEC-PB - 2922-1</v>
      </c>
      <c r="B456" s="260">
        <v>2922</v>
      </c>
      <c r="C456" s="233" t="s">
        <v>51</v>
      </c>
      <c r="D456" s="234">
        <v>1</v>
      </c>
      <c r="E456" s="241" t="s">
        <v>457</v>
      </c>
    </row>
    <row r="457" spans="1:5" ht="15" customHeight="1" x14ac:dyDescent="0.2">
      <c r="A457" s="234" t="str">
        <f t="shared" si="10"/>
        <v>INDEC-PB - 2691-</v>
      </c>
      <c r="B457" s="260">
        <v>2691</v>
      </c>
      <c r="C457" s="233" t="s">
        <v>51</v>
      </c>
      <c r="E457" s="241" t="s">
        <v>458</v>
      </c>
    </row>
    <row r="458" spans="1:5" ht="15" customHeight="1" x14ac:dyDescent="0.2">
      <c r="A458" s="234" t="str">
        <f t="shared" si="10"/>
        <v>INDEC-PB - 2695-</v>
      </c>
      <c r="B458" s="260">
        <v>2695</v>
      </c>
      <c r="C458" s="233" t="s">
        <v>51</v>
      </c>
      <c r="E458" s="241" t="s">
        <v>459</v>
      </c>
    </row>
    <row r="459" spans="1:5" ht="15" customHeight="1" x14ac:dyDescent="0.2">
      <c r="A459" s="234" t="str">
        <f t="shared" si="10"/>
        <v>INDEC-PB - 3410-2</v>
      </c>
      <c r="B459" s="260">
        <v>3410</v>
      </c>
      <c r="C459" s="233" t="s">
        <v>51</v>
      </c>
      <c r="D459" s="234">
        <v>2</v>
      </c>
      <c r="E459" s="241" t="s">
        <v>460</v>
      </c>
    </row>
    <row r="460" spans="1:5" ht="15" customHeight="1" x14ac:dyDescent="0.2">
      <c r="A460" s="234" t="str">
        <f t="shared" si="10"/>
        <v>INDEC-PB - 2520-1</v>
      </c>
      <c r="B460" s="260">
        <v>2520</v>
      </c>
      <c r="C460" s="233" t="s">
        <v>51</v>
      </c>
      <c r="D460" s="234">
        <v>1</v>
      </c>
      <c r="E460" s="254" t="s">
        <v>461</v>
      </c>
    </row>
    <row r="461" spans="1:5" ht="15" customHeight="1" x14ac:dyDescent="0.2">
      <c r="A461" s="234" t="str">
        <f t="shared" si="10"/>
        <v>INDEC-PB - 2413-3</v>
      </c>
      <c r="B461" s="260">
        <v>2413</v>
      </c>
      <c r="C461" s="233" t="s">
        <v>51</v>
      </c>
      <c r="D461" s="234">
        <v>3</v>
      </c>
      <c r="E461" s="254" t="s">
        <v>462</v>
      </c>
    </row>
    <row r="462" spans="1:5" ht="15" customHeight="1" x14ac:dyDescent="0.2">
      <c r="A462" s="234" t="str">
        <f t="shared" si="10"/>
        <v>INDEC-PB - 2519-1</v>
      </c>
      <c r="B462" s="260">
        <v>2519</v>
      </c>
      <c r="C462" s="233" t="s">
        <v>51</v>
      </c>
      <c r="D462" s="234">
        <v>1</v>
      </c>
      <c r="E462" s="254" t="s">
        <v>463</v>
      </c>
    </row>
    <row r="463" spans="1:5" ht="15" customHeight="1" x14ac:dyDescent="0.2">
      <c r="A463" s="234" t="str">
        <f t="shared" si="10"/>
        <v>INDEC-PB - 2520-3</v>
      </c>
      <c r="B463" s="260">
        <v>2520</v>
      </c>
      <c r="C463" s="233" t="s">
        <v>51</v>
      </c>
      <c r="D463" s="234">
        <v>3</v>
      </c>
      <c r="E463" s="254" t="s">
        <v>464</v>
      </c>
    </row>
    <row r="464" spans="1:5" ht="15" customHeight="1" x14ac:dyDescent="0.2">
      <c r="A464" s="234" t="str">
        <f t="shared" si="10"/>
        <v>INDEC-PB - 2022-1</v>
      </c>
      <c r="B464" s="260">
        <v>2022</v>
      </c>
      <c r="C464" s="233" t="s">
        <v>51</v>
      </c>
      <c r="D464" s="234">
        <v>1</v>
      </c>
      <c r="E464" s="254" t="s">
        <v>465</v>
      </c>
    </row>
    <row r="465" spans="1:5" ht="15" customHeight="1" x14ac:dyDescent="0.2">
      <c r="A465" s="234" t="str">
        <f t="shared" si="10"/>
        <v>INDEC-PB - 2511-1</v>
      </c>
      <c r="B465" s="260">
        <v>2511</v>
      </c>
      <c r="C465" s="233" t="s">
        <v>51</v>
      </c>
      <c r="D465" s="234">
        <v>1</v>
      </c>
      <c r="E465" s="254" t="s">
        <v>466</v>
      </c>
    </row>
    <row r="466" spans="1:5" ht="15" customHeight="1" x14ac:dyDescent="0.2">
      <c r="A466" s="234" t="str">
        <f t="shared" si="10"/>
        <v>INDEC-PB - 2899-</v>
      </c>
      <c r="B466" s="260">
        <v>2899</v>
      </c>
      <c r="C466" s="233" t="s">
        <v>51</v>
      </c>
      <c r="E466" s="254" t="s">
        <v>467</v>
      </c>
    </row>
    <row r="467" spans="1:5" ht="15" customHeight="1" x14ac:dyDescent="0.2">
      <c r="A467" s="234" t="str">
        <f t="shared" si="10"/>
        <v>INDEC-PB - 3110-1</v>
      </c>
      <c r="B467" s="260">
        <v>3110</v>
      </c>
      <c r="C467" s="233" t="s">
        <v>51</v>
      </c>
      <c r="D467" s="234">
        <v>1</v>
      </c>
      <c r="E467" s="254" t="s">
        <v>468</v>
      </c>
    </row>
    <row r="468" spans="1:5" ht="15" customHeight="1" x14ac:dyDescent="0.2">
      <c r="A468" s="234" t="str">
        <f t="shared" si="10"/>
        <v>INDEC-PB - 2320-1</v>
      </c>
      <c r="B468" s="260">
        <v>2320</v>
      </c>
      <c r="C468" s="233" t="s">
        <v>51</v>
      </c>
      <c r="D468" s="234">
        <v>1</v>
      </c>
      <c r="E468" s="254" t="s">
        <v>469</v>
      </c>
    </row>
    <row r="469" spans="1:5" ht="15" customHeight="1" x14ac:dyDescent="0.2">
      <c r="A469" s="234" t="str">
        <f t="shared" si="10"/>
        <v>INDEC-PB - 2924-1</v>
      </c>
      <c r="B469" s="260">
        <v>2924</v>
      </c>
      <c r="C469" s="233" t="s">
        <v>51</v>
      </c>
      <c r="D469" s="234">
        <v>1</v>
      </c>
      <c r="E469" s="254" t="s">
        <v>470</v>
      </c>
    </row>
    <row r="470" spans="1:5" ht="15" customHeight="1" x14ac:dyDescent="0.2">
      <c r="A470" s="234" t="str">
        <f t="shared" si="10"/>
        <v>INDEC-PB - 2692-1</v>
      </c>
      <c r="B470" s="260">
        <v>2692</v>
      </c>
      <c r="C470" s="233" t="s">
        <v>51</v>
      </c>
      <c r="D470" s="234">
        <v>1</v>
      </c>
      <c r="E470" s="254" t="s">
        <v>471</v>
      </c>
    </row>
    <row r="471" spans="1:5" ht="15" customHeight="1" x14ac:dyDescent="0.2">
      <c r="A471" s="234" t="str">
        <f t="shared" si="10"/>
        <v>INDEC-PB - 3410-</v>
      </c>
      <c r="B471" s="260">
        <v>3410</v>
      </c>
      <c r="C471" s="233" t="s">
        <v>51</v>
      </c>
      <c r="E471" s="254" t="s">
        <v>472</v>
      </c>
    </row>
    <row r="472" spans="1:5" ht="15" customHeight="1" x14ac:dyDescent="0.2">
      <c r="A472" s="234" t="str">
        <f t="shared" si="10"/>
        <v>INDEC-PB - 2413-1</v>
      </c>
      <c r="B472" s="260">
        <v>2413</v>
      </c>
      <c r="C472" s="233" t="s">
        <v>51</v>
      </c>
      <c r="D472" s="234">
        <v>1</v>
      </c>
      <c r="E472" s="254" t="s">
        <v>473</v>
      </c>
    </row>
    <row r="473" spans="1:5" ht="15" customHeight="1" x14ac:dyDescent="0.2">
      <c r="A473" s="234" t="str">
        <f t="shared" si="10"/>
        <v>INDEC-PB - 291-</v>
      </c>
      <c r="B473" s="260">
        <v>291</v>
      </c>
      <c r="C473" s="233" t="s">
        <v>51</v>
      </c>
      <c r="E473" s="241" t="s">
        <v>474</v>
      </c>
    </row>
    <row r="474" spans="1:5" ht="15" customHeight="1" x14ac:dyDescent="0.2">
      <c r="A474" s="234" t="str">
        <f t="shared" si="10"/>
        <v>INDEC-PB - 2610-1</v>
      </c>
      <c r="B474" s="260">
        <v>2610</v>
      </c>
      <c r="C474" s="233" t="s">
        <v>51</v>
      </c>
      <c r="D474" s="234">
        <v>1</v>
      </c>
      <c r="E474" s="241" t="s">
        <v>475</v>
      </c>
    </row>
    <row r="475" spans="1:5" ht="15" customHeight="1" x14ac:dyDescent="0.2">
      <c r="A475" s="260"/>
      <c r="B475" s="244"/>
      <c r="C475" s="259"/>
      <c r="E475" s="241"/>
    </row>
    <row r="476" spans="1:5" ht="15" customHeight="1" x14ac:dyDescent="0.2">
      <c r="A476" s="260"/>
      <c r="B476" s="244"/>
      <c r="C476" s="259"/>
      <c r="E476" s="257" t="s">
        <v>438</v>
      </c>
    </row>
    <row r="477" spans="1:5" ht="15" customHeight="1" x14ac:dyDescent="0.2">
      <c r="A477" s="234" t="str">
        <f t="shared" ref="A477:A482" si="11">CONCATENATE("INDEC-PB - ",B477,C477,D477)</f>
        <v>INDEC-PB - 2710-1</v>
      </c>
      <c r="B477" s="260">
        <v>2710</v>
      </c>
      <c r="C477" s="233" t="s">
        <v>51</v>
      </c>
      <c r="D477" s="260">
        <v>1</v>
      </c>
      <c r="E477" s="241" t="s">
        <v>476</v>
      </c>
    </row>
    <row r="478" spans="1:5" ht="15" customHeight="1" x14ac:dyDescent="0.2">
      <c r="A478" s="234" t="str">
        <f t="shared" si="11"/>
        <v>INDEC-PB - 2720-1</v>
      </c>
      <c r="B478" s="260">
        <v>2720</v>
      </c>
      <c r="C478" s="233" t="s">
        <v>51</v>
      </c>
      <c r="D478" s="260">
        <v>1</v>
      </c>
      <c r="E478" s="241" t="s">
        <v>477</v>
      </c>
    </row>
    <row r="479" spans="1:5" ht="15" customHeight="1" x14ac:dyDescent="0.2">
      <c r="A479" s="234" t="str">
        <f t="shared" si="11"/>
        <v>INDEC-PB - 2922-1</v>
      </c>
      <c r="B479" s="260">
        <v>2922</v>
      </c>
      <c r="C479" s="233" t="s">
        <v>51</v>
      </c>
      <c r="D479" s="260">
        <v>1</v>
      </c>
      <c r="E479" s="241" t="s">
        <v>478</v>
      </c>
    </row>
    <row r="480" spans="1:5" ht="15" customHeight="1" x14ac:dyDescent="0.2">
      <c r="A480" s="234" t="str">
        <f t="shared" si="11"/>
        <v>INDEC-PB - 2913-1</v>
      </c>
      <c r="B480" s="260">
        <v>2913</v>
      </c>
      <c r="C480" s="233" t="s">
        <v>51</v>
      </c>
      <c r="D480" s="260">
        <v>1</v>
      </c>
      <c r="E480" s="241" t="s">
        <v>479</v>
      </c>
    </row>
    <row r="481" spans="1:5" ht="15" customHeight="1" x14ac:dyDescent="0.2">
      <c r="A481" s="234" t="str">
        <f t="shared" si="11"/>
        <v>INDEC-PB - 2413-11</v>
      </c>
      <c r="B481" s="260">
        <v>2413</v>
      </c>
      <c r="C481" s="233" t="s">
        <v>51</v>
      </c>
      <c r="D481" s="260">
        <v>11</v>
      </c>
      <c r="E481" s="241" t="s">
        <v>480</v>
      </c>
    </row>
    <row r="482" spans="1:5" ht="15" customHeight="1" x14ac:dyDescent="0.2">
      <c r="A482" s="234" t="str">
        <f t="shared" si="11"/>
        <v>INDEC-PB - 2411-1</v>
      </c>
      <c r="B482" s="260">
        <v>2411</v>
      </c>
      <c r="C482" s="233" t="s">
        <v>51</v>
      </c>
      <c r="D482" s="260">
        <v>1</v>
      </c>
      <c r="E482" s="241" t="s">
        <v>481</v>
      </c>
    </row>
    <row r="485" spans="1:5" ht="15" customHeight="1" x14ac:dyDescent="0.2">
      <c r="A485" s="262"/>
      <c r="B485" s="232" t="s">
        <v>505</v>
      </c>
      <c r="C485" s="262"/>
      <c r="D485" s="263"/>
    </row>
    <row r="487" spans="1:5" ht="15" customHeight="1" x14ac:dyDescent="0.2">
      <c r="A487" s="235"/>
      <c r="B487" s="311" t="s">
        <v>252</v>
      </c>
      <c r="C487" s="235"/>
      <c r="D487" s="235"/>
      <c r="E487" s="311" t="s">
        <v>253</v>
      </c>
    </row>
    <row r="488" spans="1:5" ht="15" customHeight="1" x14ac:dyDescent="0.2">
      <c r="A488" s="235"/>
      <c r="B488" s="311"/>
      <c r="C488" s="235"/>
      <c r="D488" s="235"/>
      <c r="E488" s="311"/>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311" t="s">
        <v>252</v>
      </c>
      <c r="C511" s="235"/>
      <c r="D511" s="235"/>
      <c r="E511" s="311" t="s">
        <v>253</v>
      </c>
    </row>
    <row r="512" spans="1:5" ht="15" customHeight="1" x14ac:dyDescent="0.2">
      <c r="A512" s="235"/>
      <c r="B512" s="311"/>
      <c r="C512" s="235"/>
      <c r="D512" s="235"/>
      <c r="E512" s="311"/>
    </row>
    <row r="513" spans="1:5" ht="15" customHeight="1" x14ac:dyDescent="0.2">
      <c r="A513" s="241"/>
      <c r="B513" s="242"/>
      <c r="C513" s="241"/>
      <c r="D513" s="242"/>
      <c r="E513" s="241"/>
    </row>
    <row r="514" spans="1:5" ht="15" customHeight="1" x14ac:dyDescent="0.2">
      <c r="A514" s="241"/>
      <c r="B514" s="242"/>
      <c r="C514" s="241"/>
      <c r="D514" s="242"/>
      <c r="E514" s="250" t="s">
        <v>454</v>
      </c>
    </row>
    <row r="515" spans="1:5" ht="15" customHeight="1" x14ac:dyDescent="0.2">
      <c r="A515" s="234" t="str">
        <f>CONCATENATE("INDEC-DCTO - Inciso ",B515)</f>
        <v>INDEC-DCTO - Inciso e)</v>
      </c>
      <c r="B515" s="234" t="s">
        <v>499</v>
      </c>
      <c r="C515" s="242"/>
      <c r="D515" s="242"/>
      <c r="E515" s="241" t="s">
        <v>493</v>
      </c>
    </row>
    <row r="516" spans="1:5" ht="15" customHeight="1" x14ac:dyDescent="0.2">
      <c r="A516" s="234" t="str">
        <f>CONCATENATE("INDEC-DCTO - Inciso ",B516)</f>
        <v>INDEC-DCTO - Inciso i)</v>
      </c>
      <c r="B516" s="234" t="s">
        <v>500</v>
      </c>
      <c r="C516" s="242"/>
      <c r="D516" s="242"/>
      <c r="E516" s="241" t="s">
        <v>494</v>
      </c>
    </row>
    <row r="517" spans="1:5" ht="15" customHeight="1" x14ac:dyDescent="0.2">
      <c r="A517" s="234" t="str">
        <f>CONCATENATE("INDEC-DCTO - Inciso ",B517)</f>
        <v>INDEC-DCTO - Inciso k)</v>
      </c>
      <c r="B517" s="234" t="s">
        <v>501</v>
      </c>
      <c r="C517" s="242"/>
      <c r="D517" s="242"/>
      <c r="E517" s="241" t="s">
        <v>495</v>
      </c>
    </row>
    <row r="518" spans="1:5" ht="15" customHeight="1" x14ac:dyDescent="0.2">
      <c r="A518" s="234" t="str">
        <f>CONCATENATE("INDEC-DCTO - Inciso ",B518)</f>
        <v>INDEC-DCTO - Inciso t)</v>
      </c>
      <c r="B518" s="234" t="s">
        <v>502</v>
      </c>
      <c r="C518" s="242"/>
      <c r="D518" s="242"/>
      <c r="E518" s="241" t="s">
        <v>496</v>
      </c>
    </row>
    <row r="519" spans="1:5" ht="15" customHeight="1" x14ac:dyDescent="0.2">
      <c r="A519" s="234" t="str">
        <f>CONCATENATE("INDEC-DCTO - Inciso ",B519)</f>
        <v>INDEC-DCTO - Inciso w)</v>
      </c>
      <c r="B519" s="234" t="s">
        <v>503</v>
      </c>
      <c r="C519" s="242"/>
      <c r="D519" s="242"/>
      <c r="E519" s="241" t="s">
        <v>497</v>
      </c>
    </row>
    <row r="520" spans="1:5" ht="15" customHeight="1" x14ac:dyDescent="0.2">
      <c r="A520" s="241"/>
      <c r="C520" s="241"/>
      <c r="D520" s="242"/>
      <c r="E520" s="241"/>
    </row>
    <row r="521" spans="1:5" ht="15" customHeight="1" x14ac:dyDescent="0.2">
      <c r="A521" s="241"/>
      <c r="C521" s="241"/>
      <c r="D521" s="242"/>
      <c r="E521" s="250" t="s">
        <v>438</v>
      </c>
    </row>
    <row r="522" spans="1:5" ht="15" customHeight="1" x14ac:dyDescent="0.2">
      <c r="A522" s="234" t="str">
        <f>CONCATENATE("INDEC-DCTO - Inciso ",B522)</f>
        <v>INDEC-DCTO - Inciso j)</v>
      </c>
      <c r="B522" s="234"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1"/>
      <c r="B528" s="232" t="s">
        <v>284</v>
      </c>
      <c r="C528" s="231"/>
      <c r="D528" s="232"/>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34" t="str">
        <f t="shared" ref="A532:A553" si="13">CONCATENATE("INDEC-GG ",B532,C532,D532)</f>
        <v>INDEC-GG 18000-1</v>
      </c>
      <c r="B532" s="234">
        <v>18000</v>
      </c>
      <c r="C532" s="100" t="s">
        <v>51</v>
      </c>
      <c r="D532" s="234">
        <v>1</v>
      </c>
      <c r="E532" s="100" t="s">
        <v>285</v>
      </c>
    </row>
    <row r="533" spans="1:5" ht="15" customHeight="1" x14ac:dyDescent="0.2">
      <c r="A533" s="234" t="str">
        <f t="shared" si="13"/>
        <v>INDEC-GG 83107-1</v>
      </c>
      <c r="B533" s="234">
        <v>83107</v>
      </c>
      <c r="C533" s="100" t="s">
        <v>51</v>
      </c>
      <c r="D533" s="234">
        <v>1</v>
      </c>
      <c r="E533" s="100" t="s">
        <v>286</v>
      </c>
    </row>
    <row r="534" spans="1:5" ht="15" customHeight="1" x14ac:dyDescent="0.2">
      <c r="A534" s="234" t="str">
        <f t="shared" si="13"/>
        <v>INDEC-GG 71240-11</v>
      </c>
      <c r="B534" s="234">
        <v>71240</v>
      </c>
      <c r="C534" s="100" t="s">
        <v>51</v>
      </c>
      <c r="D534" s="234">
        <v>11</v>
      </c>
      <c r="E534" s="236" t="s">
        <v>287</v>
      </c>
    </row>
    <row r="535" spans="1:5" ht="15" customHeight="1" x14ac:dyDescent="0.2">
      <c r="A535" s="234" t="str">
        <f t="shared" si="13"/>
        <v>INDEC-GG 71233-11</v>
      </c>
      <c r="B535" s="234">
        <v>71233</v>
      </c>
      <c r="C535" s="100" t="s">
        <v>51</v>
      </c>
      <c r="D535" s="234">
        <v>11</v>
      </c>
      <c r="E535" s="236" t="s">
        <v>288</v>
      </c>
    </row>
    <row r="536" spans="1:5" ht="15" customHeight="1" x14ac:dyDescent="0.2">
      <c r="A536" s="234" t="str">
        <f t="shared" si="13"/>
        <v>INDEC-GG 51800-11</v>
      </c>
      <c r="B536" s="234">
        <v>51800</v>
      </c>
      <c r="C536" s="100" t="s">
        <v>51</v>
      </c>
      <c r="D536" s="234">
        <v>11</v>
      </c>
      <c r="E536" s="236" t="s">
        <v>289</v>
      </c>
    </row>
    <row r="537" spans="1:5" ht="15" customHeight="1" x14ac:dyDescent="0.2">
      <c r="A537" s="234" t="str">
        <f t="shared" si="13"/>
        <v>INDEC-GG 51800-21</v>
      </c>
      <c r="B537" s="234">
        <v>51800</v>
      </c>
      <c r="C537" s="100" t="s">
        <v>51</v>
      </c>
      <c r="D537" s="234">
        <v>21</v>
      </c>
      <c r="E537" s="100" t="s">
        <v>290</v>
      </c>
    </row>
    <row r="538" spans="1:5" ht="15" customHeight="1" x14ac:dyDescent="0.2">
      <c r="A538" s="234" t="str">
        <f t="shared" si="13"/>
        <v>INDEC-GG 74110-11</v>
      </c>
      <c r="B538" s="234">
        <v>74110</v>
      </c>
      <c r="C538" s="100" t="s">
        <v>51</v>
      </c>
      <c r="D538" s="234">
        <v>11</v>
      </c>
      <c r="E538" s="236" t="s">
        <v>291</v>
      </c>
    </row>
    <row r="539" spans="1:5" ht="15" customHeight="1" x14ac:dyDescent="0.2">
      <c r="A539" s="234" t="str">
        <f t="shared" si="13"/>
        <v>INDEC-GG 51560-31</v>
      </c>
      <c r="B539" s="234">
        <v>51560</v>
      </c>
      <c r="C539" s="100" t="s">
        <v>51</v>
      </c>
      <c r="D539" s="234">
        <v>31</v>
      </c>
      <c r="E539" s="100" t="s">
        <v>292</v>
      </c>
    </row>
    <row r="540" spans="1:5" ht="15" customHeight="1" x14ac:dyDescent="0.2">
      <c r="A540" s="234" t="str">
        <f t="shared" si="13"/>
        <v>INDEC-GG 53111-1</v>
      </c>
      <c r="B540" s="234">
        <v>53111</v>
      </c>
      <c r="C540" s="100" t="s">
        <v>51</v>
      </c>
      <c r="D540" s="234">
        <v>1</v>
      </c>
      <c r="E540" s="236" t="s">
        <v>293</v>
      </c>
    </row>
    <row r="541" spans="1:5" ht="15" customHeight="1" x14ac:dyDescent="0.2">
      <c r="A541" s="234" t="str">
        <f t="shared" si="13"/>
        <v>INDEC-GG 54400-1</v>
      </c>
      <c r="B541" s="234">
        <v>54400</v>
      </c>
      <c r="C541" s="100" t="s">
        <v>51</v>
      </c>
      <c r="D541" s="234">
        <v>1</v>
      </c>
      <c r="E541" s="236" t="s">
        <v>294</v>
      </c>
    </row>
    <row r="542" spans="1:5" ht="15" customHeight="1" x14ac:dyDescent="0.2">
      <c r="A542" s="234" t="str">
        <f t="shared" si="13"/>
        <v>INDEC-GG 18000-21</v>
      </c>
      <c r="B542" s="234">
        <v>18000</v>
      </c>
      <c r="C542" s="100" t="s">
        <v>51</v>
      </c>
      <c r="D542" s="234">
        <v>21</v>
      </c>
      <c r="E542" s="236" t="s">
        <v>295</v>
      </c>
    </row>
    <row r="543" spans="1:5" ht="15" customHeight="1" x14ac:dyDescent="0.2">
      <c r="A543" s="234" t="str">
        <f t="shared" si="13"/>
        <v>INDEC-GG 18000-22</v>
      </c>
      <c r="B543" s="234">
        <v>18000</v>
      </c>
      <c r="C543" s="100" t="s">
        <v>51</v>
      </c>
      <c r="D543" s="234">
        <v>22</v>
      </c>
      <c r="E543" s="236" t="s">
        <v>296</v>
      </c>
    </row>
    <row r="544" spans="1:5" ht="15" customHeight="1" x14ac:dyDescent="0.2">
      <c r="A544" s="234" t="str">
        <f t="shared" si="13"/>
        <v>INDEC-GG 88700-2</v>
      </c>
      <c r="B544" s="234">
        <v>88700</v>
      </c>
      <c r="C544" s="100" t="s">
        <v>51</v>
      </c>
      <c r="D544" s="234">
        <v>2</v>
      </c>
      <c r="E544" s="236" t="s">
        <v>297</v>
      </c>
    </row>
    <row r="545" spans="1:5" ht="15" customHeight="1" x14ac:dyDescent="0.2">
      <c r="A545" s="234" t="str">
        <f t="shared" si="13"/>
        <v>INDEC-GG 88700-31</v>
      </c>
      <c r="B545" s="234">
        <v>88700</v>
      </c>
      <c r="C545" s="100" t="s">
        <v>51</v>
      </c>
      <c r="D545" s="234">
        <v>31</v>
      </c>
      <c r="E545" s="100" t="s">
        <v>298</v>
      </c>
    </row>
    <row r="546" spans="1:5" ht="15" customHeight="1" x14ac:dyDescent="0.2">
      <c r="A546" s="234" t="str">
        <f t="shared" si="13"/>
        <v>INDEC-GG DEP-EQ</v>
      </c>
      <c r="B546" s="234" t="s">
        <v>1006</v>
      </c>
      <c r="C546" s="100"/>
      <c r="E546" s="100" t="s">
        <v>299</v>
      </c>
    </row>
    <row r="547" spans="1:5" ht="15" customHeight="1" x14ac:dyDescent="0.2">
      <c r="A547" s="234" t="str">
        <f t="shared" si="13"/>
        <v>INDEC-GG 88700-1</v>
      </c>
      <c r="B547" s="234">
        <v>88700</v>
      </c>
      <c r="C547" s="100" t="s">
        <v>51</v>
      </c>
      <c r="D547" s="234">
        <v>1</v>
      </c>
      <c r="E547" s="100" t="s">
        <v>300</v>
      </c>
    </row>
    <row r="548" spans="1:5" ht="15" customHeight="1" x14ac:dyDescent="0.2">
      <c r="A548" s="234" t="str">
        <f t="shared" si="13"/>
        <v>INDEC-GG 31210-11</v>
      </c>
      <c r="B548" s="234">
        <v>31210</v>
      </c>
      <c r="C548" s="100" t="s">
        <v>51</v>
      </c>
      <c r="D548" s="234">
        <v>11</v>
      </c>
      <c r="E548" s="100" t="s">
        <v>301</v>
      </c>
    </row>
    <row r="549" spans="1:5" ht="15" customHeight="1" x14ac:dyDescent="0.2">
      <c r="A549" s="234" t="str">
        <f t="shared" si="13"/>
        <v>INDEC-GG 81295-1</v>
      </c>
      <c r="B549" s="234">
        <v>81295</v>
      </c>
      <c r="C549" s="100" t="s">
        <v>51</v>
      </c>
      <c r="D549" s="234">
        <v>1</v>
      </c>
      <c r="E549" s="100" t="s">
        <v>302</v>
      </c>
    </row>
    <row r="550" spans="1:5" ht="15" customHeight="1" x14ac:dyDescent="0.2">
      <c r="A550" s="234" t="str">
        <f t="shared" si="13"/>
        <v>INDEC-GG 81297-1</v>
      </c>
      <c r="B550" s="234">
        <v>81297</v>
      </c>
      <c r="C550" s="100" t="s">
        <v>51</v>
      </c>
      <c r="D550" s="234">
        <v>1</v>
      </c>
      <c r="E550" s="236" t="s">
        <v>303</v>
      </c>
    </row>
    <row r="551" spans="1:5" ht="15" customHeight="1" x14ac:dyDescent="0.2">
      <c r="A551" s="234" t="str">
        <f t="shared" si="13"/>
        <v>INDEC-GG 51560-21</v>
      </c>
      <c r="B551" s="234">
        <v>51560</v>
      </c>
      <c r="C551" s="100" t="s">
        <v>51</v>
      </c>
      <c r="D551" s="234">
        <v>21</v>
      </c>
      <c r="E551" s="100" t="s">
        <v>304</v>
      </c>
    </row>
    <row r="552" spans="1:5" ht="15" customHeight="1" x14ac:dyDescent="0.2">
      <c r="A552" s="234" t="str">
        <f t="shared" si="13"/>
        <v>INDEC-GG 31100-11</v>
      </c>
      <c r="B552" s="234">
        <v>31100</v>
      </c>
      <c r="C552" s="100" t="s">
        <v>51</v>
      </c>
      <c r="D552" s="234">
        <v>11</v>
      </c>
      <c r="E552" s="100" t="s">
        <v>305</v>
      </c>
    </row>
    <row r="553" spans="1:5" ht="15" customHeight="1" x14ac:dyDescent="0.2">
      <c r="A553" s="234" t="str">
        <f t="shared" si="13"/>
        <v>INDEC-GG 53211-11</v>
      </c>
      <c r="B553" s="234">
        <v>53211</v>
      </c>
      <c r="C553" s="100" t="s">
        <v>51</v>
      </c>
      <c r="D553" s="234">
        <v>11</v>
      </c>
      <c r="E553" s="236"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64"/>
      <c r="B678" s="232" t="s">
        <v>737</v>
      </c>
      <c r="C678" s="231"/>
      <c r="D678" s="265"/>
      <c r="E678" s="264"/>
    </row>
    <row r="679" spans="1:5" ht="15" customHeight="1" x14ac:dyDescent="0.2">
      <c r="A679" s="234" t="str">
        <f t="shared" ref="A679:A713" si="16">CONCATENATE("DNV-TRC - ",E679)</f>
        <v>DNV-TRC - 1</v>
      </c>
      <c r="E679" s="266">
        <v>1</v>
      </c>
    </row>
    <row r="680" spans="1:5" ht="15" customHeight="1" x14ac:dyDescent="0.2">
      <c r="A680" s="234" t="str">
        <f t="shared" si="16"/>
        <v>DNV-TRC - 1,5</v>
      </c>
      <c r="E680" s="266">
        <v>1.5</v>
      </c>
    </row>
    <row r="681" spans="1:5" ht="15" customHeight="1" x14ac:dyDescent="0.2">
      <c r="A681" s="234" t="str">
        <f t="shared" si="16"/>
        <v>DNV-TRC - 2</v>
      </c>
      <c r="E681" s="266">
        <v>2</v>
      </c>
    </row>
    <row r="682" spans="1:5" ht="15" customHeight="1" x14ac:dyDescent="0.2">
      <c r="A682" s="234" t="str">
        <f t="shared" si="16"/>
        <v>DNV-TRC - 2,5</v>
      </c>
      <c r="E682" s="266">
        <v>2.5</v>
      </c>
    </row>
    <row r="683" spans="1:5" ht="15" customHeight="1" x14ac:dyDescent="0.2">
      <c r="A683" s="234" t="str">
        <f t="shared" si="16"/>
        <v>DNV-TRC - 3</v>
      </c>
      <c r="E683" s="266">
        <v>3</v>
      </c>
    </row>
    <row r="684" spans="1:5" ht="15" customHeight="1" x14ac:dyDescent="0.2">
      <c r="A684" s="234" t="str">
        <f t="shared" si="16"/>
        <v>DNV-TRC - 3,5</v>
      </c>
      <c r="E684" s="266">
        <v>3.5</v>
      </c>
    </row>
    <row r="685" spans="1:5" ht="15" customHeight="1" x14ac:dyDescent="0.2">
      <c r="A685" s="234" t="str">
        <f t="shared" si="16"/>
        <v>DNV-TRC - 4</v>
      </c>
      <c r="E685" s="266">
        <v>4</v>
      </c>
    </row>
    <row r="686" spans="1:5" ht="15" customHeight="1" x14ac:dyDescent="0.2">
      <c r="A686" s="234" t="str">
        <f t="shared" si="16"/>
        <v>DNV-TRC - 4,5</v>
      </c>
      <c r="E686" s="266">
        <v>4.5</v>
      </c>
    </row>
    <row r="687" spans="1:5" ht="15" customHeight="1" x14ac:dyDescent="0.2">
      <c r="A687" s="234" t="str">
        <f t="shared" si="16"/>
        <v>DNV-TRC - 5</v>
      </c>
      <c r="E687" s="266">
        <v>5</v>
      </c>
    </row>
    <row r="688" spans="1:5" ht="15" customHeight="1" x14ac:dyDescent="0.2">
      <c r="A688" s="234" t="str">
        <f t="shared" si="16"/>
        <v>DNV-TRC - 6</v>
      </c>
      <c r="E688" s="266">
        <v>6</v>
      </c>
    </row>
    <row r="689" spans="1:5" ht="15" customHeight="1" x14ac:dyDescent="0.2">
      <c r="A689" s="234" t="str">
        <f t="shared" si="16"/>
        <v>DNV-TRC - 7</v>
      </c>
      <c r="E689" s="266">
        <v>7</v>
      </c>
    </row>
    <row r="690" spans="1:5" ht="15" customHeight="1" x14ac:dyDescent="0.2">
      <c r="A690" s="234" t="str">
        <f t="shared" si="16"/>
        <v>DNV-TRC - 8</v>
      </c>
      <c r="E690" s="266">
        <v>8</v>
      </c>
    </row>
    <row r="691" spans="1:5" ht="15" customHeight="1" x14ac:dyDescent="0.2">
      <c r="A691" s="234" t="str">
        <f t="shared" si="16"/>
        <v>DNV-TRC - 9</v>
      </c>
      <c r="E691" s="266">
        <v>9</v>
      </c>
    </row>
    <row r="692" spans="1:5" ht="15" customHeight="1" x14ac:dyDescent="0.2">
      <c r="A692" s="234" t="str">
        <f t="shared" si="16"/>
        <v>DNV-TRC - 10</v>
      </c>
      <c r="E692" s="266">
        <v>10</v>
      </c>
    </row>
    <row r="693" spans="1:5" ht="15" customHeight="1" x14ac:dyDescent="0.2">
      <c r="A693" s="234" t="str">
        <f t="shared" si="16"/>
        <v>DNV-TRC - 12</v>
      </c>
      <c r="E693" s="266">
        <v>12</v>
      </c>
    </row>
    <row r="694" spans="1:5" ht="15" customHeight="1" x14ac:dyDescent="0.2">
      <c r="A694" s="234" t="str">
        <f t="shared" si="16"/>
        <v>DNV-TRC - 15</v>
      </c>
      <c r="E694" s="266">
        <v>15</v>
      </c>
    </row>
    <row r="695" spans="1:5" ht="15" customHeight="1" x14ac:dyDescent="0.2">
      <c r="A695" s="234" t="str">
        <f t="shared" si="16"/>
        <v>DNV-TRC - 17</v>
      </c>
      <c r="E695" s="266">
        <v>17</v>
      </c>
    </row>
    <row r="696" spans="1:5" ht="15" customHeight="1" x14ac:dyDescent="0.2">
      <c r="A696" s="234" t="str">
        <f t="shared" si="16"/>
        <v>DNV-TRC - 19</v>
      </c>
      <c r="E696" s="266">
        <v>19</v>
      </c>
    </row>
    <row r="697" spans="1:5" ht="15" customHeight="1" x14ac:dyDescent="0.2">
      <c r="A697" s="234" t="str">
        <f t="shared" si="16"/>
        <v>DNV-TRC - 20</v>
      </c>
      <c r="E697" s="266">
        <v>20</v>
      </c>
    </row>
    <row r="698" spans="1:5" ht="15" customHeight="1" x14ac:dyDescent="0.2">
      <c r="A698" s="234" t="str">
        <f t="shared" si="16"/>
        <v>DNV-TRC - 25</v>
      </c>
      <c r="E698" s="266">
        <v>25</v>
      </c>
    </row>
    <row r="699" spans="1:5" ht="15" customHeight="1" x14ac:dyDescent="0.2">
      <c r="A699" s="234" t="str">
        <f t="shared" si="16"/>
        <v>DNV-TRC - 30</v>
      </c>
      <c r="E699" s="266">
        <v>30</v>
      </c>
    </row>
    <row r="700" spans="1:5" ht="15" customHeight="1" x14ac:dyDescent="0.2">
      <c r="A700" s="234" t="str">
        <f t="shared" si="16"/>
        <v>DNV-TRC - 35</v>
      </c>
      <c r="E700" s="266">
        <v>35</v>
      </c>
    </row>
    <row r="701" spans="1:5" ht="15" customHeight="1" x14ac:dyDescent="0.2">
      <c r="A701" s="234" t="str">
        <f t="shared" si="16"/>
        <v>DNV-TRC - 40</v>
      </c>
      <c r="E701" s="266">
        <v>40</v>
      </c>
    </row>
    <row r="702" spans="1:5" ht="15" customHeight="1" x14ac:dyDescent="0.2">
      <c r="A702" s="234" t="str">
        <f t="shared" si="16"/>
        <v>DNV-TRC - 45</v>
      </c>
      <c r="E702" s="266">
        <v>45</v>
      </c>
    </row>
    <row r="703" spans="1:5" ht="15" customHeight="1" x14ac:dyDescent="0.2">
      <c r="A703" s="234" t="str">
        <f t="shared" si="16"/>
        <v>DNV-TRC - 50</v>
      </c>
      <c r="E703" s="266">
        <v>50</v>
      </c>
    </row>
    <row r="704" spans="1:5" ht="15" customHeight="1" x14ac:dyDescent="0.2">
      <c r="A704" s="234" t="str">
        <f t="shared" si="16"/>
        <v>DNV-TRC - 55</v>
      </c>
      <c r="E704" s="266">
        <v>55</v>
      </c>
    </row>
    <row r="705" spans="1:5" ht="15" customHeight="1" x14ac:dyDescent="0.2">
      <c r="A705" s="234" t="str">
        <f t="shared" si="16"/>
        <v>DNV-TRC - 60</v>
      </c>
      <c r="E705" s="266">
        <v>60</v>
      </c>
    </row>
    <row r="706" spans="1:5" ht="15" customHeight="1" x14ac:dyDescent="0.2">
      <c r="A706" s="234" t="str">
        <f t="shared" si="16"/>
        <v>DNV-TRC - 65</v>
      </c>
      <c r="E706" s="266">
        <v>65</v>
      </c>
    </row>
    <row r="707" spans="1:5" ht="15" customHeight="1" x14ac:dyDescent="0.2">
      <c r="A707" s="234" t="str">
        <f t="shared" si="16"/>
        <v>DNV-TRC - 70</v>
      </c>
      <c r="E707" s="266">
        <v>70</v>
      </c>
    </row>
    <row r="708" spans="1:5" ht="15" customHeight="1" x14ac:dyDescent="0.2">
      <c r="A708" s="234" t="str">
        <f t="shared" si="16"/>
        <v>DNV-TRC - 75</v>
      </c>
      <c r="E708" s="266">
        <v>75</v>
      </c>
    </row>
    <row r="709" spans="1:5" ht="15" customHeight="1" x14ac:dyDescent="0.2">
      <c r="A709" s="234" t="str">
        <f t="shared" si="16"/>
        <v>DNV-TRC - 80</v>
      </c>
      <c r="E709" s="266">
        <v>80</v>
      </c>
    </row>
    <row r="710" spans="1:5" ht="15" customHeight="1" x14ac:dyDescent="0.2">
      <c r="A710" s="234" t="str">
        <f t="shared" si="16"/>
        <v>DNV-TRC - 85</v>
      </c>
      <c r="E710" s="266">
        <v>85</v>
      </c>
    </row>
    <row r="711" spans="1:5" ht="15" customHeight="1" x14ac:dyDescent="0.2">
      <c r="A711" s="234" t="str">
        <f t="shared" si="16"/>
        <v>DNV-TRC - 90</v>
      </c>
      <c r="E711" s="266">
        <v>90</v>
      </c>
    </row>
    <row r="712" spans="1:5" ht="15" customHeight="1" x14ac:dyDescent="0.2">
      <c r="A712" s="234" t="str">
        <f t="shared" si="16"/>
        <v>DNV-TRC - 95</v>
      </c>
      <c r="E712" s="266">
        <v>95</v>
      </c>
    </row>
    <row r="713" spans="1:5" ht="15" customHeight="1" x14ac:dyDescent="0.2">
      <c r="A713" s="234" t="str">
        <f t="shared" si="16"/>
        <v>DNV-TRC - 100</v>
      </c>
      <c r="E713" s="266">
        <v>100</v>
      </c>
    </row>
    <row r="714" spans="1:5" ht="15" customHeight="1" x14ac:dyDescent="0.2">
      <c r="A714" s="234"/>
      <c r="E714" s="266"/>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66">
        <v>55</v>
      </c>
    </row>
    <row r="718" spans="1:5" ht="15" customHeight="1" x14ac:dyDescent="0.2">
      <c r="A718" s="234" t="str">
        <f t="shared" si="17"/>
        <v>DNV-TRCA - 60</v>
      </c>
      <c r="E718" s="266">
        <v>60</v>
      </c>
    </row>
    <row r="719" spans="1:5" ht="15" customHeight="1" x14ac:dyDescent="0.2">
      <c r="A719" s="234" t="str">
        <f t="shared" si="17"/>
        <v>DNV-TRCA - 65</v>
      </c>
      <c r="E719" s="266">
        <v>65</v>
      </c>
    </row>
    <row r="720" spans="1:5" ht="15" customHeight="1" x14ac:dyDescent="0.2">
      <c r="A720" s="234" t="str">
        <f t="shared" si="17"/>
        <v>DNV-TRCA - 70</v>
      </c>
      <c r="E720" s="266">
        <v>70</v>
      </c>
    </row>
    <row r="721" spans="1:5" ht="15" customHeight="1" x14ac:dyDescent="0.2">
      <c r="A721" s="234" t="str">
        <f t="shared" si="17"/>
        <v>DNV-TRCA - 75</v>
      </c>
      <c r="E721" s="266">
        <v>75</v>
      </c>
    </row>
    <row r="722" spans="1:5" ht="15" customHeight="1" x14ac:dyDescent="0.2">
      <c r="A722" s="234" t="str">
        <f t="shared" si="17"/>
        <v>DNV-TRCA - 80</v>
      </c>
      <c r="E722" s="266">
        <v>80</v>
      </c>
    </row>
    <row r="723" spans="1:5" ht="15" customHeight="1" x14ac:dyDescent="0.2">
      <c r="A723" s="234" t="str">
        <f t="shared" si="17"/>
        <v>DNV-TRCA - 85</v>
      </c>
      <c r="E723" s="266">
        <v>85</v>
      </c>
    </row>
    <row r="724" spans="1:5" ht="15" customHeight="1" x14ac:dyDescent="0.2">
      <c r="A724" s="234" t="str">
        <f t="shared" si="17"/>
        <v>DNV-TRCA - 90</v>
      </c>
      <c r="E724" s="266">
        <v>90</v>
      </c>
    </row>
    <row r="725" spans="1:5" ht="15" customHeight="1" x14ac:dyDescent="0.2">
      <c r="A725" s="234" t="str">
        <f t="shared" si="17"/>
        <v>DNV-TRCA - 95</v>
      </c>
      <c r="E725" s="266">
        <v>95</v>
      </c>
    </row>
    <row r="726" spans="1:5" ht="15" customHeight="1" x14ac:dyDescent="0.2">
      <c r="A726" s="234" t="str">
        <f t="shared" si="17"/>
        <v>DNV-TRCA - 100</v>
      </c>
      <c r="E726" s="266">
        <v>100</v>
      </c>
    </row>
    <row r="727" spans="1:5" ht="15" customHeight="1" x14ac:dyDescent="0.2">
      <c r="A727" s="234" t="str">
        <f t="shared" si="17"/>
        <v>DNV-TRCA - 105</v>
      </c>
      <c r="E727" s="266">
        <v>105</v>
      </c>
    </row>
    <row r="728" spans="1:5" ht="15" customHeight="1" x14ac:dyDescent="0.2">
      <c r="A728" s="234" t="str">
        <f t="shared" si="17"/>
        <v>DNV-TRCA - 110</v>
      </c>
      <c r="E728" s="266">
        <v>110</v>
      </c>
    </row>
    <row r="729" spans="1:5" ht="15" customHeight="1" x14ac:dyDescent="0.2">
      <c r="A729" s="234" t="str">
        <f t="shared" si="17"/>
        <v>DNV-TRCA - 120</v>
      </c>
      <c r="E729" s="266">
        <v>120</v>
      </c>
    </row>
    <row r="730" spans="1:5" ht="15" customHeight="1" x14ac:dyDescent="0.2">
      <c r="A730" s="234" t="str">
        <f t="shared" si="17"/>
        <v>DNV-TRCA - 130</v>
      </c>
      <c r="E730" s="266">
        <v>130</v>
      </c>
    </row>
    <row r="731" spans="1:5" ht="15" customHeight="1" x14ac:dyDescent="0.2">
      <c r="A731" s="234" t="str">
        <f t="shared" si="17"/>
        <v>DNV-TRCA - 140</v>
      </c>
      <c r="E731" s="266">
        <v>140</v>
      </c>
    </row>
    <row r="732" spans="1:5" ht="15" customHeight="1" x14ac:dyDescent="0.2">
      <c r="A732" s="234" t="str">
        <f t="shared" si="17"/>
        <v>DNV-TRCA - 150</v>
      </c>
      <c r="E732" s="266">
        <v>150</v>
      </c>
    </row>
    <row r="733" spans="1:5" ht="15" customHeight="1" x14ac:dyDescent="0.2">
      <c r="A733" s="234" t="str">
        <f t="shared" si="17"/>
        <v>DNV-TRCA - 160</v>
      </c>
      <c r="E733" s="266">
        <v>160</v>
      </c>
    </row>
    <row r="734" spans="1:5" ht="15" customHeight="1" x14ac:dyDescent="0.2">
      <c r="A734" s="234" t="str">
        <f t="shared" si="17"/>
        <v>DNV-TRCA - 170</v>
      </c>
      <c r="E734" s="266">
        <v>170</v>
      </c>
    </row>
    <row r="735" spans="1:5" ht="15" customHeight="1" x14ac:dyDescent="0.2">
      <c r="A735" s="234" t="str">
        <f t="shared" si="17"/>
        <v>DNV-TRCA - 180</v>
      </c>
      <c r="E735" s="266">
        <v>180</v>
      </c>
    </row>
    <row r="736" spans="1:5" ht="15" customHeight="1" x14ac:dyDescent="0.2">
      <c r="A736" s="234" t="str">
        <f t="shared" si="17"/>
        <v>DNV-TRCA - 200</v>
      </c>
      <c r="E736" s="266">
        <v>200</v>
      </c>
    </row>
    <row r="737" spans="1:5" ht="15" customHeight="1" x14ac:dyDescent="0.2">
      <c r="A737" s="234" t="str">
        <f t="shared" si="17"/>
        <v>DNV-TRCA - 225</v>
      </c>
      <c r="E737" s="266">
        <v>225</v>
      </c>
    </row>
    <row r="738" spans="1:5" ht="15" customHeight="1" x14ac:dyDescent="0.2">
      <c r="A738" s="234" t="str">
        <f t="shared" si="17"/>
        <v>DNV-TRCA - 250</v>
      </c>
      <c r="E738" s="266">
        <v>250</v>
      </c>
    </row>
    <row r="739" spans="1:5" ht="15" customHeight="1" x14ac:dyDescent="0.2">
      <c r="A739" s="234" t="str">
        <f t="shared" si="17"/>
        <v>DNV-TRCA - 275</v>
      </c>
      <c r="E739" s="266">
        <v>275</v>
      </c>
    </row>
    <row r="740" spans="1:5" ht="15" customHeight="1" x14ac:dyDescent="0.2">
      <c r="A740" s="234" t="str">
        <f t="shared" si="17"/>
        <v>DNV-TRCA - 300</v>
      </c>
      <c r="E740" s="266">
        <v>300</v>
      </c>
    </row>
    <row r="741" spans="1:5" ht="15" customHeight="1" x14ac:dyDescent="0.2">
      <c r="A741" s="234" t="str">
        <f t="shared" si="17"/>
        <v>DNV-TRCA - 325</v>
      </c>
      <c r="E741" s="266">
        <v>325</v>
      </c>
    </row>
    <row r="742" spans="1:5" ht="15" customHeight="1" x14ac:dyDescent="0.2">
      <c r="A742" s="234" t="str">
        <f t="shared" si="17"/>
        <v>DNV-TRCA - 350</v>
      </c>
      <c r="E742" s="266">
        <v>350</v>
      </c>
    </row>
    <row r="743" spans="1:5" ht="15" customHeight="1" x14ac:dyDescent="0.2">
      <c r="A743" s="234" t="str">
        <f t="shared" si="17"/>
        <v>DNV-TRCA - 375</v>
      </c>
      <c r="E743" s="266">
        <v>375</v>
      </c>
    </row>
    <row r="744" spans="1:5" ht="15" customHeight="1" x14ac:dyDescent="0.2">
      <c r="A744" s="234" t="str">
        <f t="shared" si="17"/>
        <v>DNV-TRCA - 400</v>
      </c>
      <c r="E744" s="266">
        <v>400</v>
      </c>
    </row>
    <row r="745" spans="1:5" ht="15" customHeight="1" x14ac:dyDescent="0.2">
      <c r="A745" s="234" t="str">
        <f t="shared" si="17"/>
        <v>DNV-TRCA - 425</v>
      </c>
      <c r="E745" s="266">
        <v>425</v>
      </c>
    </row>
    <row r="746" spans="1:5" ht="15" customHeight="1" x14ac:dyDescent="0.2">
      <c r="A746" s="234" t="str">
        <f t="shared" si="17"/>
        <v>DNV-TRCA - 450</v>
      </c>
      <c r="E746" s="266">
        <v>450</v>
      </c>
    </row>
    <row r="747" spans="1:5" ht="15" customHeight="1" x14ac:dyDescent="0.2">
      <c r="A747" s="234" t="str">
        <f t="shared" si="17"/>
        <v>DNV-TRCA - 475</v>
      </c>
      <c r="E747" s="266">
        <v>475</v>
      </c>
    </row>
    <row r="748" spans="1:5" ht="15" customHeight="1" x14ac:dyDescent="0.2">
      <c r="A748" s="234" t="str">
        <f t="shared" si="17"/>
        <v>DNV-TRCA - 500</v>
      </c>
      <c r="E748" s="266">
        <v>500</v>
      </c>
    </row>
    <row r="749" spans="1:5" ht="15" customHeight="1" x14ac:dyDescent="0.2">
      <c r="A749" s="234" t="str">
        <f t="shared" si="17"/>
        <v>DNV-TRCA - 600</v>
      </c>
      <c r="E749" s="266">
        <v>600</v>
      </c>
    </row>
    <row r="750" spans="1:5" ht="15" customHeight="1" x14ac:dyDescent="0.2">
      <c r="A750" s="234" t="str">
        <f t="shared" si="17"/>
        <v>DNV-TRCA - 800</v>
      </c>
      <c r="E750" s="266">
        <v>800</v>
      </c>
    </row>
    <row r="751" spans="1:5" ht="15" customHeight="1" x14ac:dyDescent="0.2">
      <c r="A751" s="234" t="str">
        <f t="shared" si="17"/>
        <v>DNV-TRCA - 1000</v>
      </c>
      <c r="E751" s="266">
        <v>1000</v>
      </c>
    </row>
    <row r="756" spans="1:5" ht="15" customHeight="1" x14ac:dyDescent="0.2">
      <c r="A756" s="100"/>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39" customFormat="1" ht="15" customHeight="1" x14ac:dyDescent="0.2">
      <c r="A770" s="237"/>
      <c r="B770" s="237"/>
      <c r="D770" s="237"/>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39" customFormat="1" ht="15" customHeight="1" x14ac:dyDescent="0.2">
      <c r="A776" s="237"/>
      <c r="B776" s="237"/>
      <c r="D776" s="237"/>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1" t="s">
        <v>747</v>
      </c>
    </row>
    <row r="784" spans="1:496" ht="15" customHeight="1" x14ac:dyDescent="0.2">
      <c r="A784" s="234" t="s">
        <v>1073</v>
      </c>
      <c r="B784" s="234">
        <v>204002</v>
      </c>
      <c r="E784" s="241" t="s">
        <v>748</v>
      </c>
    </row>
    <row r="785" spans="1:496" ht="15" customHeight="1" x14ac:dyDescent="0.2">
      <c r="A785" s="234" t="s">
        <v>1074</v>
      </c>
      <c r="B785" s="234">
        <v>204003</v>
      </c>
      <c r="E785" s="241" t="s">
        <v>749</v>
      </c>
    </row>
    <row r="786" spans="1:496" s="239" customFormat="1" ht="15" customHeight="1" x14ac:dyDescent="0.2">
      <c r="A786" s="237"/>
      <c r="B786" s="237"/>
      <c r="D786" s="237"/>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39" customFormat="1" ht="15" customHeight="1" x14ac:dyDescent="0.2">
      <c r="A787" s="237"/>
      <c r="B787" s="237"/>
      <c r="D787" s="237"/>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39" customFormat="1" ht="15" customHeight="1" x14ac:dyDescent="0.2">
      <c r="A792" s="237"/>
      <c r="B792" s="237"/>
      <c r="D792" s="237"/>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39" customFormat="1" ht="15" customHeight="1" x14ac:dyDescent="0.2">
      <c r="A793" s="237"/>
      <c r="B793" s="237"/>
      <c r="D793" s="237"/>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39" customFormat="1" ht="15" customHeight="1" x14ac:dyDescent="0.2">
      <c r="A794" s="237"/>
      <c r="B794" s="237"/>
      <c r="D794" s="237"/>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39" customFormat="1" ht="15" customHeight="1" x14ac:dyDescent="0.2">
      <c r="A799" s="237"/>
      <c r="B799" s="237"/>
      <c r="D799" s="237"/>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39" customFormat="1" ht="15" customHeight="1" x14ac:dyDescent="0.2">
      <c r="A800" s="237"/>
      <c r="B800" s="237"/>
      <c r="D800" s="237"/>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39" customFormat="1" ht="15" customHeight="1" x14ac:dyDescent="0.2">
      <c r="A804" s="237"/>
      <c r="B804" s="237"/>
      <c r="D804" s="237"/>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39" customFormat="1" ht="15" customHeight="1" x14ac:dyDescent="0.2">
      <c r="A805" s="237"/>
      <c r="B805" s="237"/>
      <c r="D805" s="237"/>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39" customFormat="1" ht="15" customHeight="1" x14ac:dyDescent="0.2">
      <c r="A806" s="237"/>
      <c r="B806" s="237"/>
      <c r="D806" s="237"/>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39" customFormat="1" ht="15" customHeight="1" x14ac:dyDescent="0.2">
      <c r="A810" s="237"/>
      <c r="B810" s="237"/>
      <c r="D810" s="237"/>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39" customFormat="1" ht="15" customHeight="1" x14ac:dyDescent="0.2">
      <c r="A817" s="237"/>
      <c r="B817" s="237"/>
      <c r="D817" s="237"/>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39" customFormat="1" ht="15" customHeight="1" x14ac:dyDescent="0.2">
      <c r="A818" s="237"/>
      <c r="B818" s="237"/>
      <c r="D818" s="237"/>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39" customFormat="1" ht="15" customHeight="1" x14ac:dyDescent="0.2">
      <c r="A819" s="237"/>
      <c r="B819" s="237"/>
      <c r="D819" s="237"/>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39" customFormat="1" ht="15" customHeight="1" x14ac:dyDescent="0.2">
      <c r="A837" s="237"/>
      <c r="B837" s="237"/>
      <c r="D837" s="237"/>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39" customFormat="1" ht="15" customHeight="1" x14ac:dyDescent="0.2">
      <c r="A838" s="237"/>
      <c r="B838" s="237"/>
      <c r="D838" s="237"/>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39" customFormat="1" ht="15" customHeight="1" x14ac:dyDescent="0.2">
      <c r="A839" s="237"/>
      <c r="B839" s="237"/>
      <c r="D839" s="237"/>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39" customFormat="1" ht="15" customHeight="1" x14ac:dyDescent="0.2">
      <c r="A840" s="237"/>
      <c r="B840" s="237"/>
      <c r="D840" s="237"/>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39" customFormat="1" ht="15" customHeight="1" x14ac:dyDescent="0.2">
      <c r="A845" s="237"/>
      <c r="B845" s="237"/>
      <c r="D845" s="237"/>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39" customFormat="1" ht="15" customHeight="1" x14ac:dyDescent="0.2">
      <c r="A867" s="237"/>
      <c r="B867" s="237"/>
      <c r="D867" s="237"/>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39" customFormat="1" ht="15" customHeight="1" x14ac:dyDescent="0.2">
      <c r="A868" s="237"/>
      <c r="B868" s="237"/>
      <c r="D868" s="237"/>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39" customFormat="1" ht="15" customHeight="1" x14ac:dyDescent="0.2">
      <c r="A869" s="237"/>
      <c r="B869" s="237"/>
      <c r="D869" s="237"/>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39" customFormat="1" ht="15" customHeight="1" x14ac:dyDescent="0.2">
      <c r="A898" s="237"/>
      <c r="B898" s="237"/>
      <c r="D898" s="237"/>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39" customFormat="1" ht="15" customHeight="1" x14ac:dyDescent="0.2">
      <c r="A899" s="237"/>
      <c r="B899" s="237"/>
      <c r="D899" s="237"/>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39" customFormat="1" ht="15" customHeight="1" x14ac:dyDescent="0.2">
      <c r="A900" s="237"/>
      <c r="B900" s="237"/>
      <c r="D900" s="237"/>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39" customFormat="1" ht="15" customHeight="1" x14ac:dyDescent="0.2">
      <c r="A909" s="237"/>
      <c r="B909" s="237"/>
      <c r="D909" s="237"/>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39" customFormat="1" ht="15" customHeight="1" x14ac:dyDescent="0.2">
      <c r="A910" s="237"/>
      <c r="B910" s="237"/>
      <c r="D910" s="237"/>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39" customFormat="1" ht="15" customHeight="1" x14ac:dyDescent="0.2">
      <c r="A934" s="237"/>
      <c r="B934" s="237"/>
      <c r="D934" s="237"/>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39" customFormat="1" ht="15" customHeight="1" x14ac:dyDescent="0.2">
      <c r="A944" s="237"/>
      <c r="B944" s="237"/>
      <c r="D944" s="237"/>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39" customFormat="1" ht="15" customHeight="1" x14ac:dyDescent="0.2">
      <c r="A945" s="237"/>
      <c r="B945" s="237"/>
      <c r="D945" s="237"/>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39" customFormat="1" ht="15" customHeight="1" x14ac:dyDescent="0.2">
      <c r="A948" s="237"/>
      <c r="B948" s="237"/>
      <c r="D948" s="237"/>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39" customFormat="1" ht="15" customHeight="1" x14ac:dyDescent="0.2">
      <c r="A949" s="237"/>
      <c r="B949" s="237"/>
      <c r="D949" s="237"/>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39" customFormat="1" ht="15" customHeight="1" x14ac:dyDescent="0.2">
      <c r="A952" s="237"/>
      <c r="B952" s="237"/>
      <c r="D952" s="237"/>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39" customFormat="1" ht="15" customHeight="1" x14ac:dyDescent="0.2">
      <c r="A953" s="237"/>
      <c r="B953" s="237"/>
      <c r="D953" s="237"/>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39" customFormat="1" ht="15" customHeight="1" x14ac:dyDescent="0.2">
      <c r="A954" s="237"/>
      <c r="B954" s="237"/>
      <c r="D954" s="237"/>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39" customFormat="1" ht="15" customHeight="1" x14ac:dyDescent="0.2">
      <c r="A957" s="237"/>
      <c r="B957" s="237"/>
      <c r="D957" s="237"/>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39" customFormat="1" ht="15" customHeight="1" x14ac:dyDescent="0.2">
      <c r="A958" s="237"/>
      <c r="B958" s="237"/>
      <c r="D958" s="237"/>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39" customFormat="1" ht="15" customHeight="1" x14ac:dyDescent="0.2">
      <c r="A959" s="237"/>
      <c r="B959" s="237"/>
      <c r="D959" s="237"/>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39" customFormat="1" ht="15" customHeight="1" x14ac:dyDescent="0.2">
      <c r="A960" s="237"/>
      <c r="B960" s="237"/>
      <c r="D960" s="237"/>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39" customFormat="1" ht="15" customHeight="1" x14ac:dyDescent="0.2">
      <c r="A961" s="237"/>
      <c r="B961" s="237"/>
      <c r="D961" s="237"/>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39" customFormat="1" ht="15" customHeight="1" x14ac:dyDescent="0.2">
      <c r="A962" s="237"/>
      <c r="B962" s="237"/>
      <c r="D962" s="237"/>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39" customFormat="1" ht="15" customHeight="1" x14ac:dyDescent="0.2">
      <c r="A963" s="237"/>
      <c r="B963" s="237"/>
      <c r="D963" s="237"/>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Normal="100" workbookViewId="0">
      <selection activeCell="A9" sqref="A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DIRECCION PROVINCIAL DE ESPACIOS VERDES</v>
      </c>
      <c r="E1" s="4"/>
    </row>
    <row r="2" spans="1:6" s="5" customFormat="1" ht="20.100000000000001" customHeight="1" x14ac:dyDescent="0.2">
      <c r="A2" s="11" t="s">
        <v>12</v>
      </c>
      <c r="B2" s="11" t="str">
        <f>Obra</f>
        <v>MANTENIMIENTO DEL ÁREA VERDE Y SISITEMA DE RIEGO DEL 
PARQUE BELGRANO E INFINITO POR DESCUBRIR - RENGLON 3</v>
      </c>
    </row>
    <row r="3" spans="1:6" s="5" customFormat="1" ht="20.100000000000001" customHeight="1" x14ac:dyDescent="0.2">
      <c r="A3" s="11" t="s">
        <v>16</v>
      </c>
      <c r="B3" s="11" t="str">
        <f>Ubicación</f>
        <v>CAPITAL</v>
      </c>
    </row>
    <row r="4" spans="1:6" s="5" customFormat="1" ht="20.100000000000001" customHeight="1" x14ac:dyDescent="0.2">
      <c r="A4" s="11" t="s">
        <v>15</v>
      </c>
      <c r="B4" s="12" t="str">
        <f>Licitación_N°</f>
        <v>05/2022</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1" t="s">
        <v>40</v>
      </c>
      <c r="B7" s="352"/>
      <c r="C7" s="352"/>
      <c r="D7" s="352"/>
      <c r="E7" s="353"/>
    </row>
    <row r="8" spans="1:6" ht="20.100000000000001" customHeight="1" x14ac:dyDescent="0.2">
      <c r="A8" s="354" t="s">
        <v>599</v>
      </c>
      <c r="B8" s="355"/>
      <c r="C8" s="356"/>
      <c r="D8" s="356"/>
      <c r="E8" s="357"/>
    </row>
    <row r="10" spans="1:6" ht="20.100000000000001" customHeight="1" x14ac:dyDescent="0.2">
      <c r="A10" s="360"/>
      <c r="B10" s="361"/>
      <c r="C10" s="66" t="s">
        <v>44</v>
      </c>
      <c r="D10" s="67" t="s">
        <v>41</v>
      </c>
      <c r="E10" s="67" t="s">
        <v>42</v>
      </c>
    </row>
    <row r="11" spans="1:6" ht="20.100000000000001" customHeight="1" x14ac:dyDescent="0.2">
      <c r="A11" s="358" t="s">
        <v>1017</v>
      </c>
      <c r="B11" s="359"/>
      <c r="C11" s="87">
        <f>ROUND(SUBTOTAL(9,C12:C34),2)</f>
        <v>0</v>
      </c>
      <c r="D11" s="14">
        <f>SUBTOTAL(9,D12:D34)</f>
        <v>0</v>
      </c>
      <c r="E11" s="10"/>
    </row>
    <row r="12" spans="1:6" ht="20.100000000000001" customHeight="1" x14ac:dyDescent="0.2">
      <c r="A12" s="139"/>
      <c r="B12" s="140"/>
      <c r="C12" s="141"/>
      <c r="D12" s="13">
        <f t="shared" ref="D12:D34" si="0">IFERROR(C12/GG_Obra,0)</f>
        <v>0</v>
      </c>
      <c r="E12" s="13">
        <f t="shared" ref="E12:E34" si="1">IFERROR(C12/Gastos_Generales_Pesos,0)</f>
        <v>0</v>
      </c>
    </row>
    <row r="13" spans="1:6" ht="20.100000000000001" customHeight="1" x14ac:dyDescent="0.2">
      <c r="A13" s="139"/>
      <c r="B13" s="140"/>
      <c r="C13" s="141"/>
      <c r="D13" s="13">
        <f t="shared" si="0"/>
        <v>0</v>
      </c>
      <c r="E13" s="13">
        <f t="shared" si="1"/>
        <v>0</v>
      </c>
    </row>
    <row r="14" spans="1:6" ht="20.100000000000001" customHeight="1" x14ac:dyDescent="0.2">
      <c r="A14" s="139"/>
      <c r="B14" s="140"/>
      <c r="C14" s="141"/>
      <c r="D14" s="13">
        <f t="shared" si="0"/>
        <v>0</v>
      </c>
      <c r="E14" s="13">
        <f t="shared" si="1"/>
        <v>0</v>
      </c>
    </row>
    <row r="15" spans="1:6" ht="20.100000000000001" customHeight="1" x14ac:dyDescent="0.2">
      <c r="A15" s="139"/>
      <c r="B15" s="140"/>
      <c r="C15" s="141"/>
      <c r="D15" s="13">
        <f t="shared" si="0"/>
        <v>0</v>
      </c>
      <c r="E15" s="13">
        <f t="shared" si="1"/>
        <v>0</v>
      </c>
    </row>
    <row r="16" spans="1:6" ht="20.100000000000001" customHeight="1" x14ac:dyDescent="0.2">
      <c r="A16" s="139"/>
      <c r="B16" s="140"/>
      <c r="C16" s="141"/>
      <c r="D16" s="13">
        <f t="shared" si="0"/>
        <v>0</v>
      </c>
      <c r="E16" s="13">
        <f t="shared" si="1"/>
        <v>0</v>
      </c>
    </row>
    <row r="17" spans="1:5" ht="20.100000000000001" customHeight="1" x14ac:dyDescent="0.2">
      <c r="A17" s="360"/>
      <c r="B17" s="361"/>
      <c r="C17" s="88"/>
      <c r="D17" s="13">
        <f t="shared" si="0"/>
        <v>0</v>
      </c>
      <c r="E17" s="13">
        <f t="shared" si="1"/>
        <v>0</v>
      </c>
    </row>
    <row r="18" spans="1:5" ht="20.100000000000001" customHeight="1" x14ac:dyDescent="0.2">
      <c r="A18" s="360"/>
      <c r="B18" s="361"/>
      <c r="C18" s="88"/>
      <c r="D18" s="13">
        <f t="shared" si="0"/>
        <v>0</v>
      </c>
      <c r="E18" s="13">
        <f t="shared" si="1"/>
        <v>0</v>
      </c>
    </row>
    <row r="19" spans="1:5" ht="20.100000000000001" customHeight="1" x14ac:dyDescent="0.2">
      <c r="A19" s="360"/>
      <c r="B19" s="361"/>
      <c r="C19" s="88"/>
      <c r="D19" s="13">
        <f t="shared" si="0"/>
        <v>0</v>
      </c>
      <c r="E19" s="13">
        <f t="shared" si="1"/>
        <v>0</v>
      </c>
    </row>
    <row r="20" spans="1:5" ht="20.100000000000001" customHeight="1" x14ac:dyDescent="0.2">
      <c r="A20" s="360"/>
      <c r="B20" s="361"/>
      <c r="C20" s="88"/>
      <c r="D20" s="13">
        <f t="shared" si="0"/>
        <v>0</v>
      </c>
      <c r="E20" s="13">
        <f t="shared" si="1"/>
        <v>0</v>
      </c>
    </row>
    <row r="21" spans="1:5" ht="20.100000000000001" customHeight="1" x14ac:dyDescent="0.2">
      <c r="A21" s="360"/>
      <c r="B21" s="361"/>
      <c r="C21" s="88"/>
      <c r="D21" s="13">
        <f t="shared" si="0"/>
        <v>0</v>
      </c>
      <c r="E21" s="13">
        <f t="shared" si="1"/>
        <v>0</v>
      </c>
    </row>
    <row r="22" spans="1:5" ht="20.100000000000001" customHeight="1" x14ac:dyDescent="0.2">
      <c r="A22" s="360"/>
      <c r="B22" s="361"/>
      <c r="C22" s="88"/>
      <c r="D22" s="13">
        <f t="shared" si="0"/>
        <v>0</v>
      </c>
      <c r="E22" s="13">
        <f t="shared" si="1"/>
        <v>0</v>
      </c>
    </row>
    <row r="23" spans="1:5" ht="20.100000000000001" customHeight="1" x14ac:dyDescent="0.2">
      <c r="A23" s="360"/>
      <c r="B23" s="361"/>
      <c r="C23" s="88"/>
      <c r="D23" s="13">
        <f t="shared" si="0"/>
        <v>0</v>
      </c>
      <c r="E23" s="13">
        <f t="shared" si="1"/>
        <v>0</v>
      </c>
    </row>
    <row r="24" spans="1:5" ht="20.100000000000001" customHeight="1" x14ac:dyDescent="0.2">
      <c r="A24" s="360"/>
      <c r="B24" s="361"/>
      <c r="C24" s="88"/>
      <c r="D24" s="13">
        <f t="shared" si="0"/>
        <v>0</v>
      </c>
      <c r="E24" s="13">
        <f t="shared" si="1"/>
        <v>0</v>
      </c>
    </row>
    <row r="25" spans="1:5" ht="20.100000000000001" customHeight="1" x14ac:dyDescent="0.2">
      <c r="A25" s="360"/>
      <c r="B25" s="361"/>
      <c r="C25" s="88"/>
      <c r="D25" s="13">
        <f t="shared" ref="D25:D28" si="2">IFERROR(C25/GG_Obra,0)</f>
        <v>0</v>
      </c>
      <c r="E25" s="13">
        <f t="shared" ref="E25:E28" si="3">IFERROR(C25/Gastos_Generales_Pesos,0)</f>
        <v>0</v>
      </c>
    </row>
    <row r="26" spans="1:5" ht="20.100000000000001" customHeight="1" x14ac:dyDescent="0.2">
      <c r="A26" s="360"/>
      <c r="B26" s="361"/>
      <c r="C26" s="88"/>
      <c r="D26" s="13">
        <f t="shared" si="2"/>
        <v>0</v>
      </c>
      <c r="E26" s="13">
        <f t="shared" si="3"/>
        <v>0</v>
      </c>
    </row>
    <row r="27" spans="1:5" ht="20.100000000000001" customHeight="1" x14ac:dyDescent="0.2">
      <c r="A27" s="360"/>
      <c r="B27" s="361"/>
      <c r="C27" s="88"/>
      <c r="D27" s="13">
        <f t="shared" si="2"/>
        <v>0</v>
      </c>
      <c r="E27" s="13">
        <f t="shared" si="3"/>
        <v>0</v>
      </c>
    </row>
    <row r="28" spans="1:5" ht="20.100000000000001" customHeight="1" x14ac:dyDescent="0.2">
      <c r="A28" s="360"/>
      <c r="B28" s="361"/>
      <c r="C28" s="88"/>
      <c r="D28" s="13">
        <f t="shared" si="2"/>
        <v>0</v>
      </c>
      <c r="E28" s="13">
        <f t="shared" si="3"/>
        <v>0</v>
      </c>
    </row>
    <row r="29" spans="1:5" ht="20.100000000000001" customHeight="1" x14ac:dyDescent="0.2">
      <c r="A29" s="360"/>
      <c r="B29" s="361"/>
      <c r="C29" s="88"/>
      <c r="D29" s="13">
        <f t="shared" si="0"/>
        <v>0</v>
      </c>
      <c r="E29" s="13">
        <f t="shared" si="1"/>
        <v>0</v>
      </c>
    </row>
    <row r="30" spans="1:5" ht="20.100000000000001" customHeight="1" x14ac:dyDescent="0.2">
      <c r="A30" s="360"/>
      <c r="B30" s="361"/>
      <c r="C30" s="88"/>
      <c r="D30" s="13">
        <f t="shared" si="0"/>
        <v>0</v>
      </c>
      <c r="E30" s="13">
        <f t="shared" si="1"/>
        <v>0</v>
      </c>
    </row>
    <row r="31" spans="1:5" ht="20.100000000000001" customHeight="1" x14ac:dyDescent="0.2">
      <c r="A31" s="360"/>
      <c r="B31" s="361"/>
      <c r="C31" s="88"/>
      <c r="D31" s="13">
        <f t="shared" si="0"/>
        <v>0</v>
      </c>
      <c r="E31" s="13">
        <f t="shared" si="1"/>
        <v>0</v>
      </c>
    </row>
    <row r="32" spans="1:5" ht="20.100000000000001" customHeight="1" x14ac:dyDescent="0.2">
      <c r="A32" s="360"/>
      <c r="B32" s="361"/>
      <c r="C32" s="88"/>
      <c r="D32" s="13">
        <f t="shared" si="0"/>
        <v>0</v>
      </c>
      <c r="E32" s="13">
        <f t="shared" si="1"/>
        <v>0</v>
      </c>
    </row>
    <row r="33" spans="1:5" ht="20.100000000000001" customHeight="1" x14ac:dyDescent="0.2">
      <c r="A33" s="360"/>
      <c r="B33" s="361"/>
      <c r="C33" s="88"/>
      <c r="D33" s="13">
        <f t="shared" si="0"/>
        <v>0</v>
      </c>
      <c r="E33" s="13">
        <f t="shared" si="1"/>
        <v>0</v>
      </c>
    </row>
    <row r="34" spans="1:5" ht="20.100000000000001" customHeight="1" x14ac:dyDescent="0.2">
      <c r="A34" s="360"/>
      <c r="B34" s="361"/>
      <c r="C34" s="88"/>
      <c r="D34" s="13">
        <f t="shared" si="0"/>
        <v>0</v>
      </c>
      <c r="E34" s="13">
        <f t="shared" si="1"/>
        <v>0</v>
      </c>
    </row>
    <row r="35" spans="1:5" ht="20.100000000000001" customHeight="1" x14ac:dyDescent="0.2">
      <c r="A35" s="68"/>
      <c r="E35" s="69"/>
    </row>
    <row r="36" spans="1:5" ht="20.100000000000001" customHeight="1" x14ac:dyDescent="0.2">
      <c r="A36" s="358" t="s">
        <v>43</v>
      </c>
      <c r="B36" s="359"/>
      <c r="C36" s="87">
        <f>ROUND(SUBTOTAL(9,C37:C73),2)</f>
        <v>0</v>
      </c>
      <c r="D36" s="64">
        <f>SUBTOTAL(9,D37:D80)</f>
        <v>0</v>
      </c>
      <c r="E36" s="69"/>
    </row>
    <row r="37" spans="1:5" ht="20.100000000000001" customHeight="1" x14ac:dyDescent="0.2">
      <c r="A37" s="135"/>
      <c r="B37" s="136"/>
      <c r="C37" s="137"/>
      <c r="D37" s="13">
        <f t="shared" ref="D37:D73" si="4">IFERROR(C37/GG_Empresa,0)</f>
        <v>0</v>
      </c>
      <c r="E37" s="13">
        <f t="shared" ref="E37:E73" si="5">IFERROR(C37/Gastos_Generales_Pesos,0)</f>
        <v>0</v>
      </c>
    </row>
    <row r="38" spans="1:5" ht="20.100000000000001" customHeight="1" x14ac:dyDescent="0.2">
      <c r="A38" s="135"/>
      <c r="B38" s="136"/>
      <c r="C38" s="137"/>
      <c r="D38" s="13">
        <f t="shared" si="4"/>
        <v>0</v>
      </c>
      <c r="E38" s="13">
        <f t="shared" si="5"/>
        <v>0</v>
      </c>
    </row>
    <row r="39" spans="1:5" ht="20.100000000000001" customHeight="1" x14ac:dyDescent="0.2">
      <c r="A39" s="135"/>
      <c r="B39" s="136"/>
      <c r="C39" s="137"/>
      <c r="D39" s="13">
        <f t="shared" si="4"/>
        <v>0</v>
      </c>
      <c r="E39" s="13">
        <f t="shared" si="5"/>
        <v>0</v>
      </c>
    </row>
    <row r="40" spans="1:5" ht="20.100000000000001" customHeight="1" x14ac:dyDescent="0.2">
      <c r="A40" s="135"/>
      <c r="B40" s="136"/>
      <c r="C40" s="137"/>
      <c r="D40" s="13">
        <f t="shared" si="4"/>
        <v>0</v>
      </c>
      <c r="E40" s="13">
        <f t="shared" si="5"/>
        <v>0</v>
      </c>
    </row>
    <row r="41" spans="1:5" ht="20.100000000000001" customHeight="1" x14ac:dyDescent="0.2">
      <c r="A41" s="135"/>
      <c r="B41" s="136"/>
      <c r="C41" s="137"/>
      <c r="D41" s="13">
        <f t="shared" ref="D41:D60" si="6">IFERROR(C41/GG_Empresa,0)</f>
        <v>0</v>
      </c>
      <c r="E41" s="13">
        <f t="shared" ref="E41:E60" si="7">IFERROR(C41/Gastos_Generales_Pesos,0)</f>
        <v>0</v>
      </c>
    </row>
    <row r="42" spans="1:5" ht="20.100000000000001" customHeight="1" x14ac:dyDescent="0.2">
      <c r="A42" s="135"/>
      <c r="B42" s="136"/>
      <c r="C42" s="137"/>
      <c r="D42" s="13">
        <f t="shared" si="6"/>
        <v>0</v>
      </c>
      <c r="E42" s="13">
        <f t="shared" si="7"/>
        <v>0</v>
      </c>
    </row>
    <row r="43" spans="1:5" ht="20.100000000000001" customHeight="1" x14ac:dyDescent="0.2">
      <c r="A43" s="135"/>
      <c r="B43" s="136"/>
      <c r="C43" s="137"/>
      <c r="D43" s="13">
        <f t="shared" si="6"/>
        <v>0</v>
      </c>
      <c r="E43" s="13">
        <f t="shared" si="7"/>
        <v>0</v>
      </c>
    </row>
    <row r="44" spans="1:5" ht="20.100000000000001" customHeight="1" x14ac:dyDescent="0.2">
      <c r="A44" s="135"/>
      <c r="B44" s="136"/>
      <c r="C44" s="137"/>
      <c r="D44" s="13">
        <f t="shared" si="6"/>
        <v>0</v>
      </c>
      <c r="E44" s="13">
        <f t="shared" si="7"/>
        <v>0</v>
      </c>
    </row>
    <row r="45" spans="1:5" ht="20.100000000000001" customHeight="1" x14ac:dyDescent="0.2">
      <c r="A45" s="135"/>
      <c r="B45" s="136"/>
      <c r="C45" s="137"/>
      <c r="D45" s="13">
        <f t="shared" si="6"/>
        <v>0</v>
      </c>
      <c r="E45" s="13">
        <f t="shared" si="7"/>
        <v>0</v>
      </c>
    </row>
    <row r="46" spans="1:5" ht="20.100000000000001" customHeight="1" x14ac:dyDescent="0.2">
      <c r="A46" s="135"/>
      <c r="B46" s="136"/>
      <c r="C46" s="137"/>
      <c r="D46" s="13">
        <f t="shared" si="6"/>
        <v>0</v>
      </c>
      <c r="E46" s="13">
        <f t="shared" si="7"/>
        <v>0</v>
      </c>
    </row>
    <row r="47" spans="1:5" ht="20.100000000000001" customHeight="1" x14ac:dyDescent="0.2">
      <c r="A47" s="135"/>
      <c r="B47" s="136"/>
      <c r="C47" s="137"/>
      <c r="D47" s="13">
        <f t="shared" si="6"/>
        <v>0</v>
      </c>
      <c r="E47" s="13">
        <f t="shared" si="7"/>
        <v>0</v>
      </c>
    </row>
    <row r="48" spans="1:5" ht="20.100000000000001" customHeight="1" x14ac:dyDescent="0.2">
      <c r="A48" s="135"/>
      <c r="B48" s="136"/>
      <c r="C48" s="137"/>
      <c r="D48" s="13">
        <f t="shared" si="6"/>
        <v>0</v>
      </c>
      <c r="E48" s="13">
        <f t="shared" si="7"/>
        <v>0</v>
      </c>
    </row>
    <row r="49" spans="1:5" ht="20.100000000000001" customHeight="1" x14ac:dyDescent="0.2">
      <c r="A49" s="135"/>
      <c r="B49" s="136"/>
      <c r="C49" s="137"/>
      <c r="D49" s="13">
        <f t="shared" si="6"/>
        <v>0</v>
      </c>
      <c r="E49" s="13">
        <f t="shared" si="7"/>
        <v>0</v>
      </c>
    </row>
    <row r="50" spans="1:5" ht="20.100000000000001" customHeight="1" x14ac:dyDescent="0.2">
      <c r="A50" s="135"/>
      <c r="B50" s="136"/>
      <c r="C50" s="137"/>
      <c r="D50" s="13">
        <f t="shared" si="6"/>
        <v>0</v>
      </c>
      <c r="E50" s="13">
        <f t="shared" si="7"/>
        <v>0</v>
      </c>
    </row>
    <row r="51" spans="1:5" ht="20.100000000000001" customHeight="1" x14ac:dyDescent="0.2">
      <c r="A51" s="135"/>
      <c r="B51" s="136"/>
      <c r="C51" s="137"/>
      <c r="D51" s="13">
        <f t="shared" si="6"/>
        <v>0</v>
      </c>
      <c r="E51" s="13">
        <f t="shared" si="7"/>
        <v>0</v>
      </c>
    </row>
    <row r="52" spans="1:5" ht="20.100000000000001" customHeight="1" x14ac:dyDescent="0.2">
      <c r="A52" s="135"/>
      <c r="B52" s="136"/>
      <c r="C52" s="137"/>
      <c r="D52" s="13">
        <f t="shared" si="6"/>
        <v>0</v>
      </c>
      <c r="E52" s="13">
        <f t="shared" si="7"/>
        <v>0</v>
      </c>
    </row>
    <row r="53" spans="1:5" ht="20.100000000000001" customHeight="1" x14ac:dyDescent="0.2">
      <c r="A53" s="135"/>
      <c r="B53" s="136"/>
      <c r="C53" s="137"/>
      <c r="D53" s="13">
        <f t="shared" si="6"/>
        <v>0</v>
      </c>
      <c r="E53" s="13">
        <f t="shared" si="7"/>
        <v>0</v>
      </c>
    </row>
    <row r="54" spans="1:5" ht="20.100000000000001" customHeight="1" x14ac:dyDescent="0.2">
      <c r="A54" s="135"/>
      <c r="B54" s="136"/>
      <c r="C54" s="137"/>
      <c r="D54" s="13">
        <f t="shared" si="6"/>
        <v>0</v>
      </c>
      <c r="E54" s="13">
        <f t="shared" si="7"/>
        <v>0</v>
      </c>
    </row>
    <row r="55" spans="1:5" ht="20.100000000000001" customHeight="1" x14ac:dyDescent="0.2">
      <c r="A55" s="135"/>
      <c r="B55" s="136"/>
      <c r="C55" s="137"/>
      <c r="D55" s="13">
        <f t="shared" si="6"/>
        <v>0</v>
      </c>
      <c r="E55" s="13">
        <f t="shared" si="7"/>
        <v>0</v>
      </c>
    </row>
    <row r="56" spans="1:5" ht="20.100000000000001" customHeight="1" x14ac:dyDescent="0.2">
      <c r="A56" s="135"/>
      <c r="B56" s="136"/>
      <c r="C56" s="137"/>
      <c r="D56" s="13">
        <f t="shared" si="6"/>
        <v>0</v>
      </c>
      <c r="E56" s="13">
        <f t="shared" si="7"/>
        <v>0</v>
      </c>
    </row>
    <row r="57" spans="1:5" ht="20.100000000000001" customHeight="1" x14ac:dyDescent="0.2">
      <c r="A57" s="135"/>
      <c r="B57" s="136"/>
      <c r="C57" s="137"/>
      <c r="D57" s="13">
        <f t="shared" si="6"/>
        <v>0</v>
      </c>
      <c r="E57" s="13">
        <f t="shared" si="7"/>
        <v>0</v>
      </c>
    </row>
    <row r="58" spans="1:5" ht="20.100000000000001" customHeight="1" x14ac:dyDescent="0.2">
      <c r="A58" s="135"/>
      <c r="B58" s="138"/>
      <c r="C58" s="137"/>
      <c r="D58" s="13">
        <f t="shared" si="6"/>
        <v>0</v>
      </c>
      <c r="E58" s="13">
        <f t="shared" si="7"/>
        <v>0</v>
      </c>
    </row>
    <row r="59" spans="1:5" ht="20.100000000000001" customHeight="1" x14ac:dyDescent="0.2">
      <c r="A59" s="135"/>
      <c r="B59" s="138"/>
      <c r="C59" s="137"/>
      <c r="D59" s="13">
        <f t="shared" si="6"/>
        <v>0</v>
      </c>
      <c r="E59" s="13">
        <f t="shared" si="7"/>
        <v>0</v>
      </c>
    </row>
    <row r="60" spans="1:5" ht="20.100000000000001" customHeight="1" x14ac:dyDescent="0.2">
      <c r="A60" s="135"/>
      <c r="B60" s="138"/>
      <c r="C60" s="137"/>
      <c r="D60" s="13">
        <f t="shared" si="6"/>
        <v>0</v>
      </c>
      <c r="E60" s="13">
        <f t="shared" si="7"/>
        <v>0</v>
      </c>
    </row>
    <row r="61" spans="1:5" ht="20.100000000000001" customHeight="1" x14ac:dyDescent="0.2">
      <c r="A61" s="135"/>
      <c r="B61" s="138"/>
      <c r="C61" s="137"/>
      <c r="D61" s="13">
        <f t="shared" si="4"/>
        <v>0</v>
      </c>
      <c r="E61" s="13">
        <f t="shared" si="5"/>
        <v>0</v>
      </c>
    </row>
    <row r="62" spans="1:5" ht="20.100000000000001" customHeight="1" x14ac:dyDescent="0.2">
      <c r="A62" s="135"/>
      <c r="B62" s="138"/>
      <c r="C62" s="137"/>
      <c r="D62" s="13">
        <f t="shared" si="4"/>
        <v>0</v>
      </c>
      <c r="E62" s="13">
        <f t="shared" si="5"/>
        <v>0</v>
      </c>
    </row>
    <row r="63" spans="1:5" ht="20.100000000000001" customHeight="1" x14ac:dyDescent="0.2">
      <c r="A63" s="135"/>
      <c r="B63" s="138"/>
      <c r="C63" s="137"/>
      <c r="D63" s="13">
        <f t="shared" si="4"/>
        <v>0</v>
      </c>
      <c r="E63" s="13">
        <f t="shared" si="5"/>
        <v>0</v>
      </c>
    </row>
    <row r="64" spans="1:5" ht="20.100000000000001" customHeight="1" x14ac:dyDescent="0.2">
      <c r="A64" s="135"/>
      <c r="B64" s="138"/>
      <c r="C64" s="137"/>
      <c r="D64" s="13">
        <f t="shared" si="4"/>
        <v>0</v>
      </c>
      <c r="E64" s="13">
        <f t="shared" si="5"/>
        <v>0</v>
      </c>
    </row>
    <row r="65" spans="1:5" ht="20.100000000000001" customHeight="1" x14ac:dyDescent="0.2">
      <c r="A65" s="135"/>
      <c r="B65" s="138"/>
      <c r="C65" s="137"/>
      <c r="D65" s="13">
        <f t="shared" si="4"/>
        <v>0</v>
      </c>
      <c r="E65" s="13">
        <f t="shared" si="5"/>
        <v>0</v>
      </c>
    </row>
    <row r="66" spans="1:5" ht="20.100000000000001" customHeight="1" x14ac:dyDescent="0.2">
      <c r="A66" s="135"/>
      <c r="B66" s="138"/>
      <c r="C66" s="137"/>
      <c r="D66" s="13">
        <f t="shared" si="4"/>
        <v>0</v>
      </c>
      <c r="E66" s="13">
        <f t="shared" si="5"/>
        <v>0</v>
      </c>
    </row>
    <row r="67" spans="1:5" ht="20.100000000000001" customHeight="1" x14ac:dyDescent="0.2">
      <c r="A67" s="135"/>
      <c r="B67" s="138"/>
      <c r="C67" s="137"/>
      <c r="D67" s="13">
        <f t="shared" si="4"/>
        <v>0</v>
      </c>
      <c r="E67" s="13">
        <f t="shared" si="5"/>
        <v>0</v>
      </c>
    </row>
    <row r="68" spans="1:5" ht="20.100000000000001" customHeight="1" x14ac:dyDescent="0.2">
      <c r="A68" s="135"/>
      <c r="B68" s="138"/>
      <c r="C68" s="137"/>
      <c r="D68" s="13">
        <f t="shared" si="4"/>
        <v>0</v>
      </c>
      <c r="E68" s="13">
        <f t="shared" si="5"/>
        <v>0</v>
      </c>
    </row>
    <row r="69" spans="1:5" ht="20.100000000000001" customHeight="1" x14ac:dyDescent="0.2">
      <c r="A69" s="135"/>
      <c r="B69" s="138"/>
      <c r="C69" s="137"/>
      <c r="D69" s="13">
        <f t="shared" si="4"/>
        <v>0</v>
      </c>
      <c r="E69" s="13">
        <f t="shared" si="5"/>
        <v>0</v>
      </c>
    </row>
    <row r="70" spans="1:5" ht="20.100000000000001" customHeight="1" x14ac:dyDescent="0.2">
      <c r="A70" s="135"/>
      <c r="B70" s="138"/>
      <c r="C70" s="137"/>
      <c r="D70" s="13">
        <f t="shared" ref="D70:D72" si="8">IFERROR(C70/GG_Empresa,0)</f>
        <v>0</v>
      </c>
      <c r="E70" s="13">
        <f t="shared" ref="E70:E72" si="9">IFERROR(C70/Gastos_Generales_Pesos,0)</f>
        <v>0</v>
      </c>
    </row>
    <row r="71" spans="1:5" ht="20.100000000000001" customHeight="1" x14ac:dyDescent="0.2">
      <c r="A71" s="135"/>
      <c r="B71" s="138"/>
      <c r="C71" s="137"/>
      <c r="D71" s="13">
        <f t="shared" si="8"/>
        <v>0</v>
      </c>
      <c r="E71" s="13">
        <f t="shared" si="9"/>
        <v>0</v>
      </c>
    </row>
    <row r="72" spans="1:5" ht="20.100000000000001" customHeight="1" x14ac:dyDescent="0.2">
      <c r="A72" s="135"/>
      <c r="B72" s="138"/>
      <c r="C72" s="137"/>
      <c r="D72" s="13">
        <f t="shared" si="8"/>
        <v>0</v>
      </c>
      <c r="E72" s="13">
        <f t="shared" si="9"/>
        <v>0</v>
      </c>
    </row>
    <row r="73" spans="1:5" ht="20.100000000000001" customHeight="1" x14ac:dyDescent="0.2">
      <c r="A73" s="135"/>
      <c r="B73" s="138"/>
      <c r="C73" s="137"/>
      <c r="D73" s="13">
        <f t="shared" si="4"/>
        <v>0</v>
      </c>
      <c r="E73" s="13">
        <f t="shared" si="5"/>
        <v>0</v>
      </c>
    </row>
    <row r="74" spans="1:5" ht="20.100000000000001" customHeight="1" x14ac:dyDescent="0.2">
      <c r="A74" s="68"/>
      <c r="E74" s="69"/>
    </row>
    <row r="75" spans="1:5" ht="20.100000000000001" customHeight="1" x14ac:dyDescent="0.2">
      <c r="A75" s="358" t="s">
        <v>600</v>
      </c>
      <c r="B75" s="359"/>
      <c r="C75" s="87">
        <f>ROUND(SUBTOTAL(9,C11:C73),2)</f>
        <v>0</v>
      </c>
      <c r="D75" s="70"/>
      <c r="E75" s="71">
        <f>SUBTOTAL(9,E11:E73)</f>
        <v>0</v>
      </c>
    </row>
    <row r="76" spans="1:5" ht="20.100000000000001" customHeight="1" x14ac:dyDescent="0.2">
      <c r="E76" s="65"/>
    </row>
    <row r="77" spans="1:5" ht="20.100000000000001" customHeight="1" x14ac:dyDescent="0.2">
      <c r="D77" s="6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36" sqref="D36"/>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c r="B4" s="77"/>
      <c r="C4" s="80"/>
      <c r="D4" s="79"/>
      <c r="E4" s="79" t="str">
        <f t="shared" ref="E4:E22" si="0">IFERROR(VLOOKUP(D4,Tabla_Indices,5,FALSE),"")</f>
        <v/>
      </c>
    </row>
    <row r="5" spans="1:5" x14ac:dyDescent="0.2">
      <c r="A5" s="79"/>
      <c r="B5" s="77"/>
      <c r="C5" s="80"/>
      <c r="D5" s="79"/>
      <c r="E5" s="79" t="str">
        <f t="shared" si="0"/>
        <v/>
      </c>
    </row>
    <row r="6" spans="1:5" x14ac:dyDescent="0.2">
      <c r="A6" s="79"/>
      <c r="B6" s="77"/>
      <c r="C6" s="80"/>
      <c r="D6" s="79"/>
      <c r="E6" s="79" t="str">
        <f t="shared" si="0"/>
        <v/>
      </c>
    </row>
    <row r="7" spans="1:5" x14ac:dyDescent="0.2">
      <c r="A7" s="79"/>
      <c r="B7" s="77"/>
      <c r="C7" s="80"/>
      <c r="D7" s="79"/>
      <c r="E7" s="79" t="str">
        <f t="shared" si="0"/>
        <v/>
      </c>
    </row>
    <row r="8" spans="1:5" x14ac:dyDescent="0.2">
      <c r="A8" s="79"/>
      <c r="B8" s="77"/>
      <c r="C8" s="80"/>
      <c r="D8" s="79"/>
      <c r="E8" s="79" t="str">
        <f t="shared" si="0"/>
        <v/>
      </c>
    </row>
    <row r="9" spans="1:5" x14ac:dyDescent="0.2">
      <c r="A9" s="79"/>
      <c r="B9" s="77"/>
      <c r="C9" s="80"/>
      <c r="D9" s="79"/>
      <c r="E9" s="79" t="str">
        <f t="shared" si="0"/>
        <v/>
      </c>
    </row>
    <row r="10" spans="1:5" x14ac:dyDescent="0.2">
      <c r="A10" s="79"/>
      <c r="B10" s="77"/>
      <c r="C10" s="80"/>
      <c r="D10" s="79"/>
      <c r="E10" s="79" t="str">
        <f t="shared" si="0"/>
        <v/>
      </c>
    </row>
    <row r="11" spans="1:5" x14ac:dyDescent="0.2">
      <c r="A11" s="79"/>
      <c r="B11" s="77"/>
      <c r="C11" s="80"/>
      <c r="D11" s="79"/>
      <c r="E11" s="79" t="str">
        <f t="shared" si="0"/>
        <v/>
      </c>
    </row>
    <row r="12" spans="1:5" x14ac:dyDescent="0.2">
      <c r="A12" s="79"/>
      <c r="B12" s="77"/>
      <c r="C12" s="80"/>
      <c r="D12" s="79"/>
      <c r="E12" s="79" t="str">
        <f t="shared" si="0"/>
        <v/>
      </c>
    </row>
    <row r="13" spans="1:5" x14ac:dyDescent="0.2">
      <c r="A13" s="79"/>
      <c r="B13" s="77"/>
      <c r="C13" s="80"/>
      <c r="D13" s="79"/>
      <c r="E13" s="79" t="str">
        <f t="shared" si="0"/>
        <v/>
      </c>
    </row>
    <row r="14" spans="1:5" x14ac:dyDescent="0.2">
      <c r="A14" s="79"/>
      <c r="B14" s="77"/>
      <c r="C14" s="80"/>
      <c r="D14" s="79"/>
      <c r="E14" s="79" t="str">
        <f t="shared" si="0"/>
        <v/>
      </c>
    </row>
    <row r="15" spans="1:5" x14ac:dyDescent="0.2">
      <c r="A15" s="79"/>
      <c r="B15" s="77"/>
      <c r="C15" s="80"/>
      <c r="D15" s="79"/>
      <c r="E15" s="79" t="str">
        <f t="shared" si="0"/>
        <v/>
      </c>
    </row>
    <row r="16" spans="1:5" x14ac:dyDescent="0.2">
      <c r="A16" s="79"/>
      <c r="B16" s="77"/>
      <c r="C16" s="80"/>
      <c r="D16" s="79"/>
      <c r="E16" s="79" t="str">
        <f t="shared" si="0"/>
        <v/>
      </c>
    </row>
    <row r="17" spans="1:5" x14ac:dyDescent="0.2">
      <c r="A17" s="79"/>
      <c r="B17" s="77"/>
      <c r="C17" s="80"/>
      <c r="D17" s="79"/>
      <c r="E17" s="79" t="str">
        <f t="shared" si="0"/>
        <v/>
      </c>
    </row>
    <row r="18" spans="1:5" x14ac:dyDescent="0.2">
      <c r="A18" s="79"/>
      <c r="B18" s="77"/>
      <c r="C18" s="80"/>
      <c r="D18" s="79"/>
      <c r="E18" s="79" t="str">
        <f t="shared" si="0"/>
        <v/>
      </c>
    </row>
    <row r="19" spans="1:5" x14ac:dyDescent="0.2">
      <c r="A19" s="79"/>
      <c r="B19" s="77"/>
      <c r="C19" s="80"/>
      <c r="D19" s="79"/>
      <c r="E19" s="79" t="str">
        <f t="shared" si="0"/>
        <v/>
      </c>
    </row>
    <row r="20" spans="1:5" x14ac:dyDescent="0.2">
      <c r="A20" s="79"/>
      <c r="B20" s="77"/>
      <c r="C20" s="80"/>
      <c r="D20" s="79"/>
      <c r="E20" s="79" t="str">
        <f t="shared" si="0"/>
        <v/>
      </c>
    </row>
    <row r="21" spans="1:5" x14ac:dyDescent="0.2">
      <c r="A21" s="79"/>
      <c r="B21" s="77"/>
      <c r="C21" s="80"/>
      <c r="D21" s="79"/>
      <c r="E21" s="79" t="str">
        <f t="shared" si="0"/>
        <v/>
      </c>
    </row>
    <row r="22" spans="1:5" x14ac:dyDescent="0.2">
      <c r="A22" s="79"/>
      <c r="B22" s="77"/>
      <c r="C22" s="80"/>
      <c r="D22" s="79"/>
      <c r="E22" s="79" t="str">
        <f t="shared" si="0"/>
        <v/>
      </c>
    </row>
    <row r="23" spans="1:5" x14ac:dyDescent="0.2">
      <c r="A23" s="79"/>
      <c r="B23" s="77"/>
      <c r="C23" s="80"/>
      <c r="D23" s="79"/>
      <c r="E23" s="79" t="str">
        <f t="shared" ref="E23:E25" si="1">IFERROR(VLOOKUP(D23,Tabla_Indices,5,FALSE),"")</f>
        <v/>
      </c>
    </row>
    <row r="24" spans="1:5" x14ac:dyDescent="0.2">
      <c r="A24" s="79"/>
      <c r="B24" s="77"/>
      <c r="C24" s="80"/>
      <c r="D24" s="79"/>
      <c r="E24" s="79" t="str">
        <f t="shared" si="1"/>
        <v/>
      </c>
    </row>
    <row r="25" spans="1:5" x14ac:dyDescent="0.2">
      <c r="A25" s="79"/>
      <c r="B25" s="77"/>
      <c r="C25" s="80"/>
      <c r="D25" s="79"/>
      <c r="E25" s="79" t="str">
        <f t="shared" si="1"/>
        <v/>
      </c>
    </row>
    <row r="26" spans="1:5" x14ac:dyDescent="0.2">
      <c r="A26" s="79"/>
      <c r="B26" s="77"/>
      <c r="C26" s="80"/>
      <c r="D26" s="79"/>
      <c r="E26" s="79" t="str">
        <f t="shared" ref="E26:E29" si="2">IFERROR(VLOOKUP(D26,Tabla_Indices,5,FALSE),"")</f>
        <v/>
      </c>
    </row>
    <row r="27" spans="1:5" x14ac:dyDescent="0.2">
      <c r="A27" s="79"/>
      <c r="B27" s="77"/>
      <c r="C27" s="80"/>
      <c r="D27" s="79"/>
      <c r="E27" s="79" t="str">
        <f t="shared" si="2"/>
        <v/>
      </c>
    </row>
    <row r="28" spans="1:5" x14ac:dyDescent="0.2">
      <c r="A28" s="79"/>
      <c r="B28" s="77"/>
      <c r="C28" s="80"/>
      <c r="D28" s="79"/>
      <c r="E28" s="79" t="str">
        <f t="shared" si="2"/>
        <v/>
      </c>
    </row>
    <row r="29" spans="1:5" x14ac:dyDescent="0.2">
      <c r="A29" s="79"/>
      <c r="B29" s="77"/>
      <c r="C29" s="80"/>
      <c r="D29" s="79"/>
      <c r="E29" s="79" t="str">
        <f t="shared" si="2"/>
        <v/>
      </c>
    </row>
    <row r="30" spans="1:5" x14ac:dyDescent="0.2">
      <c r="A30" s="79"/>
      <c r="B30" s="77"/>
      <c r="C30" s="80"/>
      <c r="D30" s="79"/>
      <c r="E30" s="79"/>
    </row>
    <row r="31" spans="1:5" x14ac:dyDescent="0.2">
      <c r="A31" s="79"/>
      <c r="B31" s="77"/>
      <c r="C31" s="80"/>
      <c r="D31" s="79"/>
      <c r="E31" s="79"/>
    </row>
    <row r="32" spans="1:5" x14ac:dyDescent="0.2">
      <c r="A32" s="79"/>
      <c r="B32" s="77"/>
      <c r="C32" s="80"/>
      <c r="D32" s="79"/>
      <c r="E32" s="79"/>
    </row>
    <row r="33" spans="1:5" x14ac:dyDescent="0.2">
      <c r="A33" s="79"/>
      <c r="B33" s="77"/>
      <c r="C33" s="80"/>
      <c r="D33" s="79"/>
      <c r="E33" s="79"/>
    </row>
    <row r="34" spans="1:5" x14ac:dyDescent="0.2">
      <c r="A34" s="79"/>
      <c r="B34" s="77"/>
      <c r="C34" s="80"/>
      <c r="D34" s="79"/>
      <c r="E34" s="79"/>
    </row>
    <row r="35" spans="1:5" x14ac:dyDescent="0.2">
      <c r="A35" s="79"/>
      <c r="B35" s="77"/>
      <c r="C35" s="80"/>
      <c r="D35" s="79"/>
      <c r="E35" s="79"/>
    </row>
    <row r="36" spans="1:5" x14ac:dyDescent="0.2">
      <c r="A36" s="79"/>
      <c r="B36" s="77"/>
      <c r="C36" s="80"/>
      <c r="D36" s="79"/>
      <c r="E36" s="79"/>
    </row>
    <row r="37" spans="1:5" x14ac:dyDescent="0.2">
      <c r="A37" s="79"/>
      <c r="B37" s="77"/>
      <c r="C37" s="80"/>
      <c r="D37" s="79"/>
      <c r="E37" s="79"/>
    </row>
    <row r="38" spans="1:5" x14ac:dyDescent="0.2">
      <c r="A38" s="79"/>
      <c r="B38" s="77"/>
      <c r="C38" s="80"/>
      <c r="D38" s="79"/>
      <c r="E38" s="79"/>
    </row>
    <row r="39" spans="1:5" x14ac:dyDescent="0.2">
      <c r="A39" s="79"/>
      <c r="B39" s="77"/>
      <c r="C39" s="80"/>
      <c r="D39" s="79"/>
      <c r="E39" s="79"/>
    </row>
    <row r="40" spans="1:5" x14ac:dyDescent="0.2">
      <c r="A40" s="79"/>
      <c r="B40" s="77"/>
      <c r="C40" s="80"/>
      <c r="D40" s="79"/>
      <c r="E40" s="79"/>
    </row>
    <row r="41" spans="1:5" x14ac:dyDescent="0.2">
      <c r="A41" s="79"/>
      <c r="B41" s="77"/>
      <c r="C41" s="80"/>
      <c r="D41" s="79"/>
      <c r="E41" s="79"/>
    </row>
    <row r="42" spans="1:5" x14ac:dyDescent="0.2">
      <c r="A42" s="79"/>
      <c r="B42" s="77"/>
      <c r="C42" s="80"/>
      <c r="D42" s="79"/>
      <c r="E42" s="79"/>
    </row>
    <row r="43" spans="1:5" x14ac:dyDescent="0.2">
      <c r="A43" s="79"/>
      <c r="B43" s="77"/>
      <c r="C43" s="80"/>
      <c r="D43" s="79"/>
      <c r="E43" s="79"/>
    </row>
    <row r="44" spans="1:5" x14ac:dyDescent="0.2">
      <c r="A44" s="79"/>
      <c r="B44" s="77"/>
      <c r="C44" s="80"/>
      <c r="D44" s="79"/>
      <c r="E44" s="79"/>
    </row>
    <row r="45" spans="1:5" x14ac:dyDescent="0.2">
      <c r="A45" s="79"/>
      <c r="B45" s="77"/>
      <c r="C45" s="80"/>
      <c r="D45" s="79"/>
      <c r="E45" s="79"/>
    </row>
    <row r="46" spans="1:5" x14ac:dyDescent="0.2">
      <c r="A46" s="79"/>
      <c r="B46" s="77"/>
      <c r="C46" s="80"/>
      <c r="D46" s="79"/>
      <c r="E46" s="79"/>
    </row>
    <row r="47" spans="1:5" x14ac:dyDescent="0.2">
      <c r="A47" s="79"/>
      <c r="B47" s="77"/>
      <c r="C47" s="80"/>
      <c r="D47" s="79"/>
      <c r="E47" s="79"/>
    </row>
    <row r="48" spans="1:5" x14ac:dyDescent="0.2">
      <c r="A48" s="79"/>
      <c r="B48" s="77"/>
      <c r="C48" s="80"/>
      <c r="D48" s="79"/>
      <c r="E48" s="79"/>
    </row>
    <row r="49" spans="1:5" x14ac:dyDescent="0.2">
      <c r="A49" s="79"/>
      <c r="B49" s="77"/>
      <c r="C49" s="80"/>
      <c r="D49" s="79"/>
      <c r="E49" s="79"/>
    </row>
    <row r="50" spans="1:5" x14ac:dyDescent="0.2">
      <c r="A50" s="79"/>
      <c r="B50" s="77"/>
      <c r="C50" s="80"/>
      <c r="D50" s="79"/>
      <c r="E50" s="79"/>
    </row>
    <row r="51" spans="1:5" x14ac:dyDescent="0.2">
      <c r="A51" s="79"/>
      <c r="B51" s="77"/>
      <c r="C51" s="80"/>
      <c r="D51" s="79"/>
      <c r="E51" s="79"/>
    </row>
    <row r="52" spans="1:5" x14ac:dyDescent="0.2">
      <c r="A52" s="79"/>
      <c r="B52" s="77"/>
      <c r="C52" s="80"/>
      <c r="D52" s="79"/>
      <c r="E52" s="79"/>
    </row>
    <row r="53" spans="1:5" x14ac:dyDescent="0.2">
      <c r="A53" s="79"/>
      <c r="B53" s="77"/>
      <c r="C53" s="80"/>
      <c r="D53" s="79"/>
      <c r="E53" s="79"/>
    </row>
    <row r="54" spans="1:5" x14ac:dyDescent="0.2">
      <c r="A54" s="79"/>
      <c r="B54" s="77"/>
      <c r="C54" s="80"/>
      <c r="D54" s="79"/>
      <c r="E54" s="79"/>
    </row>
    <row r="55" spans="1:5" x14ac:dyDescent="0.2">
      <c r="A55" s="79"/>
      <c r="B55" s="77"/>
      <c r="C55" s="80"/>
      <c r="D55" s="79"/>
      <c r="E55" s="79"/>
    </row>
    <row r="56" spans="1:5" x14ac:dyDescent="0.2">
      <c r="A56" s="79"/>
      <c r="B56" s="77"/>
      <c r="C56" s="80"/>
      <c r="D56" s="79"/>
      <c r="E56" s="79"/>
    </row>
    <row r="57" spans="1:5" x14ac:dyDescent="0.2">
      <c r="A57" s="79"/>
      <c r="B57" s="77"/>
      <c r="C57" s="80"/>
      <c r="D57" s="79"/>
      <c r="E57" s="79"/>
    </row>
    <row r="58" spans="1:5" x14ac:dyDescent="0.2">
      <c r="A58" s="79"/>
      <c r="B58" s="77"/>
      <c r="C58" s="80"/>
      <c r="D58" s="79"/>
      <c r="E58" s="79"/>
    </row>
    <row r="59" spans="1:5" x14ac:dyDescent="0.2">
      <c r="A59" s="79"/>
      <c r="B59" s="77"/>
      <c r="C59" s="80"/>
      <c r="D59" s="79"/>
      <c r="E59" s="79"/>
    </row>
    <row r="60" spans="1:5" x14ac:dyDescent="0.2">
      <c r="A60" s="79"/>
      <c r="B60" s="77"/>
      <c r="C60" s="80"/>
      <c r="D60" s="79"/>
      <c r="E60" s="79"/>
    </row>
    <row r="61" spans="1:5" x14ac:dyDescent="0.2">
      <c r="A61" s="79"/>
      <c r="B61" s="77"/>
      <c r="C61" s="80"/>
      <c r="D61" s="79"/>
      <c r="E61" s="79"/>
    </row>
    <row r="62" spans="1:5" x14ac:dyDescent="0.2">
      <c r="A62" s="79"/>
      <c r="B62" s="77"/>
      <c r="C62" s="80"/>
      <c r="D62" s="79"/>
      <c r="E62" s="79"/>
    </row>
    <row r="63" spans="1:5" x14ac:dyDescent="0.2">
      <c r="A63" s="79"/>
      <c r="B63" s="77"/>
      <c r="C63" s="80"/>
      <c r="D63" s="79"/>
      <c r="E63" s="79"/>
    </row>
    <row r="64" spans="1:5" x14ac:dyDescent="0.2">
      <c r="A64" s="79"/>
      <c r="B64" s="77"/>
      <c r="C64" s="80"/>
      <c r="D64" s="79"/>
      <c r="E64" s="79"/>
    </row>
    <row r="65" spans="1:5" x14ac:dyDescent="0.2">
      <c r="A65" s="79"/>
      <c r="B65" s="77"/>
      <c r="C65" s="80"/>
      <c r="D65" s="79"/>
      <c r="E65" s="79"/>
    </row>
    <row r="66" spans="1:5" x14ac:dyDescent="0.2">
      <c r="A66" s="79"/>
      <c r="B66" s="77"/>
      <c r="C66" s="80"/>
      <c r="D66" s="79"/>
      <c r="E66" s="79"/>
    </row>
    <row r="67" spans="1:5" x14ac:dyDescent="0.2">
      <c r="A67" s="79"/>
      <c r="B67" s="77"/>
      <c r="C67" s="80"/>
      <c r="D67" s="79"/>
      <c r="E67" s="79"/>
    </row>
    <row r="68" spans="1:5" x14ac:dyDescent="0.2">
      <c r="A68" s="79"/>
      <c r="B68" s="77"/>
      <c r="C68" s="80"/>
      <c r="D68" s="79"/>
      <c r="E68" s="79"/>
    </row>
    <row r="69" spans="1:5" x14ac:dyDescent="0.2">
      <c r="A69" s="79"/>
      <c r="B69" s="77"/>
      <c r="C69" s="80"/>
      <c r="D69" s="79"/>
      <c r="E69" s="79"/>
    </row>
    <row r="70" spans="1:5" x14ac:dyDescent="0.2">
      <c r="A70" s="79"/>
      <c r="B70" s="77"/>
      <c r="C70" s="80"/>
      <c r="D70" s="79"/>
      <c r="E70" s="79"/>
    </row>
    <row r="71" spans="1:5" x14ac:dyDescent="0.2">
      <c r="A71" s="79"/>
      <c r="B71" s="77"/>
      <c r="C71" s="80"/>
      <c r="D71" s="79"/>
      <c r="E71" s="79"/>
    </row>
    <row r="72" spans="1:5" x14ac:dyDescent="0.2">
      <c r="A72" s="79"/>
      <c r="B72" s="77"/>
      <c r="C72" s="80"/>
      <c r="D72" s="79"/>
      <c r="E72" s="79"/>
    </row>
    <row r="73" spans="1:5" x14ac:dyDescent="0.2">
      <c r="A73" s="79"/>
      <c r="B73" s="77"/>
      <c r="C73" s="80"/>
      <c r="D73" s="79"/>
      <c r="E73" s="79"/>
    </row>
    <row r="74" spans="1:5" x14ac:dyDescent="0.2">
      <c r="A74" s="79"/>
      <c r="B74" s="77"/>
      <c r="C74" s="80"/>
      <c r="D74" s="79"/>
      <c r="E74" s="79"/>
    </row>
    <row r="75" spans="1:5" x14ac:dyDescent="0.2">
      <c r="A75" s="79"/>
      <c r="B75" s="77"/>
      <c r="C75" s="80"/>
      <c r="D75" s="79"/>
      <c r="E75" s="79"/>
    </row>
    <row r="76" spans="1:5" x14ac:dyDescent="0.2">
      <c r="A76" s="79"/>
      <c r="B76" s="77"/>
      <c r="C76" s="80"/>
      <c r="D76" s="79"/>
      <c r="E76" s="79"/>
    </row>
    <row r="77" spans="1:5" x14ac:dyDescent="0.2">
      <c r="A77" s="79"/>
      <c r="B77" s="77"/>
      <c r="C77" s="80"/>
      <c r="D77" s="79"/>
      <c r="E77" s="79"/>
    </row>
    <row r="78" spans="1:5" x14ac:dyDescent="0.2">
      <c r="A78" s="79"/>
      <c r="B78" s="77"/>
      <c r="C78" s="80"/>
      <c r="D78" s="79"/>
      <c r="E78" s="79"/>
    </row>
    <row r="79" spans="1:5" x14ac:dyDescent="0.2">
      <c r="A79" s="79"/>
      <c r="B79" s="77"/>
      <c r="C79" s="80"/>
      <c r="D79" s="79"/>
      <c r="E79" s="79"/>
    </row>
    <row r="80" spans="1:5" x14ac:dyDescent="0.2">
      <c r="A80" s="79"/>
      <c r="B80" s="77"/>
      <c r="C80" s="80"/>
      <c r="D80" s="79"/>
      <c r="E80" s="79"/>
    </row>
    <row r="81" spans="1:5" x14ac:dyDescent="0.2">
      <c r="A81" s="79"/>
      <c r="B81" s="77"/>
      <c r="C81" s="80"/>
      <c r="D81" s="79"/>
      <c r="E81" s="79"/>
    </row>
    <row r="82" spans="1:5" x14ac:dyDescent="0.2">
      <c r="A82" s="79"/>
      <c r="B82" s="77"/>
      <c r="C82" s="80"/>
      <c r="D82" s="79"/>
      <c r="E82" s="79"/>
    </row>
    <row r="83" spans="1:5" x14ac:dyDescent="0.2">
      <c r="A83" s="79"/>
      <c r="B83" s="77"/>
      <c r="C83" s="80"/>
      <c r="D83" s="79"/>
      <c r="E83" s="79"/>
    </row>
    <row r="84" spans="1:5" x14ac:dyDescent="0.2">
      <c r="A84" s="79"/>
      <c r="B84" s="77"/>
      <c r="C84" s="80"/>
      <c r="D84" s="79"/>
      <c r="E84" s="79"/>
    </row>
    <row r="85" spans="1:5" x14ac:dyDescent="0.2">
      <c r="A85" s="79"/>
      <c r="B85" s="77"/>
      <c r="C85" s="80"/>
      <c r="D85" s="79"/>
      <c r="E85" s="79"/>
    </row>
    <row r="86" spans="1:5" x14ac:dyDescent="0.2">
      <c r="A86" s="79"/>
      <c r="B86" s="77"/>
      <c r="C86" s="80"/>
      <c r="D86" s="79"/>
      <c r="E86" s="79"/>
    </row>
    <row r="87" spans="1:5" x14ac:dyDescent="0.2">
      <c r="A87" s="79"/>
      <c r="B87" s="77"/>
      <c r="C87" s="80"/>
      <c r="D87" s="79"/>
      <c r="E87" s="79"/>
    </row>
    <row r="88" spans="1:5" x14ac:dyDescent="0.2">
      <c r="A88" s="79"/>
      <c r="B88" s="77"/>
      <c r="C88" s="80"/>
      <c r="D88" s="79"/>
      <c r="E88" s="79"/>
    </row>
    <row r="89" spans="1:5" x14ac:dyDescent="0.2">
      <c r="A89" s="79"/>
      <c r="B89" s="77"/>
      <c r="C89" s="80"/>
      <c r="D89" s="79"/>
      <c r="E89" s="79"/>
    </row>
    <row r="90" spans="1:5" x14ac:dyDescent="0.2">
      <c r="A90" s="79"/>
      <c r="B90" s="77"/>
      <c r="C90" s="80"/>
      <c r="D90" s="79"/>
      <c r="E90" s="79"/>
    </row>
    <row r="91" spans="1:5" x14ac:dyDescent="0.2">
      <c r="A91" s="79"/>
      <c r="B91" s="77"/>
      <c r="C91" s="80"/>
      <c r="D91" s="79"/>
      <c r="E91" s="79"/>
    </row>
    <row r="92" spans="1:5" x14ac:dyDescent="0.2">
      <c r="A92" s="79"/>
      <c r="B92" s="77"/>
      <c r="C92" s="80"/>
      <c r="D92" s="79"/>
      <c r="E92" s="79"/>
    </row>
    <row r="93" spans="1:5" x14ac:dyDescent="0.2">
      <c r="A93" s="79"/>
      <c r="B93" s="77"/>
      <c r="C93" s="80"/>
      <c r="D93" s="79"/>
      <c r="E93" s="79"/>
    </row>
    <row r="94" spans="1:5" x14ac:dyDescent="0.2">
      <c r="A94" s="79"/>
      <c r="B94" s="77"/>
      <c r="C94" s="80"/>
      <c r="D94" s="79"/>
      <c r="E94" s="79"/>
    </row>
    <row r="95" spans="1:5" x14ac:dyDescent="0.2">
      <c r="A95" s="79"/>
      <c r="B95" s="77"/>
      <c r="C95" s="80"/>
      <c r="D95" s="79"/>
      <c r="E95" s="79"/>
    </row>
    <row r="96" spans="1:5" x14ac:dyDescent="0.2">
      <c r="A96" s="79"/>
      <c r="B96" s="77"/>
      <c r="C96" s="80"/>
      <c r="D96" s="79"/>
      <c r="E96" s="79"/>
    </row>
    <row r="97" spans="1:5" x14ac:dyDescent="0.2">
      <c r="A97" s="79"/>
      <c r="B97" s="77"/>
      <c r="C97" s="80"/>
      <c r="D97" s="79"/>
      <c r="E97" s="79"/>
    </row>
    <row r="98" spans="1:5" x14ac:dyDescent="0.2">
      <c r="A98" s="79"/>
      <c r="B98" s="77"/>
      <c r="C98" s="80"/>
      <c r="D98" s="79"/>
      <c r="E98" s="79"/>
    </row>
    <row r="99" spans="1:5" x14ac:dyDescent="0.2">
      <c r="A99" s="79"/>
      <c r="B99" s="77"/>
      <c r="C99" s="80"/>
      <c r="D99" s="79"/>
      <c r="E99" s="79"/>
    </row>
    <row r="100" spans="1:5" x14ac:dyDescent="0.2">
      <c r="A100" s="79"/>
      <c r="B100" s="77"/>
      <c r="C100" s="80"/>
      <c r="D100" s="79"/>
      <c r="E100" s="79"/>
    </row>
    <row r="101" spans="1:5" x14ac:dyDescent="0.2">
      <c r="A101" s="79"/>
      <c r="B101" s="77"/>
      <c r="C101" s="80"/>
      <c r="D101" s="79"/>
      <c r="E101" s="79"/>
    </row>
    <row r="102" spans="1:5" x14ac:dyDescent="0.2">
      <c r="A102" s="79"/>
      <c r="B102" s="77"/>
      <c r="C102" s="80"/>
      <c r="D102" s="79"/>
      <c r="E102" s="79"/>
    </row>
    <row r="103" spans="1:5" x14ac:dyDescent="0.2">
      <c r="A103" s="79"/>
      <c r="B103" s="77"/>
      <c r="C103" s="80"/>
      <c r="D103" s="79"/>
      <c r="E103" s="79"/>
    </row>
    <row r="104" spans="1:5" x14ac:dyDescent="0.2">
      <c r="A104" s="79"/>
      <c r="B104" s="77"/>
      <c r="C104" s="80"/>
      <c r="D104" s="79"/>
      <c r="E104" s="79"/>
    </row>
    <row r="105" spans="1:5" x14ac:dyDescent="0.2">
      <c r="A105" s="79"/>
      <c r="B105" s="77"/>
      <c r="C105" s="80"/>
      <c r="D105" s="79"/>
      <c r="E105" s="79"/>
    </row>
    <row r="106" spans="1:5" x14ac:dyDescent="0.2">
      <c r="A106" s="79"/>
      <c r="B106" s="77"/>
      <c r="C106" s="80"/>
      <c r="D106" s="79"/>
      <c r="E106" s="79"/>
    </row>
    <row r="107" spans="1:5" x14ac:dyDescent="0.2">
      <c r="A107" s="79"/>
      <c r="B107" s="77"/>
      <c r="C107" s="80"/>
      <c r="D107" s="79"/>
      <c r="E107" s="79"/>
    </row>
    <row r="108" spans="1:5" x14ac:dyDescent="0.2">
      <c r="A108" s="79"/>
      <c r="B108" s="77"/>
      <c r="C108" s="80"/>
      <c r="D108" s="79"/>
      <c r="E108" s="79"/>
    </row>
    <row r="109" spans="1:5" x14ac:dyDescent="0.2">
      <c r="A109" s="79"/>
      <c r="B109" s="77"/>
      <c r="C109" s="80"/>
      <c r="D109" s="79"/>
      <c r="E109" s="79"/>
    </row>
    <row r="110" spans="1:5" x14ac:dyDescent="0.2">
      <c r="A110" s="79"/>
      <c r="B110" s="77"/>
      <c r="C110" s="80"/>
      <c r="D110" s="79"/>
      <c r="E110" s="79"/>
    </row>
    <row r="111" spans="1:5" x14ac:dyDescent="0.2">
      <c r="A111" s="79"/>
      <c r="B111" s="77"/>
      <c r="C111" s="80"/>
      <c r="D111" s="79"/>
      <c r="E111" s="79"/>
    </row>
    <row r="112" spans="1:5" x14ac:dyDescent="0.2">
      <c r="A112" s="79"/>
      <c r="B112" s="77"/>
      <c r="C112" s="80"/>
      <c r="D112" s="79"/>
      <c r="E112" s="79"/>
    </row>
    <row r="113" spans="1:5" x14ac:dyDescent="0.2">
      <c r="A113" s="79"/>
      <c r="B113" s="77"/>
      <c r="C113" s="80"/>
      <c r="D113" s="79"/>
      <c r="E113" s="79"/>
    </row>
    <row r="114" spans="1:5" x14ac:dyDescent="0.2">
      <c r="A114" s="79"/>
      <c r="B114" s="77"/>
      <c r="C114" s="80"/>
      <c r="D114" s="79"/>
      <c r="E114" s="79"/>
    </row>
    <row r="115" spans="1:5" x14ac:dyDescent="0.2">
      <c r="A115" s="79"/>
      <c r="B115" s="77"/>
      <c r="C115" s="80"/>
      <c r="D115" s="79"/>
      <c r="E115" s="79"/>
    </row>
    <row r="116" spans="1:5" x14ac:dyDescent="0.2">
      <c r="A116" s="79"/>
      <c r="B116" s="77"/>
      <c r="C116" s="80"/>
      <c r="D116" s="79"/>
      <c r="E116" s="79"/>
    </row>
    <row r="117" spans="1:5" x14ac:dyDescent="0.2">
      <c r="A117" s="79"/>
      <c r="B117" s="77"/>
      <c r="C117" s="80"/>
      <c r="D117" s="79"/>
      <c r="E117" s="79"/>
    </row>
    <row r="118" spans="1:5" x14ac:dyDescent="0.2">
      <c r="A118" s="79"/>
      <c r="B118" s="77"/>
      <c r="C118" s="80"/>
      <c r="D118" s="79"/>
      <c r="E118" s="79"/>
    </row>
    <row r="119" spans="1:5" x14ac:dyDescent="0.2">
      <c r="A119" s="79"/>
      <c r="B119" s="77"/>
      <c r="C119" s="80"/>
      <c r="D119" s="79"/>
      <c r="E119" s="79"/>
    </row>
    <row r="120" spans="1:5" x14ac:dyDescent="0.2">
      <c r="A120" s="79"/>
      <c r="B120" s="77"/>
      <c r="C120" s="80"/>
      <c r="D120" s="79"/>
      <c r="E120" s="79"/>
    </row>
    <row r="121" spans="1:5" x14ac:dyDescent="0.2">
      <c r="A121" s="79"/>
      <c r="B121" s="77"/>
      <c r="C121" s="80"/>
      <c r="D121" s="79"/>
      <c r="E121" s="79"/>
    </row>
    <row r="122" spans="1:5" x14ac:dyDescent="0.2">
      <c r="A122" s="79"/>
      <c r="B122" s="77"/>
      <c r="C122" s="80"/>
      <c r="D122" s="79"/>
      <c r="E122" s="79"/>
    </row>
    <row r="123" spans="1:5" x14ac:dyDescent="0.2">
      <c r="A123" s="79"/>
      <c r="B123" s="77"/>
      <c r="C123" s="80"/>
      <c r="D123" s="79"/>
      <c r="E123" s="79"/>
    </row>
    <row r="124" spans="1:5" x14ac:dyDescent="0.2">
      <c r="A124" s="79"/>
      <c r="B124" s="77"/>
      <c r="C124" s="80"/>
      <c r="D124" s="79"/>
      <c r="E124" s="79"/>
    </row>
    <row r="125" spans="1:5" x14ac:dyDescent="0.2">
      <c r="A125" s="79"/>
      <c r="B125" s="77"/>
      <c r="C125" s="80"/>
      <c r="D125" s="79"/>
      <c r="E125" s="79"/>
    </row>
    <row r="126" spans="1:5" x14ac:dyDescent="0.2">
      <c r="A126" s="79"/>
      <c r="B126" s="77"/>
      <c r="C126" s="80"/>
      <c r="D126" s="79"/>
      <c r="E126" s="79"/>
    </row>
    <row r="127" spans="1:5" x14ac:dyDescent="0.2">
      <c r="A127" s="79"/>
      <c r="B127" s="77"/>
      <c r="C127" s="80"/>
      <c r="D127" s="79"/>
      <c r="E127" s="79"/>
    </row>
    <row r="128" spans="1:5" x14ac:dyDescent="0.2">
      <c r="A128" s="79"/>
      <c r="B128" s="77"/>
      <c r="C128" s="80"/>
      <c r="D128" s="79"/>
      <c r="E128" s="79"/>
    </row>
    <row r="129" spans="1:5" x14ac:dyDescent="0.2">
      <c r="A129" s="79"/>
      <c r="B129" s="77"/>
      <c r="C129" s="80"/>
      <c r="D129" s="79"/>
      <c r="E129" s="79"/>
    </row>
    <row r="130" spans="1:5" x14ac:dyDescent="0.2">
      <c r="A130" s="79"/>
      <c r="B130" s="77"/>
      <c r="C130" s="80"/>
      <c r="D130" s="79"/>
      <c r="E130" s="79"/>
    </row>
    <row r="131" spans="1:5" x14ac:dyDescent="0.2">
      <c r="A131" s="79"/>
      <c r="B131" s="77"/>
      <c r="C131" s="80"/>
      <c r="D131" s="79"/>
      <c r="E131" s="79"/>
    </row>
    <row r="132" spans="1:5" x14ac:dyDescent="0.2">
      <c r="A132" s="79"/>
      <c r="B132" s="77"/>
      <c r="C132" s="80"/>
      <c r="D132" s="79"/>
      <c r="E132" s="79"/>
    </row>
    <row r="133" spans="1:5" x14ac:dyDescent="0.2">
      <c r="A133" s="79"/>
      <c r="B133" s="77"/>
      <c r="C133" s="80"/>
      <c r="D133" s="79"/>
      <c r="E133" s="79"/>
    </row>
    <row r="134" spans="1:5" x14ac:dyDescent="0.2">
      <c r="A134" s="79"/>
      <c r="B134" s="77"/>
      <c r="C134" s="80"/>
      <c r="D134" s="79"/>
      <c r="E134" s="79"/>
    </row>
    <row r="135" spans="1:5" x14ac:dyDescent="0.2">
      <c r="A135" s="79"/>
      <c r="B135" s="77"/>
      <c r="C135" s="80"/>
      <c r="D135" s="79"/>
      <c r="E135" s="79"/>
    </row>
    <row r="136" spans="1:5" x14ac:dyDescent="0.2">
      <c r="A136" s="79"/>
      <c r="B136" s="77"/>
      <c r="C136" s="80"/>
      <c r="D136" s="79"/>
      <c r="E136" s="79"/>
    </row>
    <row r="137" spans="1:5" x14ac:dyDescent="0.2">
      <c r="A137" s="79"/>
      <c r="B137" s="77"/>
      <c r="C137" s="80"/>
      <c r="D137" s="79"/>
      <c r="E137" s="79"/>
    </row>
    <row r="138" spans="1:5" x14ac:dyDescent="0.2">
      <c r="A138" s="79"/>
      <c r="B138" s="77"/>
      <c r="C138" s="80"/>
      <c r="D138" s="79"/>
      <c r="E138" s="79"/>
    </row>
    <row r="139" spans="1:5" x14ac:dyDescent="0.2">
      <c r="A139" s="79"/>
      <c r="B139" s="77"/>
      <c r="C139" s="80"/>
      <c r="D139" s="79"/>
      <c r="E139" s="79"/>
    </row>
    <row r="140" spans="1:5" x14ac:dyDescent="0.2">
      <c r="A140" s="79"/>
      <c r="B140" s="77"/>
      <c r="C140" s="80"/>
      <c r="D140" s="79"/>
      <c r="E140" s="79"/>
    </row>
    <row r="141" spans="1:5" x14ac:dyDescent="0.2">
      <c r="A141" s="79"/>
      <c r="B141" s="77"/>
      <c r="C141" s="80"/>
      <c r="D141" s="79"/>
      <c r="E141" s="79"/>
    </row>
    <row r="142" spans="1:5" x14ac:dyDescent="0.2">
      <c r="A142" s="79"/>
      <c r="B142" s="77"/>
      <c r="C142" s="80"/>
      <c r="D142" s="79"/>
      <c r="E142" s="79"/>
    </row>
    <row r="143" spans="1:5" x14ac:dyDescent="0.2">
      <c r="A143" s="79"/>
      <c r="B143" s="77"/>
      <c r="C143" s="80"/>
      <c r="D143" s="79"/>
      <c r="E143" s="79"/>
    </row>
    <row r="144" spans="1:5" x14ac:dyDescent="0.2">
      <c r="A144" s="79"/>
      <c r="B144" s="77"/>
      <c r="C144" s="80"/>
      <c r="D144" s="79"/>
      <c r="E144" s="79"/>
    </row>
    <row r="145" spans="1:5" x14ac:dyDescent="0.2">
      <c r="A145" s="79"/>
      <c r="B145" s="77"/>
      <c r="C145" s="80"/>
      <c r="D145" s="79"/>
      <c r="E145" s="79"/>
    </row>
    <row r="146" spans="1:5" x14ac:dyDescent="0.2">
      <c r="A146" s="79"/>
      <c r="B146" s="77"/>
      <c r="C146" s="80"/>
      <c r="D146" s="79"/>
      <c r="E146" s="79"/>
    </row>
    <row r="147" spans="1:5" x14ac:dyDescent="0.2">
      <c r="A147" s="79"/>
      <c r="B147" s="77"/>
      <c r="C147" s="80"/>
      <c r="D147" s="79"/>
      <c r="E147" s="79"/>
    </row>
    <row r="148" spans="1:5" x14ac:dyDescent="0.2">
      <c r="A148" s="79"/>
      <c r="B148" s="77"/>
      <c r="C148" s="80"/>
      <c r="D148" s="79"/>
      <c r="E148" s="79"/>
    </row>
    <row r="149" spans="1:5" x14ac:dyDescent="0.2">
      <c r="A149" s="79"/>
      <c r="B149" s="77"/>
      <c r="C149" s="80"/>
      <c r="D149" s="79"/>
      <c r="E149" s="79"/>
    </row>
    <row r="150" spans="1:5" x14ac:dyDescent="0.2">
      <c r="A150" s="79"/>
      <c r="B150" s="77"/>
      <c r="C150" s="80"/>
      <c r="D150" s="79"/>
      <c r="E150" s="79"/>
    </row>
    <row r="151" spans="1:5" x14ac:dyDescent="0.2">
      <c r="A151" s="79"/>
      <c r="B151" s="77"/>
      <c r="C151" s="80"/>
      <c r="D151" s="79"/>
      <c r="E151" s="79"/>
    </row>
    <row r="152" spans="1:5" x14ac:dyDescent="0.2">
      <c r="A152" s="79"/>
      <c r="B152" s="77"/>
      <c r="C152" s="80"/>
      <c r="D152" s="79"/>
      <c r="E152" s="79"/>
    </row>
    <row r="153" spans="1:5" x14ac:dyDescent="0.2">
      <c r="A153" s="79"/>
      <c r="B153" s="77"/>
      <c r="C153" s="80"/>
      <c r="D153" s="79"/>
      <c r="E153" s="79"/>
    </row>
    <row r="154" spans="1:5" x14ac:dyDescent="0.2">
      <c r="A154" s="79"/>
      <c r="B154" s="77"/>
      <c r="C154" s="80"/>
      <c r="D154" s="79"/>
      <c r="E154" s="79"/>
    </row>
    <row r="155" spans="1:5" x14ac:dyDescent="0.2">
      <c r="A155" s="79"/>
      <c r="B155" s="77"/>
      <c r="C155" s="80"/>
      <c r="D155" s="79"/>
      <c r="E155" s="79"/>
    </row>
    <row r="156" spans="1:5" x14ac:dyDescent="0.2">
      <c r="A156" s="79"/>
      <c r="B156" s="77"/>
      <c r="C156" s="80"/>
      <c r="D156" s="79"/>
      <c r="E156" s="79"/>
    </row>
    <row r="157" spans="1:5" x14ac:dyDescent="0.2">
      <c r="A157" s="79"/>
      <c r="B157" s="77"/>
      <c r="C157" s="80"/>
      <c r="D157" s="79"/>
      <c r="E157" s="79"/>
    </row>
    <row r="158" spans="1:5" x14ac:dyDescent="0.2">
      <c r="A158" s="79"/>
      <c r="B158" s="77"/>
      <c r="C158" s="80"/>
      <c r="D158" s="79"/>
      <c r="E158" s="79"/>
    </row>
    <row r="159" spans="1:5" x14ac:dyDescent="0.2">
      <c r="A159" s="79"/>
      <c r="B159" s="77"/>
      <c r="C159" s="80"/>
      <c r="D159" s="79"/>
      <c r="E159" s="79"/>
    </row>
    <row r="160" spans="1:5" x14ac:dyDescent="0.2">
      <c r="A160" s="79"/>
      <c r="B160" s="77"/>
      <c r="C160" s="80"/>
      <c r="D160" s="79"/>
      <c r="E160" s="79"/>
    </row>
    <row r="161" spans="1:5" x14ac:dyDescent="0.2">
      <c r="A161" s="79"/>
      <c r="B161" s="77"/>
      <c r="C161" s="80"/>
      <c r="D161" s="79"/>
      <c r="E161" s="79"/>
    </row>
    <row r="162" spans="1:5" x14ac:dyDescent="0.2">
      <c r="A162" s="79"/>
      <c r="B162" s="77"/>
      <c r="C162" s="80"/>
      <c r="D162" s="79"/>
      <c r="E162" s="79"/>
    </row>
    <row r="163" spans="1:5" x14ac:dyDescent="0.2">
      <c r="A163" s="79"/>
      <c r="B163" s="77"/>
      <c r="C163" s="80"/>
      <c r="D163" s="79"/>
      <c r="E163" s="79"/>
    </row>
    <row r="164" spans="1:5" x14ac:dyDescent="0.2">
      <c r="A164" s="79"/>
      <c r="B164" s="77"/>
      <c r="C164" s="80"/>
      <c r="D164" s="79"/>
      <c r="E164" s="79"/>
    </row>
    <row r="165" spans="1:5" x14ac:dyDescent="0.2">
      <c r="A165" s="79"/>
      <c r="B165" s="77"/>
      <c r="C165" s="80"/>
      <c r="D165" s="79"/>
      <c r="E165" s="79"/>
    </row>
    <row r="166" spans="1:5" x14ac:dyDescent="0.2">
      <c r="A166" s="79"/>
      <c r="B166" s="77"/>
      <c r="C166" s="80"/>
      <c r="D166" s="79"/>
      <c r="E166" s="79"/>
    </row>
    <row r="167" spans="1:5" x14ac:dyDescent="0.2">
      <c r="A167" s="79"/>
      <c r="B167" s="77"/>
      <c r="C167" s="80"/>
      <c r="D167" s="79"/>
      <c r="E167" s="79"/>
    </row>
    <row r="168" spans="1:5" x14ac:dyDescent="0.2">
      <c r="A168" s="79"/>
      <c r="B168" s="77"/>
      <c r="C168" s="80"/>
      <c r="D168" s="79"/>
      <c r="E168" s="79"/>
    </row>
    <row r="169" spans="1:5" x14ac:dyDescent="0.2">
      <c r="A169" s="79"/>
      <c r="B169" s="77"/>
      <c r="C169" s="80"/>
      <c r="D169" s="79"/>
      <c r="E169" s="79"/>
    </row>
    <row r="170" spans="1:5" x14ac:dyDescent="0.2">
      <c r="A170" s="79"/>
      <c r="B170" s="77"/>
      <c r="C170" s="80"/>
      <c r="D170" s="79"/>
      <c r="E170" s="79"/>
    </row>
    <row r="171" spans="1:5" x14ac:dyDescent="0.2">
      <c r="A171" s="79"/>
      <c r="B171" s="77"/>
      <c r="C171" s="80"/>
      <c r="D171" s="79"/>
      <c r="E171" s="79"/>
    </row>
    <row r="172" spans="1:5" x14ac:dyDescent="0.2">
      <c r="A172" s="79"/>
      <c r="B172" s="77"/>
      <c r="C172" s="80"/>
      <c r="D172" s="79"/>
      <c r="E172" s="79"/>
    </row>
    <row r="173" spans="1:5" x14ac:dyDescent="0.2">
      <c r="A173" s="79"/>
      <c r="B173" s="77"/>
      <c r="C173" s="80"/>
      <c r="D173" s="79"/>
      <c r="E173" s="79"/>
    </row>
    <row r="174" spans="1:5" x14ac:dyDescent="0.2">
      <c r="A174" s="79"/>
      <c r="B174" s="77"/>
      <c r="C174" s="80"/>
      <c r="D174" s="79"/>
      <c r="E174" s="79"/>
    </row>
    <row r="175" spans="1:5" x14ac:dyDescent="0.2">
      <c r="A175" s="79"/>
      <c r="B175" s="77"/>
      <c r="C175" s="80"/>
      <c r="D175" s="79"/>
      <c r="E175" s="79"/>
    </row>
    <row r="176" spans="1:5" x14ac:dyDescent="0.2">
      <c r="A176" s="79"/>
      <c r="B176" s="77"/>
      <c r="C176" s="80"/>
      <c r="D176" s="79"/>
      <c r="E176" s="79"/>
    </row>
    <row r="177" spans="1:5" x14ac:dyDescent="0.2">
      <c r="A177" s="79"/>
      <c r="B177" s="77"/>
      <c r="C177" s="80"/>
      <c r="D177" s="79"/>
      <c r="E177" s="79"/>
    </row>
    <row r="178" spans="1:5" x14ac:dyDescent="0.2">
      <c r="A178" s="79"/>
      <c r="B178" s="77"/>
      <c r="C178" s="80"/>
      <c r="D178" s="79"/>
      <c r="E178" s="79"/>
    </row>
    <row r="179" spans="1:5" x14ac:dyDescent="0.2">
      <c r="A179" s="79"/>
      <c r="B179" s="77"/>
      <c r="C179" s="80"/>
      <c r="D179" s="79"/>
      <c r="E179" s="79"/>
    </row>
    <row r="180" spans="1:5" x14ac:dyDescent="0.2">
      <c r="A180" s="79"/>
      <c r="B180" s="77"/>
      <c r="C180" s="80"/>
      <c r="D180" s="79"/>
      <c r="E180" s="79" t="str">
        <f t="shared" ref="E180:E191" si="3">IFERROR(VLOOKUP(D180,Tabla_Indices,5,FALSE),"")</f>
        <v/>
      </c>
    </row>
    <row r="181" spans="1:5" x14ac:dyDescent="0.2">
      <c r="A181" s="79"/>
      <c r="B181" s="77"/>
      <c r="C181" s="80"/>
      <c r="D181" s="79"/>
      <c r="E181" s="79" t="str">
        <f t="shared" si="3"/>
        <v/>
      </c>
    </row>
    <row r="182" spans="1:5" x14ac:dyDescent="0.2">
      <c r="A182" s="79"/>
      <c r="B182" s="77"/>
      <c r="C182" s="80"/>
      <c r="D182" s="79"/>
      <c r="E182" s="79" t="str">
        <f t="shared" si="3"/>
        <v/>
      </c>
    </row>
    <row r="183" spans="1:5" x14ac:dyDescent="0.2">
      <c r="A183" s="79"/>
      <c r="B183" s="77"/>
      <c r="C183" s="80"/>
      <c r="D183" s="79"/>
      <c r="E183" s="79" t="str">
        <f t="shared" si="3"/>
        <v/>
      </c>
    </row>
    <row r="184" spans="1:5" x14ac:dyDescent="0.2">
      <c r="A184" s="79"/>
      <c r="B184" s="77"/>
      <c r="C184" s="80"/>
      <c r="D184" s="79"/>
      <c r="E184" s="79" t="str">
        <f t="shared" si="3"/>
        <v/>
      </c>
    </row>
    <row r="185" spans="1:5" x14ac:dyDescent="0.2">
      <c r="A185" s="79"/>
      <c r="B185" s="77"/>
      <c r="C185" s="80"/>
      <c r="D185" s="79"/>
      <c r="E185" s="79" t="str">
        <f t="shared" si="3"/>
        <v/>
      </c>
    </row>
    <row r="186" spans="1:5" x14ac:dyDescent="0.2">
      <c r="A186" s="79"/>
      <c r="B186" s="77"/>
      <c r="C186" s="80"/>
      <c r="D186" s="79"/>
      <c r="E186" s="79" t="str">
        <f t="shared" si="3"/>
        <v/>
      </c>
    </row>
    <row r="187" spans="1:5" x14ac:dyDescent="0.2">
      <c r="A187" s="79"/>
      <c r="B187" s="77"/>
      <c r="C187" s="80"/>
      <c r="D187" s="79"/>
      <c r="E187" s="79" t="str">
        <f t="shared" si="3"/>
        <v/>
      </c>
    </row>
    <row r="188" spans="1:5" x14ac:dyDescent="0.2">
      <c r="A188" s="79"/>
      <c r="B188" s="77"/>
      <c r="C188" s="80"/>
      <c r="D188" s="79"/>
      <c r="E188" s="79" t="str">
        <f t="shared" si="3"/>
        <v/>
      </c>
    </row>
    <row r="189" spans="1:5" x14ac:dyDescent="0.2">
      <c r="A189" s="79"/>
      <c r="B189" s="77"/>
      <c r="C189" s="80"/>
      <c r="D189" s="79"/>
      <c r="E189" s="79" t="str">
        <f t="shared" si="3"/>
        <v/>
      </c>
    </row>
    <row r="190" spans="1:5" x14ac:dyDescent="0.2">
      <c r="A190" s="79"/>
      <c r="B190" s="77"/>
      <c r="C190" s="80"/>
      <c r="D190" s="79"/>
      <c r="E190" s="79" t="str">
        <f t="shared" si="3"/>
        <v/>
      </c>
    </row>
    <row r="191" spans="1:5" x14ac:dyDescent="0.2">
      <c r="A191" s="79"/>
      <c r="B191" s="77"/>
      <c r="C191" s="80"/>
      <c r="D191" s="79"/>
      <c r="E191" s="79" t="str">
        <f t="shared" si="3"/>
        <v/>
      </c>
    </row>
    <row r="192" spans="1:5" x14ac:dyDescent="0.2">
      <c r="A192" s="79"/>
      <c r="B192" s="77"/>
      <c r="C192" s="80"/>
      <c r="D192" s="79"/>
      <c r="E192" s="79" t="str">
        <f t="shared" ref="E192:E240" si="4">IFERROR(VLOOKUP(D192,Tabla_Indices,5,FALSE),"")</f>
        <v/>
      </c>
    </row>
    <row r="193" spans="1:5" x14ac:dyDescent="0.2">
      <c r="A193" s="79"/>
      <c r="B193" s="77"/>
      <c r="C193" s="80"/>
      <c r="D193" s="79"/>
      <c r="E193" s="79" t="str">
        <f t="shared" si="4"/>
        <v/>
      </c>
    </row>
    <row r="194" spans="1:5" x14ac:dyDescent="0.2">
      <c r="A194" s="79"/>
      <c r="B194" s="77"/>
      <c r="C194" s="80"/>
      <c r="D194" s="79"/>
      <c r="E194" s="79" t="str">
        <f t="shared" si="4"/>
        <v/>
      </c>
    </row>
    <row r="195" spans="1:5" x14ac:dyDescent="0.2">
      <c r="A195" s="79"/>
      <c r="B195" s="77"/>
      <c r="C195" s="80"/>
      <c r="D195" s="79"/>
      <c r="E195" s="79" t="str">
        <f t="shared" si="4"/>
        <v/>
      </c>
    </row>
    <row r="196" spans="1:5" x14ac:dyDescent="0.2">
      <c r="A196" s="79"/>
      <c r="B196" s="77"/>
      <c r="C196" s="80"/>
      <c r="D196" s="79"/>
      <c r="E196" s="79" t="str">
        <f t="shared" si="4"/>
        <v/>
      </c>
    </row>
    <row r="197" spans="1:5" x14ac:dyDescent="0.2">
      <c r="A197" s="79"/>
      <c r="B197" s="77"/>
      <c r="C197" s="80"/>
      <c r="D197" s="79"/>
      <c r="E197" s="79" t="str">
        <f t="shared" si="4"/>
        <v/>
      </c>
    </row>
    <row r="198" spans="1:5" x14ac:dyDescent="0.2">
      <c r="A198" s="79"/>
      <c r="B198" s="77"/>
      <c r="C198" s="80"/>
      <c r="D198" s="79"/>
      <c r="E198" s="79" t="str">
        <f t="shared" si="4"/>
        <v/>
      </c>
    </row>
    <row r="199" spans="1:5" x14ac:dyDescent="0.2">
      <c r="A199" s="79"/>
      <c r="B199" s="77"/>
      <c r="C199" s="80"/>
      <c r="D199" s="79"/>
      <c r="E199" s="79" t="str">
        <f t="shared" si="4"/>
        <v/>
      </c>
    </row>
    <row r="200" spans="1:5" x14ac:dyDescent="0.2">
      <c r="A200" s="79"/>
      <c r="B200" s="77"/>
      <c r="C200" s="80"/>
      <c r="D200" s="79"/>
      <c r="E200" s="79" t="str">
        <f t="shared" si="4"/>
        <v/>
      </c>
    </row>
    <row r="201" spans="1:5" x14ac:dyDescent="0.2">
      <c r="A201" s="79"/>
      <c r="B201" s="77"/>
      <c r="C201" s="80"/>
      <c r="D201" s="79"/>
      <c r="E201" s="79" t="str">
        <f t="shared" si="4"/>
        <v/>
      </c>
    </row>
    <row r="202" spans="1:5" x14ac:dyDescent="0.2">
      <c r="A202" s="79"/>
      <c r="B202" s="77"/>
      <c r="C202" s="80"/>
      <c r="D202" s="79"/>
      <c r="E202" s="79" t="str">
        <f t="shared" si="4"/>
        <v/>
      </c>
    </row>
    <row r="203" spans="1:5" x14ac:dyDescent="0.2">
      <c r="A203" s="79"/>
      <c r="B203" s="77"/>
      <c r="C203" s="80"/>
      <c r="D203" s="79"/>
      <c r="E203" s="79" t="str">
        <f t="shared" si="4"/>
        <v/>
      </c>
    </row>
    <row r="204" spans="1:5" x14ac:dyDescent="0.2">
      <c r="A204" s="79"/>
      <c r="B204" s="77"/>
      <c r="C204" s="80"/>
      <c r="D204" s="79"/>
      <c r="E204" s="79" t="str">
        <f t="shared" si="4"/>
        <v/>
      </c>
    </row>
    <row r="205" spans="1:5" x14ac:dyDescent="0.2">
      <c r="A205" s="79"/>
      <c r="B205" s="77"/>
      <c r="C205" s="80"/>
      <c r="D205" s="79"/>
      <c r="E205" s="79" t="str">
        <f t="shared" si="4"/>
        <v/>
      </c>
    </row>
    <row r="206" spans="1:5" x14ac:dyDescent="0.2">
      <c r="A206" s="79"/>
      <c r="B206" s="77"/>
      <c r="C206" s="80"/>
      <c r="D206" s="79"/>
      <c r="E206" s="79" t="str">
        <f t="shared" si="4"/>
        <v/>
      </c>
    </row>
    <row r="207" spans="1:5" x14ac:dyDescent="0.2">
      <c r="A207" s="79"/>
      <c r="B207" s="77"/>
      <c r="C207" s="80"/>
      <c r="D207" s="79"/>
      <c r="E207" s="79" t="str">
        <f t="shared" si="4"/>
        <v/>
      </c>
    </row>
    <row r="208" spans="1:5" x14ac:dyDescent="0.2">
      <c r="A208" s="79"/>
      <c r="B208" s="77"/>
      <c r="C208" s="80"/>
      <c r="D208" s="79"/>
      <c r="E208" s="79" t="str">
        <f t="shared" si="4"/>
        <v/>
      </c>
    </row>
    <row r="209" spans="1:5" x14ac:dyDescent="0.2">
      <c r="A209" s="79"/>
      <c r="B209" s="77"/>
      <c r="C209" s="80"/>
      <c r="D209" s="79"/>
      <c r="E209" s="79" t="str">
        <f t="shared" si="4"/>
        <v/>
      </c>
    </row>
    <row r="210" spans="1:5" x14ac:dyDescent="0.2">
      <c r="A210" s="79"/>
      <c r="B210" s="77"/>
      <c r="C210" s="80"/>
      <c r="D210" s="79"/>
      <c r="E210" s="79" t="str">
        <f t="shared" si="4"/>
        <v/>
      </c>
    </row>
    <row r="211" spans="1:5" x14ac:dyDescent="0.2">
      <c r="A211" s="79"/>
      <c r="B211" s="77"/>
      <c r="C211" s="80"/>
      <c r="D211" s="79"/>
      <c r="E211" s="79" t="str">
        <f t="shared" si="4"/>
        <v/>
      </c>
    </row>
    <row r="212" spans="1:5" x14ac:dyDescent="0.2">
      <c r="A212" s="79"/>
      <c r="B212" s="77"/>
      <c r="C212" s="80"/>
      <c r="D212" s="79"/>
      <c r="E212" s="79" t="str">
        <f t="shared" si="4"/>
        <v/>
      </c>
    </row>
    <row r="213" spans="1:5" x14ac:dyDescent="0.2">
      <c r="A213" s="79"/>
      <c r="B213" s="77"/>
      <c r="C213" s="80"/>
      <c r="D213" s="79"/>
      <c r="E213" s="79" t="str">
        <f t="shared" si="4"/>
        <v/>
      </c>
    </row>
    <row r="214" spans="1:5" x14ac:dyDescent="0.2">
      <c r="A214" s="79"/>
      <c r="B214" s="77"/>
      <c r="C214" s="80"/>
      <c r="D214" s="79"/>
      <c r="E214" s="79" t="str">
        <f t="shared" si="4"/>
        <v/>
      </c>
    </row>
    <row r="215" spans="1:5" x14ac:dyDescent="0.2">
      <c r="A215" s="79"/>
      <c r="B215" s="77"/>
      <c r="C215" s="80"/>
      <c r="D215" s="79"/>
      <c r="E215" s="79" t="str">
        <f t="shared" si="4"/>
        <v/>
      </c>
    </row>
    <row r="216" spans="1:5" x14ac:dyDescent="0.2">
      <c r="A216" s="79"/>
      <c r="B216" s="77"/>
      <c r="C216" s="80"/>
      <c r="D216" s="79"/>
      <c r="E216" s="79" t="str">
        <f t="shared" si="4"/>
        <v/>
      </c>
    </row>
    <row r="217" spans="1:5" x14ac:dyDescent="0.2">
      <c r="A217" s="79"/>
      <c r="B217" s="77"/>
      <c r="C217" s="80"/>
      <c r="D217" s="79"/>
      <c r="E217" s="79" t="str">
        <f t="shared" si="4"/>
        <v/>
      </c>
    </row>
    <row r="218" spans="1:5" x14ac:dyDescent="0.2">
      <c r="A218" s="79"/>
      <c r="B218" s="77"/>
      <c r="C218" s="80"/>
      <c r="D218" s="79"/>
      <c r="E218" s="79" t="str">
        <f t="shared" si="4"/>
        <v/>
      </c>
    </row>
    <row r="219" spans="1:5" x14ac:dyDescent="0.2">
      <c r="A219" s="79"/>
      <c r="B219" s="77"/>
      <c r="C219" s="80"/>
      <c r="D219" s="79"/>
      <c r="E219" s="79" t="str">
        <f t="shared" si="4"/>
        <v/>
      </c>
    </row>
    <row r="220" spans="1:5" x14ac:dyDescent="0.2">
      <c r="A220" s="79"/>
      <c r="B220" s="77"/>
      <c r="C220" s="80"/>
      <c r="D220" s="79"/>
      <c r="E220" s="79" t="str">
        <f t="shared" si="4"/>
        <v/>
      </c>
    </row>
    <row r="221" spans="1:5" x14ac:dyDescent="0.2">
      <c r="A221" s="79"/>
      <c r="B221" s="77"/>
      <c r="C221" s="80"/>
      <c r="D221" s="79"/>
      <c r="E221" s="79" t="str">
        <f t="shared" si="4"/>
        <v/>
      </c>
    </row>
    <row r="222" spans="1:5" x14ac:dyDescent="0.2">
      <c r="A222" s="79"/>
      <c r="B222" s="77"/>
      <c r="C222" s="80"/>
      <c r="D222" s="79"/>
      <c r="E222" s="79" t="str">
        <f t="shared" si="4"/>
        <v/>
      </c>
    </row>
    <row r="223" spans="1:5" x14ac:dyDescent="0.2">
      <c r="A223" s="79"/>
      <c r="B223" s="77"/>
      <c r="C223" s="80"/>
      <c r="D223" s="79"/>
      <c r="E223" s="79" t="str">
        <f t="shared" si="4"/>
        <v/>
      </c>
    </row>
    <row r="224" spans="1:5" x14ac:dyDescent="0.2">
      <c r="A224" s="79"/>
      <c r="B224" s="77"/>
      <c r="C224" s="80"/>
      <c r="D224" s="79"/>
      <c r="E224" s="79" t="str">
        <f t="shared" si="4"/>
        <v/>
      </c>
    </row>
    <row r="225" spans="1:5" x14ac:dyDescent="0.2">
      <c r="A225" s="79"/>
      <c r="B225" s="77"/>
      <c r="C225" s="80"/>
      <c r="D225" s="79"/>
      <c r="E225" s="79" t="str">
        <f t="shared" si="4"/>
        <v/>
      </c>
    </row>
    <row r="226" spans="1:5" x14ac:dyDescent="0.2">
      <c r="A226" s="79"/>
      <c r="B226" s="77"/>
      <c r="C226" s="80"/>
      <c r="D226" s="79"/>
      <c r="E226" s="79" t="str">
        <f t="shared" si="4"/>
        <v/>
      </c>
    </row>
    <row r="227" spans="1:5" x14ac:dyDescent="0.2">
      <c r="A227" s="79"/>
      <c r="B227" s="77"/>
      <c r="C227" s="80"/>
      <c r="D227" s="79"/>
      <c r="E227" s="79" t="str">
        <f t="shared" si="4"/>
        <v/>
      </c>
    </row>
    <row r="228" spans="1:5" x14ac:dyDescent="0.2">
      <c r="A228" s="79"/>
      <c r="B228" s="77"/>
      <c r="C228" s="80"/>
      <c r="D228" s="79"/>
      <c r="E228" s="79" t="str">
        <f t="shared" si="4"/>
        <v/>
      </c>
    </row>
    <row r="229" spans="1:5" x14ac:dyDescent="0.2">
      <c r="A229" s="79"/>
      <c r="B229" s="77"/>
      <c r="C229" s="80"/>
      <c r="D229" s="79"/>
      <c r="E229" s="79" t="str">
        <f t="shared" si="4"/>
        <v/>
      </c>
    </row>
    <row r="230" spans="1:5" x14ac:dyDescent="0.2">
      <c r="A230" s="79"/>
      <c r="B230" s="77"/>
      <c r="C230" s="80"/>
      <c r="D230" s="79"/>
      <c r="E230" s="79" t="str">
        <f t="shared" si="4"/>
        <v/>
      </c>
    </row>
    <row r="231" spans="1:5" x14ac:dyDescent="0.2">
      <c r="A231" s="79"/>
      <c r="B231" s="77"/>
      <c r="C231" s="80"/>
      <c r="D231" s="79"/>
      <c r="E231" s="79" t="str">
        <f t="shared" si="4"/>
        <v/>
      </c>
    </row>
    <row r="232" spans="1:5" x14ac:dyDescent="0.2">
      <c r="A232" s="79"/>
      <c r="B232" s="77"/>
      <c r="C232" s="80"/>
      <c r="D232" s="79"/>
      <c r="E232" s="79" t="str">
        <f t="shared" si="4"/>
        <v/>
      </c>
    </row>
    <row r="233" spans="1:5" x14ac:dyDescent="0.2">
      <c r="A233" s="79"/>
      <c r="B233" s="77"/>
      <c r="C233" s="80"/>
      <c r="D233" s="79"/>
      <c r="E233" s="79" t="str">
        <f t="shared" si="4"/>
        <v/>
      </c>
    </row>
    <row r="234" spans="1:5" x14ac:dyDescent="0.2">
      <c r="A234" s="79"/>
      <c r="B234" s="77"/>
      <c r="C234" s="80"/>
      <c r="D234" s="79"/>
      <c r="E234" s="79" t="str">
        <f t="shared" si="4"/>
        <v/>
      </c>
    </row>
    <row r="235" spans="1:5" x14ac:dyDescent="0.2">
      <c r="A235" s="79"/>
      <c r="B235" s="77"/>
      <c r="C235" s="80"/>
      <c r="D235" s="79"/>
      <c r="E235" s="79" t="str">
        <f t="shared" si="4"/>
        <v/>
      </c>
    </row>
    <row r="236" spans="1:5" x14ac:dyDescent="0.2">
      <c r="A236" s="79"/>
      <c r="B236" s="77"/>
      <c r="C236" s="80"/>
      <c r="D236" s="79"/>
      <c r="E236" s="79" t="str">
        <f t="shared" si="4"/>
        <v/>
      </c>
    </row>
    <row r="237" spans="1:5" x14ac:dyDescent="0.2">
      <c r="A237" s="79"/>
      <c r="B237" s="77"/>
      <c r="C237" s="80"/>
      <c r="D237" s="79"/>
      <c r="E237" s="79" t="str">
        <f t="shared" si="4"/>
        <v/>
      </c>
    </row>
    <row r="238" spans="1:5" x14ac:dyDescent="0.2">
      <c r="A238" s="79"/>
      <c r="B238" s="77"/>
      <c r="C238" s="80"/>
      <c r="D238" s="79"/>
      <c r="E238" s="79" t="str">
        <f t="shared" si="4"/>
        <v/>
      </c>
    </row>
    <row r="239" spans="1:5" x14ac:dyDescent="0.2">
      <c r="A239" s="79"/>
      <c r="B239" s="77"/>
      <c r="C239" s="80"/>
      <c r="D239" s="79"/>
      <c r="E239" s="79" t="str">
        <f t="shared" si="4"/>
        <v/>
      </c>
    </row>
    <row r="240" spans="1:5" x14ac:dyDescent="0.2">
      <c r="E240" s="79" t="str">
        <f t="shared" si="4"/>
        <v/>
      </c>
    </row>
  </sheetData>
  <sortState ref="A20:G178">
    <sortCondition ref="A20:A178"/>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view="pageLayout" zoomScaleNormal="100" workbookViewId="0">
      <selection activeCell="C26" sqref="C26"/>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72">
        <v>1</v>
      </c>
      <c r="B3" s="41" t="str">
        <f xml:space="preserve"> CONCATENATE(B1,"-",TEXT(A3,"0000"))</f>
        <v>I-0001</v>
      </c>
      <c r="C3" s="42" t="s">
        <v>780</v>
      </c>
      <c r="D3" s="38"/>
    </row>
    <row r="4" spans="1:4" x14ac:dyDescent="0.2">
      <c r="A4" s="72">
        <v>1</v>
      </c>
      <c r="B4" s="43" t="str">
        <f>CONCATENATE($B$3,".",TEXT(A4,"0000"))</f>
        <v>I-0001.0001</v>
      </c>
      <c r="C4" s="44" t="s">
        <v>781</v>
      </c>
      <c r="D4" s="38" t="s">
        <v>5</v>
      </c>
    </row>
    <row r="5" spans="1:4" x14ac:dyDescent="0.2">
      <c r="A5" s="72">
        <v>2</v>
      </c>
      <c r="B5" s="43" t="str">
        <f t="shared" ref="B5:B10" si="0">CONCATENATE($B$3,".",TEXT(A5,"0000"))</f>
        <v>I-0001.0002</v>
      </c>
      <c r="C5" s="44" t="s">
        <v>783</v>
      </c>
      <c r="D5" s="38" t="s">
        <v>5</v>
      </c>
    </row>
    <row r="6" spans="1:4" x14ac:dyDescent="0.2">
      <c r="A6" s="72">
        <v>3</v>
      </c>
      <c r="B6" s="43" t="str">
        <f t="shared" si="0"/>
        <v>I-0001.0003</v>
      </c>
      <c r="C6" s="44" t="s">
        <v>785</v>
      </c>
      <c r="D6" s="38" t="s">
        <v>5</v>
      </c>
    </row>
    <row r="7" spans="1:4" x14ac:dyDescent="0.2">
      <c r="A7" s="72">
        <v>4</v>
      </c>
      <c r="B7" s="43" t="str">
        <f t="shared" si="0"/>
        <v>I-0001.0004</v>
      </c>
      <c r="C7" s="44" t="s">
        <v>787</v>
      </c>
      <c r="D7" s="38" t="s">
        <v>7</v>
      </c>
    </row>
    <row r="8" spans="1:4" x14ac:dyDescent="0.2">
      <c r="A8" s="72">
        <v>5</v>
      </c>
      <c r="B8" s="43" t="str">
        <f t="shared" si="0"/>
        <v>I-0001.0005</v>
      </c>
      <c r="C8" s="44" t="s">
        <v>789</v>
      </c>
      <c r="D8" s="38" t="s">
        <v>5</v>
      </c>
    </row>
    <row r="9" spans="1:4" x14ac:dyDescent="0.2">
      <c r="A9" s="72">
        <v>6</v>
      </c>
      <c r="B9" s="43" t="str">
        <f t="shared" si="0"/>
        <v>I-0001.0006</v>
      </c>
      <c r="C9" s="44" t="s">
        <v>791</v>
      </c>
      <c r="D9" s="38" t="s">
        <v>5</v>
      </c>
    </row>
    <row r="10" spans="1:4" x14ac:dyDescent="0.2">
      <c r="A10" s="72">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view="pageLayout" topLeftCell="B35" zoomScaleNormal="100" workbookViewId="0">
      <selection activeCell="F39" sqref="F39"/>
    </sheetView>
  </sheetViews>
  <sheetFormatPr baseColWidth="10" defaultColWidth="11.42578125" defaultRowHeight="12.75" x14ac:dyDescent="0.2"/>
  <cols>
    <col min="1" max="1" width="148.5703125" style="131" customWidth="1"/>
    <col min="2" max="16384" width="11.42578125" style="131"/>
  </cols>
  <sheetData>
    <row r="1" spans="1:7" ht="30" customHeight="1" x14ac:dyDescent="0.2">
      <c r="A1" s="130" t="s">
        <v>1018</v>
      </c>
    </row>
    <row r="2" spans="1:7" ht="165" x14ac:dyDescent="0.2">
      <c r="A2" s="132" t="s">
        <v>1196</v>
      </c>
    </row>
    <row r="3" spans="1:7" ht="30" customHeight="1" x14ac:dyDescent="0.2">
      <c r="A3" s="130" t="s">
        <v>1019</v>
      </c>
    </row>
    <row r="4" spans="1:7" ht="30" customHeight="1" x14ac:dyDescent="0.2">
      <c r="A4" s="130" t="s">
        <v>1039</v>
      </c>
    </row>
    <row r="5" spans="1:7" ht="150" x14ac:dyDescent="0.2">
      <c r="A5" s="154" t="s">
        <v>1040</v>
      </c>
    </row>
    <row r="6" spans="1:7" ht="105.75" x14ac:dyDescent="0.2">
      <c r="A6" s="154" t="s">
        <v>1199</v>
      </c>
      <c r="B6" s="133"/>
      <c r="C6" s="133"/>
      <c r="D6" s="133"/>
      <c r="E6" s="133"/>
      <c r="F6" s="133"/>
      <c r="G6" s="133"/>
    </row>
    <row r="7" spans="1:7" ht="60" x14ac:dyDescent="0.2">
      <c r="A7" s="154" t="s">
        <v>1200</v>
      </c>
      <c r="B7" s="133"/>
      <c r="C7" s="133"/>
      <c r="D7" s="133"/>
      <c r="E7" s="133"/>
      <c r="F7" s="133"/>
      <c r="G7" s="133"/>
    </row>
    <row r="8" spans="1:7" ht="210" x14ac:dyDescent="0.2">
      <c r="A8" s="154" t="s">
        <v>1201</v>
      </c>
      <c r="B8" s="133"/>
      <c r="C8" s="133"/>
      <c r="D8" s="133"/>
      <c r="E8" s="133"/>
      <c r="F8" s="133"/>
      <c r="G8" s="133"/>
    </row>
    <row r="9" spans="1:7" ht="15" x14ac:dyDescent="0.2">
      <c r="A9" s="132" t="s">
        <v>1041</v>
      </c>
      <c r="B9" s="133"/>
      <c r="C9" s="133"/>
      <c r="D9" s="133"/>
      <c r="E9" s="133"/>
      <c r="F9" s="133"/>
      <c r="G9" s="133"/>
    </row>
    <row r="10" spans="1:7" ht="45" customHeight="1" x14ac:dyDescent="0.2">
      <c r="A10" s="132" t="s">
        <v>1042</v>
      </c>
      <c r="B10" s="133"/>
      <c r="C10" s="133"/>
      <c r="D10" s="133"/>
      <c r="E10" s="133"/>
      <c r="F10" s="133"/>
      <c r="G10" s="133"/>
    </row>
    <row r="11" spans="1:7" ht="30" x14ac:dyDescent="0.2">
      <c r="A11" s="132" t="s">
        <v>1044</v>
      </c>
      <c r="B11" s="133" t="s">
        <v>3</v>
      </c>
      <c r="C11" s="133"/>
      <c r="D11" s="133"/>
      <c r="E11" s="133"/>
      <c r="F11" s="133"/>
      <c r="G11" s="133"/>
    </row>
    <row r="12" spans="1:7" ht="15" x14ac:dyDescent="0.2">
      <c r="A12" s="132" t="s">
        <v>1198</v>
      </c>
      <c r="B12" s="133"/>
      <c r="C12" s="133"/>
      <c r="D12" s="133"/>
      <c r="E12" s="133"/>
      <c r="F12" s="133"/>
      <c r="G12" s="133"/>
    </row>
    <row r="13" spans="1:7" ht="47.25" x14ac:dyDescent="0.2">
      <c r="A13" s="296" t="s">
        <v>1206</v>
      </c>
      <c r="B13" s="133"/>
      <c r="C13" s="133"/>
      <c r="D13" s="133"/>
      <c r="E13" s="133"/>
      <c r="F13" s="133"/>
      <c r="G13" s="133"/>
    </row>
    <row r="14" spans="1:7" ht="30" customHeight="1" x14ac:dyDescent="0.2">
      <c r="A14" s="130" t="s">
        <v>1050</v>
      </c>
    </row>
    <row r="15" spans="1:7" ht="150" x14ac:dyDescent="0.2">
      <c r="A15" s="132" t="s">
        <v>1202</v>
      </c>
    </row>
    <row r="16" spans="1:7" ht="45" customHeight="1" x14ac:dyDescent="0.2">
      <c r="A16" s="132" t="s">
        <v>1203</v>
      </c>
      <c r="B16" s="133"/>
      <c r="C16" s="133"/>
      <c r="D16" s="133"/>
      <c r="E16" s="133"/>
      <c r="F16" s="133"/>
      <c r="G16" s="133"/>
    </row>
    <row r="17" spans="1:7" ht="30" customHeight="1" x14ac:dyDescent="0.2">
      <c r="A17" s="130" t="s">
        <v>1020</v>
      </c>
    </row>
    <row r="18" spans="1:7" ht="45" customHeight="1" x14ac:dyDescent="0.2">
      <c r="A18" s="132" t="s">
        <v>1204</v>
      </c>
      <c r="B18" s="133"/>
      <c r="C18" s="133"/>
      <c r="D18" s="133"/>
      <c r="E18" s="133"/>
      <c r="F18" s="133"/>
      <c r="G18" s="133"/>
    </row>
    <row r="19" spans="1:7" ht="45" customHeight="1" x14ac:dyDescent="0.2">
      <c r="A19" s="132" t="s">
        <v>1045</v>
      </c>
      <c r="B19" s="133"/>
      <c r="C19" s="133"/>
      <c r="D19" s="133"/>
      <c r="E19" s="133"/>
      <c r="F19" s="133"/>
      <c r="G19" s="133"/>
    </row>
    <row r="20" spans="1:7" ht="45" customHeight="1" x14ac:dyDescent="0.2">
      <c r="A20" s="132" t="s">
        <v>1205</v>
      </c>
      <c r="B20" s="133"/>
      <c r="C20" s="133"/>
      <c r="D20" s="133"/>
      <c r="E20" s="133"/>
      <c r="F20" s="133"/>
      <c r="G20" s="133"/>
    </row>
    <row r="21" spans="1:7" ht="30" x14ac:dyDescent="0.2">
      <c r="A21" s="132" t="s">
        <v>1043</v>
      </c>
      <c r="B21" s="133"/>
      <c r="C21" s="133"/>
      <c r="D21" s="133"/>
      <c r="E21" s="133"/>
      <c r="F21" s="133"/>
      <c r="G21" s="133"/>
    </row>
    <row r="22" spans="1:7" ht="15" x14ac:dyDescent="0.2">
      <c r="A22" s="132"/>
      <c r="B22" s="133"/>
      <c r="C22" s="133"/>
      <c r="D22" s="133"/>
      <c r="E22" s="133"/>
      <c r="F22" s="133"/>
      <c r="G22" s="133"/>
    </row>
    <row r="23" spans="1:7" ht="30" customHeight="1" x14ac:dyDescent="0.2">
      <c r="A23" s="130" t="s">
        <v>1021</v>
      </c>
    </row>
    <row r="24" spans="1:7" ht="45" x14ac:dyDescent="0.2">
      <c r="A24" s="132" t="s">
        <v>1207</v>
      </c>
      <c r="B24" s="133"/>
      <c r="C24" s="133"/>
      <c r="D24" s="133"/>
      <c r="E24" s="133"/>
      <c r="F24" s="133"/>
      <c r="G24" s="133"/>
    </row>
    <row r="25" spans="1:7" ht="15" x14ac:dyDescent="0.2">
      <c r="A25" s="132" t="s">
        <v>1046</v>
      </c>
      <c r="B25" s="133"/>
      <c r="C25" s="133"/>
      <c r="D25" s="133"/>
      <c r="E25" s="133"/>
      <c r="F25" s="133"/>
      <c r="G25" s="133"/>
    </row>
    <row r="26" spans="1:7" ht="30" x14ac:dyDescent="0.2">
      <c r="A26" s="132" t="s">
        <v>1208</v>
      </c>
      <c r="B26" s="133"/>
      <c r="C26" s="133"/>
      <c r="D26" s="133"/>
      <c r="E26" s="133"/>
      <c r="F26" s="133"/>
      <c r="G26" s="133"/>
    </row>
    <row r="27" spans="1:7" ht="30" x14ac:dyDescent="0.2">
      <c r="A27" s="132" t="s">
        <v>1209</v>
      </c>
      <c r="B27" s="133"/>
      <c r="C27" s="133"/>
      <c r="D27" s="133"/>
      <c r="E27" s="133"/>
      <c r="F27" s="133"/>
      <c r="G27" s="133"/>
    </row>
    <row r="28" spans="1:7" ht="30" x14ac:dyDescent="0.2">
      <c r="A28" s="132" t="s">
        <v>1210</v>
      </c>
    </row>
    <row r="29" spans="1:7" ht="45" x14ac:dyDescent="0.2">
      <c r="A29" s="132" t="s">
        <v>1052</v>
      </c>
    </row>
    <row r="30" spans="1:7" ht="30.75" x14ac:dyDescent="0.2">
      <c r="A30" s="132" t="s">
        <v>1211</v>
      </c>
    </row>
    <row r="31" spans="1:7" ht="135.75" x14ac:dyDescent="0.2">
      <c r="A31" s="132" t="s">
        <v>1212</v>
      </c>
    </row>
    <row r="32" spans="1:7" ht="30" customHeight="1" x14ac:dyDescent="0.2">
      <c r="A32" s="130" t="s">
        <v>1022</v>
      </c>
    </row>
    <row r="33" spans="1:7" ht="45" x14ac:dyDescent="0.2">
      <c r="A33" s="132" t="s">
        <v>1213</v>
      </c>
    </row>
    <row r="34" spans="1:7" ht="150" x14ac:dyDescent="0.2">
      <c r="A34" s="132" t="s">
        <v>1214</v>
      </c>
    </row>
    <row r="35" spans="1:7" ht="120" x14ac:dyDescent="0.2">
      <c r="A35" s="132" t="s">
        <v>1053</v>
      </c>
    </row>
    <row r="36" spans="1:7" ht="44.25" customHeight="1" x14ac:dyDescent="0.2">
      <c r="A36" s="132" t="s">
        <v>1023</v>
      </c>
    </row>
    <row r="37" spans="1:7" ht="15" x14ac:dyDescent="0.2">
      <c r="A37" s="132" t="s">
        <v>1056</v>
      </c>
    </row>
    <row r="38" spans="1:7" ht="30" customHeight="1" x14ac:dyDescent="0.2">
      <c r="A38" s="130" t="s">
        <v>1024</v>
      </c>
    </row>
    <row r="39" spans="1:7" ht="45" x14ac:dyDescent="0.2">
      <c r="A39" s="132" t="s">
        <v>1047</v>
      </c>
      <c r="B39" s="133"/>
      <c r="C39" s="133"/>
      <c r="D39" s="133"/>
      <c r="E39" s="133"/>
      <c r="F39" s="133"/>
      <c r="G39" s="133"/>
    </row>
    <row r="40" spans="1:7" ht="30" x14ac:dyDescent="0.2">
      <c r="A40" s="132" t="s">
        <v>1054</v>
      </c>
    </row>
    <row r="41" spans="1:7" ht="30" x14ac:dyDescent="0.2">
      <c r="A41" s="132" t="s">
        <v>1055</v>
      </c>
    </row>
    <row r="42" spans="1:7" ht="15.75" x14ac:dyDescent="0.2">
      <c r="A42" s="130" t="s">
        <v>1025</v>
      </c>
    </row>
    <row r="43" spans="1:7" ht="45" x14ac:dyDescent="0.2">
      <c r="A43" s="132" t="s">
        <v>1026</v>
      </c>
    </row>
    <row r="45" spans="1:7" ht="30" customHeight="1" x14ac:dyDescent="0.2">
      <c r="A45" s="130" t="s">
        <v>1048</v>
      </c>
    </row>
    <row r="46" spans="1:7" ht="45" x14ac:dyDescent="0.2">
      <c r="A46" s="132" t="s">
        <v>1049</v>
      </c>
    </row>
    <row r="47" spans="1:7" ht="30" x14ac:dyDescent="0.2">
      <c r="A47" s="132" t="s">
        <v>1051</v>
      </c>
    </row>
    <row r="48" spans="1:7" ht="25.5" x14ac:dyDescent="0.2">
      <c r="A48" s="297" t="s">
        <v>1215</v>
      </c>
    </row>
    <row r="49" spans="1:1" ht="15" x14ac:dyDescent="0.2">
      <c r="A49" s="13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view="pageBreakPreview" topLeftCell="E41" zoomScale="90" zoomScaleNormal="90" zoomScaleSheetLayoutView="90" workbookViewId="0">
      <selection activeCell="G52" sqref="G52"/>
    </sheetView>
  </sheetViews>
  <sheetFormatPr baseColWidth="10" defaultColWidth="11.42578125" defaultRowHeight="20.100000000000001" customHeight="1" x14ac:dyDescent="0.2"/>
  <cols>
    <col min="1" max="1" width="11.42578125" style="84"/>
    <col min="2" max="2" width="20.28515625" style="84" customWidth="1"/>
    <col min="3" max="3" width="60.7109375" style="84" customWidth="1"/>
    <col min="4" max="4" width="9.7109375" style="145" customWidth="1"/>
    <col min="5" max="5" width="14.7109375" style="84" customWidth="1"/>
    <col min="6" max="6" width="5.28515625" style="84" customWidth="1"/>
    <col min="7" max="7" width="72.140625" style="84" customWidth="1"/>
    <col min="8" max="9" width="14.7109375" style="84" customWidth="1"/>
    <col min="10" max="10" width="26.140625" style="84" customWidth="1"/>
    <col min="11" max="16384" width="11.42578125" style="84"/>
  </cols>
  <sheetData>
    <row r="1" spans="1:10" ht="20.100000000000001" customHeight="1" x14ac:dyDescent="0.2">
      <c r="A1" s="312" t="s">
        <v>1014</v>
      </c>
      <c r="B1" s="312"/>
      <c r="C1" s="312"/>
      <c r="D1" s="312"/>
      <c r="E1" s="312"/>
      <c r="F1" s="107"/>
      <c r="J1" s="107"/>
    </row>
    <row r="2" spans="1:10" ht="20.100000000000001" customHeight="1" x14ac:dyDescent="0.2">
      <c r="A2" s="83" t="s">
        <v>11</v>
      </c>
      <c r="C2" s="83" t="s">
        <v>1219</v>
      </c>
      <c r="D2" s="146"/>
      <c r="E2" s="83"/>
      <c r="F2" s="83"/>
      <c r="J2" s="83"/>
    </row>
    <row r="3" spans="1:10" s="116" customFormat="1" ht="20.100000000000001" customHeight="1" x14ac:dyDescent="0.2">
      <c r="A3" s="115" t="s">
        <v>12</v>
      </c>
      <c r="C3" s="117" t="s">
        <v>1236</v>
      </c>
      <c r="D3" s="147"/>
      <c r="E3" s="118"/>
      <c r="F3" s="118"/>
      <c r="J3" s="118"/>
    </row>
    <row r="4" spans="1:10" s="116" customFormat="1" ht="20.100000000000001" customHeight="1" x14ac:dyDescent="0.2">
      <c r="A4" s="115" t="s">
        <v>16</v>
      </c>
      <c r="C4" s="119" t="s">
        <v>1220</v>
      </c>
      <c r="D4" s="147"/>
      <c r="E4" s="118"/>
      <c r="F4" s="118"/>
      <c r="J4" s="118"/>
    </row>
    <row r="5" spans="1:10" s="116" customFormat="1" ht="20.100000000000001" customHeight="1" x14ac:dyDescent="0.2">
      <c r="A5" s="115" t="s">
        <v>15</v>
      </c>
      <c r="C5" s="120" t="s">
        <v>1221</v>
      </c>
      <c r="D5" s="148"/>
    </row>
    <row r="6" spans="1:10" s="116" customFormat="1" ht="20.100000000000001" customHeight="1" x14ac:dyDescent="0.2">
      <c r="A6" s="115" t="s">
        <v>36</v>
      </c>
      <c r="C6" s="121" t="s">
        <v>1222</v>
      </c>
      <c r="D6" s="148"/>
    </row>
    <row r="7" spans="1:10" s="116" customFormat="1" ht="20.100000000000001" customHeight="1" x14ac:dyDescent="0.2">
      <c r="A7" s="115" t="s">
        <v>18</v>
      </c>
      <c r="C7" s="122">
        <v>75932293.209999993</v>
      </c>
      <c r="D7" s="148"/>
    </row>
    <row r="8" spans="1:10" s="116" customFormat="1" ht="20.100000000000001" customHeight="1" x14ac:dyDescent="0.2">
      <c r="A8" s="115" t="s">
        <v>990</v>
      </c>
      <c r="C8" s="123"/>
      <c r="D8" s="148"/>
    </row>
    <row r="9" spans="1:10" s="116" customFormat="1" ht="20.100000000000001" customHeight="1" x14ac:dyDescent="0.2">
      <c r="A9" s="115" t="s">
        <v>989</v>
      </c>
      <c r="C9" s="124">
        <v>44908</v>
      </c>
      <c r="D9" s="148"/>
    </row>
    <row r="10" spans="1:10" s="116" customFormat="1" ht="20.100000000000001" customHeight="1" x14ac:dyDescent="0.2">
      <c r="A10" s="115" t="s">
        <v>17</v>
      </c>
      <c r="C10" s="125">
        <v>730</v>
      </c>
      <c r="D10" s="148"/>
    </row>
    <row r="11" spans="1:10" s="116" customFormat="1" ht="20.100000000000001" customHeight="1" x14ac:dyDescent="0.2">
      <c r="B11" s="115"/>
      <c r="C11" s="126"/>
      <c r="D11" s="148"/>
    </row>
    <row r="12" spans="1:10" ht="20.100000000000001" customHeight="1" x14ac:dyDescent="0.2">
      <c r="A12" s="312" t="s">
        <v>1015</v>
      </c>
      <c r="B12" s="312"/>
      <c r="C12" s="312"/>
      <c r="D12" s="312"/>
      <c r="E12" s="312"/>
      <c r="F12" s="107"/>
      <c r="J12" s="107"/>
    </row>
    <row r="13" spans="1:10" s="116" customFormat="1" ht="20.100000000000001" customHeight="1" x14ac:dyDescent="0.2">
      <c r="A13" s="115" t="s">
        <v>13</v>
      </c>
      <c r="C13" s="220"/>
      <c r="D13" s="148"/>
    </row>
    <row r="14" spans="1:10" s="116" customFormat="1" ht="20.100000000000001" customHeight="1" x14ac:dyDescent="0.2">
      <c r="A14" s="115" t="s">
        <v>1190</v>
      </c>
      <c r="C14" s="221"/>
      <c r="D14" s="148"/>
    </row>
    <row r="15" spans="1:10" ht="20.100000000000001" customHeight="1" x14ac:dyDescent="0.2">
      <c r="A15" s="115" t="s">
        <v>1009</v>
      </c>
      <c r="C15" s="272"/>
      <c r="D15" s="149"/>
      <c r="E15" s="142"/>
      <c r="F15" s="142"/>
      <c r="J15" s="142"/>
    </row>
    <row r="16" spans="1:10" ht="20.100000000000001" customHeight="1" x14ac:dyDescent="0.2">
      <c r="A16" s="115" t="s">
        <v>1008</v>
      </c>
      <c r="C16" s="221"/>
      <c r="D16" s="149"/>
    </row>
    <row r="17" spans="1:10" ht="20.100000000000001" customHeight="1" x14ac:dyDescent="0.2">
      <c r="A17" s="115" t="s">
        <v>1034</v>
      </c>
      <c r="C17" s="221"/>
      <c r="D17" s="149"/>
    </row>
    <row r="18" spans="1:10" ht="20.100000000000001" customHeight="1" x14ac:dyDescent="0.2">
      <c r="A18" s="115" t="s">
        <v>1007</v>
      </c>
      <c r="C18" s="221"/>
      <c r="D18" s="149"/>
    </row>
    <row r="19" spans="1:10" ht="20.100000000000001" customHeight="1" x14ac:dyDescent="0.2">
      <c r="A19" s="115" t="s">
        <v>1011</v>
      </c>
      <c r="C19" s="86">
        <f>PrecioUnitario(1,Costo_Financiero,Gasto_Generales_Porcentaje,Beneficio,Ingresos_Brutos,IVA)</f>
        <v>1</v>
      </c>
    </row>
    <row r="20" spans="1:10" ht="20.100000000000001" customHeight="1" x14ac:dyDescent="0.2">
      <c r="C20" s="86"/>
    </row>
    <row r="21" spans="1:10" ht="20.100000000000001" customHeight="1" x14ac:dyDescent="0.2">
      <c r="B21" s="316" t="s">
        <v>1033</v>
      </c>
      <c r="C21" s="317"/>
      <c r="D21" s="317"/>
      <c r="E21" s="318"/>
      <c r="F21" s="107"/>
      <c r="J21" s="107"/>
    </row>
    <row r="23" spans="1:10" ht="20.100000000000001" customHeight="1" x14ac:dyDescent="0.2">
      <c r="B23" s="319" t="s">
        <v>991</v>
      </c>
      <c r="C23" s="313" t="s">
        <v>0</v>
      </c>
      <c r="D23" s="320" t="s">
        <v>1</v>
      </c>
      <c r="E23" s="319" t="s">
        <v>2</v>
      </c>
      <c r="F23" s="152"/>
      <c r="G23" s="313" t="s">
        <v>1036</v>
      </c>
      <c r="H23" s="313"/>
      <c r="I23" s="267"/>
      <c r="J23" s="314" t="s">
        <v>1035</v>
      </c>
    </row>
    <row r="24" spans="1:10" ht="20.100000000000001" customHeight="1" x14ac:dyDescent="0.2">
      <c r="B24" s="319"/>
      <c r="C24" s="313"/>
      <c r="D24" s="320"/>
      <c r="E24" s="319"/>
      <c r="F24" s="152"/>
      <c r="G24" s="144" t="s">
        <v>1037</v>
      </c>
      <c r="H24" s="144" t="s">
        <v>1</v>
      </c>
      <c r="I24" s="268"/>
      <c r="J24" s="315"/>
    </row>
    <row r="25" spans="1:10" ht="20.100000000000001" customHeight="1" x14ac:dyDescent="0.2">
      <c r="B25" s="81"/>
      <c r="C25" s="143"/>
      <c r="D25" s="150"/>
      <c r="E25" s="81"/>
      <c r="F25" s="152"/>
      <c r="G25" s="269"/>
      <c r="H25" s="269"/>
      <c r="J25" s="127"/>
    </row>
    <row r="26" spans="1:10" ht="20.100000000000001" customHeight="1" x14ac:dyDescent="0.2">
      <c r="A26" s="84">
        <f>IF(D26=0,A25,A25+1)</f>
        <v>1</v>
      </c>
      <c r="B26" s="153">
        <v>1</v>
      </c>
      <c r="C26" s="82" t="str">
        <f t="shared" ref="C26:C57" si="0">IFERROR(VLOOKUP(J26,Tabla_Items,2,FALSE),G26)</f>
        <v xml:space="preserve">MANTENIMIENTO Y LIMPIEZA GENERAL
</v>
      </c>
      <c r="D26" s="151" t="str">
        <f t="shared" ref="D26:D30" si="1">IFERROR(VLOOKUP(J26,Tabla_Items,3,FALSE),H26)</f>
        <v>MES</v>
      </c>
      <c r="E26" s="128">
        <v>24</v>
      </c>
      <c r="F26" s="217"/>
      <c r="G26" s="218" t="s">
        <v>1237</v>
      </c>
      <c r="H26" s="270" t="s">
        <v>1226</v>
      </c>
      <c r="I26" s="145"/>
      <c r="J26" s="218"/>
    </row>
    <row r="27" spans="1:10" ht="20.100000000000001" customHeight="1" x14ac:dyDescent="0.2">
      <c r="A27" s="84">
        <f t="shared" ref="A27:A90" si="2">IF(D27=0,A26,A26+1)</f>
        <v>2</v>
      </c>
      <c r="B27" s="153">
        <v>2</v>
      </c>
      <c r="C27" s="82" t="str">
        <f t="shared" si="0"/>
        <v>LIMPIEZA Y CUIDADO DE LOS BAÑOS PUBLICOS</v>
      </c>
      <c r="D27" s="151" t="str">
        <f t="shared" si="1"/>
        <v>M ES</v>
      </c>
      <c r="E27" s="129">
        <v>24</v>
      </c>
      <c r="F27" s="219"/>
      <c r="G27" s="218" t="s">
        <v>1238</v>
      </c>
      <c r="H27" s="270" t="s">
        <v>1260</v>
      </c>
      <c r="I27" s="145"/>
      <c r="J27" s="218"/>
    </row>
    <row r="28" spans="1:10" ht="20.100000000000001" customHeight="1" x14ac:dyDescent="0.2">
      <c r="A28" s="84">
        <f t="shared" si="2"/>
        <v>2</v>
      </c>
      <c r="B28" s="153">
        <v>3</v>
      </c>
      <c r="C28" s="82" t="str">
        <f t="shared" si="0"/>
        <v>MANTEMIMIENTO DE PARQUIZADO, CARPETA VERDE, CANTEROS Y ESPECIES JUVENILES</v>
      </c>
      <c r="D28" s="151">
        <f t="shared" si="1"/>
        <v>0</v>
      </c>
      <c r="E28" s="129">
        <v>0</v>
      </c>
      <c r="F28" s="219"/>
      <c r="G28" s="218" t="s">
        <v>1239</v>
      </c>
      <c r="H28" s="270"/>
      <c r="I28" s="145"/>
      <c r="J28" s="218"/>
    </row>
    <row r="29" spans="1:10" ht="20.100000000000001" customHeight="1" x14ac:dyDescent="0.2">
      <c r="A29" s="84">
        <f t="shared" si="2"/>
        <v>3</v>
      </c>
      <c r="B29" s="153" t="s">
        <v>1231</v>
      </c>
      <c r="C29" s="82" t="str">
        <f t="shared" si="0"/>
        <v xml:space="preserve">Siega de la carpeta verde y Control de Plagas, Enfermedades y Malezas </v>
      </c>
      <c r="D29" s="151" t="str">
        <f t="shared" si="1"/>
        <v>MES</v>
      </c>
      <c r="E29" s="129">
        <v>24</v>
      </c>
      <c r="F29" s="219"/>
      <c r="G29" s="218" t="s">
        <v>1240</v>
      </c>
      <c r="H29" s="270" t="s">
        <v>1226</v>
      </c>
      <c r="I29" s="145"/>
      <c r="J29" s="218"/>
    </row>
    <row r="30" spans="1:10" ht="20.100000000000001" customHeight="1" x14ac:dyDescent="0.2">
      <c r="A30" s="84">
        <f t="shared" si="2"/>
        <v>4</v>
      </c>
      <c r="B30" s="153" t="s">
        <v>1232</v>
      </c>
      <c r="C30" s="82" t="str">
        <f t="shared" si="0"/>
        <v>Resiembra</v>
      </c>
      <c r="D30" s="151" t="str">
        <f t="shared" si="1"/>
        <v>M2</v>
      </c>
      <c r="E30" s="129">
        <v>1000</v>
      </c>
      <c r="F30" s="219"/>
      <c r="G30" s="218" t="s">
        <v>1223</v>
      </c>
      <c r="H30" s="270" t="s">
        <v>1227</v>
      </c>
      <c r="I30" s="145"/>
      <c r="J30" s="218"/>
    </row>
    <row r="31" spans="1:10" ht="20.100000000000001" customHeight="1" x14ac:dyDescent="0.2">
      <c r="A31" s="84">
        <f t="shared" si="2"/>
        <v>5</v>
      </c>
      <c r="B31" s="153" t="s">
        <v>1233</v>
      </c>
      <c r="C31" s="82" t="str">
        <f t="shared" si="0"/>
        <v>Mantenimiento de canteros, plantas herbaceas, arbustos y arboles</v>
      </c>
      <c r="D31" s="151" t="str">
        <f t="shared" ref="D31:D57" si="3">IFERROR(VLOOKUP(J31,Tabla_Items,3,FALSE),H31)</f>
        <v>MES</v>
      </c>
      <c r="E31" s="129">
        <v>24</v>
      </c>
      <c r="F31" s="219"/>
      <c r="G31" s="218" t="s">
        <v>1241</v>
      </c>
      <c r="H31" s="270" t="s">
        <v>1226</v>
      </c>
      <c r="I31" s="145"/>
      <c r="J31" s="218"/>
    </row>
    <row r="32" spans="1:10" ht="20.100000000000001" customHeight="1" x14ac:dyDescent="0.2">
      <c r="A32" s="84">
        <f t="shared" si="2"/>
        <v>6</v>
      </c>
      <c r="B32" s="153">
        <v>4</v>
      </c>
      <c r="C32" s="82" t="str">
        <f t="shared" si="0"/>
        <v xml:space="preserve">MANTENIMIENTO DEL MOBILIARIO </v>
      </c>
      <c r="D32" s="151" t="str">
        <f t="shared" si="3"/>
        <v>UN</v>
      </c>
      <c r="E32" s="129">
        <v>418</v>
      </c>
      <c r="F32" s="219"/>
      <c r="G32" s="218" t="s">
        <v>1242</v>
      </c>
      <c r="H32" s="270" t="s">
        <v>1228</v>
      </c>
      <c r="I32" s="145"/>
      <c r="J32" s="218"/>
    </row>
    <row r="33" spans="1:10" ht="20.100000000000001" customHeight="1" x14ac:dyDescent="0.2">
      <c r="A33" s="84">
        <f t="shared" si="2"/>
        <v>7</v>
      </c>
      <c r="B33" s="153">
        <v>5</v>
      </c>
      <c r="C33" s="82" t="str">
        <f t="shared" si="0"/>
        <v>COMPRA Y REPOSICION DE ESPECIES ORNAMENTALES</v>
      </c>
      <c r="D33" s="151" t="str">
        <f t="shared" si="3"/>
        <v>UN</v>
      </c>
      <c r="E33" s="129">
        <v>10</v>
      </c>
      <c r="F33" s="219"/>
      <c r="G33" s="218" t="s">
        <v>1243</v>
      </c>
      <c r="H33" s="270" t="s">
        <v>1228</v>
      </c>
      <c r="I33" s="145"/>
      <c r="J33" s="218"/>
    </row>
    <row r="34" spans="1:10" ht="20.100000000000001" customHeight="1" x14ac:dyDescent="0.2">
      <c r="A34" s="84">
        <f t="shared" si="2"/>
        <v>8</v>
      </c>
      <c r="B34" s="153">
        <v>6</v>
      </c>
      <c r="C34" s="82" t="str">
        <f t="shared" si="0"/>
        <v>PROGRAMA DE FERTILIZACION</v>
      </c>
      <c r="D34" s="151" t="str">
        <f t="shared" si="3"/>
        <v>UN</v>
      </c>
      <c r="E34" s="129">
        <v>2</v>
      </c>
      <c r="F34" s="219"/>
      <c r="G34" s="218" t="s">
        <v>1244</v>
      </c>
      <c r="H34" s="270" t="s">
        <v>1228</v>
      </c>
      <c r="I34" s="145"/>
      <c r="J34" s="218"/>
    </row>
    <row r="35" spans="1:10" ht="20.100000000000001" customHeight="1" x14ac:dyDescent="0.2">
      <c r="A35" s="84">
        <f t="shared" si="2"/>
        <v>9</v>
      </c>
      <c r="B35" s="153">
        <v>7</v>
      </c>
      <c r="C35" s="82" t="str">
        <f t="shared" si="0"/>
        <v>PODA</v>
      </c>
      <c r="D35" s="151" t="str">
        <f t="shared" si="3"/>
        <v>MES</v>
      </c>
      <c r="E35" s="129">
        <v>24</v>
      </c>
      <c r="F35" s="219"/>
      <c r="G35" s="218" t="s">
        <v>1224</v>
      </c>
      <c r="H35" s="270" t="s">
        <v>1226</v>
      </c>
      <c r="I35" s="145"/>
      <c r="J35" s="218"/>
    </row>
    <row r="36" spans="1:10" ht="20.100000000000001" customHeight="1" x14ac:dyDescent="0.2">
      <c r="A36" s="84">
        <f t="shared" si="2"/>
        <v>9</v>
      </c>
      <c r="B36" s="153">
        <v>8</v>
      </c>
      <c r="C36" s="82" t="str">
        <f t="shared" si="0"/>
        <v xml:space="preserve">RIEGO </v>
      </c>
      <c r="D36" s="151">
        <f t="shared" si="3"/>
        <v>0</v>
      </c>
      <c r="E36" s="129">
        <v>0</v>
      </c>
      <c r="F36" s="219"/>
      <c r="G36" s="218" t="s">
        <v>1245</v>
      </c>
      <c r="H36" s="270"/>
      <c r="I36" s="145"/>
      <c r="J36" s="218"/>
    </row>
    <row r="37" spans="1:10" ht="20.100000000000001" customHeight="1" x14ac:dyDescent="0.2">
      <c r="A37" s="84">
        <f t="shared" si="2"/>
        <v>10</v>
      </c>
      <c r="B37" s="153" t="s">
        <v>1262</v>
      </c>
      <c r="C37" s="82" t="str">
        <f t="shared" si="0"/>
        <v>Programa de Riego e Inventario Inicial</v>
      </c>
      <c r="D37" s="151" t="str">
        <f t="shared" si="3"/>
        <v>Hs</v>
      </c>
      <c r="E37" s="129">
        <v>3</v>
      </c>
      <c r="F37" s="219"/>
      <c r="G37" s="218" t="s">
        <v>1246</v>
      </c>
      <c r="H37" s="270" t="s">
        <v>1261</v>
      </c>
      <c r="I37" s="145"/>
      <c r="J37" s="218"/>
    </row>
    <row r="38" spans="1:10" ht="20.100000000000001" customHeight="1" x14ac:dyDescent="0.2">
      <c r="A38" s="84">
        <f t="shared" si="2"/>
        <v>11</v>
      </c>
      <c r="B38" s="153" t="s">
        <v>1263</v>
      </c>
      <c r="C38" s="82" t="str">
        <f t="shared" si="0"/>
        <v>Inspección, revisión, control, mantenimiento y reparación en los sistemas de riego</v>
      </c>
      <c r="D38" s="151" t="str">
        <f t="shared" si="3"/>
        <v>MES</v>
      </c>
      <c r="E38" s="129">
        <v>24</v>
      </c>
      <c r="F38" s="219"/>
      <c r="G38" s="218" t="s">
        <v>1273</v>
      </c>
      <c r="H38" s="270" t="s">
        <v>1226</v>
      </c>
      <c r="I38" s="145"/>
      <c r="J38" s="218"/>
    </row>
    <row r="39" spans="1:10" ht="20.100000000000001" customHeight="1" x14ac:dyDescent="0.2">
      <c r="A39" s="84">
        <f t="shared" si="2"/>
        <v>11</v>
      </c>
      <c r="B39" s="153">
        <v>9</v>
      </c>
      <c r="C39" s="82" t="str">
        <f t="shared" si="0"/>
        <v xml:space="preserve">MANTENIMIENTO DEL SISTEMA ELECTRICO </v>
      </c>
      <c r="D39" s="151">
        <f t="shared" si="3"/>
        <v>0</v>
      </c>
      <c r="E39" s="129"/>
      <c r="F39" s="219"/>
      <c r="G39" s="218" t="s">
        <v>1247</v>
      </c>
      <c r="H39" s="270"/>
      <c r="I39" s="145"/>
      <c r="J39" s="218"/>
    </row>
    <row r="40" spans="1:10" ht="20.100000000000001" customHeight="1" x14ac:dyDescent="0.2">
      <c r="A40" s="84">
        <f t="shared" si="2"/>
        <v>12</v>
      </c>
      <c r="B40" s="153" t="s">
        <v>1264</v>
      </c>
      <c r="C40" s="82" t="str">
        <f t="shared" si="0"/>
        <v>Sistema eléctrico Parque Belgrano</v>
      </c>
      <c r="D40" s="151" t="str">
        <f t="shared" si="3"/>
        <v>MES</v>
      </c>
      <c r="E40" s="129">
        <v>24</v>
      </c>
      <c r="F40" s="219"/>
      <c r="G40" s="218" t="s">
        <v>1248</v>
      </c>
      <c r="H40" s="270" t="s">
        <v>1226</v>
      </c>
      <c r="I40" s="145"/>
      <c r="J40" s="218"/>
    </row>
    <row r="41" spans="1:10" ht="20.100000000000001" customHeight="1" x14ac:dyDescent="0.2">
      <c r="A41" s="84">
        <f t="shared" si="2"/>
        <v>13</v>
      </c>
      <c r="B41" s="153" t="s">
        <v>1265</v>
      </c>
      <c r="C41" s="82" t="str">
        <f t="shared" si="0"/>
        <v>Mantenimiento de Luminarias de Altura</v>
      </c>
      <c r="D41" s="151" t="str">
        <f t="shared" si="3"/>
        <v>MES</v>
      </c>
      <c r="E41" s="129">
        <v>24</v>
      </c>
      <c r="F41" s="219"/>
      <c r="G41" s="218" t="s">
        <v>1249</v>
      </c>
      <c r="H41" s="270" t="s">
        <v>1226</v>
      </c>
      <c r="I41" s="145"/>
      <c r="J41" s="218"/>
    </row>
    <row r="42" spans="1:10" ht="20.100000000000001" customHeight="1" x14ac:dyDescent="0.2">
      <c r="A42" s="84">
        <f t="shared" si="2"/>
        <v>14</v>
      </c>
      <c r="B42" s="153" t="s">
        <v>1266</v>
      </c>
      <c r="C42" s="82" t="str">
        <f t="shared" si="0"/>
        <v>Provisión de repuesto Luminarias Stoggy</v>
      </c>
      <c r="D42" s="151" t="str">
        <f t="shared" si="3"/>
        <v>UN</v>
      </c>
      <c r="E42" s="129">
        <v>6</v>
      </c>
      <c r="F42" s="219"/>
      <c r="G42" s="218" t="s">
        <v>1250</v>
      </c>
      <c r="H42" s="270" t="s">
        <v>1228</v>
      </c>
      <c r="I42" s="145"/>
      <c r="J42" s="218"/>
    </row>
    <row r="43" spans="1:10" ht="20.100000000000001" customHeight="1" x14ac:dyDescent="0.2">
      <c r="A43" s="84">
        <f t="shared" si="2"/>
        <v>15</v>
      </c>
      <c r="B43" s="153" t="s">
        <v>1267</v>
      </c>
      <c r="C43" s="82" t="str">
        <f t="shared" si="0"/>
        <v>Provisión de repuesto Luminarias MiniStoggy</v>
      </c>
      <c r="D43" s="151" t="str">
        <f t="shared" si="3"/>
        <v>UN</v>
      </c>
      <c r="E43" s="129">
        <v>12</v>
      </c>
      <c r="F43" s="219"/>
      <c r="G43" s="218" t="s">
        <v>1251</v>
      </c>
      <c r="H43" s="270" t="s">
        <v>1228</v>
      </c>
      <c r="I43" s="145"/>
      <c r="J43" s="218"/>
    </row>
    <row r="44" spans="1:10" ht="20.100000000000001" customHeight="1" x14ac:dyDescent="0.2">
      <c r="A44" s="84">
        <f t="shared" si="2"/>
        <v>16</v>
      </c>
      <c r="B44" s="153" t="s">
        <v>1268</v>
      </c>
      <c r="C44" s="82" t="str">
        <f t="shared" si="0"/>
        <v>Provisión de repuesto Luminarias MiniStoggy2</v>
      </c>
      <c r="D44" s="151" t="str">
        <f t="shared" si="3"/>
        <v>UN</v>
      </c>
      <c r="E44" s="129">
        <v>24</v>
      </c>
      <c r="F44" s="219"/>
      <c r="G44" s="218" t="s">
        <v>1252</v>
      </c>
      <c r="H44" s="270" t="s">
        <v>1228</v>
      </c>
      <c r="I44" s="145"/>
      <c r="J44" s="218"/>
    </row>
    <row r="45" spans="1:10" ht="20.100000000000001" customHeight="1" x14ac:dyDescent="0.2">
      <c r="A45" s="84">
        <f t="shared" si="2"/>
        <v>17</v>
      </c>
      <c r="B45" s="153" t="s">
        <v>1269</v>
      </c>
      <c r="C45" s="82" t="str">
        <f t="shared" si="0"/>
        <v>Provisión de repuesto Lampara AR111</v>
      </c>
      <c r="D45" s="151" t="str">
        <f t="shared" si="3"/>
        <v>UN</v>
      </c>
      <c r="E45" s="129">
        <v>100</v>
      </c>
      <c r="F45" s="219"/>
      <c r="G45" s="218" t="s">
        <v>1253</v>
      </c>
      <c r="H45" s="270" t="s">
        <v>1228</v>
      </c>
      <c r="I45" s="145"/>
      <c r="J45" s="218"/>
    </row>
    <row r="46" spans="1:10" ht="20.100000000000001" customHeight="1" x14ac:dyDescent="0.2">
      <c r="A46" s="84">
        <f t="shared" si="2"/>
        <v>18</v>
      </c>
      <c r="B46" s="153" t="s">
        <v>1270</v>
      </c>
      <c r="C46" s="82" t="str">
        <f t="shared" si="0"/>
        <v>Provisión de repuesto Toma Corriente</v>
      </c>
      <c r="D46" s="151" t="str">
        <f t="shared" si="3"/>
        <v>UN</v>
      </c>
      <c r="E46" s="129">
        <v>40</v>
      </c>
      <c r="F46" s="219"/>
      <c r="G46" s="218" t="s">
        <v>1254</v>
      </c>
      <c r="H46" s="270" t="s">
        <v>1228</v>
      </c>
      <c r="I46" s="145"/>
      <c r="J46" s="218"/>
    </row>
    <row r="47" spans="1:10" ht="20.100000000000001" customHeight="1" x14ac:dyDescent="0.2">
      <c r="A47" s="84">
        <f t="shared" si="2"/>
        <v>19</v>
      </c>
      <c r="B47" s="153" t="s">
        <v>1271</v>
      </c>
      <c r="C47" s="82" t="str">
        <f t="shared" si="0"/>
        <v>Provisión de Tiras de led</v>
      </c>
      <c r="D47" s="151" t="str">
        <f t="shared" si="3"/>
        <v>ML</v>
      </c>
      <c r="E47" s="129">
        <v>100</v>
      </c>
      <c r="F47" s="219"/>
      <c r="G47" s="218" t="s">
        <v>1255</v>
      </c>
      <c r="H47" s="270" t="s">
        <v>1229</v>
      </c>
      <c r="I47" s="145"/>
      <c r="J47" s="218"/>
    </row>
    <row r="48" spans="1:10" ht="20.100000000000001" customHeight="1" x14ac:dyDescent="0.2">
      <c r="A48" s="84">
        <f t="shared" si="2"/>
        <v>20</v>
      </c>
      <c r="B48" s="153" t="s">
        <v>1272</v>
      </c>
      <c r="C48" s="82" t="str">
        <f t="shared" si="0"/>
        <v>Provisión de Ojos de Buey</v>
      </c>
      <c r="D48" s="151" t="str">
        <f t="shared" si="3"/>
        <v>UN</v>
      </c>
      <c r="E48" s="129">
        <v>50</v>
      </c>
      <c r="F48" s="219"/>
      <c r="G48" s="218" t="s">
        <v>1256</v>
      </c>
      <c r="H48" s="270" t="s">
        <v>1228</v>
      </c>
      <c r="I48" s="145"/>
      <c r="J48" s="218"/>
    </row>
    <row r="49" spans="1:10" ht="20.100000000000001" customHeight="1" x14ac:dyDescent="0.2">
      <c r="A49" s="84">
        <f t="shared" si="2"/>
        <v>21</v>
      </c>
      <c r="B49" s="153">
        <v>10</v>
      </c>
      <c r="C49" s="82" t="str">
        <f t="shared" si="0"/>
        <v>EVENTOS</v>
      </c>
      <c r="D49" s="151" t="str">
        <f t="shared" si="3"/>
        <v>MES</v>
      </c>
      <c r="E49" s="129">
        <v>24</v>
      </c>
      <c r="F49" s="219"/>
      <c r="G49" s="218" t="s">
        <v>1257</v>
      </c>
      <c r="H49" s="270" t="s">
        <v>1226</v>
      </c>
      <c r="I49" s="145"/>
      <c r="J49" s="218"/>
    </row>
    <row r="50" spans="1:10" ht="20.100000000000001" customHeight="1" x14ac:dyDescent="0.2">
      <c r="A50" s="84">
        <f t="shared" si="2"/>
        <v>21</v>
      </c>
      <c r="B50" s="153">
        <v>11</v>
      </c>
      <c r="C50" s="82" t="str">
        <f t="shared" si="0"/>
        <v>COMPOSTAJE</v>
      </c>
      <c r="D50" s="151">
        <f t="shared" si="3"/>
        <v>0</v>
      </c>
      <c r="E50" s="129">
        <v>0</v>
      </c>
      <c r="F50" s="219"/>
      <c r="G50" s="218" t="s">
        <v>1225</v>
      </c>
      <c r="H50" s="270"/>
      <c r="I50" s="145"/>
      <c r="J50" s="218"/>
    </row>
    <row r="51" spans="1:10" ht="20.100000000000001" customHeight="1" x14ac:dyDescent="0.2">
      <c r="A51" s="84">
        <f t="shared" si="2"/>
        <v>22</v>
      </c>
      <c r="B51" s="153" t="s">
        <v>1234</v>
      </c>
      <c r="C51" s="82" t="str">
        <f t="shared" si="0"/>
        <v>Fabricacion e instalacion de composteras</v>
      </c>
      <c r="D51" s="151" t="str">
        <f t="shared" si="3"/>
        <v xml:space="preserve">UN </v>
      </c>
      <c r="E51" s="129">
        <v>5</v>
      </c>
      <c r="F51" s="219"/>
      <c r="G51" s="218" t="s">
        <v>1258</v>
      </c>
      <c r="H51" s="270" t="s">
        <v>1230</v>
      </c>
      <c r="I51" s="145"/>
      <c r="J51" s="218"/>
    </row>
    <row r="52" spans="1:10" ht="20.100000000000001" customHeight="1" x14ac:dyDescent="0.2">
      <c r="A52" s="84">
        <f t="shared" si="2"/>
        <v>23</v>
      </c>
      <c r="B52" s="153" t="s">
        <v>1235</v>
      </c>
      <c r="C52" s="82" t="str">
        <f t="shared" si="0"/>
        <v>Manejo de las composteras</v>
      </c>
      <c r="D52" s="151" t="str">
        <f t="shared" si="3"/>
        <v>MES</v>
      </c>
      <c r="E52" s="129">
        <v>24</v>
      </c>
      <c r="F52" s="219"/>
      <c r="G52" s="218" t="s">
        <v>1259</v>
      </c>
      <c r="H52" s="270" t="s">
        <v>1226</v>
      </c>
      <c r="I52" s="145"/>
      <c r="J52" s="218"/>
    </row>
    <row r="53" spans="1:10" ht="20.100000000000001" customHeight="1" x14ac:dyDescent="0.2">
      <c r="A53" s="84">
        <f t="shared" si="2"/>
        <v>24</v>
      </c>
      <c r="B53" s="153">
        <v>12</v>
      </c>
      <c r="C53" s="82" t="str">
        <f t="shared" si="0"/>
        <v>EDUCACION AMBIENTAL Y PRÁCTICAS SUSTENTABLES</v>
      </c>
      <c r="D53" s="151" t="str">
        <f t="shared" si="3"/>
        <v>MES</v>
      </c>
      <c r="E53" s="129">
        <v>24</v>
      </c>
      <c r="F53" s="219"/>
      <c r="G53" s="218" t="s">
        <v>1274</v>
      </c>
      <c r="H53" s="270" t="s">
        <v>1226</v>
      </c>
      <c r="I53" s="145"/>
      <c r="J53" s="218"/>
    </row>
    <row r="54" spans="1:10" ht="20.100000000000001" customHeight="1" x14ac:dyDescent="0.2">
      <c r="A54" s="84">
        <f t="shared" si="2"/>
        <v>24</v>
      </c>
      <c r="B54" s="153"/>
      <c r="C54" s="82">
        <f t="shared" si="0"/>
        <v>0</v>
      </c>
      <c r="D54" s="151">
        <f t="shared" si="3"/>
        <v>0</v>
      </c>
      <c r="E54" s="129"/>
      <c r="F54" s="219"/>
      <c r="G54" s="218"/>
      <c r="H54" s="270"/>
      <c r="I54" s="145"/>
      <c r="J54" s="218"/>
    </row>
    <row r="55" spans="1:10" ht="20.100000000000001" customHeight="1" x14ac:dyDescent="0.2">
      <c r="A55" s="84">
        <f t="shared" si="2"/>
        <v>24</v>
      </c>
      <c r="B55" s="153"/>
      <c r="C55" s="82">
        <f t="shared" si="0"/>
        <v>0</v>
      </c>
      <c r="D55" s="151">
        <f t="shared" si="3"/>
        <v>0</v>
      </c>
      <c r="E55" s="129"/>
      <c r="F55" s="219"/>
      <c r="G55" s="218"/>
      <c r="H55" s="270"/>
      <c r="I55" s="145"/>
      <c r="J55" s="218"/>
    </row>
    <row r="56" spans="1:10" ht="20.100000000000001" customHeight="1" x14ac:dyDescent="0.2">
      <c r="A56" s="84">
        <f t="shared" si="2"/>
        <v>24</v>
      </c>
      <c r="B56" s="153"/>
      <c r="C56" s="82">
        <f t="shared" si="0"/>
        <v>0</v>
      </c>
      <c r="D56" s="151">
        <f t="shared" si="3"/>
        <v>0</v>
      </c>
      <c r="E56" s="129"/>
      <c r="F56" s="219"/>
      <c r="G56" s="218"/>
      <c r="H56" s="270"/>
      <c r="I56" s="145"/>
      <c r="J56" s="218"/>
    </row>
    <row r="57" spans="1:10" ht="20.100000000000001" customHeight="1" x14ac:dyDescent="0.2">
      <c r="A57" s="84">
        <f t="shared" si="2"/>
        <v>24</v>
      </c>
      <c r="B57" s="153"/>
      <c r="C57" s="82">
        <f t="shared" si="0"/>
        <v>0</v>
      </c>
      <c r="D57" s="151">
        <f t="shared" si="3"/>
        <v>0</v>
      </c>
      <c r="E57" s="129"/>
      <c r="F57" s="219"/>
      <c r="G57" s="218"/>
      <c r="H57" s="270"/>
      <c r="I57" s="145"/>
      <c r="J57" s="218"/>
    </row>
    <row r="58" spans="1:10" ht="20.100000000000001" customHeight="1" x14ac:dyDescent="0.2">
      <c r="A58" s="84">
        <f t="shared" si="2"/>
        <v>24</v>
      </c>
      <c r="B58" s="153"/>
      <c r="C58" s="82">
        <f t="shared" ref="C58:C89" si="4">IFERROR(VLOOKUP(J58,Tabla_Items,2,FALSE),G58)</f>
        <v>0</v>
      </c>
      <c r="D58" s="151">
        <f t="shared" ref="D58:D89" si="5">IFERROR(VLOOKUP(J58,Tabla_Items,3,FALSE),H58)</f>
        <v>0</v>
      </c>
      <c r="E58" s="129"/>
      <c r="F58" s="219"/>
      <c r="G58" s="218"/>
      <c r="H58" s="270"/>
      <c r="I58" s="145"/>
      <c r="J58" s="218"/>
    </row>
    <row r="59" spans="1:10" ht="20.100000000000001" customHeight="1" x14ac:dyDescent="0.2">
      <c r="A59" s="84">
        <f t="shared" si="2"/>
        <v>24</v>
      </c>
      <c r="B59" s="153"/>
      <c r="C59" s="82">
        <f t="shared" si="4"/>
        <v>0</v>
      </c>
      <c r="D59" s="151">
        <f t="shared" si="5"/>
        <v>0</v>
      </c>
      <c r="E59" s="129"/>
      <c r="F59" s="219"/>
      <c r="G59" s="218"/>
      <c r="H59" s="270"/>
      <c r="I59" s="145"/>
      <c r="J59" s="218"/>
    </row>
    <row r="60" spans="1:10" ht="20.100000000000001" customHeight="1" x14ac:dyDescent="0.2">
      <c r="A60" s="84">
        <f t="shared" si="2"/>
        <v>24</v>
      </c>
      <c r="B60" s="153"/>
      <c r="C60" s="82">
        <f t="shared" si="4"/>
        <v>0</v>
      </c>
      <c r="D60" s="151">
        <f t="shared" si="5"/>
        <v>0</v>
      </c>
      <c r="E60" s="129"/>
      <c r="F60" s="219"/>
      <c r="G60" s="218"/>
      <c r="H60" s="270"/>
      <c r="I60" s="145"/>
      <c r="J60" s="218"/>
    </row>
    <row r="61" spans="1:10" ht="20.100000000000001" customHeight="1" x14ac:dyDescent="0.2">
      <c r="A61" s="84">
        <f t="shared" si="2"/>
        <v>24</v>
      </c>
      <c r="B61" s="153"/>
      <c r="C61" s="82">
        <f t="shared" si="4"/>
        <v>0</v>
      </c>
      <c r="D61" s="151">
        <f t="shared" si="5"/>
        <v>0</v>
      </c>
      <c r="E61" s="129"/>
      <c r="F61" s="219"/>
      <c r="G61" s="218"/>
      <c r="H61" s="270"/>
      <c r="I61" s="145"/>
      <c r="J61" s="218"/>
    </row>
    <row r="62" spans="1:10" ht="20.100000000000001" customHeight="1" x14ac:dyDescent="0.2">
      <c r="A62" s="84">
        <f t="shared" si="2"/>
        <v>24</v>
      </c>
      <c r="B62" s="153"/>
      <c r="C62" s="82">
        <f t="shared" si="4"/>
        <v>0</v>
      </c>
      <c r="D62" s="151">
        <f t="shared" si="5"/>
        <v>0</v>
      </c>
      <c r="E62" s="129"/>
      <c r="F62" s="219"/>
      <c r="G62" s="218"/>
      <c r="H62" s="270"/>
      <c r="I62" s="145"/>
      <c r="J62" s="218"/>
    </row>
    <row r="63" spans="1:10" ht="20.100000000000001" customHeight="1" x14ac:dyDescent="0.2">
      <c r="A63" s="84">
        <f t="shared" si="2"/>
        <v>24</v>
      </c>
      <c r="B63" s="153"/>
      <c r="C63" s="82">
        <f t="shared" si="4"/>
        <v>0</v>
      </c>
      <c r="D63" s="151">
        <f t="shared" si="5"/>
        <v>0</v>
      </c>
      <c r="E63" s="129"/>
      <c r="F63" s="219"/>
      <c r="G63" s="218"/>
      <c r="H63" s="270"/>
      <c r="I63" s="145"/>
      <c r="J63" s="218"/>
    </row>
    <row r="64" spans="1:10" ht="20.100000000000001" customHeight="1" x14ac:dyDescent="0.2">
      <c r="A64" s="84">
        <f t="shared" si="2"/>
        <v>24</v>
      </c>
      <c r="B64" s="153"/>
      <c r="C64" s="82">
        <f t="shared" si="4"/>
        <v>0</v>
      </c>
      <c r="D64" s="151">
        <f t="shared" si="5"/>
        <v>0</v>
      </c>
      <c r="E64" s="129"/>
      <c r="F64" s="219"/>
      <c r="G64" s="218"/>
      <c r="H64" s="270"/>
      <c r="I64" s="145"/>
      <c r="J64" s="218"/>
    </row>
    <row r="65" spans="1:10" ht="20.100000000000001" customHeight="1" x14ac:dyDescent="0.2">
      <c r="A65" s="84">
        <f t="shared" si="2"/>
        <v>24</v>
      </c>
      <c r="B65" s="153"/>
      <c r="C65" s="82">
        <f t="shared" si="4"/>
        <v>0</v>
      </c>
      <c r="D65" s="151">
        <f t="shared" si="5"/>
        <v>0</v>
      </c>
      <c r="E65" s="129"/>
      <c r="F65" s="219"/>
      <c r="G65" s="218"/>
      <c r="H65" s="270"/>
      <c r="I65" s="145"/>
      <c r="J65" s="218"/>
    </row>
    <row r="66" spans="1:10" ht="20.100000000000001" customHeight="1" x14ac:dyDescent="0.2">
      <c r="A66" s="84">
        <f t="shared" si="2"/>
        <v>24</v>
      </c>
      <c r="B66" s="153"/>
      <c r="C66" s="82">
        <f t="shared" si="4"/>
        <v>0</v>
      </c>
      <c r="D66" s="151">
        <f t="shared" si="5"/>
        <v>0</v>
      </c>
      <c r="E66" s="129"/>
      <c r="F66" s="219"/>
      <c r="G66" s="218"/>
      <c r="H66" s="270"/>
      <c r="I66" s="145"/>
      <c r="J66" s="218"/>
    </row>
    <row r="67" spans="1:10" ht="20.100000000000001" customHeight="1" x14ac:dyDescent="0.2">
      <c r="A67" s="84">
        <f t="shared" si="2"/>
        <v>24</v>
      </c>
      <c r="B67" s="153"/>
      <c r="C67" s="82">
        <f t="shared" si="4"/>
        <v>0</v>
      </c>
      <c r="D67" s="151">
        <f t="shared" si="5"/>
        <v>0</v>
      </c>
      <c r="E67" s="129"/>
      <c r="F67" s="219"/>
      <c r="G67" s="218"/>
      <c r="H67" s="270"/>
      <c r="I67" s="145"/>
      <c r="J67" s="218"/>
    </row>
    <row r="68" spans="1:10" ht="20.100000000000001" customHeight="1" x14ac:dyDescent="0.2">
      <c r="A68" s="84">
        <f t="shared" si="2"/>
        <v>24</v>
      </c>
      <c r="B68" s="153"/>
      <c r="C68" s="82">
        <f t="shared" si="4"/>
        <v>0</v>
      </c>
      <c r="D68" s="151">
        <f t="shared" si="5"/>
        <v>0</v>
      </c>
      <c r="E68" s="129"/>
      <c r="F68" s="219"/>
      <c r="G68" s="218"/>
      <c r="H68" s="270"/>
      <c r="I68" s="145"/>
      <c r="J68" s="218"/>
    </row>
    <row r="69" spans="1:10" ht="20.100000000000001" customHeight="1" x14ac:dyDescent="0.2">
      <c r="A69" s="84">
        <f t="shared" si="2"/>
        <v>24</v>
      </c>
      <c r="B69" s="153"/>
      <c r="C69" s="82">
        <f t="shared" si="4"/>
        <v>0</v>
      </c>
      <c r="D69" s="151">
        <f t="shared" si="5"/>
        <v>0</v>
      </c>
      <c r="E69" s="129"/>
      <c r="F69" s="219"/>
      <c r="G69" s="218"/>
      <c r="H69" s="270"/>
      <c r="I69" s="145"/>
      <c r="J69" s="218"/>
    </row>
    <row r="70" spans="1:10" ht="20.100000000000001" customHeight="1" x14ac:dyDescent="0.2">
      <c r="A70" s="84">
        <f t="shared" si="2"/>
        <v>24</v>
      </c>
      <c r="B70" s="153"/>
      <c r="C70" s="82">
        <f t="shared" si="4"/>
        <v>0</v>
      </c>
      <c r="D70" s="151">
        <f t="shared" si="5"/>
        <v>0</v>
      </c>
      <c r="E70" s="129"/>
      <c r="F70" s="219"/>
      <c r="G70" s="218"/>
      <c r="H70" s="270"/>
      <c r="I70" s="145"/>
      <c r="J70" s="218"/>
    </row>
    <row r="71" spans="1:10" ht="20.100000000000001" customHeight="1" x14ac:dyDescent="0.2">
      <c r="A71" s="84">
        <f t="shared" si="2"/>
        <v>24</v>
      </c>
      <c r="B71" s="153"/>
      <c r="C71" s="82">
        <f t="shared" si="4"/>
        <v>0</v>
      </c>
      <c r="D71" s="151">
        <f t="shared" si="5"/>
        <v>0</v>
      </c>
      <c r="E71" s="129"/>
      <c r="F71" s="219"/>
      <c r="G71" s="218"/>
      <c r="H71" s="270"/>
      <c r="I71" s="145"/>
      <c r="J71" s="218"/>
    </row>
    <row r="72" spans="1:10" ht="20.100000000000001" customHeight="1" x14ac:dyDescent="0.2">
      <c r="A72" s="84">
        <f t="shared" si="2"/>
        <v>24</v>
      </c>
      <c r="B72" s="153"/>
      <c r="C72" s="82">
        <f t="shared" si="4"/>
        <v>0</v>
      </c>
      <c r="D72" s="151">
        <f t="shared" si="5"/>
        <v>0</v>
      </c>
      <c r="E72" s="129"/>
      <c r="F72" s="219"/>
      <c r="G72" s="218"/>
      <c r="H72" s="270"/>
      <c r="I72" s="145"/>
      <c r="J72" s="218"/>
    </row>
    <row r="73" spans="1:10" ht="20.100000000000001" customHeight="1" x14ac:dyDescent="0.2">
      <c r="A73" s="84">
        <f t="shared" si="2"/>
        <v>24</v>
      </c>
      <c r="B73" s="153"/>
      <c r="C73" s="82">
        <f t="shared" si="4"/>
        <v>0</v>
      </c>
      <c r="D73" s="151">
        <f t="shared" si="5"/>
        <v>0</v>
      </c>
      <c r="E73" s="129"/>
      <c r="F73" s="219"/>
      <c r="G73" s="218"/>
      <c r="H73" s="270"/>
      <c r="I73" s="145"/>
      <c r="J73" s="218"/>
    </row>
    <row r="74" spans="1:10" ht="20.100000000000001" customHeight="1" x14ac:dyDescent="0.2">
      <c r="A74" s="84">
        <f t="shared" si="2"/>
        <v>24</v>
      </c>
      <c r="B74" s="153"/>
      <c r="C74" s="82">
        <f t="shared" si="4"/>
        <v>0</v>
      </c>
      <c r="D74" s="151">
        <f t="shared" si="5"/>
        <v>0</v>
      </c>
      <c r="E74" s="129"/>
      <c r="F74" s="219"/>
      <c r="G74" s="218"/>
      <c r="H74" s="270"/>
      <c r="I74" s="145"/>
      <c r="J74" s="218"/>
    </row>
    <row r="75" spans="1:10" ht="20.100000000000001" customHeight="1" x14ac:dyDescent="0.2">
      <c r="A75" s="84">
        <f t="shared" si="2"/>
        <v>24</v>
      </c>
      <c r="B75" s="153"/>
      <c r="C75" s="82">
        <f t="shared" si="4"/>
        <v>0</v>
      </c>
      <c r="D75" s="151">
        <f t="shared" si="5"/>
        <v>0</v>
      </c>
      <c r="E75" s="129"/>
      <c r="F75" s="219"/>
      <c r="G75" s="218"/>
      <c r="H75" s="270"/>
      <c r="I75" s="145"/>
      <c r="J75" s="218"/>
    </row>
    <row r="76" spans="1:10" ht="20.100000000000001" customHeight="1" x14ac:dyDescent="0.2">
      <c r="A76" s="84">
        <f t="shared" si="2"/>
        <v>24</v>
      </c>
      <c r="B76" s="153"/>
      <c r="C76" s="82">
        <f t="shared" si="4"/>
        <v>0</v>
      </c>
      <c r="D76" s="151">
        <f t="shared" si="5"/>
        <v>0</v>
      </c>
      <c r="E76" s="129"/>
      <c r="F76" s="219"/>
      <c r="G76" s="218"/>
      <c r="H76" s="270"/>
      <c r="I76" s="145"/>
      <c r="J76" s="218"/>
    </row>
    <row r="77" spans="1:10" ht="20.100000000000001" customHeight="1" x14ac:dyDescent="0.2">
      <c r="A77" s="84">
        <f t="shared" si="2"/>
        <v>24</v>
      </c>
      <c r="B77" s="153"/>
      <c r="C77" s="82">
        <f t="shared" si="4"/>
        <v>0</v>
      </c>
      <c r="D77" s="151">
        <f t="shared" si="5"/>
        <v>0</v>
      </c>
      <c r="E77" s="129"/>
      <c r="F77" s="219"/>
      <c r="G77" s="218"/>
      <c r="H77" s="270"/>
      <c r="I77" s="145"/>
      <c r="J77" s="218"/>
    </row>
    <row r="78" spans="1:10" ht="20.100000000000001" customHeight="1" x14ac:dyDescent="0.2">
      <c r="A78" s="84">
        <f t="shared" si="2"/>
        <v>24</v>
      </c>
      <c r="B78" s="153"/>
      <c r="C78" s="82">
        <f t="shared" si="4"/>
        <v>0</v>
      </c>
      <c r="D78" s="151">
        <f t="shared" si="5"/>
        <v>0</v>
      </c>
      <c r="E78" s="129"/>
      <c r="F78" s="219"/>
      <c r="G78" s="218"/>
      <c r="H78" s="270"/>
      <c r="I78" s="145"/>
      <c r="J78" s="218"/>
    </row>
    <row r="79" spans="1:10" ht="20.100000000000001" customHeight="1" x14ac:dyDescent="0.2">
      <c r="A79" s="84">
        <f t="shared" si="2"/>
        <v>24</v>
      </c>
      <c r="B79" s="153"/>
      <c r="C79" s="82">
        <f t="shared" si="4"/>
        <v>0</v>
      </c>
      <c r="D79" s="151">
        <f t="shared" si="5"/>
        <v>0</v>
      </c>
      <c r="E79" s="129"/>
      <c r="F79" s="219"/>
      <c r="G79" s="218"/>
      <c r="H79" s="270"/>
      <c r="I79" s="145"/>
      <c r="J79" s="218"/>
    </row>
    <row r="80" spans="1:10" ht="20.100000000000001" customHeight="1" x14ac:dyDescent="0.2">
      <c r="A80" s="84">
        <f t="shared" si="2"/>
        <v>24</v>
      </c>
      <c r="B80" s="153"/>
      <c r="C80" s="82">
        <f t="shared" si="4"/>
        <v>0</v>
      </c>
      <c r="D80" s="151">
        <f t="shared" si="5"/>
        <v>0</v>
      </c>
      <c r="E80" s="129"/>
      <c r="F80" s="219"/>
      <c r="G80" s="218"/>
      <c r="H80" s="270"/>
      <c r="I80" s="145"/>
      <c r="J80" s="218"/>
    </row>
    <row r="81" spans="1:10" ht="20.100000000000001" customHeight="1" x14ac:dyDescent="0.2">
      <c r="A81" s="84">
        <f t="shared" si="2"/>
        <v>24</v>
      </c>
      <c r="B81" s="153"/>
      <c r="C81" s="82">
        <f t="shared" si="4"/>
        <v>0</v>
      </c>
      <c r="D81" s="151">
        <f t="shared" si="5"/>
        <v>0</v>
      </c>
      <c r="E81" s="129"/>
      <c r="F81" s="219"/>
      <c r="G81" s="218"/>
      <c r="H81" s="270"/>
      <c r="I81" s="145"/>
      <c r="J81" s="218"/>
    </row>
    <row r="82" spans="1:10" ht="20.100000000000001" customHeight="1" x14ac:dyDescent="0.2">
      <c r="A82" s="84">
        <f t="shared" si="2"/>
        <v>24</v>
      </c>
      <c r="B82" s="153"/>
      <c r="C82" s="82">
        <f t="shared" si="4"/>
        <v>0</v>
      </c>
      <c r="D82" s="151">
        <f t="shared" si="5"/>
        <v>0</v>
      </c>
      <c r="E82" s="129"/>
      <c r="F82" s="219"/>
      <c r="G82" s="218"/>
      <c r="H82" s="270"/>
      <c r="I82" s="145"/>
      <c r="J82" s="218"/>
    </row>
    <row r="83" spans="1:10" ht="20.100000000000001" customHeight="1" x14ac:dyDescent="0.2">
      <c r="A83" s="84">
        <f t="shared" si="2"/>
        <v>24</v>
      </c>
      <c r="B83" s="153"/>
      <c r="C83" s="82">
        <f t="shared" si="4"/>
        <v>0</v>
      </c>
      <c r="D83" s="151">
        <f t="shared" si="5"/>
        <v>0</v>
      </c>
      <c r="E83" s="129"/>
      <c r="F83" s="219"/>
      <c r="G83" s="218"/>
      <c r="H83" s="270">
        <v>0</v>
      </c>
      <c r="I83" s="145"/>
      <c r="J83" s="218"/>
    </row>
    <row r="84" spans="1:10" ht="20.100000000000001" customHeight="1" x14ac:dyDescent="0.2">
      <c r="A84" s="84">
        <f t="shared" si="2"/>
        <v>24</v>
      </c>
      <c r="B84" s="153"/>
      <c r="C84" s="82">
        <f t="shared" si="4"/>
        <v>0</v>
      </c>
      <c r="D84" s="151">
        <f t="shared" si="5"/>
        <v>0</v>
      </c>
      <c r="E84" s="129"/>
      <c r="F84" s="219"/>
      <c r="G84" s="218"/>
      <c r="H84" s="270"/>
      <c r="I84" s="145"/>
      <c r="J84" s="218"/>
    </row>
    <row r="85" spans="1:10" ht="20.100000000000001" customHeight="1" x14ac:dyDescent="0.2">
      <c r="A85" s="84">
        <f t="shared" si="2"/>
        <v>24</v>
      </c>
      <c r="B85" s="153"/>
      <c r="C85" s="82">
        <f t="shared" si="4"/>
        <v>0</v>
      </c>
      <c r="D85" s="151">
        <f t="shared" si="5"/>
        <v>0</v>
      </c>
      <c r="E85" s="129"/>
      <c r="F85" s="219"/>
      <c r="G85" s="218"/>
      <c r="H85" s="270"/>
      <c r="I85" s="145"/>
      <c r="J85" s="218"/>
    </row>
    <row r="86" spans="1:10" ht="20.100000000000001" customHeight="1" x14ac:dyDescent="0.2">
      <c r="A86" s="84">
        <f t="shared" si="2"/>
        <v>24</v>
      </c>
      <c r="B86" s="153"/>
      <c r="C86" s="82">
        <f t="shared" si="4"/>
        <v>0</v>
      </c>
      <c r="D86" s="151">
        <f t="shared" si="5"/>
        <v>0</v>
      </c>
      <c r="E86" s="129"/>
      <c r="F86" s="219"/>
      <c r="G86" s="218"/>
      <c r="H86" s="270"/>
      <c r="I86" s="145"/>
      <c r="J86" s="218"/>
    </row>
    <row r="87" spans="1:10" ht="20.100000000000001" customHeight="1" x14ac:dyDescent="0.2">
      <c r="A87" s="84">
        <f t="shared" si="2"/>
        <v>24</v>
      </c>
      <c r="B87" s="153"/>
      <c r="C87" s="82">
        <f t="shared" si="4"/>
        <v>0</v>
      </c>
      <c r="D87" s="151">
        <f t="shared" si="5"/>
        <v>0</v>
      </c>
      <c r="E87" s="129"/>
      <c r="F87" s="219"/>
      <c r="G87" s="218"/>
      <c r="H87" s="270"/>
      <c r="I87" s="145"/>
      <c r="J87" s="218"/>
    </row>
    <row r="88" spans="1:10" ht="20.100000000000001" customHeight="1" x14ac:dyDescent="0.2">
      <c r="A88" s="84">
        <f t="shared" si="2"/>
        <v>24</v>
      </c>
      <c r="B88" s="153"/>
      <c r="C88" s="82">
        <f t="shared" si="4"/>
        <v>0</v>
      </c>
      <c r="D88" s="151">
        <f t="shared" si="5"/>
        <v>0</v>
      </c>
      <c r="E88" s="129"/>
      <c r="F88" s="219"/>
      <c r="G88" s="218"/>
      <c r="H88" s="270"/>
      <c r="I88" s="145"/>
      <c r="J88" s="218"/>
    </row>
    <row r="89" spans="1:10" ht="20.100000000000001" customHeight="1" x14ac:dyDescent="0.2">
      <c r="A89" s="84">
        <f t="shared" si="2"/>
        <v>24</v>
      </c>
      <c r="B89" s="153"/>
      <c r="C89" s="82">
        <f t="shared" si="4"/>
        <v>0</v>
      </c>
      <c r="D89" s="151">
        <f t="shared" si="5"/>
        <v>0</v>
      </c>
      <c r="E89" s="129"/>
      <c r="F89" s="219"/>
      <c r="G89" s="218"/>
      <c r="H89" s="270"/>
      <c r="I89" s="145"/>
      <c r="J89" s="218"/>
    </row>
    <row r="90" spans="1:10" ht="20.100000000000001" customHeight="1" x14ac:dyDescent="0.2">
      <c r="A90" s="84">
        <f t="shared" si="2"/>
        <v>24</v>
      </c>
      <c r="B90" s="153"/>
      <c r="C90" s="82">
        <f t="shared" ref="C90:C121" si="6">IFERROR(VLOOKUP(J90,Tabla_Items,2,FALSE),G90)</f>
        <v>0</v>
      </c>
      <c r="D90" s="151">
        <f t="shared" ref="D90:D121" si="7">IFERROR(VLOOKUP(J90,Tabla_Items,3,FALSE),H90)</f>
        <v>0</v>
      </c>
      <c r="E90" s="129"/>
      <c r="F90" s="219"/>
      <c r="G90" s="218"/>
      <c r="H90" s="270"/>
      <c r="I90" s="145"/>
      <c r="J90" s="218"/>
    </row>
    <row r="91" spans="1:10" ht="20.100000000000001" customHeight="1" x14ac:dyDescent="0.2">
      <c r="A91" s="84">
        <f t="shared" ref="A91:A154" si="8">IF(D91=0,A90,A90+1)</f>
        <v>24</v>
      </c>
      <c r="B91" s="153"/>
      <c r="C91" s="82">
        <f t="shared" si="6"/>
        <v>0</v>
      </c>
      <c r="D91" s="151">
        <f t="shared" si="7"/>
        <v>0</v>
      </c>
      <c r="E91" s="129"/>
      <c r="F91" s="219"/>
      <c r="G91" s="218"/>
      <c r="H91" s="270"/>
      <c r="I91" s="145"/>
      <c r="J91" s="218"/>
    </row>
    <row r="92" spans="1:10" ht="20.100000000000001" customHeight="1" x14ac:dyDescent="0.2">
      <c r="A92" s="84">
        <f t="shared" si="8"/>
        <v>24</v>
      </c>
      <c r="B92" s="153"/>
      <c r="C92" s="82">
        <f t="shared" si="6"/>
        <v>0</v>
      </c>
      <c r="D92" s="151">
        <f t="shared" si="7"/>
        <v>0</v>
      </c>
      <c r="E92" s="129"/>
      <c r="F92" s="219"/>
      <c r="G92" s="218"/>
      <c r="H92" s="270"/>
      <c r="I92" s="145"/>
      <c r="J92" s="218"/>
    </row>
    <row r="93" spans="1:10" ht="20.100000000000001" customHeight="1" x14ac:dyDescent="0.2">
      <c r="A93" s="84">
        <f t="shared" si="8"/>
        <v>24</v>
      </c>
      <c r="B93" s="153"/>
      <c r="C93" s="82">
        <f t="shared" si="6"/>
        <v>0</v>
      </c>
      <c r="D93" s="151">
        <f t="shared" si="7"/>
        <v>0</v>
      </c>
      <c r="E93" s="129"/>
      <c r="F93" s="219"/>
      <c r="G93" s="218"/>
      <c r="H93" s="270"/>
      <c r="I93" s="145"/>
      <c r="J93" s="218"/>
    </row>
    <row r="94" spans="1:10" ht="20.100000000000001" customHeight="1" x14ac:dyDescent="0.2">
      <c r="A94" s="84">
        <f t="shared" si="8"/>
        <v>24</v>
      </c>
      <c r="B94" s="153"/>
      <c r="C94" s="82">
        <f t="shared" si="6"/>
        <v>0</v>
      </c>
      <c r="D94" s="151">
        <f t="shared" si="7"/>
        <v>0</v>
      </c>
      <c r="E94" s="129"/>
      <c r="F94" s="219"/>
      <c r="G94" s="218"/>
      <c r="H94" s="270"/>
      <c r="I94" s="145"/>
      <c r="J94" s="218"/>
    </row>
    <row r="95" spans="1:10" ht="20.100000000000001" customHeight="1" x14ac:dyDescent="0.2">
      <c r="A95" s="84">
        <f t="shared" si="8"/>
        <v>24</v>
      </c>
      <c r="B95" s="153"/>
      <c r="C95" s="82">
        <f t="shared" si="6"/>
        <v>0</v>
      </c>
      <c r="D95" s="151">
        <f t="shared" si="7"/>
        <v>0</v>
      </c>
      <c r="E95" s="129"/>
      <c r="F95" s="219"/>
      <c r="G95" s="218"/>
      <c r="H95" s="270"/>
      <c r="I95" s="145"/>
      <c r="J95" s="218"/>
    </row>
    <row r="96" spans="1:10" ht="20.100000000000001" customHeight="1" x14ac:dyDescent="0.2">
      <c r="A96" s="84">
        <f t="shared" si="8"/>
        <v>24</v>
      </c>
      <c r="B96" s="153"/>
      <c r="C96" s="82">
        <f t="shared" si="6"/>
        <v>0</v>
      </c>
      <c r="D96" s="151">
        <f t="shared" si="7"/>
        <v>0</v>
      </c>
      <c r="E96" s="129"/>
      <c r="F96" s="219"/>
      <c r="G96" s="218"/>
      <c r="H96" s="270"/>
      <c r="I96" s="145"/>
      <c r="J96" s="218"/>
    </row>
    <row r="97" spans="1:10" ht="20.100000000000001" customHeight="1" x14ac:dyDescent="0.2">
      <c r="A97" s="84">
        <f t="shared" si="8"/>
        <v>24</v>
      </c>
      <c r="B97" s="153"/>
      <c r="C97" s="82">
        <f t="shared" si="6"/>
        <v>0</v>
      </c>
      <c r="D97" s="151">
        <f t="shared" si="7"/>
        <v>0</v>
      </c>
      <c r="E97" s="129"/>
      <c r="F97" s="219"/>
      <c r="G97" s="218"/>
      <c r="H97" s="270"/>
      <c r="I97" s="145"/>
      <c r="J97" s="218"/>
    </row>
    <row r="98" spans="1:10" ht="20.100000000000001" customHeight="1" x14ac:dyDescent="0.2">
      <c r="A98" s="84">
        <f t="shared" si="8"/>
        <v>24</v>
      </c>
      <c r="B98" s="153"/>
      <c r="C98" s="82">
        <f t="shared" si="6"/>
        <v>0</v>
      </c>
      <c r="D98" s="151">
        <f t="shared" si="7"/>
        <v>0</v>
      </c>
      <c r="E98" s="129"/>
      <c r="F98" s="219"/>
      <c r="G98" s="218"/>
      <c r="H98" s="270"/>
      <c r="I98" s="145"/>
      <c r="J98" s="218"/>
    </row>
    <row r="99" spans="1:10" ht="20.100000000000001" customHeight="1" x14ac:dyDescent="0.2">
      <c r="A99" s="84">
        <f t="shared" si="8"/>
        <v>24</v>
      </c>
      <c r="B99" s="153"/>
      <c r="C99" s="82">
        <f t="shared" si="6"/>
        <v>0</v>
      </c>
      <c r="D99" s="151">
        <f t="shared" si="7"/>
        <v>0</v>
      </c>
      <c r="E99" s="129"/>
      <c r="F99" s="219"/>
      <c r="G99" s="218"/>
      <c r="H99" s="270"/>
      <c r="I99" s="145"/>
      <c r="J99" s="218"/>
    </row>
    <row r="100" spans="1:10" ht="20.100000000000001" customHeight="1" x14ac:dyDescent="0.2">
      <c r="A100" s="84">
        <f t="shared" si="8"/>
        <v>24</v>
      </c>
      <c r="B100" s="153"/>
      <c r="C100" s="82">
        <f t="shared" si="6"/>
        <v>0</v>
      </c>
      <c r="D100" s="151">
        <f t="shared" si="7"/>
        <v>0</v>
      </c>
      <c r="E100" s="129"/>
      <c r="F100" s="219"/>
      <c r="G100" s="218"/>
      <c r="H100" s="270"/>
      <c r="I100" s="145"/>
      <c r="J100" s="218"/>
    </row>
    <row r="101" spans="1:10" ht="20.100000000000001" customHeight="1" x14ac:dyDescent="0.2">
      <c r="A101" s="84">
        <f t="shared" si="8"/>
        <v>24</v>
      </c>
      <c r="B101" s="153"/>
      <c r="C101" s="82">
        <f t="shared" si="6"/>
        <v>0</v>
      </c>
      <c r="D101" s="151">
        <f t="shared" si="7"/>
        <v>0</v>
      </c>
      <c r="E101" s="129"/>
      <c r="F101" s="219"/>
      <c r="G101" s="218"/>
      <c r="H101" s="270"/>
      <c r="I101" s="145"/>
      <c r="J101" s="218"/>
    </row>
    <row r="102" spans="1:10" ht="20.100000000000001" customHeight="1" x14ac:dyDescent="0.2">
      <c r="A102" s="84">
        <f t="shared" si="8"/>
        <v>24</v>
      </c>
      <c r="B102" s="153"/>
      <c r="C102" s="82">
        <f t="shared" si="6"/>
        <v>0</v>
      </c>
      <c r="D102" s="151">
        <f t="shared" si="7"/>
        <v>0</v>
      </c>
      <c r="E102" s="129"/>
      <c r="F102" s="219"/>
      <c r="G102" s="218"/>
      <c r="H102" s="270"/>
      <c r="I102" s="145"/>
      <c r="J102" s="218"/>
    </row>
    <row r="103" spans="1:10" ht="20.100000000000001" customHeight="1" x14ac:dyDescent="0.2">
      <c r="A103" s="84">
        <f t="shared" si="8"/>
        <v>24</v>
      </c>
      <c r="B103" s="153"/>
      <c r="C103" s="82">
        <f t="shared" si="6"/>
        <v>0</v>
      </c>
      <c r="D103" s="151">
        <f t="shared" si="7"/>
        <v>0</v>
      </c>
      <c r="E103" s="129"/>
      <c r="F103" s="219"/>
      <c r="G103" s="218"/>
      <c r="H103" s="270"/>
      <c r="I103" s="145"/>
      <c r="J103" s="218"/>
    </row>
    <row r="104" spans="1:10" ht="20.100000000000001" customHeight="1" x14ac:dyDescent="0.2">
      <c r="A104" s="84">
        <f t="shared" si="8"/>
        <v>24</v>
      </c>
      <c r="B104" s="153"/>
      <c r="C104" s="82">
        <f t="shared" si="6"/>
        <v>0</v>
      </c>
      <c r="D104" s="151">
        <f t="shared" si="7"/>
        <v>0</v>
      </c>
      <c r="E104" s="129"/>
      <c r="F104" s="219"/>
      <c r="G104" s="218"/>
      <c r="H104" s="270"/>
      <c r="I104" s="145"/>
      <c r="J104" s="218"/>
    </row>
    <row r="105" spans="1:10" ht="20.100000000000001" customHeight="1" x14ac:dyDescent="0.2">
      <c r="A105" s="84">
        <f t="shared" si="8"/>
        <v>24</v>
      </c>
      <c r="B105" s="153"/>
      <c r="C105" s="82">
        <f t="shared" si="6"/>
        <v>0</v>
      </c>
      <c r="D105" s="151">
        <f t="shared" si="7"/>
        <v>0</v>
      </c>
      <c r="E105" s="129"/>
      <c r="F105" s="219"/>
      <c r="G105" s="218"/>
      <c r="H105" s="270"/>
      <c r="I105" s="145"/>
      <c r="J105" s="218"/>
    </row>
    <row r="106" spans="1:10" ht="20.100000000000001" customHeight="1" x14ac:dyDescent="0.2">
      <c r="A106" s="84">
        <f t="shared" si="8"/>
        <v>24</v>
      </c>
      <c r="B106" s="153"/>
      <c r="C106" s="82">
        <f t="shared" si="6"/>
        <v>0</v>
      </c>
      <c r="D106" s="151">
        <f t="shared" si="7"/>
        <v>0</v>
      </c>
      <c r="E106" s="129"/>
      <c r="F106" s="219"/>
      <c r="G106" s="218"/>
      <c r="H106" s="270"/>
      <c r="I106" s="145"/>
      <c r="J106" s="218"/>
    </row>
    <row r="107" spans="1:10" ht="20.100000000000001" customHeight="1" x14ac:dyDescent="0.2">
      <c r="A107" s="84">
        <f t="shared" si="8"/>
        <v>24</v>
      </c>
      <c r="B107" s="153"/>
      <c r="C107" s="82">
        <f t="shared" si="6"/>
        <v>0</v>
      </c>
      <c r="D107" s="151">
        <f t="shared" si="7"/>
        <v>0</v>
      </c>
      <c r="E107" s="129"/>
      <c r="F107" s="219"/>
      <c r="G107" s="218"/>
      <c r="H107" s="270"/>
      <c r="I107" s="145"/>
      <c r="J107" s="218"/>
    </row>
    <row r="108" spans="1:10" ht="20.100000000000001" customHeight="1" x14ac:dyDescent="0.2">
      <c r="A108" s="84">
        <f t="shared" si="8"/>
        <v>24</v>
      </c>
      <c r="B108" s="153"/>
      <c r="C108" s="82">
        <f t="shared" si="6"/>
        <v>0</v>
      </c>
      <c r="D108" s="151">
        <f t="shared" si="7"/>
        <v>0</v>
      </c>
      <c r="E108" s="129"/>
      <c r="F108" s="219"/>
      <c r="G108" s="218"/>
      <c r="H108" s="270"/>
      <c r="I108" s="145"/>
      <c r="J108" s="218"/>
    </row>
    <row r="109" spans="1:10" ht="20.100000000000001" customHeight="1" x14ac:dyDescent="0.2">
      <c r="A109" s="84">
        <f t="shared" si="8"/>
        <v>24</v>
      </c>
      <c r="B109" s="153"/>
      <c r="C109" s="82">
        <f t="shared" si="6"/>
        <v>0</v>
      </c>
      <c r="D109" s="151">
        <f t="shared" si="7"/>
        <v>0</v>
      </c>
      <c r="E109" s="129"/>
      <c r="F109" s="219"/>
      <c r="G109" s="218"/>
      <c r="H109" s="270"/>
      <c r="I109" s="145"/>
      <c r="J109" s="218"/>
    </row>
    <row r="110" spans="1:10" ht="20.100000000000001" customHeight="1" x14ac:dyDescent="0.2">
      <c r="A110" s="84">
        <f t="shared" si="8"/>
        <v>24</v>
      </c>
      <c r="B110" s="153"/>
      <c r="C110" s="82">
        <f t="shared" si="6"/>
        <v>0</v>
      </c>
      <c r="D110" s="151">
        <f t="shared" si="7"/>
        <v>0</v>
      </c>
      <c r="E110" s="129"/>
      <c r="F110" s="219"/>
      <c r="G110" s="218"/>
      <c r="H110" s="270"/>
      <c r="I110" s="145"/>
      <c r="J110" s="218"/>
    </row>
    <row r="111" spans="1:10" ht="20.100000000000001" customHeight="1" x14ac:dyDescent="0.2">
      <c r="A111" s="84">
        <f t="shared" si="8"/>
        <v>24</v>
      </c>
      <c r="B111" s="153"/>
      <c r="C111" s="82">
        <f t="shared" si="6"/>
        <v>0</v>
      </c>
      <c r="D111" s="151">
        <f t="shared" si="7"/>
        <v>0</v>
      </c>
      <c r="E111" s="129"/>
      <c r="F111" s="219"/>
      <c r="G111" s="218"/>
      <c r="H111" s="270"/>
      <c r="I111" s="145"/>
      <c r="J111" s="218"/>
    </row>
    <row r="112" spans="1:10" ht="20.100000000000001" customHeight="1" x14ac:dyDescent="0.2">
      <c r="A112" s="84">
        <f t="shared" si="8"/>
        <v>24</v>
      </c>
      <c r="B112" s="153"/>
      <c r="C112" s="82">
        <f t="shared" si="6"/>
        <v>0</v>
      </c>
      <c r="D112" s="151">
        <f t="shared" si="7"/>
        <v>0</v>
      </c>
      <c r="E112" s="129"/>
      <c r="F112" s="219"/>
      <c r="G112" s="218"/>
      <c r="H112" s="270"/>
      <c r="I112" s="145"/>
      <c r="J112" s="218"/>
    </row>
    <row r="113" spans="1:10" ht="20.100000000000001" customHeight="1" x14ac:dyDescent="0.2">
      <c r="A113" s="84">
        <f t="shared" si="8"/>
        <v>24</v>
      </c>
      <c r="B113" s="153"/>
      <c r="C113" s="82">
        <f t="shared" si="6"/>
        <v>0</v>
      </c>
      <c r="D113" s="151">
        <f t="shared" si="7"/>
        <v>0</v>
      </c>
      <c r="E113" s="129"/>
      <c r="F113" s="219"/>
      <c r="G113" s="218"/>
      <c r="H113" s="270"/>
      <c r="I113" s="145"/>
      <c r="J113" s="218"/>
    </row>
    <row r="114" spans="1:10" ht="20.100000000000001" customHeight="1" x14ac:dyDescent="0.2">
      <c r="A114" s="84">
        <f t="shared" si="8"/>
        <v>24</v>
      </c>
      <c r="B114" s="153"/>
      <c r="C114" s="82">
        <f t="shared" si="6"/>
        <v>0</v>
      </c>
      <c r="D114" s="151">
        <f t="shared" si="7"/>
        <v>0</v>
      </c>
      <c r="E114" s="129"/>
      <c r="F114" s="219"/>
      <c r="G114" s="218"/>
      <c r="H114" s="270"/>
      <c r="I114" s="145"/>
      <c r="J114" s="218"/>
    </row>
    <row r="115" spans="1:10" ht="20.100000000000001" customHeight="1" x14ac:dyDescent="0.2">
      <c r="A115" s="84">
        <f t="shared" si="8"/>
        <v>24</v>
      </c>
      <c r="B115" s="153"/>
      <c r="C115" s="82">
        <f t="shared" si="6"/>
        <v>0</v>
      </c>
      <c r="D115" s="151">
        <f t="shared" si="7"/>
        <v>0</v>
      </c>
      <c r="E115" s="129"/>
      <c r="F115" s="219"/>
      <c r="G115" s="218"/>
      <c r="H115" s="270"/>
      <c r="I115" s="145"/>
      <c r="J115" s="218"/>
    </row>
    <row r="116" spans="1:10" ht="20.100000000000001" customHeight="1" x14ac:dyDescent="0.2">
      <c r="A116" s="84">
        <f t="shared" si="8"/>
        <v>24</v>
      </c>
      <c r="B116" s="153"/>
      <c r="C116" s="82">
        <f t="shared" si="6"/>
        <v>0</v>
      </c>
      <c r="D116" s="151">
        <f t="shared" si="7"/>
        <v>0</v>
      </c>
      <c r="E116" s="129"/>
      <c r="F116" s="219"/>
      <c r="G116" s="218"/>
      <c r="H116" s="270"/>
      <c r="I116" s="145"/>
      <c r="J116" s="218"/>
    </row>
    <row r="117" spans="1:10" ht="20.100000000000001" customHeight="1" x14ac:dyDescent="0.2">
      <c r="A117" s="84">
        <f t="shared" si="8"/>
        <v>24</v>
      </c>
      <c r="B117" s="153"/>
      <c r="C117" s="82">
        <f t="shared" si="6"/>
        <v>0</v>
      </c>
      <c r="D117" s="151">
        <f t="shared" si="7"/>
        <v>0</v>
      </c>
      <c r="E117" s="129"/>
      <c r="F117" s="219"/>
      <c r="G117" s="218"/>
      <c r="H117" s="270"/>
      <c r="I117" s="145"/>
      <c r="J117" s="218"/>
    </row>
    <row r="118" spans="1:10" ht="20.100000000000001" customHeight="1" x14ac:dyDescent="0.2">
      <c r="A118" s="84">
        <f t="shared" si="8"/>
        <v>24</v>
      </c>
      <c r="B118" s="153"/>
      <c r="C118" s="82">
        <f t="shared" si="6"/>
        <v>0</v>
      </c>
      <c r="D118" s="151">
        <f t="shared" si="7"/>
        <v>0</v>
      </c>
      <c r="E118" s="129"/>
      <c r="F118" s="219"/>
      <c r="G118" s="218"/>
      <c r="H118" s="270"/>
      <c r="I118" s="145"/>
      <c r="J118" s="218"/>
    </row>
    <row r="119" spans="1:10" ht="20.100000000000001" customHeight="1" x14ac:dyDescent="0.2">
      <c r="A119" s="84">
        <f t="shared" si="8"/>
        <v>24</v>
      </c>
      <c r="B119" s="153"/>
      <c r="C119" s="82">
        <f t="shared" si="6"/>
        <v>0</v>
      </c>
      <c r="D119" s="151">
        <f t="shared" si="7"/>
        <v>0</v>
      </c>
      <c r="E119" s="129"/>
      <c r="F119" s="219"/>
      <c r="G119" s="218"/>
      <c r="H119" s="270"/>
      <c r="I119" s="145"/>
      <c r="J119" s="218"/>
    </row>
    <row r="120" spans="1:10" ht="20.100000000000001" customHeight="1" x14ac:dyDescent="0.2">
      <c r="A120" s="84">
        <f t="shared" si="8"/>
        <v>24</v>
      </c>
      <c r="B120" s="153"/>
      <c r="C120" s="82">
        <f t="shared" si="6"/>
        <v>0</v>
      </c>
      <c r="D120" s="151">
        <f t="shared" si="7"/>
        <v>0</v>
      </c>
      <c r="E120" s="129"/>
      <c r="F120" s="219"/>
      <c r="G120" s="218"/>
      <c r="H120" s="270"/>
      <c r="I120" s="145"/>
      <c r="J120" s="218"/>
    </row>
    <row r="121" spans="1:10" ht="20.100000000000001" customHeight="1" x14ac:dyDescent="0.2">
      <c r="A121" s="84">
        <f t="shared" si="8"/>
        <v>24</v>
      </c>
      <c r="B121" s="153"/>
      <c r="C121" s="82">
        <f t="shared" si="6"/>
        <v>0</v>
      </c>
      <c r="D121" s="151">
        <f t="shared" si="7"/>
        <v>0</v>
      </c>
      <c r="E121" s="129"/>
      <c r="F121" s="219"/>
      <c r="G121" s="218"/>
      <c r="H121" s="270"/>
      <c r="I121" s="145"/>
      <c r="J121" s="218"/>
    </row>
    <row r="122" spans="1:10" ht="20.100000000000001" customHeight="1" x14ac:dyDescent="0.2">
      <c r="A122" s="84">
        <f t="shared" si="8"/>
        <v>24</v>
      </c>
      <c r="B122" s="153"/>
      <c r="C122" s="82">
        <f t="shared" ref="C122:C153" si="9">IFERROR(VLOOKUP(J122,Tabla_Items,2,FALSE),G122)</f>
        <v>0</v>
      </c>
      <c r="D122" s="151">
        <f t="shared" ref="D122:D153" si="10">IFERROR(VLOOKUP(J122,Tabla_Items,3,FALSE),H122)</f>
        <v>0</v>
      </c>
      <c r="E122" s="129"/>
      <c r="F122" s="219"/>
      <c r="G122" s="218"/>
      <c r="H122" s="270"/>
      <c r="I122" s="145"/>
      <c r="J122" s="218"/>
    </row>
    <row r="123" spans="1:10" ht="20.100000000000001" customHeight="1" x14ac:dyDescent="0.2">
      <c r="A123" s="84">
        <f t="shared" si="8"/>
        <v>24</v>
      </c>
      <c r="B123" s="153"/>
      <c r="C123" s="82">
        <f t="shared" si="9"/>
        <v>0</v>
      </c>
      <c r="D123" s="151">
        <f t="shared" si="10"/>
        <v>0</v>
      </c>
      <c r="E123" s="129"/>
      <c r="F123" s="219"/>
      <c r="G123" s="218"/>
      <c r="H123" s="270"/>
      <c r="I123" s="145"/>
      <c r="J123" s="218"/>
    </row>
    <row r="124" spans="1:10" ht="20.100000000000001" customHeight="1" x14ac:dyDescent="0.2">
      <c r="A124" s="84">
        <f t="shared" si="8"/>
        <v>24</v>
      </c>
      <c r="B124" s="153"/>
      <c r="C124" s="82">
        <f t="shared" si="9"/>
        <v>0</v>
      </c>
      <c r="D124" s="151">
        <f t="shared" si="10"/>
        <v>0</v>
      </c>
      <c r="E124" s="129"/>
      <c r="F124" s="219"/>
      <c r="G124" s="218"/>
      <c r="H124" s="270"/>
      <c r="I124" s="145"/>
      <c r="J124" s="218"/>
    </row>
    <row r="125" spans="1:10" ht="20.100000000000001" customHeight="1" x14ac:dyDescent="0.2">
      <c r="A125" s="84">
        <f t="shared" si="8"/>
        <v>24</v>
      </c>
      <c r="B125" s="153"/>
      <c r="C125" s="82">
        <f t="shared" si="9"/>
        <v>0</v>
      </c>
      <c r="D125" s="151">
        <f t="shared" si="10"/>
        <v>0</v>
      </c>
      <c r="E125" s="129"/>
      <c r="F125" s="219"/>
      <c r="G125" s="218"/>
      <c r="H125" s="270"/>
      <c r="I125" s="145"/>
      <c r="J125" s="218"/>
    </row>
    <row r="126" spans="1:10" ht="20.100000000000001" customHeight="1" x14ac:dyDescent="0.2">
      <c r="A126" s="84">
        <f t="shared" si="8"/>
        <v>24</v>
      </c>
      <c r="B126" s="153"/>
      <c r="C126" s="82">
        <f t="shared" si="9"/>
        <v>0</v>
      </c>
      <c r="D126" s="151">
        <f t="shared" si="10"/>
        <v>0</v>
      </c>
      <c r="E126" s="129"/>
      <c r="F126" s="219"/>
      <c r="G126" s="218"/>
      <c r="H126" s="270"/>
      <c r="I126" s="145"/>
      <c r="J126" s="218"/>
    </row>
    <row r="127" spans="1:10" ht="20.100000000000001" customHeight="1" x14ac:dyDescent="0.2">
      <c r="A127" s="84">
        <f t="shared" si="8"/>
        <v>24</v>
      </c>
      <c r="B127" s="153"/>
      <c r="C127" s="82">
        <f t="shared" si="9"/>
        <v>0</v>
      </c>
      <c r="D127" s="151">
        <f t="shared" si="10"/>
        <v>0</v>
      </c>
      <c r="E127" s="129"/>
      <c r="F127" s="219"/>
      <c r="G127" s="218"/>
      <c r="H127" s="270"/>
      <c r="I127" s="145"/>
      <c r="J127" s="218"/>
    </row>
    <row r="128" spans="1:10" ht="20.100000000000001" customHeight="1" x14ac:dyDescent="0.2">
      <c r="A128" s="84">
        <f t="shared" si="8"/>
        <v>24</v>
      </c>
      <c r="B128" s="153"/>
      <c r="C128" s="82">
        <f t="shared" si="9"/>
        <v>0</v>
      </c>
      <c r="D128" s="151">
        <f t="shared" si="10"/>
        <v>0</v>
      </c>
      <c r="E128" s="129"/>
      <c r="F128" s="219"/>
      <c r="G128" s="218"/>
      <c r="H128" s="270"/>
      <c r="I128" s="145"/>
      <c r="J128" s="218"/>
    </row>
    <row r="129" spans="1:10" ht="20.100000000000001" customHeight="1" x14ac:dyDescent="0.2">
      <c r="A129" s="84">
        <f t="shared" si="8"/>
        <v>24</v>
      </c>
      <c r="B129" s="153"/>
      <c r="C129" s="82">
        <f t="shared" si="9"/>
        <v>0</v>
      </c>
      <c r="D129" s="151">
        <f t="shared" si="10"/>
        <v>0</v>
      </c>
      <c r="E129" s="129"/>
      <c r="F129" s="219"/>
      <c r="G129" s="218"/>
      <c r="H129" s="270"/>
      <c r="I129" s="145"/>
      <c r="J129" s="218"/>
    </row>
    <row r="130" spans="1:10" ht="20.100000000000001" customHeight="1" x14ac:dyDescent="0.2">
      <c r="A130" s="84">
        <f t="shared" si="8"/>
        <v>24</v>
      </c>
      <c r="B130" s="153"/>
      <c r="C130" s="82">
        <f t="shared" si="9"/>
        <v>0</v>
      </c>
      <c r="D130" s="151">
        <f t="shared" si="10"/>
        <v>0</v>
      </c>
      <c r="E130" s="129"/>
      <c r="F130" s="219"/>
      <c r="G130" s="218"/>
      <c r="H130" s="270"/>
      <c r="I130" s="145"/>
      <c r="J130" s="218"/>
    </row>
    <row r="131" spans="1:10" ht="20.100000000000001" customHeight="1" x14ac:dyDescent="0.2">
      <c r="A131" s="84">
        <f t="shared" si="8"/>
        <v>24</v>
      </c>
      <c r="B131" s="153"/>
      <c r="C131" s="82">
        <f t="shared" si="9"/>
        <v>0</v>
      </c>
      <c r="D131" s="151">
        <f t="shared" si="10"/>
        <v>0</v>
      </c>
      <c r="E131" s="129"/>
      <c r="F131" s="219"/>
      <c r="G131" s="218"/>
      <c r="H131" s="270"/>
      <c r="I131" s="145"/>
      <c r="J131" s="218"/>
    </row>
    <row r="132" spans="1:10" ht="20.100000000000001" customHeight="1" x14ac:dyDescent="0.2">
      <c r="A132" s="84">
        <f t="shared" si="8"/>
        <v>24</v>
      </c>
      <c r="B132" s="153"/>
      <c r="C132" s="82">
        <f t="shared" si="9"/>
        <v>0</v>
      </c>
      <c r="D132" s="151">
        <f t="shared" si="10"/>
        <v>0</v>
      </c>
      <c r="E132" s="129"/>
      <c r="F132" s="219"/>
      <c r="G132" s="218"/>
      <c r="H132" s="270"/>
      <c r="I132" s="145"/>
      <c r="J132" s="218"/>
    </row>
    <row r="133" spans="1:10" ht="20.100000000000001" customHeight="1" x14ac:dyDescent="0.2">
      <c r="A133" s="84">
        <f t="shared" si="8"/>
        <v>24</v>
      </c>
      <c r="B133" s="153"/>
      <c r="C133" s="82">
        <f t="shared" si="9"/>
        <v>0</v>
      </c>
      <c r="D133" s="151">
        <f t="shared" si="10"/>
        <v>0</v>
      </c>
      <c r="E133" s="129"/>
      <c r="F133" s="219"/>
      <c r="G133" s="218"/>
      <c r="H133" s="270"/>
      <c r="I133" s="145"/>
      <c r="J133" s="218"/>
    </row>
    <row r="134" spans="1:10" ht="20.100000000000001" customHeight="1" x14ac:dyDescent="0.2">
      <c r="A134" s="84">
        <f t="shared" si="8"/>
        <v>24</v>
      </c>
      <c r="B134" s="153"/>
      <c r="C134" s="82">
        <f t="shared" si="9"/>
        <v>0</v>
      </c>
      <c r="D134" s="151">
        <f t="shared" si="10"/>
        <v>0</v>
      </c>
      <c r="E134" s="129"/>
      <c r="F134" s="219"/>
      <c r="G134" s="218"/>
      <c r="H134" s="270"/>
      <c r="I134" s="145"/>
      <c r="J134" s="218"/>
    </row>
    <row r="135" spans="1:10" ht="20.100000000000001" customHeight="1" x14ac:dyDescent="0.2">
      <c r="A135" s="84">
        <f t="shared" si="8"/>
        <v>24</v>
      </c>
      <c r="B135" s="153"/>
      <c r="C135" s="82">
        <f t="shared" si="9"/>
        <v>0</v>
      </c>
      <c r="D135" s="151">
        <f t="shared" si="10"/>
        <v>0</v>
      </c>
      <c r="E135" s="129"/>
      <c r="F135" s="219"/>
      <c r="G135" s="218"/>
      <c r="H135" s="270"/>
      <c r="I135" s="145"/>
      <c r="J135" s="218"/>
    </row>
    <row r="136" spans="1:10" ht="20.100000000000001" customHeight="1" x14ac:dyDescent="0.2">
      <c r="A136" s="84">
        <f t="shared" si="8"/>
        <v>24</v>
      </c>
      <c r="B136" s="153"/>
      <c r="C136" s="82">
        <f t="shared" si="9"/>
        <v>0</v>
      </c>
      <c r="D136" s="151">
        <f t="shared" si="10"/>
        <v>0</v>
      </c>
      <c r="E136" s="129"/>
      <c r="F136" s="219"/>
      <c r="G136" s="218"/>
      <c r="H136" s="270"/>
      <c r="I136" s="145"/>
      <c r="J136" s="218"/>
    </row>
    <row r="137" spans="1:10" ht="20.100000000000001" customHeight="1" x14ac:dyDescent="0.2">
      <c r="A137" s="84">
        <f t="shared" si="8"/>
        <v>24</v>
      </c>
      <c r="B137" s="153"/>
      <c r="C137" s="82">
        <f t="shared" si="9"/>
        <v>0</v>
      </c>
      <c r="D137" s="151">
        <f t="shared" si="10"/>
        <v>0</v>
      </c>
      <c r="E137" s="129"/>
      <c r="F137" s="219"/>
      <c r="G137" s="218"/>
      <c r="H137" s="270"/>
      <c r="I137" s="145"/>
      <c r="J137" s="218"/>
    </row>
    <row r="138" spans="1:10" ht="20.100000000000001" customHeight="1" x14ac:dyDescent="0.2">
      <c r="A138" s="84">
        <f t="shared" si="8"/>
        <v>24</v>
      </c>
      <c r="B138" s="153"/>
      <c r="C138" s="82">
        <f t="shared" si="9"/>
        <v>0</v>
      </c>
      <c r="D138" s="151">
        <f t="shared" si="10"/>
        <v>0</v>
      </c>
      <c r="E138" s="129"/>
      <c r="F138" s="219"/>
      <c r="G138" s="218"/>
      <c r="H138" s="270"/>
      <c r="I138" s="145"/>
      <c r="J138" s="218"/>
    </row>
    <row r="139" spans="1:10" ht="20.100000000000001" customHeight="1" x14ac:dyDescent="0.2">
      <c r="A139" s="84">
        <f t="shared" si="8"/>
        <v>24</v>
      </c>
      <c r="B139" s="153"/>
      <c r="C139" s="82">
        <f t="shared" si="9"/>
        <v>0</v>
      </c>
      <c r="D139" s="151">
        <f t="shared" si="10"/>
        <v>0</v>
      </c>
      <c r="E139" s="129"/>
      <c r="F139" s="219"/>
      <c r="G139" s="218"/>
      <c r="H139" s="270"/>
      <c r="I139" s="145"/>
      <c r="J139" s="218"/>
    </row>
    <row r="140" spans="1:10" ht="20.100000000000001" customHeight="1" x14ac:dyDescent="0.2">
      <c r="A140" s="84">
        <f t="shared" si="8"/>
        <v>24</v>
      </c>
      <c r="B140" s="153"/>
      <c r="C140" s="82">
        <f t="shared" si="9"/>
        <v>0</v>
      </c>
      <c r="D140" s="151">
        <f t="shared" si="10"/>
        <v>0</v>
      </c>
      <c r="E140" s="129"/>
      <c r="F140" s="219"/>
      <c r="G140" s="218"/>
      <c r="H140" s="270"/>
      <c r="I140" s="145"/>
      <c r="J140" s="218"/>
    </row>
    <row r="141" spans="1:10" ht="20.100000000000001" customHeight="1" x14ac:dyDescent="0.2">
      <c r="A141" s="84">
        <f t="shared" si="8"/>
        <v>24</v>
      </c>
      <c r="B141" s="153"/>
      <c r="C141" s="82">
        <f t="shared" si="9"/>
        <v>0</v>
      </c>
      <c r="D141" s="151">
        <f t="shared" si="10"/>
        <v>0</v>
      </c>
      <c r="E141" s="129"/>
      <c r="F141" s="219"/>
      <c r="G141" s="218"/>
      <c r="H141" s="270"/>
      <c r="I141" s="145"/>
      <c r="J141" s="218"/>
    </row>
    <row r="142" spans="1:10" ht="20.100000000000001" customHeight="1" x14ac:dyDescent="0.2">
      <c r="A142" s="84">
        <f t="shared" si="8"/>
        <v>24</v>
      </c>
      <c r="B142" s="153"/>
      <c r="C142" s="82">
        <f t="shared" si="9"/>
        <v>0</v>
      </c>
      <c r="D142" s="151">
        <f t="shared" si="10"/>
        <v>0</v>
      </c>
      <c r="E142" s="129"/>
      <c r="F142" s="219"/>
      <c r="G142" s="218"/>
      <c r="H142" s="270"/>
      <c r="I142" s="145"/>
      <c r="J142" s="218"/>
    </row>
    <row r="143" spans="1:10" ht="20.100000000000001" customHeight="1" x14ac:dyDescent="0.2">
      <c r="A143" s="84">
        <f t="shared" si="8"/>
        <v>24</v>
      </c>
      <c r="B143" s="153"/>
      <c r="C143" s="82">
        <f t="shared" si="9"/>
        <v>0</v>
      </c>
      <c r="D143" s="151">
        <f t="shared" si="10"/>
        <v>0</v>
      </c>
      <c r="E143" s="129"/>
      <c r="F143" s="219"/>
      <c r="G143" s="218"/>
      <c r="H143" s="270"/>
      <c r="I143" s="145"/>
      <c r="J143" s="218"/>
    </row>
    <row r="144" spans="1:10" ht="20.100000000000001" customHeight="1" x14ac:dyDescent="0.2">
      <c r="A144" s="84">
        <f t="shared" si="8"/>
        <v>24</v>
      </c>
      <c r="B144" s="153"/>
      <c r="C144" s="82">
        <f t="shared" si="9"/>
        <v>0</v>
      </c>
      <c r="D144" s="151">
        <f t="shared" si="10"/>
        <v>0</v>
      </c>
      <c r="E144" s="129"/>
      <c r="F144" s="219"/>
      <c r="G144" s="218"/>
      <c r="H144" s="270"/>
      <c r="I144" s="145"/>
      <c r="J144" s="218"/>
    </row>
    <row r="145" spans="1:10" ht="20.100000000000001" customHeight="1" x14ac:dyDescent="0.2">
      <c r="A145" s="84">
        <f t="shared" si="8"/>
        <v>24</v>
      </c>
      <c r="B145" s="153"/>
      <c r="C145" s="82">
        <f t="shared" si="9"/>
        <v>0</v>
      </c>
      <c r="D145" s="151">
        <f t="shared" si="10"/>
        <v>0</v>
      </c>
      <c r="E145" s="129"/>
      <c r="F145" s="219"/>
      <c r="G145" s="218"/>
      <c r="H145" s="270"/>
      <c r="I145" s="145"/>
      <c r="J145" s="218"/>
    </row>
    <row r="146" spans="1:10" ht="20.100000000000001" customHeight="1" x14ac:dyDescent="0.2">
      <c r="A146" s="84">
        <f t="shared" si="8"/>
        <v>24</v>
      </c>
      <c r="B146" s="153"/>
      <c r="C146" s="82">
        <f t="shared" si="9"/>
        <v>0</v>
      </c>
      <c r="D146" s="151">
        <f t="shared" si="10"/>
        <v>0</v>
      </c>
      <c r="E146" s="129"/>
      <c r="F146" s="219"/>
      <c r="G146" s="218"/>
      <c r="H146" s="270"/>
      <c r="I146" s="145"/>
      <c r="J146" s="218"/>
    </row>
    <row r="147" spans="1:10" ht="20.100000000000001" customHeight="1" x14ac:dyDescent="0.2">
      <c r="A147" s="84">
        <f t="shared" si="8"/>
        <v>24</v>
      </c>
      <c r="B147" s="153"/>
      <c r="C147" s="82">
        <f t="shared" si="9"/>
        <v>0</v>
      </c>
      <c r="D147" s="151">
        <f t="shared" si="10"/>
        <v>0</v>
      </c>
      <c r="E147" s="129"/>
      <c r="F147" s="219"/>
      <c r="G147" s="218"/>
      <c r="H147" s="270"/>
      <c r="I147" s="145"/>
      <c r="J147" s="218"/>
    </row>
    <row r="148" spans="1:10" ht="20.100000000000001" customHeight="1" x14ac:dyDescent="0.2">
      <c r="A148" s="84">
        <f t="shared" si="8"/>
        <v>24</v>
      </c>
      <c r="B148" s="153"/>
      <c r="C148" s="82">
        <f t="shared" si="9"/>
        <v>0</v>
      </c>
      <c r="D148" s="151">
        <f t="shared" si="10"/>
        <v>0</v>
      </c>
      <c r="E148" s="129"/>
      <c r="F148" s="219"/>
      <c r="G148" s="218"/>
      <c r="H148" s="270"/>
      <c r="I148" s="145"/>
      <c r="J148" s="218"/>
    </row>
    <row r="149" spans="1:10" ht="20.100000000000001" customHeight="1" x14ac:dyDescent="0.2">
      <c r="A149" s="84">
        <f t="shared" si="8"/>
        <v>24</v>
      </c>
      <c r="B149" s="153"/>
      <c r="C149" s="82">
        <f t="shared" si="9"/>
        <v>0</v>
      </c>
      <c r="D149" s="151">
        <f t="shared" si="10"/>
        <v>0</v>
      </c>
      <c r="E149" s="129"/>
      <c r="F149" s="219"/>
      <c r="G149" s="218"/>
      <c r="H149" s="270"/>
      <c r="I149" s="145"/>
      <c r="J149" s="218"/>
    </row>
    <row r="150" spans="1:10" ht="20.100000000000001" customHeight="1" x14ac:dyDescent="0.2">
      <c r="A150" s="84">
        <f t="shared" si="8"/>
        <v>24</v>
      </c>
      <c r="B150" s="153"/>
      <c r="C150" s="82">
        <f t="shared" si="9"/>
        <v>0</v>
      </c>
      <c r="D150" s="151">
        <f t="shared" si="10"/>
        <v>0</v>
      </c>
      <c r="E150" s="129"/>
      <c r="F150" s="219"/>
      <c r="G150" s="218"/>
      <c r="H150" s="270"/>
      <c r="I150" s="145"/>
      <c r="J150" s="218"/>
    </row>
    <row r="151" spans="1:10" ht="20.100000000000001" customHeight="1" x14ac:dyDescent="0.2">
      <c r="A151" s="84">
        <f t="shared" si="8"/>
        <v>24</v>
      </c>
      <c r="B151" s="153"/>
      <c r="C151" s="82">
        <f t="shared" si="9"/>
        <v>0</v>
      </c>
      <c r="D151" s="151">
        <f t="shared" si="10"/>
        <v>0</v>
      </c>
      <c r="E151" s="129"/>
      <c r="F151" s="219"/>
      <c r="G151" s="218"/>
      <c r="H151" s="270"/>
      <c r="I151" s="145"/>
      <c r="J151" s="218"/>
    </row>
    <row r="152" spans="1:10" ht="20.100000000000001" customHeight="1" x14ac:dyDescent="0.2">
      <c r="A152" s="84">
        <f t="shared" si="8"/>
        <v>24</v>
      </c>
      <c r="B152" s="153"/>
      <c r="C152" s="82">
        <f t="shared" si="9"/>
        <v>0</v>
      </c>
      <c r="D152" s="151">
        <f t="shared" si="10"/>
        <v>0</v>
      </c>
      <c r="E152" s="129"/>
      <c r="F152" s="219"/>
      <c r="G152" s="218"/>
      <c r="H152" s="270"/>
      <c r="I152" s="145"/>
      <c r="J152" s="218"/>
    </row>
    <row r="153" spans="1:10" ht="20.100000000000001" customHeight="1" x14ac:dyDescent="0.2">
      <c r="A153" s="84">
        <f t="shared" si="8"/>
        <v>24</v>
      </c>
      <c r="B153" s="153"/>
      <c r="C153" s="82">
        <f t="shared" si="9"/>
        <v>0</v>
      </c>
      <c r="D153" s="151">
        <f t="shared" si="10"/>
        <v>0</v>
      </c>
      <c r="E153" s="129"/>
      <c r="F153" s="219"/>
      <c r="G153" s="218"/>
      <c r="H153" s="270"/>
      <c r="I153" s="145"/>
      <c r="J153" s="218"/>
    </row>
    <row r="154" spans="1:10" ht="20.100000000000001" customHeight="1" x14ac:dyDescent="0.2">
      <c r="A154" s="84">
        <f t="shared" si="8"/>
        <v>24</v>
      </c>
      <c r="B154" s="153"/>
      <c r="C154" s="82">
        <f t="shared" ref="C154:C185" si="11">IFERROR(VLOOKUP(J154,Tabla_Items,2,FALSE),G154)</f>
        <v>0</v>
      </c>
      <c r="D154" s="151">
        <f t="shared" ref="D154:D185" si="12">IFERROR(VLOOKUP(J154,Tabla_Items,3,FALSE),H154)</f>
        <v>0</v>
      </c>
      <c r="E154" s="129"/>
      <c r="F154" s="219"/>
      <c r="G154" s="218"/>
      <c r="H154" s="270"/>
      <c r="I154" s="145"/>
      <c r="J154" s="218"/>
    </row>
    <row r="155" spans="1:10" ht="20.100000000000001" customHeight="1" x14ac:dyDescent="0.2">
      <c r="A155" s="84">
        <f t="shared" ref="A155:A218" si="13">IF(D155=0,A154,A154+1)</f>
        <v>24</v>
      </c>
      <c r="B155" s="153"/>
      <c r="C155" s="82">
        <f t="shared" si="11"/>
        <v>0</v>
      </c>
      <c r="D155" s="151">
        <f t="shared" si="12"/>
        <v>0</v>
      </c>
      <c r="E155" s="129"/>
      <c r="F155" s="219"/>
      <c r="G155" s="218"/>
      <c r="H155" s="270"/>
      <c r="I155" s="145"/>
      <c r="J155" s="218"/>
    </row>
    <row r="156" spans="1:10" ht="20.100000000000001" customHeight="1" x14ac:dyDescent="0.2">
      <c r="A156" s="84">
        <f t="shared" si="13"/>
        <v>24</v>
      </c>
      <c r="B156" s="153"/>
      <c r="C156" s="82">
        <f t="shared" si="11"/>
        <v>0</v>
      </c>
      <c r="D156" s="151">
        <f t="shared" si="12"/>
        <v>0</v>
      </c>
      <c r="E156" s="129"/>
      <c r="F156" s="219"/>
      <c r="G156" s="218"/>
      <c r="H156" s="270"/>
      <c r="I156" s="145"/>
      <c r="J156" s="218"/>
    </row>
    <row r="157" spans="1:10" ht="20.100000000000001" customHeight="1" x14ac:dyDescent="0.2">
      <c r="A157" s="84">
        <f t="shared" si="13"/>
        <v>24</v>
      </c>
      <c r="B157" s="153"/>
      <c r="C157" s="82">
        <f t="shared" si="11"/>
        <v>0</v>
      </c>
      <c r="D157" s="151">
        <f t="shared" si="12"/>
        <v>0</v>
      </c>
      <c r="E157" s="129"/>
      <c r="F157" s="219"/>
      <c r="G157" s="218"/>
      <c r="H157" s="270"/>
      <c r="I157" s="145"/>
      <c r="J157" s="218"/>
    </row>
    <row r="158" spans="1:10" ht="20.100000000000001" customHeight="1" x14ac:dyDescent="0.2">
      <c r="A158" s="84">
        <f t="shared" si="13"/>
        <v>24</v>
      </c>
      <c r="B158" s="153"/>
      <c r="C158" s="82">
        <f t="shared" si="11"/>
        <v>0</v>
      </c>
      <c r="D158" s="151">
        <f t="shared" si="12"/>
        <v>0</v>
      </c>
      <c r="E158" s="129"/>
      <c r="F158" s="219"/>
      <c r="G158" s="218"/>
      <c r="H158" s="270"/>
      <c r="I158" s="145"/>
      <c r="J158" s="218"/>
    </row>
    <row r="159" spans="1:10" ht="20.100000000000001" customHeight="1" x14ac:dyDescent="0.2">
      <c r="A159" s="84">
        <f t="shared" si="13"/>
        <v>24</v>
      </c>
      <c r="B159" s="153"/>
      <c r="C159" s="82">
        <f t="shared" si="11"/>
        <v>0</v>
      </c>
      <c r="D159" s="151">
        <f t="shared" si="12"/>
        <v>0</v>
      </c>
      <c r="E159" s="129"/>
      <c r="F159" s="219"/>
      <c r="G159" s="218"/>
      <c r="H159" s="270"/>
      <c r="I159" s="145"/>
      <c r="J159" s="218"/>
    </row>
    <row r="160" spans="1:10" ht="20.100000000000001" customHeight="1" x14ac:dyDescent="0.2">
      <c r="A160" s="84">
        <f t="shared" si="13"/>
        <v>24</v>
      </c>
      <c r="B160" s="153"/>
      <c r="C160" s="82">
        <f t="shared" si="11"/>
        <v>0</v>
      </c>
      <c r="D160" s="151">
        <f t="shared" si="12"/>
        <v>0</v>
      </c>
      <c r="E160" s="129"/>
      <c r="F160" s="219"/>
      <c r="G160" s="218"/>
      <c r="H160" s="270"/>
      <c r="I160" s="145"/>
      <c r="J160" s="218"/>
    </row>
    <row r="161" spans="1:10" ht="20.100000000000001" customHeight="1" x14ac:dyDescent="0.2">
      <c r="A161" s="84">
        <f t="shared" si="13"/>
        <v>24</v>
      </c>
      <c r="B161" s="153"/>
      <c r="C161" s="82">
        <f t="shared" si="11"/>
        <v>0</v>
      </c>
      <c r="D161" s="151">
        <f t="shared" si="12"/>
        <v>0</v>
      </c>
      <c r="E161" s="129"/>
      <c r="F161" s="219"/>
      <c r="G161" s="218"/>
      <c r="H161" s="270"/>
      <c r="I161" s="145"/>
      <c r="J161" s="218"/>
    </row>
    <row r="162" spans="1:10" ht="20.100000000000001" customHeight="1" x14ac:dyDescent="0.2">
      <c r="A162" s="84">
        <f t="shared" si="13"/>
        <v>24</v>
      </c>
      <c r="B162" s="153"/>
      <c r="C162" s="82">
        <f t="shared" si="11"/>
        <v>0</v>
      </c>
      <c r="D162" s="151">
        <f t="shared" si="12"/>
        <v>0</v>
      </c>
      <c r="E162" s="129"/>
      <c r="F162" s="219"/>
      <c r="G162" s="218"/>
      <c r="H162" s="270"/>
      <c r="I162" s="145"/>
      <c r="J162" s="218"/>
    </row>
    <row r="163" spans="1:10" ht="20.100000000000001" customHeight="1" x14ac:dyDescent="0.2">
      <c r="A163" s="84">
        <f t="shared" si="13"/>
        <v>24</v>
      </c>
      <c r="B163" s="153"/>
      <c r="C163" s="82">
        <f t="shared" si="11"/>
        <v>0</v>
      </c>
      <c r="D163" s="151">
        <f t="shared" si="12"/>
        <v>0</v>
      </c>
      <c r="E163" s="129"/>
      <c r="F163" s="219"/>
      <c r="G163" s="218"/>
      <c r="H163" s="270"/>
      <c r="I163" s="145"/>
      <c r="J163" s="218"/>
    </row>
    <row r="164" spans="1:10" ht="20.100000000000001" customHeight="1" x14ac:dyDescent="0.2">
      <c r="A164" s="84">
        <f t="shared" si="13"/>
        <v>24</v>
      </c>
      <c r="B164" s="153"/>
      <c r="C164" s="82">
        <f t="shared" si="11"/>
        <v>0</v>
      </c>
      <c r="D164" s="151">
        <f t="shared" si="12"/>
        <v>0</v>
      </c>
      <c r="E164" s="129"/>
      <c r="F164" s="219"/>
      <c r="G164" s="218"/>
      <c r="H164" s="270"/>
      <c r="I164" s="145"/>
      <c r="J164" s="218"/>
    </row>
    <row r="165" spans="1:10" ht="20.100000000000001" customHeight="1" x14ac:dyDescent="0.2">
      <c r="A165" s="84">
        <f t="shared" si="13"/>
        <v>24</v>
      </c>
      <c r="B165" s="153"/>
      <c r="C165" s="82">
        <f t="shared" si="11"/>
        <v>0</v>
      </c>
      <c r="D165" s="151">
        <f t="shared" si="12"/>
        <v>0</v>
      </c>
      <c r="E165" s="129"/>
      <c r="F165" s="219"/>
      <c r="G165" s="218"/>
      <c r="H165" s="270"/>
      <c r="I165" s="145"/>
      <c r="J165" s="218"/>
    </row>
    <row r="166" spans="1:10" ht="20.100000000000001" customHeight="1" x14ac:dyDescent="0.2">
      <c r="A166" s="84">
        <f t="shared" si="13"/>
        <v>24</v>
      </c>
      <c r="B166" s="153"/>
      <c r="C166" s="82">
        <f t="shared" si="11"/>
        <v>0</v>
      </c>
      <c r="D166" s="151">
        <f t="shared" si="12"/>
        <v>0</v>
      </c>
      <c r="E166" s="129"/>
      <c r="F166" s="219"/>
      <c r="G166" s="218"/>
      <c r="H166" s="270"/>
      <c r="I166" s="145"/>
      <c r="J166" s="218"/>
    </row>
    <row r="167" spans="1:10" ht="20.100000000000001" customHeight="1" x14ac:dyDescent="0.2">
      <c r="A167" s="84">
        <f t="shared" si="13"/>
        <v>24</v>
      </c>
      <c r="B167" s="153"/>
      <c r="C167" s="82">
        <f t="shared" si="11"/>
        <v>0</v>
      </c>
      <c r="D167" s="151">
        <f t="shared" si="12"/>
        <v>0</v>
      </c>
      <c r="E167" s="129"/>
      <c r="F167" s="219"/>
      <c r="G167" s="218"/>
      <c r="H167" s="270"/>
      <c r="I167" s="145"/>
      <c r="J167" s="218"/>
    </row>
    <row r="168" spans="1:10" ht="20.100000000000001" customHeight="1" x14ac:dyDescent="0.2">
      <c r="A168" s="84">
        <f t="shared" si="13"/>
        <v>24</v>
      </c>
      <c r="B168" s="153"/>
      <c r="C168" s="82">
        <f t="shared" si="11"/>
        <v>0</v>
      </c>
      <c r="D168" s="151">
        <f t="shared" si="12"/>
        <v>0</v>
      </c>
      <c r="E168" s="129"/>
      <c r="F168" s="219"/>
      <c r="G168" s="218"/>
      <c r="H168" s="270"/>
      <c r="I168" s="145"/>
      <c r="J168" s="218"/>
    </row>
    <row r="169" spans="1:10" ht="20.100000000000001" customHeight="1" x14ac:dyDescent="0.2">
      <c r="A169" s="84">
        <f t="shared" si="13"/>
        <v>24</v>
      </c>
      <c r="B169" s="153"/>
      <c r="C169" s="82">
        <f t="shared" si="11"/>
        <v>0</v>
      </c>
      <c r="D169" s="151">
        <f t="shared" si="12"/>
        <v>0</v>
      </c>
      <c r="E169" s="129"/>
      <c r="F169" s="219"/>
      <c r="G169" s="218"/>
      <c r="H169" s="270"/>
      <c r="I169" s="145"/>
      <c r="J169" s="218"/>
    </row>
    <row r="170" spans="1:10" ht="20.100000000000001" customHeight="1" x14ac:dyDescent="0.2">
      <c r="A170" s="84">
        <f t="shared" si="13"/>
        <v>24</v>
      </c>
      <c r="B170" s="153"/>
      <c r="C170" s="82">
        <f t="shared" si="11"/>
        <v>0</v>
      </c>
      <c r="D170" s="151">
        <f t="shared" si="12"/>
        <v>0</v>
      </c>
      <c r="E170" s="129"/>
      <c r="F170" s="219"/>
      <c r="G170" s="218"/>
      <c r="H170" s="270"/>
      <c r="I170" s="145"/>
      <c r="J170" s="218"/>
    </row>
    <row r="171" spans="1:10" ht="20.100000000000001" customHeight="1" x14ac:dyDescent="0.2">
      <c r="A171" s="84">
        <f t="shared" si="13"/>
        <v>24</v>
      </c>
      <c r="B171" s="153"/>
      <c r="C171" s="82">
        <f t="shared" si="11"/>
        <v>0</v>
      </c>
      <c r="D171" s="151">
        <f t="shared" si="12"/>
        <v>0</v>
      </c>
      <c r="E171" s="129"/>
      <c r="F171" s="219"/>
      <c r="G171" s="218"/>
      <c r="H171" s="270"/>
      <c r="I171" s="145"/>
      <c r="J171" s="218"/>
    </row>
    <row r="172" spans="1:10" ht="20.100000000000001" customHeight="1" x14ac:dyDescent="0.2">
      <c r="A172" s="84">
        <f t="shared" si="13"/>
        <v>24</v>
      </c>
      <c r="B172" s="153"/>
      <c r="C172" s="82">
        <f t="shared" si="11"/>
        <v>0</v>
      </c>
      <c r="D172" s="151">
        <f t="shared" si="12"/>
        <v>0</v>
      </c>
      <c r="E172" s="129"/>
      <c r="F172" s="219"/>
      <c r="G172" s="218"/>
      <c r="H172" s="270"/>
      <c r="I172" s="145"/>
      <c r="J172" s="218"/>
    </row>
    <row r="173" spans="1:10" ht="20.100000000000001" customHeight="1" x14ac:dyDescent="0.2">
      <c r="A173" s="84">
        <f t="shared" si="13"/>
        <v>24</v>
      </c>
      <c r="B173" s="153"/>
      <c r="C173" s="82">
        <f t="shared" si="11"/>
        <v>0</v>
      </c>
      <c r="D173" s="151">
        <f t="shared" si="12"/>
        <v>0</v>
      </c>
      <c r="E173" s="129"/>
      <c r="F173" s="219"/>
      <c r="G173" s="218"/>
      <c r="H173" s="270"/>
      <c r="I173" s="145"/>
      <c r="J173" s="218"/>
    </row>
    <row r="174" spans="1:10" ht="20.100000000000001" customHeight="1" x14ac:dyDescent="0.2">
      <c r="A174" s="84">
        <f t="shared" si="13"/>
        <v>24</v>
      </c>
      <c r="B174" s="153"/>
      <c r="C174" s="82">
        <f t="shared" si="11"/>
        <v>0</v>
      </c>
      <c r="D174" s="151">
        <f t="shared" si="12"/>
        <v>0</v>
      </c>
      <c r="E174" s="129"/>
      <c r="F174" s="219"/>
      <c r="G174" s="218"/>
      <c r="H174" s="270"/>
      <c r="I174" s="145"/>
      <c r="J174" s="218"/>
    </row>
    <row r="175" spans="1:10" ht="20.100000000000001" customHeight="1" x14ac:dyDescent="0.2">
      <c r="A175" s="84">
        <f t="shared" si="13"/>
        <v>24</v>
      </c>
      <c r="B175" s="153"/>
      <c r="C175" s="82">
        <f t="shared" si="11"/>
        <v>0</v>
      </c>
      <c r="D175" s="151">
        <f t="shared" si="12"/>
        <v>0</v>
      </c>
      <c r="E175" s="129"/>
      <c r="F175" s="219"/>
      <c r="G175" s="218"/>
      <c r="H175" s="270"/>
      <c r="I175" s="145"/>
      <c r="J175" s="218"/>
    </row>
    <row r="176" spans="1:10" ht="20.100000000000001" customHeight="1" x14ac:dyDescent="0.2">
      <c r="A176" s="84">
        <f t="shared" si="13"/>
        <v>24</v>
      </c>
      <c r="B176" s="153"/>
      <c r="C176" s="82">
        <f t="shared" si="11"/>
        <v>0</v>
      </c>
      <c r="D176" s="151">
        <f t="shared" si="12"/>
        <v>0</v>
      </c>
      <c r="E176" s="129"/>
      <c r="F176" s="219"/>
      <c r="G176" s="218"/>
      <c r="H176" s="270"/>
      <c r="I176" s="145"/>
      <c r="J176" s="218"/>
    </row>
    <row r="177" spans="1:10" ht="20.100000000000001" customHeight="1" x14ac:dyDescent="0.2">
      <c r="A177" s="84">
        <f t="shared" si="13"/>
        <v>24</v>
      </c>
      <c r="B177" s="153"/>
      <c r="C177" s="82">
        <f t="shared" si="11"/>
        <v>0</v>
      </c>
      <c r="D177" s="151">
        <f t="shared" si="12"/>
        <v>0</v>
      </c>
      <c r="E177" s="129"/>
      <c r="F177" s="219"/>
      <c r="G177" s="218"/>
      <c r="H177" s="270"/>
      <c r="I177" s="145"/>
      <c r="J177" s="218"/>
    </row>
    <row r="178" spans="1:10" ht="20.100000000000001" customHeight="1" x14ac:dyDescent="0.2">
      <c r="A178" s="84">
        <f t="shared" si="13"/>
        <v>24</v>
      </c>
      <c r="B178" s="153"/>
      <c r="C178" s="82">
        <f t="shared" si="11"/>
        <v>0</v>
      </c>
      <c r="D178" s="151">
        <f t="shared" si="12"/>
        <v>0</v>
      </c>
      <c r="E178" s="129"/>
      <c r="F178" s="219"/>
      <c r="G178" s="218"/>
      <c r="H178" s="270"/>
      <c r="I178" s="145"/>
      <c r="J178" s="218"/>
    </row>
    <row r="179" spans="1:10" ht="20.100000000000001" customHeight="1" x14ac:dyDescent="0.2">
      <c r="A179" s="84">
        <f t="shared" si="13"/>
        <v>24</v>
      </c>
      <c r="B179" s="153"/>
      <c r="C179" s="82">
        <f t="shared" si="11"/>
        <v>0</v>
      </c>
      <c r="D179" s="151">
        <f t="shared" si="12"/>
        <v>0</v>
      </c>
      <c r="E179" s="129"/>
      <c r="F179" s="219"/>
      <c r="G179" s="218"/>
      <c r="H179" s="270"/>
      <c r="I179" s="145"/>
      <c r="J179" s="218"/>
    </row>
    <row r="180" spans="1:10" ht="20.100000000000001" customHeight="1" x14ac:dyDescent="0.2">
      <c r="A180" s="84">
        <f t="shared" si="13"/>
        <v>24</v>
      </c>
      <c r="B180" s="153"/>
      <c r="C180" s="82">
        <f t="shared" si="11"/>
        <v>0</v>
      </c>
      <c r="D180" s="151">
        <f t="shared" si="12"/>
        <v>0</v>
      </c>
      <c r="E180" s="129"/>
      <c r="F180" s="219"/>
      <c r="G180" s="218"/>
      <c r="H180" s="270"/>
      <c r="I180" s="145"/>
      <c r="J180" s="218"/>
    </row>
    <row r="181" spans="1:10" ht="20.100000000000001" customHeight="1" x14ac:dyDescent="0.2">
      <c r="A181" s="84">
        <f t="shared" si="13"/>
        <v>24</v>
      </c>
      <c r="B181" s="153"/>
      <c r="C181" s="82">
        <f t="shared" si="11"/>
        <v>0</v>
      </c>
      <c r="D181" s="151">
        <f t="shared" si="12"/>
        <v>0</v>
      </c>
      <c r="E181" s="129"/>
      <c r="F181" s="219"/>
      <c r="G181" s="218"/>
      <c r="H181" s="270"/>
      <c r="I181" s="145"/>
      <c r="J181" s="218"/>
    </row>
    <row r="182" spans="1:10" ht="20.100000000000001" customHeight="1" x14ac:dyDescent="0.2">
      <c r="A182" s="84">
        <f t="shared" si="13"/>
        <v>24</v>
      </c>
      <c r="B182" s="153"/>
      <c r="C182" s="82">
        <f t="shared" si="11"/>
        <v>0</v>
      </c>
      <c r="D182" s="151">
        <f t="shared" si="12"/>
        <v>0</v>
      </c>
      <c r="E182" s="129"/>
      <c r="F182" s="219"/>
      <c r="G182" s="218"/>
      <c r="H182" s="270"/>
      <c r="I182" s="145"/>
      <c r="J182" s="218"/>
    </row>
    <row r="183" spans="1:10" ht="20.100000000000001" customHeight="1" x14ac:dyDescent="0.2">
      <c r="A183" s="84">
        <f t="shared" si="13"/>
        <v>24</v>
      </c>
      <c r="B183" s="153"/>
      <c r="C183" s="82">
        <f t="shared" si="11"/>
        <v>0</v>
      </c>
      <c r="D183" s="151">
        <f t="shared" si="12"/>
        <v>0</v>
      </c>
      <c r="E183" s="129"/>
      <c r="F183" s="219"/>
      <c r="G183" s="218"/>
      <c r="H183" s="270"/>
      <c r="I183" s="145"/>
      <c r="J183" s="218"/>
    </row>
    <row r="184" spans="1:10" ht="20.100000000000001" customHeight="1" x14ac:dyDescent="0.2">
      <c r="A184" s="84">
        <f t="shared" si="13"/>
        <v>24</v>
      </c>
      <c r="B184" s="153"/>
      <c r="C184" s="82">
        <f t="shared" si="11"/>
        <v>0</v>
      </c>
      <c r="D184" s="151">
        <f t="shared" si="12"/>
        <v>0</v>
      </c>
      <c r="E184" s="129"/>
      <c r="F184" s="219"/>
      <c r="G184" s="218"/>
      <c r="H184" s="270"/>
      <c r="I184" s="145"/>
      <c r="J184" s="218"/>
    </row>
    <row r="185" spans="1:10" ht="20.100000000000001" customHeight="1" x14ac:dyDescent="0.2">
      <c r="A185" s="84">
        <f t="shared" si="13"/>
        <v>24</v>
      </c>
      <c r="B185" s="153"/>
      <c r="C185" s="82">
        <f t="shared" si="11"/>
        <v>0</v>
      </c>
      <c r="D185" s="151">
        <f t="shared" si="12"/>
        <v>0</v>
      </c>
      <c r="E185" s="129"/>
      <c r="F185" s="219"/>
      <c r="G185" s="218"/>
      <c r="H185" s="270"/>
      <c r="I185" s="145"/>
      <c r="J185" s="218"/>
    </row>
    <row r="186" spans="1:10" ht="20.100000000000001" customHeight="1" x14ac:dyDescent="0.2">
      <c r="A186" s="84">
        <f t="shared" si="13"/>
        <v>24</v>
      </c>
      <c r="B186" s="153"/>
      <c r="C186" s="82">
        <f t="shared" ref="C186:C217" si="14">IFERROR(VLOOKUP(J186,Tabla_Items,2,FALSE),G186)</f>
        <v>0</v>
      </c>
      <c r="D186" s="151">
        <f t="shared" ref="D186:D217" si="15">IFERROR(VLOOKUP(J186,Tabla_Items,3,FALSE),H186)</f>
        <v>0</v>
      </c>
      <c r="E186" s="129"/>
      <c r="F186" s="219"/>
      <c r="G186" s="218"/>
      <c r="H186" s="270"/>
      <c r="I186" s="145"/>
      <c r="J186" s="218"/>
    </row>
    <row r="187" spans="1:10" ht="20.100000000000001" customHeight="1" x14ac:dyDescent="0.2">
      <c r="A187" s="84">
        <f t="shared" si="13"/>
        <v>24</v>
      </c>
      <c r="B187" s="153"/>
      <c r="C187" s="82">
        <f t="shared" si="14"/>
        <v>0</v>
      </c>
      <c r="D187" s="151">
        <f t="shared" si="15"/>
        <v>0</v>
      </c>
      <c r="E187" s="129"/>
      <c r="F187" s="219"/>
      <c r="G187" s="218"/>
      <c r="H187" s="270"/>
      <c r="I187" s="145"/>
      <c r="J187" s="218"/>
    </row>
    <row r="188" spans="1:10" ht="20.100000000000001" customHeight="1" x14ac:dyDescent="0.2">
      <c r="A188" s="84">
        <f t="shared" si="13"/>
        <v>24</v>
      </c>
      <c r="B188" s="153"/>
      <c r="C188" s="82">
        <f t="shared" si="14"/>
        <v>0</v>
      </c>
      <c r="D188" s="151">
        <f t="shared" si="15"/>
        <v>0</v>
      </c>
      <c r="E188" s="129"/>
      <c r="F188" s="219"/>
      <c r="G188" s="218"/>
      <c r="H188" s="270"/>
      <c r="I188" s="145"/>
      <c r="J188" s="218"/>
    </row>
    <row r="189" spans="1:10" ht="20.100000000000001" customHeight="1" x14ac:dyDescent="0.2">
      <c r="A189" s="84">
        <f t="shared" si="13"/>
        <v>24</v>
      </c>
      <c r="B189" s="153"/>
      <c r="C189" s="82">
        <f t="shared" si="14"/>
        <v>0</v>
      </c>
      <c r="D189" s="151">
        <f t="shared" si="15"/>
        <v>0</v>
      </c>
      <c r="E189" s="129"/>
      <c r="F189" s="219"/>
      <c r="G189" s="218"/>
      <c r="H189" s="270"/>
      <c r="I189" s="145"/>
      <c r="J189" s="218"/>
    </row>
    <row r="190" spans="1:10" ht="20.100000000000001" customHeight="1" x14ac:dyDescent="0.2">
      <c r="A190" s="84">
        <f t="shared" si="13"/>
        <v>24</v>
      </c>
      <c r="B190" s="153"/>
      <c r="C190" s="82">
        <f t="shared" si="14"/>
        <v>0</v>
      </c>
      <c r="D190" s="151">
        <f t="shared" si="15"/>
        <v>0</v>
      </c>
      <c r="E190" s="129"/>
      <c r="F190" s="219"/>
      <c r="G190" s="218"/>
      <c r="H190" s="270"/>
      <c r="I190" s="145"/>
      <c r="J190" s="218"/>
    </row>
    <row r="191" spans="1:10" ht="20.100000000000001" customHeight="1" x14ac:dyDescent="0.2">
      <c r="A191" s="84">
        <f t="shared" si="13"/>
        <v>24</v>
      </c>
      <c r="B191" s="153"/>
      <c r="C191" s="82">
        <f t="shared" si="14"/>
        <v>0</v>
      </c>
      <c r="D191" s="151">
        <f t="shared" si="15"/>
        <v>0</v>
      </c>
      <c r="E191" s="129"/>
      <c r="F191" s="219"/>
      <c r="G191" s="218"/>
      <c r="H191" s="270"/>
      <c r="I191" s="145"/>
      <c r="J191" s="218"/>
    </row>
    <row r="192" spans="1:10" ht="20.100000000000001" customHeight="1" x14ac:dyDescent="0.2">
      <c r="A192" s="84">
        <f t="shared" si="13"/>
        <v>24</v>
      </c>
      <c r="B192" s="153"/>
      <c r="C192" s="82">
        <f t="shared" si="14"/>
        <v>0</v>
      </c>
      <c r="D192" s="151">
        <f t="shared" si="15"/>
        <v>0</v>
      </c>
      <c r="E192" s="129"/>
      <c r="F192" s="219"/>
      <c r="G192" s="218"/>
      <c r="H192" s="270"/>
      <c r="I192" s="145"/>
      <c r="J192" s="218"/>
    </row>
    <row r="193" spans="1:10" ht="20.100000000000001" customHeight="1" x14ac:dyDescent="0.2">
      <c r="A193" s="84">
        <f t="shared" si="13"/>
        <v>24</v>
      </c>
      <c r="B193" s="153"/>
      <c r="C193" s="82">
        <f t="shared" si="14"/>
        <v>0</v>
      </c>
      <c r="D193" s="151">
        <f t="shared" si="15"/>
        <v>0</v>
      </c>
      <c r="E193" s="129"/>
      <c r="F193" s="219"/>
      <c r="G193" s="218"/>
      <c r="H193" s="270"/>
      <c r="I193" s="145"/>
      <c r="J193" s="218"/>
    </row>
    <row r="194" spans="1:10" ht="20.100000000000001" customHeight="1" x14ac:dyDescent="0.2">
      <c r="A194" s="84">
        <f t="shared" si="13"/>
        <v>24</v>
      </c>
      <c r="B194" s="153"/>
      <c r="C194" s="82">
        <f t="shared" si="14"/>
        <v>0</v>
      </c>
      <c r="D194" s="151">
        <f t="shared" si="15"/>
        <v>0</v>
      </c>
      <c r="E194" s="129"/>
      <c r="F194" s="219"/>
      <c r="G194" s="218"/>
      <c r="H194" s="270"/>
      <c r="I194" s="145"/>
      <c r="J194" s="218"/>
    </row>
    <row r="195" spans="1:10" ht="20.100000000000001" customHeight="1" x14ac:dyDescent="0.2">
      <c r="A195" s="84">
        <f t="shared" si="13"/>
        <v>24</v>
      </c>
      <c r="B195" s="153"/>
      <c r="C195" s="82">
        <f t="shared" si="14"/>
        <v>0</v>
      </c>
      <c r="D195" s="151">
        <f t="shared" si="15"/>
        <v>0</v>
      </c>
      <c r="E195" s="129"/>
      <c r="F195" s="219"/>
      <c r="G195" s="218"/>
      <c r="H195" s="270"/>
      <c r="I195" s="145"/>
      <c r="J195" s="218"/>
    </row>
    <row r="196" spans="1:10" ht="20.100000000000001" customHeight="1" x14ac:dyDescent="0.2">
      <c r="A196" s="84">
        <f t="shared" si="13"/>
        <v>24</v>
      </c>
      <c r="B196" s="153"/>
      <c r="C196" s="82">
        <f t="shared" si="14"/>
        <v>0</v>
      </c>
      <c r="D196" s="151">
        <f t="shared" si="15"/>
        <v>0</v>
      </c>
      <c r="E196" s="129"/>
      <c r="F196" s="219"/>
      <c r="G196" s="218"/>
      <c r="H196" s="270"/>
      <c r="I196" s="145"/>
      <c r="J196" s="218"/>
    </row>
    <row r="197" spans="1:10" ht="20.100000000000001" customHeight="1" x14ac:dyDescent="0.2">
      <c r="A197" s="84">
        <f t="shared" si="13"/>
        <v>24</v>
      </c>
      <c r="B197" s="153"/>
      <c r="C197" s="82">
        <f t="shared" si="14"/>
        <v>0</v>
      </c>
      <c r="D197" s="151">
        <f t="shared" si="15"/>
        <v>0</v>
      </c>
      <c r="E197" s="129"/>
      <c r="F197" s="219"/>
      <c r="G197" s="218"/>
      <c r="H197" s="270"/>
      <c r="I197" s="145"/>
      <c r="J197" s="218"/>
    </row>
    <row r="198" spans="1:10" ht="20.100000000000001" customHeight="1" x14ac:dyDescent="0.2">
      <c r="A198" s="84">
        <f t="shared" si="13"/>
        <v>24</v>
      </c>
      <c r="B198" s="153"/>
      <c r="C198" s="82">
        <f t="shared" si="14"/>
        <v>0</v>
      </c>
      <c r="D198" s="151">
        <f t="shared" si="15"/>
        <v>0</v>
      </c>
      <c r="E198" s="129"/>
      <c r="F198" s="219"/>
      <c r="G198" s="218"/>
      <c r="H198" s="270"/>
      <c r="I198" s="145"/>
      <c r="J198" s="218"/>
    </row>
    <row r="199" spans="1:10" ht="20.100000000000001" customHeight="1" x14ac:dyDescent="0.2">
      <c r="A199" s="84">
        <f t="shared" si="13"/>
        <v>24</v>
      </c>
      <c r="B199" s="153"/>
      <c r="C199" s="82">
        <f t="shared" si="14"/>
        <v>0</v>
      </c>
      <c r="D199" s="151">
        <f t="shared" si="15"/>
        <v>0</v>
      </c>
      <c r="E199" s="129"/>
      <c r="F199" s="219"/>
      <c r="G199" s="218"/>
      <c r="H199" s="270"/>
      <c r="I199" s="145"/>
      <c r="J199" s="218"/>
    </row>
    <row r="200" spans="1:10" ht="20.100000000000001" customHeight="1" x14ac:dyDescent="0.2">
      <c r="A200" s="84">
        <f t="shared" si="13"/>
        <v>24</v>
      </c>
      <c r="B200" s="153"/>
      <c r="C200" s="82">
        <f t="shared" si="14"/>
        <v>0</v>
      </c>
      <c r="D200" s="151">
        <f t="shared" si="15"/>
        <v>0</v>
      </c>
      <c r="E200" s="129"/>
      <c r="F200" s="219"/>
      <c r="G200" s="218"/>
      <c r="H200" s="270"/>
      <c r="I200" s="145"/>
      <c r="J200" s="218"/>
    </row>
    <row r="201" spans="1:10" ht="20.100000000000001" customHeight="1" x14ac:dyDescent="0.2">
      <c r="A201" s="84">
        <f t="shared" si="13"/>
        <v>24</v>
      </c>
      <c r="B201" s="153"/>
      <c r="C201" s="82">
        <f t="shared" si="14"/>
        <v>0</v>
      </c>
      <c r="D201" s="151">
        <f t="shared" si="15"/>
        <v>0</v>
      </c>
      <c r="E201" s="129"/>
      <c r="F201" s="219"/>
      <c r="G201" s="218"/>
      <c r="H201" s="270"/>
      <c r="I201" s="145"/>
      <c r="J201" s="218"/>
    </row>
    <row r="202" spans="1:10" ht="20.100000000000001" customHeight="1" x14ac:dyDescent="0.2">
      <c r="A202" s="84">
        <f t="shared" si="13"/>
        <v>24</v>
      </c>
      <c r="B202" s="153"/>
      <c r="C202" s="82">
        <f t="shared" si="14"/>
        <v>0</v>
      </c>
      <c r="D202" s="151">
        <f t="shared" si="15"/>
        <v>0</v>
      </c>
      <c r="E202" s="129"/>
      <c r="F202" s="219"/>
      <c r="G202" s="218"/>
      <c r="H202" s="270"/>
      <c r="I202" s="145"/>
      <c r="J202" s="218"/>
    </row>
    <row r="203" spans="1:10" ht="20.100000000000001" customHeight="1" x14ac:dyDescent="0.2">
      <c r="A203" s="84">
        <f t="shared" si="13"/>
        <v>24</v>
      </c>
      <c r="B203" s="153"/>
      <c r="C203" s="82">
        <f t="shared" si="14"/>
        <v>0</v>
      </c>
      <c r="D203" s="151">
        <f t="shared" si="15"/>
        <v>0</v>
      </c>
      <c r="E203" s="129"/>
      <c r="F203" s="219"/>
      <c r="G203" s="218"/>
      <c r="H203" s="270"/>
      <c r="I203" s="145"/>
      <c r="J203" s="218"/>
    </row>
    <row r="204" spans="1:10" ht="20.100000000000001" customHeight="1" x14ac:dyDescent="0.2">
      <c r="A204" s="84">
        <f t="shared" si="13"/>
        <v>24</v>
      </c>
      <c r="B204" s="153"/>
      <c r="C204" s="82">
        <f t="shared" si="14"/>
        <v>0</v>
      </c>
      <c r="D204" s="151">
        <f t="shared" si="15"/>
        <v>0</v>
      </c>
      <c r="E204" s="129"/>
      <c r="F204" s="219"/>
      <c r="G204" s="218"/>
      <c r="H204" s="270"/>
      <c r="I204" s="145"/>
      <c r="J204" s="218"/>
    </row>
    <row r="205" spans="1:10" ht="20.100000000000001" customHeight="1" x14ac:dyDescent="0.2">
      <c r="A205" s="84">
        <f t="shared" si="13"/>
        <v>24</v>
      </c>
      <c r="B205" s="153"/>
      <c r="C205" s="82">
        <f t="shared" si="14"/>
        <v>0</v>
      </c>
      <c r="D205" s="151">
        <f t="shared" si="15"/>
        <v>0</v>
      </c>
      <c r="E205" s="129"/>
      <c r="F205" s="219"/>
      <c r="G205" s="218"/>
      <c r="H205" s="270"/>
      <c r="I205" s="145"/>
      <c r="J205" s="218"/>
    </row>
    <row r="206" spans="1:10" ht="20.100000000000001" customHeight="1" x14ac:dyDescent="0.2">
      <c r="A206" s="84">
        <f t="shared" si="13"/>
        <v>24</v>
      </c>
      <c r="B206" s="153"/>
      <c r="C206" s="82">
        <f t="shared" si="14"/>
        <v>0</v>
      </c>
      <c r="D206" s="151">
        <f t="shared" si="15"/>
        <v>0</v>
      </c>
      <c r="E206" s="129"/>
      <c r="F206" s="219"/>
      <c r="G206" s="218"/>
      <c r="H206" s="270"/>
      <c r="I206" s="145"/>
      <c r="J206" s="218"/>
    </row>
    <row r="207" spans="1:10" ht="20.100000000000001" customHeight="1" x14ac:dyDescent="0.2">
      <c r="A207" s="84">
        <f t="shared" si="13"/>
        <v>24</v>
      </c>
      <c r="B207" s="153"/>
      <c r="C207" s="82">
        <f t="shared" si="14"/>
        <v>0</v>
      </c>
      <c r="D207" s="151">
        <f t="shared" si="15"/>
        <v>0</v>
      </c>
      <c r="E207" s="129"/>
      <c r="F207" s="219"/>
      <c r="G207" s="218"/>
      <c r="H207" s="270"/>
      <c r="I207" s="145"/>
      <c r="J207" s="218"/>
    </row>
    <row r="208" spans="1:10" ht="20.100000000000001" customHeight="1" x14ac:dyDescent="0.2">
      <c r="A208" s="84">
        <f t="shared" si="13"/>
        <v>24</v>
      </c>
      <c r="B208" s="153"/>
      <c r="C208" s="82">
        <f t="shared" si="14"/>
        <v>0</v>
      </c>
      <c r="D208" s="151">
        <f t="shared" si="15"/>
        <v>0</v>
      </c>
      <c r="E208" s="129"/>
      <c r="F208" s="219"/>
      <c r="G208" s="218"/>
      <c r="H208" s="270"/>
      <c r="I208" s="145"/>
      <c r="J208" s="218"/>
    </row>
    <row r="209" spans="1:10" ht="20.100000000000001" customHeight="1" x14ac:dyDescent="0.2">
      <c r="A209" s="84">
        <f t="shared" si="13"/>
        <v>24</v>
      </c>
      <c r="B209" s="153"/>
      <c r="C209" s="82">
        <f t="shared" si="14"/>
        <v>0</v>
      </c>
      <c r="D209" s="151">
        <f t="shared" si="15"/>
        <v>0</v>
      </c>
      <c r="E209" s="129"/>
      <c r="F209" s="219"/>
      <c r="G209" s="218"/>
      <c r="H209" s="270"/>
      <c r="I209" s="145"/>
      <c r="J209" s="218"/>
    </row>
    <row r="210" spans="1:10" ht="20.100000000000001" customHeight="1" x14ac:dyDescent="0.2">
      <c r="A210" s="84">
        <f t="shared" si="13"/>
        <v>24</v>
      </c>
      <c r="B210" s="153"/>
      <c r="C210" s="82">
        <f t="shared" si="14"/>
        <v>0</v>
      </c>
      <c r="D210" s="151">
        <f t="shared" si="15"/>
        <v>0</v>
      </c>
      <c r="E210" s="129"/>
      <c r="F210" s="219"/>
      <c r="G210" s="218"/>
      <c r="H210" s="270"/>
      <c r="I210" s="145"/>
      <c r="J210" s="218"/>
    </row>
    <row r="211" spans="1:10" ht="20.100000000000001" customHeight="1" x14ac:dyDescent="0.2">
      <c r="A211" s="84">
        <f t="shared" si="13"/>
        <v>24</v>
      </c>
      <c r="B211" s="153"/>
      <c r="C211" s="82">
        <f t="shared" si="14"/>
        <v>0</v>
      </c>
      <c r="D211" s="151">
        <f t="shared" si="15"/>
        <v>0</v>
      </c>
      <c r="E211" s="129"/>
      <c r="F211" s="219"/>
      <c r="G211" s="218"/>
      <c r="H211" s="270"/>
      <c r="I211" s="145"/>
      <c r="J211" s="218"/>
    </row>
    <row r="212" spans="1:10" ht="20.100000000000001" customHeight="1" x14ac:dyDescent="0.2">
      <c r="A212" s="84">
        <f t="shared" si="13"/>
        <v>24</v>
      </c>
      <c r="B212" s="153"/>
      <c r="C212" s="82">
        <f t="shared" si="14"/>
        <v>0</v>
      </c>
      <c r="D212" s="151">
        <f t="shared" si="15"/>
        <v>0</v>
      </c>
      <c r="E212" s="129"/>
      <c r="F212" s="219"/>
      <c r="G212" s="218"/>
      <c r="H212" s="270"/>
      <c r="I212" s="145"/>
      <c r="J212" s="218"/>
    </row>
    <row r="213" spans="1:10" ht="20.100000000000001" customHeight="1" x14ac:dyDescent="0.2">
      <c r="A213" s="84">
        <f t="shared" si="13"/>
        <v>24</v>
      </c>
      <c r="B213" s="153"/>
      <c r="C213" s="82">
        <f t="shared" si="14"/>
        <v>0</v>
      </c>
      <c r="D213" s="151">
        <f t="shared" si="15"/>
        <v>0</v>
      </c>
      <c r="E213" s="129"/>
      <c r="F213" s="219"/>
      <c r="G213" s="218"/>
      <c r="H213" s="270"/>
      <c r="I213" s="145"/>
      <c r="J213" s="218"/>
    </row>
    <row r="214" spans="1:10" ht="20.100000000000001" customHeight="1" x14ac:dyDescent="0.2">
      <c r="A214" s="84">
        <f t="shared" si="13"/>
        <v>24</v>
      </c>
      <c r="B214" s="153"/>
      <c r="C214" s="82">
        <f t="shared" si="14"/>
        <v>0</v>
      </c>
      <c r="D214" s="151">
        <f t="shared" si="15"/>
        <v>0</v>
      </c>
      <c r="E214" s="129"/>
      <c r="F214" s="219"/>
      <c r="G214" s="218"/>
      <c r="H214" s="270"/>
      <c r="I214" s="145"/>
      <c r="J214" s="218"/>
    </row>
    <row r="215" spans="1:10" ht="20.100000000000001" customHeight="1" x14ac:dyDescent="0.2">
      <c r="A215" s="84">
        <f t="shared" si="13"/>
        <v>24</v>
      </c>
      <c r="B215" s="153"/>
      <c r="C215" s="82">
        <f t="shared" si="14"/>
        <v>0</v>
      </c>
      <c r="D215" s="151">
        <f t="shared" si="15"/>
        <v>0</v>
      </c>
      <c r="E215" s="129"/>
      <c r="F215" s="219"/>
      <c r="G215" s="218"/>
      <c r="H215" s="270"/>
      <c r="I215" s="145"/>
      <c r="J215" s="218"/>
    </row>
    <row r="216" spans="1:10" ht="20.100000000000001" customHeight="1" x14ac:dyDescent="0.2">
      <c r="A216" s="84">
        <f t="shared" si="13"/>
        <v>24</v>
      </c>
      <c r="B216" s="153"/>
      <c r="C216" s="82">
        <f t="shared" si="14"/>
        <v>0</v>
      </c>
      <c r="D216" s="151">
        <f t="shared" si="15"/>
        <v>0</v>
      </c>
      <c r="E216" s="129"/>
      <c r="F216" s="219"/>
      <c r="G216" s="218"/>
      <c r="H216" s="270"/>
      <c r="I216" s="145"/>
      <c r="J216" s="218"/>
    </row>
    <row r="217" spans="1:10" ht="20.100000000000001" customHeight="1" x14ac:dyDescent="0.2">
      <c r="A217" s="84">
        <f t="shared" si="13"/>
        <v>24</v>
      </c>
      <c r="B217" s="153"/>
      <c r="C217" s="82">
        <f t="shared" si="14"/>
        <v>0</v>
      </c>
      <c r="D217" s="151">
        <f t="shared" si="15"/>
        <v>0</v>
      </c>
      <c r="E217" s="129"/>
      <c r="F217" s="219"/>
      <c r="G217" s="218"/>
      <c r="H217" s="270"/>
      <c r="I217" s="145"/>
      <c r="J217" s="218"/>
    </row>
    <row r="218" spans="1:10" ht="20.100000000000001" customHeight="1" x14ac:dyDescent="0.2">
      <c r="A218" s="84">
        <f t="shared" si="13"/>
        <v>24</v>
      </c>
      <c r="B218" s="153"/>
      <c r="C218" s="82">
        <f t="shared" ref="C218:C225" si="16">IFERROR(VLOOKUP(J218,Tabla_Items,2,FALSE),G218)</f>
        <v>0</v>
      </c>
      <c r="D218" s="151">
        <f t="shared" ref="D218:D225" si="17">IFERROR(VLOOKUP(J218,Tabla_Items,3,FALSE),H218)</f>
        <v>0</v>
      </c>
      <c r="E218" s="129"/>
      <c r="F218" s="219"/>
      <c r="G218" s="218"/>
      <c r="H218" s="270"/>
      <c r="I218" s="145"/>
      <c r="J218" s="218"/>
    </row>
    <row r="219" spans="1:10" ht="20.100000000000001" customHeight="1" x14ac:dyDescent="0.2">
      <c r="A219" s="84">
        <f t="shared" ref="A219:A225" si="18">IF(D219=0,A218,A218+1)</f>
        <v>24</v>
      </c>
      <c r="B219" s="153"/>
      <c r="C219" s="82">
        <f t="shared" si="16"/>
        <v>0</v>
      </c>
      <c r="D219" s="151">
        <f t="shared" si="17"/>
        <v>0</v>
      </c>
      <c r="E219" s="129"/>
      <c r="F219" s="219"/>
      <c r="G219" s="218"/>
      <c r="H219" s="270"/>
      <c r="I219" s="145"/>
      <c r="J219" s="218"/>
    </row>
    <row r="220" spans="1:10" ht="20.100000000000001" customHeight="1" x14ac:dyDescent="0.2">
      <c r="A220" s="84">
        <f t="shared" si="18"/>
        <v>24</v>
      </c>
      <c r="B220" s="153"/>
      <c r="C220" s="82">
        <f t="shared" si="16"/>
        <v>0</v>
      </c>
      <c r="D220" s="151">
        <f t="shared" si="17"/>
        <v>0</v>
      </c>
      <c r="E220" s="129"/>
      <c r="F220" s="219"/>
      <c r="G220" s="218"/>
      <c r="H220" s="270"/>
      <c r="I220" s="145"/>
      <c r="J220" s="218"/>
    </row>
    <row r="221" spans="1:10" ht="20.100000000000001" customHeight="1" x14ac:dyDescent="0.2">
      <c r="A221" s="84">
        <f t="shared" si="18"/>
        <v>24</v>
      </c>
      <c r="B221" s="153"/>
      <c r="C221" s="82">
        <f t="shared" si="16"/>
        <v>0</v>
      </c>
      <c r="D221" s="151">
        <f t="shared" si="17"/>
        <v>0</v>
      </c>
      <c r="E221" s="129"/>
      <c r="F221" s="219"/>
      <c r="G221" s="218"/>
      <c r="H221" s="270"/>
      <c r="I221" s="145"/>
      <c r="J221" s="218"/>
    </row>
    <row r="222" spans="1:10" ht="20.100000000000001" customHeight="1" x14ac:dyDescent="0.2">
      <c r="A222" s="84">
        <f t="shared" si="18"/>
        <v>24</v>
      </c>
      <c r="B222" s="153"/>
      <c r="C222" s="82">
        <f t="shared" si="16"/>
        <v>0</v>
      </c>
      <c r="D222" s="151">
        <f t="shared" si="17"/>
        <v>0</v>
      </c>
      <c r="E222" s="129"/>
      <c r="F222" s="219"/>
      <c r="G222" s="218"/>
      <c r="H222" s="270"/>
      <c r="I222" s="145"/>
      <c r="J222" s="218"/>
    </row>
    <row r="223" spans="1:10" ht="20.100000000000001" customHeight="1" x14ac:dyDescent="0.2">
      <c r="A223" s="84">
        <f t="shared" si="18"/>
        <v>24</v>
      </c>
      <c r="B223" s="153"/>
      <c r="C223" s="82">
        <f t="shared" si="16"/>
        <v>0</v>
      </c>
      <c r="D223" s="151">
        <f t="shared" si="17"/>
        <v>0</v>
      </c>
      <c r="E223" s="129"/>
      <c r="F223" s="219"/>
      <c r="G223" s="218"/>
      <c r="H223" s="270"/>
      <c r="I223" s="145"/>
      <c r="J223" s="218"/>
    </row>
    <row r="224" spans="1:10" ht="20.100000000000001" customHeight="1" x14ac:dyDescent="0.2">
      <c r="A224" s="84">
        <f t="shared" si="18"/>
        <v>24</v>
      </c>
      <c r="B224" s="153"/>
      <c r="C224" s="82">
        <f t="shared" si="16"/>
        <v>0</v>
      </c>
      <c r="D224" s="151">
        <f t="shared" si="17"/>
        <v>0</v>
      </c>
      <c r="E224" s="129"/>
      <c r="F224" s="219"/>
      <c r="G224" s="218"/>
      <c r="H224" s="270"/>
      <c r="I224" s="145"/>
      <c r="J224" s="218"/>
    </row>
    <row r="225" spans="1:10" ht="20.100000000000001" customHeight="1" x14ac:dyDescent="0.2">
      <c r="A225" s="84">
        <f t="shared" si="18"/>
        <v>24</v>
      </c>
      <c r="B225" s="153"/>
      <c r="C225" s="82">
        <f t="shared" si="16"/>
        <v>0</v>
      </c>
      <c r="D225" s="151">
        <f t="shared" si="17"/>
        <v>0</v>
      </c>
      <c r="E225" s="129"/>
      <c r="F225" s="219"/>
      <c r="G225" s="218"/>
      <c r="H225" s="270"/>
      <c r="I225" s="145"/>
      <c r="J225" s="218"/>
    </row>
    <row r="226" spans="1:10" ht="20.100000000000001" customHeight="1" x14ac:dyDescent="0.2">
      <c r="H226" s="145"/>
      <c r="I226" s="145"/>
    </row>
    <row r="227" spans="1:10" ht="20.100000000000001" customHeight="1" x14ac:dyDescent="0.2">
      <c r="H227" s="145"/>
      <c r="I227" s="145"/>
    </row>
    <row r="228" spans="1:10" ht="20.100000000000001" customHeight="1" x14ac:dyDescent="0.2">
      <c r="H228" s="145"/>
      <c r="I228" s="145"/>
    </row>
    <row r="229" spans="1:10" ht="20.100000000000001" customHeight="1" x14ac:dyDescent="0.2">
      <c r="H229" s="145"/>
      <c r="I229" s="145"/>
    </row>
    <row r="230" spans="1:10" ht="20.100000000000001" customHeight="1" x14ac:dyDescent="0.2">
      <c r="H230" s="145"/>
      <c r="I230" s="145"/>
    </row>
    <row r="231" spans="1:10" ht="20.100000000000001" customHeight="1" x14ac:dyDescent="0.2">
      <c r="H231" s="145"/>
      <c r="I231" s="145"/>
    </row>
    <row r="232" spans="1:10" ht="20.100000000000001" customHeight="1" x14ac:dyDescent="0.2">
      <c r="H232" s="145"/>
      <c r="I232" s="145"/>
    </row>
    <row r="233" spans="1:10" ht="20.100000000000001" customHeight="1" x14ac:dyDescent="0.2">
      <c r="H233" s="145"/>
      <c r="I233" s="145"/>
    </row>
    <row r="234" spans="1:10" ht="20.100000000000001" customHeight="1" x14ac:dyDescent="0.2">
      <c r="H234" s="145"/>
      <c r="I234" s="145"/>
    </row>
    <row r="235" spans="1:10" ht="20.100000000000001" customHeight="1" x14ac:dyDescent="0.2">
      <c r="H235" s="145"/>
      <c r="I235" s="145"/>
    </row>
    <row r="236" spans="1:10" ht="20.100000000000001" customHeight="1" x14ac:dyDescent="0.2">
      <c r="H236" s="145"/>
      <c r="I236" s="145"/>
    </row>
    <row r="237" spans="1:10" ht="20.100000000000001" customHeight="1" x14ac:dyDescent="0.2">
      <c r="H237" s="145"/>
      <c r="I237" s="145"/>
    </row>
    <row r="238" spans="1:10" ht="20.100000000000001" customHeight="1" x14ac:dyDescent="0.2">
      <c r="H238" s="145"/>
      <c r="I238" s="145"/>
    </row>
    <row r="239" spans="1:10" ht="20.100000000000001" customHeight="1" x14ac:dyDescent="0.2">
      <c r="H239" s="145"/>
      <c r="I239" s="145"/>
    </row>
    <row r="240" spans="1:10" ht="20.100000000000001" customHeight="1" x14ac:dyDescent="0.2">
      <c r="H240" s="145"/>
      <c r="I240" s="145"/>
    </row>
    <row r="241" spans="8:9" ht="20.100000000000001" customHeight="1" x14ac:dyDescent="0.2">
      <c r="H241" s="145"/>
      <c r="I241" s="145"/>
    </row>
    <row r="242" spans="8:9" ht="20.100000000000001" customHeight="1" x14ac:dyDescent="0.2">
      <c r="H242" s="145"/>
      <c r="I242" s="145"/>
    </row>
    <row r="243" spans="8:9" ht="20.100000000000001" customHeight="1" x14ac:dyDescent="0.2">
      <c r="H243" s="145"/>
      <c r="I243" s="145"/>
    </row>
    <row r="244" spans="8:9" ht="20.100000000000001" customHeight="1" x14ac:dyDescent="0.2">
      <c r="H244" s="145"/>
      <c r="I244" s="145"/>
    </row>
    <row r="245" spans="8:9" ht="20.100000000000001" customHeight="1" x14ac:dyDescent="0.2">
      <c r="H245" s="145"/>
      <c r="I245" s="145"/>
    </row>
    <row r="246" spans="8:9" ht="20.100000000000001" customHeight="1" x14ac:dyDescent="0.2">
      <c r="H246" s="145"/>
      <c r="I246" s="145"/>
    </row>
    <row r="247" spans="8:9" ht="20.100000000000001" customHeight="1" x14ac:dyDescent="0.2">
      <c r="H247" s="145"/>
      <c r="I247" s="145"/>
    </row>
    <row r="248" spans="8:9" ht="20.100000000000001" customHeight="1" x14ac:dyDescent="0.2">
      <c r="H248" s="145"/>
      <c r="I248" s="145"/>
    </row>
    <row r="249" spans="8:9" ht="20.100000000000001" customHeight="1" x14ac:dyDescent="0.2">
      <c r="H249" s="145"/>
      <c r="I249" s="145"/>
    </row>
    <row r="250" spans="8:9" ht="20.100000000000001" customHeight="1" x14ac:dyDescent="0.2">
      <c r="H250" s="145"/>
      <c r="I250" s="145"/>
    </row>
    <row r="251" spans="8:9" ht="20.100000000000001" customHeight="1" x14ac:dyDescent="0.2">
      <c r="H251" s="145"/>
      <c r="I251" s="145"/>
    </row>
    <row r="252" spans="8:9" ht="20.100000000000001" customHeight="1" x14ac:dyDescent="0.2">
      <c r="H252" s="145"/>
      <c r="I252" s="145"/>
    </row>
    <row r="253" spans="8:9" ht="20.100000000000001" customHeight="1" x14ac:dyDescent="0.2">
      <c r="H253" s="145"/>
      <c r="I253" s="145"/>
    </row>
    <row r="254" spans="8:9" ht="20.100000000000001" customHeight="1" x14ac:dyDescent="0.2">
      <c r="H254" s="145"/>
      <c r="I254" s="145"/>
    </row>
    <row r="255" spans="8:9" ht="20.100000000000001" customHeight="1" x14ac:dyDescent="0.2">
      <c r="H255" s="145"/>
      <c r="I255" s="145"/>
    </row>
    <row r="256" spans="8:9" ht="20.100000000000001" customHeight="1" x14ac:dyDescent="0.2">
      <c r="H256" s="145"/>
      <c r="I256" s="145"/>
    </row>
    <row r="257" spans="8:9" ht="20.100000000000001" customHeight="1" x14ac:dyDescent="0.2">
      <c r="H257" s="145"/>
      <c r="I257" s="145"/>
    </row>
    <row r="258" spans="8:9" ht="20.100000000000001" customHeight="1" x14ac:dyDescent="0.2">
      <c r="H258" s="145"/>
      <c r="I258" s="145"/>
    </row>
    <row r="259" spans="8:9" ht="20.100000000000001" customHeight="1" x14ac:dyDescent="0.2">
      <c r="H259" s="145"/>
      <c r="I259" s="145"/>
    </row>
    <row r="260" spans="8:9" ht="20.100000000000001" customHeight="1" x14ac:dyDescent="0.2">
      <c r="H260" s="145"/>
      <c r="I260" s="145"/>
    </row>
    <row r="261" spans="8:9" ht="20.100000000000001" customHeight="1" x14ac:dyDescent="0.2">
      <c r="H261" s="145"/>
      <c r="I261" s="145"/>
    </row>
    <row r="262" spans="8:9" ht="20.100000000000001" customHeight="1" x14ac:dyDescent="0.2">
      <c r="H262" s="145"/>
      <c r="I262" s="145"/>
    </row>
    <row r="263" spans="8:9" ht="20.100000000000001" customHeight="1" x14ac:dyDescent="0.2">
      <c r="H263" s="145"/>
      <c r="I263" s="145"/>
    </row>
    <row r="264" spans="8:9" ht="20.100000000000001" customHeight="1" x14ac:dyDescent="0.2">
      <c r="H264" s="145"/>
      <c r="I264" s="145"/>
    </row>
    <row r="265" spans="8:9" ht="20.100000000000001" customHeight="1" x14ac:dyDescent="0.2">
      <c r="H265" s="145"/>
      <c r="I265" s="145"/>
    </row>
    <row r="266" spans="8:9" ht="20.100000000000001" customHeight="1" x14ac:dyDescent="0.2">
      <c r="H266" s="145"/>
      <c r="I266" s="145"/>
    </row>
    <row r="267" spans="8:9" ht="20.100000000000001" customHeight="1" x14ac:dyDescent="0.2">
      <c r="H267" s="145"/>
      <c r="I267" s="145"/>
    </row>
    <row r="268" spans="8:9" ht="20.100000000000001" customHeight="1" x14ac:dyDescent="0.2">
      <c r="H268" s="145"/>
      <c r="I268" s="145"/>
    </row>
    <row r="269" spans="8:9" ht="20.100000000000001" customHeight="1" x14ac:dyDescent="0.2">
      <c r="H269" s="145"/>
      <c r="I269" s="145"/>
    </row>
    <row r="270" spans="8:9" ht="20.100000000000001" customHeight="1" x14ac:dyDescent="0.2">
      <c r="H270" s="145"/>
      <c r="I270" s="145"/>
    </row>
    <row r="271" spans="8:9" ht="20.100000000000001" customHeight="1" x14ac:dyDescent="0.2">
      <c r="H271" s="145"/>
      <c r="I271" s="145"/>
    </row>
    <row r="272" spans="8:9" ht="20.100000000000001" customHeight="1" x14ac:dyDescent="0.2">
      <c r="H272" s="145"/>
      <c r="I272" s="145"/>
    </row>
    <row r="273" spans="8:9" ht="20.100000000000001" customHeight="1" x14ac:dyDescent="0.2">
      <c r="H273" s="145"/>
      <c r="I273" s="145"/>
    </row>
    <row r="274" spans="8:9" ht="20.100000000000001" customHeight="1" x14ac:dyDescent="0.2">
      <c r="H274" s="145"/>
      <c r="I274" s="145"/>
    </row>
    <row r="275" spans="8:9" ht="20.100000000000001" customHeight="1" x14ac:dyDescent="0.2">
      <c r="H275" s="145"/>
      <c r="I275" s="145"/>
    </row>
    <row r="276" spans="8:9" ht="20.100000000000001" customHeight="1" x14ac:dyDescent="0.2">
      <c r="H276" s="145"/>
      <c r="I276" s="145"/>
    </row>
    <row r="277" spans="8:9" ht="20.100000000000001" customHeight="1" x14ac:dyDescent="0.2">
      <c r="H277" s="145"/>
      <c r="I277" s="145"/>
    </row>
    <row r="278" spans="8:9" ht="20.100000000000001" customHeight="1" x14ac:dyDescent="0.2">
      <c r="H278" s="145"/>
      <c r="I278" s="145"/>
    </row>
    <row r="279" spans="8:9" ht="20.100000000000001" customHeight="1" x14ac:dyDescent="0.2">
      <c r="H279" s="145"/>
      <c r="I279" s="145"/>
    </row>
    <row r="280" spans="8:9" ht="20.100000000000001" customHeight="1" x14ac:dyDescent="0.2">
      <c r="H280" s="145"/>
      <c r="I280" s="145"/>
    </row>
    <row r="281" spans="8:9" ht="20.100000000000001" customHeight="1" x14ac:dyDescent="0.2">
      <c r="H281" s="145"/>
      <c r="I281" s="145"/>
    </row>
    <row r="282" spans="8:9" ht="20.100000000000001" customHeight="1" x14ac:dyDescent="0.2">
      <c r="H282" s="145"/>
      <c r="I282" s="145"/>
    </row>
    <row r="283" spans="8:9" ht="20.100000000000001" customHeight="1" x14ac:dyDescent="0.2">
      <c r="H283" s="145"/>
      <c r="I283" s="145"/>
    </row>
    <row r="284" spans="8:9" ht="20.100000000000001" customHeight="1" x14ac:dyDescent="0.2">
      <c r="H284" s="145"/>
      <c r="I284" s="145"/>
    </row>
    <row r="285" spans="8:9" ht="20.100000000000001" customHeight="1" x14ac:dyDescent="0.2">
      <c r="H285" s="145"/>
      <c r="I285" s="145"/>
    </row>
    <row r="286" spans="8:9" ht="20.100000000000001" customHeight="1" x14ac:dyDescent="0.2">
      <c r="H286" s="145"/>
      <c r="I286" s="145"/>
    </row>
    <row r="287" spans="8:9" ht="20.100000000000001" customHeight="1" x14ac:dyDescent="0.2">
      <c r="H287" s="145"/>
      <c r="I287" s="145"/>
    </row>
    <row r="288" spans="8:9" ht="20.100000000000001" customHeight="1" x14ac:dyDescent="0.2">
      <c r="H288" s="145"/>
      <c r="I288" s="145"/>
    </row>
    <row r="289" spans="8:9" ht="20.100000000000001" customHeight="1" x14ac:dyDescent="0.2">
      <c r="H289" s="145"/>
      <c r="I289" s="145"/>
    </row>
    <row r="290" spans="8:9" ht="20.100000000000001" customHeight="1" x14ac:dyDescent="0.2">
      <c r="H290" s="145"/>
      <c r="I290" s="145"/>
    </row>
    <row r="291" spans="8:9" ht="20.100000000000001" customHeight="1" x14ac:dyDescent="0.2">
      <c r="H291" s="145"/>
      <c r="I291" s="145"/>
    </row>
    <row r="292" spans="8:9" ht="20.100000000000001" customHeight="1" x14ac:dyDescent="0.2">
      <c r="H292" s="145"/>
      <c r="I292" s="145"/>
    </row>
    <row r="293" spans="8:9" ht="20.100000000000001" customHeight="1" x14ac:dyDescent="0.2">
      <c r="H293" s="145"/>
      <c r="I293" s="145"/>
    </row>
    <row r="294" spans="8:9" ht="20.100000000000001" customHeight="1" x14ac:dyDescent="0.2">
      <c r="H294" s="145"/>
      <c r="I294" s="145"/>
    </row>
    <row r="295" spans="8:9" ht="20.100000000000001" customHeight="1" x14ac:dyDescent="0.2">
      <c r="H295" s="145"/>
      <c r="I295" s="145"/>
    </row>
    <row r="296" spans="8:9" ht="20.100000000000001" customHeight="1" x14ac:dyDescent="0.2">
      <c r="H296" s="145"/>
      <c r="I296" s="145"/>
    </row>
    <row r="297" spans="8:9" ht="20.100000000000001" customHeight="1" x14ac:dyDescent="0.2">
      <c r="H297" s="145"/>
      <c r="I297" s="145"/>
    </row>
    <row r="298" spans="8:9" ht="20.100000000000001" customHeight="1" x14ac:dyDescent="0.2">
      <c r="H298" s="145"/>
      <c r="I298" s="145"/>
    </row>
    <row r="299" spans="8:9" ht="20.100000000000001" customHeight="1" x14ac:dyDescent="0.2">
      <c r="H299" s="145"/>
      <c r="I299" s="145"/>
    </row>
    <row r="300" spans="8:9" ht="20.100000000000001" customHeight="1" x14ac:dyDescent="0.2">
      <c r="H300" s="145"/>
      <c r="I300" s="145"/>
    </row>
    <row r="301" spans="8:9" ht="20.100000000000001" customHeight="1" x14ac:dyDescent="0.2">
      <c r="H301" s="145"/>
      <c r="I301" s="145"/>
    </row>
    <row r="302" spans="8:9" ht="20.100000000000001" customHeight="1" x14ac:dyDescent="0.2">
      <c r="H302" s="145"/>
      <c r="I302" s="145"/>
    </row>
    <row r="303" spans="8:9" ht="20.100000000000001" customHeight="1" x14ac:dyDescent="0.2">
      <c r="H303" s="145"/>
      <c r="I303" s="145"/>
    </row>
    <row r="304" spans="8:9" ht="20.100000000000001" customHeight="1" x14ac:dyDescent="0.2">
      <c r="H304" s="145"/>
      <c r="I304" s="145"/>
    </row>
    <row r="305" spans="3:9" ht="20.100000000000001" customHeight="1" x14ac:dyDescent="0.2">
      <c r="H305" s="145"/>
      <c r="I305" s="145"/>
    </row>
    <row r="306" spans="3:9" ht="20.100000000000001" customHeight="1" x14ac:dyDescent="0.2">
      <c r="H306" s="145"/>
      <c r="I306" s="145"/>
    </row>
    <row r="307" spans="3:9" ht="20.100000000000001" customHeight="1" x14ac:dyDescent="0.2">
      <c r="H307" s="145"/>
      <c r="I307" s="145"/>
    </row>
    <row r="308" spans="3:9" ht="20.100000000000001" customHeight="1" x14ac:dyDescent="0.2">
      <c r="H308" s="145"/>
      <c r="I308" s="145"/>
    </row>
    <row r="309" spans="3:9" ht="20.100000000000001" customHeight="1" x14ac:dyDescent="0.2">
      <c r="H309" s="145"/>
      <c r="I309" s="145"/>
    </row>
    <row r="310" spans="3:9" ht="20.100000000000001" customHeight="1" x14ac:dyDescent="0.2">
      <c r="H310" s="145"/>
      <c r="I310" s="145"/>
    </row>
    <row r="311" spans="3:9" ht="20.100000000000001" customHeight="1" x14ac:dyDescent="0.2">
      <c r="H311" s="145"/>
      <c r="I311" s="145"/>
    </row>
    <row r="312" spans="3:9" ht="20.100000000000001" customHeight="1" x14ac:dyDescent="0.2">
      <c r="H312" s="145"/>
      <c r="I312" s="145"/>
    </row>
    <row r="313" spans="3:9" ht="20.100000000000001" customHeight="1" x14ac:dyDescent="0.2">
      <c r="H313" s="145"/>
      <c r="I313" s="145"/>
    </row>
    <row r="314" spans="3:9" ht="20.100000000000001" customHeight="1" x14ac:dyDescent="0.2">
      <c r="H314" s="145"/>
      <c r="I314" s="145"/>
    </row>
    <row r="315" spans="3:9" ht="20.100000000000001" customHeight="1" x14ac:dyDescent="0.2">
      <c r="H315" s="145"/>
      <c r="I315" s="145"/>
    </row>
    <row r="316" spans="3:9" ht="20.100000000000001" customHeight="1" x14ac:dyDescent="0.2">
      <c r="H316" s="145"/>
      <c r="I316" s="145"/>
    </row>
    <row r="317" spans="3:9" ht="20.100000000000001" customHeight="1" x14ac:dyDescent="0.2">
      <c r="H317" s="145"/>
      <c r="I317" s="145"/>
    </row>
    <row r="318" spans="3:9" ht="20.100000000000001" customHeight="1" x14ac:dyDescent="0.2">
      <c r="H318" s="145"/>
      <c r="I318" s="145"/>
    </row>
    <row r="319" spans="3:9" ht="20.100000000000001" customHeight="1" x14ac:dyDescent="0.2">
      <c r="H319" s="145"/>
      <c r="I319" s="145"/>
    </row>
    <row r="320" spans="3:9" ht="20.100000000000001" customHeight="1" x14ac:dyDescent="0.2">
      <c r="C320" s="84">
        <v>4</v>
      </c>
      <c r="H320" s="145"/>
      <c r="I320" s="145"/>
    </row>
    <row r="321" spans="8:9" ht="20.100000000000001" customHeight="1" x14ac:dyDescent="0.2">
      <c r="H321" s="145"/>
      <c r="I321" s="145"/>
    </row>
    <row r="322" spans="8:9" ht="20.100000000000001" customHeight="1" x14ac:dyDescent="0.2">
      <c r="H322" s="145"/>
      <c r="I322" s="145"/>
    </row>
    <row r="323" spans="8:9" ht="20.100000000000001" customHeight="1" x14ac:dyDescent="0.2">
      <c r="H323" s="145"/>
      <c r="I323" s="145"/>
    </row>
    <row r="324" spans="8:9" ht="20.100000000000001" customHeight="1" x14ac:dyDescent="0.2">
      <c r="H324" s="145"/>
      <c r="I324" s="145"/>
    </row>
    <row r="325" spans="8:9" ht="20.100000000000001" customHeight="1" x14ac:dyDescent="0.2">
      <c r="H325" s="145"/>
      <c r="I325" s="145"/>
    </row>
    <row r="326" spans="8:9" ht="20.100000000000001" customHeight="1" x14ac:dyDescent="0.2">
      <c r="H326" s="145"/>
      <c r="I326" s="145"/>
    </row>
    <row r="327" spans="8:9" ht="20.100000000000001" customHeight="1" x14ac:dyDescent="0.2">
      <c r="H327" s="145"/>
      <c r="I327" s="145"/>
    </row>
    <row r="328" spans="8:9" ht="20.100000000000001" customHeight="1" x14ac:dyDescent="0.2">
      <c r="H328" s="145"/>
      <c r="I328" s="145"/>
    </row>
    <row r="329" spans="8:9" ht="20.100000000000001" customHeight="1" x14ac:dyDescent="0.2">
      <c r="H329" s="145"/>
      <c r="I329" s="145"/>
    </row>
    <row r="330" spans="8:9" ht="20.100000000000001" customHeight="1" x14ac:dyDescent="0.2">
      <c r="H330" s="145"/>
      <c r="I330" s="145"/>
    </row>
    <row r="331" spans="8:9" ht="20.100000000000001" customHeight="1" x14ac:dyDescent="0.2">
      <c r="H331" s="145"/>
      <c r="I331" s="145"/>
    </row>
    <row r="332" spans="8:9" ht="20.100000000000001" customHeight="1" x14ac:dyDescent="0.2">
      <c r="H332" s="145"/>
      <c r="I332" s="145"/>
    </row>
    <row r="333" spans="8:9" ht="20.100000000000001" customHeight="1" x14ac:dyDescent="0.2">
      <c r="H333" s="145"/>
      <c r="I333" s="145"/>
    </row>
    <row r="334" spans="8:9" ht="20.100000000000001" customHeight="1" x14ac:dyDescent="0.2">
      <c r="H334" s="145"/>
      <c r="I334" s="145"/>
    </row>
    <row r="335" spans="8:9" ht="20.100000000000001" customHeight="1" x14ac:dyDescent="0.2">
      <c r="H335" s="145"/>
      <c r="I335" s="145"/>
    </row>
    <row r="336" spans="8:9" ht="20.100000000000001" customHeight="1" x14ac:dyDescent="0.2">
      <c r="H336" s="145"/>
      <c r="I336" s="145"/>
    </row>
    <row r="337" spans="8:9" ht="20.100000000000001" customHeight="1" x14ac:dyDescent="0.2">
      <c r="H337" s="145"/>
      <c r="I337" s="145"/>
    </row>
    <row r="338" spans="8:9" ht="20.100000000000001" customHeight="1" x14ac:dyDescent="0.2">
      <c r="H338" s="145"/>
      <c r="I338" s="145"/>
    </row>
    <row r="339" spans="8:9" ht="20.100000000000001" customHeight="1" x14ac:dyDescent="0.2">
      <c r="H339" s="145"/>
      <c r="I339" s="145"/>
    </row>
    <row r="340" spans="8:9" ht="20.100000000000001" customHeight="1" x14ac:dyDescent="0.2">
      <c r="H340" s="145"/>
      <c r="I340" s="145"/>
    </row>
    <row r="341" spans="8:9" ht="20.100000000000001" customHeight="1" x14ac:dyDescent="0.2">
      <c r="H341" s="145"/>
      <c r="I341" s="145"/>
    </row>
    <row r="342" spans="8:9" ht="20.100000000000001" customHeight="1" x14ac:dyDescent="0.2">
      <c r="H342" s="145"/>
      <c r="I342" s="145"/>
    </row>
    <row r="343" spans="8:9" ht="20.100000000000001" customHeight="1" x14ac:dyDescent="0.2">
      <c r="H343" s="145"/>
      <c r="I343" s="145"/>
    </row>
    <row r="344" spans="8:9" ht="20.100000000000001" customHeight="1" x14ac:dyDescent="0.2">
      <c r="H344" s="145"/>
      <c r="I344" s="145"/>
    </row>
    <row r="345" spans="8:9" ht="20.100000000000001" customHeight="1" x14ac:dyDescent="0.2">
      <c r="H345" s="145"/>
      <c r="I345" s="145"/>
    </row>
    <row r="346" spans="8:9" ht="20.100000000000001" customHeight="1" x14ac:dyDescent="0.2">
      <c r="H346" s="145"/>
      <c r="I346" s="145"/>
    </row>
    <row r="347" spans="8:9" ht="20.100000000000001" customHeight="1" x14ac:dyDescent="0.2">
      <c r="H347" s="145"/>
      <c r="I347" s="145"/>
    </row>
    <row r="348" spans="8:9" ht="20.100000000000001" customHeight="1" x14ac:dyDescent="0.2">
      <c r="H348" s="145"/>
      <c r="I348" s="145"/>
    </row>
    <row r="349" spans="8:9" ht="20.100000000000001" customHeight="1" x14ac:dyDescent="0.2">
      <c r="H349" s="145"/>
      <c r="I349" s="145"/>
    </row>
    <row r="350" spans="8:9" ht="20.100000000000001" customHeight="1" x14ac:dyDescent="0.2">
      <c r="H350" s="145"/>
      <c r="I350" s="145"/>
    </row>
    <row r="351" spans="8:9" ht="20.100000000000001" customHeight="1" x14ac:dyDescent="0.2">
      <c r="H351" s="145"/>
      <c r="I351" s="145"/>
    </row>
    <row r="352" spans="8:9" ht="20.100000000000001" customHeight="1" x14ac:dyDescent="0.2">
      <c r="H352" s="145"/>
      <c r="I352" s="145"/>
    </row>
    <row r="353" spans="8:9" ht="20.100000000000001" customHeight="1" x14ac:dyDescent="0.2">
      <c r="H353" s="145"/>
      <c r="I353" s="145"/>
    </row>
    <row r="354" spans="8:9" ht="20.100000000000001" customHeight="1" x14ac:dyDescent="0.2">
      <c r="H354" s="145"/>
      <c r="I354" s="145"/>
    </row>
    <row r="355" spans="8:9" ht="20.100000000000001" customHeight="1" x14ac:dyDescent="0.2">
      <c r="H355" s="145"/>
      <c r="I355" s="145"/>
    </row>
    <row r="356" spans="8:9" ht="20.100000000000001" customHeight="1" x14ac:dyDescent="0.2">
      <c r="H356" s="145"/>
      <c r="I356" s="145"/>
    </row>
    <row r="357" spans="8:9" ht="20.100000000000001" customHeight="1" x14ac:dyDescent="0.2">
      <c r="H357" s="145"/>
      <c r="I357" s="145"/>
    </row>
    <row r="358" spans="8:9" ht="20.100000000000001" customHeight="1" x14ac:dyDescent="0.2">
      <c r="H358" s="145"/>
      <c r="I358" s="145"/>
    </row>
    <row r="359" spans="8:9" ht="20.100000000000001" customHeight="1" x14ac:dyDescent="0.2">
      <c r="H359" s="145"/>
      <c r="I359" s="145"/>
    </row>
    <row r="360" spans="8:9" ht="20.100000000000001" customHeight="1" x14ac:dyDescent="0.2">
      <c r="H360" s="145"/>
      <c r="I360" s="145"/>
    </row>
    <row r="361" spans="8:9" ht="20.100000000000001" customHeight="1" x14ac:dyDescent="0.2">
      <c r="H361" s="145"/>
      <c r="I361" s="145"/>
    </row>
    <row r="362" spans="8:9" ht="20.100000000000001" customHeight="1" x14ac:dyDescent="0.2">
      <c r="H362" s="145"/>
      <c r="I362" s="145"/>
    </row>
    <row r="363" spans="8:9" ht="20.100000000000001" customHeight="1" x14ac:dyDescent="0.2">
      <c r="H363" s="145"/>
      <c r="I363" s="145"/>
    </row>
    <row r="364" spans="8:9" ht="20.100000000000001" customHeight="1" x14ac:dyDescent="0.2">
      <c r="H364" s="145"/>
      <c r="I364" s="145"/>
    </row>
    <row r="365" spans="8:9" ht="20.100000000000001" customHeight="1" x14ac:dyDescent="0.2">
      <c r="H365" s="145"/>
      <c r="I365" s="145"/>
    </row>
    <row r="366" spans="8:9" ht="20.100000000000001" customHeight="1" x14ac:dyDescent="0.2">
      <c r="H366" s="145"/>
      <c r="I366" s="145"/>
    </row>
    <row r="367" spans="8:9" ht="20.100000000000001" customHeight="1" x14ac:dyDescent="0.2">
      <c r="H367" s="145"/>
      <c r="I367" s="145"/>
    </row>
    <row r="368" spans="8:9" ht="20.100000000000001" customHeight="1" x14ac:dyDescent="0.2">
      <c r="H368" s="145"/>
      <c r="I368" s="145"/>
    </row>
    <row r="369" spans="3:9" ht="20.100000000000001" customHeight="1" x14ac:dyDescent="0.2">
      <c r="H369" s="145"/>
      <c r="I369" s="145"/>
    </row>
    <row r="370" spans="3:9" ht="20.100000000000001" customHeight="1" x14ac:dyDescent="0.2">
      <c r="C370" s="84">
        <v>4</v>
      </c>
      <c r="H370" s="145"/>
      <c r="I370" s="145"/>
    </row>
    <row r="371" spans="3:9" ht="20.100000000000001" customHeight="1" x14ac:dyDescent="0.2">
      <c r="H371" s="145"/>
      <c r="I371" s="145"/>
    </row>
    <row r="372" spans="3:9" ht="20.100000000000001" customHeight="1" x14ac:dyDescent="0.2">
      <c r="H372" s="145"/>
      <c r="I372" s="145"/>
    </row>
    <row r="373" spans="3:9" ht="20.100000000000001" customHeight="1" x14ac:dyDescent="0.2">
      <c r="H373" s="145"/>
      <c r="I373" s="145"/>
    </row>
    <row r="374" spans="3:9" ht="20.100000000000001" customHeight="1" x14ac:dyDescent="0.2">
      <c r="H374" s="145"/>
      <c r="I374" s="145"/>
    </row>
    <row r="375" spans="3:9" ht="20.100000000000001" customHeight="1" x14ac:dyDescent="0.2">
      <c r="H375" s="145"/>
      <c r="I375" s="145"/>
    </row>
    <row r="376" spans="3:9" ht="20.100000000000001" customHeight="1" x14ac:dyDescent="0.2">
      <c r="H376" s="145"/>
      <c r="I376" s="145"/>
    </row>
    <row r="377" spans="3:9" ht="20.100000000000001" customHeight="1" x14ac:dyDescent="0.2">
      <c r="H377" s="145"/>
      <c r="I377" s="145"/>
    </row>
    <row r="378" spans="3:9" ht="20.100000000000001" customHeight="1" x14ac:dyDescent="0.2">
      <c r="H378" s="145"/>
      <c r="I378" s="145"/>
    </row>
    <row r="379" spans="3:9" ht="20.100000000000001" customHeight="1" x14ac:dyDescent="0.2">
      <c r="H379" s="145"/>
      <c r="I379" s="145"/>
    </row>
    <row r="380" spans="3:9" ht="20.100000000000001" customHeight="1" x14ac:dyDescent="0.2">
      <c r="H380" s="145"/>
      <c r="I380" s="145"/>
    </row>
    <row r="381" spans="3:9" ht="20.100000000000001" customHeight="1" x14ac:dyDescent="0.2">
      <c r="H381" s="145"/>
      <c r="I381" s="145"/>
    </row>
    <row r="382" spans="3:9" ht="20.100000000000001" customHeight="1" x14ac:dyDescent="0.2">
      <c r="H382" s="145"/>
      <c r="I382" s="145"/>
    </row>
    <row r="383" spans="3:9" ht="20.100000000000001" customHeight="1" x14ac:dyDescent="0.2">
      <c r="H383" s="145"/>
      <c r="I383" s="145"/>
    </row>
    <row r="384" spans="3:9" ht="20.100000000000001" customHeight="1" x14ac:dyDescent="0.2">
      <c r="H384" s="145"/>
      <c r="I384" s="145"/>
    </row>
    <row r="385" spans="8:9" ht="20.100000000000001" customHeight="1" x14ac:dyDescent="0.2">
      <c r="H385" s="145"/>
      <c r="I385" s="145"/>
    </row>
    <row r="386" spans="8:9" ht="20.100000000000001" customHeight="1" x14ac:dyDescent="0.2">
      <c r="H386" s="145"/>
      <c r="I386" s="145"/>
    </row>
    <row r="387" spans="8:9" ht="20.100000000000001" customHeight="1" x14ac:dyDescent="0.2">
      <c r="H387" s="145"/>
      <c r="I387" s="145"/>
    </row>
    <row r="388" spans="8:9" ht="20.100000000000001" customHeight="1" x14ac:dyDescent="0.2">
      <c r="H388" s="145"/>
      <c r="I388" s="145"/>
    </row>
    <row r="389" spans="8:9" ht="20.100000000000001" customHeight="1" x14ac:dyDescent="0.2">
      <c r="H389" s="145"/>
      <c r="I389" s="145"/>
    </row>
    <row r="390" spans="8:9" ht="20.100000000000001" customHeight="1" x14ac:dyDescent="0.2">
      <c r="H390" s="145"/>
      <c r="I390" s="145"/>
    </row>
    <row r="391" spans="8:9" ht="20.100000000000001" customHeight="1" x14ac:dyDescent="0.2">
      <c r="H391" s="145"/>
      <c r="I391" s="145"/>
    </row>
    <row r="392" spans="8:9" ht="20.100000000000001" customHeight="1" x14ac:dyDescent="0.2">
      <c r="H392" s="145"/>
      <c r="I392" s="145"/>
    </row>
    <row r="393" spans="8:9" ht="20.100000000000001" customHeight="1" x14ac:dyDescent="0.2">
      <c r="H393" s="145"/>
      <c r="I393" s="145"/>
    </row>
    <row r="394" spans="8:9" ht="20.100000000000001" customHeight="1" x14ac:dyDescent="0.2">
      <c r="H394" s="145"/>
      <c r="I394" s="145"/>
    </row>
    <row r="395" spans="8:9" ht="20.100000000000001" customHeight="1" x14ac:dyDescent="0.2">
      <c r="H395" s="145"/>
      <c r="I395" s="145"/>
    </row>
    <row r="396" spans="8:9" ht="20.100000000000001" customHeight="1" x14ac:dyDescent="0.2">
      <c r="H396" s="145"/>
      <c r="I396" s="145"/>
    </row>
    <row r="397" spans="8:9" ht="20.100000000000001" customHeight="1" x14ac:dyDescent="0.2">
      <c r="H397" s="145"/>
      <c r="I397" s="145"/>
    </row>
    <row r="398" spans="8:9" ht="20.100000000000001" customHeight="1" x14ac:dyDescent="0.2">
      <c r="H398" s="145"/>
      <c r="I398" s="145"/>
    </row>
    <row r="399" spans="8:9" ht="20.100000000000001" customHeight="1" x14ac:dyDescent="0.2">
      <c r="H399" s="145"/>
      <c r="I399" s="145"/>
    </row>
    <row r="400" spans="8:9" ht="20.100000000000001" customHeight="1" x14ac:dyDescent="0.2">
      <c r="H400" s="145"/>
      <c r="I400" s="145"/>
    </row>
    <row r="401" spans="8:9" ht="20.100000000000001" customHeight="1" x14ac:dyDescent="0.2">
      <c r="H401" s="145"/>
      <c r="I401" s="145"/>
    </row>
    <row r="402" spans="8:9" ht="20.100000000000001" customHeight="1" x14ac:dyDescent="0.2">
      <c r="H402" s="145"/>
      <c r="I402" s="145"/>
    </row>
    <row r="403" spans="8:9" ht="20.100000000000001" customHeight="1" x14ac:dyDescent="0.2">
      <c r="H403" s="145"/>
      <c r="I403" s="145"/>
    </row>
    <row r="404" spans="8:9" ht="20.100000000000001" customHeight="1" x14ac:dyDescent="0.2">
      <c r="H404" s="145"/>
      <c r="I404" s="145"/>
    </row>
    <row r="405" spans="8:9" ht="20.100000000000001" customHeight="1" x14ac:dyDescent="0.2">
      <c r="H405" s="145"/>
      <c r="I405" s="145"/>
    </row>
    <row r="406" spans="8:9" ht="20.100000000000001" customHeight="1" x14ac:dyDescent="0.2">
      <c r="H406" s="145"/>
      <c r="I406" s="145"/>
    </row>
    <row r="407" spans="8:9" ht="20.100000000000001" customHeight="1" x14ac:dyDescent="0.2">
      <c r="H407" s="145"/>
      <c r="I407" s="145"/>
    </row>
    <row r="408" spans="8:9" ht="20.100000000000001" customHeight="1" x14ac:dyDescent="0.2">
      <c r="H408" s="145"/>
      <c r="I408" s="145"/>
    </row>
    <row r="409" spans="8:9" ht="20.100000000000001" customHeight="1" x14ac:dyDescent="0.2">
      <c r="H409" s="145"/>
      <c r="I409" s="145"/>
    </row>
    <row r="410" spans="8:9" ht="20.100000000000001" customHeight="1" x14ac:dyDescent="0.2">
      <c r="H410" s="145"/>
      <c r="I410" s="145"/>
    </row>
    <row r="411" spans="8:9" ht="20.100000000000001" customHeight="1" x14ac:dyDescent="0.2">
      <c r="H411" s="145"/>
      <c r="I411" s="145"/>
    </row>
    <row r="412" spans="8:9" ht="20.100000000000001" customHeight="1" x14ac:dyDescent="0.2">
      <c r="H412" s="145"/>
      <c r="I412" s="145"/>
    </row>
    <row r="413" spans="8:9" ht="20.100000000000001" customHeight="1" x14ac:dyDescent="0.2">
      <c r="H413" s="145"/>
      <c r="I413" s="145"/>
    </row>
    <row r="414" spans="8:9" ht="20.100000000000001" customHeight="1" x14ac:dyDescent="0.2">
      <c r="H414" s="145"/>
      <c r="I414" s="145"/>
    </row>
    <row r="415" spans="8:9" ht="20.100000000000001" customHeight="1" x14ac:dyDescent="0.2">
      <c r="H415" s="145"/>
      <c r="I415" s="145"/>
    </row>
    <row r="416" spans="8:9" ht="20.100000000000001" customHeight="1" x14ac:dyDescent="0.2">
      <c r="H416" s="145"/>
      <c r="I416" s="145"/>
    </row>
    <row r="417" spans="3:9" ht="20.100000000000001" customHeight="1" x14ac:dyDescent="0.2">
      <c r="H417" s="145"/>
      <c r="I417" s="145"/>
    </row>
    <row r="418" spans="3:9" ht="20.100000000000001" customHeight="1" x14ac:dyDescent="0.2">
      <c r="H418" s="145"/>
      <c r="I418" s="145"/>
    </row>
    <row r="419" spans="3:9" ht="20.100000000000001" customHeight="1" x14ac:dyDescent="0.2">
      <c r="H419" s="145"/>
      <c r="I419" s="145"/>
    </row>
    <row r="420" spans="3:9" ht="20.100000000000001" customHeight="1" x14ac:dyDescent="0.2">
      <c r="C420" s="84">
        <v>4</v>
      </c>
      <c r="H420" s="145"/>
      <c r="I420" s="145"/>
    </row>
    <row r="421" spans="3:9" ht="20.100000000000001" customHeight="1" x14ac:dyDescent="0.2">
      <c r="H421" s="145"/>
      <c r="I421" s="145"/>
    </row>
    <row r="422" spans="3:9" ht="20.100000000000001" customHeight="1" x14ac:dyDescent="0.2">
      <c r="H422" s="145"/>
      <c r="I422" s="145"/>
    </row>
    <row r="423" spans="3:9" ht="20.100000000000001" customHeight="1" x14ac:dyDescent="0.2">
      <c r="H423" s="145"/>
      <c r="I423" s="145"/>
    </row>
    <row r="424" spans="3:9" ht="20.100000000000001" customHeight="1" x14ac:dyDescent="0.2">
      <c r="H424" s="145"/>
      <c r="I424" s="145"/>
    </row>
    <row r="425" spans="3:9" ht="20.100000000000001" customHeight="1" x14ac:dyDescent="0.2">
      <c r="H425" s="145"/>
      <c r="I425" s="145"/>
    </row>
    <row r="426" spans="3:9" ht="20.100000000000001" customHeight="1" x14ac:dyDescent="0.2">
      <c r="H426" s="145"/>
      <c r="I426" s="145"/>
    </row>
    <row r="427" spans="3:9" ht="20.100000000000001" customHeight="1" x14ac:dyDescent="0.2">
      <c r="H427" s="145"/>
      <c r="I427" s="145"/>
    </row>
    <row r="428" spans="3:9" ht="20.100000000000001" customHeight="1" x14ac:dyDescent="0.2">
      <c r="H428" s="145"/>
      <c r="I428" s="145"/>
    </row>
    <row r="429" spans="3:9" ht="20.100000000000001" customHeight="1" x14ac:dyDescent="0.2">
      <c r="H429" s="145"/>
      <c r="I429" s="145"/>
    </row>
    <row r="430" spans="3:9" ht="20.100000000000001" customHeight="1" x14ac:dyDescent="0.2">
      <c r="H430" s="145"/>
      <c r="I430" s="145"/>
    </row>
    <row r="431" spans="3:9" ht="20.100000000000001" customHeight="1" x14ac:dyDescent="0.2">
      <c r="H431" s="145"/>
      <c r="I431" s="145"/>
    </row>
    <row r="432" spans="3:9" ht="20.100000000000001" customHeight="1" x14ac:dyDescent="0.2">
      <c r="H432" s="145"/>
      <c r="I432" s="145"/>
    </row>
    <row r="433" spans="8:9" ht="20.100000000000001" customHeight="1" x14ac:dyDescent="0.2">
      <c r="H433" s="145"/>
      <c r="I433" s="145"/>
    </row>
    <row r="434" spans="8:9" ht="20.100000000000001" customHeight="1" x14ac:dyDescent="0.2">
      <c r="H434" s="145"/>
      <c r="I434" s="145"/>
    </row>
    <row r="435" spans="8:9" ht="20.100000000000001" customHeight="1" x14ac:dyDescent="0.2">
      <c r="H435" s="145"/>
      <c r="I435" s="145"/>
    </row>
    <row r="436" spans="8:9" ht="20.100000000000001" customHeight="1" x14ac:dyDescent="0.2">
      <c r="H436" s="145"/>
      <c r="I436" s="145"/>
    </row>
    <row r="437" spans="8:9" ht="20.100000000000001" customHeight="1" x14ac:dyDescent="0.2">
      <c r="H437" s="145"/>
      <c r="I437" s="145"/>
    </row>
    <row r="438" spans="8:9" ht="20.100000000000001" customHeight="1" x14ac:dyDescent="0.2">
      <c r="H438" s="145"/>
      <c r="I438" s="145"/>
    </row>
    <row r="439" spans="8:9" ht="20.100000000000001" customHeight="1" x14ac:dyDescent="0.2">
      <c r="H439" s="145"/>
      <c r="I439" s="145"/>
    </row>
    <row r="440" spans="8:9" ht="20.100000000000001" customHeight="1" x14ac:dyDescent="0.2">
      <c r="H440" s="145"/>
      <c r="I440" s="145"/>
    </row>
    <row r="441" spans="8:9" ht="20.100000000000001" customHeight="1" x14ac:dyDescent="0.2">
      <c r="H441" s="145"/>
      <c r="I441" s="145"/>
    </row>
    <row r="442" spans="8:9" ht="20.100000000000001" customHeight="1" x14ac:dyDescent="0.2">
      <c r="H442" s="145"/>
      <c r="I442" s="145"/>
    </row>
    <row r="443" spans="8:9" ht="20.100000000000001" customHeight="1" x14ac:dyDescent="0.2">
      <c r="H443" s="145"/>
      <c r="I443" s="145"/>
    </row>
    <row r="444" spans="8:9" ht="20.100000000000001" customHeight="1" x14ac:dyDescent="0.2">
      <c r="H444" s="145"/>
      <c r="I444" s="145"/>
    </row>
    <row r="445" spans="8:9" ht="20.100000000000001" customHeight="1" x14ac:dyDescent="0.2">
      <c r="H445" s="145"/>
      <c r="I445" s="145"/>
    </row>
    <row r="446" spans="8:9" ht="20.100000000000001" customHeight="1" x14ac:dyDescent="0.2">
      <c r="H446" s="145"/>
      <c r="I446" s="145"/>
    </row>
    <row r="447" spans="8:9" ht="20.100000000000001" customHeight="1" x14ac:dyDescent="0.2">
      <c r="H447" s="145"/>
      <c r="I447" s="145"/>
    </row>
    <row r="448" spans="8:9" ht="20.100000000000001" customHeight="1" x14ac:dyDescent="0.2">
      <c r="H448" s="145"/>
      <c r="I448" s="145"/>
    </row>
    <row r="449" spans="8:9" ht="20.100000000000001" customHeight="1" x14ac:dyDescent="0.2">
      <c r="H449" s="145"/>
      <c r="I449" s="145"/>
    </row>
    <row r="450" spans="8:9" ht="20.100000000000001" customHeight="1" x14ac:dyDescent="0.2">
      <c r="H450" s="145"/>
      <c r="I450" s="145"/>
    </row>
    <row r="451" spans="8:9" ht="20.100000000000001" customHeight="1" x14ac:dyDescent="0.2">
      <c r="H451" s="145"/>
      <c r="I451" s="145"/>
    </row>
    <row r="452" spans="8:9" ht="20.100000000000001" customHeight="1" x14ac:dyDescent="0.2">
      <c r="H452" s="145"/>
      <c r="I452" s="145"/>
    </row>
    <row r="453" spans="8:9" ht="20.100000000000001" customHeight="1" x14ac:dyDescent="0.2">
      <c r="H453" s="145"/>
      <c r="I453" s="145"/>
    </row>
    <row r="454" spans="8:9" ht="20.100000000000001" customHeight="1" x14ac:dyDescent="0.2">
      <c r="H454" s="145"/>
      <c r="I454" s="145"/>
    </row>
    <row r="455" spans="8:9" ht="20.100000000000001" customHeight="1" x14ac:dyDescent="0.2">
      <c r="H455" s="145"/>
      <c r="I455" s="145"/>
    </row>
    <row r="456" spans="8:9" ht="20.100000000000001" customHeight="1" x14ac:dyDescent="0.2">
      <c r="H456" s="145"/>
      <c r="I456" s="145"/>
    </row>
    <row r="457" spans="8:9" ht="20.100000000000001" customHeight="1" x14ac:dyDescent="0.2">
      <c r="H457" s="145"/>
      <c r="I457" s="145"/>
    </row>
    <row r="458" spans="8:9" ht="20.100000000000001" customHeight="1" x14ac:dyDescent="0.2">
      <c r="H458" s="145"/>
      <c r="I458" s="145"/>
    </row>
    <row r="459" spans="8:9" ht="20.100000000000001" customHeight="1" x14ac:dyDescent="0.2">
      <c r="H459" s="145"/>
      <c r="I459" s="145"/>
    </row>
    <row r="460" spans="8:9" ht="20.100000000000001" customHeight="1" x14ac:dyDescent="0.2">
      <c r="H460" s="145"/>
      <c r="I460" s="145"/>
    </row>
    <row r="461" spans="8:9" ht="20.100000000000001" customHeight="1" x14ac:dyDescent="0.2">
      <c r="H461" s="145"/>
      <c r="I461" s="145"/>
    </row>
    <row r="462" spans="8:9" ht="20.100000000000001" customHeight="1" x14ac:dyDescent="0.2">
      <c r="H462" s="145"/>
      <c r="I462" s="145"/>
    </row>
    <row r="463" spans="8:9" ht="20.100000000000001" customHeight="1" x14ac:dyDescent="0.2">
      <c r="H463" s="145"/>
      <c r="I463" s="145"/>
    </row>
    <row r="464" spans="8:9" ht="20.100000000000001" customHeight="1" x14ac:dyDescent="0.2">
      <c r="H464" s="145"/>
      <c r="I464" s="145"/>
    </row>
    <row r="465" spans="3:9" ht="20.100000000000001" customHeight="1" x14ac:dyDescent="0.2">
      <c r="H465" s="145"/>
      <c r="I465" s="145"/>
    </row>
    <row r="466" spans="3:9" ht="20.100000000000001" customHeight="1" x14ac:dyDescent="0.2">
      <c r="H466" s="145"/>
      <c r="I466" s="145"/>
    </row>
    <row r="467" spans="3:9" ht="20.100000000000001" customHeight="1" x14ac:dyDescent="0.2">
      <c r="H467" s="145"/>
      <c r="I467" s="145"/>
    </row>
    <row r="468" spans="3:9" ht="20.100000000000001" customHeight="1" x14ac:dyDescent="0.2">
      <c r="H468" s="145"/>
      <c r="I468" s="145"/>
    </row>
    <row r="469" spans="3:9" ht="20.100000000000001" customHeight="1" x14ac:dyDescent="0.2">
      <c r="H469" s="145"/>
      <c r="I469" s="145"/>
    </row>
    <row r="470" spans="3:9" ht="20.100000000000001" customHeight="1" x14ac:dyDescent="0.2">
      <c r="C470" s="84">
        <v>4</v>
      </c>
      <c r="H470" s="145"/>
      <c r="I470" s="145"/>
    </row>
    <row r="471" spans="3:9" ht="20.100000000000001" customHeight="1" x14ac:dyDescent="0.2">
      <c r="H471" s="145"/>
      <c r="I471" s="145"/>
    </row>
    <row r="472" spans="3:9" ht="20.100000000000001" customHeight="1" x14ac:dyDescent="0.2">
      <c r="H472" s="145"/>
      <c r="I472" s="145"/>
    </row>
    <row r="473" spans="3:9" ht="20.100000000000001" customHeight="1" x14ac:dyDescent="0.2">
      <c r="H473" s="145"/>
      <c r="I473" s="145"/>
    </row>
    <row r="474" spans="3:9" ht="20.100000000000001" customHeight="1" x14ac:dyDescent="0.2">
      <c r="H474" s="145"/>
      <c r="I474" s="145"/>
    </row>
    <row r="475" spans="3:9" ht="20.100000000000001" customHeight="1" x14ac:dyDescent="0.2">
      <c r="H475" s="145"/>
      <c r="I475" s="145"/>
    </row>
    <row r="476" spans="3:9" ht="20.100000000000001" customHeight="1" x14ac:dyDescent="0.2">
      <c r="H476" s="145"/>
      <c r="I476" s="145"/>
    </row>
    <row r="477" spans="3:9" ht="20.100000000000001" customHeight="1" x14ac:dyDescent="0.2">
      <c r="H477" s="145"/>
      <c r="I477" s="145"/>
    </row>
    <row r="478" spans="3:9" ht="20.100000000000001" customHeight="1" x14ac:dyDescent="0.2">
      <c r="H478" s="145"/>
      <c r="I478" s="145"/>
    </row>
    <row r="479" spans="3:9" ht="20.100000000000001" customHeight="1" x14ac:dyDescent="0.2">
      <c r="H479" s="145"/>
      <c r="I479" s="145"/>
    </row>
    <row r="480" spans="3:9" ht="20.100000000000001" customHeight="1" x14ac:dyDescent="0.2">
      <c r="H480" s="145"/>
      <c r="I480" s="145"/>
    </row>
    <row r="481" spans="8:9" ht="20.100000000000001" customHeight="1" x14ac:dyDescent="0.2">
      <c r="H481" s="145"/>
      <c r="I481" s="145"/>
    </row>
    <row r="482" spans="8:9" ht="20.100000000000001" customHeight="1" x14ac:dyDescent="0.2">
      <c r="H482" s="145"/>
      <c r="I482" s="145"/>
    </row>
    <row r="483" spans="8:9" ht="20.100000000000001" customHeight="1" x14ac:dyDescent="0.2">
      <c r="H483" s="145"/>
      <c r="I483" s="145"/>
    </row>
    <row r="484" spans="8:9" ht="20.100000000000001" customHeight="1" x14ac:dyDescent="0.2">
      <c r="H484" s="145"/>
      <c r="I484" s="145"/>
    </row>
    <row r="485" spans="8:9" ht="20.100000000000001" customHeight="1" x14ac:dyDescent="0.2">
      <c r="H485" s="145"/>
      <c r="I485" s="145"/>
    </row>
    <row r="486" spans="8:9" ht="20.100000000000001" customHeight="1" x14ac:dyDescent="0.2">
      <c r="H486" s="145"/>
      <c r="I486" s="145"/>
    </row>
    <row r="487" spans="8:9" ht="20.100000000000001" customHeight="1" x14ac:dyDescent="0.2">
      <c r="H487" s="145"/>
      <c r="I487" s="145"/>
    </row>
    <row r="488" spans="8:9" ht="20.100000000000001" customHeight="1" x14ac:dyDescent="0.2">
      <c r="H488" s="145"/>
      <c r="I488" s="145"/>
    </row>
    <row r="489" spans="8:9" ht="20.100000000000001" customHeight="1" x14ac:dyDescent="0.2">
      <c r="H489" s="145"/>
      <c r="I489" s="145"/>
    </row>
    <row r="490" spans="8:9" ht="20.100000000000001" customHeight="1" x14ac:dyDescent="0.2">
      <c r="H490" s="145"/>
      <c r="I490" s="145"/>
    </row>
    <row r="491" spans="8:9" ht="20.100000000000001" customHeight="1" x14ac:dyDescent="0.2">
      <c r="H491" s="145"/>
      <c r="I491" s="145"/>
    </row>
    <row r="492" spans="8:9" ht="20.100000000000001" customHeight="1" x14ac:dyDescent="0.2">
      <c r="H492" s="145"/>
      <c r="I492" s="145"/>
    </row>
    <row r="493" spans="8:9" ht="20.100000000000001" customHeight="1" x14ac:dyDescent="0.2">
      <c r="H493" s="145"/>
      <c r="I493" s="145"/>
    </row>
    <row r="494" spans="8:9" ht="20.100000000000001" customHeight="1" x14ac:dyDescent="0.2">
      <c r="H494" s="145"/>
      <c r="I494" s="145"/>
    </row>
    <row r="495" spans="8:9" ht="20.100000000000001" customHeight="1" x14ac:dyDescent="0.2">
      <c r="H495" s="145"/>
      <c r="I495" s="145"/>
    </row>
    <row r="496" spans="8:9" ht="20.100000000000001" customHeight="1" x14ac:dyDescent="0.2">
      <c r="H496" s="145"/>
      <c r="I496" s="145"/>
    </row>
    <row r="497" spans="8:9" ht="20.100000000000001" customHeight="1" x14ac:dyDescent="0.2">
      <c r="H497" s="145"/>
      <c r="I497" s="145"/>
    </row>
    <row r="498" spans="8:9" ht="20.100000000000001" customHeight="1" x14ac:dyDescent="0.2">
      <c r="H498" s="145"/>
      <c r="I498" s="145"/>
    </row>
    <row r="499" spans="8:9" ht="20.100000000000001" customHeight="1" x14ac:dyDescent="0.2">
      <c r="H499" s="145"/>
      <c r="I499" s="145"/>
    </row>
    <row r="500" spans="8:9" ht="20.100000000000001" customHeight="1" x14ac:dyDescent="0.2">
      <c r="H500" s="145"/>
      <c r="I500" s="145"/>
    </row>
    <row r="501" spans="8:9" ht="20.100000000000001" customHeight="1" x14ac:dyDescent="0.2">
      <c r="H501" s="145"/>
      <c r="I501" s="145"/>
    </row>
    <row r="502" spans="8:9" ht="20.100000000000001" customHeight="1" x14ac:dyDescent="0.2">
      <c r="H502" s="145"/>
      <c r="I502" s="145"/>
    </row>
    <row r="503" spans="8:9" ht="20.100000000000001" customHeight="1" x14ac:dyDescent="0.2">
      <c r="H503" s="145"/>
      <c r="I503" s="145"/>
    </row>
    <row r="504" spans="8:9" ht="20.100000000000001" customHeight="1" x14ac:dyDescent="0.2">
      <c r="H504" s="145"/>
      <c r="I504" s="145"/>
    </row>
    <row r="505" spans="8:9" ht="20.100000000000001" customHeight="1" x14ac:dyDescent="0.2">
      <c r="H505" s="145"/>
      <c r="I505" s="145"/>
    </row>
    <row r="506" spans="8:9" ht="20.100000000000001" customHeight="1" x14ac:dyDescent="0.2">
      <c r="H506" s="145"/>
      <c r="I506" s="145"/>
    </row>
    <row r="507" spans="8:9" ht="20.100000000000001" customHeight="1" x14ac:dyDescent="0.2">
      <c r="H507" s="145"/>
      <c r="I507" s="145"/>
    </row>
    <row r="508" spans="8:9" ht="20.100000000000001" customHeight="1" x14ac:dyDescent="0.2">
      <c r="H508" s="145"/>
      <c r="I508" s="145"/>
    </row>
    <row r="509" spans="8:9" ht="20.100000000000001" customHeight="1" x14ac:dyDescent="0.2">
      <c r="H509" s="145"/>
      <c r="I509" s="145"/>
    </row>
    <row r="510" spans="8:9" ht="20.100000000000001" customHeight="1" x14ac:dyDescent="0.2">
      <c r="H510" s="145"/>
      <c r="I510" s="145"/>
    </row>
    <row r="511" spans="8:9" ht="20.100000000000001" customHeight="1" x14ac:dyDescent="0.2">
      <c r="H511" s="145"/>
      <c r="I511" s="145"/>
    </row>
    <row r="512" spans="8:9" ht="20.100000000000001" customHeight="1" x14ac:dyDescent="0.2">
      <c r="H512" s="145"/>
      <c r="I512" s="145"/>
    </row>
    <row r="513" spans="3:9" ht="20.100000000000001" customHeight="1" x14ac:dyDescent="0.2">
      <c r="H513" s="145"/>
      <c r="I513" s="145"/>
    </row>
    <row r="514" spans="3:9" ht="20.100000000000001" customHeight="1" x14ac:dyDescent="0.2">
      <c r="H514" s="145"/>
      <c r="I514" s="145"/>
    </row>
    <row r="515" spans="3:9" ht="20.100000000000001" customHeight="1" x14ac:dyDescent="0.2">
      <c r="H515" s="145"/>
      <c r="I515" s="145"/>
    </row>
    <row r="516" spans="3:9" ht="20.100000000000001" customHeight="1" x14ac:dyDescent="0.2">
      <c r="H516" s="145"/>
      <c r="I516" s="145"/>
    </row>
    <row r="517" spans="3:9" ht="20.100000000000001" customHeight="1" x14ac:dyDescent="0.2">
      <c r="H517" s="145"/>
      <c r="I517" s="145"/>
    </row>
    <row r="518" spans="3:9" ht="20.100000000000001" customHeight="1" x14ac:dyDescent="0.2">
      <c r="H518" s="145"/>
      <c r="I518" s="145"/>
    </row>
    <row r="519" spans="3:9" ht="20.100000000000001" customHeight="1" x14ac:dyDescent="0.2">
      <c r="H519" s="145"/>
      <c r="I519" s="145"/>
    </row>
    <row r="520" spans="3:9" ht="20.100000000000001" customHeight="1" x14ac:dyDescent="0.2">
      <c r="C520" s="84">
        <v>5</v>
      </c>
      <c r="H520" s="145"/>
      <c r="I520" s="145"/>
    </row>
    <row r="521" spans="3:9" ht="20.100000000000001" customHeight="1" x14ac:dyDescent="0.2">
      <c r="H521" s="145"/>
      <c r="I521" s="145"/>
    </row>
    <row r="522" spans="3:9" ht="20.100000000000001" customHeight="1" x14ac:dyDescent="0.2">
      <c r="H522" s="145"/>
      <c r="I522" s="145"/>
    </row>
    <row r="523" spans="3:9" ht="20.100000000000001" customHeight="1" x14ac:dyDescent="0.2">
      <c r="H523" s="145"/>
      <c r="I523" s="145"/>
    </row>
    <row r="524" spans="3:9" ht="20.100000000000001" customHeight="1" x14ac:dyDescent="0.2">
      <c r="H524" s="145"/>
      <c r="I524" s="145"/>
    </row>
    <row r="525" spans="3:9" ht="20.100000000000001" customHeight="1" x14ac:dyDescent="0.2">
      <c r="H525" s="145"/>
      <c r="I525" s="145"/>
    </row>
    <row r="526" spans="3:9" ht="20.100000000000001" customHeight="1" x14ac:dyDescent="0.2">
      <c r="H526" s="145"/>
      <c r="I526" s="145"/>
    </row>
    <row r="527" spans="3:9" ht="20.100000000000001" customHeight="1" x14ac:dyDescent="0.2">
      <c r="H527" s="145"/>
      <c r="I527" s="145"/>
    </row>
    <row r="528" spans="3:9" ht="20.100000000000001" customHeight="1" x14ac:dyDescent="0.2">
      <c r="H528" s="145"/>
      <c r="I528" s="145"/>
    </row>
    <row r="529" spans="8:9" ht="20.100000000000001" customHeight="1" x14ac:dyDescent="0.2">
      <c r="H529" s="145"/>
      <c r="I529" s="145"/>
    </row>
    <row r="530" spans="8:9" ht="20.100000000000001" customHeight="1" x14ac:dyDescent="0.2">
      <c r="H530" s="145"/>
      <c r="I530" s="145"/>
    </row>
    <row r="531" spans="8:9" ht="20.100000000000001" customHeight="1" x14ac:dyDescent="0.2">
      <c r="H531" s="145"/>
      <c r="I531" s="145"/>
    </row>
    <row r="532" spans="8:9" ht="20.100000000000001" customHeight="1" x14ac:dyDescent="0.2">
      <c r="H532" s="145"/>
      <c r="I532" s="145"/>
    </row>
    <row r="533" spans="8:9" ht="20.100000000000001" customHeight="1" x14ac:dyDescent="0.2">
      <c r="H533" s="145"/>
      <c r="I533" s="145"/>
    </row>
    <row r="534" spans="8:9" ht="20.100000000000001" customHeight="1" x14ac:dyDescent="0.2">
      <c r="H534" s="145"/>
      <c r="I534" s="145"/>
    </row>
    <row r="535" spans="8:9" ht="20.100000000000001" customHeight="1" x14ac:dyDescent="0.2">
      <c r="H535" s="145"/>
      <c r="I535" s="145"/>
    </row>
    <row r="536" spans="8:9" ht="20.100000000000001" customHeight="1" x14ac:dyDescent="0.2">
      <c r="H536" s="145"/>
      <c r="I536" s="145"/>
    </row>
    <row r="537" spans="8:9" ht="20.100000000000001" customHeight="1" x14ac:dyDescent="0.2">
      <c r="H537" s="145"/>
      <c r="I537" s="145"/>
    </row>
    <row r="538" spans="8:9" ht="20.100000000000001" customHeight="1" x14ac:dyDescent="0.2">
      <c r="H538" s="145"/>
      <c r="I538" s="145"/>
    </row>
    <row r="539" spans="8:9" ht="20.100000000000001" customHeight="1" x14ac:dyDescent="0.2">
      <c r="H539" s="145"/>
      <c r="I539" s="145"/>
    </row>
    <row r="540" spans="8:9" ht="20.100000000000001" customHeight="1" x14ac:dyDescent="0.2">
      <c r="H540" s="145"/>
      <c r="I540" s="145"/>
    </row>
    <row r="541" spans="8:9" ht="20.100000000000001" customHeight="1" x14ac:dyDescent="0.2">
      <c r="H541" s="145"/>
      <c r="I541" s="145"/>
    </row>
    <row r="542" spans="8:9" ht="20.100000000000001" customHeight="1" x14ac:dyDescent="0.2">
      <c r="H542" s="145"/>
      <c r="I542" s="145"/>
    </row>
    <row r="543" spans="8:9" ht="20.100000000000001" customHeight="1" x14ac:dyDescent="0.2">
      <c r="H543" s="145"/>
      <c r="I543" s="145"/>
    </row>
    <row r="544" spans="8:9" ht="20.100000000000001" customHeight="1" x14ac:dyDescent="0.2">
      <c r="H544" s="145"/>
      <c r="I544" s="145"/>
    </row>
    <row r="545" spans="8:9" ht="20.100000000000001" customHeight="1" x14ac:dyDescent="0.2">
      <c r="H545" s="145"/>
      <c r="I545" s="145"/>
    </row>
    <row r="546" spans="8:9" ht="20.100000000000001" customHeight="1" x14ac:dyDescent="0.2">
      <c r="H546" s="145"/>
      <c r="I546" s="145"/>
    </row>
    <row r="547" spans="8:9" ht="20.100000000000001" customHeight="1" x14ac:dyDescent="0.2">
      <c r="H547" s="145"/>
      <c r="I547" s="145"/>
    </row>
    <row r="548" spans="8:9" ht="20.100000000000001" customHeight="1" x14ac:dyDescent="0.2">
      <c r="H548" s="145"/>
      <c r="I548" s="145"/>
    </row>
    <row r="549" spans="8:9" ht="20.100000000000001" customHeight="1" x14ac:dyDescent="0.2">
      <c r="H549" s="145"/>
      <c r="I549" s="145"/>
    </row>
    <row r="550" spans="8:9" ht="20.100000000000001" customHeight="1" x14ac:dyDescent="0.2">
      <c r="H550" s="145"/>
      <c r="I550" s="145"/>
    </row>
    <row r="551" spans="8:9" ht="20.100000000000001" customHeight="1" x14ac:dyDescent="0.2">
      <c r="H551" s="145"/>
      <c r="I551" s="145"/>
    </row>
    <row r="552" spans="8:9" ht="20.100000000000001" customHeight="1" x14ac:dyDescent="0.2">
      <c r="H552" s="145"/>
      <c r="I552" s="145"/>
    </row>
    <row r="553" spans="8:9" ht="20.100000000000001" customHeight="1" x14ac:dyDescent="0.2">
      <c r="H553" s="145"/>
      <c r="I553" s="145"/>
    </row>
    <row r="554" spans="8:9" ht="20.100000000000001" customHeight="1" x14ac:dyDescent="0.2">
      <c r="H554" s="145"/>
      <c r="I554" s="145"/>
    </row>
    <row r="555" spans="8:9" ht="20.100000000000001" customHeight="1" x14ac:dyDescent="0.2">
      <c r="H555" s="145"/>
      <c r="I555" s="145"/>
    </row>
    <row r="556" spans="8:9" ht="20.100000000000001" customHeight="1" x14ac:dyDescent="0.2">
      <c r="H556" s="145"/>
      <c r="I556" s="145"/>
    </row>
    <row r="557" spans="8:9" ht="20.100000000000001" customHeight="1" x14ac:dyDescent="0.2">
      <c r="H557" s="145"/>
      <c r="I557" s="145"/>
    </row>
    <row r="558" spans="8:9" ht="20.100000000000001" customHeight="1" x14ac:dyDescent="0.2">
      <c r="H558" s="145"/>
      <c r="I558" s="145"/>
    </row>
    <row r="559" spans="8:9" ht="20.100000000000001" customHeight="1" x14ac:dyDescent="0.2">
      <c r="H559" s="145"/>
      <c r="I559" s="145"/>
    </row>
    <row r="560" spans="8:9" ht="20.100000000000001" customHeight="1" x14ac:dyDescent="0.2">
      <c r="H560" s="145"/>
      <c r="I560" s="145"/>
    </row>
    <row r="561" spans="3:9" ht="20.100000000000001" customHeight="1" x14ac:dyDescent="0.2">
      <c r="H561" s="145"/>
      <c r="I561" s="145"/>
    </row>
    <row r="562" spans="3:9" ht="20.100000000000001" customHeight="1" x14ac:dyDescent="0.2">
      <c r="H562" s="145"/>
      <c r="I562" s="145"/>
    </row>
    <row r="563" spans="3:9" ht="20.100000000000001" customHeight="1" x14ac:dyDescent="0.2">
      <c r="H563" s="145"/>
      <c r="I563" s="145"/>
    </row>
    <row r="564" spans="3:9" ht="20.100000000000001" customHeight="1" x14ac:dyDescent="0.2">
      <c r="H564" s="145"/>
      <c r="I564" s="145"/>
    </row>
    <row r="565" spans="3:9" ht="20.100000000000001" customHeight="1" x14ac:dyDescent="0.2">
      <c r="H565" s="145"/>
      <c r="I565" s="145"/>
    </row>
    <row r="566" spans="3:9" ht="20.100000000000001" customHeight="1" x14ac:dyDescent="0.2">
      <c r="H566" s="145"/>
      <c r="I566" s="145"/>
    </row>
    <row r="567" spans="3:9" ht="20.100000000000001" customHeight="1" x14ac:dyDescent="0.2">
      <c r="H567" s="145"/>
      <c r="I567" s="145"/>
    </row>
    <row r="568" spans="3:9" ht="20.100000000000001" customHeight="1" x14ac:dyDescent="0.2">
      <c r="H568" s="145"/>
      <c r="I568" s="145"/>
    </row>
    <row r="569" spans="3:9" ht="20.100000000000001" customHeight="1" x14ac:dyDescent="0.2">
      <c r="H569" s="145"/>
      <c r="I569" s="145"/>
    </row>
    <row r="570" spans="3:9" ht="20.100000000000001" customHeight="1" x14ac:dyDescent="0.2">
      <c r="C570" s="84">
        <v>5</v>
      </c>
    </row>
    <row r="620" spans="3:3" ht="20.100000000000001" customHeight="1" x14ac:dyDescent="0.2">
      <c r="C620" s="84">
        <v>5</v>
      </c>
    </row>
    <row r="670" spans="3:3" ht="20.100000000000001" customHeight="1" x14ac:dyDescent="0.2">
      <c r="C670" s="84">
        <v>5</v>
      </c>
    </row>
    <row r="720" spans="3:3" ht="20.100000000000001" customHeight="1" x14ac:dyDescent="0.2">
      <c r="C720" s="84">
        <v>5</v>
      </c>
    </row>
    <row r="770" spans="3:3" ht="20.100000000000001" customHeight="1" x14ac:dyDescent="0.2">
      <c r="C770" s="84">
        <v>5</v>
      </c>
    </row>
    <row r="820" spans="3:3" ht="20.100000000000001" customHeight="1" x14ac:dyDescent="0.2">
      <c r="C820" s="84">
        <v>5</v>
      </c>
    </row>
    <row r="870" spans="3:3" ht="20.100000000000001" customHeight="1" x14ac:dyDescent="0.2">
      <c r="C870" s="84">
        <v>5</v>
      </c>
    </row>
    <row r="920" spans="3:3" ht="20.100000000000001" customHeight="1" x14ac:dyDescent="0.2">
      <c r="C920" s="84">
        <v>5</v>
      </c>
    </row>
    <row r="970" spans="3:3" ht="20.100000000000001" customHeight="1" x14ac:dyDescent="0.2">
      <c r="C970" s="84">
        <v>5</v>
      </c>
    </row>
    <row r="1020" spans="3:3" ht="20.100000000000001" customHeight="1" x14ac:dyDescent="0.2">
      <c r="C1020" s="84">
        <v>5</v>
      </c>
    </row>
    <row r="1070" spans="3:3" ht="20.100000000000001" customHeight="1" x14ac:dyDescent="0.2">
      <c r="C1070" s="84">
        <v>5</v>
      </c>
    </row>
    <row r="1071" spans="3:3" ht="20.100000000000001" customHeight="1" x14ac:dyDescent="0.2">
      <c r="C1071" s="84">
        <f>Datos!B50</f>
        <v>11</v>
      </c>
    </row>
    <row r="1120" spans="3:3" ht="20.100000000000001" customHeight="1" x14ac:dyDescent="0.2">
      <c r="C1120" s="84">
        <v>5</v>
      </c>
    </row>
    <row r="1121" spans="3:3" ht="20.100000000000001" customHeight="1" x14ac:dyDescent="0.2">
      <c r="C1121" s="84" t="str">
        <f>Datos!B51</f>
        <v>11.1</v>
      </c>
    </row>
    <row r="1170" spans="3:3" ht="20.100000000000001" customHeight="1" x14ac:dyDescent="0.2">
      <c r="C1170" s="84">
        <v>5</v>
      </c>
    </row>
    <row r="1171" spans="3:3" ht="20.100000000000001" customHeight="1" x14ac:dyDescent="0.2">
      <c r="C1171" s="84" t="str">
        <f>Datos!B52</f>
        <v>11.2</v>
      </c>
    </row>
    <row r="1220" spans="3:3" ht="20.100000000000001" customHeight="1" x14ac:dyDescent="0.2">
      <c r="C1220" s="84">
        <v>5</v>
      </c>
    </row>
    <row r="1221" spans="3:3" ht="20.100000000000001" customHeight="1" x14ac:dyDescent="0.2">
      <c r="C1221" s="84">
        <f>Datos!B53</f>
        <v>12</v>
      </c>
    </row>
    <row r="1271" spans="3:3" ht="20.100000000000001" customHeight="1" x14ac:dyDescent="0.2">
      <c r="C1271" s="84">
        <f>Datos!B54</f>
        <v>0</v>
      </c>
    </row>
    <row r="1320" spans="3:3" ht="20.100000000000001" customHeight="1" x14ac:dyDescent="0.2">
      <c r="C1320" s="84">
        <v>7</v>
      </c>
    </row>
    <row r="1321" spans="3:3" ht="20.100000000000001" customHeight="1" x14ac:dyDescent="0.2">
      <c r="C1321" s="84">
        <f>Datos!B56</f>
        <v>0</v>
      </c>
    </row>
    <row r="1371" spans="3:3" ht="20.100000000000001" customHeight="1" x14ac:dyDescent="0.2">
      <c r="C1371" s="84">
        <f>Datos!B57</f>
        <v>0</v>
      </c>
    </row>
    <row r="1420" spans="3:3" ht="20.100000000000001" customHeight="1" x14ac:dyDescent="0.2">
      <c r="C1420" s="84">
        <v>8</v>
      </c>
    </row>
    <row r="1421" spans="3:3" ht="20.100000000000001" customHeight="1" x14ac:dyDescent="0.2">
      <c r="C1421" s="84">
        <f>Datos!B59</f>
        <v>0</v>
      </c>
    </row>
    <row r="1470" spans="3:3" ht="20.100000000000001" customHeight="1" x14ac:dyDescent="0.2">
      <c r="C1470" s="84">
        <v>8</v>
      </c>
    </row>
    <row r="1471" spans="3:3" ht="20.100000000000001" customHeight="1" x14ac:dyDescent="0.2">
      <c r="C1471" s="84">
        <f>Datos!B60</f>
        <v>0</v>
      </c>
    </row>
    <row r="1520" spans="3:3" ht="20.100000000000001" customHeight="1" x14ac:dyDescent="0.2">
      <c r="C1520" s="84">
        <v>8</v>
      </c>
    </row>
    <row r="1521" spans="3:3" ht="20.100000000000001" customHeight="1" x14ac:dyDescent="0.2">
      <c r="C1521" s="84">
        <f>Datos!B61</f>
        <v>0</v>
      </c>
    </row>
    <row r="1570" spans="3:3" ht="20.100000000000001" customHeight="1" x14ac:dyDescent="0.2">
      <c r="C1570" s="84">
        <v>8</v>
      </c>
    </row>
    <row r="1571" spans="3:3" ht="20.100000000000001" customHeight="1" x14ac:dyDescent="0.2">
      <c r="C1571" s="84">
        <f>Datos!B62</f>
        <v>0</v>
      </c>
    </row>
    <row r="1620" spans="3:3" ht="20.100000000000001" customHeight="1" x14ac:dyDescent="0.2">
      <c r="C1620" s="84">
        <v>8</v>
      </c>
    </row>
    <row r="1621" spans="3:3" ht="20.100000000000001" customHeight="1" x14ac:dyDescent="0.2">
      <c r="C1621" s="84">
        <f>Datos!B63</f>
        <v>0</v>
      </c>
    </row>
    <row r="1671" spans="3:3" ht="20.100000000000001" customHeight="1" x14ac:dyDescent="0.2">
      <c r="C1671" s="84">
        <f>Datos!B64</f>
        <v>0</v>
      </c>
    </row>
    <row r="1721" spans="3:3" ht="20.100000000000001" customHeight="1" x14ac:dyDescent="0.2">
      <c r="C1721" s="84">
        <f>Datos!B65</f>
        <v>0</v>
      </c>
    </row>
    <row r="1771" spans="3:3" ht="20.100000000000001" customHeight="1" x14ac:dyDescent="0.2">
      <c r="C1771" s="84">
        <f>Datos!B66</f>
        <v>0</v>
      </c>
    </row>
    <row r="1820" spans="3:3" ht="20.100000000000001" customHeight="1" x14ac:dyDescent="0.2">
      <c r="C1820" s="84">
        <v>12</v>
      </c>
    </row>
    <row r="1821" spans="3:3" ht="20.100000000000001" customHeight="1" x14ac:dyDescent="0.2">
      <c r="C1821" s="84">
        <f>Datos!B68</f>
        <v>0</v>
      </c>
    </row>
    <row r="1870" spans="3:3" ht="20.100000000000001" customHeight="1" x14ac:dyDescent="0.2">
      <c r="C1870" s="84">
        <v>12</v>
      </c>
    </row>
    <row r="1871" spans="3:3" ht="20.100000000000001" customHeight="1" x14ac:dyDescent="0.2">
      <c r="C1871" s="84">
        <f>Datos!B69</f>
        <v>0</v>
      </c>
    </row>
    <row r="1920" spans="3:3" ht="20.100000000000001" customHeight="1" x14ac:dyDescent="0.2">
      <c r="C1920" s="84">
        <v>12</v>
      </c>
    </row>
    <row r="1921" spans="3:3" ht="20.100000000000001" customHeight="1" x14ac:dyDescent="0.2">
      <c r="C1921" s="84">
        <f>Datos!B70</f>
        <v>0</v>
      </c>
    </row>
    <row r="1970" spans="3:3" ht="20.100000000000001" customHeight="1" x14ac:dyDescent="0.2">
      <c r="C1970" s="84">
        <v>12</v>
      </c>
    </row>
    <row r="1971" spans="3:3" ht="20.100000000000001" customHeight="1" x14ac:dyDescent="0.2">
      <c r="C1971" s="84">
        <f>Datos!B71</f>
        <v>0</v>
      </c>
    </row>
    <row r="2020" spans="3:3" ht="20.100000000000001" customHeight="1" x14ac:dyDescent="0.2">
      <c r="C2020" s="84">
        <v>12</v>
      </c>
    </row>
    <row r="2021" spans="3:3" ht="20.100000000000001" customHeight="1" x14ac:dyDescent="0.2">
      <c r="C2021" s="84">
        <f>Datos!B72</f>
        <v>0</v>
      </c>
    </row>
    <row r="2070" spans="3:3" ht="20.100000000000001" customHeight="1" x14ac:dyDescent="0.2">
      <c r="C2070" s="84">
        <v>13</v>
      </c>
    </row>
    <row r="2071" spans="3:3" ht="20.100000000000001" customHeight="1" x14ac:dyDescent="0.2">
      <c r="C2071" s="84">
        <f>Datos!B74</f>
        <v>0</v>
      </c>
    </row>
    <row r="2120" spans="3:3" ht="20.100000000000001" customHeight="1" x14ac:dyDescent="0.2">
      <c r="C2120" s="84">
        <v>13</v>
      </c>
    </row>
    <row r="2121" spans="3:3" ht="20.100000000000001" customHeight="1" x14ac:dyDescent="0.2">
      <c r="C2121" s="84">
        <f>Datos!B75</f>
        <v>0</v>
      </c>
    </row>
  </sheetData>
  <mergeCells count="9">
    <mergeCell ref="A1:E1"/>
    <mergeCell ref="A12:E12"/>
    <mergeCell ref="G23:H23"/>
    <mergeCell ref="J23:J24"/>
    <mergeCell ref="B21:E21"/>
    <mergeCell ref="B23:B24"/>
    <mergeCell ref="C23:C24"/>
    <mergeCell ref="D23:D24"/>
    <mergeCell ref="E23:E24"/>
  </mergeCells>
  <phoneticPr fontId="8" type="noConversion"/>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9" fitToHeight="0"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31" zoomScale="70" zoomScaleNormal="90" zoomScaleSheetLayoutView="70" workbookViewId="0">
      <selection activeCell="B46" sqref="B46:C46"/>
    </sheetView>
  </sheetViews>
  <sheetFormatPr baseColWidth="10" defaultColWidth="11.42578125" defaultRowHeight="12.75" x14ac:dyDescent="0.2"/>
  <cols>
    <col min="1" max="1" width="8.7109375" style="156" customWidth="1"/>
    <col min="2"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6384" width="11.42578125" style="156"/>
  </cols>
  <sheetData>
    <row r="1" spans="1:9" ht="20.100000000000001" customHeight="1" x14ac:dyDescent="0.2">
      <c r="A1" s="155" t="s">
        <v>11</v>
      </c>
      <c r="B1" s="155"/>
      <c r="C1" s="155" t="str">
        <f>Comitente</f>
        <v>DIRECCION PROVINCIAL DE ESPACIOS VERDES</v>
      </c>
      <c r="D1" s="155"/>
      <c r="E1" s="155"/>
      <c r="F1" s="155"/>
      <c r="G1" s="155"/>
      <c r="I1" s="157"/>
    </row>
    <row r="2" spans="1:9" s="116" customFormat="1" ht="20.100000000000001" customHeight="1" x14ac:dyDescent="0.2">
      <c r="A2" s="158" t="s">
        <v>12</v>
      </c>
      <c r="B2" s="158"/>
      <c r="C2" s="155" t="str">
        <f>Obra</f>
        <v>MANTENIMIENTO DEL ÁREA VERDE Y SISITEMA DE RIEGO DEL 
PARQUE BELGRANO E INFINITO POR DESCUBRIR - RENGLON 3</v>
      </c>
      <c r="D2" s="159"/>
      <c r="E2" s="159"/>
      <c r="F2" s="159"/>
      <c r="G2" s="159"/>
      <c r="I2" s="159"/>
    </row>
    <row r="3" spans="1:9" s="116" customFormat="1" ht="20.100000000000001" customHeight="1" x14ac:dyDescent="0.2">
      <c r="A3" s="158" t="s">
        <v>16</v>
      </c>
      <c r="B3" s="158"/>
      <c r="C3" s="160" t="str">
        <f>Ubicación</f>
        <v>CAPITAL</v>
      </c>
      <c r="D3" s="160"/>
      <c r="E3" s="160"/>
      <c r="F3" s="160"/>
      <c r="G3" s="160"/>
      <c r="I3" s="160"/>
    </row>
    <row r="4" spans="1:9" s="116" customFormat="1" ht="20.100000000000001" customHeight="1" x14ac:dyDescent="0.2">
      <c r="A4" s="158" t="s">
        <v>15</v>
      </c>
      <c r="B4" s="161"/>
      <c r="C4" s="162" t="str">
        <f>Licitación_N°</f>
        <v>05/2022</v>
      </c>
    </row>
    <row r="5" spans="1:9" s="116" customFormat="1" ht="20.100000000000001" customHeight="1" x14ac:dyDescent="0.2">
      <c r="A5" s="158" t="s">
        <v>36</v>
      </c>
      <c r="B5" s="161"/>
      <c r="C5" s="163" t="str">
        <f>Expediente_N°</f>
        <v>500-001790-2022</v>
      </c>
    </row>
    <row r="6" spans="1:9" s="116" customFormat="1" ht="20.100000000000001" customHeight="1" x14ac:dyDescent="0.2">
      <c r="A6" s="158" t="s">
        <v>18</v>
      </c>
      <c r="B6" s="161"/>
      <c r="C6" s="164">
        <f>P_Oficial</f>
        <v>75932293.209999993</v>
      </c>
    </row>
    <row r="7" spans="1:9" s="116" customFormat="1" ht="20.100000000000001" customHeight="1" x14ac:dyDescent="0.2">
      <c r="A7" s="158" t="s">
        <v>990</v>
      </c>
      <c r="B7" s="161"/>
      <c r="C7" s="165">
        <f>Anticipo_Financiero</f>
        <v>0</v>
      </c>
    </row>
    <row r="8" spans="1:9" s="116" customFormat="1" ht="20.100000000000001" customHeight="1" x14ac:dyDescent="0.2">
      <c r="A8" s="158" t="s">
        <v>989</v>
      </c>
      <c r="B8" s="161"/>
      <c r="C8" s="166">
        <f>Fecha_Base</f>
        <v>44908</v>
      </c>
    </row>
    <row r="9" spans="1:9" s="116" customFormat="1" ht="20.100000000000001" customHeight="1" x14ac:dyDescent="0.2">
      <c r="A9" s="158" t="s">
        <v>17</v>
      </c>
      <c r="B9" s="161"/>
      <c r="C9" s="167">
        <f>Plazo_Obra</f>
        <v>730</v>
      </c>
    </row>
    <row r="10" spans="1:9" s="116" customFormat="1" ht="20.100000000000001" customHeight="1" x14ac:dyDescent="0.2">
      <c r="A10" s="158" t="s">
        <v>13</v>
      </c>
      <c r="B10" s="161"/>
      <c r="C10" s="158">
        <f>Contratista</f>
        <v>0</v>
      </c>
    </row>
    <row r="11" spans="1:9" s="116" customFormat="1" ht="20.100000000000001" customHeight="1" x14ac:dyDescent="0.2">
      <c r="A11" s="158" t="s">
        <v>47</v>
      </c>
      <c r="B11" s="161"/>
      <c r="C11" s="168">
        <f>Monto_Oferta</f>
        <v>0</v>
      </c>
    </row>
    <row r="12" spans="1:9" ht="20.100000000000001" customHeight="1" x14ac:dyDescent="0.2"/>
    <row r="13" spans="1:9" ht="20.100000000000001" customHeight="1" x14ac:dyDescent="0.2">
      <c r="A13" s="169" t="s">
        <v>46</v>
      </c>
      <c r="B13" s="170"/>
      <c r="C13" s="170"/>
      <c r="D13" s="170"/>
      <c r="E13" s="170"/>
      <c r="F13" s="170"/>
      <c r="G13" s="170"/>
      <c r="H13" s="171"/>
      <c r="I13" s="172"/>
    </row>
    <row r="14" spans="1:9" ht="20.100000000000001" customHeight="1" x14ac:dyDescent="0.2"/>
    <row r="15" spans="1:9" ht="20.100000000000001" customHeight="1" x14ac:dyDescent="0.2">
      <c r="A15" s="325" t="s">
        <v>991</v>
      </c>
      <c r="B15" s="327" t="s">
        <v>0</v>
      </c>
      <c r="C15" s="328"/>
      <c r="D15" s="325" t="s">
        <v>1</v>
      </c>
      <c r="E15" s="325" t="s">
        <v>2</v>
      </c>
      <c r="F15" s="324" t="s">
        <v>1031</v>
      </c>
      <c r="G15" s="324" t="s">
        <v>1032</v>
      </c>
      <c r="H15" s="324" t="s">
        <v>1010</v>
      </c>
      <c r="I15" s="325" t="s">
        <v>14</v>
      </c>
    </row>
    <row r="16" spans="1:9" ht="20.100000000000001" customHeight="1" x14ac:dyDescent="0.2">
      <c r="A16" s="326"/>
      <c r="B16" s="329"/>
      <c r="C16" s="330"/>
      <c r="D16" s="326"/>
      <c r="E16" s="326"/>
      <c r="F16" s="324"/>
      <c r="G16" s="324"/>
      <c r="H16" s="324"/>
      <c r="I16" s="326"/>
    </row>
    <row r="17" spans="1:9" ht="20.100000000000001" customHeight="1" x14ac:dyDescent="0.2">
      <c r="A17" s="81"/>
      <c r="B17" s="143"/>
      <c r="C17" s="143"/>
      <c r="D17" s="81"/>
      <c r="E17" s="81"/>
      <c r="F17" s="143"/>
      <c r="G17" s="143"/>
      <c r="I17" s="173"/>
    </row>
    <row r="18" spans="1:9" ht="24.95" customHeight="1" x14ac:dyDescent="0.2">
      <c r="A18" s="153">
        <f>Datos!B26</f>
        <v>1</v>
      </c>
      <c r="B18" s="321" t="str">
        <f t="shared" ref="B18:B49" si="0">IFERROR(VLOOKUP(A18,Tabla_Datos,2,FALSE),"")</f>
        <v xml:space="preserve">MANTENIMIENTO Y LIMPIEZA GENERAL
</v>
      </c>
      <c r="C18" s="322"/>
      <c r="D18" s="174" t="str">
        <f t="shared" ref="D18:D49" si="1">IFERROR(VLOOKUP(A18,Tabla_Datos,3,FALSE),"")</f>
        <v>MES</v>
      </c>
      <c r="E18" s="175">
        <f t="shared" ref="E18:E49" si="2">IFERROR(VLOOKUP(A18,Tabla_Datos,4,FALSE),0)</f>
        <v>24</v>
      </c>
      <c r="F18" s="176">
        <f t="shared" ref="F18:F49" si="3">IFERROR(VLOOKUP(A18,Tabla_Analisis_Precio,7,FALSE),0)</f>
        <v>0</v>
      </c>
      <c r="G18" s="134">
        <f t="shared" ref="G18:G49" si="4">ROUND(PrecioUnitario(F18,Costo_Financiero,Gasto_Generales_Porcentaje,Beneficio,Ingresos_Brutos,IVA),2)</f>
        <v>0</v>
      </c>
      <c r="H18" s="134">
        <f>ROUND(E18*G18,2)</f>
        <v>0</v>
      </c>
      <c r="I18" s="177">
        <f t="shared" ref="I18:I49" si="5">IFERROR(H18/Monto_Oferta,0)</f>
        <v>0</v>
      </c>
    </row>
    <row r="19" spans="1:9" ht="24.95" customHeight="1" x14ac:dyDescent="0.2">
      <c r="A19" s="153">
        <f>Datos!B27</f>
        <v>2</v>
      </c>
      <c r="B19" s="321" t="str">
        <f t="shared" si="0"/>
        <v>LIMPIEZA Y CUIDADO DE LOS BAÑOS PUBLICOS</v>
      </c>
      <c r="C19" s="322"/>
      <c r="D19" s="174" t="str">
        <f t="shared" si="1"/>
        <v>M ES</v>
      </c>
      <c r="E19" s="175">
        <f t="shared" si="2"/>
        <v>24</v>
      </c>
      <c r="F19" s="176">
        <f t="shared" si="3"/>
        <v>0</v>
      </c>
      <c r="G19" s="134">
        <f t="shared" si="4"/>
        <v>0</v>
      </c>
      <c r="H19" s="134">
        <f t="shared" ref="H19:H82" si="6">ROUND(E19*G19,2)</f>
        <v>0</v>
      </c>
      <c r="I19" s="177">
        <f t="shared" si="5"/>
        <v>0</v>
      </c>
    </row>
    <row r="20" spans="1:9" ht="24.95" customHeight="1" x14ac:dyDescent="0.2">
      <c r="A20" s="153">
        <f>Datos!B28</f>
        <v>3</v>
      </c>
      <c r="B20" s="321" t="str">
        <f t="shared" si="0"/>
        <v>MANTEMIMIENTO DE PARQUIZADO, CARPETA VERDE, CANTEROS Y ESPECIES JUVENILES</v>
      </c>
      <c r="C20" s="322"/>
      <c r="D20" s="174">
        <f t="shared" si="1"/>
        <v>0</v>
      </c>
      <c r="E20" s="175">
        <f t="shared" si="2"/>
        <v>0</v>
      </c>
      <c r="F20" s="176">
        <f t="shared" si="3"/>
        <v>0</v>
      </c>
      <c r="G20" s="134">
        <f t="shared" si="4"/>
        <v>0</v>
      </c>
      <c r="H20" s="134">
        <f t="shared" si="6"/>
        <v>0</v>
      </c>
      <c r="I20" s="177">
        <f t="shared" si="5"/>
        <v>0</v>
      </c>
    </row>
    <row r="21" spans="1:9" ht="24.95" customHeight="1" x14ac:dyDescent="0.2">
      <c r="A21" s="153" t="str">
        <f>Datos!B29</f>
        <v>3.1</v>
      </c>
      <c r="B21" s="321" t="str">
        <f t="shared" si="0"/>
        <v xml:space="preserve">Siega de la carpeta verde y Control de Plagas, Enfermedades y Malezas </v>
      </c>
      <c r="C21" s="322"/>
      <c r="D21" s="174" t="str">
        <f t="shared" si="1"/>
        <v>MES</v>
      </c>
      <c r="E21" s="175">
        <f t="shared" si="2"/>
        <v>24</v>
      </c>
      <c r="F21" s="176">
        <f t="shared" si="3"/>
        <v>0</v>
      </c>
      <c r="G21" s="134">
        <f t="shared" si="4"/>
        <v>0</v>
      </c>
      <c r="H21" s="134">
        <f t="shared" si="6"/>
        <v>0</v>
      </c>
      <c r="I21" s="177">
        <f t="shared" si="5"/>
        <v>0</v>
      </c>
    </row>
    <row r="22" spans="1:9" ht="24.95" customHeight="1" x14ac:dyDescent="0.2">
      <c r="A22" s="153" t="str">
        <f>Datos!B30</f>
        <v>3.2</v>
      </c>
      <c r="B22" s="321" t="str">
        <f t="shared" si="0"/>
        <v>Resiembra</v>
      </c>
      <c r="C22" s="322"/>
      <c r="D22" s="174" t="str">
        <f t="shared" si="1"/>
        <v>M2</v>
      </c>
      <c r="E22" s="175">
        <f t="shared" si="2"/>
        <v>1000</v>
      </c>
      <c r="F22" s="176">
        <f t="shared" si="3"/>
        <v>0</v>
      </c>
      <c r="G22" s="134">
        <f t="shared" si="4"/>
        <v>0</v>
      </c>
      <c r="H22" s="134">
        <f t="shared" si="6"/>
        <v>0</v>
      </c>
      <c r="I22" s="177">
        <f t="shared" si="5"/>
        <v>0</v>
      </c>
    </row>
    <row r="23" spans="1:9" ht="24.95" customHeight="1" x14ac:dyDescent="0.2">
      <c r="A23" s="153" t="str">
        <f>Datos!B31</f>
        <v>3.3</v>
      </c>
      <c r="B23" s="321" t="str">
        <f t="shared" si="0"/>
        <v>Mantenimiento de canteros, plantas herbaceas, arbustos y arboles</v>
      </c>
      <c r="C23" s="322"/>
      <c r="D23" s="174" t="str">
        <f t="shared" si="1"/>
        <v>MES</v>
      </c>
      <c r="E23" s="175">
        <f t="shared" si="2"/>
        <v>24</v>
      </c>
      <c r="F23" s="176">
        <f t="shared" si="3"/>
        <v>0</v>
      </c>
      <c r="G23" s="134">
        <f t="shared" si="4"/>
        <v>0</v>
      </c>
      <c r="H23" s="134">
        <f t="shared" si="6"/>
        <v>0</v>
      </c>
      <c r="I23" s="177">
        <f t="shared" si="5"/>
        <v>0</v>
      </c>
    </row>
    <row r="24" spans="1:9" ht="24.95" customHeight="1" x14ac:dyDescent="0.2">
      <c r="A24" s="153">
        <f>Datos!B32</f>
        <v>4</v>
      </c>
      <c r="B24" s="321" t="str">
        <f t="shared" si="0"/>
        <v xml:space="preserve">MANTENIMIENTO DEL MOBILIARIO </v>
      </c>
      <c r="C24" s="322"/>
      <c r="D24" s="174" t="str">
        <f t="shared" si="1"/>
        <v>UN</v>
      </c>
      <c r="E24" s="175">
        <f t="shared" si="2"/>
        <v>418</v>
      </c>
      <c r="F24" s="176">
        <f t="shared" si="3"/>
        <v>0</v>
      </c>
      <c r="G24" s="134">
        <f t="shared" si="4"/>
        <v>0</v>
      </c>
      <c r="H24" s="134">
        <f t="shared" si="6"/>
        <v>0</v>
      </c>
      <c r="I24" s="177">
        <f t="shared" si="5"/>
        <v>0</v>
      </c>
    </row>
    <row r="25" spans="1:9" ht="24.95" customHeight="1" x14ac:dyDescent="0.2">
      <c r="A25" s="153">
        <f>Datos!B33</f>
        <v>5</v>
      </c>
      <c r="B25" s="321" t="str">
        <f t="shared" si="0"/>
        <v>COMPRA Y REPOSICION DE ESPECIES ORNAMENTALES</v>
      </c>
      <c r="C25" s="322"/>
      <c r="D25" s="174" t="str">
        <f t="shared" si="1"/>
        <v>UN</v>
      </c>
      <c r="E25" s="175">
        <f t="shared" si="2"/>
        <v>10</v>
      </c>
      <c r="F25" s="176">
        <f t="shared" si="3"/>
        <v>0</v>
      </c>
      <c r="G25" s="134">
        <f t="shared" si="4"/>
        <v>0</v>
      </c>
      <c r="H25" s="134">
        <f t="shared" si="6"/>
        <v>0</v>
      </c>
      <c r="I25" s="177">
        <f t="shared" si="5"/>
        <v>0</v>
      </c>
    </row>
    <row r="26" spans="1:9" ht="24.95" customHeight="1" x14ac:dyDescent="0.2">
      <c r="A26" s="153">
        <f>Datos!B34</f>
        <v>6</v>
      </c>
      <c r="B26" s="321" t="str">
        <f t="shared" si="0"/>
        <v>PROGRAMA DE FERTILIZACION</v>
      </c>
      <c r="C26" s="322"/>
      <c r="D26" s="174" t="str">
        <f t="shared" si="1"/>
        <v>UN</v>
      </c>
      <c r="E26" s="175">
        <f t="shared" si="2"/>
        <v>2</v>
      </c>
      <c r="F26" s="176">
        <f t="shared" si="3"/>
        <v>0</v>
      </c>
      <c r="G26" s="134">
        <f t="shared" si="4"/>
        <v>0</v>
      </c>
      <c r="H26" s="134">
        <f t="shared" si="6"/>
        <v>0</v>
      </c>
      <c r="I26" s="177">
        <f t="shared" si="5"/>
        <v>0</v>
      </c>
    </row>
    <row r="27" spans="1:9" ht="24.95" customHeight="1" x14ac:dyDescent="0.2">
      <c r="A27" s="153">
        <f>Datos!B35</f>
        <v>7</v>
      </c>
      <c r="B27" s="321" t="str">
        <f t="shared" si="0"/>
        <v>PODA</v>
      </c>
      <c r="C27" s="322"/>
      <c r="D27" s="174" t="str">
        <f t="shared" si="1"/>
        <v>MES</v>
      </c>
      <c r="E27" s="175">
        <f t="shared" si="2"/>
        <v>24</v>
      </c>
      <c r="F27" s="176">
        <f t="shared" si="3"/>
        <v>0</v>
      </c>
      <c r="G27" s="134">
        <f t="shared" si="4"/>
        <v>0</v>
      </c>
      <c r="H27" s="134">
        <f t="shared" si="6"/>
        <v>0</v>
      </c>
      <c r="I27" s="177">
        <f t="shared" si="5"/>
        <v>0</v>
      </c>
    </row>
    <row r="28" spans="1:9" ht="24.95" customHeight="1" x14ac:dyDescent="0.2">
      <c r="A28" s="153">
        <f>Datos!B36</f>
        <v>8</v>
      </c>
      <c r="B28" s="321" t="str">
        <f t="shared" si="0"/>
        <v xml:space="preserve">RIEGO </v>
      </c>
      <c r="C28" s="322"/>
      <c r="D28" s="174">
        <f t="shared" si="1"/>
        <v>0</v>
      </c>
      <c r="E28" s="175">
        <f t="shared" si="2"/>
        <v>0</v>
      </c>
      <c r="F28" s="176">
        <f t="shared" si="3"/>
        <v>0</v>
      </c>
      <c r="G28" s="134">
        <f t="shared" si="4"/>
        <v>0</v>
      </c>
      <c r="H28" s="134">
        <f t="shared" si="6"/>
        <v>0</v>
      </c>
      <c r="I28" s="177">
        <f t="shared" si="5"/>
        <v>0</v>
      </c>
    </row>
    <row r="29" spans="1:9" ht="24.95" customHeight="1" x14ac:dyDescent="0.2">
      <c r="A29" s="153" t="str">
        <f>Datos!B37</f>
        <v>8.1</v>
      </c>
      <c r="B29" s="321" t="str">
        <f t="shared" si="0"/>
        <v>Programa de Riego e Inventario Inicial</v>
      </c>
      <c r="C29" s="322"/>
      <c r="D29" s="174" t="str">
        <f t="shared" si="1"/>
        <v>Hs</v>
      </c>
      <c r="E29" s="175">
        <f t="shared" si="2"/>
        <v>3</v>
      </c>
      <c r="F29" s="176">
        <f t="shared" si="3"/>
        <v>0</v>
      </c>
      <c r="G29" s="134">
        <f t="shared" si="4"/>
        <v>0</v>
      </c>
      <c r="H29" s="134">
        <f t="shared" si="6"/>
        <v>0</v>
      </c>
      <c r="I29" s="177">
        <f t="shared" si="5"/>
        <v>0</v>
      </c>
    </row>
    <row r="30" spans="1:9" ht="24.95" customHeight="1" x14ac:dyDescent="0.2">
      <c r="A30" s="153" t="str">
        <f>Datos!B38</f>
        <v>8.2</v>
      </c>
      <c r="B30" s="321" t="str">
        <f t="shared" si="0"/>
        <v>Inspección, revisión, control, mantenimiento y reparación en los sistemas de riego</v>
      </c>
      <c r="C30" s="322"/>
      <c r="D30" s="174" t="str">
        <f t="shared" si="1"/>
        <v>MES</v>
      </c>
      <c r="E30" s="175">
        <f t="shared" si="2"/>
        <v>24</v>
      </c>
      <c r="F30" s="176">
        <f t="shared" si="3"/>
        <v>0</v>
      </c>
      <c r="G30" s="134">
        <f t="shared" si="4"/>
        <v>0</v>
      </c>
      <c r="H30" s="134">
        <f t="shared" si="6"/>
        <v>0</v>
      </c>
      <c r="I30" s="177">
        <f t="shared" si="5"/>
        <v>0</v>
      </c>
    </row>
    <row r="31" spans="1:9" ht="24.95" customHeight="1" x14ac:dyDescent="0.2">
      <c r="A31" s="153">
        <f>Datos!B39</f>
        <v>9</v>
      </c>
      <c r="B31" s="321" t="str">
        <f t="shared" si="0"/>
        <v xml:space="preserve">MANTENIMIENTO DEL SISTEMA ELECTRICO </v>
      </c>
      <c r="C31" s="322"/>
      <c r="D31" s="174">
        <f t="shared" si="1"/>
        <v>0</v>
      </c>
      <c r="E31" s="175">
        <f t="shared" si="2"/>
        <v>0</v>
      </c>
      <c r="F31" s="176">
        <f t="shared" si="3"/>
        <v>0</v>
      </c>
      <c r="G31" s="134">
        <f t="shared" si="4"/>
        <v>0</v>
      </c>
      <c r="H31" s="134">
        <f t="shared" si="6"/>
        <v>0</v>
      </c>
      <c r="I31" s="177">
        <f t="shared" si="5"/>
        <v>0</v>
      </c>
    </row>
    <row r="32" spans="1:9" ht="24.95" customHeight="1" x14ac:dyDescent="0.2">
      <c r="A32" s="153" t="str">
        <f>Datos!B40</f>
        <v>9.1</v>
      </c>
      <c r="B32" s="321" t="str">
        <f t="shared" si="0"/>
        <v>Sistema eléctrico Parque Belgrano</v>
      </c>
      <c r="C32" s="322"/>
      <c r="D32" s="174" t="str">
        <f t="shared" si="1"/>
        <v>MES</v>
      </c>
      <c r="E32" s="175">
        <f t="shared" si="2"/>
        <v>24</v>
      </c>
      <c r="F32" s="176">
        <f t="shared" si="3"/>
        <v>0</v>
      </c>
      <c r="G32" s="134">
        <f t="shared" si="4"/>
        <v>0</v>
      </c>
      <c r="H32" s="134">
        <f t="shared" si="6"/>
        <v>0</v>
      </c>
      <c r="I32" s="177">
        <f t="shared" si="5"/>
        <v>0</v>
      </c>
    </row>
    <row r="33" spans="1:9" ht="24.95" customHeight="1" x14ac:dyDescent="0.2">
      <c r="A33" s="153" t="str">
        <f>Datos!B41</f>
        <v>9.2</v>
      </c>
      <c r="B33" s="321" t="str">
        <f t="shared" si="0"/>
        <v>Mantenimiento de Luminarias de Altura</v>
      </c>
      <c r="C33" s="322"/>
      <c r="D33" s="174" t="str">
        <f t="shared" si="1"/>
        <v>MES</v>
      </c>
      <c r="E33" s="175">
        <f t="shared" si="2"/>
        <v>24</v>
      </c>
      <c r="F33" s="176">
        <f t="shared" si="3"/>
        <v>0</v>
      </c>
      <c r="G33" s="134">
        <f t="shared" si="4"/>
        <v>0</v>
      </c>
      <c r="H33" s="134">
        <f t="shared" si="6"/>
        <v>0</v>
      </c>
      <c r="I33" s="177">
        <f t="shared" si="5"/>
        <v>0</v>
      </c>
    </row>
    <row r="34" spans="1:9" ht="24.95" customHeight="1" x14ac:dyDescent="0.2">
      <c r="A34" s="153" t="str">
        <f>Datos!B42</f>
        <v>9.3</v>
      </c>
      <c r="B34" s="321" t="str">
        <f t="shared" si="0"/>
        <v>Provisión de repuesto Luminarias Stoggy</v>
      </c>
      <c r="C34" s="322"/>
      <c r="D34" s="174" t="str">
        <f t="shared" si="1"/>
        <v>UN</v>
      </c>
      <c r="E34" s="175">
        <f t="shared" si="2"/>
        <v>6</v>
      </c>
      <c r="F34" s="176">
        <f t="shared" si="3"/>
        <v>0</v>
      </c>
      <c r="G34" s="134">
        <f t="shared" si="4"/>
        <v>0</v>
      </c>
      <c r="H34" s="134">
        <f t="shared" si="6"/>
        <v>0</v>
      </c>
      <c r="I34" s="177">
        <f t="shared" si="5"/>
        <v>0</v>
      </c>
    </row>
    <row r="35" spans="1:9" ht="24.95" customHeight="1" x14ac:dyDescent="0.2">
      <c r="A35" s="153" t="str">
        <f>Datos!B43</f>
        <v>9.4</v>
      </c>
      <c r="B35" s="321" t="str">
        <f t="shared" si="0"/>
        <v>Provisión de repuesto Luminarias MiniStoggy</v>
      </c>
      <c r="C35" s="322"/>
      <c r="D35" s="174" t="str">
        <f t="shared" si="1"/>
        <v>UN</v>
      </c>
      <c r="E35" s="175">
        <f t="shared" si="2"/>
        <v>12</v>
      </c>
      <c r="F35" s="176">
        <f t="shared" si="3"/>
        <v>0</v>
      </c>
      <c r="G35" s="134">
        <f t="shared" si="4"/>
        <v>0</v>
      </c>
      <c r="H35" s="134">
        <f t="shared" si="6"/>
        <v>0</v>
      </c>
      <c r="I35" s="177">
        <f t="shared" si="5"/>
        <v>0</v>
      </c>
    </row>
    <row r="36" spans="1:9" ht="24.95" customHeight="1" x14ac:dyDescent="0.2">
      <c r="A36" s="153" t="str">
        <f>Datos!B44</f>
        <v>9.5</v>
      </c>
      <c r="B36" s="321" t="str">
        <f t="shared" si="0"/>
        <v>Provisión de repuesto Luminarias MiniStoggy2</v>
      </c>
      <c r="C36" s="322"/>
      <c r="D36" s="174" t="str">
        <f t="shared" si="1"/>
        <v>UN</v>
      </c>
      <c r="E36" s="175">
        <f t="shared" si="2"/>
        <v>24</v>
      </c>
      <c r="F36" s="176">
        <f t="shared" si="3"/>
        <v>0</v>
      </c>
      <c r="G36" s="134">
        <f t="shared" si="4"/>
        <v>0</v>
      </c>
      <c r="H36" s="134">
        <f t="shared" si="6"/>
        <v>0</v>
      </c>
      <c r="I36" s="177">
        <f t="shared" si="5"/>
        <v>0</v>
      </c>
    </row>
    <row r="37" spans="1:9" ht="24.95" customHeight="1" x14ac:dyDescent="0.2">
      <c r="A37" s="153" t="str">
        <f>Datos!B45</f>
        <v>9.6</v>
      </c>
      <c r="B37" s="321" t="str">
        <f t="shared" si="0"/>
        <v>Provisión de repuesto Lampara AR111</v>
      </c>
      <c r="C37" s="322"/>
      <c r="D37" s="174" t="str">
        <f t="shared" si="1"/>
        <v>UN</v>
      </c>
      <c r="E37" s="175">
        <f t="shared" si="2"/>
        <v>100</v>
      </c>
      <c r="F37" s="176">
        <f t="shared" si="3"/>
        <v>0</v>
      </c>
      <c r="G37" s="134">
        <f t="shared" si="4"/>
        <v>0</v>
      </c>
      <c r="H37" s="134">
        <f t="shared" si="6"/>
        <v>0</v>
      </c>
      <c r="I37" s="177">
        <f t="shared" si="5"/>
        <v>0</v>
      </c>
    </row>
    <row r="38" spans="1:9" ht="24.95" customHeight="1" x14ac:dyDescent="0.2">
      <c r="A38" s="153" t="str">
        <f>Datos!B46</f>
        <v>9.7</v>
      </c>
      <c r="B38" s="321" t="str">
        <f t="shared" si="0"/>
        <v>Provisión de repuesto Toma Corriente</v>
      </c>
      <c r="C38" s="322"/>
      <c r="D38" s="174" t="str">
        <f t="shared" si="1"/>
        <v>UN</v>
      </c>
      <c r="E38" s="175">
        <f t="shared" si="2"/>
        <v>40</v>
      </c>
      <c r="F38" s="176">
        <f t="shared" si="3"/>
        <v>0</v>
      </c>
      <c r="G38" s="134">
        <f t="shared" si="4"/>
        <v>0</v>
      </c>
      <c r="H38" s="134">
        <f t="shared" si="6"/>
        <v>0</v>
      </c>
      <c r="I38" s="177">
        <f t="shared" si="5"/>
        <v>0</v>
      </c>
    </row>
    <row r="39" spans="1:9" ht="24.95" customHeight="1" x14ac:dyDescent="0.2">
      <c r="A39" s="153" t="str">
        <f>Datos!B47</f>
        <v>9.8</v>
      </c>
      <c r="B39" s="321" t="str">
        <f t="shared" si="0"/>
        <v>Provisión de Tiras de led</v>
      </c>
      <c r="C39" s="322"/>
      <c r="D39" s="174" t="str">
        <f t="shared" si="1"/>
        <v>ML</v>
      </c>
      <c r="E39" s="175">
        <f t="shared" si="2"/>
        <v>100</v>
      </c>
      <c r="F39" s="176">
        <f t="shared" si="3"/>
        <v>0</v>
      </c>
      <c r="G39" s="134">
        <f t="shared" si="4"/>
        <v>0</v>
      </c>
      <c r="H39" s="134">
        <f t="shared" si="6"/>
        <v>0</v>
      </c>
      <c r="I39" s="177">
        <f t="shared" si="5"/>
        <v>0</v>
      </c>
    </row>
    <row r="40" spans="1:9" ht="24.95" customHeight="1" x14ac:dyDescent="0.2">
      <c r="A40" s="153" t="str">
        <f>Datos!B48</f>
        <v>9.9</v>
      </c>
      <c r="B40" s="321" t="str">
        <f t="shared" si="0"/>
        <v>Provisión de Ojos de Buey</v>
      </c>
      <c r="C40" s="322"/>
      <c r="D40" s="174" t="str">
        <f t="shared" si="1"/>
        <v>UN</v>
      </c>
      <c r="E40" s="175">
        <f t="shared" si="2"/>
        <v>50</v>
      </c>
      <c r="F40" s="176">
        <f t="shared" si="3"/>
        <v>0</v>
      </c>
      <c r="G40" s="134">
        <f t="shared" si="4"/>
        <v>0</v>
      </c>
      <c r="H40" s="134">
        <f t="shared" si="6"/>
        <v>0</v>
      </c>
      <c r="I40" s="177">
        <f t="shared" si="5"/>
        <v>0</v>
      </c>
    </row>
    <row r="41" spans="1:9" ht="24.95" customHeight="1" x14ac:dyDescent="0.2">
      <c r="A41" s="153">
        <f>Datos!B49</f>
        <v>10</v>
      </c>
      <c r="B41" s="321" t="str">
        <f t="shared" si="0"/>
        <v>EVENTOS</v>
      </c>
      <c r="C41" s="322"/>
      <c r="D41" s="174" t="str">
        <f t="shared" si="1"/>
        <v>MES</v>
      </c>
      <c r="E41" s="175">
        <f t="shared" si="2"/>
        <v>24</v>
      </c>
      <c r="F41" s="176">
        <f t="shared" si="3"/>
        <v>0</v>
      </c>
      <c r="G41" s="134">
        <f t="shared" si="4"/>
        <v>0</v>
      </c>
      <c r="H41" s="134">
        <f t="shared" si="6"/>
        <v>0</v>
      </c>
      <c r="I41" s="177">
        <f t="shared" si="5"/>
        <v>0</v>
      </c>
    </row>
    <row r="42" spans="1:9" ht="24.95" customHeight="1" x14ac:dyDescent="0.2">
      <c r="A42" s="153">
        <f>Datos!B50</f>
        <v>11</v>
      </c>
      <c r="B42" s="321" t="str">
        <f t="shared" si="0"/>
        <v>COMPOSTAJE</v>
      </c>
      <c r="C42" s="322"/>
      <c r="D42" s="174">
        <f t="shared" si="1"/>
        <v>0</v>
      </c>
      <c r="E42" s="175">
        <f t="shared" si="2"/>
        <v>0</v>
      </c>
      <c r="F42" s="176">
        <f t="shared" si="3"/>
        <v>0</v>
      </c>
      <c r="G42" s="134">
        <f t="shared" si="4"/>
        <v>0</v>
      </c>
      <c r="H42" s="134">
        <f t="shared" si="6"/>
        <v>0</v>
      </c>
      <c r="I42" s="177">
        <f t="shared" si="5"/>
        <v>0</v>
      </c>
    </row>
    <row r="43" spans="1:9" ht="24.95" customHeight="1" x14ac:dyDescent="0.2">
      <c r="A43" s="153" t="str">
        <f>Datos!B51</f>
        <v>11.1</v>
      </c>
      <c r="B43" s="321" t="str">
        <f t="shared" si="0"/>
        <v>Fabricacion e instalacion de composteras</v>
      </c>
      <c r="C43" s="322"/>
      <c r="D43" s="174" t="str">
        <f t="shared" si="1"/>
        <v xml:space="preserve">UN </v>
      </c>
      <c r="E43" s="175">
        <f t="shared" si="2"/>
        <v>5</v>
      </c>
      <c r="F43" s="176">
        <f t="shared" si="3"/>
        <v>0</v>
      </c>
      <c r="G43" s="134">
        <f t="shared" si="4"/>
        <v>0</v>
      </c>
      <c r="H43" s="134">
        <f t="shared" si="6"/>
        <v>0</v>
      </c>
      <c r="I43" s="177">
        <f t="shared" si="5"/>
        <v>0</v>
      </c>
    </row>
    <row r="44" spans="1:9" ht="24.95" customHeight="1" x14ac:dyDescent="0.2">
      <c r="A44" s="153" t="str">
        <f>Datos!B52</f>
        <v>11.2</v>
      </c>
      <c r="B44" s="321" t="str">
        <f t="shared" si="0"/>
        <v>Manejo de las composteras</v>
      </c>
      <c r="C44" s="322"/>
      <c r="D44" s="174" t="str">
        <f t="shared" si="1"/>
        <v>MES</v>
      </c>
      <c r="E44" s="175">
        <f t="shared" si="2"/>
        <v>24</v>
      </c>
      <c r="F44" s="176">
        <f t="shared" si="3"/>
        <v>0</v>
      </c>
      <c r="G44" s="134">
        <f t="shared" si="4"/>
        <v>0</v>
      </c>
      <c r="H44" s="134">
        <f t="shared" si="6"/>
        <v>0</v>
      </c>
      <c r="I44" s="177">
        <f t="shared" si="5"/>
        <v>0</v>
      </c>
    </row>
    <row r="45" spans="1:9" ht="24.95" customHeight="1" x14ac:dyDescent="0.2">
      <c r="A45" s="153">
        <f>Datos!B53</f>
        <v>12</v>
      </c>
      <c r="B45" s="321" t="str">
        <f t="shared" si="0"/>
        <v>EDUCACION AMBIENTAL Y PRÁCTICAS SUSTENTABLES</v>
      </c>
      <c r="C45" s="322"/>
      <c r="D45" s="174" t="str">
        <f t="shared" si="1"/>
        <v>MES</v>
      </c>
      <c r="E45" s="175">
        <f t="shared" si="2"/>
        <v>24</v>
      </c>
      <c r="F45" s="176">
        <f t="shared" si="3"/>
        <v>0</v>
      </c>
      <c r="G45" s="134">
        <f t="shared" si="4"/>
        <v>0</v>
      </c>
      <c r="H45" s="134">
        <f t="shared" si="6"/>
        <v>0</v>
      </c>
      <c r="I45" s="177">
        <f t="shared" si="5"/>
        <v>0</v>
      </c>
    </row>
    <row r="46" spans="1:9" ht="24.95" customHeight="1" x14ac:dyDescent="0.2">
      <c r="A46" s="153">
        <f>Datos!B54</f>
        <v>0</v>
      </c>
      <c r="B46" s="321" t="str">
        <f t="shared" si="0"/>
        <v/>
      </c>
      <c r="C46" s="322"/>
      <c r="D46" s="174" t="str">
        <f t="shared" si="1"/>
        <v/>
      </c>
      <c r="E46" s="175">
        <f t="shared" si="2"/>
        <v>0</v>
      </c>
      <c r="F46" s="176">
        <f t="shared" si="3"/>
        <v>0</v>
      </c>
      <c r="G46" s="134">
        <f t="shared" si="4"/>
        <v>0</v>
      </c>
      <c r="H46" s="134">
        <f t="shared" si="6"/>
        <v>0</v>
      </c>
      <c r="I46" s="177">
        <f t="shared" si="5"/>
        <v>0</v>
      </c>
    </row>
    <row r="47" spans="1:9" ht="24.95" customHeight="1" x14ac:dyDescent="0.2">
      <c r="A47" s="153">
        <f>Datos!B55</f>
        <v>0</v>
      </c>
      <c r="B47" s="321" t="str">
        <f t="shared" si="0"/>
        <v/>
      </c>
      <c r="C47" s="322"/>
      <c r="D47" s="174" t="str">
        <f t="shared" si="1"/>
        <v/>
      </c>
      <c r="E47" s="175">
        <f t="shared" si="2"/>
        <v>0</v>
      </c>
      <c r="F47" s="176">
        <f t="shared" si="3"/>
        <v>0</v>
      </c>
      <c r="G47" s="134">
        <f t="shared" si="4"/>
        <v>0</v>
      </c>
      <c r="H47" s="134">
        <f t="shared" si="6"/>
        <v>0</v>
      </c>
      <c r="I47" s="177">
        <f t="shared" si="5"/>
        <v>0</v>
      </c>
    </row>
    <row r="48" spans="1:9" ht="24.95" customHeight="1" x14ac:dyDescent="0.2">
      <c r="A48" s="153">
        <f>Datos!B56</f>
        <v>0</v>
      </c>
      <c r="B48" s="321" t="str">
        <f t="shared" si="0"/>
        <v/>
      </c>
      <c r="C48" s="322"/>
      <c r="D48" s="174" t="str">
        <f t="shared" si="1"/>
        <v/>
      </c>
      <c r="E48" s="175">
        <f t="shared" si="2"/>
        <v>0</v>
      </c>
      <c r="F48" s="176">
        <f t="shared" si="3"/>
        <v>0</v>
      </c>
      <c r="G48" s="134">
        <f t="shared" si="4"/>
        <v>0</v>
      </c>
      <c r="H48" s="134">
        <f t="shared" si="6"/>
        <v>0</v>
      </c>
      <c r="I48" s="177">
        <f t="shared" si="5"/>
        <v>0</v>
      </c>
    </row>
    <row r="49" spans="1:9" ht="24.95" customHeight="1" x14ac:dyDescent="0.2">
      <c r="A49" s="153">
        <f>Datos!B57</f>
        <v>0</v>
      </c>
      <c r="B49" s="321" t="str">
        <f t="shared" si="0"/>
        <v/>
      </c>
      <c r="C49" s="322"/>
      <c r="D49" s="174" t="str">
        <f t="shared" si="1"/>
        <v/>
      </c>
      <c r="E49" s="175">
        <f t="shared" si="2"/>
        <v>0</v>
      </c>
      <c r="F49" s="176">
        <f t="shared" si="3"/>
        <v>0</v>
      </c>
      <c r="G49" s="134">
        <f t="shared" si="4"/>
        <v>0</v>
      </c>
      <c r="H49" s="134">
        <f t="shared" si="6"/>
        <v>0</v>
      </c>
      <c r="I49" s="177">
        <f t="shared" si="5"/>
        <v>0</v>
      </c>
    </row>
    <row r="50" spans="1:9" ht="24.95" customHeight="1" x14ac:dyDescent="0.2">
      <c r="A50" s="153">
        <f>Datos!B58</f>
        <v>0</v>
      </c>
      <c r="B50" s="321" t="str">
        <f t="shared" ref="B50:B81" si="7">IFERROR(VLOOKUP(A50,Tabla_Datos,2,FALSE),"")</f>
        <v/>
      </c>
      <c r="C50" s="322"/>
      <c r="D50" s="174" t="str">
        <f t="shared" ref="D50:D81" si="8">IFERROR(VLOOKUP(A50,Tabla_Datos,3,FALSE),"")</f>
        <v/>
      </c>
      <c r="E50" s="175">
        <f t="shared" ref="E50:E81" si="9">IFERROR(VLOOKUP(A50,Tabla_Datos,4,FALSE),0)</f>
        <v>0</v>
      </c>
      <c r="F50" s="176">
        <f t="shared" ref="F50:F81" si="10">IFERROR(VLOOKUP(A50,Tabla_Analisis_Precio,7,FALSE),0)</f>
        <v>0</v>
      </c>
      <c r="G50" s="134">
        <f t="shared" ref="G50:G81" si="11">ROUND(PrecioUnitario(F50,Costo_Financiero,Gasto_Generales_Porcentaje,Beneficio,Ingresos_Brutos,IVA),2)</f>
        <v>0</v>
      </c>
      <c r="H50" s="134">
        <f t="shared" si="6"/>
        <v>0</v>
      </c>
      <c r="I50" s="177">
        <f t="shared" ref="I50:I81" si="12">IFERROR(H50/Monto_Oferta,0)</f>
        <v>0</v>
      </c>
    </row>
    <row r="51" spans="1:9" ht="24.95" customHeight="1" x14ac:dyDescent="0.2">
      <c r="A51" s="153">
        <f>Datos!B59</f>
        <v>0</v>
      </c>
      <c r="B51" s="321" t="str">
        <f t="shared" si="7"/>
        <v/>
      </c>
      <c r="C51" s="322"/>
      <c r="D51" s="174" t="str">
        <f t="shared" si="8"/>
        <v/>
      </c>
      <c r="E51" s="175">
        <f t="shared" si="9"/>
        <v>0</v>
      </c>
      <c r="F51" s="176">
        <f t="shared" si="10"/>
        <v>0</v>
      </c>
      <c r="G51" s="134">
        <f t="shared" si="11"/>
        <v>0</v>
      </c>
      <c r="H51" s="134">
        <f t="shared" si="6"/>
        <v>0</v>
      </c>
      <c r="I51" s="177">
        <f t="shared" si="12"/>
        <v>0</v>
      </c>
    </row>
    <row r="52" spans="1:9" ht="24.95" customHeight="1" x14ac:dyDescent="0.2">
      <c r="A52" s="153">
        <f>Datos!B60</f>
        <v>0</v>
      </c>
      <c r="B52" s="321" t="str">
        <f t="shared" si="7"/>
        <v/>
      </c>
      <c r="C52" s="322"/>
      <c r="D52" s="174" t="str">
        <f t="shared" si="8"/>
        <v/>
      </c>
      <c r="E52" s="175">
        <f t="shared" si="9"/>
        <v>0</v>
      </c>
      <c r="F52" s="176">
        <f t="shared" si="10"/>
        <v>0</v>
      </c>
      <c r="G52" s="134">
        <f t="shared" si="11"/>
        <v>0</v>
      </c>
      <c r="H52" s="134">
        <f t="shared" si="6"/>
        <v>0</v>
      </c>
      <c r="I52" s="177">
        <f t="shared" si="12"/>
        <v>0</v>
      </c>
    </row>
    <row r="53" spans="1:9" ht="24.95" customHeight="1" x14ac:dyDescent="0.2">
      <c r="A53" s="153">
        <f>Datos!B61</f>
        <v>0</v>
      </c>
      <c r="B53" s="321" t="str">
        <f t="shared" si="7"/>
        <v/>
      </c>
      <c r="C53" s="322"/>
      <c r="D53" s="174" t="str">
        <f t="shared" si="8"/>
        <v/>
      </c>
      <c r="E53" s="175">
        <f t="shared" si="9"/>
        <v>0</v>
      </c>
      <c r="F53" s="176">
        <f t="shared" si="10"/>
        <v>0</v>
      </c>
      <c r="G53" s="134">
        <f t="shared" si="11"/>
        <v>0</v>
      </c>
      <c r="H53" s="134">
        <f t="shared" si="6"/>
        <v>0</v>
      </c>
      <c r="I53" s="177">
        <f t="shared" si="12"/>
        <v>0</v>
      </c>
    </row>
    <row r="54" spans="1:9" ht="24.95" customHeight="1" x14ac:dyDescent="0.2">
      <c r="A54" s="153">
        <f>Datos!B62</f>
        <v>0</v>
      </c>
      <c r="B54" s="321" t="str">
        <f t="shared" si="7"/>
        <v/>
      </c>
      <c r="C54" s="322"/>
      <c r="D54" s="174" t="str">
        <f t="shared" si="8"/>
        <v/>
      </c>
      <c r="E54" s="175">
        <f t="shared" si="9"/>
        <v>0</v>
      </c>
      <c r="F54" s="176">
        <f t="shared" si="10"/>
        <v>0</v>
      </c>
      <c r="G54" s="134">
        <f t="shared" si="11"/>
        <v>0</v>
      </c>
      <c r="H54" s="134">
        <f t="shared" si="6"/>
        <v>0</v>
      </c>
      <c r="I54" s="177">
        <f t="shared" si="12"/>
        <v>0</v>
      </c>
    </row>
    <row r="55" spans="1:9" ht="24.95" customHeight="1" x14ac:dyDescent="0.2">
      <c r="A55" s="153">
        <f>Datos!B63</f>
        <v>0</v>
      </c>
      <c r="B55" s="321" t="str">
        <f t="shared" si="7"/>
        <v/>
      </c>
      <c r="C55" s="322"/>
      <c r="D55" s="174" t="str">
        <f t="shared" si="8"/>
        <v/>
      </c>
      <c r="E55" s="175">
        <f t="shared" si="9"/>
        <v>0</v>
      </c>
      <c r="F55" s="176">
        <f t="shared" si="10"/>
        <v>0</v>
      </c>
      <c r="G55" s="134">
        <f t="shared" si="11"/>
        <v>0</v>
      </c>
      <c r="H55" s="134">
        <f t="shared" si="6"/>
        <v>0</v>
      </c>
      <c r="I55" s="177">
        <f t="shared" si="12"/>
        <v>0</v>
      </c>
    </row>
    <row r="56" spans="1:9" ht="24.95" customHeight="1" x14ac:dyDescent="0.2">
      <c r="A56" s="153">
        <f>Datos!B64</f>
        <v>0</v>
      </c>
      <c r="B56" s="321" t="str">
        <f t="shared" si="7"/>
        <v/>
      </c>
      <c r="C56" s="322"/>
      <c r="D56" s="174" t="str">
        <f t="shared" si="8"/>
        <v/>
      </c>
      <c r="E56" s="175">
        <f t="shared" si="9"/>
        <v>0</v>
      </c>
      <c r="F56" s="176">
        <f t="shared" si="10"/>
        <v>0</v>
      </c>
      <c r="G56" s="134">
        <f t="shared" si="11"/>
        <v>0</v>
      </c>
      <c r="H56" s="134">
        <f t="shared" si="6"/>
        <v>0</v>
      </c>
      <c r="I56" s="177">
        <f t="shared" si="12"/>
        <v>0</v>
      </c>
    </row>
    <row r="57" spans="1:9" ht="24.95" customHeight="1" x14ac:dyDescent="0.2">
      <c r="A57" s="153">
        <f>Datos!B65</f>
        <v>0</v>
      </c>
      <c r="B57" s="321" t="str">
        <f t="shared" si="7"/>
        <v/>
      </c>
      <c r="C57" s="322"/>
      <c r="D57" s="174" t="str">
        <f t="shared" si="8"/>
        <v/>
      </c>
      <c r="E57" s="175">
        <f t="shared" si="9"/>
        <v>0</v>
      </c>
      <c r="F57" s="176">
        <f t="shared" si="10"/>
        <v>0</v>
      </c>
      <c r="G57" s="134">
        <f t="shared" si="11"/>
        <v>0</v>
      </c>
      <c r="H57" s="134">
        <f t="shared" si="6"/>
        <v>0</v>
      </c>
      <c r="I57" s="177">
        <f t="shared" si="12"/>
        <v>0</v>
      </c>
    </row>
    <row r="58" spans="1:9" ht="24.95" customHeight="1" x14ac:dyDescent="0.2">
      <c r="A58" s="153">
        <f>Datos!B66</f>
        <v>0</v>
      </c>
      <c r="B58" s="321" t="str">
        <f t="shared" si="7"/>
        <v/>
      </c>
      <c r="C58" s="322"/>
      <c r="D58" s="174" t="str">
        <f t="shared" si="8"/>
        <v/>
      </c>
      <c r="E58" s="175">
        <f t="shared" si="9"/>
        <v>0</v>
      </c>
      <c r="F58" s="176">
        <f t="shared" si="10"/>
        <v>0</v>
      </c>
      <c r="G58" s="134">
        <f t="shared" si="11"/>
        <v>0</v>
      </c>
      <c r="H58" s="134">
        <f t="shared" si="6"/>
        <v>0</v>
      </c>
      <c r="I58" s="177">
        <f t="shared" si="12"/>
        <v>0</v>
      </c>
    </row>
    <row r="59" spans="1:9" ht="24.95" customHeight="1" x14ac:dyDescent="0.2">
      <c r="A59" s="153">
        <f>Datos!B67</f>
        <v>0</v>
      </c>
      <c r="B59" s="321" t="str">
        <f t="shared" si="7"/>
        <v/>
      </c>
      <c r="C59" s="322"/>
      <c r="D59" s="174" t="str">
        <f t="shared" si="8"/>
        <v/>
      </c>
      <c r="E59" s="175">
        <f t="shared" si="9"/>
        <v>0</v>
      </c>
      <c r="F59" s="176">
        <f t="shared" si="10"/>
        <v>0</v>
      </c>
      <c r="G59" s="134">
        <f t="shared" si="11"/>
        <v>0</v>
      </c>
      <c r="H59" s="134">
        <f t="shared" si="6"/>
        <v>0</v>
      </c>
      <c r="I59" s="177">
        <f t="shared" si="12"/>
        <v>0</v>
      </c>
    </row>
    <row r="60" spans="1:9" ht="24.95" customHeight="1" x14ac:dyDescent="0.2">
      <c r="A60" s="153">
        <f>Datos!B68</f>
        <v>0</v>
      </c>
      <c r="B60" s="321" t="str">
        <f t="shared" si="7"/>
        <v/>
      </c>
      <c r="C60" s="322"/>
      <c r="D60" s="174" t="str">
        <f t="shared" si="8"/>
        <v/>
      </c>
      <c r="E60" s="175">
        <f t="shared" si="9"/>
        <v>0</v>
      </c>
      <c r="F60" s="176">
        <f t="shared" si="10"/>
        <v>0</v>
      </c>
      <c r="G60" s="134">
        <f t="shared" si="11"/>
        <v>0</v>
      </c>
      <c r="H60" s="134">
        <f t="shared" si="6"/>
        <v>0</v>
      </c>
      <c r="I60" s="177">
        <f t="shared" si="12"/>
        <v>0</v>
      </c>
    </row>
    <row r="61" spans="1:9" ht="24.95" customHeight="1" x14ac:dyDescent="0.2">
      <c r="A61" s="153">
        <f>Datos!B69</f>
        <v>0</v>
      </c>
      <c r="B61" s="321" t="str">
        <f t="shared" si="7"/>
        <v/>
      </c>
      <c r="C61" s="322"/>
      <c r="D61" s="174" t="str">
        <f t="shared" si="8"/>
        <v/>
      </c>
      <c r="E61" s="175">
        <f t="shared" si="9"/>
        <v>0</v>
      </c>
      <c r="F61" s="176">
        <f t="shared" si="10"/>
        <v>0</v>
      </c>
      <c r="G61" s="134">
        <f t="shared" si="11"/>
        <v>0</v>
      </c>
      <c r="H61" s="134">
        <f t="shared" si="6"/>
        <v>0</v>
      </c>
      <c r="I61" s="177">
        <f t="shared" si="12"/>
        <v>0</v>
      </c>
    </row>
    <row r="62" spans="1:9" ht="24.95" customHeight="1" x14ac:dyDescent="0.2">
      <c r="A62" s="153">
        <f>Datos!B70</f>
        <v>0</v>
      </c>
      <c r="B62" s="321" t="str">
        <f t="shared" si="7"/>
        <v/>
      </c>
      <c r="C62" s="322"/>
      <c r="D62" s="174" t="str">
        <f t="shared" si="8"/>
        <v/>
      </c>
      <c r="E62" s="175">
        <f t="shared" si="9"/>
        <v>0</v>
      </c>
      <c r="F62" s="176">
        <f t="shared" si="10"/>
        <v>0</v>
      </c>
      <c r="G62" s="134">
        <f t="shared" si="11"/>
        <v>0</v>
      </c>
      <c r="H62" s="134">
        <f t="shared" si="6"/>
        <v>0</v>
      </c>
      <c r="I62" s="177">
        <f t="shared" si="12"/>
        <v>0</v>
      </c>
    </row>
    <row r="63" spans="1:9" ht="24.95" customHeight="1" x14ac:dyDescent="0.2">
      <c r="A63" s="153">
        <f>Datos!B71</f>
        <v>0</v>
      </c>
      <c r="B63" s="321" t="str">
        <f t="shared" si="7"/>
        <v/>
      </c>
      <c r="C63" s="322"/>
      <c r="D63" s="174" t="str">
        <f t="shared" si="8"/>
        <v/>
      </c>
      <c r="E63" s="175">
        <f t="shared" si="9"/>
        <v>0</v>
      </c>
      <c r="F63" s="176">
        <f t="shared" si="10"/>
        <v>0</v>
      </c>
      <c r="G63" s="134">
        <f t="shared" si="11"/>
        <v>0</v>
      </c>
      <c r="H63" s="134">
        <f t="shared" si="6"/>
        <v>0</v>
      </c>
      <c r="I63" s="177">
        <f t="shared" si="12"/>
        <v>0</v>
      </c>
    </row>
    <row r="64" spans="1:9" ht="24.95" customHeight="1" x14ac:dyDescent="0.2">
      <c r="A64" s="153">
        <f>Datos!B72</f>
        <v>0</v>
      </c>
      <c r="B64" s="321" t="str">
        <f t="shared" si="7"/>
        <v/>
      </c>
      <c r="C64" s="322"/>
      <c r="D64" s="174" t="str">
        <f t="shared" si="8"/>
        <v/>
      </c>
      <c r="E64" s="175">
        <f t="shared" si="9"/>
        <v>0</v>
      </c>
      <c r="F64" s="176">
        <f t="shared" si="10"/>
        <v>0</v>
      </c>
      <c r="G64" s="134">
        <f t="shared" si="11"/>
        <v>0</v>
      </c>
      <c r="H64" s="134">
        <f t="shared" si="6"/>
        <v>0</v>
      </c>
      <c r="I64" s="177">
        <f t="shared" si="12"/>
        <v>0</v>
      </c>
    </row>
    <row r="65" spans="1:9" ht="24.95" customHeight="1" x14ac:dyDescent="0.2">
      <c r="A65" s="153">
        <f>Datos!B73</f>
        <v>0</v>
      </c>
      <c r="B65" s="321" t="str">
        <f t="shared" si="7"/>
        <v/>
      </c>
      <c r="C65" s="322"/>
      <c r="D65" s="174" t="str">
        <f t="shared" si="8"/>
        <v/>
      </c>
      <c r="E65" s="175">
        <f t="shared" si="9"/>
        <v>0</v>
      </c>
      <c r="F65" s="176">
        <f t="shared" si="10"/>
        <v>0</v>
      </c>
      <c r="G65" s="134">
        <f t="shared" si="11"/>
        <v>0</v>
      </c>
      <c r="H65" s="134">
        <f t="shared" si="6"/>
        <v>0</v>
      </c>
      <c r="I65" s="177">
        <f t="shared" si="12"/>
        <v>0</v>
      </c>
    </row>
    <row r="66" spans="1:9" ht="24.95" customHeight="1" x14ac:dyDescent="0.2">
      <c r="A66" s="153">
        <f>Datos!B74</f>
        <v>0</v>
      </c>
      <c r="B66" s="321" t="str">
        <f t="shared" si="7"/>
        <v/>
      </c>
      <c r="C66" s="322"/>
      <c r="D66" s="174" t="str">
        <f t="shared" si="8"/>
        <v/>
      </c>
      <c r="E66" s="175">
        <f t="shared" si="9"/>
        <v>0</v>
      </c>
      <c r="F66" s="176">
        <f t="shared" si="10"/>
        <v>0</v>
      </c>
      <c r="G66" s="134">
        <f t="shared" si="11"/>
        <v>0</v>
      </c>
      <c r="H66" s="134">
        <f t="shared" si="6"/>
        <v>0</v>
      </c>
      <c r="I66" s="177">
        <f t="shared" si="12"/>
        <v>0</v>
      </c>
    </row>
    <row r="67" spans="1:9" ht="24.95" customHeight="1" x14ac:dyDescent="0.2">
      <c r="A67" s="153">
        <f>Datos!B75</f>
        <v>0</v>
      </c>
      <c r="B67" s="321" t="str">
        <f t="shared" si="7"/>
        <v/>
      </c>
      <c r="C67" s="322"/>
      <c r="D67" s="174" t="str">
        <f t="shared" si="8"/>
        <v/>
      </c>
      <c r="E67" s="175">
        <f t="shared" si="9"/>
        <v>0</v>
      </c>
      <c r="F67" s="176">
        <f t="shared" si="10"/>
        <v>0</v>
      </c>
      <c r="G67" s="134">
        <f t="shared" si="11"/>
        <v>0</v>
      </c>
      <c r="H67" s="134">
        <f t="shared" si="6"/>
        <v>0</v>
      </c>
      <c r="I67" s="177">
        <f t="shared" si="12"/>
        <v>0</v>
      </c>
    </row>
    <row r="68" spans="1:9" ht="24.95" customHeight="1" x14ac:dyDescent="0.2">
      <c r="A68" s="153">
        <f>Datos!B76</f>
        <v>0</v>
      </c>
      <c r="B68" s="321" t="str">
        <f t="shared" si="7"/>
        <v/>
      </c>
      <c r="C68" s="322"/>
      <c r="D68" s="174" t="str">
        <f t="shared" si="8"/>
        <v/>
      </c>
      <c r="E68" s="175">
        <f t="shared" si="9"/>
        <v>0</v>
      </c>
      <c r="F68" s="176">
        <f t="shared" si="10"/>
        <v>0</v>
      </c>
      <c r="G68" s="134">
        <f t="shared" si="11"/>
        <v>0</v>
      </c>
      <c r="H68" s="134">
        <f t="shared" si="6"/>
        <v>0</v>
      </c>
      <c r="I68" s="177">
        <f t="shared" si="12"/>
        <v>0</v>
      </c>
    </row>
    <row r="69" spans="1:9" ht="24.95" customHeight="1" x14ac:dyDescent="0.2">
      <c r="A69" s="153">
        <f>Datos!B77</f>
        <v>0</v>
      </c>
      <c r="B69" s="321" t="str">
        <f t="shared" si="7"/>
        <v/>
      </c>
      <c r="C69" s="322"/>
      <c r="D69" s="174" t="str">
        <f t="shared" si="8"/>
        <v/>
      </c>
      <c r="E69" s="175">
        <f t="shared" si="9"/>
        <v>0</v>
      </c>
      <c r="F69" s="176">
        <f t="shared" si="10"/>
        <v>0</v>
      </c>
      <c r="G69" s="134">
        <f t="shared" si="11"/>
        <v>0</v>
      </c>
      <c r="H69" s="134">
        <f t="shared" si="6"/>
        <v>0</v>
      </c>
      <c r="I69" s="177">
        <f t="shared" si="12"/>
        <v>0</v>
      </c>
    </row>
    <row r="70" spans="1:9" ht="24.95" customHeight="1" x14ac:dyDescent="0.2">
      <c r="A70" s="153">
        <f>Datos!B78</f>
        <v>0</v>
      </c>
      <c r="B70" s="321" t="str">
        <f t="shared" si="7"/>
        <v/>
      </c>
      <c r="C70" s="322"/>
      <c r="D70" s="174" t="str">
        <f t="shared" si="8"/>
        <v/>
      </c>
      <c r="E70" s="175">
        <f t="shared" si="9"/>
        <v>0</v>
      </c>
      <c r="F70" s="176">
        <f t="shared" si="10"/>
        <v>0</v>
      </c>
      <c r="G70" s="134">
        <f t="shared" si="11"/>
        <v>0</v>
      </c>
      <c r="H70" s="134">
        <f t="shared" si="6"/>
        <v>0</v>
      </c>
      <c r="I70" s="177">
        <f t="shared" si="12"/>
        <v>0</v>
      </c>
    </row>
    <row r="71" spans="1:9" ht="24.95" customHeight="1" x14ac:dyDescent="0.2">
      <c r="A71" s="153">
        <f>Datos!B79</f>
        <v>0</v>
      </c>
      <c r="B71" s="321" t="str">
        <f t="shared" si="7"/>
        <v/>
      </c>
      <c r="C71" s="322"/>
      <c r="D71" s="174" t="str">
        <f t="shared" si="8"/>
        <v/>
      </c>
      <c r="E71" s="175">
        <f t="shared" si="9"/>
        <v>0</v>
      </c>
      <c r="F71" s="176">
        <f t="shared" si="10"/>
        <v>0</v>
      </c>
      <c r="G71" s="134">
        <f t="shared" si="11"/>
        <v>0</v>
      </c>
      <c r="H71" s="134">
        <f t="shared" si="6"/>
        <v>0</v>
      </c>
      <c r="I71" s="177">
        <f t="shared" si="12"/>
        <v>0</v>
      </c>
    </row>
    <row r="72" spans="1:9" ht="24.95" customHeight="1" x14ac:dyDescent="0.2">
      <c r="A72" s="153">
        <f>Datos!B80</f>
        <v>0</v>
      </c>
      <c r="B72" s="321" t="str">
        <f t="shared" si="7"/>
        <v/>
      </c>
      <c r="C72" s="322"/>
      <c r="D72" s="174" t="str">
        <f t="shared" si="8"/>
        <v/>
      </c>
      <c r="E72" s="175">
        <f t="shared" si="9"/>
        <v>0</v>
      </c>
      <c r="F72" s="176">
        <f t="shared" si="10"/>
        <v>0</v>
      </c>
      <c r="G72" s="134">
        <f t="shared" si="11"/>
        <v>0</v>
      </c>
      <c r="H72" s="134">
        <f t="shared" si="6"/>
        <v>0</v>
      </c>
      <c r="I72" s="177">
        <f t="shared" si="12"/>
        <v>0</v>
      </c>
    </row>
    <row r="73" spans="1:9" ht="24.95" customHeight="1" x14ac:dyDescent="0.2">
      <c r="A73" s="153">
        <f>Datos!B81</f>
        <v>0</v>
      </c>
      <c r="B73" s="321" t="str">
        <f t="shared" si="7"/>
        <v/>
      </c>
      <c r="C73" s="322"/>
      <c r="D73" s="174" t="str">
        <f t="shared" si="8"/>
        <v/>
      </c>
      <c r="E73" s="175">
        <f t="shared" si="9"/>
        <v>0</v>
      </c>
      <c r="F73" s="176">
        <f t="shared" si="10"/>
        <v>0</v>
      </c>
      <c r="G73" s="134">
        <f t="shared" si="11"/>
        <v>0</v>
      </c>
      <c r="H73" s="134">
        <f t="shared" si="6"/>
        <v>0</v>
      </c>
      <c r="I73" s="177">
        <f t="shared" si="12"/>
        <v>0</v>
      </c>
    </row>
    <row r="74" spans="1:9" ht="24.95" customHeight="1" x14ac:dyDescent="0.2">
      <c r="A74" s="153">
        <f>Datos!B82</f>
        <v>0</v>
      </c>
      <c r="B74" s="321" t="str">
        <f t="shared" si="7"/>
        <v/>
      </c>
      <c r="C74" s="322"/>
      <c r="D74" s="174" t="str">
        <f t="shared" si="8"/>
        <v/>
      </c>
      <c r="E74" s="175">
        <f t="shared" si="9"/>
        <v>0</v>
      </c>
      <c r="F74" s="176">
        <f t="shared" si="10"/>
        <v>0</v>
      </c>
      <c r="G74" s="134">
        <f t="shared" si="11"/>
        <v>0</v>
      </c>
      <c r="H74" s="134">
        <f t="shared" si="6"/>
        <v>0</v>
      </c>
      <c r="I74" s="177">
        <f t="shared" si="12"/>
        <v>0</v>
      </c>
    </row>
    <row r="75" spans="1:9" ht="24.95" customHeight="1" x14ac:dyDescent="0.2">
      <c r="A75" s="153">
        <f>Datos!B83</f>
        <v>0</v>
      </c>
      <c r="B75" s="321" t="str">
        <f t="shared" si="7"/>
        <v/>
      </c>
      <c r="C75" s="322"/>
      <c r="D75" s="174" t="str">
        <f t="shared" si="8"/>
        <v/>
      </c>
      <c r="E75" s="175">
        <f t="shared" si="9"/>
        <v>0</v>
      </c>
      <c r="F75" s="176">
        <f t="shared" si="10"/>
        <v>0</v>
      </c>
      <c r="G75" s="134">
        <f t="shared" si="11"/>
        <v>0</v>
      </c>
      <c r="H75" s="134">
        <f t="shared" si="6"/>
        <v>0</v>
      </c>
      <c r="I75" s="177">
        <f t="shared" si="12"/>
        <v>0</v>
      </c>
    </row>
    <row r="76" spans="1:9" ht="24.95" customHeight="1" x14ac:dyDescent="0.2">
      <c r="A76" s="153">
        <f>Datos!B84</f>
        <v>0</v>
      </c>
      <c r="B76" s="321" t="str">
        <f t="shared" si="7"/>
        <v/>
      </c>
      <c r="C76" s="322"/>
      <c r="D76" s="174" t="str">
        <f t="shared" si="8"/>
        <v/>
      </c>
      <c r="E76" s="175">
        <f t="shared" si="9"/>
        <v>0</v>
      </c>
      <c r="F76" s="176">
        <f t="shared" si="10"/>
        <v>0</v>
      </c>
      <c r="G76" s="134">
        <f t="shared" si="11"/>
        <v>0</v>
      </c>
      <c r="H76" s="134">
        <f t="shared" si="6"/>
        <v>0</v>
      </c>
      <c r="I76" s="177">
        <f t="shared" si="12"/>
        <v>0</v>
      </c>
    </row>
    <row r="77" spans="1:9" ht="24.95" customHeight="1" x14ac:dyDescent="0.2">
      <c r="A77" s="153">
        <f>Datos!B85</f>
        <v>0</v>
      </c>
      <c r="B77" s="321" t="str">
        <f t="shared" si="7"/>
        <v/>
      </c>
      <c r="C77" s="322"/>
      <c r="D77" s="174" t="str">
        <f t="shared" si="8"/>
        <v/>
      </c>
      <c r="E77" s="175">
        <f t="shared" si="9"/>
        <v>0</v>
      </c>
      <c r="F77" s="176">
        <f t="shared" si="10"/>
        <v>0</v>
      </c>
      <c r="G77" s="134">
        <f t="shared" si="11"/>
        <v>0</v>
      </c>
      <c r="H77" s="134">
        <f t="shared" si="6"/>
        <v>0</v>
      </c>
      <c r="I77" s="177">
        <f t="shared" si="12"/>
        <v>0</v>
      </c>
    </row>
    <row r="78" spans="1:9" ht="24.95" customHeight="1" x14ac:dyDescent="0.2">
      <c r="A78" s="153">
        <f>Datos!B86</f>
        <v>0</v>
      </c>
      <c r="B78" s="321" t="str">
        <f t="shared" si="7"/>
        <v/>
      </c>
      <c r="C78" s="322"/>
      <c r="D78" s="174" t="str">
        <f t="shared" si="8"/>
        <v/>
      </c>
      <c r="E78" s="175">
        <f t="shared" si="9"/>
        <v>0</v>
      </c>
      <c r="F78" s="176">
        <f t="shared" si="10"/>
        <v>0</v>
      </c>
      <c r="G78" s="134">
        <f t="shared" si="11"/>
        <v>0</v>
      </c>
      <c r="H78" s="134">
        <f t="shared" si="6"/>
        <v>0</v>
      </c>
      <c r="I78" s="177">
        <f t="shared" si="12"/>
        <v>0</v>
      </c>
    </row>
    <row r="79" spans="1:9" ht="24.95" customHeight="1" x14ac:dyDescent="0.2">
      <c r="A79" s="153">
        <f>Datos!B87</f>
        <v>0</v>
      </c>
      <c r="B79" s="321" t="str">
        <f t="shared" si="7"/>
        <v/>
      </c>
      <c r="C79" s="322"/>
      <c r="D79" s="174" t="str">
        <f t="shared" si="8"/>
        <v/>
      </c>
      <c r="E79" s="175">
        <f t="shared" si="9"/>
        <v>0</v>
      </c>
      <c r="F79" s="176">
        <f t="shared" si="10"/>
        <v>0</v>
      </c>
      <c r="G79" s="134">
        <f t="shared" si="11"/>
        <v>0</v>
      </c>
      <c r="H79" s="134">
        <f t="shared" si="6"/>
        <v>0</v>
      </c>
      <c r="I79" s="177">
        <f t="shared" si="12"/>
        <v>0</v>
      </c>
    </row>
    <row r="80" spans="1:9" ht="24.95" customHeight="1" x14ac:dyDescent="0.2">
      <c r="A80" s="153">
        <f>Datos!B88</f>
        <v>0</v>
      </c>
      <c r="B80" s="321" t="str">
        <f t="shared" si="7"/>
        <v/>
      </c>
      <c r="C80" s="322"/>
      <c r="D80" s="174" t="str">
        <f t="shared" si="8"/>
        <v/>
      </c>
      <c r="E80" s="175">
        <f t="shared" si="9"/>
        <v>0</v>
      </c>
      <c r="F80" s="176">
        <f t="shared" si="10"/>
        <v>0</v>
      </c>
      <c r="G80" s="134">
        <f t="shared" si="11"/>
        <v>0</v>
      </c>
      <c r="H80" s="134">
        <f t="shared" si="6"/>
        <v>0</v>
      </c>
      <c r="I80" s="177">
        <f t="shared" si="12"/>
        <v>0</v>
      </c>
    </row>
    <row r="81" spans="1:9" ht="24.95" customHeight="1" x14ac:dyDescent="0.2">
      <c r="A81" s="153">
        <f>Datos!B89</f>
        <v>0</v>
      </c>
      <c r="B81" s="321" t="str">
        <f t="shared" si="7"/>
        <v/>
      </c>
      <c r="C81" s="322"/>
      <c r="D81" s="174" t="str">
        <f t="shared" si="8"/>
        <v/>
      </c>
      <c r="E81" s="175">
        <f t="shared" si="9"/>
        <v>0</v>
      </c>
      <c r="F81" s="176">
        <f t="shared" si="10"/>
        <v>0</v>
      </c>
      <c r="G81" s="134">
        <f t="shared" si="11"/>
        <v>0</v>
      </c>
      <c r="H81" s="134">
        <f t="shared" si="6"/>
        <v>0</v>
      </c>
      <c r="I81" s="177">
        <f t="shared" si="12"/>
        <v>0</v>
      </c>
    </row>
    <row r="82" spans="1:9" ht="24.95" customHeight="1" x14ac:dyDescent="0.2">
      <c r="A82" s="153">
        <f>Datos!B90</f>
        <v>0</v>
      </c>
      <c r="B82" s="321" t="str">
        <f t="shared" ref="B82:B102" si="13">IFERROR(VLOOKUP(A82,Tabla_Datos,2,FALSE),"")</f>
        <v/>
      </c>
      <c r="C82" s="322"/>
      <c r="D82" s="174" t="str">
        <f t="shared" ref="D82:D102" si="14">IFERROR(VLOOKUP(A82,Tabla_Datos,3,FALSE),"")</f>
        <v/>
      </c>
      <c r="E82" s="175">
        <f t="shared" ref="E82:E102" si="15">IFERROR(VLOOKUP(A82,Tabla_Datos,4,FALSE),0)</f>
        <v>0</v>
      </c>
      <c r="F82" s="176">
        <f t="shared" ref="F82:F102" si="16">IFERROR(VLOOKUP(A82,Tabla_Analisis_Precio,7,FALSE),0)</f>
        <v>0</v>
      </c>
      <c r="G82" s="134">
        <f t="shared" ref="G82:G113" si="17">ROUND(PrecioUnitario(F82,Costo_Financiero,Gasto_Generales_Porcentaje,Beneficio,Ingresos_Brutos,IVA),2)</f>
        <v>0</v>
      </c>
      <c r="H82" s="134">
        <f t="shared" si="6"/>
        <v>0</v>
      </c>
      <c r="I82" s="177">
        <f t="shared" ref="I82:I102" si="18">IFERROR(H82/Monto_Oferta,0)</f>
        <v>0</v>
      </c>
    </row>
    <row r="83" spans="1:9" ht="24.95" customHeight="1" x14ac:dyDescent="0.2">
      <c r="A83" s="153">
        <f>Datos!B91</f>
        <v>0</v>
      </c>
      <c r="B83" s="321" t="str">
        <f t="shared" si="13"/>
        <v/>
      </c>
      <c r="C83" s="322"/>
      <c r="D83" s="174" t="str">
        <f t="shared" si="14"/>
        <v/>
      </c>
      <c r="E83" s="175">
        <f t="shared" si="15"/>
        <v>0</v>
      </c>
      <c r="F83" s="176">
        <f t="shared" si="16"/>
        <v>0</v>
      </c>
      <c r="G83" s="134">
        <f t="shared" si="17"/>
        <v>0</v>
      </c>
      <c r="H83" s="134">
        <f t="shared" ref="H83:H102" si="19">ROUND(E83*G83,2)</f>
        <v>0</v>
      </c>
      <c r="I83" s="177">
        <f t="shared" si="18"/>
        <v>0</v>
      </c>
    </row>
    <row r="84" spans="1:9" ht="24.95" customHeight="1" x14ac:dyDescent="0.2">
      <c r="A84" s="153">
        <f>Datos!B92</f>
        <v>0</v>
      </c>
      <c r="B84" s="321" t="str">
        <f t="shared" si="13"/>
        <v/>
      </c>
      <c r="C84" s="322"/>
      <c r="D84" s="174" t="str">
        <f t="shared" si="14"/>
        <v/>
      </c>
      <c r="E84" s="175">
        <f t="shared" si="15"/>
        <v>0</v>
      </c>
      <c r="F84" s="176">
        <f t="shared" si="16"/>
        <v>0</v>
      </c>
      <c r="G84" s="134">
        <f t="shared" si="17"/>
        <v>0</v>
      </c>
      <c r="H84" s="134">
        <f t="shared" si="19"/>
        <v>0</v>
      </c>
      <c r="I84" s="177">
        <f t="shared" si="18"/>
        <v>0</v>
      </c>
    </row>
    <row r="85" spans="1:9" ht="24.95" customHeight="1" x14ac:dyDescent="0.2">
      <c r="A85" s="153">
        <f>Datos!B93</f>
        <v>0</v>
      </c>
      <c r="B85" s="321" t="str">
        <f t="shared" si="13"/>
        <v/>
      </c>
      <c r="C85" s="322"/>
      <c r="D85" s="174" t="str">
        <f t="shared" si="14"/>
        <v/>
      </c>
      <c r="E85" s="175">
        <f t="shared" si="15"/>
        <v>0</v>
      </c>
      <c r="F85" s="176">
        <f t="shared" si="16"/>
        <v>0</v>
      </c>
      <c r="G85" s="134">
        <f t="shared" si="17"/>
        <v>0</v>
      </c>
      <c r="H85" s="134">
        <f t="shared" si="19"/>
        <v>0</v>
      </c>
      <c r="I85" s="177">
        <f t="shared" si="18"/>
        <v>0</v>
      </c>
    </row>
    <row r="86" spans="1:9" ht="24.95" customHeight="1" x14ac:dyDescent="0.2">
      <c r="A86" s="153">
        <f>Datos!B94</f>
        <v>0</v>
      </c>
      <c r="B86" s="321" t="str">
        <f t="shared" si="13"/>
        <v/>
      </c>
      <c r="C86" s="322"/>
      <c r="D86" s="174" t="str">
        <f t="shared" si="14"/>
        <v/>
      </c>
      <c r="E86" s="175">
        <f t="shared" si="15"/>
        <v>0</v>
      </c>
      <c r="F86" s="176">
        <f t="shared" si="16"/>
        <v>0</v>
      </c>
      <c r="G86" s="134">
        <f t="shared" si="17"/>
        <v>0</v>
      </c>
      <c r="H86" s="134">
        <f t="shared" si="19"/>
        <v>0</v>
      </c>
      <c r="I86" s="177">
        <f t="shared" si="18"/>
        <v>0</v>
      </c>
    </row>
    <row r="87" spans="1:9" ht="24.95" customHeight="1" x14ac:dyDescent="0.2">
      <c r="A87" s="153">
        <f>Datos!B95</f>
        <v>0</v>
      </c>
      <c r="B87" s="321" t="str">
        <f t="shared" si="13"/>
        <v/>
      </c>
      <c r="C87" s="322"/>
      <c r="D87" s="174" t="str">
        <f t="shared" si="14"/>
        <v/>
      </c>
      <c r="E87" s="175">
        <f t="shared" si="15"/>
        <v>0</v>
      </c>
      <c r="F87" s="176">
        <f t="shared" si="16"/>
        <v>0</v>
      </c>
      <c r="G87" s="134">
        <f t="shared" si="17"/>
        <v>0</v>
      </c>
      <c r="H87" s="134">
        <f t="shared" si="19"/>
        <v>0</v>
      </c>
      <c r="I87" s="177">
        <f t="shared" si="18"/>
        <v>0</v>
      </c>
    </row>
    <row r="88" spans="1:9" ht="24.95" customHeight="1" x14ac:dyDescent="0.2">
      <c r="A88" s="153">
        <f>Datos!B96</f>
        <v>0</v>
      </c>
      <c r="B88" s="321" t="str">
        <f t="shared" si="13"/>
        <v/>
      </c>
      <c r="C88" s="322"/>
      <c r="D88" s="174" t="str">
        <f t="shared" si="14"/>
        <v/>
      </c>
      <c r="E88" s="175">
        <f t="shared" si="15"/>
        <v>0</v>
      </c>
      <c r="F88" s="176">
        <f t="shared" si="16"/>
        <v>0</v>
      </c>
      <c r="G88" s="134">
        <f t="shared" si="17"/>
        <v>0</v>
      </c>
      <c r="H88" s="134">
        <f t="shared" si="19"/>
        <v>0</v>
      </c>
      <c r="I88" s="177">
        <f t="shared" si="18"/>
        <v>0</v>
      </c>
    </row>
    <row r="89" spans="1:9" ht="24.95" customHeight="1" x14ac:dyDescent="0.2">
      <c r="A89" s="153">
        <f>Datos!B97</f>
        <v>0</v>
      </c>
      <c r="B89" s="321" t="str">
        <f t="shared" si="13"/>
        <v/>
      </c>
      <c r="C89" s="322"/>
      <c r="D89" s="174" t="str">
        <f t="shared" si="14"/>
        <v/>
      </c>
      <c r="E89" s="175">
        <f t="shared" si="15"/>
        <v>0</v>
      </c>
      <c r="F89" s="176">
        <f t="shared" si="16"/>
        <v>0</v>
      </c>
      <c r="G89" s="134">
        <f t="shared" si="17"/>
        <v>0</v>
      </c>
      <c r="H89" s="134">
        <f t="shared" si="19"/>
        <v>0</v>
      </c>
      <c r="I89" s="177">
        <f t="shared" si="18"/>
        <v>0</v>
      </c>
    </row>
    <row r="90" spans="1:9" ht="24.95" customHeight="1" x14ac:dyDescent="0.2">
      <c r="A90" s="153">
        <f>Datos!B98</f>
        <v>0</v>
      </c>
      <c r="B90" s="321" t="str">
        <f t="shared" si="13"/>
        <v/>
      </c>
      <c r="C90" s="322"/>
      <c r="D90" s="174" t="str">
        <f t="shared" si="14"/>
        <v/>
      </c>
      <c r="E90" s="175">
        <f t="shared" si="15"/>
        <v>0</v>
      </c>
      <c r="F90" s="176">
        <f t="shared" si="16"/>
        <v>0</v>
      </c>
      <c r="G90" s="134">
        <f t="shared" si="17"/>
        <v>0</v>
      </c>
      <c r="H90" s="134">
        <f t="shared" si="19"/>
        <v>0</v>
      </c>
      <c r="I90" s="177">
        <f t="shared" si="18"/>
        <v>0</v>
      </c>
    </row>
    <row r="91" spans="1:9" ht="24.95" customHeight="1" x14ac:dyDescent="0.2">
      <c r="A91" s="153">
        <f>Datos!B99</f>
        <v>0</v>
      </c>
      <c r="B91" s="321" t="str">
        <f t="shared" si="13"/>
        <v/>
      </c>
      <c r="C91" s="322"/>
      <c r="D91" s="174" t="str">
        <f t="shared" si="14"/>
        <v/>
      </c>
      <c r="E91" s="175">
        <f t="shared" si="15"/>
        <v>0</v>
      </c>
      <c r="F91" s="176">
        <f t="shared" si="16"/>
        <v>0</v>
      </c>
      <c r="G91" s="134">
        <f t="shared" si="17"/>
        <v>0</v>
      </c>
      <c r="H91" s="134">
        <f t="shared" si="19"/>
        <v>0</v>
      </c>
      <c r="I91" s="177">
        <f t="shared" si="18"/>
        <v>0</v>
      </c>
    </row>
    <row r="92" spans="1:9" ht="24.95" customHeight="1" x14ac:dyDescent="0.2">
      <c r="A92" s="153">
        <f>Datos!B100</f>
        <v>0</v>
      </c>
      <c r="B92" s="321" t="str">
        <f t="shared" si="13"/>
        <v/>
      </c>
      <c r="C92" s="322"/>
      <c r="D92" s="174" t="str">
        <f t="shared" si="14"/>
        <v/>
      </c>
      <c r="E92" s="175">
        <f t="shared" si="15"/>
        <v>0</v>
      </c>
      <c r="F92" s="176">
        <f t="shared" si="16"/>
        <v>0</v>
      </c>
      <c r="G92" s="134">
        <f t="shared" si="17"/>
        <v>0</v>
      </c>
      <c r="H92" s="134">
        <f t="shared" si="19"/>
        <v>0</v>
      </c>
      <c r="I92" s="177">
        <f t="shared" si="18"/>
        <v>0</v>
      </c>
    </row>
    <row r="93" spans="1:9" ht="24.95" customHeight="1" x14ac:dyDescent="0.2">
      <c r="A93" s="153">
        <f>Datos!B101</f>
        <v>0</v>
      </c>
      <c r="B93" s="321" t="str">
        <f t="shared" si="13"/>
        <v/>
      </c>
      <c r="C93" s="322"/>
      <c r="D93" s="174" t="str">
        <f t="shared" si="14"/>
        <v/>
      </c>
      <c r="E93" s="175">
        <f t="shared" si="15"/>
        <v>0</v>
      </c>
      <c r="F93" s="176">
        <f t="shared" si="16"/>
        <v>0</v>
      </c>
      <c r="G93" s="134">
        <f t="shared" si="17"/>
        <v>0</v>
      </c>
      <c r="H93" s="134">
        <f t="shared" si="19"/>
        <v>0</v>
      </c>
      <c r="I93" s="177">
        <f t="shared" si="18"/>
        <v>0</v>
      </c>
    </row>
    <row r="94" spans="1:9" ht="24.95" customHeight="1" x14ac:dyDescent="0.2">
      <c r="A94" s="153">
        <f>Datos!B102</f>
        <v>0</v>
      </c>
      <c r="B94" s="321" t="str">
        <f t="shared" si="13"/>
        <v/>
      </c>
      <c r="C94" s="322"/>
      <c r="D94" s="174" t="str">
        <f t="shared" si="14"/>
        <v/>
      </c>
      <c r="E94" s="175">
        <f t="shared" si="15"/>
        <v>0</v>
      </c>
      <c r="F94" s="176">
        <f t="shared" si="16"/>
        <v>0</v>
      </c>
      <c r="G94" s="134">
        <f t="shared" si="17"/>
        <v>0</v>
      </c>
      <c r="H94" s="134">
        <f t="shared" si="19"/>
        <v>0</v>
      </c>
      <c r="I94" s="177">
        <f t="shared" si="18"/>
        <v>0</v>
      </c>
    </row>
    <row r="95" spans="1:9" ht="24.95" customHeight="1" x14ac:dyDescent="0.2">
      <c r="A95" s="153">
        <f>Datos!B103</f>
        <v>0</v>
      </c>
      <c r="B95" s="321" t="str">
        <f t="shared" si="13"/>
        <v/>
      </c>
      <c r="C95" s="322"/>
      <c r="D95" s="174" t="str">
        <f t="shared" si="14"/>
        <v/>
      </c>
      <c r="E95" s="175">
        <f t="shared" si="15"/>
        <v>0</v>
      </c>
      <c r="F95" s="176">
        <f t="shared" si="16"/>
        <v>0</v>
      </c>
      <c r="G95" s="134">
        <f t="shared" si="17"/>
        <v>0</v>
      </c>
      <c r="H95" s="134">
        <f t="shared" si="19"/>
        <v>0</v>
      </c>
      <c r="I95" s="177">
        <f t="shared" si="18"/>
        <v>0</v>
      </c>
    </row>
    <row r="96" spans="1:9" ht="24.95" customHeight="1" x14ac:dyDescent="0.2">
      <c r="A96" s="153">
        <f>Datos!B104</f>
        <v>0</v>
      </c>
      <c r="B96" s="321" t="str">
        <f t="shared" si="13"/>
        <v/>
      </c>
      <c r="C96" s="322"/>
      <c r="D96" s="174" t="str">
        <f t="shared" si="14"/>
        <v/>
      </c>
      <c r="E96" s="175">
        <f t="shared" si="15"/>
        <v>0</v>
      </c>
      <c r="F96" s="176">
        <f t="shared" si="16"/>
        <v>0</v>
      </c>
      <c r="G96" s="134">
        <f t="shared" si="17"/>
        <v>0</v>
      </c>
      <c r="H96" s="134">
        <f t="shared" si="19"/>
        <v>0</v>
      </c>
      <c r="I96" s="177">
        <f t="shared" si="18"/>
        <v>0</v>
      </c>
    </row>
    <row r="97" spans="1:9" ht="24.95" customHeight="1" x14ac:dyDescent="0.2">
      <c r="A97" s="153">
        <f>Datos!B105</f>
        <v>0</v>
      </c>
      <c r="B97" s="321" t="str">
        <f t="shared" si="13"/>
        <v/>
      </c>
      <c r="C97" s="322"/>
      <c r="D97" s="174" t="str">
        <f t="shared" si="14"/>
        <v/>
      </c>
      <c r="E97" s="175">
        <f t="shared" si="15"/>
        <v>0</v>
      </c>
      <c r="F97" s="176">
        <f t="shared" si="16"/>
        <v>0</v>
      </c>
      <c r="G97" s="134">
        <f t="shared" si="17"/>
        <v>0</v>
      </c>
      <c r="H97" s="134">
        <f t="shared" si="19"/>
        <v>0</v>
      </c>
      <c r="I97" s="177">
        <f t="shared" si="18"/>
        <v>0</v>
      </c>
    </row>
    <row r="98" spans="1:9" ht="24.95" customHeight="1" x14ac:dyDescent="0.2">
      <c r="A98" s="153">
        <f>Datos!B106</f>
        <v>0</v>
      </c>
      <c r="B98" s="321" t="str">
        <f t="shared" si="13"/>
        <v/>
      </c>
      <c r="C98" s="322"/>
      <c r="D98" s="174" t="str">
        <f t="shared" si="14"/>
        <v/>
      </c>
      <c r="E98" s="175">
        <f t="shared" si="15"/>
        <v>0</v>
      </c>
      <c r="F98" s="176">
        <f t="shared" si="16"/>
        <v>0</v>
      </c>
      <c r="G98" s="134">
        <f t="shared" si="17"/>
        <v>0</v>
      </c>
      <c r="H98" s="134">
        <f t="shared" si="19"/>
        <v>0</v>
      </c>
      <c r="I98" s="177">
        <f t="shared" si="18"/>
        <v>0</v>
      </c>
    </row>
    <row r="99" spans="1:9" ht="24.95" customHeight="1" x14ac:dyDescent="0.2">
      <c r="A99" s="153">
        <f>Datos!B107</f>
        <v>0</v>
      </c>
      <c r="B99" s="321" t="str">
        <f t="shared" si="13"/>
        <v/>
      </c>
      <c r="C99" s="322"/>
      <c r="D99" s="174" t="str">
        <f t="shared" si="14"/>
        <v/>
      </c>
      <c r="E99" s="175">
        <f t="shared" si="15"/>
        <v>0</v>
      </c>
      <c r="F99" s="176">
        <f t="shared" si="16"/>
        <v>0</v>
      </c>
      <c r="G99" s="134">
        <f t="shared" si="17"/>
        <v>0</v>
      </c>
      <c r="H99" s="134">
        <f t="shared" si="19"/>
        <v>0</v>
      </c>
      <c r="I99" s="177">
        <f t="shared" si="18"/>
        <v>0</v>
      </c>
    </row>
    <row r="100" spans="1:9" ht="24.95" customHeight="1" x14ac:dyDescent="0.2">
      <c r="A100" s="153">
        <f>Datos!B108</f>
        <v>0</v>
      </c>
      <c r="B100" s="321" t="str">
        <f t="shared" si="13"/>
        <v/>
      </c>
      <c r="C100" s="322"/>
      <c r="D100" s="174" t="str">
        <f t="shared" si="14"/>
        <v/>
      </c>
      <c r="E100" s="175">
        <f t="shared" si="15"/>
        <v>0</v>
      </c>
      <c r="F100" s="176">
        <f t="shared" si="16"/>
        <v>0</v>
      </c>
      <c r="G100" s="134">
        <f t="shared" si="17"/>
        <v>0</v>
      </c>
      <c r="H100" s="134">
        <f t="shared" si="19"/>
        <v>0</v>
      </c>
      <c r="I100" s="177">
        <f t="shared" si="18"/>
        <v>0</v>
      </c>
    </row>
    <row r="101" spans="1:9" ht="24.95" customHeight="1" x14ac:dyDescent="0.2">
      <c r="A101" s="153">
        <f>Datos!B109</f>
        <v>0</v>
      </c>
      <c r="B101" s="321" t="str">
        <f t="shared" si="13"/>
        <v/>
      </c>
      <c r="C101" s="322"/>
      <c r="D101" s="174" t="str">
        <f t="shared" si="14"/>
        <v/>
      </c>
      <c r="E101" s="175">
        <f t="shared" si="15"/>
        <v>0</v>
      </c>
      <c r="F101" s="176">
        <f t="shared" si="16"/>
        <v>0</v>
      </c>
      <c r="G101" s="134">
        <f t="shared" si="17"/>
        <v>0</v>
      </c>
      <c r="H101" s="134">
        <f t="shared" si="19"/>
        <v>0</v>
      </c>
      <c r="I101" s="177">
        <f t="shared" si="18"/>
        <v>0</v>
      </c>
    </row>
    <row r="102" spans="1:9" ht="24.95" customHeight="1" x14ac:dyDescent="0.2">
      <c r="A102" s="153">
        <f>Datos!B110</f>
        <v>0</v>
      </c>
      <c r="B102" s="321" t="str">
        <f t="shared" si="13"/>
        <v/>
      </c>
      <c r="C102" s="322"/>
      <c r="D102" s="174" t="str">
        <f t="shared" si="14"/>
        <v/>
      </c>
      <c r="E102" s="175">
        <f t="shared" si="15"/>
        <v>0</v>
      </c>
      <c r="F102" s="176">
        <f t="shared" si="16"/>
        <v>0</v>
      </c>
      <c r="G102" s="134">
        <f t="shared" si="17"/>
        <v>0</v>
      </c>
      <c r="H102" s="134">
        <f t="shared" si="19"/>
        <v>0</v>
      </c>
      <c r="I102" s="177">
        <f t="shared" si="18"/>
        <v>0</v>
      </c>
    </row>
    <row r="103" spans="1:9" ht="24.95" customHeight="1" x14ac:dyDescent="0.2">
      <c r="A103" s="153">
        <f>Datos!B111</f>
        <v>0</v>
      </c>
      <c r="B103" s="321" t="str">
        <f t="shared" ref="B103:B143" si="20">IFERROR(VLOOKUP(A103,Tabla_Datos,2,FALSE),"")</f>
        <v/>
      </c>
      <c r="C103" s="322"/>
      <c r="D103" s="174" t="str">
        <f t="shared" ref="D103:D143" si="21">IFERROR(VLOOKUP(A103,Tabla_Datos,3,FALSE),"")</f>
        <v/>
      </c>
      <c r="E103" s="175">
        <f t="shared" ref="E103:E143" si="22">IFERROR(VLOOKUP(A103,Tabla_Datos,4,FALSE),0)</f>
        <v>0</v>
      </c>
      <c r="F103" s="176">
        <f t="shared" ref="F103:F143" si="23">IFERROR(VLOOKUP(A103,Tabla_Analisis_Precio,7,FALSE),0)</f>
        <v>0</v>
      </c>
      <c r="G103" s="134">
        <f t="shared" si="17"/>
        <v>0</v>
      </c>
      <c r="H103" s="134">
        <f t="shared" ref="H103:H143" si="24">ROUND(E103*G103,2)</f>
        <v>0</v>
      </c>
      <c r="I103" s="177">
        <f t="shared" ref="I103:I143" si="25">IFERROR(H103/Monto_Oferta,0)</f>
        <v>0</v>
      </c>
    </row>
    <row r="104" spans="1:9" ht="24.95" customHeight="1" x14ac:dyDescent="0.2">
      <c r="A104" s="153">
        <f>Datos!B112</f>
        <v>0</v>
      </c>
      <c r="B104" s="321" t="str">
        <f t="shared" si="20"/>
        <v/>
      </c>
      <c r="C104" s="322"/>
      <c r="D104" s="174" t="str">
        <f t="shared" si="21"/>
        <v/>
      </c>
      <c r="E104" s="175">
        <f t="shared" si="22"/>
        <v>0</v>
      </c>
      <c r="F104" s="176">
        <f t="shared" si="23"/>
        <v>0</v>
      </c>
      <c r="G104" s="134">
        <f t="shared" si="17"/>
        <v>0</v>
      </c>
      <c r="H104" s="134">
        <f t="shared" si="24"/>
        <v>0</v>
      </c>
      <c r="I104" s="177">
        <f t="shared" si="25"/>
        <v>0</v>
      </c>
    </row>
    <row r="105" spans="1:9" ht="24.95" customHeight="1" x14ac:dyDescent="0.2">
      <c r="A105" s="153">
        <f>Datos!B113</f>
        <v>0</v>
      </c>
      <c r="B105" s="321" t="str">
        <f t="shared" si="20"/>
        <v/>
      </c>
      <c r="C105" s="322"/>
      <c r="D105" s="174" t="str">
        <f t="shared" si="21"/>
        <v/>
      </c>
      <c r="E105" s="175">
        <f t="shared" si="22"/>
        <v>0</v>
      </c>
      <c r="F105" s="176">
        <f t="shared" si="23"/>
        <v>0</v>
      </c>
      <c r="G105" s="134">
        <f t="shared" si="17"/>
        <v>0</v>
      </c>
      <c r="H105" s="134">
        <f t="shared" si="24"/>
        <v>0</v>
      </c>
      <c r="I105" s="177">
        <f t="shared" si="25"/>
        <v>0</v>
      </c>
    </row>
    <row r="106" spans="1:9" ht="24.95" customHeight="1" x14ac:dyDescent="0.2">
      <c r="A106" s="153">
        <f>Datos!B114</f>
        <v>0</v>
      </c>
      <c r="B106" s="321" t="str">
        <f t="shared" si="20"/>
        <v/>
      </c>
      <c r="C106" s="322"/>
      <c r="D106" s="174" t="str">
        <f t="shared" si="21"/>
        <v/>
      </c>
      <c r="E106" s="175">
        <f t="shared" si="22"/>
        <v>0</v>
      </c>
      <c r="F106" s="176">
        <f t="shared" si="23"/>
        <v>0</v>
      </c>
      <c r="G106" s="134">
        <f t="shared" si="17"/>
        <v>0</v>
      </c>
      <c r="H106" s="134">
        <f t="shared" si="24"/>
        <v>0</v>
      </c>
      <c r="I106" s="177">
        <f t="shared" si="25"/>
        <v>0</v>
      </c>
    </row>
    <row r="107" spans="1:9" ht="24.95" customHeight="1" x14ac:dyDescent="0.2">
      <c r="A107" s="153">
        <f>Datos!B115</f>
        <v>0</v>
      </c>
      <c r="B107" s="321" t="str">
        <f t="shared" si="20"/>
        <v/>
      </c>
      <c r="C107" s="322"/>
      <c r="D107" s="174" t="str">
        <f t="shared" si="21"/>
        <v/>
      </c>
      <c r="E107" s="175">
        <f t="shared" si="22"/>
        <v>0</v>
      </c>
      <c r="F107" s="176">
        <f t="shared" si="23"/>
        <v>0</v>
      </c>
      <c r="G107" s="134">
        <f t="shared" si="17"/>
        <v>0</v>
      </c>
      <c r="H107" s="134">
        <f t="shared" si="24"/>
        <v>0</v>
      </c>
      <c r="I107" s="177">
        <f t="shared" si="25"/>
        <v>0</v>
      </c>
    </row>
    <row r="108" spans="1:9" ht="24.95" customHeight="1" x14ac:dyDescent="0.2">
      <c r="A108" s="153">
        <f>Datos!B116</f>
        <v>0</v>
      </c>
      <c r="B108" s="321" t="str">
        <f t="shared" si="20"/>
        <v/>
      </c>
      <c r="C108" s="322"/>
      <c r="D108" s="174" t="str">
        <f t="shared" si="21"/>
        <v/>
      </c>
      <c r="E108" s="175">
        <f t="shared" si="22"/>
        <v>0</v>
      </c>
      <c r="F108" s="176">
        <f t="shared" si="23"/>
        <v>0</v>
      </c>
      <c r="G108" s="134">
        <f t="shared" si="17"/>
        <v>0</v>
      </c>
      <c r="H108" s="134">
        <f t="shared" si="24"/>
        <v>0</v>
      </c>
      <c r="I108" s="177">
        <f t="shared" si="25"/>
        <v>0</v>
      </c>
    </row>
    <row r="109" spans="1:9" ht="24.95" customHeight="1" x14ac:dyDescent="0.2">
      <c r="A109" s="153">
        <f>Datos!B117</f>
        <v>0</v>
      </c>
      <c r="B109" s="321" t="str">
        <f t="shared" si="20"/>
        <v/>
      </c>
      <c r="C109" s="322"/>
      <c r="D109" s="174" t="str">
        <f t="shared" si="21"/>
        <v/>
      </c>
      <c r="E109" s="175">
        <f t="shared" si="22"/>
        <v>0</v>
      </c>
      <c r="F109" s="176">
        <f t="shared" si="23"/>
        <v>0</v>
      </c>
      <c r="G109" s="134">
        <f t="shared" si="17"/>
        <v>0</v>
      </c>
      <c r="H109" s="134">
        <f t="shared" si="24"/>
        <v>0</v>
      </c>
      <c r="I109" s="177">
        <f t="shared" si="25"/>
        <v>0</v>
      </c>
    </row>
    <row r="110" spans="1:9" ht="24.95" customHeight="1" x14ac:dyDescent="0.2">
      <c r="A110" s="153">
        <f>Datos!B118</f>
        <v>0</v>
      </c>
      <c r="B110" s="321" t="str">
        <f t="shared" si="20"/>
        <v/>
      </c>
      <c r="C110" s="322"/>
      <c r="D110" s="174" t="str">
        <f t="shared" si="21"/>
        <v/>
      </c>
      <c r="E110" s="175">
        <f t="shared" si="22"/>
        <v>0</v>
      </c>
      <c r="F110" s="176">
        <f t="shared" si="23"/>
        <v>0</v>
      </c>
      <c r="G110" s="134">
        <f t="shared" si="17"/>
        <v>0</v>
      </c>
      <c r="H110" s="134">
        <f t="shared" si="24"/>
        <v>0</v>
      </c>
      <c r="I110" s="177">
        <f t="shared" si="25"/>
        <v>0</v>
      </c>
    </row>
    <row r="111" spans="1:9" ht="24.95" customHeight="1" x14ac:dyDescent="0.2">
      <c r="A111" s="153">
        <f>Datos!B119</f>
        <v>0</v>
      </c>
      <c r="B111" s="321" t="str">
        <f t="shared" si="20"/>
        <v/>
      </c>
      <c r="C111" s="322"/>
      <c r="D111" s="174" t="str">
        <f t="shared" si="21"/>
        <v/>
      </c>
      <c r="E111" s="175">
        <f t="shared" si="22"/>
        <v>0</v>
      </c>
      <c r="F111" s="176">
        <f t="shared" si="23"/>
        <v>0</v>
      </c>
      <c r="G111" s="134">
        <f t="shared" si="17"/>
        <v>0</v>
      </c>
      <c r="H111" s="134">
        <f t="shared" si="24"/>
        <v>0</v>
      </c>
      <c r="I111" s="177">
        <f t="shared" si="25"/>
        <v>0</v>
      </c>
    </row>
    <row r="112" spans="1:9" ht="24.95" customHeight="1" x14ac:dyDescent="0.2">
      <c r="A112" s="153">
        <f>Datos!B120</f>
        <v>0</v>
      </c>
      <c r="B112" s="321" t="str">
        <f t="shared" si="20"/>
        <v/>
      </c>
      <c r="C112" s="322"/>
      <c r="D112" s="174" t="str">
        <f t="shared" si="21"/>
        <v/>
      </c>
      <c r="E112" s="175">
        <f t="shared" si="22"/>
        <v>0</v>
      </c>
      <c r="F112" s="176">
        <f t="shared" si="23"/>
        <v>0</v>
      </c>
      <c r="G112" s="134">
        <f t="shared" si="17"/>
        <v>0</v>
      </c>
      <c r="H112" s="134">
        <f t="shared" si="24"/>
        <v>0</v>
      </c>
      <c r="I112" s="177">
        <f t="shared" si="25"/>
        <v>0</v>
      </c>
    </row>
    <row r="113" spans="1:9" ht="24.95" customHeight="1" x14ac:dyDescent="0.2">
      <c r="A113" s="153">
        <f>Datos!B121</f>
        <v>0</v>
      </c>
      <c r="B113" s="321" t="str">
        <f t="shared" si="20"/>
        <v/>
      </c>
      <c r="C113" s="322"/>
      <c r="D113" s="174" t="str">
        <f t="shared" si="21"/>
        <v/>
      </c>
      <c r="E113" s="175">
        <f t="shared" si="22"/>
        <v>0</v>
      </c>
      <c r="F113" s="176">
        <f t="shared" si="23"/>
        <v>0</v>
      </c>
      <c r="G113" s="134">
        <f t="shared" si="17"/>
        <v>0</v>
      </c>
      <c r="H113" s="134">
        <f t="shared" si="24"/>
        <v>0</v>
      </c>
      <c r="I113" s="177">
        <f t="shared" si="25"/>
        <v>0</v>
      </c>
    </row>
    <row r="114" spans="1:9" ht="24.95" customHeight="1" x14ac:dyDescent="0.2">
      <c r="A114" s="153">
        <f>Datos!B122</f>
        <v>0</v>
      </c>
      <c r="B114" s="321" t="str">
        <f t="shared" si="20"/>
        <v/>
      </c>
      <c r="C114" s="322"/>
      <c r="D114" s="174" t="str">
        <f t="shared" si="21"/>
        <v/>
      </c>
      <c r="E114" s="175">
        <f t="shared" si="22"/>
        <v>0</v>
      </c>
      <c r="F114" s="176">
        <f t="shared" si="23"/>
        <v>0</v>
      </c>
      <c r="G114" s="134">
        <f t="shared" ref="G114:G145" si="26">ROUND(PrecioUnitario(F114,Costo_Financiero,Gasto_Generales_Porcentaje,Beneficio,Ingresos_Brutos,IVA),2)</f>
        <v>0</v>
      </c>
      <c r="H114" s="134">
        <f t="shared" si="24"/>
        <v>0</v>
      </c>
      <c r="I114" s="177">
        <f t="shared" si="25"/>
        <v>0</v>
      </c>
    </row>
    <row r="115" spans="1:9" ht="24.95" customHeight="1" x14ac:dyDescent="0.2">
      <c r="A115" s="153">
        <f>Datos!B123</f>
        <v>0</v>
      </c>
      <c r="B115" s="321" t="str">
        <f t="shared" si="20"/>
        <v/>
      </c>
      <c r="C115" s="322"/>
      <c r="D115" s="174" t="str">
        <f t="shared" si="21"/>
        <v/>
      </c>
      <c r="E115" s="175">
        <f t="shared" si="22"/>
        <v>0</v>
      </c>
      <c r="F115" s="176">
        <f t="shared" si="23"/>
        <v>0</v>
      </c>
      <c r="G115" s="134">
        <f t="shared" si="26"/>
        <v>0</v>
      </c>
      <c r="H115" s="134">
        <f t="shared" si="24"/>
        <v>0</v>
      </c>
      <c r="I115" s="177">
        <f t="shared" si="25"/>
        <v>0</v>
      </c>
    </row>
    <row r="116" spans="1:9" ht="24.95" customHeight="1" x14ac:dyDescent="0.2">
      <c r="A116" s="153">
        <f>Datos!B124</f>
        <v>0</v>
      </c>
      <c r="B116" s="321" t="str">
        <f t="shared" si="20"/>
        <v/>
      </c>
      <c r="C116" s="322"/>
      <c r="D116" s="174" t="str">
        <f t="shared" si="21"/>
        <v/>
      </c>
      <c r="E116" s="175">
        <f t="shared" si="22"/>
        <v>0</v>
      </c>
      <c r="F116" s="176">
        <f t="shared" si="23"/>
        <v>0</v>
      </c>
      <c r="G116" s="134">
        <f t="shared" si="26"/>
        <v>0</v>
      </c>
      <c r="H116" s="134">
        <f t="shared" si="24"/>
        <v>0</v>
      </c>
      <c r="I116" s="177">
        <f t="shared" si="25"/>
        <v>0</v>
      </c>
    </row>
    <row r="117" spans="1:9" ht="24.95" customHeight="1" x14ac:dyDescent="0.2">
      <c r="A117" s="153">
        <f>Datos!B125</f>
        <v>0</v>
      </c>
      <c r="B117" s="321" t="str">
        <f t="shared" si="20"/>
        <v/>
      </c>
      <c r="C117" s="322"/>
      <c r="D117" s="174" t="str">
        <f t="shared" si="21"/>
        <v/>
      </c>
      <c r="E117" s="175">
        <f t="shared" si="22"/>
        <v>0</v>
      </c>
      <c r="F117" s="176">
        <f t="shared" si="23"/>
        <v>0</v>
      </c>
      <c r="G117" s="134">
        <f t="shared" si="26"/>
        <v>0</v>
      </c>
      <c r="H117" s="134">
        <f t="shared" si="24"/>
        <v>0</v>
      </c>
      <c r="I117" s="177">
        <f t="shared" si="25"/>
        <v>0</v>
      </c>
    </row>
    <row r="118" spans="1:9" ht="24.95" customHeight="1" x14ac:dyDescent="0.2">
      <c r="A118" s="153">
        <f>Datos!B126</f>
        <v>0</v>
      </c>
      <c r="B118" s="321" t="str">
        <f t="shared" si="20"/>
        <v/>
      </c>
      <c r="C118" s="322"/>
      <c r="D118" s="174" t="str">
        <f t="shared" si="21"/>
        <v/>
      </c>
      <c r="E118" s="175">
        <f t="shared" si="22"/>
        <v>0</v>
      </c>
      <c r="F118" s="176">
        <f t="shared" si="23"/>
        <v>0</v>
      </c>
      <c r="G118" s="134">
        <f t="shared" si="26"/>
        <v>0</v>
      </c>
      <c r="H118" s="134">
        <f t="shared" si="24"/>
        <v>0</v>
      </c>
      <c r="I118" s="177">
        <f t="shared" si="25"/>
        <v>0</v>
      </c>
    </row>
    <row r="119" spans="1:9" ht="24.95" customHeight="1" x14ac:dyDescent="0.2">
      <c r="A119" s="153">
        <f>Datos!B127</f>
        <v>0</v>
      </c>
      <c r="B119" s="321" t="str">
        <f t="shared" si="20"/>
        <v/>
      </c>
      <c r="C119" s="322"/>
      <c r="D119" s="174" t="str">
        <f t="shared" si="21"/>
        <v/>
      </c>
      <c r="E119" s="175">
        <f t="shared" si="22"/>
        <v>0</v>
      </c>
      <c r="F119" s="176">
        <f t="shared" si="23"/>
        <v>0</v>
      </c>
      <c r="G119" s="134">
        <f t="shared" si="26"/>
        <v>0</v>
      </c>
      <c r="H119" s="134">
        <f t="shared" si="24"/>
        <v>0</v>
      </c>
      <c r="I119" s="177">
        <f t="shared" si="25"/>
        <v>0</v>
      </c>
    </row>
    <row r="120" spans="1:9" ht="24.95" customHeight="1" x14ac:dyDescent="0.2">
      <c r="A120" s="153">
        <f>Datos!B128</f>
        <v>0</v>
      </c>
      <c r="B120" s="321" t="str">
        <f t="shared" si="20"/>
        <v/>
      </c>
      <c r="C120" s="322"/>
      <c r="D120" s="174" t="str">
        <f t="shared" si="21"/>
        <v/>
      </c>
      <c r="E120" s="175">
        <f t="shared" si="22"/>
        <v>0</v>
      </c>
      <c r="F120" s="176">
        <f t="shared" si="23"/>
        <v>0</v>
      </c>
      <c r="G120" s="134">
        <f t="shared" si="26"/>
        <v>0</v>
      </c>
      <c r="H120" s="134">
        <f t="shared" si="24"/>
        <v>0</v>
      </c>
      <c r="I120" s="177">
        <f t="shared" si="25"/>
        <v>0</v>
      </c>
    </row>
    <row r="121" spans="1:9" ht="24.95" customHeight="1" x14ac:dyDescent="0.2">
      <c r="A121" s="153">
        <f>Datos!B129</f>
        <v>0</v>
      </c>
      <c r="B121" s="321" t="str">
        <f t="shared" si="20"/>
        <v/>
      </c>
      <c r="C121" s="322"/>
      <c r="D121" s="174" t="str">
        <f t="shared" si="21"/>
        <v/>
      </c>
      <c r="E121" s="175">
        <f t="shared" si="22"/>
        <v>0</v>
      </c>
      <c r="F121" s="176">
        <f t="shared" si="23"/>
        <v>0</v>
      </c>
      <c r="G121" s="134">
        <f t="shared" si="26"/>
        <v>0</v>
      </c>
      <c r="H121" s="134">
        <f t="shared" si="24"/>
        <v>0</v>
      </c>
      <c r="I121" s="177">
        <f t="shared" si="25"/>
        <v>0</v>
      </c>
    </row>
    <row r="122" spans="1:9" ht="24.95" customHeight="1" x14ac:dyDescent="0.2">
      <c r="A122" s="153">
        <f>Datos!B130</f>
        <v>0</v>
      </c>
      <c r="B122" s="321" t="str">
        <f t="shared" si="20"/>
        <v/>
      </c>
      <c r="C122" s="322"/>
      <c r="D122" s="174" t="str">
        <f t="shared" si="21"/>
        <v/>
      </c>
      <c r="E122" s="175">
        <f t="shared" si="22"/>
        <v>0</v>
      </c>
      <c r="F122" s="176">
        <f t="shared" si="23"/>
        <v>0</v>
      </c>
      <c r="G122" s="134">
        <f t="shared" si="26"/>
        <v>0</v>
      </c>
      <c r="H122" s="134">
        <f t="shared" si="24"/>
        <v>0</v>
      </c>
      <c r="I122" s="177">
        <f t="shared" si="25"/>
        <v>0</v>
      </c>
    </row>
    <row r="123" spans="1:9" ht="24.95" customHeight="1" x14ac:dyDescent="0.2">
      <c r="A123" s="153">
        <f>Datos!B131</f>
        <v>0</v>
      </c>
      <c r="B123" s="321" t="str">
        <f t="shared" si="20"/>
        <v/>
      </c>
      <c r="C123" s="322"/>
      <c r="D123" s="174" t="str">
        <f t="shared" si="21"/>
        <v/>
      </c>
      <c r="E123" s="175">
        <f t="shared" si="22"/>
        <v>0</v>
      </c>
      <c r="F123" s="176">
        <f t="shared" si="23"/>
        <v>0</v>
      </c>
      <c r="G123" s="134">
        <f t="shared" si="26"/>
        <v>0</v>
      </c>
      <c r="H123" s="134">
        <f t="shared" si="24"/>
        <v>0</v>
      </c>
      <c r="I123" s="177">
        <f t="shared" si="25"/>
        <v>0</v>
      </c>
    </row>
    <row r="124" spans="1:9" ht="24.95" customHeight="1" x14ac:dyDescent="0.2">
      <c r="A124" s="153">
        <f>Datos!B132</f>
        <v>0</v>
      </c>
      <c r="B124" s="321" t="str">
        <f t="shared" si="20"/>
        <v/>
      </c>
      <c r="C124" s="322"/>
      <c r="D124" s="174" t="str">
        <f t="shared" si="21"/>
        <v/>
      </c>
      <c r="E124" s="175">
        <f t="shared" si="22"/>
        <v>0</v>
      </c>
      <c r="F124" s="176">
        <f t="shared" si="23"/>
        <v>0</v>
      </c>
      <c r="G124" s="134">
        <f t="shared" si="26"/>
        <v>0</v>
      </c>
      <c r="H124" s="134">
        <f t="shared" si="24"/>
        <v>0</v>
      </c>
      <c r="I124" s="177">
        <f t="shared" si="25"/>
        <v>0</v>
      </c>
    </row>
    <row r="125" spans="1:9" ht="24.95" customHeight="1" x14ac:dyDescent="0.2">
      <c r="A125" s="153">
        <f>Datos!B133</f>
        <v>0</v>
      </c>
      <c r="B125" s="321" t="str">
        <f t="shared" si="20"/>
        <v/>
      </c>
      <c r="C125" s="322"/>
      <c r="D125" s="174" t="str">
        <f t="shared" si="21"/>
        <v/>
      </c>
      <c r="E125" s="175">
        <f t="shared" si="22"/>
        <v>0</v>
      </c>
      <c r="F125" s="176">
        <f t="shared" si="23"/>
        <v>0</v>
      </c>
      <c r="G125" s="134">
        <f t="shared" si="26"/>
        <v>0</v>
      </c>
      <c r="H125" s="134">
        <f t="shared" si="24"/>
        <v>0</v>
      </c>
      <c r="I125" s="177">
        <f t="shared" si="25"/>
        <v>0</v>
      </c>
    </row>
    <row r="126" spans="1:9" ht="24.95" customHeight="1" x14ac:dyDescent="0.2">
      <c r="A126" s="153">
        <f>Datos!B134</f>
        <v>0</v>
      </c>
      <c r="B126" s="321" t="str">
        <f t="shared" si="20"/>
        <v/>
      </c>
      <c r="C126" s="322"/>
      <c r="D126" s="174" t="str">
        <f t="shared" si="21"/>
        <v/>
      </c>
      <c r="E126" s="175">
        <f t="shared" si="22"/>
        <v>0</v>
      </c>
      <c r="F126" s="176">
        <f t="shared" si="23"/>
        <v>0</v>
      </c>
      <c r="G126" s="134">
        <f t="shared" si="26"/>
        <v>0</v>
      </c>
      <c r="H126" s="134">
        <f t="shared" si="24"/>
        <v>0</v>
      </c>
      <c r="I126" s="177">
        <f t="shared" si="25"/>
        <v>0</v>
      </c>
    </row>
    <row r="127" spans="1:9" ht="24.95" customHeight="1" x14ac:dyDescent="0.2">
      <c r="A127" s="153">
        <f>Datos!B135</f>
        <v>0</v>
      </c>
      <c r="B127" s="321" t="str">
        <f t="shared" si="20"/>
        <v/>
      </c>
      <c r="C127" s="322"/>
      <c r="D127" s="174" t="str">
        <f t="shared" si="21"/>
        <v/>
      </c>
      <c r="E127" s="175">
        <f t="shared" si="22"/>
        <v>0</v>
      </c>
      <c r="F127" s="176">
        <f t="shared" si="23"/>
        <v>0</v>
      </c>
      <c r="G127" s="134">
        <f t="shared" si="26"/>
        <v>0</v>
      </c>
      <c r="H127" s="134">
        <f t="shared" si="24"/>
        <v>0</v>
      </c>
      <c r="I127" s="177">
        <f t="shared" si="25"/>
        <v>0</v>
      </c>
    </row>
    <row r="128" spans="1:9" ht="24.95" customHeight="1" x14ac:dyDescent="0.2">
      <c r="A128" s="153">
        <f>Datos!B136</f>
        <v>0</v>
      </c>
      <c r="B128" s="321" t="str">
        <f t="shared" si="20"/>
        <v/>
      </c>
      <c r="C128" s="322"/>
      <c r="D128" s="174" t="str">
        <f t="shared" si="21"/>
        <v/>
      </c>
      <c r="E128" s="175">
        <f t="shared" si="22"/>
        <v>0</v>
      </c>
      <c r="F128" s="176">
        <f t="shared" si="23"/>
        <v>0</v>
      </c>
      <c r="G128" s="134">
        <f t="shared" si="26"/>
        <v>0</v>
      </c>
      <c r="H128" s="134">
        <f t="shared" si="24"/>
        <v>0</v>
      </c>
      <c r="I128" s="177">
        <f t="shared" si="25"/>
        <v>0</v>
      </c>
    </row>
    <row r="129" spans="1:9" ht="24.95" customHeight="1" x14ac:dyDescent="0.2">
      <c r="A129" s="153">
        <f>Datos!B137</f>
        <v>0</v>
      </c>
      <c r="B129" s="321" t="str">
        <f t="shared" si="20"/>
        <v/>
      </c>
      <c r="C129" s="322"/>
      <c r="D129" s="174" t="str">
        <f t="shared" si="21"/>
        <v/>
      </c>
      <c r="E129" s="175">
        <f t="shared" si="22"/>
        <v>0</v>
      </c>
      <c r="F129" s="176">
        <f t="shared" si="23"/>
        <v>0</v>
      </c>
      <c r="G129" s="134">
        <f t="shared" si="26"/>
        <v>0</v>
      </c>
      <c r="H129" s="134">
        <f t="shared" si="24"/>
        <v>0</v>
      </c>
      <c r="I129" s="177">
        <f t="shared" si="25"/>
        <v>0</v>
      </c>
    </row>
    <row r="130" spans="1:9" ht="24.95" customHeight="1" x14ac:dyDescent="0.2">
      <c r="A130" s="153">
        <f>Datos!B138</f>
        <v>0</v>
      </c>
      <c r="B130" s="321" t="str">
        <f t="shared" si="20"/>
        <v/>
      </c>
      <c r="C130" s="322"/>
      <c r="D130" s="174" t="str">
        <f t="shared" si="21"/>
        <v/>
      </c>
      <c r="E130" s="175">
        <f t="shared" si="22"/>
        <v>0</v>
      </c>
      <c r="F130" s="176">
        <f t="shared" si="23"/>
        <v>0</v>
      </c>
      <c r="G130" s="134">
        <f t="shared" si="26"/>
        <v>0</v>
      </c>
      <c r="H130" s="134">
        <f t="shared" si="24"/>
        <v>0</v>
      </c>
      <c r="I130" s="177">
        <f t="shared" si="25"/>
        <v>0</v>
      </c>
    </row>
    <row r="131" spans="1:9" ht="24.95" customHeight="1" x14ac:dyDescent="0.2">
      <c r="A131" s="153">
        <f>Datos!B139</f>
        <v>0</v>
      </c>
      <c r="B131" s="321" t="str">
        <f t="shared" si="20"/>
        <v/>
      </c>
      <c r="C131" s="322"/>
      <c r="D131" s="174" t="str">
        <f t="shared" si="21"/>
        <v/>
      </c>
      <c r="E131" s="175">
        <f t="shared" si="22"/>
        <v>0</v>
      </c>
      <c r="F131" s="176">
        <f t="shared" si="23"/>
        <v>0</v>
      </c>
      <c r="G131" s="134">
        <f t="shared" si="26"/>
        <v>0</v>
      </c>
      <c r="H131" s="134">
        <f t="shared" si="24"/>
        <v>0</v>
      </c>
      <c r="I131" s="177">
        <f t="shared" si="25"/>
        <v>0</v>
      </c>
    </row>
    <row r="132" spans="1:9" ht="24.95" customHeight="1" x14ac:dyDescent="0.2">
      <c r="A132" s="153">
        <f>Datos!B140</f>
        <v>0</v>
      </c>
      <c r="B132" s="321" t="str">
        <f t="shared" si="20"/>
        <v/>
      </c>
      <c r="C132" s="322"/>
      <c r="D132" s="174" t="str">
        <f t="shared" si="21"/>
        <v/>
      </c>
      <c r="E132" s="175">
        <f t="shared" si="22"/>
        <v>0</v>
      </c>
      <c r="F132" s="176">
        <f t="shared" si="23"/>
        <v>0</v>
      </c>
      <c r="G132" s="134">
        <f t="shared" si="26"/>
        <v>0</v>
      </c>
      <c r="H132" s="134">
        <f t="shared" si="24"/>
        <v>0</v>
      </c>
      <c r="I132" s="177">
        <f t="shared" si="25"/>
        <v>0</v>
      </c>
    </row>
    <row r="133" spans="1:9" ht="24.95" customHeight="1" x14ac:dyDescent="0.2">
      <c r="A133" s="153">
        <f>Datos!B141</f>
        <v>0</v>
      </c>
      <c r="B133" s="321" t="str">
        <f t="shared" si="20"/>
        <v/>
      </c>
      <c r="C133" s="322"/>
      <c r="D133" s="174" t="str">
        <f t="shared" si="21"/>
        <v/>
      </c>
      <c r="E133" s="175">
        <f t="shared" si="22"/>
        <v>0</v>
      </c>
      <c r="F133" s="176">
        <f t="shared" si="23"/>
        <v>0</v>
      </c>
      <c r="G133" s="134">
        <f t="shared" si="26"/>
        <v>0</v>
      </c>
      <c r="H133" s="134">
        <f t="shared" si="24"/>
        <v>0</v>
      </c>
      <c r="I133" s="177">
        <f t="shared" si="25"/>
        <v>0</v>
      </c>
    </row>
    <row r="134" spans="1:9" ht="24.95" customHeight="1" x14ac:dyDescent="0.2">
      <c r="A134" s="153">
        <f>Datos!B142</f>
        <v>0</v>
      </c>
      <c r="B134" s="321" t="str">
        <f t="shared" si="20"/>
        <v/>
      </c>
      <c r="C134" s="322"/>
      <c r="D134" s="174" t="str">
        <f t="shared" si="21"/>
        <v/>
      </c>
      <c r="E134" s="175">
        <f t="shared" si="22"/>
        <v>0</v>
      </c>
      <c r="F134" s="176">
        <f t="shared" si="23"/>
        <v>0</v>
      </c>
      <c r="G134" s="134">
        <f t="shared" si="26"/>
        <v>0</v>
      </c>
      <c r="H134" s="134">
        <f t="shared" si="24"/>
        <v>0</v>
      </c>
      <c r="I134" s="177">
        <f t="shared" si="25"/>
        <v>0</v>
      </c>
    </row>
    <row r="135" spans="1:9" ht="24.95" customHeight="1" x14ac:dyDescent="0.2">
      <c r="A135" s="153">
        <f>Datos!B143</f>
        <v>0</v>
      </c>
      <c r="B135" s="321" t="str">
        <f t="shared" si="20"/>
        <v/>
      </c>
      <c r="C135" s="322"/>
      <c r="D135" s="174" t="str">
        <f t="shared" si="21"/>
        <v/>
      </c>
      <c r="E135" s="175">
        <f t="shared" si="22"/>
        <v>0</v>
      </c>
      <c r="F135" s="176">
        <f t="shared" si="23"/>
        <v>0</v>
      </c>
      <c r="G135" s="134">
        <f t="shared" si="26"/>
        <v>0</v>
      </c>
      <c r="H135" s="134">
        <f t="shared" si="24"/>
        <v>0</v>
      </c>
      <c r="I135" s="177">
        <f t="shared" si="25"/>
        <v>0</v>
      </c>
    </row>
    <row r="136" spans="1:9" ht="24.95" customHeight="1" x14ac:dyDescent="0.2">
      <c r="A136" s="153">
        <f>Datos!B144</f>
        <v>0</v>
      </c>
      <c r="B136" s="321" t="str">
        <f t="shared" si="20"/>
        <v/>
      </c>
      <c r="C136" s="322"/>
      <c r="D136" s="174" t="str">
        <f t="shared" si="21"/>
        <v/>
      </c>
      <c r="E136" s="175">
        <f t="shared" si="22"/>
        <v>0</v>
      </c>
      <c r="F136" s="176">
        <f t="shared" si="23"/>
        <v>0</v>
      </c>
      <c r="G136" s="134">
        <f t="shared" si="26"/>
        <v>0</v>
      </c>
      <c r="H136" s="134">
        <f t="shared" si="24"/>
        <v>0</v>
      </c>
      <c r="I136" s="177">
        <f t="shared" si="25"/>
        <v>0</v>
      </c>
    </row>
    <row r="137" spans="1:9" ht="24.95" customHeight="1" x14ac:dyDescent="0.2">
      <c r="A137" s="153">
        <f>Datos!B145</f>
        <v>0</v>
      </c>
      <c r="B137" s="321" t="str">
        <f t="shared" si="20"/>
        <v/>
      </c>
      <c r="C137" s="322"/>
      <c r="D137" s="174" t="str">
        <f t="shared" si="21"/>
        <v/>
      </c>
      <c r="E137" s="175">
        <f t="shared" si="22"/>
        <v>0</v>
      </c>
      <c r="F137" s="176">
        <f t="shared" si="23"/>
        <v>0</v>
      </c>
      <c r="G137" s="134">
        <f t="shared" si="26"/>
        <v>0</v>
      </c>
      <c r="H137" s="134">
        <f t="shared" si="24"/>
        <v>0</v>
      </c>
      <c r="I137" s="177">
        <f t="shared" si="25"/>
        <v>0</v>
      </c>
    </row>
    <row r="138" spans="1:9" ht="24.95" customHeight="1" x14ac:dyDescent="0.2">
      <c r="A138" s="153">
        <f>Datos!B146</f>
        <v>0</v>
      </c>
      <c r="B138" s="321" t="str">
        <f t="shared" si="20"/>
        <v/>
      </c>
      <c r="C138" s="322"/>
      <c r="D138" s="174" t="str">
        <f t="shared" si="21"/>
        <v/>
      </c>
      <c r="E138" s="175">
        <f t="shared" si="22"/>
        <v>0</v>
      </c>
      <c r="F138" s="176">
        <f t="shared" si="23"/>
        <v>0</v>
      </c>
      <c r="G138" s="134">
        <f t="shared" si="26"/>
        <v>0</v>
      </c>
      <c r="H138" s="134">
        <f t="shared" si="24"/>
        <v>0</v>
      </c>
      <c r="I138" s="177">
        <f t="shared" si="25"/>
        <v>0</v>
      </c>
    </row>
    <row r="139" spans="1:9" ht="24.95" customHeight="1" x14ac:dyDescent="0.2">
      <c r="A139" s="153">
        <f>Datos!B147</f>
        <v>0</v>
      </c>
      <c r="B139" s="321" t="str">
        <f t="shared" si="20"/>
        <v/>
      </c>
      <c r="C139" s="322"/>
      <c r="D139" s="174" t="str">
        <f t="shared" si="21"/>
        <v/>
      </c>
      <c r="E139" s="175">
        <f t="shared" si="22"/>
        <v>0</v>
      </c>
      <c r="F139" s="176">
        <f t="shared" si="23"/>
        <v>0</v>
      </c>
      <c r="G139" s="134">
        <f t="shared" si="26"/>
        <v>0</v>
      </c>
      <c r="H139" s="134">
        <f t="shared" si="24"/>
        <v>0</v>
      </c>
      <c r="I139" s="177">
        <f t="shared" si="25"/>
        <v>0</v>
      </c>
    </row>
    <row r="140" spans="1:9" ht="24.95" customHeight="1" x14ac:dyDescent="0.2">
      <c r="A140" s="153">
        <f>Datos!B148</f>
        <v>0</v>
      </c>
      <c r="B140" s="321" t="str">
        <f t="shared" si="20"/>
        <v/>
      </c>
      <c r="C140" s="322"/>
      <c r="D140" s="174" t="str">
        <f t="shared" si="21"/>
        <v/>
      </c>
      <c r="E140" s="175">
        <f t="shared" si="22"/>
        <v>0</v>
      </c>
      <c r="F140" s="176">
        <f t="shared" si="23"/>
        <v>0</v>
      </c>
      <c r="G140" s="134">
        <f t="shared" si="26"/>
        <v>0</v>
      </c>
      <c r="H140" s="134">
        <f t="shared" si="24"/>
        <v>0</v>
      </c>
      <c r="I140" s="177">
        <f t="shared" si="25"/>
        <v>0</v>
      </c>
    </row>
    <row r="141" spans="1:9" ht="24.95" customHeight="1" x14ac:dyDescent="0.2">
      <c r="A141" s="153">
        <f>Datos!B149</f>
        <v>0</v>
      </c>
      <c r="B141" s="321" t="str">
        <f t="shared" si="20"/>
        <v/>
      </c>
      <c r="C141" s="322"/>
      <c r="D141" s="174" t="str">
        <f t="shared" si="21"/>
        <v/>
      </c>
      <c r="E141" s="175">
        <f t="shared" si="22"/>
        <v>0</v>
      </c>
      <c r="F141" s="176">
        <f t="shared" si="23"/>
        <v>0</v>
      </c>
      <c r="G141" s="134">
        <f t="shared" si="26"/>
        <v>0</v>
      </c>
      <c r="H141" s="134">
        <f t="shared" si="24"/>
        <v>0</v>
      </c>
      <c r="I141" s="177">
        <f t="shared" si="25"/>
        <v>0</v>
      </c>
    </row>
    <row r="142" spans="1:9" ht="24.95" customHeight="1" x14ac:dyDescent="0.2">
      <c r="A142" s="153">
        <f>Datos!B150</f>
        <v>0</v>
      </c>
      <c r="B142" s="321" t="str">
        <f t="shared" si="20"/>
        <v/>
      </c>
      <c r="C142" s="322"/>
      <c r="D142" s="174" t="str">
        <f t="shared" si="21"/>
        <v/>
      </c>
      <c r="E142" s="175">
        <f t="shared" si="22"/>
        <v>0</v>
      </c>
      <c r="F142" s="176">
        <f t="shared" si="23"/>
        <v>0</v>
      </c>
      <c r="G142" s="134">
        <f t="shared" si="26"/>
        <v>0</v>
      </c>
      <c r="H142" s="134">
        <f t="shared" si="24"/>
        <v>0</v>
      </c>
      <c r="I142" s="177">
        <f t="shared" si="25"/>
        <v>0</v>
      </c>
    </row>
    <row r="143" spans="1:9" ht="24.95" customHeight="1" x14ac:dyDescent="0.2">
      <c r="A143" s="153">
        <f>Datos!B151</f>
        <v>0</v>
      </c>
      <c r="B143" s="321" t="str">
        <f t="shared" si="20"/>
        <v/>
      </c>
      <c r="C143" s="322"/>
      <c r="D143" s="174" t="str">
        <f t="shared" si="21"/>
        <v/>
      </c>
      <c r="E143" s="175">
        <f t="shared" si="22"/>
        <v>0</v>
      </c>
      <c r="F143" s="176">
        <f t="shared" si="23"/>
        <v>0</v>
      </c>
      <c r="G143" s="134">
        <f t="shared" si="26"/>
        <v>0</v>
      </c>
      <c r="H143" s="134">
        <f t="shared" si="24"/>
        <v>0</v>
      </c>
      <c r="I143" s="177">
        <f t="shared" si="25"/>
        <v>0</v>
      </c>
    </row>
    <row r="144" spans="1:9" ht="24.95" customHeight="1" x14ac:dyDescent="0.2">
      <c r="A144" s="153">
        <f>Datos!B152</f>
        <v>0</v>
      </c>
      <c r="B144" s="321" t="str">
        <f t="shared" ref="B144:B207" si="27">IFERROR(VLOOKUP(A144,Tabla_Datos,2,FALSE),"")</f>
        <v/>
      </c>
      <c r="C144" s="322"/>
      <c r="D144" s="174" t="str">
        <f t="shared" ref="D144:D207" si="28">IFERROR(VLOOKUP(A144,Tabla_Datos,3,FALSE),"")</f>
        <v/>
      </c>
      <c r="E144" s="175">
        <f t="shared" ref="E144:E207" si="29">IFERROR(VLOOKUP(A144,Tabla_Datos,4,FALSE),0)</f>
        <v>0</v>
      </c>
      <c r="F144" s="176">
        <f t="shared" ref="F144:F207" si="30">IFERROR(VLOOKUP(A144,Tabla_Analisis_Precio,7,FALSE),0)</f>
        <v>0</v>
      </c>
      <c r="G144" s="134">
        <f t="shared" si="26"/>
        <v>0</v>
      </c>
      <c r="H144" s="134">
        <f t="shared" ref="H144:H207" si="31">ROUND(E144*G144,2)</f>
        <v>0</v>
      </c>
      <c r="I144" s="177">
        <f t="shared" ref="I144:I207" si="32">IFERROR(H144/Monto_Oferta,0)</f>
        <v>0</v>
      </c>
    </row>
    <row r="145" spans="1:9" ht="24.95" customHeight="1" x14ac:dyDescent="0.2">
      <c r="A145" s="153">
        <f>Datos!B153</f>
        <v>0</v>
      </c>
      <c r="B145" s="321" t="str">
        <f t="shared" si="27"/>
        <v/>
      </c>
      <c r="C145" s="322"/>
      <c r="D145" s="174" t="str">
        <f t="shared" si="28"/>
        <v/>
      </c>
      <c r="E145" s="175">
        <f t="shared" si="29"/>
        <v>0</v>
      </c>
      <c r="F145" s="176">
        <f t="shared" si="30"/>
        <v>0</v>
      </c>
      <c r="G145" s="134">
        <f t="shared" si="26"/>
        <v>0</v>
      </c>
      <c r="H145" s="134">
        <f t="shared" si="31"/>
        <v>0</v>
      </c>
      <c r="I145" s="177">
        <f t="shared" si="32"/>
        <v>0</v>
      </c>
    </row>
    <row r="146" spans="1:9" ht="24.95" customHeight="1" x14ac:dyDescent="0.2">
      <c r="A146" s="153">
        <f>Datos!B154</f>
        <v>0</v>
      </c>
      <c r="B146" s="321" t="str">
        <f t="shared" si="27"/>
        <v/>
      </c>
      <c r="C146" s="322"/>
      <c r="D146" s="174" t="str">
        <f t="shared" si="28"/>
        <v/>
      </c>
      <c r="E146" s="175">
        <f t="shared" si="29"/>
        <v>0</v>
      </c>
      <c r="F146" s="176">
        <f t="shared" si="30"/>
        <v>0</v>
      </c>
      <c r="G146" s="134">
        <f t="shared" ref="G146:G177" si="33">ROUND(PrecioUnitario(F146,Costo_Financiero,Gasto_Generales_Porcentaje,Beneficio,Ingresos_Brutos,IVA),2)</f>
        <v>0</v>
      </c>
      <c r="H146" s="134">
        <f t="shared" si="31"/>
        <v>0</v>
      </c>
      <c r="I146" s="177">
        <f t="shared" si="32"/>
        <v>0</v>
      </c>
    </row>
    <row r="147" spans="1:9" ht="24.95" customHeight="1" x14ac:dyDescent="0.2">
      <c r="A147" s="153">
        <f>Datos!B155</f>
        <v>0</v>
      </c>
      <c r="B147" s="321" t="str">
        <f t="shared" si="27"/>
        <v/>
      </c>
      <c r="C147" s="322"/>
      <c r="D147" s="174" t="str">
        <f t="shared" si="28"/>
        <v/>
      </c>
      <c r="E147" s="175">
        <f t="shared" si="29"/>
        <v>0</v>
      </c>
      <c r="F147" s="176">
        <f t="shared" si="30"/>
        <v>0</v>
      </c>
      <c r="G147" s="134">
        <f t="shared" si="33"/>
        <v>0</v>
      </c>
      <c r="H147" s="134">
        <f t="shared" si="31"/>
        <v>0</v>
      </c>
      <c r="I147" s="177">
        <f t="shared" si="32"/>
        <v>0</v>
      </c>
    </row>
    <row r="148" spans="1:9" ht="24.95" customHeight="1" x14ac:dyDescent="0.2">
      <c r="A148" s="153">
        <f>Datos!B156</f>
        <v>0</v>
      </c>
      <c r="B148" s="321" t="str">
        <f t="shared" si="27"/>
        <v/>
      </c>
      <c r="C148" s="322"/>
      <c r="D148" s="174" t="str">
        <f t="shared" si="28"/>
        <v/>
      </c>
      <c r="E148" s="175">
        <f t="shared" si="29"/>
        <v>0</v>
      </c>
      <c r="F148" s="176">
        <f t="shared" si="30"/>
        <v>0</v>
      </c>
      <c r="G148" s="134">
        <f t="shared" si="33"/>
        <v>0</v>
      </c>
      <c r="H148" s="134">
        <f t="shared" si="31"/>
        <v>0</v>
      </c>
      <c r="I148" s="177">
        <f t="shared" si="32"/>
        <v>0</v>
      </c>
    </row>
    <row r="149" spans="1:9" ht="24.95" customHeight="1" x14ac:dyDescent="0.2">
      <c r="A149" s="153">
        <f>Datos!B157</f>
        <v>0</v>
      </c>
      <c r="B149" s="321" t="str">
        <f t="shared" si="27"/>
        <v/>
      </c>
      <c r="C149" s="322"/>
      <c r="D149" s="174" t="str">
        <f t="shared" si="28"/>
        <v/>
      </c>
      <c r="E149" s="175">
        <f t="shared" si="29"/>
        <v>0</v>
      </c>
      <c r="F149" s="176">
        <f t="shared" si="30"/>
        <v>0</v>
      </c>
      <c r="G149" s="134">
        <f t="shared" si="33"/>
        <v>0</v>
      </c>
      <c r="H149" s="134">
        <f t="shared" si="31"/>
        <v>0</v>
      </c>
      <c r="I149" s="177">
        <f t="shared" si="32"/>
        <v>0</v>
      </c>
    </row>
    <row r="150" spans="1:9" ht="24.95" customHeight="1" x14ac:dyDescent="0.2">
      <c r="A150" s="153">
        <f>Datos!B158</f>
        <v>0</v>
      </c>
      <c r="B150" s="321" t="str">
        <f t="shared" si="27"/>
        <v/>
      </c>
      <c r="C150" s="322"/>
      <c r="D150" s="174" t="str">
        <f t="shared" si="28"/>
        <v/>
      </c>
      <c r="E150" s="175">
        <f t="shared" si="29"/>
        <v>0</v>
      </c>
      <c r="F150" s="176">
        <f t="shared" si="30"/>
        <v>0</v>
      </c>
      <c r="G150" s="134">
        <f t="shared" si="33"/>
        <v>0</v>
      </c>
      <c r="H150" s="134">
        <f t="shared" si="31"/>
        <v>0</v>
      </c>
      <c r="I150" s="177">
        <f t="shared" si="32"/>
        <v>0</v>
      </c>
    </row>
    <row r="151" spans="1:9" ht="24.95" customHeight="1" x14ac:dyDescent="0.2">
      <c r="A151" s="153">
        <f>Datos!B159</f>
        <v>0</v>
      </c>
      <c r="B151" s="321" t="str">
        <f t="shared" si="27"/>
        <v/>
      </c>
      <c r="C151" s="322"/>
      <c r="D151" s="174" t="str">
        <f t="shared" si="28"/>
        <v/>
      </c>
      <c r="E151" s="175">
        <f t="shared" si="29"/>
        <v>0</v>
      </c>
      <c r="F151" s="176">
        <f t="shared" si="30"/>
        <v>0</v>
      </c>
      <c r="G151" s="134">
        <f t="shared" si="33"/>
        <v>0</v>
      </c>
      <c r="H151" s="134">
        <f t="shared" si="31"/>
        <v>0</v>
      </c>
      <c r="I151" s="177">
        <f t="shared" si="32"/>
        <v>0</v>
      </c>
    </row>
    <row r="152" spans="1:9" ht="24.95" customHeight="1" x14ac:dyDescent="0.2">
      <c r="A152" s="153">
        <f>Datos!B160</f>
        <v>0</v>
      </c>
      <c r="B152" s="321" t="str">
        <f t="shared" si="27"/>
        <v/>
      </c>
      <c r="C152" s="322"/>
      <c r="D152" s="174" t="str">
        <f t="shared" si="28"/>
        <v/>
      </c>
      <c r="E152" s="175">
        <f t="shared" si="29"/>
        <v>0</v>
      </c>
      <c r="F152" s="176">
        <f t="shared" si="30"/>
        <v>0</v>
      </c>
      <c r="G152" s="134">
        <f t="shared" si="33"/>
        <v>0</v>
      </c>
      <c r="H152" s="134">
        <f t="shared" si="31"/>
        <v>0</v>
      </c>
      <c r="I152" s="177">
        <f t="shared" si="32"/>
        <v>0</v>
      </c>
    </row>
    <row r="153" spans="1:9" ht="24.95" customHeight="1" x14ac:dyDescent="0.2">
      <c r="A153" s="153">
        <f>Datos!B161</f>
        <v>0</v>
      </c>
      <c r="B153" s="321" t="str">
        <f t="shared" si="27"/>
        <v/>
      </c>
      <c r="C153" s="322"/>
      <c r="D153" s="174" t="str">
        <f t="shared" si="28"/>
        <v/>
      </c>
      <c r="E153" s="175">
        <f t="shared" si="29"/>
        <v>0</v>
      </c>
      <c r="F153" s="176">
        <f t="shared" si="30"/>
        <v>0</v>
      </c>
      <c r="G153" s="134">
        <f t="shared" si="33"/>
        <v>0</v>
      </c>
      <c r="H153" s="134">
        <f t="shared" si="31"/>
        <v>0</v>
      </c>
      <c r="I153" s="177">
        <f t="shared" si="32"/>
        <v>0</v>
      </c>
    </row>
    <row r="154" spans="1:9" ht="24.95" customHeight="1" x14ac:dyDescent="0.2">
      <c r="A154" s="153">
        <f>Datos!B162</f>
        <v>0</v>
      </c>
      <c r="B154" s="321" t="str">
        <f t="shared" si="27"/>
        <v/>
      </c>
      <c r="C154" s="322"/>
      <c r="D154" s="174" t="str">
        <f t="shared" si="28"/>
        <v/>
      </c>
      <c r="E154" s="175">
        <f t="shared" si="29"/>
        <v>0</v>
      </c>
      <c r="F154" s="176">
        <f t="shared" si="30"/>
        <v>0</v>
      </c>
      <c r="G154" s="134">
        <f t="shared" si="33"/>
        <v>0</v>
      </c>
      <c r="H154" s="134">
        <f t="shared" si="31"/>
        <v>0</v>
      </c>
      <c r="I154" s="177">
        <f t="shared" si="32"/>
        <v>0</v>
      </c>
    </row>
    <row r="155" spans="1:9" ht="24.95" customHeight="1" x14ac:dyDescent="0.2">
      <c r="A155" s="153">
        <f>Datos!B163</f>
        <v>0</v>
      </c>
      <c r="B155" s="321" t="str">
        <f t="shared" si="27"/>
        <v/>
      </c>
      <c r="C155" s="322"/>
      <c r="D155" s="174" t="str">
        <f t="shared" si="28"/>
        <v/>
      </c>
      <c r="E155" s="175">
        <f t="shared" si="29"/>
        <v>0</v>
      </c>
      <c r="F155" s="176">
        <f t="shared" si="30"/>
        <v>0</v>
      </c>
      <c r="G155" s="134">
        <f t="shared" si="33"/>
        <v>0</v>
      </c>
      <c r="H155" s="134">
        <f t="shared" si="31"/>
        <v>0</v>
      </c>
      <c r="I155" s="177">
        <f t="shared" si="32"/>
        <v>0</v>
      </c>
    </row>
    <row r="156" spans="1:9" ht="24.95" customHeight="1" x14ac:dyDescent="0.2">
      <c r="A156" s="153">
        <f>Datos!B164</f>
        <v>0</v>
      </c>
      <c r="B156" s="321" t="str">
        <f t="shared" si="27"/>
        <v/>
      </c>
      <c r="C156" s="322"/>
      <c r="D156" s="174" t="str">
        <f t="shared" si="28"/>
        <v/>
      </c>
      <c r="E156" s="175">
        <f t="shared" si="29"/>
        <v>0</v>
      </c>
      <c r="F156" s="176">
        <f t="shared" si="30"/>
        <v>0</v>
      </c>
      <c r="G156" s="134">
        <f t="shared" si="33"/>
        <v>0</v>
      </c>
      <c r="H156" s="134">
        <f t="shared" si="31"/>
        <v>0</v>
      </c>
      <c r="I156" s="177">
        <f t="shared" si="32"/>
        <v>0</v>
      </c>
    </row>
    <row r="157" spans="1:9" ht="24.95" customHeight="1" x14ac:dyDescent="0.2">
      <c r="A157" s="153">
        <f>Datos!B165</f>
        <v>0</v>
      </c>
      <c r="B157" s="321" t="str">
        <f t="shared" si="27"/>
        <v/>
      </c>
      <c r="C157" s="322"/>
      <c r="D157" s="174" t="str">
        <f t="shared" si="28"/>
        <v/>
      </c>
      <c r="E157" s="175">
        <f t="shared" si="29"/>
        <v>0</v>
      </c>
      <c r="F157" s="176">
        <f t="shared" si="30"/>
        <v>0</v>
      </c>
      <c r="G157" s="134">
        <f t="shared" si="33"/>
        <v>0</v>
      </c>
      <c r="H157" s="134">
        <f t="shared" si="31"/>
        <v>0</v>
      </c>
      <c r="I157" s="177">
        <f t="shared" si="32"/>
        <v>0</v>
      </c>
    </row>
    <row r="158" spans="1:9" ht="24.95" customHeight="1" x14ac:dyDescent="0.2">
      <c r="A158" s="153">
        <f>Datos!B166</f>
        <v>0</v>
      </c>
      <c r="B158" s="321" t="str">
        <f t="shared" si="27"/>
        <v/>
      </c>
      <c r="C158" s="322"/>
      <c r="D158" s="174" t="str">
        <f t="shared" si="28"/>
        <v/>
      </c>
      <c r="E158" s="175">
        <f t="shared" si="29"/>
        <v>0</v>
      </c>
      <c r="F158" s="176">
        <f t="shared" si="30"/>
        <v>0</v>
      </c>
      <c r="G158" s="134">
        <f t="shared" si="33"/>
        <v>0</v>
      </c>
      <c r="H158" s="134">
        <f t="shared" si="31"/>
        <v>0</v>
      </c>
      <c r="I158" s="177">
        <f t="shared" si="32"/>
        <v>0</v>
      </c>
    </row>
    <row r="159" spans="1:9" ht="24.95" customHeight="1" x14ac:dyDescent="0.2">
      <c r="A159" s="153">
        <f>Datos!B167</f>
        <v>0</v>
      </c>
      <c r="B159" s="321" t="str">
        <f t="shared" si="27"/>
        <v/>
      </c>
      <c r="C159" s="322"/>
      <c r="D159" s="174" t="str">
        <f t="shared" si="28"/>
        <v/>
      </c>
      <c r="E159" s="175">
        <f t="shared" si="29"/>
        <v>0</v>
      </c>
      <c r="F159" s="176">
        <f t="shared" si="30"/>
        <v>0</v>
      </c>
      <c r="G159" s="134">
        <f t="shared" si="33"/>
        <v>0</v>
      </c>
      <c r="H159" s="134">
        <f t="shared" si="31"/>
        <v>0</v>
      </c>
      <c r="I159" s="177">
        <f t="shared" si="32"/>
        <v>0</v>
      </c>
    </row>
    <row r="160" spans="1:9" ht="24.95" customHeight="1" x14ac:dyDescent="0.2">
      <c r="A160" s="153">
        <f>Datos!B168</f>
        <v>0</v>
      </c>
      <c r="B160" s="321" t="str">
        <f t="shared" si="27"/>
        <v/>
      </c>
      <c r="C160" s="322"/>
      <c r="D160" s="174" t="str">
        <f t="shared" si="28"/>
        <v/>
      </c>
      <c r="E160" s="175">
        <f t="shared" si="29"/>
        <v>0</v>
      </c>
      <c r="F160" s="176">
        <f t="shared" si="30"/>
        <v>0</v>
      </c>
      <c r="G160" s="134">
        <f t="shared" si="33"/>
        <v>0</v>
      </c>
      <c r="H160" s="134">
        <f t="shared" si="31"/>
        <v>0</v>
      </c>
      <c r="I160" s="177">
        <f t="shared" si="32"/>
        <v>0</v>
      </c>
    </row>
    <row r="161" spans="1:9" ht="24.95" customHeight="1" x14ac:dyDescent="0.2">
      <c r="A161" s="153">
        <f>Datos!B169</f>
        <v>0</v>
      </c>
      <c r="B161" s="321" t="str">
        <f t="shared" si="27"/>
        <v/>
      </c>
      <c r="C161" s="322"/>
      <c r="D161" s="174" t="str">
        <f t="shared" si="28"/>
        <v/>
      </c>
      <c r="E161" s="175">
        <f t="shared" si="29"/>
        <v>0</v>
      </c>
      <c r="F161" s="176">
        <f t="shared" si="30"/>
        <v>0</v>
      </c>
      <c r="G161" s="134">
        <f t="shared" si="33"/>
        <v>0</v>
      </c>
      <c r="H161" s="134">
        <f t="shared" si="31"/>
        <v>0</v>
      </c>
      <c r="I161" s="177">
        <f t="shared" si="32"/>
        <v>0</v>
      </c>
    </row>
    <row r="162" spans="1:9" ht="24.95" customHeight="1" x14ac:dyDescent="0.2">
      <c r="A162" s="153">
        <f>Datos!B170</f>
        <v>0</v>
      </c>
      <c r="B162" s="321" t="str">
        <f t="shared" si="27"/>
        <v/>
      </c>
      <c r="C162" s="322"/>
      <c r="D162" s="174" t="str">
        <f t="shared" si="28"/>
        <v/>
      </c>
      <c r="E162" s="175">
        <f t="shared" si="29"/>
        <v>0</v>
      </c>
      <c r="F162" s="176">
        <f t="shared" si="30"/>
        <v>0</v>
      </c>
      <c r="G162" s="134">
        <f t="shared" si="33"/>
        <v>0</v>
      </c>
      <c r="H162" s="134">
        <f t="shared" si="31"/>
        <v>0</v>
      </c>
      <c r="I162" s="177">
        <f t="shared" si="32"/>
        <v>0</v>
      </c>
    </row>
    <row r="163" spans="1:9" ht="24.95" customHeight="1" x14ac:dyDescent="0.2">
      <c r="A163" s="153">
        <f>Datos!B171</f>
        <v>0</v>
      </c>
      <c r="B163" s="321" t="str">
        <f t="shared" si="27"/>
        <v/>
      </c>
      <c r="C163" s="322"/>
      <c r="D163" s="174" t="str">
        <f t="shared" si="28"/>
        <v/>
      </c>
      <c r="E163" s="175">
        <f t="shared" si="29"/>
        <v>0</v>
      </c>
      <c r="F163" s="176">
        <f t="shared" si="30"/>
        <v>0</v>
      </c>
      <c r="G163" s="134">
        <f t="shared" si="33"/>
        <v>0</v>
      </c>
      <c r="H163" s="134">
        <f t="shared" si="31"/>
        <v>0</v>
      </c>
      <c r="I163" s="177">
        <f t="shared" si="32"/>
        <v>0</v>
      </c>
    </row>
    <row r="164" spans="1:9" ht="24.95" customHeight="1" x14ac:dyDescent="0.2">
      <c r="A164" s="153">
        <f>Datos!B172</f>
        <v>0</v>
      </c>
      <c r="B164" s="321" t="str">
        <f t="shared" si="27"/>
        <v/>
      </c>
      <c r="C164" s="322"/>
      <c r="D164" s="174" t="str">
        <f t="shared" si="28"/>
        <v/>
      </c>
      <c r="E164" s="175">
        <f t="shared" si="29"/>
        <v>0</v>
      </c>
      <c r="F164" s="176">
        <f t="shared" si="30"/>
        <v>0</v>
      </c>
      <c r="G164" s="134">
        <f t="shared" si="33"/>
        <v>0</v>
      </c>
      <c r="H164" s="134">
        <f t="shared" si="31"/>
        <v>0</v>
      </c>
      <c r="I164" s="177">
        <f t="shared" si="32"/>
        <v>0</v>
      </c>
    </row>
    <row r="165" spans="1:9" ht="24.95" customHeight="1" x14ac:dyDescent="0.2">
      <c r="A165" s="153">
        <f>Datos!B173</f>
        <v>0</v>
      </c>
      <c r="B165" s="321" t="str">
        <f t="shared" si="27"/>
        <v/>
      </c>
      <c r="C165" s="322"/>
      <c r="D165" s="174" t="str">
        <f t="shared" si="28"/>
        <v/>
      </c>
      <c r="E165" s="175">
        <f t="shared" si="29"/>
        <v>0</v>
      </c>
      <c r="F165" s="176">
        <f t="shared" si="30"/>
        <v>0</v>
      </c>
      <c r="G165" s="134">
        <f t="shared" si="33"/>
        <v>0</v>
      </c>
      <c r="H165" s="134">
        <f t="shared" si="31"/>
        <v>0</v>
      </c>
      <c r="I165" s="177">
        <f t="shared" si="32"/>
        <v>0</v>
      </c>
    </row>
    <row r="166" spans="1:9" ht="24.95" customHeight="1" x14ac:dyDescent="0.2">
      <c r="A166" s="153">
        <f>Datos!B174</f>
        <v>0</v>
      </c>
      <c r="B166" s="321" t="str">
        <f t="shared" si="27"/>
        <v/>
      </c>
      <c r="C166" s="322"/>
      <c r="D166" s="174" t="str">
        <f t="shared" si="28"/>
        <v/>
      </c>
      <c r="E166" s="175">
        <f t="shared" si="29"/>
        <v>0</v>
      </c>
      <c r="F166" s="176">
        <f t="shared" si="30"/>
        <v>0</v>
      </c>
      <c r="G166" s="134">
        <f t="shared" si="33"/>
        <v>0</v>
      </c>
      <c r="H166" s="134">
        <f t="shared" si="31"/>
        <v>0</v>
      </c>
      <c r="I166" s="177">
        <f t="shared" si="32"/>
        <v>0</v>
      </c>
    </row>
    <row r="167" spans="1:9" ht="24.95" customHeight="1" x14ac:dyDescent="0.2">
      <c r="A167" s="153">
        <f>Datos!B175</f>
        <v>0</v>
      </c>
      <c r="B167" s="321" t="str">
        <f t="shared" si="27"/>
        <v/>
      </c>
      <c r="C167" s="322"/>
      <c r="D167" s="174" t="str">
        <f t="shared" si="28"/>
        <v/>
      </c>
      <c r="E167" s="175">
        <f t="shared" si="29"/>
        <v>0</v>
      </c>
      <c r="F167" s="176">
        <f t="shared" si="30"/>
        <v>0</v>
      </c>
      <c r="G167" s="134">
        <f t="shared" si="33"/>
        <v>0</v>
      </c>
      <c r="H167" s="134">
        <f t="shared" si="31"/>
        <v>0</v>
      </c>
      <c r="I167" s="177">
        <f t="shared" si="32"/>
        <v>0</v>
      </c>
    </row>
    <row r="168" spans="1:9" ht="24.95" customHeight="1" x14ac:dyDescent="0.2">
      <c r="A168" s="153">
        <f>Datos!B176</f>
        <v>0</v>
      </c>
      <c r="B168" s="321" t="str">
        <f t="shared" si="27"/>
        <v/>
      </c>
      <c r="C168" s="322"/>
      <c r="D168" s="174" t="str">
        <f t="shared" si="28"/>
        <v/>
      </c>
      <c r="E168" s="175">
        <f t="shared" si="29"/>
        <v>0</v>
      </c>
      <c r="F168" s="176">
        <f t="shared" si="30"/>
        <v>0</v>
      </c>
      <c r="G168" s="134">
        <f t="shared" si="33"/>
        <v>0</v>
      </c>
      <c r="H168" s="134">
        <f t="shared" si="31"/>
        <v>0</v>
      </c>
      <c r="I168" s="177">
        <f t="shared" si="32"/>
        <v>0</v>
      </c>
    </row>
    <row r="169" spans="1:9" ht="24.95" customHeight="1" x14ac:dyDescent="0.2">
      <c r="A169" s="153">
        <f>Datos!B177</f>
        <v>0</v>
      </c>
      <c r="B169" s="321" t="str">
        <f t="shared" si="27"/>
        <v/>
      </c>
      <c r="C169" s="322"/>
      <c r="D169" s="174" t="str">
        <f t="shared" si="28"/>
        <v/>
      </c>
      <c r="E169" s="175">
        <f t="shared" si="29"/>
        <v>0</v>
      </c>
      <c r="F169" s="176">
        <f t="shared" si="30"/>
        <v>0</v>
      </c>
      <c r="G169" s="134">
        <f t="shared" si="33"/>
        <v>0</v>
      </c>
      <c r="H169" s="134">
        <f t="shared" si="31"/>
        <v>0</v>
      </c>
      <c r="I169" s="177">
        <f t="shared" si="32"/>
        <v>0</v>
      </c>
    </row>
    <row r="170" spans="1:9" ht="24.95" customHeight="1" x14ac:dyDescent="0.2">
      <c r="A170" s="153">
        <f>Datos!B178</f>
        <v>0</v>
      </c>
      <c r="B170" s="321" t="str">
        <f t="shared" si="27"/>
        <v/>
      </c>
      <c r="C170" s="322"/>
      <c r="D170" s="174" t="str">
        <f t="shared" si="28"/>
        <v/>
      </c>
      <c r="E170" s="175">
        <f t="shared" si="29"/>
        <v>0</v>
      </c>
      <c r="F170" s="176">
        <f t="shared" si="30"/>
        <v>0</v>
      </c>
      <c r="G170" s="134">
        <f t="shared" si="33"/>
        <v>0</v>
      </c>
      <c r="H170" s="134">
        <f t="shared" si="31"/>
        <v>0</v>
      </c>
      <c r="I170" s="177">
        <f t="shared" si="32"/>
        <v>0</v>
      </c>
    </row>
    <row r="171" spans="1:9" ht="24.95" customHeight="1" x14ac:dyDescent="0.2">
      <c r="A171" s="153">
        <f>Datos!B179</f>
        <v>0</v>
      </c>
      <c r="B171" s="321" t="str">
        <f t="shared" si="27"/>
        <v/>
      </c>
      <c r="C171" s="322"/>
      <c r="D171" s="174" t="str">
        <f t="shared" si="28"/>
        <v/>
      </c>
      <c r="E171" s="175">
        <f t="shared" si="29"/>
        <v>0</v>
      </c>
      <c r="F171" s="176">
        <f t="shared" si="30"/>
        <v>0</v>
      </c>
      <c r="G171" s="134">
        <f t="shared" si="33"/>
        <v>0</v>
      </c>
      <c r="H171" s="134">
        <f t="shared" si="31"/>
        <v>0</v>
      </c>
      <c r="I171" s="177">
        <f t="shared" si="32"/>
        <v>0</v>
      </c>
    </row>
    <row r="172" spans="1:9" ht="24.95" customHeight="1" x14ac:dyDescent="0.2">
      <c r="A172" s="153">
        <f>Datos!B180</f>
        <v>0</v>
      </c>
      <c r="B172" s="321" t="str">
        <f t="shared" si="27"/>
        <v/>
      </c>
      <c r="C172" s="322"/>
      <c r="D172" s="174" t="str">
        <f t="shared" si="28"/>
        <v/>
      </c>
      <c r="E172" s="175">
        <f t="shared" si="29"/>
        <v>0</v>
      </c>
      <c r="F172" s="176">
        <f t="shared" si="30"/>
        <v>0</v>
      </c>
      <c r="G172" s="134">
        <f t="shared" si="33"/>
        <v>0</v>
      </c>
      <c r="H172" s="134">
        <f t="shared" si="31"/>
        <v>0</v>
      </c>
      <c r="I172" s="177">
        <f t="shared" si="32"/>
        <v>0</v>
      </c>
    </row>
    <row r="173" spans="1:9" ht="24.95" customHeight="1" x14ac:dyDescent="0.2">
      <c r="A173" s="153">
        <f>Datos!B181</f>
        <v>0</v>
      </c>
      <c r="B173" s="321" t="str">
        <f t="shared" si="27"/>
        <v/>
      </c>
      <c r="C173" s="322"/>
      <c r="D173" s="174" t="str">
        <f t="shared" si="28"/>
        <v/>
      </c>
      <c r="E173" s="175">
        <f t="shared" si="29"/>
        <v>0</v>
      </c>
      <c r="F173" s="176">
        <f t="shared" si="30"/>
        <v>0</v>
      </c>
      <c r="G173" s="134">
        <f t="shared" si="33"/>
        <v>0</v>
      </c>
      <c r="H173" s="134">
        <f t="shared" si="31"/>
        <v>0</v>
      </c>
      <c r="I173" s="177">
        <f t="shared" si="32"/>
        <v>0</v>
      </c>
    </row>
    <row r="174" spans="1:9" ht="24.95" customHeight="1" x14ac:dyDescent="0.2">
      <c r="A174" s="153">
        <f>Datos!B182</f>
        <v>0</v>
      </c>
      <c r="B174" s="321" t="str">
        <f t="shared" si="27"/>
        <v/>
      </c>
      <c r="C174" s="322"/>
      <c r="D174" s="174" t="str">
        <f t="shared" si="28"/>
        <v/>
      </c>
      <c r="E174" s="175">
        <f t="shared" si="29"/>
        <v>0</v>
      </c>
      <c r="F174" s="176">
        <f t="shared" si="30"/>
        <v>0</v>
      </c>
      <c r="G174" s="134">
        <f t="shared" si="33"/>
        <v>0</v>
      </c>
      <c r="H174" s="134">
        <f t="shared" si="31"/>
        <v>0</v>
      </c>
      <c r="I174" s="177">
        <f t="shared" si="32"/>
        <v>0</v>
      </c>
    </row>
    <row r="175" spans="1:9" ht="24.95" customHeight="1" x14ac:dyDescent="0.2">
      <c r="A175" s="153">
        <f>Datos!B183</f>
        <v>0</v>
      </c>
      <c r="B175" s="321" t="str">
        <f t="shared" si="27"/>
        <v/>
      </c>
      <c r="C175" s="322"/>
      <c r="D175" s="174" t="str">
        <f t="shared" si="28"/>
        <v/>
      </c>
      <c r="E175" s="175">
        <f t="shared" si="29"/>
        <v>0</v>
      </c>
      <c r="F175" s="176">
        <f t="shared" si="30"/>
        <v>0</v>
      </c>
      <c r="G175" s="134">
        <f t="shared" si="33"/>
        <v>0</v>
      </c>
      <c r="H175" s="134">
        <f t="shared" si="31"/>
        <v>0</v>
      </c>
      <c r="I175" s="177">
        <f t="shared" si="32"/>
        <v>0</v>
      </c>
    </row>
    <row r="176" spans="1:9" ht="24.95" customHeight="1" x14ac:dyDescent="0.2">
      <c r="A176" s="153">
        <f>Datos!B184</f>
        <v>0</v>
      </c>
      <c r="B176" s="321" t="str">
        <f t="shared" si="27"/>
        <v/>
      </c>
      <c r="C176" s="322"/>
      <c r="D176" s="174" t="str">
        <f t="shared" si="28"/>
        <v/>
      </c>
      <c r="E176" s="175">
        <f t="shared" si="29"/>
        <v>0</v>
      </c>
      <c r="F176" s="176">
        <f t="shared" si="30"/>
        <v>0</v>
      </c>
      <c r="G176" s="134">
        <f t="shared" si="33"/>
        <v>0</v>
      </c>
      <c r="H176" s="134">
        <f t="shared" si="31"/>
        <v>0</v>
      </c>
      <c r="I176" s="177">
        <f t="shared" si="32"/>
        <v>0</v>
      </c>
    </row>
    <row r="177" spans="1:9" ht="24.95" customHeight="1" x14ac:dyDescent="0.2">
      <c r="A177" s="153">
        <f>Datos!B185</f>
        <v>0</v>
      </c>
      <c r="B177" s="321" t="str">
        <f t="shared" si="27"/>
        <v/>
      </c>
      <c r="C177" s="322"/>
      <c r="D177" s="174" t="str">
        <f t="shared" si="28"/>
        <v/>
      </c>
      <c r="E177" s="175">
        <f t="shared" si="29"/>
        <v>0</v>
      </c>
      <c r="F177" s="176">
        <f t="shared" si="30"/>
        <v>0</v>
      </c>
      <c r="G177" s="134">
        <f t="shared" si="33"/>
        <v>0</v>
      </c>
      <c r="H177" s="134">
        <f t="shared" si="31"/>
        <v>0</v>
      </c>
      <c r="I177" s="177">
        <f t="shared" si="32"/>
        <v>0</v>
      </c>
    </row>
    <row r="178" spans="1:9" ht="24.95" customHeight="1" x14ac:dyDescent="0.2">
      <c r="A178" s="153">
        <f>Datos!B186</f>
        <v>0</v>
      </c>
      <c r="B178" s="321" t="str">
        <f t="shared" si="27"/>
        <v/>
      </c>
      <c r="C178" s="322"/>
      <c r="D178" s="174" t="str">
        <f t="shared" si="28"/>
        <v/>
      </c>
      <c r="E178" s="175">
        <f t="shared" si="29"/>
        <v>0</v>
      </c>
      <c r="F178" s="176">
        <f t="shared" si="30"/>
        <v>0</v>
      </c>
      <c r="G178" s="134">
        <f t="shared" ref="G178:G209" si="34">ROUND(PrecioUnitario(F178,Costo_Financiero,Gasto_Generales_Porcentaje,Beneficio,Ingresos_Brutos,IVA),2)</f>
        <v>0</v>
      </c>
      <c r="H178" s="134">
        <f t="shared" si="31"/>
        <v>0</v>
      </c>
      <c r="I178" s="177">
        <f t="shared" si="32"/>
        <v>0</v>
      </c>
    </row>
    <row r="179" spans="1:9" ht="24.95" customHeight="1" x14ac:dyDescent="0.2">
      <c r="A179" s="153">
        <f>Datos!B187</f>
        <v>0</v>
      </c>
      <c r="B179" s="321" t="str">
        <f t="shared" si="27"/>
        <v/>
      </c>
      <c r="C179" s="322"/>
      <c r="D179" s="174" t="str">
        <f t="shared" si="28"/>
        <v/>
      </c>
      <c r="E179" s="175">
        <f t="shared" si="29"/>
        <v>0</v>
      </c>
      <c r="F179" s="176">
        <f t="shared" si="30"/>
        <v>0</v>
      </c>
      <c r="G179" s="134">
        <f t="shared" si="34"/>
        <v>0</v>
      </c>
      <c r="H179" s="134">
        <f t="shared" si="31"/>
        <v>0</v>
      </c>
      <c r="I179" s="177">
        <f t="shared" si="32"/>
        <v>0</v>
      </c>
    </row>
    <row r="180" spans="1:9" ht="24.95" customHeight="1" x14ac:dyDescent="0.2">
      <c r="A180" s="153">
        <f>Datos!B188</f>
        <v>0</v>
      </c>
      <c r="B180" s="321" t="str">
        <f t="shared" si="27"/>
        <v/>
      </c>
      <c r="C180" s="322"/>
      <c r="D180" s="174" t="str">
        <f t="shared" si="28"/>
        <v/>
      </c>
      <c r="E180" s="175">
        <f t="shared" si="29"/>
        <v>0</v>
      </c>
      <c r="F180" s="176">
        <f t="shared" si="30"/>
        <v>0</v>
      </c>
      <c r="G180" s="134">
        <f t="shared" si="34"/>
        <v>0</v>
      </c>
      <c r="H180" s="134">
        <f t="shared" si="31"/>
        <v>0</v>
      </c>
      <c r="I180" s="177">
        <f t="shared" si="32"/>
        <v>0</v>
      </c>
    </row>
    <row r="181" spans="1:9" ht="24.95" customHeight="1" x14ac:dyDescent="0.2">
      <c r="A181" s="153">
        <f>Datos!B189</f>
        <v>0</v>
      </c>
      <c r="B181" s="321" t="str">
        <f t="shared" si="27"/>
        <v/>
      </c>
      <c r="C181" s="322"/>
      <c r="D181" s="174" t="str">
        <f t="shared" si="28"/>
        <v/>
      </c>
      <c r="E181" s="175">
        <f t="shared" si="29"/>
        <v>0</v>
      </c>
      <c r="F181" s="176">
        <f t="shared" si="30"/>
        <v>0</v>
      </c>
      <c r="G181" s="134">
        <f t="shared" si="34"/>
        <v>0</v>
      </c>
      <c r="H181" s="134">
        <f t="shared" si="31"/>
        <v>0</v>
      </c>
      <c r="I181" s="177">
        <f t="shared" si="32"/>
        <v>0</v>
      </c>
    </row>
    <row r="182" spans="1:9" ht="24.95" customHeight="1" x14ac:dyDescent="0.2">
      <c r="A182" s="153">
        <f>Datos!B190</f>
        <v>0</v>
      </c>
      <c r="B182" s="321" t="str">
        <f t="shared" si="27"/>
        <v/>
      </c>
      <c r="C182" s="322"/>
      <c r="D182" s="174" t="str">
        <f t="shared" si="28"/>
        <v/>
      </c>
      <c r="E182" s="175">
        <f t="shared" si="29"/>
        <v>0</v>
      </c>
      <c r="F182" s="176">
        <f t="shared" si="30"/>
        <v>0</v>
      </c>
      <c r="G182" s="134">
        <f t="shared" si="34"/>
        <v>0</v>
      </c>
      <c r="H182" s="134">
        <f t="shared" si="31"/>
        <v>0</v>
      </c>
      <c r="I182" s="177">
        <f t="shared" si="32"/>
        <v>0</v>
      </c>
    </row>
    <row r="183" spans="1:9" ht="24.95" customHeight="1" x14ac:dyDescent="0.2">
      <c r="A183" s="153">
        <f>Datos!B191</f>
        <v>0</v>
      </c>
      <c r="B183" s="321" t="str">
        <f t="shared" si="27"/>
        <v/>
      </c>
      <c r="C183" s="322"/>
      <c r="D183" s="174" t="str">
        <f t="shared" si="28"/>
        <v/>
      </c>
      <c r="E183" s="175">
        <f t="shared" si="29"/>
        <v>0</v>
      </c>
      <c r="F183" s="176">
        <f t="shared" si="30"/>
        <v>0</v>
      </c>
      <c r="G183" s="134">
        <f t="shared" si="34"/>
        <v>0</v>
      </c>
      <c r="H183" s="134">
        <f t="shared" si="31"/>
        <v>0</v>
      </c>
      <c r="I183" s="177">
        <f t="shared" si="32"/>
        <v>0</v>
      </c>
    </row>
    <row r="184" spans="1:9" ht="24.95" customHeight="1" x14ac:dyDescent="0.2">
      <c r="A184" s="153">
        <f>Datos!B192</f>
        <v>0</v>
      </c>
      <c r="B184" s="321" t="str">
        <f t="shared" si="27"/>
        <v/>
      </c>
      <c r="C184" s="322"/>
      <c r="D184" s="174" t="str">
        <f t="shared" si="28"/>
        <v/>
      </c>
      <c r="E184" s="175">
        <f t="shared" si="29"/>
        <v>0</v>
      </c>
      <c r="F184" s="176">
        <f t="shared" si="30"/>
        <v>0</v>
      </c>
      <c r="G184" s="134">
        <f t="shared" si="34"/>
        <v>0</v>
      </c>
      <c r="H184" s="134">
        <f t="shared" si="31"/>
        <v>0</v>
      </c>
      <c r="I184" s="177">
        <f t="shared" si="32"/>
        <v>0</v>
      </c>
    </row>
    <row r="185" spans="1:9" ht="24.95" customHeight="1" x14ac:dyDescent="0.2">
      <c r="A185" s="153">
        <f>Datos!B193</f>
        <v>0</v>
      </c>
      <c r="B185" s="321" t="str">
        <f t="shared" si="27"/>
        <v/>
      </c>
      <c r="C185" s="322"/>
      <c r="D185" s="174" t="str">
        <f t="shared" si="28"/>
        <v/>
      </c>
      <c r="E185" s="175">
        <f t="shared" si="29"/>
        <v>0</v>
      </c>
      <c r="F185" s="176">
        <f t="shared" si="30"/>
        <v>0</v>
      </c>
      <c r="G185" s="134">
        <f t="shared" si="34"/>
        <v>0</v>
      </c>
      <c r="H185" s="134">
        <f t="shared" si="31"/>
        <v>0</v>
      </c>
      <c r="I185" s="177">
        <f t="shared" si="32"/>
        <v>0</v>
      </c>
    </row>
    <row r="186" spans="1:9" ht="24.95" customHeight="1" x14ac:dyDescent="0.2">
      <c r="A186" s="153">
        <f>Datos!B194</f>
        <v>0</v>
      </c>
      <c r="B186" s="321" t="str">
        <f t="shared" si="27"/>
        <v/>
      </c>
      <c r="C186" s="322"/>
      <c r="D186" s="174" t="str">
        <f t="shared" si="28"/>
        <v/>
      </c>
      <c r="E186" s="175">
        <f t="shared" si="29"/>
        <v>0</v>
      </c>
      <c r="F186" s="176">
        <f t="shared" si="30"/>
        <v>0</v>
      </c>
      <c r="G186" s="134">
        <f t="shared" si="34"/>
        <v>0</v>
      </c>
      <c r="H186" s="134">
        <f t="shared" si="31"/>
        <v>0</v>
      </c>
      <c r="I186" s="177">
        <f t="shared" si="32"/>
        <v>0</v>
      </c>
    </row>
    <row r="187" spans="1:9" ht="24.95" customHeight="1" x14ac:dyDescent="0.2">
      <c r="A187" s="153">
        <f>Datos!B195</f>
        <v>0</v>
      </c>
      <c r="B187" s="321" t="str">
        <f t="shared" si="27"/>
        <v/>
      </c>
      <c r="C187" s="322"/>
      <c r="D187" s="174" t="str">
        <f t="shared" si="28"/>
        <v/>
      </c>
      <c r="E187" s="175">
        <f t="shared" si="29"/>
        <v>0</v>
      </c>
      <c r="F187" s="176">
        <f t="shared" si="30"/>
        <v>0</v>
      </c>
      <c r="G187" s="134">
        <f t="shared" si="34"/>
        <v>0</v>
      </c>
      <c r="H187" s="134">
        <f t="shared" si="31"/>
        <v>0</v>
      </c>
      <c r="I187" s="177">
        <f t="shared" si="32"/>
        <v>0</v>
      </c>
    </row>
    <row r="188" spans="1:9" ht="24.95" customHeight="1" x14ac:dyDescent="0.2">
      <c r="A188" s="153">
        <f>Datos!B196</f>
        <v>0</v>
      </c>
      <c r="B188" s="321" t="str">
        <f t="shared" si="27"/>
        <v/>
      </c>
      <c r="C188" s="322"/>
      <c r="D188" s="174" t="str">
        <f t="shared" si="28"/>
        <v/>
      </c>
      <c r="E188" s="175">
        <f t="shared" si="29"/>
        <v>0</v>
      </c>
      <c r="F188" s="176">
        <f t="shared" si="30"/>
        <v>0</v>
      </c>
      <c r="G188" s="134">
        <f t="shared" si="34"/>
        <v>0</v>
      </c>
      <c r="H188" s="134">
        <f t="shared" si="31"/>
        <v>0</v>
      </c>
      <c r="I188" s="177">
        <f t="shared" si="32"/>
        <v>0</v>
      </c>
    </row>
    <row r="189" spans="1:9" ht="24.95" customHeight="1" x14ac:dyDescent="0.2">
      <c r="A189" s="153">
        <f>Datos!B197</f>
        <v>0</v>
      </c>
      <c r="B189" s="321" t="str">
        <f t="shared" si="27"/>
        <v/>
      </c>
      <c r="C189" s="322"/>
      <c r="D189" s="174" t="str">
        <f t="shared" si="28"/>
        <v/>
      </c>
      <c r="E189" s="175">
        <f t="shared" si="29"/>
        <v>0</v>
      </c>
      <c r="F189" s="176">
        <f t="shared" si="30"/>
        <v>0</v>
      </c>
      <c r="G189" s="134">
        <f t="shared" si="34"/>
        <v>0</v>
      </c>
      <c r="H189" s="134">
        <f t="shared" si="31"/>
        <v>0</v>
      </c>
      <c r="I189" s="177">
        <f t="shared" si="32"/>
        <v>0</v>
      </c>
    </row>
    <row r="190" spans="1:9" ht="24.95" customHeight="1" x14ac:dyDescent="0.2">
      <c r="A190" s="153">
        <f>Datos!B198</f>
        <v>0</v>
      </c>
      <c r="B190" s="321" t="str">
        <f t="shared" si="27"/>
        <v/>
      </c>
      <c r="C190" s="322"/>
      <c r="D190" s="174" t="str">
        <f t="shared" si="28"/>
        <v/>
      </c>
      <c r="E190" s="175">
        <f t="shared" si="29"/>
        <v>0</v>
      </c>
      <c r="F190" s="176">
        <f t="shared" si="30"/>
        <v>0</v>
      </c>
      <c r="G190" s="134">
        <f t="shared" si="34"/>
        <v>0</v>
      </c>
      <c r="H190" s="134">
        <f t="shared" si="31"/>
        <v>0</v>
      </c>
      <c r="I190" s="177">
        <f t="shared" si="32"/>
        <v>0</v>
      </c>
    </row>
    <row r="191" spans="1:9" ht="24.95" customHeight="1" x14ac:dyDescent="0.2">
      <c r="A191" s="153">
        <f>Datos!B199</f>
        <v>0</v>
      </c>
      <c r="B191" s="321" t="str">
        <f t="shared" si="27"/>
        <v/>
      </c>
      <c r="C191" s="322"/>
      <c r="D191" s="174" t="str">
        <f t="shared" si="28"/>
        <v/>
      </c>
      <c r="E191" s="175">
        <f t="shared" si="29"/>
        <v>0</v>
      </c>
      <c r="F191" s="176">
        <f t="shared" si="30"/>
        <v>0</v>
      </c>
      <c r="G191" s="134">
        <f t="shared" si="34"/>
        <v>0</v>
      </c>
      <c r="H191" s="134">
        <f t="shared" si="31"/>
        <v>0</v>
      </c>
      <c r="I191" s="177">
        <f t="shared" si="32"/>
        <v>0</v>
      </c>
    </row>
    <row r="192" spans="1:9" ht="24.95" customHeight="1" x14ac:dyDescent="0.2">
      <c r="A192" s="153">
        <f>Datos!B200</f>
        <v>0</v>
      </c>
      <c r="B192" s="321" t="str">
        <f t="shared" si="27"/>
        <v/>
      </c>
      <c r="C192" s="322"/>
      <c r="D192" s="174" t="str">
        <f t="shared" si="28"/>
        <v/>
      </c>
      <c r="E192" s="175">
        <f t="shared" si="29"/>
        <v>0</v>
      </c>
      <c r="F192" s="176">
        <f t="shared" si="30"/>
        <v>0</v>
      </c>
      <c r="G192" s="134">
        <f t="shared" si="34"/>
        <v>0</v>
      </c>
      <c r="H192" s="134">
        <f t="shared" si="31"/>
        <v>0</v>
      </c>
      <c r="I192" s="177">
        <f t="shared" si="32"/>
        <v>0</v>
      </c>
    </row>
    <row r="193" spans="1:9" ht="24.95" customHeight="1" x14ac:dyDescent="0.2">
      <c r="A193" s="153">
        <f>Datos!B201</f>
        <v>0</v>
      </c>
      <c r="B193" s="321" t="str">
        <f t="shared" si="27"/>
        <v/>
      </c>
      <c r="C193" s="322"/>
      <c r="D193" s="174" t="str">
        <f t="shared" si="28"/>
        <v/>
      </c>
      <c r="E193" s="175">
        <f t="shared" si="29"/>
        <v>0</v>
      </c>
      <c r="F193" s="176">
        <f t="shared" si="30"/>
        <v>0</v>
      </c>
      <c r="G193" s="134">
        <f t="shared" si="34"/>
        <v>0</v>
      </c>
      <c r="H193" s="134">
        <f t="shared" si="31"/>
        <v>0</v>
      </c>
      <c r="I193" s="177">
        <f t="shared" si="32"/>
        <v>0</v>
      </c>
    </row>
    <row r="194" spans="1:9" ht="24.95" customHeight="1" x14ac:dyDescent="0.2">
      <c r="A194" s="153">
        <f>Datos!B202</f>
        <v>0</v>
      </c>
      <c r="B194" s="321" t="str">
        <f t="shared" si="27"/>
        <v/>
      </c>
      <c r="C194" s="322"/>
      <c r="D194" s="174" t="str">
        <f t="shared" si="28"/>
        <v/>
      </c>
      <c r="E194" s="175">
        <f t="shared" si="29"/>
        <v>0</v>
      </c>
      <c r="F194" s="176">
        <f t="shared" si="30"/>
        <v>0</v>
      </c>
      <c r="G194" s="134">
        <f t="shared" si="34"/>
        <v>0</v>
      </c>
      <c r="H194" s="134">
        <f t="shared" si="31"/>
        <v>0</v>
      </c>
      <c r="I194" s="177">
        <f t="shared" si="32"/>
        <v>0</v>
      </c>
    </row>
    <row r="195" spans="1:9" ht="24.95" customHeight="1" x14ac:dyDescent="0.2">
      <c r="A195" s="153">
        <f>Datos!B203</f>
        <v>0</v>
      </c>
      <c r="B195" s="321" t="str">
        <f t="shared" si="27"/>
        <v/>
      </c>
      <c r="C195" s="322"/>
      <c r="D195" s="174" t="str">
        <f t="shared" si="28"/>
        <v/>
      </c>
      <c r="E195" s="175">
        <f t="shared" si="29"/>
        <v>0</v>
      </c>
      <c r="F195" s="176">
        <f t="shared" si="30"/>
        <v>0</v>
      </c>
      <c r="G195" s="134">
        <f t="shared" si="34"/>
        <v>0</v>
      </c>
      <c r="H195" s="134">
        <f t="shared" si="31"/>
        <v>0</v>
      </c>
      <c r="I195" s="177">
        <f t="shared" si="32"/>
        <v>0</v>
      </c>
    </row>
    <row r="196" spans="1:9" ht="24.95" customHeight="1" x14ac:dyDescent="0.2">
      <c r="A196" s="153">
        <f>Datos!B204</f>
        <v>0</v>
      </c>
      <c r="B196" s="321" t="str">
        <f t="shared" si="27"/>
        <v/>
      </c>
      <c r="C196" s="322"/>
      <c r="D196" s="174" t="str">
        <f t="shared" si="28"/>
        <v/>
      </c>
      <c r="E196" s="175">
        <f t="shared" si="29"/>
        <v>0</v>
      </c>
      <c r="F196" s="176">
        <f t="shared" si="30"/>
        <v>0</v>
      </c>
      <c r="G196" s="134">
        <f t="shared" si="34"/>
        <v>0</v>
      </c>
      <c r="H196" s="134">
        <f t="shared" si="31"/>
        <v>0</v>
      </c>
      <c r="I196" s="177">
        <f t="shared" si="32"/>
        <v>0</v>
      </c>
    </row>
    <row r="197" spans="1:9" ht="24.95" customHeight="1" x14ac:dyDescent="0.2">
      <c r="A197" s="153">
        <f>Datos!B205</f>
        <v>0</v>
      </c>
      <c r="B197" s="321" t="str">
        <f t="shared" si="27"/>
        <v/>
      </c>
      <c r="C197" s="322"/>
      <c r="D197" s="174" t="str">
        <f t="shared" si="28"/>
        <v/>
      </c>
      <c r="E197" s="175">
        <f t="shared" si="29"/>
        <v>0</v>
      </c>
      <c r="F197" s="176">
        <f t="shared" si="30"/>
        <v>0</v>
      </c>
      <c r="G197" s="134">
        <f t="shared" si="34"/>
        <v>0</v>
      </c>
      <c r="H197" s="134">
        <f t="shared" si="31"/>
        <v>0</v>
      </c>
      <c r="I197" s="177">
        <f t="shared" si="32"/>
        <v>0</v>
      </c>
    </row>
    <row r="198" spans="1:9" ht="24.95" customHeight="1" x14ac:dyDescent="0.2">
      <c r="A198" s="153">
        <f>Datos!B206</f>
        <v>0</v>
      </c>
      <c r="B198" s="321" t="str">
        <f t="shared" si="27"/>
        <v/>
      </c>
      <c r="C198" s="322"/>
      <c r="D198" s="174" t="str">
        <f t="shared" si="28"/>
        <v/>
      </c>
      <c r="E198" s="175">
        <f t="shared" si="29"/>
        <v>0</v>
      </c>
      <c r="F198" s="176">
        <f t="shared" si="30"/>
        <v>0</v>
      </c>
      <c r="G198" s="134">
        <f t="shared" si="34"/>
        <v>0</v>
      </c>
      <c r="H198" s="134">
        <f t="shared" si="31"/>
        <v>0</v>
      </c>
      <c r="I198" s="177">
        <f t="shared" si="32"/>
        <v>0</v>
      </c>
    </row>
    <row r="199" spans="1:9" ht="24.95" customHeight="1" x14ac:dyDescent="0.2">
      <c r="A199" s="153">
        <f>Datos!B207</f>
        <v>0</v>
      </c>
      <c r="B199" s="321" t="str">
        <f t="shared" si="27"/>
        <v/>
      </c>
      <c r="C199" s="322"/>
      <c r="D199" s="174" t="str">
        <f t="shared" si="28"/>
        <v/>
      </c>
      <c r="E199" s="175">
        <f t="shared" si="29"/>
        <v>0</v>
      </c>
      <c r="F199" s="176">
        <f t="shared" si="30"/>
        <v>0</v>
      </c>
      <c r="G199" s="134">
        <f t="shared" si="34"/>
        <v>0</v>
      </c>
      <c r="H199" s="134">
        <f t="shared" si="31"/>
        <v>0</v>
      </c>
      <c r="I199" s="177">
        <f t="shared" si="32"/>
        <v>0</v>
      </c>
    </row>
    <row r="200" spans="1:9" ht="24.95" customHeight="1" x14ac:dyDescent="0.2">
      <c r="A200" s="153">
        <f>Datos!B208</f>
        <v>0</v>
      </c>
      <c r="B200" s="321" t="str">
        <f t="shared" si="27"/>
        <v/>
      </c>
      <c r="C200" s="322"/>
      <c r="D200" s="174" t="str">
        <f t="shared" si="28"/>
        <v/>
      </c>
      <c r="E200" s="175">
        <f t="shared" si="29"/>
        <v>0</v>
      </c>
      <c r="F200" s="176">
        <f t="shared" si="30"/>
        <v>0</v>
      </c>
      <c r="G200" s="134">
        <f t="shared" si="34"/>
        <v>0</v>
      </c>
      <c r="H200" s="134">
        <f t="shared" si="31"/>
        <v>0</v>
      </c>
      <c r="I200" s="177">
        <f t="shared" si="32"/>
        <v>0</v>
      </c>
    </row>
    <row r="201" spans="1:9" ht="24.95" customHeight="1" x14ac:dyDescent="0.2">
      <c r="A201" s="153">
        <f>Datos!B209</f>
        <v>0</v>
      </c>
      <c r="B201" s="321" t="str">
        <f t="shared" si="27"/>
        <v/>
      </c>
      <c r="C201" s="322"/>
      <c r="D201" s="174" t="str">
        <f t="shared" si="28"/>
        <v/>
      </c>
      <c r="E201" s="175">
        <f t="shared" si="29"/>
        <v>0</v>
      </c>
      <c r="F201" s="176">
        <f t="shared" si="30"/>
        <v>0</v>
      </c>
      <c r="G201" s="134">
        <f t="shared" si="34"/>
        <v>0</v>
      </c>
      <c r="H201" s="134">
        <f t="shared" si="31"/>
        <v>0</v>
      </c>
      <c r="I201" s="177">
        <f t="shared" si="32"/>
        <v>0</v>
      </c>
    </row>
    <row r="202" spans="1:9" ht="24.95" customHeight="1" x14ac:dyDescent="0.2">
      <c r="A202" s="153">
        <f>Datos!B210</f>
        <v>0</v>
      </c>
      <c r="B202" s="321" t="str">
        <f t="shared" si="27"/>
        <v/>
      </c>
      <c r="C202" s="322"/>
      <c r="D202" s="174" t="str">
        <f t="shared" si="28"/>
        <v/>
      </c>
      <c r="E202" s="175">
        <f t="shared" si="29"/>
        <v>0</v>
      </c>
      <c r="F202" s="176">
        <f t="shared" si="30"/>
        <v>0</v>
      </c>
      <c r="G202" s="134">
        <f t="shared" si="34"/>
        <v>0</v>
      </c>
      <c r="H202" s="134">
        <f t="shared" si="31"/>
        <v>0</v>
      </c>
      <c r="I202" s="177">
        <f t="shared" si="32"/>
        <v>0</v>
      </c>
    </row>
    <row r="203" spans="1:9" ht="24.95" customHeight="1" x14ac:dyDescent="0.2">
      <c r="A203" s="153">
        <f>Datos!B211</f>
        <v>0</v>
      </c>
      <c r="B203" s="321" t="str">
        <f t="shared" si="27"/>
        <v/>
      </c>
      <c r="C203" s="322"/>
      <c r="D203" s="174" t="str">
        <f t="shared" si="28"/>
        <v/>
      </c>
      <c r="E203" s="175">
        <f t="shared" si="29"/>
        <v>0</v>
      </c>
      <c r="F203" s="176">
        <f t="shared" si="30"/>
        <v>0</v>
      </c>
      <c r="G203" s="134">
        <f t="shared" si="34"/>
        <v>0</v>
      </c>
      <c r="H203" s="134">
        <f t="shared" si="31"/>
        <v>0</v>
      </c>
      <c r="I203" s="177">
        <f t="shared" si="32"/>
        <v>0</v>
      </c>
    </row>
    <row r="204" spans="1:9" ht="24.95" customHeight="1" x14ac:dyDescent="0.2">
      <c r="A204" s="153">
        <f>Datos!B212</f>
        <v>0</v>
      </c>
      <c r="B204" s="321" t="str">
        <f t="shared" si="27"/>
        <v/>
      </c>
      <c r="C204" s="322"/>
      <c r="D204" s="174" t="str">
        <f t="shared" si="28"/>
        <v/>
      </c>
      <c r="E204" s="175">
        <f t="shared" si="29"/>
        <v>0</v>
      </c>
      <c r="F204" s="176">
        <f t="shared" si="30"/>
        <v>0</v>
      </c>
      <c r="G204" s="134">
        <f t="shared" si="34"/>
        <v>0</v>
      </c>
      <c r="H204" s="134">
        <f t="shared" si="31"/>
        <v>0</v>
      </c>
      <c r="I204" s="177">
        <f t="shared" si="32"/>
        <v>0</v>
      </c>
    </row>
    <row r="205" spans="1:9" ht="24.95" customHeight="1" x14ac:dyDescent="0.2">
      <c r="A205" s="153">
        <f>Datos!B213</f>
        <v>0</v>
      </c>
      <c r="B205" s="321" t="str">
        <f t="shared" si="27"/>
        <v/>
      </c>
      <c r="C205" s="322"/>
      <c r="D205" s="174" t="str">
        <f t="shared" si="28"/>
        <v/>
      </c>
      <c r="E205" s="175">
        <f t="shared" si="29"/>
        <v>0</v>
      </c>
      <c r="F205" s="176">
        <f t="shared" si="30"/>
        <v>0</v>
      </c>
      <c r="G205" s="134">
        <f t="shared" si="34"/>
        <v>0</v>
      </c>
      <c r="H205" s="134">
        <f t="shared" si="31"/>
        <v>0</v>
      </c>
      <c r="I205" s="177">
        <f t="shared" si="32"/>
        <v>0</v>
      </c>
    </row>
    <row r="206" spans="1:9" ht="24.95" customHeight="1" x14ac:dyDescent="0.2">
      <c r="A206" s="153">
        <f>Datos!B214</f>
        <v>0</v>
      </c>
      <c r="B206" s="321" t="str">
        <f t="shared" si="27"/>
        <v/>
      </c>
      <c r="C206" s="322"/>
      <c r="D206" s="174" t="str">
        <f t="shared" si="28"/>
        <v/>
      </c>
      <c r="E206" s="175">
        <f t="shared" si="29"/>
        <v>0</v>
      </c>
      <c r="F206" s="176">
        <f t="shared" si="30"/>
        <v>0</v>
      </c>
      <c r="G206" s="134">
        <f t="shared" si="34"/>
        <v>0</v>
      </c>
      <c r="H206" s="134">
        <f t="shared" si="31"/>
        <v>0</v>
      </c>
      <c r="I206" s="177">
        <f t="shared" si="32"/>
        <v>0</v>
      </c>
    </row>
    <row r="207" spans="1:9" ht="24.95" customHeight="1" x14ac:dyDescent="0.2">
      <c r="A207" s="153">
        <f>Datos!B215</f>
        <v>0</v>
      </c>
      <c r="B207" s="321" t="str">
        <f t="shared" si="27"/>
        <v/>
      </c>
      <c r="C207" s="322"/>
      <c r="D207" s="174" t="str">
        <f t="shared" si="28"/>
        <v/>
      </c>
      <c r="E207" s="175">
        <f t="shared" si="29"/>
        <v>0</v>
      </c>
      <c r="F207" s="176">
        <f t="shared" si="30"/>
        <v>0</v>
      </c>
      <c r="G207" s="134">
        <f t="shared" si="34"/>
        <v>0</v>
      </c>
      <c r="H207" s="134">
        <f t="shared" si="31"/>
        <v>0</v>
      </c>
      <c r="I207" s="177">
        <f t="shared" si="32"/>
        <v>0</v>
      </c>
    </row>
    <row r="208" spans="1:9" ht="24.95" customHeight="1" x14ac:dyDescent="0.2">
      <c r="A208" s="153">
        <f>Datos!B216</f>
        <v>0</v>
      </c>
      <c r="B208" s="321" t="str">
        <f t="shared" ref="B208:B217" si="35">IFERROR(VLOOKUP(A208,Tabla_Datos,2,FALSE),"")</f>
        <v/>
      </c>
      <c r="C208" s="322"/>
      <c r="D208" s="174" t="str">
        <f t="shared" ref="D208:D217" si="36">IFERROR(VLOOKUP(A208,Tabla_Datos,3,FALSE),"")</f>
        <v/>
      </c>
      <c r="E208" s="175">
        <f t="shared" ref="E208:E217" si="37">IFERROR(VLOOKUP(A208,Tabla_Datos,4,FALSE),0)</f>
        <v>0</v>
      </c>
      <c r="F208" s="176">
        <f t="shared" ref="F208:F217" si="38">IFERROR(VLOOKUP(A208,Tabla_Analisis_Precio,7,FALSE),0)</f>
        <v>0</v>
      </c>
      <c r="G208" s="134">
        <f t="shared" si="34"/>
        <v>0</v>
      </c>
      <c r="H208" s="134">
        <f t="shared" ref="H208:H217" si="39">ROUND(E208*G208,2)</f>
        <v>0</v>
      </c>
      <c r="I208" s="177">
        <f t="shared" ref="I208:I217" si="40">IFERROR(H208/Monto_Oferta,0)</f>
        <v>0</v>
      </c>
    </row>
    <row r="209" spans="1:9" ht="24.95" customHeight="1" x14ac:dyDescent="0.2">
      <c r="A209" s="153">
        <f>Datos!B217</f>
        <v>0</v>
      </c>
      <c r="B209" s="321" t="str">
        <f t="shared" si="35"/>
        <v/>
      </c>
      <c r="C209" s="322"/>
      <c r="D209" s="174" t="str">
        <f t="shared" si="36"/>
        <v/>
      </c>
      <c r="E209" s="175">
        <f t="shared" si="37"/>
        <v>0</v>
      </c>
      <c r="F209" s="176">
        <f t="shared" si="38"/>
        <v>0</v>
      </c>
      <c r="G209" s="134">
        <f t="shared" si="34"/>
        <v>0</v>
      </c>
      <c r="H209" s="134">
        <f t="shared" si="39"/>
        <v>0</v>
      </c>
      <c r="I209" s="177">
        <f t="shared" si="40"/>
        <v>0</v>
      </c>
    </row>
    <row r="210" spans="1:9" ht="24.95" customHeight="1" x14ac:dyDescent="0.2">
      <c r="A210" s="153">
        <f>Datos!B218</f>
        <v>0</v>
      </c>
      <c r="B210" s="321" t="str">
        <f t="shared" si="35"/>
        <v/>
      </c>
      <c r="C210" s="322"/>
      <c r="D210" s="174" t="str">
        <f t="shared" si="36"/>
        <v/>
      </c>
      <c r="E210" s="175">
        <f t="shared" si="37"/>
        <v>0</v>
      </c>
      <c r="F210" s="176">
        <f t="shared" si="38"/>
        <v>0</v>
      </c>
      <c r="G210" s="134">
        <f t="shared" ref="G210:G217" si="41">ROUND(PrecioUnitario(F210,Costo_Financiero,Gasto_Generales_Porcentaje,Beneficio,Ingresos_Brutos,IVA),2)</f>
        <v>0</v>
      </c>
      <c r="H210" s="134">
        <f t="shared" si="39"/>
        <v>0</v>
      </c>
      <c r="I210" s="177">
        <f t="shared" si="40"/>
        <v>0</v>
      </c>
    </row>
    <row r="211" spans="1:9" ht="24.95" customHeight="1" x14ac:dyDescent="0.2">
      <c r="A211" s="153">
        <f>Datos!B219</f>
        <v>0</v>
      </c>
      <c r="B211" s="321" t="str">
        <f t="shared" si="35"/>
        <v/>
      </c>
      <c r="C211" s="322"/>
      <c r="D211" s="174" t="str">
        <f t="shared" si="36"/>
        <v/>
      </c>
      <c r="E211" s="175">
        <f t="shared" si="37"/>
        <v>0</v>
      </c>
      <c r="F211" s="176">
        <f t="shared" si="38"/>
        <v>0</v>
      </c>
      <c r="G211" s="134">
        <f t="shared" si="41"/>
        <v>0</v>
      </c>
      <c r="H211" s="134">
        <f t="shared" si="39"/>
        <v>0</v>
      </c>
      <c r="I211" s="177">
        <f t="shared" si="40"/>
        <v>0</v>
      </c>
    </row>
    <row r="212" spans="1:9" ht="24.95" customHeight="1" x14ac:dyDescent="0.2">
      <c r="A212" s="153">
        <f>Datos!B220</f>
        <v>0</v>
      </c>
      <c r="B212" s="321" t="str">
        <f t="shared" si="35"/>
        <v/>
      </c>
      <c r="C212" s="322"/>
      <c r="D212" s="174" t="str">
        <f t="shared" si="36"/>
        <v/>
      </c>
      <c r="E212" s="175">
        <f t="shared" si="37"/>
        <v>0</v>
      </c>
      <c r="F212" s="176">
        <f t="shared" si="38"/>
        <v>0</v>
      </c>
      <c r="G212" s="134">
        <f t="shared" si="41"/>
        <v>0</v>
      </c>
      <c r="H212" s="134">
        <f t="shared" si="39"/>
        <v>0</v>
      </c>
      <c r="I212" s="177">
        <f t="shared" si="40"/>
        <v>0</v>
      </c>
    </row>
    <row r="213" spans="1:9" ht="24.95" customHeight="1" x14ac:dyDescent="0.2">
      <c r="A213" s="153">
        <f>Datos!B221</f>
        <v>0</v>
      </c>
      <c r="B213" s="321" t="str">
        <f t="shared" si="35"/>
        <v/>
      </c>
      <c r="C213" s="322"/>
      <c r="D213" s="174" t="str">
        <f t="shared" si="36"/>
        <v/>
      </c>
      <c r="E213" s="175">
        <f t="shared" si="37"/>
        <v>0</v>
      </c>
      <c r="F213" s="176">
        <f t="shared" si="38"/>
        <v>0</v>
      </c>
      <c r="G213" s="134">
        <f t="shared" si="41"/>
        <v>0</v>
      </c>
      <c r="H213" s="134">
        <f t="shared" si="39"/>
        <v>0</v>
      </c>
      <c r="I213" s="177">
        <f t="shared" si="40"/>
        <v>0</v>
      </c>
    </row>
    <row r="214" spans="1:9" ht="24.95" customHeight="1" x14ac:dyDescent="0.2">
      <c r="A214" s="153">
        <f>Datos!B222</f>
        <v>0</v>
      </c>
      <c r="B214" s="321" t="str">
        <f t="shared" si="35"/>
        <v/>
      </c>
      <c r="C214" s="322"/>
      <c r="D214" s="174" t="str">
        <f t="shared" si="36"/>
        <v/>
      </c>
      <c r="E214" s="175">
        <f t="shared" si="37"/>
        <v>0</v>
      </c>
      <c r="F214" s="176">
        <f t="shared" si="38"/>
        <v>0</v>
      </c>
      <c r="G214" s="134">
        <f t="shared" si="41"/>
        <v>0</v>
      </c>
      <c r="H214" s="134">
        <f t="shared" si="39"/>
        <v>0</v>
      </c>
      <c r="I214" s="177">
        <f t="shared" si="40"/>
        <v>0</v>
      </c>
    </row>
    <row r="215" spans="1:9" ht="24.95" customHeight="1" x14ac:dyDescent="0.2">
      <c r="A215" s="153">
        <f>Datos!B223</f>
        <v>0</v>
      </c>
      <c r="B215" s="321" t="str">
        <f t="shared" si="35"/>
        <v/>
      </c>
      <c r="C215" s="322"/>
      <c r="D215" s="174" t="str">
        <f t="shared" si="36"/>
        <v/>
      </c>
      <c r="E215" s="175">
        <f t="shared" si="37"/>
        <v>0</v>
      </c>
      <c r="F215" s="176">
        <f t="shared" si="38"/>
        <v>0</v>
      </c>
      <c r="G215" s="134">
        <f t="shared" si="41"/>
        <v>0</v>
      </c>
      <c r="H215" s="134">
        <f t="shared" si="39"/>
        <v>0</v>
      </c>
      <c r="I215" s="177">
        <f t="shared" si="40"/>
        <v>0</v>
      </c>
    </row>
    <row r="216" spans="1:9" ht="24.95" customHeight="1" x14ac:dyDescent="0.2">
      <c r="A216" s="153">
        <f>Datos!B224</f>
        <v>0</v>
      </c>
      <c r="B216" s="321" t="str">
        <f t="shared" si="35"/>
        <v/>
      </c>
      <c r="C216" s="322"/>
      <c r="D216" s="174" t="str">
        <f t="shared" si="36"/>
        <v/>
      </c>
      <c r="E216" s="175">
        <f t="shared" si="37"/>
        <v>0</v>
      </c>
      <c r="F216" s="176">
        <f t="shared" si="38"/>
        <v>0</v>
      </c>
      <c r="G216" s="134">
        <f t="shared" si="41"/>
        <v>0</v>
      </c>
      <c r="H216" s="134">
        <f t="shared" si="39"/>
        <v>0</v>
      </c>
      <c r="I216" s="177">
        <f t="shared" si="40"/>
        <v>0</v>
      </c>
    </row>
    <row r="217" spans="1:9" ht="24.95" customHeight="1" x14ac:dyDescent="0.2">
      <c r="A217" s="153">
        <f>Datos!B225</f>
        <v>0</v>
      </c>
      <c r="B217" s="321" t="str">
        <f t="shared" si="35"/>
        <v/>
      </c>
      <c r="C217" s="322"/>
      <c r="D217" s="174" t="str">
        <f t="shared" si="36"/>
        <v/>
      </c>
      <c r="E217" s="175">
        <f t="shared" si="37"/>
        <v>0</v>
      </c>
      <c r="F217" s="176">
        <f t="shared" si="38"/>
        <v>0</v>
      </c>
      <c r="G217" s="134">
        <f t="shared" si="41"/>
        <v>0</v>
      </c>
      <c r="H217" s="134">
        <f t="shared" si="39"/>
        <v>0</v>
      </c>
      <c r="I217" s="177">
        <f t="shared" si="40"/>
        <v>0</v>
      </c>
    </row>
    <row r="218" spans="1:9" ht="20.100000000000001" customHeight="1" x14ac:dyDescent="0.2">
      <c r="A218" s="178"/>
      <c r="B218" s="179"/>
      <c r="C218" s="180"/>
      <c r="D218" s="181"/>
      <c r="E218" s="182"/>
      <c r="F218" s="183"/>
      <c r="G218" s="183"/>
      <c r="I218" s="184"/>
    </row>
    <row r="219" spans="1:9" ht="20.100000000000001" customHeight="1" x14ac:dyDescent="0.2">
      <c r="A219" s="185" t="s">
        <v>3</v>
      </c>
      <c r="B219" s="298" t="s">
        <v>1191</v>
      </c>
      <c r="C219" s="186"/>
      <c r="D219" s="186"/>
      <c r="E219" s="186"/>
      <c r="F219" s="187">
        <f>ROUND(SUMPRODUCT(E18:E217,F18:F217),2)</f>
        <v>0</v>
      </c>
      <c r="G219" s="143" t="s">
        <v>1038</v>
      </c>
      <c r="H219" s="188">
        <f>SUM(H18:H217)</f>
        <v>0</v>
      </c>
      <c r="I219" s="189">
        <f>SUM(I18:I218)</f>
        <v>0</v>
      </c>
    </row>
    <row r="220" spans="1:9" ht="20.100000000000001" customHeight="1" thickBot="1" x14ac:dyDescent="0.25">
      <c r="G220" s="190"/>
    </row>
    <row r="221" spans="1:9" ht="20.100000000000001" customHeight="1" thickTop="1" x14ac:dyDescent="0.2">
      <c r="A221" s="191" t="s">
        <v>992</v>
      </c>
      <c r="B221" s="192" t="s">
        <v>1192</v>
      </c>
      <c r="C221" s="193"/>
      <c r="D221" s="194"/>
      <c r="E221" s="195"/>
      <c r="F221" s="196"/>
      <c r="G221" s="195"/>
      <c r="H221" s="197">
        <f>ROUND(H230/Coeficiente_Paso,2)</f>
        <v>0</v>
      </c>
      <c r="I221" s="198"/>
    </row>
    <row r="222" spans="1:9" ht="20.100000000000001" customHeight="1" x14ac:dyDescent="0.2">
      <c r="A222" s="199" t="s">
        <v>993</v>
      </c>
      <c r="B222" s="204" t="str">
        <f>"COSTO FINANCIERO  "&amp;ROUND(Costo_Financiero*100,2)&amp;" % de ( 1 )"</f>
        <v>COSTO FINANCIERO  0 % de ( 1 )</v>
      </c>
      <c r="C222" s="205"/>
      <c r="D222" s="271"/>
      <c r="E222" s="202">
        <f>Costo_Financiero</f>
        <v>0</v>
      </c>
      <c r="F222" s="83"/>
      <c r="H222" s="203">
        <f>ROUND(H221*Costo_Financiero,2)</f>
        <v>0</v>
      </c>
      <c r="I222" s="198"/>
    </row>
    <row r="223" spans="1:9" ht="20.100000000000001" customHeight="1" x14ac:dyDescent="0.2">
      <c r="A223" s="199" t="s">
        <v>994</v>
      </c>
      <c r="B223" s="204" t="s">
        <v>1197</v>
      </c>
      <c r="C223" s="205"/>
      <c r="D223" s="271"/>
      <c r="F223" s="83"/>
      <c r="H223" s="203">
        <f>H221+H222</f>
        <v>0</v>
      </c>
      <c r="I223" s="198"/>
    </row>
    <row r="224" spans="1:9" ht="20.100000000000001" customHeight="1" x14ac:dyDescent="0.2">
      <c r="A224" s="199" t="s">
        <v>995</v>
      </c>
      <c r="B224" s="200" t="str">
        <f>CONCATENATE("GASTOS GENERALES  ",ROUND(Gasto_Generales_Porcentaje*100,3)," % de ( 3 )")</f>
        <v>GASTOS GENERALES  0 % de ( 3 )</v>
      </c>
      <c r="C224" s="200"/>
      <c r="D224" s="201"/>
      <c r="E224" s="202">
        <f>Gasto_Generales_Porcentaje</f>
        <v>0</v>
      </c>
      <c r="F224" s="83"/>
      <c r="H224" s="203">
        <f>ROUND(Gasto_Generales_Porcentaje*H223,2)</f>
        <v>0</v>
      </c>
      <c r="I224" s="201"/>
    </row>
    <row r="225" spans="1:9" ht="20.100000000000001" customHeight="1" x14ac:dyDescent="0.2">
      <c r="A225" s="199" t="s">
        <v>996</v>
      </c>
      <c r="B225" s="200" t="str">
        <f>CONCATENATE("BENEFICIOS  ",ROUND(Beneficio*100,2)," % de ( 3 )")</f>
        <v>BENEFICIOS  0 % de ( 3 )</v>
      </c>
      <c r="C225" s="200"/>
      <c r="D225" s="201"/>
      <c r="E225" s="202">
        <f>Beneficio</f>
        <v>0</v>
      </c>
      <c r="F225" s="83"/>
      <c r="H225" s="203">
        <f>IF(Beneficio=0,,ROUND(Beneficio*H223,2))</f>
        <v>0</v>
      </c>
      <c r="I225" s="201"/>
    </row>
    <row r="226" spans="1:9" ht="20.100000000000001" customHeight="1" x14ac:dyDescent="0.2">
      <c r="A226" s="199">
        <v>6</v>
      </c>
      <c r="B226" s="204" t="s">
        <v>1193</v>
      </c>
      <c r="C226" s="205"/>
      <c r="D226" s="201"/>
      <c r="F226" s="83"/>
      <c r="H226" s="203">
        <f>H223+H224+H225</f>
        <v>0</v>
      </c>
      <c r="I226" s="201"/>
    </row>
    <row r="227" spans="1:9" ht="20.100000000000001" customHeight="1" x14ac:dyDescent="0.2">
      <c r="A227" s="199" t="s">
        <v>1194</v>
      </c>
      <c r="B227" s="200" t="str">
        <f>CONCATENATE("INGRESOS BRUTOS Y LOTE HOGAR  ",ROUND(Ingresos_Brutos*100,2)," % de ( 6 )")</f>
        <v>INGRESOS BRUTOS Y LOTE HOGAR  0 % de ( 6 )</v>
      </c>
      <c r="C227" s="200"/>
      <c r="D227" s="201"/>
      <c r="E227" s="202">
        <f>Ingresos_Brutos</f>
        <v>0</v>
      </c>
      <c r="F227" s="83"/>
      <c r="H227" s="203">
        <f>ROUND(Ingresos_Brutos*H226,2)</f>
        <v>0</v>
      </c>
      <c r="I227" s="201"/>
    </row>
    <row r="228" spans="1:9" ht="20.100000000000001" customHeight="1" thickBot="1" x14ac:dyDescent="0.25">
      <c r="A228" s="206" t="s">
        <v>1195</v>
      </c>
      <c r="B228" s="207" t="str">
        <f>CONCATENATE("IMPUESTO AL VALOR AGREGADO ",IVA*100," % de ( 6 )")</f>
        <v>IMPUESTO AL VALOR AGREGADO 0 % de ( 6 )</v>
      </c>
      <c r="C228" s="207"/>
      <c r="D228" s="208"/>
      <c r="E228" s="209">
        <f>IVA</f>
        <v>0</v>
      </c>
      <c r="F228" s="210"/>
      <c r="G228" s="211"/>
      <c r="H228" s="212">
        <f>ROUND(IVA*H226,2)</f>
        <v>0</v>
      </c>
      <c r="I228" s="201"/>
    </row>
    <row r="229" spans="1:9" ht="20.100000000000001" customHeight="1" thickTop="1" x14ac:dyDescent="0.2">
      <c r="A229" s="213"/>
      <c r="B229" s="200"/>
      <c r="C229" s="200"/>
      <c r="D229" s="201"/>
      <c r="E229" s="202"/>
      <c r="F229" s="83"/>
      <c r="H229" s="214"/>
      <c r="I229" s="201"/>
    </row>
    <row r="230" spans="1:9" ht="20.100000000000001" customHeight="1" x14ac:dyDescent="0.2">
      <c r="A230" s="215"/>
      <c r="B230" s="215" t="s">
        <v>1038</v>
      </c>
      <c r="C230" s="215"/>
      <c r="D230" s="201"/>
      <c r="F230" s="83"/>
      <c r="H230" s="214">
        <f>Monto_Oferta</f>
        <v>0</v>
      </c>
      <c r="I230" s="201"/>
    </row>
    <row r="231" spans="1:9" ht="20.100000000000001" customHeight="1" x14ac:dyDescent="0.2">
      <c r="I231" s="216"/>
    </row>
    <row r="232" spans="1:9" ht="60" customHeight="1" x14ac:dyDescent="0.2">
      <c r="B232" s="323" t="str">
        <f>"El presente presupuesto asciende a la suma de: " &amp; UPPER(CONVERTIRNUM(Monto_Oferta))</f>
        <v>El presente presupuesto asciende a la suma de: CERO PESOS CON 00/100</v>
      </c>
      <c r="C232" s="323"/>
      <c r="D232" s="323"/>
      <c r="E232" s="323"/>
      <c r="F232" s="323"/>
      <c r="G232" s="323"/>
      <c r="H232" s="323"/>
      <c r="I232" s="323"/>
    </row>
    <row r="233" spans="1:9" x14ac:dyDescent="0.2">
      <c r="A233" s="84" t="s">
        <v>1012</v>
      </c>
    </row>
    <row r="396" spans="2:2" x14ac:dyDescent="0.2">
      <c r="B396" s="156">
        <v>4</v>
      </c>
    </row>
    <row r="446" spans="2:2" x14ac:dyDescent="0.2">
      <c r="B446" s="156">
        <v>4</v>
      </c>
    </row>
    <row r="496" spans="2:2" x14ac:dyDescent="0.2">
      <c r="B496" s="156">
        <v>4</v>
      </c>
    </row>
    <row r="546" spans="2:2" x14ac:dyDescent="0.2">
      <c r="B546" s="156">
        <v>4</v>
      </c>
    </row>
    <row r="596" spans="2:2" x14ac:dyDescent="0.2">
      <c r="B596" s="156">
        <v>5</v>
      </c>
    </row>
    <row r="646" spans="2:2" x14ac:dyDescent="0.2">
      <c r="B646" s="156">
        <v>5</v>
      </c>
    </row>
    <row r="696" spans="2:2" x14ac:dyDescent="0.2">
      <c r="B696" s="156">
        <v>5</v>
      </c>
    </row>
    <row r="746" spans="2:2" x14ac:dyDescent="0.2">
      <c r="B746" s="156">
        <v>5</v>
      </c>
    </row>
    <row r="796" spans="2:2" x14ac:dyDescent="0.2">
      <c r="B796" s="156">
        <v>5</v>
      </c>
    </row>
    <row r="846" spans="2:2" x14ac:dyDescent="0.2">
      <c r="B846" s="156">
        <v>5</v>
      </c>
    </row>
    <row r="896" spans="2:2" x14ac:dyDescent="0.2">
      <c r="B896" s="156">
        <v>5</v>
      </c>
    </row>
    <row r="946" spans="2:2" x14ac:dyDescent="0.2">
      <c r="B946" s="156">
        <v>5</v>
      </c>
    </row>
    <row r="996" spans="2:2" x14ac:dyDescent="0.2">
      <c r="B996" s="156">
        <v>5</v>
      </c>
    </row>
    <row r="1046" spans="2:2" x14ac:dyDescent="0.2">
      <c r="B1046" s="156">
        <v>5</v>
      </c>
    </row>
    <row r="1096" spans="2:2" x14ac:dyDescent="0.2">
      <c r="B1096" s="156">
        <v>5</v>
      </c>
    </row>
    <row r="1146" spans="2:2" x14ac:dyDescent="0.2">
      <c r="B1146" s="156">
        <v>5</v>
      </c>
    </row>
    <row r="1147" spans="2:2" x14ac:dyDescent="0.2">
      <c r="B1147" s="156">
        <f>CyP!A42</f>
        <v>11</v>
      </c>
    </row>
    <row r="1196" spans="2:2" x14ac:dyDescent="0.2">
      <c r="B1196" s="156">
        <v>5</v>
      </c>
    </row>
    <row r="1197" spans="2:2" x14ac:dyDescent="0.2">
      <c r="B1197" s="156" t="str">
        <f>CyP!A43</f>
        <v>11.1</v>
      </c>
    </row>
    <row r="1246" spans="2:2" x14ac:dyDescent="0.2">
      <c r="B1246" s="156">
        <v>5</v>
      </c>
    </row>
    <row r="1247" spans="2:2" x14ac:dyDescent="0.2">
      <c r="B1247" s="156" t="str">
        <f>CyP!A44</f>
        <v>11.2</v>
      </c>
    </row>
    <row r="1296" spans="2:2" x14ac:dyDescent="0.2">
      <c r="B1296" s="156">
        <v>5</v>
      </c>
    </row>
    <row r="1297" spans="2:2" x14ac:dyDescent="0.2">
      <c r="B1297" s="156">
        <f>CyP!A45</f>
        <v>12</v>
      </c>
    </row>
    <row r="1347" spans="2:2" x14ac:dyDescent="0.2">
      <c r="B1347" s="156">
        <f>CyP!A46</f>
        <v>0</v>
      </c>
    </row>
    <row r="1396" spans="2:2" x14ac:dyDescent="0.2">
      <c r="B1396" s="156">
        <v>7</v>
      </c>
    </row>
    <row r="1397" spans="2:2" x14ac:dyDescent="0.2">
      <c r="B1397" s="156">
        <f>CyP!A48</f>
        <v>0</v>
      </c>
    </row>
    <row r="1447" spans="2:2" x14ac:dyDescent="0.2">
      <c r="B1447" s="156">
        <f>CyP!A49</f>
        <v>0</v>
      </c>
    </row>
    <row r="1496" spans="2:2" x14ac:dyDescent="0.2">
      <c r="B1496" s="156">
        <v>8</v>
      </c>
    </row>
    <row r="1497" spans="2:2" x14ac:dyDescent="0.2">
      <c r="B1497" s="156">
        <f>CyP!A51</f>
        <v>0</v>
      </c>
    </row>
    <row r="1546" spans="2:2" x14ac:dyDescent="0.2">
      <c r="B1546" s="156">
        <v>8</v>
      </c>
    </row>
    <row r="1547" spans="2:2" x14ac:dyDescent="0.2">
      <c r="B1547" s="156">
        <f>CyP!A52</f>
        <v>0</v>
      </c>
    </row>
    <row r="1596" spans="2:2" x14ac:dyDescent="0.2">
      <c r="B1596" s="156">
        <v>8</v>
      </c>
    </row>
    <row r="1597" spans="2:2" x14ac:dyDescent="0.2">
      <c r="B1597" s="156">
        <f>CyP!A53</f>
        <v>0</v>
      </c>
    </row>
    <row r="1646" spans="2:2" x14ac:dyDescent="0.2">
      <c r="B1646" s="156">
        <v>8</v>
      </c>
    </row>
    <row r="1647" spans="2:2" x14ac:dyDescent="0.2">
      <c r="B1647" s="156">
        <f>CyP!A54</f>
        <v>0</v>
      </c>
    </row>
    <row r="1696" spans="2:2" x14ac:dyDescent="0.2">
      <c r="B1696" s="156">
        <v>8</v>
      </c>
    </row>
    <row r="1697" spans="2:2" x14ac:dyDescent="0.2">
      <c r="B1697" s="156">
        <f>CyP!A55</f>
        <v>0</v>
      </c>
    </row>
    <row r="1747" spans="2:2" x14ac:dyDescent="0.2">
      <c r="B1747" s="156">
        <f>CyP!A56</f>
        <v>0</v>
      </c>
    </row>
    <row r="1797" spans="2:2" x14ac:dyDescent="0.2">
      <c r="B1797" s="156">
        <f>CyP!A57</f>
        <v>0</v>
      </c>
    </row>
    <row r="1847" spans="2:2" x14ac:dyDescent="0.2">
      <c r="B1847" s="156">
        <f>CyP!A58</f>
        <v>0</v>
      </c>
    </row>
    <row r="1896" spans="2:2" x14ac:dyDescent="0.2">
      <c r="B1896" s="156">
        <v>12</v>
      </c>
    </row>
    <row r="1897" spans="2:2" x14ac:dyDescent="0.2">
      <c r="B1897" s="156">
        <f>CyP!A60</f>
        <v>0</v>
      </c>
    </row>
    <row r="1946" spans="2:2" x14ac:dyDescent="0.2">
      <c r="B1946" s="156">
        <v>12</v>
      </c>
    </row>
    <row r="1947" spans="2:2" x14ac:dyDescent="0.2">
      <c r="B1947" s="156">
        <f>CyP!A61</f>
        <v>0</v>
      </c>
    </row>
    <row r="1996" spans="2:2" x14ac:dyDescent="0.2">
      <c r="B1996" s="156">
        <v>12</v>
      </c>
    </row>
    <row r="1997" spans="2:2" x14ac:dyDescent="0.2">
      <c r="B1997" s="156">
        <f>CyP!A62</f>
        <v>0</v>
      </c>
    </row>
    <row r="2046" spans="2:2" x14ac:dyDescent="0.2">
      <c r="B2046" s="156">
        <v>12</v>
      </c>
    </row>
    <row r="2047" spans="2:2" x14ac:dyDescent="0.2">
      <c r="B2047" s="156">
        <f>CyP!A63</f>
        <v>0</v>
      </c>
    </row>
    <row r="2096" spans="2:2" x14ac:dyDescent="0.2">
      <c r="B2096" s="156">
        <v>12</v>
      </c>
    </row>
    <row r="2097" spans="2:2" x14ac:dyDescent="0.2">
      <c r="B2097" s="156">
        <f>CyP!A64</f>
        <v>0</v>
      </c>
    </row>
    <row r="2146" spans="2:2" x14ac:dyDescent="0.2">
      <c r="B2146" s="156">
        <v>13</v>
      </c>
    </row>
    <row r="2147" spans="2:2" x14ac:dyDescent="0.2">
      <c r="B2147" s="156">
        <f>CyP!A66</f>
        <v>0</v>
      </c>
    </row>
    <row r="2196" spans="2:2" x14ac:dyDescent="0.2">
      <c r="B2196" s="156">
        <v>13</v>
      </c>
    </row>
    <row r="2197" spans="2:2" x14ac:dyDescent="0.2">
      <c r="B2197" s="156">
        <f>CyP!A67</f>
        <v>0</v>
      </c>
    </row>
  </sheetData>
  <mergeCells count="20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Normal="120" zoomScaleSheetLayoutView="100" workbookViewId="0">
      <selection activeCell="C14907" sqref="C14907"/>
    </sheetView>
  </sheetViews>
  <sheetFormatPr baseColWidth="10" defaultColWidth="11.42578125" defaultRowHeight="24" customHeight="1" x14ac:dyDescent="0.2"/>
  <cols>
    <col min="1" max="1" width="15.7109375" style="92" customWidth="1"/>
    <col min="2" max="2" width="20.7109375" style="92" customWidth="1"/>
    <col min="3" max="3" width="43.7109375" style="92" customWidth="1"/>
    <col min="4" max="4" width="10.7109375" style="92" customWidth="1"/>
    <col min="5" max="5" width="12.7109375" style="92" customWidth="1"/>
    <col min="6" max="7" width="15.7109375" style="99" customWidth="1"/>
    <col min="8" max="123" width="11.42578125" style="229"/>
    <col min="124" max="16384" width="11.42578125" style="92"/>
  </cols>
  <sheetData>
    <row r="1" spans="1:123" ht="24" customHeight="1" x14ac:dyDescent="0.2">
      <c r="A1" s="274" t="s">
        <v>37</v>
      </c>
      <c r="B1" s="275"/>
      <c r="C1" s="275"/>
      <c r="D1" s="275"/>
      <c r="E1" s="275"/>
      <c r="F1" s="275"/>
      <c r="G1" s="276"/>
    </row>
    <row r="2" spans="1:123" ht="24" customHeight="1" x14ac:dyDescent="0.2">
      <c r="A2" s="277" t="s">
        <v>602</v>
      </c>
      <c r="B2" s="93" t="str">
        <f>Comitente</f>
        <v>DIRECCION PROVINCIAL DE ESPACIOS VERDES</v>
      </c>
      <c r="C2" s="89"/>
      <c r="D2" s="94"/>
      <c r="E2" s="94"/>
      <c r="F2" s="95"/>
      <c r="G2" s="278"/>
    </row>
    <row r="3" spans="1:123" ht="24" customHeight="1" x14ac:dyDescent="0.2">
      <c r="A3" s="277" t="s">
        <v>603</v>
      </c>
      <c r="B3" s="93">
        <f>Contratista</f>
        <v>0</v>
      </c>
      <c r="C3" s="90"/>
      <c r="D3" s="90"/>
      <c r="E3" s="90"/>
      <c r="F3" s="96"/>
      <c r="G3" s="279"/>
    </row>
    <row r="4" spans="1:123" ht="24" customHeight="1" x14ac:dyDescent="0.2">
      <c r="A4" s="277" t="s">
        <v>24</v>
      </c>
      <c r="B4" s="93" t="str">
        <f>Obra</f>
        <v>MANTENIMIENTO DEL ÁREA VERDE Y SISITEMA DE RIEGO DEL 
PARQUE BELGRANO E INFINITO POR DESCUBRIR - RENGLON 3</v>
      </c>
      <c r="C4" s="90"/>
      <c r="D4" s="90"/>
      <c r="E4" s="90"/>
      <c r="F4" s="96" t="s">
        <v>38</v>
      </c>
      <c r="G4" s="280">
        <f>Fecha_Base</f>
        <v>44908</v>
      </c>
    </row>
    <row r="5" spans="1:123" ht="24" customHeight="1" x14ac:dyDescent="0.2">
      <c r="A5" s="281" t="s">
        <v>601</v>
      </c>
      <c r="B5" s="91" t="str">
        <f>Ubicación</f>
        <v>CAPITAL</v>
      </c>
      <c r="C5" s="91"/>
      <c r="D5" s="97"/>
      <c r="E5" s="98"/>
      <c r="G5" s="282"/>
    </row>
    <row r="6" spans="1:123" ht="24" customHeight="1" x14ac:dyDescent="0.2">
      <c r="A6" s="281" t="s">
        <v>39</v>
      </c>
      <c r="B6" s="100" t="str">
        <f>IFERROR(VALUE(LEFT(B7,FIND(".",B7)-1)),"")</f>
        <v/>
      </c>
      <c r="C6" s="92" t="str">
        <f>IFERROR(VLOOKUP(B6,Tabla_CyP,2,FALSE),"")</f>
        <v/>
      </c>
      <c r="E6" s="98"/>
      <c r="G6" s="282"/>
    </row>
    <row r="7" spans="1:123" ht="24" customHeight="1" x14ac:dyDescent="0.2">
      <c r="A7" s="281" t="s">
        <v>25</v>
      </c>
      <c r="B7" s="101">
        <f>IFERROR(VLOOKUP(COUNTIF($A$1:A7,"ANALISIS DE PRECIOS"),Tabla_NumeroItem,2,FALSE),"")</f>
        <v>1</v>
      </c>
      <c r="C7" s="92" t="str">
        <f>IFERROR(VLOOKUP(B7,Tabla_CyP,2,FALSE),"")</f>
        <v xml:space="preserve">MANTENIMIENTO Y LIMPIEZA GENERAL
</v>
      </c>
      <c r="D7" s="97"/>
      <c r="E7" s="98"/>
      <c r="F7" s="96" t="s">
        <v>26</v>
      </c>
      <c r="G7" s="283" t="str">
        <f>IFERROR(VLOOKUP(B7,Tabla_CyP,4,FALSE),"")</f>
        <v>MES</v>
      </c>
    </row>
    <row r="8" spans="1:123" ht="24" customHeight="1" x14ac:dyDescent="0.2">
      <c r="A8" s="281"/>
      <c r="B8" s="91"/>
      <c r="D8" s="97"/>
      <c r="E8" s="98"/>
      <c r="G8" s="282"/>
    </row>
    <row r="9" spans="1:123" ht="24" customHeight="1" x14ac:dyDescent="0.2">
      <c r="A9" s="331" t="s">
        <v>507</v>
      </c>
      <c r="B9" s="332"/>
      <c r="C9" s="333" t="s">
        <v>0</v>
      </c>
      <c r="D9" s="333" t="s">
        <v>27</v>
      </c>
      <c r="E9" s="335" t="s">
        <v>28</v>
      </c>
      <c r="F9" s="337" t="s">
        <v>29</v>
      </c>
      <c r="G9" s="337" t="s">
        <v>30</v>
      </c>
    </row>
    <row r="10" spans="1:123" s="97" customFormat="1" ht="24" customHeight="1" x14ac:dyDescent="0.2">
      <c r="A10" s="102" t="s">
        <v>508</v>
      </c>
      <c r="B10" s="102" t="s">
        <v>509</v>
      </c>
      <c r="C10" s="334"/>
      <c r="D10" s="334"/>
      <c r="E10" s="336"/>
      <c r="F10" s="338"/>
      <c r="G10" s="338"/>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84"/>
      <c r="B11" s="103"/>
      <c r="C11" s="143" t="s">
        <v>604</v>
      </c>
      <c r="D11" s="104"/>
      <c r="E11" s="105"/>
      <c r="F11" s="106"/>
      <c r="G11" s="285"/>
    </row>
    <row r="12" spans="1:123" s="229" customFormat="1" ht="24" customHeight="1" x14ac:dyDescent="0.2">
      <c r="A12" s="224" t="str">
        <f t="shared" ref="A12:A25" si="0">IFERROR(VLOOKUP(C12,Tabla_Insumos,4,FALSE),"")</f>
        <v/>
      </c>
      <c r="B12" s="222" t="str">
        <f>IFERROR(VLOOKUP(C12,Tabla_Insumos,5,FALSE),"")</f>
        <v/>
      </c>
      <c r="C12" s="223"/>
      <c r="D12" s="224" t="str">
        <f t="shared" ref="D12:D25" si="1">IFERROR(VLOOKUP(C12,Tabla_Insumos,2,FALSE),"")</f>
        <v/>
      </c>
      <c r="E12" s="225"/>
      <c r="F12" s="226">
        <f t="shared" ref="F12:F25" si="2">IFERROR(VLOOKUP(C12,Tabla_Insumos,3,FALSE),0)</f>
        <v>0</v>
      </c>
      <c r="G12" s="286">
        <f>ROUND(E12*F12,2)</f>
        <v>0</v>
      </c>
    </row>
    <row r="13" spans="1:123" s="229" customFormat="1" ht="24" customHeight="1" x14ac:dyDescent="0.2">
      <c r="A13" s="224" t="str">
        <f t="shared" si="0"/>
        <v/>
      </c>
      <c r="B13" s="222" t="str">
        <f t="shared" ref="B13:B25" si="3">IFERROR(VLOOKUP(C13,Tabla_Insumos,5,FALSE),"")</f>
        <v/>
      </c>
      <c r="C13" s="223"/>
      <c r="D13" s="224" t="str">
        <f t="shared" si="1"/>
        <v/>
      </c>
      <c r="E13" s="225"/>
      <c r="F13" s="226">
        <f t="shared" si="2"/>
        <v>0</v>
      </c>
      <c r="G13" s="286">
        <f t="shared" ref="G13:G25" si="4">ROUND(E13*F13,2)</f>
        <v>0</v>
      </c>
    </row>
    <row r="14" spans="1:123" s="229" customFormat="1" ht="24" customHeight="1" x14ac:dyDescent="0.2">
      <c r="A14" s="224" t="str">
        <f t="shared" si="0"/>
        <v/>
      </c>
      <c r="B14" s="222" t="str">
        <f t="shared" si="3"/>
        <v/>
      </c>
      <c r="C14" s="223"/>
      <c r="D14" s="224" t="str">
        <f t="shared" si="1"/>
        <v/>
      </c>
      <c r="E14" s="225"/>
      <c r="F14" s="226">
        <f t="shared" si="2"/>
        <v>0</v>
      </c>
      <c r="G14" s="286">
        <f t="shared" si="4"/>
        <v>0</v>
      </c>
    </row>
    <row r="15" spans="1:123" s="229" customFormat="1" ht="24" customHeight="1" x14ac:dyDescent="0.2">
      <c r="A15" s="224" t="str">
        <f t="shared" si="0"/>
        <v/>
      </c>
      <c r="B15" s="222" t="str">
        <f t="shared" si="3"/>
        <v/>
      </c>
      <c r="C15" s="223"/>
      <c r="D15" s="224" t="str">
        <f t="shared" si="1"/>
        <v/>
      </c>
      <c r="E15" s="225"/>
      <c r="F15" s="226">
        <f t="shared" si="2"/>
        <v>0</v>
      </c>
      <c r="G15" s="286">
        <f t="shared" si="4"/>
        <v>0</v>
      </c>
    </row>
    <row r="16" spans="1:123" s="229" customFormat="1" ht="24" customHeight="1" x14ac:dyDescent="0.2">
      <c r="A16" s="224" t="str">
        <f t="shared" si="0"/>
        <v/>
      </c>
      <c r="B16" s="222" t="str">
        <f t="shared" si="3"/>
        <v/>
      </c>
      <c r="C16" s="223"/>
      <c r="D16" s="224" t="str">
        <f t="shared" si="1"/>
        <v/>
      </c>
      <c r="E16" s="225"/>
      <c r="F16" s="226">
        <f t="shared" si="2"/>
        <v>0</v>
      </c>
      <c r="G16" s="286">
        <f t="shared" si="4"/>
        <v>0</v>
      </c>
    </row>
    <row r="17" spans="1:7" s="229" customFormat="1" ht="24" customHeight="1" x14ac:dyDescent="0.2">
      <c r="A17" s="224" t="str">
        <f t="shared" si="0"/>
        <v/>
      </c>
      <c r="B17" s="222" t="str">
        <f t="shared" si="3"/>
        <v/>
      </c>
      <c r="C17" s="223"/>
      <c r="D17" s="224" t="str">
        <f t="shared" si="1"/>
        <v/>
      </c>
      <c r="E17" s="225"/>
      <c r="F17" s="226">
        <f t="shared" si="2"/>
        <v>0</v>
      </c>
      <c r="G17" s="286">
        <f t="shared" si="4"/>
        <v>0</v>
      </c>
    </row>
    <row r="18" spans="1:7" s="229" customFormat="1" ht="24" customHeight="1" x14ac:dyDescent="0.2">
      <c r="A18" s="224" t="str">
        <f t="shared" si="0"/>
        <v/>
      </c>
      <c r="B18" s="222" t="str">
        <f t="shared" si="3"/>
        <v/>
      </c>
      <c r="C18" s="223"/>
      <c r="D18" s="224" t="str">
        <f t="shared" si="1"/>
        <v/>
      </c>
      <c r="E18" s="225"/>
      <c r="F18" s="226">
        <f t="shared" si="2"/>
        <v>0</v>
      </c>
      <c r="G18" s="286">
        <f t="shared" si="4"/>
        <v>0</v>
      </c>
    </row>
    <row r="19" spans="1:7" s="229" customFormat="1" ht="24" customHeight="1" x14ac:dyDescent="0.2">
      <c r="A19" s="224" t="str">
        <f t="shared" si="0"/>
        <v/>
      </c>
      <c r="B19" s="222" t="str">
        <f t="shared" si="3"/>
        <v/>
      </c>
      <c r="C19" s="223"/>
      <c r="D19" s="224" t="str">
        <f t="shared" si="1"/>
        <v/>
      </c>
      <c r="E19" s="225"/>
      <c r="F19" s="226">
        <f t="shared" si="2"/>
        <v>0</v>
      </c>
      <c r="G19" s="286">
        <f t="shared" si="4"/>
        <v>0</v>
      </c>
    </row>
    <row r="20" spans="1:7" s="229" customFormat="1" ht="24" customHeight="1" x14ac:dyDescent="0.2">
      <c r="A20" s="224" t="str">
        <f t="shared" si="0"/>
        <v/>
      </c>
      <c r="B20" s="222" t="str">
        <f t="shared" si="3"/>
        <v/>
      </c>
      <c r="C20" s="223"/>
      <c r="D20" s="224" t="str">
        <f t="shared" si="1"/>
        <v/>
      </c>
      <c r="E20" s="225"/>
      <c r="F20" s="226">
        <f t="shared" si="2"/>
        <v>0</v>
      </c>
      <c r="G20" s="286">
        <f t="shared" si="4"/>
        <v>0</v>
      </c>
    </row>
    <row r="21" spans="1:7" s="229" customFormat="1" ht="24" customHeight="1" x14ac:dyDescent="0.2">
      <c r="A21" s="224" t="str">
        <f t="shared" si="0"/>
        <v/>
      </c>
      <c r="B21" s="222" t="str">
        <f t="shared" si="3"/>
        <v/>
      </c>
      <c r="C21" s="223"/>
      <c r="D21" s="224" t="str">
        <f t="shared" si="1"/>
        <v/>
      </c>
      <c r="E21" s="225"/>
      <c r="F21" s="226">
        <f t="shared" si="2"/>
        <v>0</v>
      </c>
      <c r="G21" s="286">
        <f t="shared" si="4"/>
        <v>0</v>
      </c>
    </row>
    <row r="22" spans="1:7" s="229" customFormat="1" ht="24" customHeight="1" x14ac:dyDescent="0.2">
      <c r="A22" s="224" t="str">
        <f t="shared" si="0"/>
        <v/>
      </c>
      <c r="B22" s="222" t="str">
        <f t="shared" si="3"/>
        <v/>
      </c>
      <c r="C22" s="223"/>
      <c r="D22" s="224" t="str">
        <f t="shared" si="1"/>
        <v/>
      </c>
      <c r="E22" s="225"/>
      <c r="F22" s="226">
        <f t="shared" si="2"/>
        <v>0</v>
      </c>
      <c r="G22" s="286">
        <f t="shared" si="4"/>
        <v>0</v>
      </c>
    </row>
    <row r="23" spans="1:7" s="229" customFormat="1" ht="24" customHeight="1" x14ac:dyDescent="0.2">
      <c r="A23" s="224" t="str">
        <f t="shared" si="0"/>
        <v/>
      </c>
      <c r="B23" s="222" t="str">
        <f t="shared" si="3"/>
        <v/>
      </c>
      <c r="C23" s="223"/>
      <c r="D23" s="224" t="str">
        <f t="shared" si="1"/>
        <v/>
      </c>
      <c r="E23" s="225"/>
      <c r="F23" s="226">
        <f t="shared" si="2"/>
        <v>0</v>
      </c>
      <c r="G23" s="286">
        <f t="shared" si="4"/>
        <v>0</v>
      </c>
    </row>
    <row r="24" spans="1:7" s="229" customFormat="1" ht="24" customHeight="1" x14ac:dyDescent="0.2">
      <c r="A24" s="224" t="str">
        <f t="shared" si="0"/>
        <v/>
      </c>
      <c r="B24" s="222" t="str">
        <f t="shared" si="3"/>
        <v/>
      </c>
      <c r="C24" s="223"/>
      <c r="D24" s="224" t="str">
        <f t="shared" si="1"/>
        <v/>
      </c>
      <c r="E24" s="225"/>
      <c r="F24" s="226">
        <f t="shared" si="2"/>
        <v>0</v>
      </c>
      <c r="G24" s="286">
        <f t="shared" si="4"/>
        <v>0</v>
      </c>
    </row>
    <row r="25" spans="1:7" s="229" customFormat="1" ht="24" customHeight="1" x14ac:dyDescent="0.2">
      <c r="A25" s="224" t="str">
        <f t="shared" si="0"/>
        <v/>
      </c>
      <c r="B25" s="222" t="str">
        <f t="shared" si="3"/>
        <v/>
      </c>
      <c r="C25" s="223"/>
      <c r="D25" s="224" t="str">
        <f t="shared" si="1"/>
        <v/>
      </c>
      <c r="E25" s="225"/>
      <c r="F25" s="227">
        <f t="shared" si="2"/>
        <v>0</v>
      </c>
      <c r="G25" s="286">
        <f t="shared" si="4"/>
        <v>0</v>
      </c>
    </row>
    <row r="26" spans="1:7" ht="24" customHeight="1" x14ac:dyDescent="0.2">
      <c r="A26" s="287"/>
      <c r="D26" s="97"/>
      <c r="E26" s="98"/>
      <c r="F26" s="273" t="s">
        <v>31</v>
      </c>
      <c r="G26" s="288">
        <f>SUBTOTAL(9,G12:G25)</f>
        <v>0</v>
      </c>
    </row>
    <row r="27" spans="1:7" ht="24" customHeight="1" x14ac:dyDescent="0.2">
      <c r="A27" s="287"/>
      <c r="C27" s="107" t="s">
        <v>605</v>
      </c>
      <c r="D27" s="97"/>
      <c r="E27" s="98"/>
      <c r="G27" s="289"/>
    </row>
    <row r="28" spans="1:7" s="229" customFormat="1" ht="24" customHeight="1" x14ac:dyDescent="0.2">
      <c r="A28" s="224" t="str">
        <f t="shared" ref="A28:A35" si="5">IFERROR(VLOOKUP(C28,Tabla_Insumos,4,FALSE),"")</f>
        <v/>
      </c>
      <c r="B28" s="222">
        <f t="shared" ref="B28:B35" si="6">IFERROR(VLOOKUP(A28,Tabla_Indices,5,FALSE),"")</f>
        <v>0</v>
      </c>
      <c r="C28" s="223"/>
      <c r="D28" s="224" t="str">
        <f t="shared" ref="D28:D31" si="7">IFERROR(VLOOKUP(C28,Tabla_Insumos,2,FALSE),"")</f>
        <v/>
      </c>
      <c r="E28" s="225"/>
      <c r="F28" s="228">
        <f t="shared" ref="F28:F35" si="8">IFERROR(VLOOKUP(C28,Tabla_Insumos,3,FALSE),0)</f>
        <v>0</v>
      </c>
      <c r="G28" s="286">
        <f>ROUND(E28*F28,2)</f>
        <v>0</v>
      </c>
    </row>
    <row r="29" spans="1:7" s="229" customFormat="1" ht="24" customHeight="1" x14ac:dyDescent="0.2">
      <c r="A29" s="224" t="str">
        <f t="shared" si="5"/>
        <v/>
      </c>
      <c r="B29" s="222">
        <f t="shared" si="6"/>
        <v>0</v>
      </c>
      <c r="C29" s="223"/>
      <c r="D29" s="224" t="str">
        <f t="shared" si="7"/>
        <v/>
      </c>
      <c r="E29" s="225"/>
      <c r="F29" s="228">
        <f t="shared" si="8"/>
        <v>0</v>
      </c>
      <c r="G29" s="286">
        <f>ROUND(E29*F29,2)</f>
        <v>0</v>
      </c>
    </row>
    <row r="30" spans="1:7" s="229" customFormat="1" ht="24" customHeight="1" x14ac:dyDescent="0.2">
      <c r="A30" s="224" t="str">
        <f t="shared" si="5"/>
        <v/>
      </c>
      <c r="B30" s="222">
        <f t="shared" si="6"/>
        <v>0</v>
      </c>
      <c r="C30" s="223"/>
      <c r="D30" s="224" t="str">
        <f t="shared" si="7"/>
        <v/>
      </c>
      <c r="E30" s="225"/>
      <c r="F30" s="228">
        <f t="shared" si="8"/>
        <v>0</v>
      </c>
      <c r="G30" s="286">
        <f t="shared" ref="G30:G35" si="9">ROUND(E30*F30,2)</f>
        <v>0</v>
      </c>
    </row>
    <row r="31" spans="1:7" s="229" customFormat="1" ht="24" customHeight="1" x14ac:dyDescent="0.2">
      <c r="A31" s="224" t="str">
        <f t="shared" si="5"/>
        <v/>
      </c>
      <c r="B31" s="222">
        <f t="shared" si="6"/>
        <v>0</v>
      </c>
      <c r="C31" s="223"/>
      <c r="D31" s="224" t="str">
        <f t="shared" si="7"/>
        <v/>
      </c>
      <c r="E31" s="225"/>
      <c r="F31" s="228">
        <f t="shared" si="8"/>
        <v>0</v>
      </c>
      <c r="G31" s="286">
        <f t="shared" si="9"/>
        <v>0</v>
      </c>
    </row>
    <row r="32" spans="1:7" s="229" customFormat="1" ht="24" customHeight="1" x14ac:dyDescent="0.2">
      <c r="A32" s="224" t="str">
        <f t="shared" si="5"/>
        <v/>
      </c>
      <c r="B32" s="222">
        <f t="shared" si="6"/>
        <v>0</v>
      </c>
      <c r="C32" s="223"/>
      <c r="D32" s="224" t="str">
        <f t="shared" ref="D32:D35" si="10">IFERROR(VLOOKUP(C32,Tabla_Insumos,2,FALSE),"")</f>
        <v/>
      </c>
      <c r="E32" s="225"/>
      <c r="F32" s="226">
        <f t="shared" si="8"/>
        <v>0</v>
      </c>
      <c r="G32" s="286">
        <f t="shared" si="9"/>
        <v>0</v>
      </c>
    </row>
    <row r="33" spans="1:7" s="229" customFormat="1" ht="24" customHeight="1" x14ac:dyDescent="0.2">
      <c r="A33" s="224" t="str">
        <f t="shared" si="5"/>
        <v/>
      </c>
      <c r="B33" s="222">
        <f t="shared" si="6"/>
        <v>0</v>
      </c>
      <c r="C33" s="223"/>
      <c r="D33" s="224" t="str">
        <f t="shared" si="10"/>
        <v/>
      </c>
      <c r="E33" s="225"/>
      <c r="F33" s="226">
        <f t="shared" si="8"/>
        <v>0</v>
      </c>
      <c r="G33" s="286">
        <f t="shared" si="9"/>
        <v>0</v>
      </c>
    </row>
    <row r="34" spans="1:7" s="229" customFormat="1" ht="24" customHeight="1" x14ac:dyDescent="0.2">
      <c r="A34" s="224" t="str">
        <f t="shared" si="5"/>
        <v/>
      </c>
      <c r="B34" s="222">
        <f t="shared" si="6"/>
        <v>0</v>
      </c>
      <c r="C34" s="223"/>
      <c r="D34" s="224" t="str">
        <f t="shared" si="10"/>
        <v/>
      </c>
      <c r="E34" s="225"/>
      <c r="F34" s="226">
        <f t="shared" si="8"/>
        <v>0</v>
      </c>
      <c r="G34" s="286">
        <f t="shared" si="9"/>
        <v>0</v>
      </c>
    </row>
    <row r="35" spans="1:7" s="229" customFormat="1" ht="24" customHeight="1" x14ac:dyDescent="0.2">
      <c r="A35" s="224" t="str">
        <f t="shared" si="5"/>
        <v/>
      </c>
      <c r="B35" s="222">
        <f t="shared" si="6"/>
        <v>0</v>
      </c>
      <c r="C35" s="223"/>
      <c r="D35" s="224" t="str">
        <f t="shared" si="10"/>
        <v/>
      </c>
      <c r="E35" s="225"/>
      <c r="F35" s="226">
        <f t="shared" si="8"/>
        <v>0</v>
      </c>
      <c r="G35" s="286">
        <f t="shared" si="9"/>
        <v>0</v>
      </c>
    </row>
    <row r="36" spans="1:7" ht="24" customHeight="1" x14ac:dyDescent="0.2">
      <c r="A36" s="287"/>
      <c r="D36" s="97"/>
      <c r="E36" s="98"/>
      <c r="F36" s="273" t="s">
        <v>32</v>
      </c>
      <c r="G36" s="288">
        <f>SUBTOTAL(9,G28:G35)</f>
        <v>0</v>
      </c>
    </row>
    <row r="37" spans="1:7" ht="24" customHeight="1" x14ac:dyDescent="0.2">
      <c r="A37" s="287"/>
      <c r="C37" s="107" t="s">
        <v>606</v>
      </c>
      <c r="D37" s="97"/>
      <c r="E37" s="98"/>
      <c r="G37" s="289"/>
    </row>
    <row r="38" spans="1:7" s="229" customFormat="1" ht="24" customHeight="1" x14ac:dyDescent="0.2">
      <c r="A38" s="224" t="str">
        <f t="shared" ref="A38:A46" si="11">IFERROR(VLOOKUP(C38,Tabla_Insumos,4,FALSE),"")</f>
        <v/>
      </c>
      <c r="B38" s="222" t="str">
        <f t="shared" ref="B38:B46" si="12">IFERROR(VLOOKUP(C38,Tabla_Insumos,5,FALSE),"")</f>
        <v/>
      </c>
      <c r="C38" s="223"/>
      <c r="D38" s="224" t="str">
        <f t="shared" ref="D38:D46" si="13">IFERROR(VLOOKUP(C38,Tabla_Insumos,2,FALSE),"")</f>
        <v/>
      </c>
      <c r="E38" s="225"/>
      <c r="F38" s="226">
        <f t="shared" ref="F38:F46" si="14">IFERROR(VLOOKUP(C38,Tabla_Insumos,3,FALSE),0)</f>
        <v>0</v>
      </c>
      <c r="G38" s="286">
        <f t="shared" ref="G38:G46" si="15">ROUND(E38*F38,2)</f>
        <v>0</v>
      </c>
    </row>
    <row r="39" spans="1:7" s="229" customFormat="1" ht="24" customHeight="1" x14ac:dyDescent="0.2">
      <c r="A39" s="224" t="str">
        <f t="shared" si="11"/>
        <v/>
      </c>
      <c r="B39" s="222" t="str">
        <f t="shared" si="12"/>
        <v/>
      </c>
      <c r="C39" s="223"/>
      <c r="D39" s="224" t="str">
        <f t="shared" si="13"/>
        <v/>
      </c>
      <c r="E39" s="225"/>
      <c r="F39" s="226">
        <f t="shared" si="14"/>
        <v>0</v>
      </c>
      <c r="G39" s="286">
        <f t="shared" si="15"/>
        <v>0</v>
      </c>
    </row>
    <row r="40" spans="1:7" s="229" customFormat="1" ht="24" customHeight="1" x14ac:dyDescent="0.2">
      <c r="A40" s="224" t="str">
        <f t="shared" si="11"/>
        <v/>
      </c>
      <c r="B40" s="222" t="str">
        <f t="shared" si="12"/>
        <v/>
      </c>
      <c r="C40" s="223"/>
      <c r="D40" s="224" t="str">
        <f t="shared" si="13"/>
        <v/>
      </c>
      <c r="E40" s="225"/>
      <c r="F40" s="226">
        <f t="shared" si="14"/>
        <v>0</v>
      </c>
      <c r="G40" s="286">
        <f t="shared" si="15"/>
        <v>0</v>
      </c>
    </row>
    <row r="41" spans="1:7" s="229" customFormat="1" ht="24" customHeight="1" x14ac:dyDescent="0.2">
      <c r="A41" s="224" t="str">
        <f t="shared" si="11"/>
        <v/>
      </c>
      <c r="B41" s="222" t="str">
        <f t="shared" si="12"/>
        <v/>
      </c>
      <c r="C41" s="223"/>
      <c r="D41" s="224" t="str">
        <f t="shared" si="13"/>
        <v/>
      </c>
      <c r="E41" s="225"/>
      <c r="F41" s="226">
        <f t="shared" si="14"/>
        <v>0</v>
      </c>
      <c r="G41" s="286">
        <f t="shared" si="15"/>
        <v>0</v>
      </c>
    </row>
    <row r="42" spans="1:7" s="229" customFormat="1" ht="24" customHeight="1" x14ac:dyDescent="0.2">
      <c r="A42" s="224" t="str">
        <f t="shared" si="11"/>
        <v/>
      </c>
      <c r="B42" s="222" t="str">
        <f t="shared" si="12"/>
        <v/>
      </c>
      <c r="C42" s="223"/>
      <c r="D42" s="224" t="str">
        <f t="shared" si="13"/>
        <v/>
      </c>
      <c r="E42" s="225"/>
      <c r="F42" s="226">
        <f t="shared" si="14"/>
        <v>0</v>
      </c>
      <c r="G42" s="286">
        <f t="shared" si="15"/>
        <v>0</v>
      </c>
    </row>
    <row r="43" spans="1:7" s="229" customFormat="1" ht="24" customHeight="1" x14ac:dyDescent="0.2">
      <c r="A43" s="224" t="str">
        <f t="shared" si="11"/>
        <v/>
      </c>
      <c r="B43" s="222" t="str">
        <f t="shared" si="12"/>
        <v/>
      </c>
      <c r="C43" s="223"/>
      <c r="D43" s="224" t="str">
        <f t="shared" si="13"/>
        <v/>
      </c>
      <c r="E43" s="225"/>
      <c r="F43" s="226">
        <f t="shared" si="14"/>
        <v>0</v>
      </c>
      <c r="G43" s="286">
        <f t="shared" si="15"/>
        <v>0</v>
      </c>
    </row>
    <row r="44" spans="1:7" s="229" customFormat="1" ht="24" customHeight="1" x14ac:dyDescent="0.2">
      <c r="A44" s="224" t="str">
        <f t="shared" si="11"/>
        <v/>
      </c>
      <c r="B44" s="222" t="str">
        <f t="shared" si="12"/>
        <v/>
      </c>
      <c r="C44" s="223"/>
      <c r="D44" s="224" t="str">
        <f t="shared" si="13"/>
        <v/>
      </c>
      <c r="E44" s="225"/>
      <c r="F44" s="226">
        <f t="shared" si="14"/>
        <v>0</v>
      </c>
      <c r="G44" s="286">
        <f t="shared" si="15"/>
        <v>0</v>
      </c>
    </row>
    <row r="45" spans="1:7" s="229" customFormat="1" ht="24" customHeight="1" x14ac:dyDescent="0.2">
      <c r="A45" s="224" t="str">
        <f t="shared" si="11"/>
        <v/>
      </c>
      <c r="B45" s="222" t="str">
        <f t="shared" si="12"/>
        <v/>
      </c>
      <c r="C45" s="223"/>
      <c r="D45" s="224" t="str">
        <f t="shared" si="13"/>
        <v/>
      </c>
      <c r="E45" s="225"/>
      <c r="F45" s="226">
        <f t="shared" si="14"/>
        <v>0</v>
      </c>
      <c r="G45" s="286">
        <f t="shared" si="15"/>
        <v>0</v>
      </c>
    </row>
    <row r="46" spans="1:7" s="229" customFormat="1" ht="24" customHeight="1" x14ac:dyDescent="0.2">
      <c r="A46" s="224" t="str">
        <f t="shared" si="11"/>
        <v/>
      </c>
      <c r="B46" s="222" t="str">
        <f t="shared" si="12"/>
        <v/>
      </c>
      <c r="C46" s="223"/>
      <c r="D46" s="224" t="str">
        <f t="shared" si="13"/>
        <v/>
      </c>
      <c r="E46" s="225"/>
      <c r="F46" s="226">
        <f t="shared" si="14"/>
        <v>0</v>
      </c>
      <c r="G46" s="286">
        <f t="shared" si="15"/>
        <v>0</v>
      </c>
    </row>
    <row r="47" spans="1:7" ht="24" customHeight="1" x14ac:dyDescent="0.2">
      <c r="A47" s="290"/>
      <c r="B47" s="97"/>
      <c r="D47" s="97"/>
      <c r="E47" s="98"/>
      <c r="F47" s="273" t="s">
        <v>33</v>
      </c>
      <c r="G47" s="288">
        <f>SUBTOTAL(9,G38:G46)</f>
        <v>0</v>
      </c>
    </row>
    <row r="48" spans="1:7" ht="24" customHeight="1" x14ac:dyDescent="0.2">
      <c r="A48" s="291"/>
      <c r="B48" s="97"/>
      <c r="D48" s="97"/>
      <c r="E48" s="98"/>
      <c r="G48" s="289"/>
    </row>
    <row r="49" spans="1:123" ht="24" customHeight="1" x14ac:dyDescent="0.2">
      <c r="A49" s="292">
        <f>B7</f>
        <v>1</v>
      </c>
      <c r="B49" s="293" t="str">
        <f>C7</f>
        <v xml:space="preserve">MANTENIMIENTO Y LIMPIEZA GENERAL
</v>
      </c>
      <c r="C49" s="104"/>
      <c r="D49" s="104" t="s">
        <v>34</v>
      </c>
      <c r="E49" s="105"/>
      <c r="F49" s="295" t="s">
        <v>35</v>
      </c>
      <c r="G49" s="294">
        <f>SUBTOTAL(9,G12:G48)</f>
        <v>0</v>
      </c>
    </row>
    <row r="51" spans="1:123" ht="24" customHeight="1" x14ac:dyDescent="0.2">
      <c r="A51" s="274" t="s">
        <v>37</v>
      </c>
      <c r="B51" s="275"/>
      <c r="C51" s="275"/>
      <c r="D51" s="275"/>
      <c r="E51" s="275"/>
      <c r="F51" s="275"/>
      <c r="G51" s="276"/>
    </row>
    <row r="52" spans="1:123" ht="24" customHeight="1" x14ac:dyDescent="0.2">
      <c r="A52" s="277" t="s">
        <v>602</v>
      </c>
      <c r="B52" s="93" t="str">
        <f>Comitente</f>
        <v>DIRECCION PROVINCIAL DE ESPACIOS VERDES</v>
      </c>
      <c r="C52" s="89"/>
      <c r="D52" s="94"/>
      <c r="E52" s="94"/>
      <c r="F52" s="95"/>
      <c r="G52" s="278"/>
    </row>
    <row r="53" spans="1:123" ht="24" customHeight="1" x14ac:dyDescent="0.2">
      <c r="A53" s="277" t="s">
        <v>603</v>
      </c>
      <c r="B53" s="93">
        <f>Contratista</f>
        <v>0</v>
      </c>
      <c r="C53" s="90"/>
      <c r="D53" s="90"/>
      <c r="E53" s="90"/>
      <c r="F53" s="96"/>
      <c r="G53" s="279"/>
    </row>
    <row r="54" spans="1:123" ht="24" customHeight="1" x14ac:dyDescent="0.2">
      <c r="A54" s="277" t="s">
        <v>24</v>
      </c>
      <c r="B54" s="93" t="str">
        <f>Obra</f>
        <v>MANTENIMIENTO DEL ÁREA VERDE Y SISITEMA DE RIEGO DEL 
PARQUE BELGRANO E INFINITO POR DESCUBRIR - RENGLON 3</v>
      </c>
      <c r="C54" s="90"/>
      <c r="D54" s="90"/>
      <c r="E54" s="90"/>
      <c r="F54" s="96" t="s">
        <v>38</v>
      </c>
      <c r="G54" s="280">
        <f>Fecha_Base</f>
        <v>44908</v>
      </c>
    </row>
    <row r="55" spans="1:123" ht="24" customHeight="1" x14ac:dyDescent="0.2">
      <c r="A55" s="281" t="s">
        <v>601</v>
      </c>
      <c r="B55" s="91" t="str">
        <f>Ubicación</f>
        <v>CAPITAL</v>
      </c>
      <c r="C55" s="91"/>
      <c r="D55" s="97"/>
      <c r="E55" s="98"/>
      <c r="G55" s="282"/>
    </row>
    <row r="56" spans="1:123" ht="24" customHeight="1" x14ac:dyDescent="0.2">
      <c r="A56" s="281" t="s">
        <v>39</v>
      </c>
      <c r="B56" s="100" t="str">
        <f>IFERROR(VALUE(LEFT(B57,FIND(".",B57)-1)),"")</f>
        <v/>
      </c>
      <c r="C56" s="92" t="str">
        <f>IFERROR(VLOOKUP(B56,Tabla_CyP,2,FALSE),"")</f>
        <v/>
      </c>
      <c r="E56" s="98"/>
      <c r="G56" s="282"/>
    </row>
    <row r="57" spans="1:123" ht="24" customHeight="1" x14ac:dyDescent="0.2">
      <c r="A57" s="281" t="s">
        <v>25</v>
      </c>
      <c r="B57" s="101">
        <f>IFERROR(VLOOKUP(COUNTIF($A$1:A57,"ANALISIS DE PRECIOS"),Tabla_NumeroItem,2,FALSE),"")</f>
        <v>2</v>
      </c>
      <c r="C57" s="92" t="str">
        <f>IFERROR(VLOOKUP(B57,Tabla_CyP,2,FALSE),"")</f>
        <v>LIMPIEZA Y CUIDADO DE LOS BAÑOS PUBLICOS</v>
      </c>
      <c r="D57" s="97"/>
      <c r="E57" s="98"/>
      <c r="F57" s="96" t="s">
        <v>26</v>
      </c>
      <c r="G57" s="283" t="str">
        <f>IFERROR(VLOOKUP(B57,Tabla_CyP,4,FALSE),"")</f>
        <v>M ES</v>
      </c>
    </row>
    <row r="58" spans="1:123" ht="24" customHeight="1" x14ac:dyDescent="0.2">
      <c r="A58" s="281"/>
      <c r="B58" s="91"/>
      <c r="D58" s="97"/>
      <c r="E58" s="98"/>
      <c r="G58" s="282"/>
    </row>
    <row r="59" spans="1:123" ht="24" customHeight="1" x14ac:dyDescent="0.2">
      <c r="A59" s="331" t="s">
        <v>507</v>
      </c>
      <c r="B59" s="332"/>
      <c r="C59" s="333" t="s">
        <v>0</v>
      </c>
      <c r="D59" s="333" t="s">
        <v>27</v>
      </c>
      <c r="E59" s="335" t="s">
        <v>28</v>
      </c>
      <c r="F59" s="337" t="s">
        <v>29</v>
      </c>
      <c r="G59" s="337" t="s">
        <v>30</v>
      </c>
    </row>
    <row r="60" spans="1:123" s="97" customFormat="1" ht="24" customHeight="1" x14ac:dyDescent="0.2">
      <c r="A60" s="102" t="s">
        <v>508</v>
      </c>
      <c r="B60" s="102" t="s">
        <v>509</v>
      </c>
      <c r="C60" s="334"/>
      <c r="D60" s="334"/>
      <c r="E60" s="336"/>
      <c r="F60" s="338"/>
      <c r="G60" s="338"/>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284"/>
      <c r="B61" s="103"/>
      <c r="C61" s="143" t="s">
        <v>604</v>
      </c>
      <c r="D61" s="104"/>
      <c r="E61" s="105"/>
      <c r="F61" s="106"/>
      <c r="G61" s="285"/>
    </row>
    <row r="62" spans="1:123" s="229" customFormat="1" ht="24" customHeight="1" x14ac:dyDescent="0.2">
      <c r="A62" s="224" t="str">
        <f t="shared" ref="A62:A75" si="16">IFERROR(VLOOKUP(C62,Tabla_Insumos,4,FALSE),"")</f>
        <v/>
      </c>
      <c r="B62" s="222" t="str">
        <f>IFERROR(VLOOKUP(C62,Tabla_Insumos,5,FALSE),"")</f>
        <v/>
      </c>
      <c r="C62" s="223"/>
      <c r="D62" s="224" t="str">
        <f t="shared" ref="D62:D75" si="17">IFERROR(VLOOKUP(C62,Tabla_Insumos,2,FALSE),"")</f>
        <v/>
      </c>
      <c r="E62" s="225"/>
      <c r="F62" s="226">
        <f t="shared" ref="F62:F75" si="18">IFERROR(VLOOKUP(C62,Tabla_Insumos,3,FALSE),0)</f>
        <v>0</v>
      </c>
      <c r="G62" s="286">
        <f>ROUND(E62*F62,2)</f>
        <v>0</v>
      </c>
    </row>
    <row r="63" spans="1:123" s="229" customFormat="1" ht="24" customHeight="1" x14ac:dyDescent="0.2">
      <c r="A63" s="224" t="str">
        <f t="shared" si="16"/>
        <v/>
      </c>
      <c r="B63" s="222" t="str">
        <f t="shared" ref="B63:B75" si="19">IFERROR(VLOOKUP(C63,Tabla_Insumos,5,FALSE),"")</f>
        <v/>
      </c>
      <c r="C63" s="223"/>
      <c r="D63" s="224" t="str">
        <f t="shared" si="17"/>
        <v/>
      </c>
      <c r="E63" s="225"/>
      <c r="F63" s="226">
        <f t="shared" si="18"/>
        <v>0</v>
      </c>
      <c r="G63" s="286">
        <f t="shared" ref="G63:G75" si="20">ROUND(E63*F63,2)</f>
        <v>0</v>
      </c>
    </row>
    <row r="64" spans="1:123" s="229" customFormat="1" ht="24" customHeight="1" x14ac:dyDescent="0.2">
      <c r="A64" s="224" t="str">
        <f t="shared" si="16"/>
        <v/>
      </c>
      <c r="B64" s="222" t="str">
        <f t="shared" si="19"/>
        <v/>
      </c>
      <c r="C64" s="223"/>
      <c r="D64" s="224" t="str">
        <f t="shared" si="17"/>
        <v/>
      </c>
      <c r="E64" s="225"/>
      <c r="F64" s="226">
        <f t="shared" si="18"/>
        <v>0</v>
      </c>
      <c r="G64" s="286">
        <f t="shared" si="20"/>
        <v>0</v>
      </c>
    </row>
    <row r="65" spans="1:7" s="229" customFormat="1" ht="24" customHeight="1" x14ac:dyDescent="0.2">
      <c r="A65" s="224" t="str">
        <f t="shared" si="16"/>
        <v/>
      </c>
      <c r="B65" s="222" t="str">
        <f t="shared" si="19"/>
        <v/>
      </c>
      <c r="C65" s="223"/>
      <c r="D65" s="224" t="str">
        <f t="shared" si="17"/>
        <v/>
      </c>
      <c r="E65" s="225"/>
      <c r="F65" s="226">
        <f t="shared" si="18"/>
        <v>0</v>
      </c>
      <c r="G65" s="286">
        <f t="shared" si="20"/>
        <v>0</v>
      </c>
    </row>
    <row r="66" spans="1:7" s="229" customFormat="1" ht="24" customHeight="1" x14ac:dyDescent="0.2">
      <c r="A66" s="224" t="str">
        <f t="shared" si="16"/>
        <v/>
      </c>
      <c r="B66" s="222" t="str">
        <f t="shared" si="19"/>
        <v/>
      </c>
      <c r="C66" s="223"/>
      <c r="D66" s="224" t="str">
        <f t="shared" si="17"/>
        <v/>
      </c>
      <c r="E66" s="225"/>
      <c r="F66" s="226">
        <f t="shared" si="18"/>
        <v>0</v>
      </c>
      <c r="G66" s="286">
        <f t="shared" si="20"/>
        <v>0</v>
      </c>
    </row>
    <row r="67" spans="1:7" s="229" customFormat="1" ht="24" customHeight="1" x14ac:dyDescent="0.2">
      <c r="A67" s="224" t="str">
        <f t="shared" si="16"/>
        <v/>
      </c>
      <c r="B67" s="222" t="str">
        <f t="shared" si="19"/>
        <v/>
      </c>
      <c r="C67" s="223"/>
      <c r="D67" s="224" t="str">
        <f t="shared" si="17"/>
        <v/>
      </c>
      <c r="E67" s="225"/>
      <c r="F67" s="226">
        <f t="shared" si="18"/>
        <v>0</v>
      </c>
      <c r="G67" s="286">
        <f t="shared" si="20"/>
        <v>0</v>
      </c>
    </row>
    <row r="68" spans="1:7" s="229" customFormat="1" ht="24" customHeight="1" x14ac:dyDescent="0.2">
      <c r="A68" s="224" t="str">
        <f t="shared" si="16"/>
        <v/>
      </c>
      <c r="B68" s="222" t="str">
        <f t="shared" si="19"/>
        <v/>
      </c>
      <c r="C68" s="223"/>
      <c r="D68" s="224" t="str">
        <f t="shared" si="17"/>
        <v/>
      </c>
      <c r="E68" s="225"/>
      <c r="F68" s="226">
        <f t="shared" si="18"/>
        <v>0</v>
      </c>
      <c r="G68" s="286">
        <f t="shared" si="20"/>
        <v>0</v>
      </c>
    </row>
    <row r="69" spans="1:7" s="229" customFormat="1" ht="24" customHeight="1" x14ac:dyDescent="0.2">
      <c r="A69" s="224" t="str">
        <f t="shared" si="16"/>
        <v/>
      </c>
      <c r="B69" s="222" t="str">
        <f t="shared" si="19"/>
        <v/>
      </c>
      <c r="C69" s="223"/>
      <c r="D69" s="224" t="str">
        <f t="shared" si="17"/>
        <v/>
      </c>
      <c r="E69" s="225"/>
      <c r="F69" s="226">
        <f t="shared" si="18"/>
        <v>0</v>
      </c>
      <c r="G69" s="286">
        <f t="shared" si="20"/>
        <v>0</v>
      </c>
    </row>
    <row r="70" spans="1:7" s="229" customFormat="1" ht="24" customHeight="1" x14ac:dyDescent="0.2">
      <c r="A70" s="224" t="str">
        <f t="shared" si="16"/>
        <v/>
      </c>
      <c r="B70" s="222" t="str">
        <f t="shared" si="19"/>
        <v/>
      </c>
      <c r="C70" s="223"/>
      <c r="D70" s="224" t="str">
        <f t="shared" si="17"/>
        <v/>
      </c>
      <c r="E70" s="225"/>
      <c r="F70" s="226">
        <f t="shared" si="18"/>
        <v>0</v>
      </c>
      <c r="G70" s="286">
        <f t="shared" si="20"/>
        <v>0</v>
      </c>
    </row>
    <row r="71" spans="1:7" s="229" customFormat="1" ht="24" customHeight="1" x14ac:dyDescent="0.2">
      <c r="A71" s="224" t="str">
        <f t="shared" si="16"/>
        <v/>
      </c>
      <c r="B71" s="222" t="str">
        <f t="shared" si="19"/>
        <v/>
      </c>
      <c r="C71" s="223"/>
      <c r="D71" s="224" t="str">
        <f t="shared" si="17"/>
        <v/>
      </c>
      <c r="E71" s="225"/>
      <c r="F71" s="226">
        <f t="shared" si="18"/>
        <v>0</v>
      </c>
      <c r="G71" s="286">
        <f t="shared" si="20"/>
        <v>0</v>
      </c>
    </row>
    <row r="72" spans="1:7" s="229" customFormat="1" ht="24" customHeight="1" x14ac:dyDescent="0.2">
      <c r="A72" s="224" t="str">
        <f t="shared" si="16"/>
        <v/>
      </c>
      <c r="B72" s="222" t="str">
        <f t="shared" si="19"/>
        <v/>
      </c>
      <c r="C72" s="223"/>
      <c r="D72" s="224" t="str">
        <f t="shared" si="17"/>
        <v/>
      </c>
      <c r="E72" s="225"/>
      <c r="F72" s="226">
        <f t="shared" si="18"/>
        <v>0</v>
      </c>
      <c r="G72" s="286">
        <f t="shared" si="20"/>
        <v>0</v>
      </c>
    </row>
    <row r="73" spans="1:7" s="229" customFormat="1" ht="24" customHeight="1" x14ac:dyDescent="0.2">
      <c r="A73" s="224" t="str">
        <f t="shared" si="16"/>
        <v/>
      </c>
      <c r="B73" s="222" t="str">
        <f t="shared" si="19"/>
        <v/>
      </c>
      <c r="C73" s="223"/>
      <c r="D73" s="224" t="str">
        <f t="shared" si="17"/>
        <v/>
      </c>
      <c r="E73" s="225"/>
      <c r="F73" s="226">
        <f t="shared" si="18"/>
        <v>0</v>
      </c>
      <c r="G73" s="286">
        <f t="shared" si="20"/>
        <v>0</v>
      </c>
    </row>
    <row r="74" spans="1:7" s="229" customFormat="1" ht="24" customHeight="1" x14ac:dyDescent="0.2">
      <c r="A74" s="224" t="str">
        <f t="shared" si="16"/>
        <v/>
      </c>
      <c r="B74" s="222" t="str">
        <f t="shared" si="19"/>
        <v/>
      </c>
      <c r="C74" s="223"/>
      <c r="D74" s="224" t="str">
        <f t="shared" si="17"/>
        <v/>
      </c>
      <c r="E74" s="225"/>
      <c r="F74" s="226">
        <f t="shared" si="18"/>
        <v>0</v>
      </c>
      <c r="G74" s="286">
        <f t="shared" si="20"/>
        <v>0</v>
      </c>
    </row>
    <row r="75" spans="1:7" s="229" customFormat="1" ht="24" customHeight="1" x14ac:dyDescent="0.2">
      <c r="A75" s="224" t="str">
        <f t="shared" si="16"/>
        <v/>
      </c>
      <c r="B75" s="222" t="str">
        <f t="shared" si="19"/>
        <v/>
      </c>
      <c r="C75" s="223"/>
      <c r="D75" s="224" t="str">
        <f t="shared" si="17"/>
        <v/>
      </c>
      <c r="E75" s="225"/>
      <c r="F75" s="227">
        <f t="shared" si="18"/>
        <v>0</v>
      </c>
      <c r="G75" s="286">
        <f t="shared" si="20"/>
        <v>0</v>
      </c>
    </row>
    <row r="76" spans="1:7" ht="24" customHeight="1" x14ac:dyDescent="0.2">
      <c r="A76" s="287"/>
      <c r="D76" s="97"/>
      <c r="E76" s="98"/>
      <c r="F76" s="273" t="s">
        <v>31</v>
      </c>
      <c r="G76" s="288">
        <f>SUBTOTAL(9,G62:G75)</f>
        <v>0</v>
      </c>
    </row>
    <row r="77" spans="1:7" ht="24" customHeight="1" x14ac:dyDescent="0.2">
      <c r="A77" s="287"/>
      <c r="C77" s="107" t="s">
        <v>605</v>
      </c>
      <c r="D77" s="97"/>
      <c r="E77" s="98"/>
      <c r="G77" s="289"/>
    </row>
    <row r="78" spans="1:7" s="229" customFormat="1" ht="24" customHeight="1" x14ac:dyDescent="0.2">
      <c r="A78" s="224" t="str">
        <f t="shared" ref="A78:A85" si="21">IFERROR(VLOOKUP(C78,Tabla_Insumos,4,FALSE),"")</f>
        <v/>
      </c>
      <c r="B78" s="222">
        <f t="shared" ref="B78:B85" si="22">IFERROR(VLOOKUP(A78,Tabla_Indices,5,FALSE),"")</f>
        <v>0</v>
      </c>
      <c r="C78" s="223"/>
      <c r="D78" s="224" t="str">
        <f t="shared" ref="D78:D85" si="23">IFERROR(VLOOKUP(C78,Tabla_Insumos,2,FALSE),"")</f>
        <v/>
      </c>
      <c r="E78" s="225"/>
      <c r="F78" s="228">
        <f t="shared" ref="F78:F85" si="24">IFERROR(VLOOKUP(C78,Tabla_Insumos,3,FALSE),0)</f>
        <v>0</v>
      </c>
      <c r="G78" s="286">
        <f>ROUND(E78*F78,2)</f>
        <v>0</v>
      </c>
    </row>
    <row r="79" spans="1:7" s="229" customFormat="1" ht="24" customHeight="1" x14ac:dyDescent="0.2">
      <c r="A79" s="224" t="str">
        <f t="shared" si="21"/>
        <v/>
      </c>
      <c r="B79" s="222">
        <f t="shared" si="22"/>
        <v>0</v>
      </c>
      <c r="C79" s="223"/>
      <c r="D79" s="224" t="str">
        <f t="shared" si="23"/>
        <v/>
      </c>
      <c r="E79" s="225"/>
      <c r="F79" s="228">
        <f t="shared" si="24"/>
        <v>0</v>
      </c>
      <c r="G79" s="286">
        <f>ROUND(E79*F79,2)</f>
        <v>0</v>
      </c>
    </row>
    <row r="80" spans="1:7" s="229" customFormat="1" ht="24" customHeight="1" x14ac:dyDescent="0.2">
      <c r="A80" s="224" t="str">
        <f t="shared" si="21"/>
        <v/>
      </c>
      <c r="B80" s="222">
        <f t="shared" si="22"/>
        <v>0</v>
      </c>
      <c r="C80" s="223"/>
      <c r="D80" s="224" t="str">
        <f t="shared" si="23"/>
        <v/>
      </c>
      <c r="E80" s="225"/>
      <c r="F80" s="228">
        <f t="shared" si="24"/>
        <v>0</v>
      </c>
      <c r="G80" s="286">
        <f t="shared" ref="G80:G85" si="25">ROUND(E80*F80,2)</f>
        <v>0</v>
      </c>
    </row>
    <row r="81" spans="1:7" s="229" customFormat="1" ht="24" customHeight="1" x14ac:dyDescent="0.2">
      <c r="A81" s="224" t="str">
        <f t="shared" si="21"/>
        <v/>
      </c>
      <c r="B81" s="222">
        <f t="shared" si="22"/>
        <v>0</v>
      </c>
      <c r="C81" s="223"/>
      <c r="D81" s="224" t="str">
        <f t="shared" si="23"/>
        <v/>
      </c>
      <c r="E81" s="225"/>
      <c r="F81" s="228">
        <f t="shared" si="24"/>
        <v>0</v>
      </c>
      <c r="G81" s="286">
        <f t="shared" si="25"/>
        <v>0</v>
      </c>
    </row>
    <row r="82" spans="1:7" s="229" customFormat="1" ht="24" customHeight="1" x14ac:dyDescent="0.2">
      <c r="A82" s="224" t="str">
        <f t="shared" si="21"/>
        <v/>
      </c>
      <c r="B82" s="222">
        <f t="shared" si="22"/>
        <v>0</v>
      </c>
      <c r="C82" s="223"/>
      <c r="D82" s="224" t="str">
        <f t="shared" si="23"/>
        <v/>
      </c>
      <c r="E82" s="225"/>
      <c r="F82" s="226">
        <f t="shared" si="24"/>
        <v>0</v>
      </c>
      <c r="G82" s="286">
        <f t="shared" si="25"/>
        <v>0</v>
      </c>
    </row>
    <row r="83" spans="1:7" s="229" customFormat="1" ht="24" customHeight="1" x14ac:dyDescent="0.2">
      <c r="A83" s="224" t="str">
        <f t="shared" si="21"/>
        <v/>
      </c>
      <c r="B83" s="222">
        <f t="shared" si="22"/>
        <v>0</v>
      </c>
      <c r="C83" s="223"/>
      <c r="D83" s="224" t="str">
        <f t="shared" si="23"/>
        <v/>
      </c>
      <c r="E83" s="225"/>
      <c r="F83" s="226">
        <f t="shared" si="24"/>
        <v>0</v>
      </c>
      <c r="G83" s="286">
        <f t="shared" si="25"/>
        <v>0</v>
      </c>
    </row>
    <row r="84" spans="1:7" s="229" customFormat="1" ht="24" customHeight="1" x14ac:dyDescent="0.2">
      <c r="A84" s="224" t="str">
        <f t="shared" si="21"/>
        <v/>
      </c>
      <c r="B84" s="222">
        <f t="shared" si="22"/>
        <v>0</v>
      </c>
      <c r="C84" s="223"/>
      <c r="D84" s="224" t="str">
        <f t="shared" si="23"/>
        <v/>
      </c>
      <c r="E84" s="225"/>
      <c r="F84" s="226">
        <f t="shared" si="24"/>
        <v>0</v>
      </c>
      <c r="G84" s="286">
        <f t="shared" si="25"/>
        <v>0</v>
      </c>
    </row>
    <row r="85" spans="1:7" s="229" customFormat="1" ht="24" customHeight="1" x14ac:dyDescent="0.2">
      <c r="A85" s="224" t="str">
        <f t="shared" si="21"/>
        <v/>
      </c>
      <c r="B85" s="222">
        <f t="shared" si="22"/>
        <v>0</v>
      </c>
      <c r="C85" s="223"/>
      <c r="D85" s="224" t="str">
        <f t="shared" si="23"/>
        <v/>
      </c>
      <c r="E85" s="225"/>
      <c r="F85" s="226">
        <f t="shared" si="24"/>
        <v>0</v>
      </c>
      <c r="G85" s="286">
        <f t="shared" si="25"/>
        <v>0</v>
      </c>
    </row>
    <row r="86" spans="1:7" ht="24" customHeight="1" x14ac:dyDescent="0.2">
      <c r="A86" s="287"/>
      <c r="D86" s="97"/>
      <c r="E86" s="98"/>
      <c r="F86" s="273" t="s">
        <v>32</v>
      </c>
      <c r="G86" s="288">
        <f>SUBTOTAL(9,G78:G85)</f>
        <v>0</v>
      </c>
    </row>
    <row r="87" spans="1:7" ht="24" customHeight="1" x14ac:dyDescent="0.2">
      <c r="A87" s="287"/>
      <c r="C87" s="107" t="s">
        <v>606</v>
      </c>
      <c r="D87" s="97"/>
      <c r="E87" s="98"/>
      <c r="G87" s="289"/>
    </row>
    <row r="88" spans="1:7" s="229" customFormat="1" ht="24" customHeight="1" x14ac:dyDescent="0.2">
      <c r="A88" s="224" t="str">
        <f t="shared" ref="A88:A96" si="26">IFERROR(VLOOKUP(C88,Tabla_Insumos,4,FALSE),"")</f>
        <v/>
      </c>
      <c r="B88" s="222" t="str">
        <f t="shared" ref="B88:B96" si="27">IFERROR(VLOOKUP(C88,Tabla_Insumos,5,FALSE),"")</f>
        <v/>
      </c>
      <c r="C88" s="223"/>
      <c r="D88" s="224" t="str">
        <f t="shared" ref="D88:D96" si="28">IFERROR(VLOOKUP(C88,Tabla_Insumos,2,FALSE),"")</f>
        <v/>
      </c>
      <c r="E88" s="225"/>
      <c r="F88" s="226">
        <f t="shared" ref="F88:F96" si="29">IFERROR(VLOOKUP(C88,Tabla_Insumos,3,FALSE),0)</f>
        <v>0</v>
      </c>
      <c r="G88" s="286">
        <f t="shared" ref="G88:G96" si="30">ROUND(E88*F88,2)</f>
        <v>0</v>
      </c>
    </row>
    <row r="89" spans="1:7" s="229" customFormat="1" ht="24" customHeight="1" x14ac:dyDescent="0.2">
      <c r="A89" s="224" t="str">
        <f t="shared" si="26"/>
        <v/>
      </c>
      <c r="B89" s="222" t="str">
        <f t="shared" si="27"/>
        <v/>
      </c>
      <c r="C89" s="223"/>
      <c r="D89" s="224" t="str">
        <f t="shared" si="28"/>
        <v/>
      </c>
      <c r="E89" s="225"/>
      <c r="F89" s="226">
        <f t="shared" si="29"/>
        <v>0</v>
      </c>
      <c r="G89" s="286">
        <f t="shared" si="30"/>
        <v>0</v>
      </c>
    </row>
    <row r="90" spans="1:7" s="229" customFormat="1" ht="24" customHeight="1" x14ac:dyDescent="0.2">
      <c r="A90" s="224" t="str">
        <f t="shared" si="26"/>
        <v/>
      </c>
      <c r="B90" s="222" t="str">
        <f t="shared" si="27"/>
        <v/>
      </c>
      <c r="C90" s="223"/>
      <c r="D90" s="224" t="str">
        <f t="shared" si="28"/>
        <v/>
      </c>
      <c r="E90" s="225"/>
      <c r="F90" s="226">
        <f t="shared" si="29"/>
        <v>0</v>
      </c>
      <c r="G90" s="286">
        <f t="shared" si="30"/>
        <v>0</v>
      </c>
    </row>
    <row r="91" spans="1:7" s="229" customFormat="1" ht="24" customHeight="1" x14ac:dyDescent="0.2">
      <c r="A91" s="224" t="str">
        <f t="shared" si="26"/>
        <v/>
      </c>
      <c r="B91" s="222" t="str">
        <f t="shared" si="27"/>
        <v/>
      </c>
      <c r="C91" s="223"/>
      <c r="D91" s="224" t="str">
        <f t="shared" si="28"/>
        <v/>
      </c>
      <c r="E91" s="225"/>
      <c r="F91" s="226">
        <f t="shared" si="29"/>
        <v>0</v>
      </c>
      <c r="G91" s="286">
        <f t="shared" si="30"/>
        <v>0</v>
      </c>
    </row>
    <row r="92" spans="1:7" s="229" customFormat="1" ht="24" customHeight="1" x14ac:dyDescent="0.2">
      <c r="A92" s="224" t="str">
        <f t="shared" si="26"/>
        <v/>
      </c>
      <c r="B92" s="222" t="str">
        <f t="shared" si="27"/>
        <v/>
      </c>
      <c r="C92" s="223"/>
      <c r="D92" s="224" t="str">
        <f t="shared" si="28"/>
        <v/>
      </c>
      <c r="E92" s="225"/>
      <c r="F92" s="226">
        <f t="shared" si="29"/>
        <v>0</v>
      </c>
      <c r="G92" s="286">
        <f t="shared" si="30"/>
        <v>0</v>
      </c>
    </row>
    <row r="93" spans="1:7" s="229" customFormat="1" ht="24" customHeight="1" x14ac:dyDescent="0.2">
      <c r="A93" s="224" t="str">
        <f t="shared" si="26"/>
        <v/>
      </c>
      <c r="B93" s="222" t="str">
        <f t="shared" si="27"/>
        <v/>
      </c>
      <c r="C93" s="223"/>
      <c r="D93" s="224" t="str">
        <f t="shared" si="28"/>
        <v/>
      </c>
      <c r="E93" s="225"/>
      <c r="F93" s="226">
        <f t="shared" si="29"/>
        <v>0</v>
      </c>
      <c r="G93" s="286">
        <f t="shared" si="30"/>
        <v>0</v>
      </c>
    </row>
    <row r="94" spans="1:7" s="229" customFormat="1" ht="24" customHeight="1" x14ac:dyDescent="0.2">
      <c r="A94" s="224" t="str">
        <f t="shared" si="26"/>
        <v/>
      </c>
      <c r="B94" s="222" t="str">
        <f t="shared" si="27"/>
        <v/>
      </c>
      <c r="C94" s="223"/>
      <c r="D94" s="224" t="str">
        <f t="shared" si="28"/>
        <v/>
      </c>
      <c r="E94" s="225"/>
      <c r="F94" s="226">
        <f t="shared" si="29"/>
        <v>0</v>
      </c>
      <c r="G94" s="286">
        <f t="shared" si="30"/>
        <v>0</v>
      </c>
    </row>
    <row r="95" spans="1:7" s="229" customFormat="1" ht="24" customHeight="1" x14ac:dyDescent="0.2">
      <c r="A95" s="224" t="str">
        <f t="shared" si="26"/>
        <v/>
      </c>
      <c r="B95" s="222" t="str">
        <f t="shared" si="27"/>
        <v/>
      </c>
      <c r="C95" s="223"/>
      <c r="D95" s="224" t="str">
        <f t="shared" si="28"/>
        <v/>
      </c>
      <c r="E95" s="225"/>
      <c r="F95" s="226">
        <f t="shared" si="29"/>
        <v>0</v>
      </c>
      <c r="G95" s="286">
        <f t="shared" si="30"/>
        <v>0</v>
      </c>
    </row>
    <row r="96" spans="1:7" s="229" customFormat="1" ht="24" customHeight="1" x14ac:dyDescent="0.2">
      <c r="A96" s="224" t="str">
        <f t="shared" si="26"/>
        <v/>
      </c>
      <c r="B96" s="222" t="str">
        <f t="shared" si="27"/>
        <v/>
      </c>
      <c r="C96" s="223"/>
      <c r="D96" s="224" t="str">
        <f t="shared" si="28"/>
        <v/>
      </c>
      <c r="E96" s="225"/>
      <c r="F96" s="226">
        <f t="shared" si="29"/>
        <v>0</v>
      </c>
      <c r="G96" s="286">
        <f t="shared" si="30"/>
        <v>0</v>
      </c>
    </row>
    <row r="97" spans="1:123" ht="24" customHeight="1" x14ac:dyDescent="0.2">
      <c r="A97" s="290"/>
      <c r="B97" s="97"/>
      <c r="D97" s="97"/>
      <c r="E97" s="98"/>
      <c r="F97" s="273" t="s">
        <v>33</v>
      </c>
      <c r="G97" s="288">
        <f>SUBTOTAL(9,G88:G96)</f>
        <v>0</v>
      </c>
    </row>
    <row r="98" spans="1:123" ht="24" customHeight="1" x14ac:dyDescent="0.2">
      <c r="A98" s="291"/>
      <c r="B98" s="97"/>
      <c r="D98" s="97"/>
      <c r="E98" s="98"/>
      <c r="G98" s="289"/>
    </row>
    <row r="99" spans="1:123" ht="24" customHeight="1" x14ac:dyDescent="0.2">
      <c r="A99" s="292">
        <f>B57</f>
        <v>2</v>
      </c>
      <c r="B99" s="293" t="str">
        <f>C57</f>
        <v>LIMPIEZA Y CUIDADO DE LOS BAÑOS PUBLICOS</v>
      </c>
      <c r="C99" s="104"/>
      <c r="D99" s="104" t="s">
        <v>34</v>
      </c>
      <c r="E99" s="105"/>
      <c r="F99" s="295" t="s">
        <v>35</v>
      </c>
      <c r="G99" s="294">
        <f>SUBTOTAL(9,G62:G98)</f>
        <v>0</v>
      </c>
    </row>
    <row r="101" spans="1:123" ht="24" customHeight="1" x14ac:dyDescent="0.2">
      <c r="A101" s="274" t="s">
        <v>37</v>
      </c>
      <c r="B101" s="275"/>
      <c r="C101" s="275"/>
      <c r="D101" s="275"/>
      <c r="E101" s="275"/>
      <c r="F101" s="275"/>
      <c r="G101" s="276"/>
    </row>
    <row r="102" spans="1:123" ht="24" customHeight="1" x14ac:dyDescent="0.2">
      <c r="A102" s="277" t="s">
        <v>602</v>
      </c>
      <c r="B102" s="93" t="str">
        <f>Comitente</f>
        <v>DIRECCION PROVINCIAL DE ESPACIOS VERDES</v>
      </c>
      <c r="C102" s="89"/>
      <c r="D102" s="94"/>
      <c r="E102" s="94"/>
      <c r="F102" s="95"/>
      <c r="G102" s="278"/>
    </row>
    <row r="103" spans="1:123" ht="24" customHeight="1" x14ac:dyDescent="0.2">
      <c r="A103" s="277" t="s">
        <v>603</v>
      </c>
      <c r="B103" s="93">
        <f>Contratista</f>
        <v>0</v>
      </c>
      <c r="C103" s="90"/>
      <c r="D103" s="90"/>
      <c r="E103" s="90"/>
      <c r="F103" s="96"/>
      <c r="G103" s="279"/>
    </row>
    <row r="104" spans="1:123" ht="24" customHeight="1" x14ac:dyDescent="0.2">
      <c r="A104" s="277" t="s">
        <v>24</v>
      </c>
      <c r="B104" s="93" t="str">
        <f>Obra</f>
        <v>MANTENIMIENTO DEL ÁREA VERDE Y SISITEMA DE RIEGO DEL 
PARQUE BELGRANO E INFINITO POR DESCUBRIR - RENGLON 3</v>
      </c>
      <c r="C104" s="90"/>
      <c r="D104" s="90"/>
      <c r="E104" s="90"/>
      <c r="F104" s="96" t="s">
        <v>38</v>
      </c>
      <c r="G104" s="280">
        <f>Fecha_Base</f>
        <v>44908</v>
      </c>
    </row>
    <row r="105" spans="1:123" ht="24" customHeight="1" x14ac:dyDescent="0.2">
      <c r="A105" s="281" t="s">
        <v>601</v>
      </c>
      <c r="B105" s="91" t="str">
        <f>Ubicación</f>
        <v>CAPITAL</v>
      </c>
      <c r="C105" s="91"/>
      <c r="D105" s="97"/>
      <c r="E105" s="98"/>
      <c r="G105" s="282"/>
    </row>
    <row r="106" spans="1:123" ht="24" customHeight="1" x14ac:dyDescent="0.2">
      <c r="A106" s="281" t="s">
        <v>39</v>
      </c>
      <c r="B106" s="100">
        <f>IFERROR(VALUE(LEFT(B107,FIND(".",B107)-1)),"")</f>
        <v>3</v>
      </c>
      <c r="C106" s="92" t="str">
        <f>IFERROR(VLOOKUP(B106,Tabla_CyP,2,FALSE),"")</f>
        <v>MANTEMIMIENTO DE PARQUIZADO, CARPETA VERDE, CANTEROS Y ESPECIES JUVENILES</v>
      </c>
      <c r="E106" s="98"/>
      <c r="G106" s="282"/>
    </row>
    <row r="107" spans="1:123" ht="24" customHeight="1" x14ac:dyDescent="0.2">
      <c r="A107" s="281" t="s">
        <v>25</v>
      </c>
      <c r="B107" s="101" t="str">
        <f>IFERROR(VLOOKUP(COUNTIF($A$1:A107,"ANALISIS DE PRECIOS"),Tabla_NumeroItem,2,FALSE),"")</f>
        <v>3.1</v>
      </c>
      <c r="C107" s="92" t="str">
        <f>IFERROR(VLOOKUP(B107,Tabla_CyP,2,FALSE),"")</f>
        <v xml:space="preserve">Siega de la carpeta verde y Control de Plagas, Enfermedades y Malezas </v>
      </c>
      <c r="D107" s="97"/>
      <c r="E107" s="98"/>
      <c r="F107" s="96" t="s">
        <v>26</v>
      </c>
      <c r="G107" s="283" t="str">
        <f>IFERROR(VLOOKUP(B107,Tabla_CyP,4,FALSE),"")</f>
        <v>MES</v>
      </c>
    </row>
    <row r="108" spans="1:123" ht="24" customHeight="1" x14ac:dyDescent="0.2">
      <c r="A108" s="281"/>
      <c r="B108" s="91"/>
      <c r="D108" s="97"/>
      <c r="E108" s="98"/>
      <c r="G108" s="282"/>
    </row>
    <row r="109" spans="1:123" ht="24" customHeight="1" x14ac:dyDescent="0.2">
      <c r="A109" s="331" t="s">
        <v>507</v>
      </c>
      <c r="B109" s="332"/>
      <c r="C109" s="333" t="s">
        <v>0</v>
      </c>
      <c r="D109" s="333" t="s">
        <v>27</v>
      </c>
      <c r="E109" s="335" t="s">
        <v>28</v>
      </c>
      <c r="F109" s="337" t="s">
        <v>29</v>
      </c>
      <c r="G109" s="337" t="s">
        <v>30</v>
      </c>
    </row>
    <row r="110" spans="1:123" s="97" customFormat="1" ht="24" customHeight="1" x14ac:dyDescent="0.2">
      <c r="A110" s="102" t="s">
        <v>508</v>
      </c>
      <c r="B110" s="102" t="s">
        <v>509</v>
      </c>
      <c r="C110" s="334"/>
      <c r="D110" s="334"/>
      <c r="E110" s="336"/>
      <c r="F110" s="338"/>
      <c r="G110" s="338"/>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284"/>
      <c r="B111" s="103"/>
      <c r="C111" s="143" t="s">
        <v>604</v>
      </c>
      <c r="D111" s="104"/>
      <c r="E111" s="105"/>
      <c r="F111" s="106"/>
      <c r="G111" s="285"/>
    </row>
    <row r="112" spans="1:123" s="229" customFormat="1" ht="24" customHeight="1" x14ac:dyDescent="0.2">
      <c r="A112" s="224" t="str">
        <f t="shared" ref="A112:A125" si="31">IFERROR(VLOOKUP(C112,Tabla_Insumos,4,FALSE),"")</f>
        <v/>
      </c>
      <c r="B112" s="222" t="str">
        <f>IFERROR(VLOOKUP(C112,Tabla_Insumos,5,FALSE),"")</f>
        <v/>
      </c>
      <c r="C112" s="223"/>
      <c r="D112" s="224" t="str">
        <f t="shared" ref="D112:D125" si="32">IFERROR(VLOOKUP(C112,Tabla_Insumos,2,FALSE),"")</f>
        <v/>
      </c>
      <c r="E112" s="225"/>
      <c r="F112" s="226">
        <f t="shared" ref="F112:F125" si="33">IFERROR(VLOOKUP(C112,Tabla_Insumos,3,FALSE),0)</f>
        <v>0</v>
      </c>
      <c r="G112" s="286">
        <f>ROUND(E112*F112,2)</f>
        <v>0</v>
      </c>
    </row>
    <row r="113" spans="1:7" s="229" customFormat="1" ht="24" customHeight="1" x14ac:dyDescent="0.2">
      <c r="A113" s="224" t="str">
        <f t="shared" si="31"/>
        <v/>
      </c>
      <c r="B113" s="222" t="str">
        <f t="shared" ref="B113:B125" si="34">IFERROR(VLOOKUP(C113,Tabla_Insumos,5,FALSE),"")</f>
        <v/>
      </c>
      <c r="C113" s="223"/>
      <c r="D113" s="224" t="str">
        <f t="shared" si="32"/>
        <v/>
      </c>
      <c r="E113" s="225"/>
      <c r="F113" s="226">
        <f t="shared" si="33"/>
        <v>0</v>
      </c>
      <c r="G113" s="286">
        <f t="shared" ref="G113:G125" si="35">ROUND(E113*F113,2)</f>
        <v>0</v>
      </c>
    </row>
    <row r="114" spans="1:7" s="229" customFormat="1" ht="24" customHeight="1" x14ac:dyDescent="0.2">
      <c r="A114" s="224" t="str">
        <f t="shared" si="31"/>
        <v/>
      </c>
      <c r="B114" s="222" t="str">
        <f t="shared" si="34"/>
        <v/>
      </c>
      <c r="C114" s="223"/>
      <c r="D114" s="224" t="str">
        <f t="shared" si="32"/>
        <v/>
      </c>
      <c r="E114" s="225"/>
      <c r="F114" s="226">
        <f t="shared" si="33"/>
        <v>0</v>
      </c>
      <c r="G114" s="286">
        <f t="shared" si="35"/>
        <v>0</v>
      </c>
    </row>
    <row r="115" spans="1:7" s="229" customFormat="1" ht="24" customHeight="1" x14ac:dyDescent="0.2">
      <c r="A115" s="224" t="str">
        <f t="shared" si="31"/>
        <v/>
      </c>
      <c r="B115" s="222" t="str">
        <f t="shared" si="34"/>
        <v/>
      </c>
      <c r="C115" s="223"/>
      <c r="D115" s="224" t="str">
        <f t="shared" si="32"/>
        <v/>
      </c>
      <c r="E115" s="225"/>
      <c r="F115" s="226">
        <f t="shared" si="33"/>
        <v>0</v>
      </c>
      <c r="G115" s="286">
        <f t="shared" si="35"/>
        <v>0</v>
      </c>
    </row>
    <row r="116" spans="1:7" s="229" customFormat="1" ht="24" customHeight="1" x14ac:dyDescent="0.2">
      <c r="A116" s="224" t="str">
        <f t="shared" si="31"/>
        <v/>
      </c>
      <c r="B116" s="222" t="str">
        <f t="shared" si="34"/>
        <v/>
      </c>
      <c r="C116" s="223"/>
      <c r="D116" s="224" t="str">
        <f t="shared" si="32"/>
        <v/>
      </c>
      <c r="E116" s="225"/>
      <c r="F116" s="226">
        <f t="shared" si="33"/>
        <v>0</v>
      </c>
      <c r="G116" s="286">
        <f t="shared" si="35"/>
        <v>0</v>
      </c>
    </row>
    <row r="117" spans="1:7" s="229" customFormat="1" ht="24" customHeight="1" x14ac:dyDescent="0.2">
      <c r="A117" s="224" t="str">
        <f t="shared" si="31"/>
        <v/>
      </c>
      <c r="B117" s="222" t="str">
        <f t="shared" si="34"/>
        <v/>
      </c>
      <c r="C117" s="223"/>
      <c r="D117" s="224" t="str">
        <f t="shared" si="32"/>
        <v/>
      </c>
      <c r="E117" s="225"/>
      <c r="F117" s="226">
        <f t="shared" si="33"/>
        <v>0</v>
      </c>
      <c r="G117" s="286">
        <f t="shared" si="35"/>
        <v>0</v>
      </c>
    </row>
    <row r="118" spans="1:7" s="229" customFormat="1" ht="24" customHeight="1" x14ac:dyDescent="0.2">
      <c r="A118" s="224" t="str">
        <f t="shared" si="31"/>
        <v/>
      </c>
      <c r="B118" s="222" t="str">
        <f t="shared" si="34"/>
        <v/>
      </c>
      <c r="C118" s="223"/>
      <c r="D118" s="224" t="str">
        <f t="shared" si="32"/>
        <v/>
      </c>
      <c r="E118" s="225"/>
      <c r="F118" s="226">
        <f t="shared" si="33"/>
        <v>0</v>
      </c>
      <c r="G118" s="286">
        <f t="shared" si="35"/>
        <v>0</v>
      </c>
    </row>
    <row r="119" spans="1:7" s="229" customFormat="1" ht="24" customHeight="1" x14ac:dyDescent="0.2">
      <c r="A119" s="224" t="str">
        <f t="shared" si="31"/>
        <v/>
      </c>
      <c r="B119" s="222" t="str">
        <f t="shared" si="34"/>
        <v/>
      </c>
      <c r="C119" s="223"/>
      <c r="D119" s="224" t="str">
        <f t="shared" si="32"/>
        <v/>
      </c>
      <c r="E119" s="225"/>
      <c r="F119" s="226">
        <f t="shared" si="33"/>
        <v>0</v>
      </c>
      <c r="G119" s="286">
        <f t="shared" si="35"/>
        <v>0</v>
      </c>
    </row>
    <row r="120" spans="1:7" s="229" customFormat="1" ht="24" customHeight="1" x14ac:dyDescent="0.2">
      <c r="A120" s="224" t="str">
        <f t="shared" si="31"/>
        <v/>
      </c>
      <c r="B120" s="222" t="str">
        <f t="shared" si="34"/>
        <v/>
      </c>
      <c r="C120" s="223"/>
      <c r="D120" s="224" t="str">
        <f t="shared" si="32"/>
        <v/>
      </c>
      <c r="E120" s="225"/>
      <c r="F120" s="226">
        <f t="shared" si="33"/>
        <v>0</v>
      </c>
      <c r="G120" s="286">
        <f t="shared" si="35"/>
        <v>0</v>
      </c>
    </row>
    <row r="121" spans="1:7" s="229" customFormat="1" ht="24" customHeight="1" x14ac:dyDescent="0.2">
      <c r="A121" s="224" t="str">
        <f t="shared" si="31"/>
        <v/>
      </c>
      <c r="B121" s="222" t="str">
        <f t="shared" si="34"/>
        <v/>
      </c>
      <c r="C121" s="223"/>
      <c r="D121" s="224" t="str">
        <f t="shared" si="32"/>
        <v/>
      </c>
      <c r="E121" s="225"/>
      <c r="F121" s="226">
        <f t="shared" si="33"/>
        <v>0</v>
      </c>
      <c r="G121" s="286">
        <f t="shared" si="35"/>
        <v>0</v>
      </c>
    </row>
    <row r="122" spans="1:7" s="229" customFormat="1" ht="24" customHeight="1" x14ac:dyDescent="0.2">
      <c r="A122" s="224" t="str">
        <f t="shared" si="31"/>
        <v/>
      </c>
      <c r="B122" s="222" t="str">
        <f t="shared" si="34"/>
        <v/>
      </c>
      <c r="C122" s="223"/>
      <c r="D122" s="224" t="str">
        <f t="shared" si="32"/>
        <v/>
      </c>
      <c r="E122" s="225"/>
      <c r="F122" s="226">
        <f t="shared" si="33"/>
        <v>0</v>
      </c>
      <c r="G122" s="286">
        <f t="shared" si="35"/>
        <v>0</v>
      </c>
    </row>
    <row r="123" spans="1:7" s="229" customFormat="1" ht="24" customHeight="1" x14ac:dyDescent="0.2">
      <c r="A123" s="224" t="str">
        <f t="shared" si="31"/>
        <v/>
      </c>
      <c r="B123" s="222" t="str">
        <f t="shared" si="34"/>
        <v/>
      </c>
      <c r="C123" s="223"/>
      <c r="D123" s="224" t="str">
        <f t="shared" si="32"/>
        <v/>
      </c>
      <c r="E123" s="225"/>
      <c r="F123" s="226">
        <f t="shared" si="33"/>
        <v>0</v>
      </c>
      <c r="G123" s="286">
        <f t="shared" si="35"/>
        <v>0</v>
      </c>
    </row>
    <row r="124" spans="1:7" s="229" customFormat="1" ht="24" customHeight="1" x14ac:dyDescent="0.2">
      <c r="A124" s="224" t="str">
        <f t="shared" si="31"/>
        <v/>
      </c>
      <c r="B124" s="222" t="str">
        <f t="shared" si="34"/>
        <v/>
      </c>
      <c r="C124" s="223"/>
      <c r="D124" s="224" t="str">
        <f t="shared" si="32"/>
        <v/>
      </c>
      <c r="E124" s="225"/>
      <c r="F124" s="226">
        <f t="shared" si="33"/>
        <v>0</v>
      </c>
      <c r="G124" s="286">
        <f t="shared" si="35"/>
        <v>0</v>
      </c>
    </row>
    <row r="125" spans="1:7" s="229" customFormat="1" ht="24" customHeight="1" x14ac:dyDescent="0.2">
      <c r="A125" s="224" t="str">
        <f t="shared" si="31"/>
        <v/>
      </c>
      <c r="B125" s="222" t="str">
        <f t="shared" si="34"/>
        <v/>
      </c>
      <c r="C125" s="223"/>
      <c r="D125" s="224" t="str">
        <f t="shared" si="32"/>
        <v/>
      </c>
      <c r="E125" s="225"/>
      <c r="F125" s="227">
        <f t="shared" si="33"/>
        <v>0</v>
      </c>
      <c r="G125" s="286">
        <f t="shared" si="35"/>
        <v>0</v>
      </c>
    </row>
    <row r="126" spans="1:7" ht="24" customHeight="1" x14ac:dyDescent="0.2">
      <c r="A126" s="287"/>
      <c r="D126" s="97"/>
      <c r="E126" s="98"/>
      <c r="F126" s="273" t="s">
        <v>31</v>
      </c>
      <c r="G126" s="288">
        <f>SUBTOTAL(9,G112:G125)</f>
        <v>0</v>
      </c>
    </row>
    <row r="127" spans="1:7" ht="24" customHeight="1" x14ac:dyDescent="0.2">
      <c r="A127" s="287"/>
      <c r="C127" s="107" t="s">
        <v>605</v>
      </c>
      <c r="D127" s="97"/>
      <c r="E127" s="98"/>
      <c r="G127" s="289"/>
    </row>
    <row r="128" spans="1:7" s="229" customFormat="1" ht="24" customHeight="1" x14ac:dyDescent="0.2">
      <c r="A128" s="224" t="str">
        <f t="shared" ref="A128:A135" si="36">IFERROR(VLOOKUP(C128,Tabla_Insumos,4,FALSE),"")</f>
        <v/>
      </c>
      <c r="B128" s="222">
        <f t="shared" ref="B128:B135" si="37">IFERROR(VLOOKUP(A128,Tabla_Indices,5,FALSE),"")</f>
        <v>0</v>
      </c>
      <c r="C128" s="223"/>
      <c r="D128" s="224" t="str">
        <f t="shared" ref="D128:D135" si="38">IFERROR(VLOOKUP(C128,Tabla_Insumos,2,FALSE),"")</f>
        <v/>
      </c>
      <c r="E128" s="225"/>
      <c r="F128" s="228">
        <f t="shared" ref="F128:F135" si="39">IFERROR(VLOOKUP(C128,Tabla_Insumos,3,FALSE),0)</f>
        <v>0</v>
      </c>
      <c r="G128" s="286">
        <f>ROUND(E128*F128,2)</f>
        <v>0</v>
      </c>
    </row>
    <row r="129" spans="1:7" s="229" customFormat="1" ht="24" customHeight="1" x14ac:dyDescent="0.2">
      <c r="A129" s="224" t="str">
        <f t="shared" si="36"/>
        <v/>
      </c>
      <c r="B129" s="222">
        <f t="shared" si="37"/>
        <v>0</v>
      </c>
      <c r="C129" s="223"/>
      <c r="D129" s="224" t="str">
        <f t="shared" si="38"/>
        <v/>
      </c>
      <c r="E129" s="225"/>
      <c r="F129" s="228">
        <f t="shared" si="39"/>
        <v>0</v>
      </c>
      <c r="G129" s="286">
        <f>ROUND(E129*F129,2)</f>
        <v>0</v>
      </c>
    </row>
    <row r="130" spans="1:7" s="229" customFormat="1" ht="24" customHeight="1" x14ac:dyDescent="0.2">
      <c r="A130" s="224" t="str">
        <f t="shared" si="36"/>
        <v/>
      </c>
      <c r="B130" s="222">
        <f t="shared" si="37"/>
        <v>0</v>
      </c>
      <c r="C130" s="223"/>
      <c r="D130" s="224" t="str">
        <f t="shared" si="38"/>
        <v/>
      </c>
      <c r="E130" s="225"/>
      <c r="F130" s="228">
        <f t="shared" si="39"/>
        <v>0</v>
      </c>
      <c r="G130" s="286">
        <f t="shared" ref="G130:G135" si="40">ROUND(E130*F130,2)</f>
        <v>0</v>
      </c>
    </row>
    <row r="131" spans="1:7" s="229" customFormat="1" ht="24" customHeight="1" x14ac:dyDescent="0.2">
      <c r="A131" s="224" t="str">
        <f t="shared" si="36"/>
        <v/>
      </c>
      <c r="B131" s="222">
        <f t="shared" si="37"/>
        <v>0</v>
      </c>
      <c r="C131" s="223"/>
      <c r="D131" s="224" t="str">
        <f t="shared" si="38"/>
        <v/>
      </c>
      <c r="E131" s="225"/>
      <c r="F131" s="228">
        <f t="shared" si="39"/>
        <v>0</v>
      </c>
      <c r="G131" s="286">
        <f t="shared" si="40"/>
        <v>0</v>
      </c>
    </row>
    <row r="132" spans="1:7" s="229" customFormat="1" ht="24" customHeight="1" x14ac:dyDescent="0.2">
      <c r="A132" s="224" t="str">
        <f t="shared" si="36"/>
        <v/>
      </c>
      <c r="B132" s="222">
        <f t="shared" si="37"/>
        <v>0</v>
      </c>
      <c r="C132" s="223"/>
      <c r="D132" s="224" t="str">
        <f t="shared" si="38"/>
        <v/>
      </c>
      <c r="E132" s="225"/>
      <c r="F132" s="226">
        <f t="shared" si="39"/>
        <v>0</v>
      </c>
      <c r="G132" s="286">
        <f t="shared" si="40"/>
        <v>0</v>
      </c>
    </row>
    <row r="133" spans="1:7" s="229" customFormat="1" ht="24" customHeight="1" x14ac:dyDescent="0.2">
      <c r="A133" s="224" t="str">
        <f t="shared" si="36"/>
        <v/>
      </c>
      <c r="B133" s="222">
        <f t="shared" si="37"/>
        <v>0</v>
      </c>
      <c r="C133" s="223"/>
      <c r="D133" s="224" t="str">
        <f t="shared" si="38"/>
        <v/>
      </c>
      <c r="E133" s="225"/>
      <c r="F133" s="226">
        <f t="shared" si="39"/>
        <v>0</v>
      </c>
      <c r="G133" s="286">
        <f t="shared" si="40"/>
        <v>0</v>
      </c>
    </row>
    <row r="134" spans="1:7" s="229" customFormat="1" ht="24" customHeight="1" x14ac:dyDescent="0.2">
      <c r="A134" s="224" t="str">
        <f t="shared" si="36"/>
        <v/>
      </c>
      <c r="B134" s="222">
        <f t="shared" si="37"/>
        <v>0</v>
      </c>
      <c r="C134" s="223"/>
      <c r="D134" s="224" t="str">
        <f t="shared" si="38"/>
        <v/>
      </c>
      <c r="E134" s="225"/>
      <c r="F134" s="226">
        <f t="shared" si="39"/>
        <v>0</v>
      </c>
      <c r="G134" s="286">
        <f t="shared" si="40"/>
        <v>0</v>
      </c>
    </row>
    <row r="135" spans="1:7" s="229" customFormat="1" ht="24" customHeight="1" x14ac:dyDescent="0.2">
      <c r="A135" s="224" t="str">
        <f t="shared" si="36"/>
        <v/>
      </c>
      <c r="B135" s="222">
        <f t="shared" si="37"/>
        <v>0</v>
      </c>
      <c r="C135" s="223"/>
      <c r="D135" s="224" t="str">
        <f t="shared" si="38"/>
        <v/>
      </c>
      <c r="E135" s="225"/>
      <c r="F135" s="226">
        <f t="shared" si="39"/>
        <v>0</v>
      </c>
      <c r="G135" s="286">
        <f t="shared" si="40"/>
        <v>0</v>
      </c>
    </row>
    <row r="136" spans="1:7" ht="24" customHeight="1" x14ac:dyDescent="0.2">
      <c r="A136" s="287"/>
      <c r="D136" s="97"/>
      <c r="E136" s="98"/>
      <c r="F136" s="273" t="s">
        <v>32</v>
      </c>
      <c r="G136" s="288">
        <f>SUBTOTAL(9,G128:G135)</f>
        <v>0</v>
      </c>
    </row>
    <row r="137" spans="1:7" ht="24" customHeight="1" x14ac:dyDescent="0.2">
      <c r="A137" s="287"/>
      <c r="C137" s="107" t="s">
        <v>606</v>
      </c>
      <c r="D137" s="97"/>
      <c r="E137" s="98"/>
      <c r="G137" s="289"/>
    </row>
    <row r="138" spans="1:7" s="229" customFormat="1" ht="24" customHeight="1" x14ac:dyDescent="0.2">
      <c r="A138" s="224" t="str">
        <f t="shared" ref="A138:A146" si="41">IFERROR(VLOOKUP(C138,Tabla_Insumos,4,FALSE),"")</f>
        <v/>
      </c>
      <c r="B138" s="222" t="str">
        <f t="shared" ref="B138:B146" si="42">IFERROR(VLOOKUP(C138,Tabla_Insumos,5,FALSE),"")</f>
        <v/>
      </c>
      <c r="C138" s="223"/>
      <c r="D138" s="224" t="str">
        <f t="shared" ref="D138:D146" si="43">IFERROR(VLOOKUP(C138,Tabla_Insumos,2,FALSE),"")</f>
        <v/>
      </c>
      <c r="E138" s="225"/>
      <c r="F138" s="226">
        <f t="shared" ref="F138:F146" si="44">IFERROR(VLOOKUP(C138,Tabla_Insumos,3,FALSE),0)</f>
        <v>0</v>
      </c>
      <c r="G138" s="286">
        <f t="shared" ref="G138:G146" si="45">ROUND(E138*F138,2)</f>
        <v>0</v>
      </c>
    </row>
    <row r="139" spans="1:7" s="229" customFormat="1" ht="24" customHeight="1" x14ac:dyDescent="0.2">
      <c r="A139" s="224" t="str">
        <f t="shared" si="41"/>
        <v/>
      </c>
      <c r="B139" s="222" t="str">
        <f t="shared" si="42"/>
        <v/>
      </c>
      <c r="C139" s="223"/>
      <c r="D139" s="224" t="str">
        <f t="shared" si="43"/>
        <v/>
      </c>
      <c r="E139" s="225"/>
      <c r="F139" s="226">
        <f t="shared" si="44"/>
        <v>0</v>
      </c>
      <c r="G139" s="286">
        <f t="shared" si="45"/>
        <v>0</v>
      </c>
    </row>
    <row r="140" spans="1:7" s="229" customFormat="1" ht="24" customHeight="1" x14ac:dyDescent="0.2">
      <c r="A140" s="224" t="str">
        <f t="shared" si="41"/>
        <v/>
      </c>
      <c r="B140" s="222" t="str">
        <f t="shared" si="42"/>
        <v/>
      </c>
      <c r="C140" s="223"/>
      <c r="D140" s="224" t="str">
        <f t="shared" si="43"/>
        <v/>
      </c>
      <c r="E140" s="225"/>
      <c r="F140" s="226">
        <f t="shared" si="44"/>
        <v>0</v>
      </c>
      <c r="G140" s="286">
        <f t="shared" si="45"/>
        <v>0</v>
      </c>
    </row>
    <row r="141" spans="1:7" s="229" customFormat="1" ht="24" customHeight="1" x14ac:dyDescent="0.2">
      <c r="A141" s="224" t="str">
        <f t="shared" si="41"/>
        <v/>
      </c>
      <c r="B141" s="222" t="str">
        <f t="shared" si="42"/>
        <v/>
      </c>
      <c r="C141" s="223"/>
      <c r="D141" s="224" t="str">
        <f t="shared" si="43"/>
        <v/>
      </c>
      <c r="E141" s="225"/>
      <c r="F141" s="226">
        <f t="shared" si="44"/>
        <v>0</v>
      </c>
      <c r="G141" s="286">
        <f t="shared" si="45"/>
        <v>0</v>
      </c>
    </row>
    <row r="142" spans="1:7" s="229" customFormat="1" ht="24" customHeight="1" x14ac:dyDescent="0.2">
      <c r="A142" s="224" t="str">
        <f t="shared" si="41"/>
        <v/>
      </c>
      <c r="B142" s="222" t="str">
        <f t="shared" si="42"/>
        <v/>
      </c>
      <c r="C142" s="223"/>
      <c r="D142" s="224" t="str">
        <f t="shared" si="43"/>
        <v/>
      </c>
      <c r="E142" s="225"/>
      <c r="F142" s="226">
        <f t="shared" si="44"/>
        <v>0</v>
      </c>
      <c r="G142" s="286">
        <f t="shared" si="45"/>
        <v>0</v>
      </c>
    </row>
    <row r="143" spans="1:7" s="229" customFormat="1" ht="24" customHeight="1" x14ac:dyDescent="0.2">
      <c r="A143" s="224" t="str">
        <f t="shared" si="41"/>
        <v/>
      </c>
      <c r="B143" s="222" t="str">
        <f t="shared" si="42"/>
        <v/>
      </c>
      <c r="C143" s="223"/>
      <c r="D143" s="224" t="str">
        <f t="shared" si="43"/>
        <v/>
      </c>
      <c r="E143" s="225"/>
      <c r="F143" s="226">
        <f t="shared" si="44"/>
        <v>0</v>
      </c>
      <c r="G143" s="286">
        <f t="shared" si="45"/>
        <v>0</v>
      </c>
    </row>
    <row r="144" spans="1:7" s="229" customFormat="1" ht="24" customHeight="1" x14ac:dyDescent="0.2">
      <c r="A144" s="224" t="str">
        <f t="shared" si="41"/>
        <v/>
      </c>
      <c r="B144" s="222" t="str">
        <f t="shared" si="42"/>
        <v/>
      </c>
      <c r="C144" s="223"/>
      <c r="D144" s="224" t="str">
        <f t="shared" si="43"/>
        <v/>
      </c>
      <c r="E144" s="225"/>
      <c r="F144" s="226">
        <f t="shared" si="44"/>
        <v>0</v>
      </c>
      <c r="G144" s="286">
        <f t="shared" si="45"/>
        <v>0</v>
      </c>
    </row>
    <row r="145" spans="1:123" s="229" customFormat="1" ht="24" customHeight="1" x14ac:dyDescent="0.2">
      <c r="A145" s="224" t="str">
        <f t="shared" si="41"/>
        <v/>
      </c>
      <c r="B145" s="222" t="str">
        <f t="shared" si="42"/>
        <v/>
      </c>
      <c r="C145" s="223"/>
      <c r="D145" s="224" t="str">
        <f t="shared" si="43"/>
        <v/>
      </c>
      <c r="E145" s="225"/>
      <c r="F145" s="226">
        <f t="shared" si="44"/>
        <v>0</v>
      </c>
      <c r="G145" s="286">
        <f t="shared" si="45"/>
        <v>0</v>
      </c>
    </row>
    <row r="146" spans="1:123" s="229" customFormat="1" ht="24" customHeight="1" x14ac:dyDescent="0.2">
      <c r="A146" s="224" t="str">
        <f t="shared" si="41"/>
        <v/>
      </c>
      <c r="B146" s="222" t="str">
        <f t="shared" si="42"/>
        <v/>
      </c>
      <c r="C146" s="223"/>
      <c r="D146" s="224" t="str">
        <f t="shared" si="43"/>
        <v/>
      </c>
      <c r="E146" s="225"/>
      <c r="F146" s="226">
        <f t="shared" si="44"/>
        <v>0</v>
      </c>
      <c r="G146" s="286">
        <f t="shared" si="45"/>
        <v>0</v>
      </c>
    </row>
    <row r="147" spans="1:123" ht="24" customHeight="1" x14ac:dyDescent="0.2">
      <c r="A147" s="290"/>
      <c r="B147" s="97"/>
      <c r="D147" s="97"/>
      <c r="E147" s="98"/>
      <c r="F147" s="273" t="s">
        <v>33</v>
      </c>
      <c r="G147" s="288">
        <f>SUBTOTAL(9,G138:G146)</f>
        <v>0</v>
      </c>
    </row>
    <row r="148" spans="1:123" ht="24" customHeight="1" x14ac:dyDescent="0.2">
      <c r="A148" s="291"/>
      <c r="B148" s="97"/>
      <c r="D148" s="97"/>
      <c r="E148" s="98"/>
      <c r="G148" s="289"/>
    </row>
    <row r="149" spans="1:123" ht="24" customHeight="1" x14ac:dyDescent="0.2">
      <c r="A149" s="292" t="str">
        <f>B107</f>
        <v>3.1</v>
      </c>
      <c r="B149" s="293" t="str">
        <f>C107</f>
        <v xml:space="preserve">Siega de la carpeta verde y Control de Plagas, Enfermedades y Malezas </v>
      </c>
      <c r="C149" s="104"/>
      <c r="D149" s="104" t="s">
        <v>34</v>
      </c>
      <c r="E149" s="105"/>
      <c r="F149" s="295" t="s">
        <v>35</v>
      </c>
      <c r="G149" s="294">
        <f>SUBTOTAL(9,G112:G148)</f>
        <v>0</v>
      </c>
    </row>
    <row r="151" spans="1:123" ht="24" customHeight="1" x14ac:dyDescent="0.2">
      <c r="A151" s="274" t="s">
        <v>37</v>
      </c>
      <c r="B151" s="275"/>
      <c r="C151" s="275"/>
      <c r="D151" s="275"/>
      <c r="E151" s="275"/>
      <c r="F151" s="275"/>
      <c r="G151" s="276"/>
    </row>
    <row r="152" spans="1:123" ht="24" customHeight="1" x14ac:dyDescent="0.2">
      <c r="A152" s="277" t="s">
        <v>602</v>
      </c>
      <c r="B152" s="93" t="str">
        <f>Comitente</f>
        <v>DIRECCION PROVINCIAL DE ESPACIOS VERDES</v>
      </c>
      <c r="C152" s="89"/>
      <c r="D152" s="94"/>
      <c r="E152" s="94"/>
      <c r="F152" s="95"/>
      <c r="G152" s="278"/>
    </row>
    <row r="153" spans="1:123" ht="24" customHeight="1" x14ac:dyDescent="0.2">
      <c r="A153" s="277" t="s">
        <v>603</v>
      </c>
      <c r="B153" s="93">
        <f>Contratista</f>
        <v>0</v>
      </c>
      <c r="C153" s="90"/>
      <c r="D153" s="90"/>
      <c r="E153" s="90"/>
      <c r="F153" s="96"/>
      <c r="G153" s="279"/>
    </row>
    <row r="154" spans="1:123" ht="24" customHeight="1" x14ac:dyDescent="0.2">
      <c r="A154" s="277" t="s">
        <v>24</v>
      </c>
      <c r="B154" s="93" t="str">
        <f>Obra</f>
        <v>MANTENIMIENTO DEL ÁREA VERDE Y SISITEMA DE RIEGO DEL 
PARQUE BELGRANO E INFINITO POR DESCUBRIR - RENGLON 3</v>
      </c>
      <c r="C154" s="90"/>
      <c r="D154" s="90"/>
      <c r="E154" s="90"/>
      <c r="F154" s="96" t="s">
        <v>38</v>
      </c>
      <c r="G154" s="280">
        <f>Fecha_Base</f>
        <v>44908</v>
      </c>
    </row>
    <row r="155" spans="1:123" ht="24" customHeight="1" x14ac:dyDescent="0.2">
      <c r="A155" s="281" t="s">
        <v>601</v>
      </c>
      <c r="B155" s="91" t="str">
        <f>Ubicación</f>
        <v>CAPITAL</v>
      </c>
      <c r="C155" s="91"/>
      <c r="D155" s="97"/>
      <c r="E155" s="98"/>
      <c r="G155" s="282"/>
    </row>
    <row r="156" spans="1:123" ht="24" customHeight="1" x14ac:dyDescent="0.2">
      <c r="A156" s="281" t="s">
        <v>39</v>
      </c>
      <c r="B156" s="100">
        <f>IFERROR(VALUE(LEFT(B157,FIND(".",B157)-1)),"")</f>
        <v>3</v>
      </c>
      <c r="C156" s="92" t="str">
        <f>IFERROR(VLOOKUP(B156,Tabla_CyP,2,FALSE),"")</f>
        <v>MANTEMIMIENTO DE PARQUIZADO, CARPETA VERDE, CANTEROS Y ESPECIES JUVENILES</v>
      </c>
      <c r="E156" s="98"/>
      <c r="G156" s="282"/>
    </row>
    <row r="157" spans="1:123" ht="24" customHeight="1" x14ac:dyDescent="0.2">
      <c r="A157" s="281" t="s">
        <v>25</v>
      </c>
      <c r="B157" s="101" t="str">
        <f>IFERROR(VLOOKUP(COUNTIF($A$1:A157,"ANALISIS DE PRECIOS"),Tabla_NumeroItem,2,FALSE),"")</f>
        <v>3.2</v>
      </c>
      <c r="C157" s="92" t="str">
        <f>IFERROR(VLOOKUP(B157,Tabla_CyP,2,FALSE),"")</f>
        <v>Resiembra</v>
      </c>
      <c r="D157" s="97"/>
      <c r="E157" s="98"/>
      <c r="F157" s="96" t="s">
        <v>26</v>
      </c>
      <c r="G157" s="283" t="str">
        <f>IFERROR(VLOOKUP(B157,Tabla_CyP,4,FALSE),"")</f>
        <v>M2</v>
      </c>
    </row>
    <row r="158" spans="1:123" ht="24" customHeight="1" x14ac:dyDescent="0.2">
      <c r="A158" s="281"/>
      <c r="B158" s="91"/>
      <c r="D158" s="97"/>
      <c r="E158" s="98"/>
      <c r="G158" s="282"/>
    </row>
    <row r="159" spans="1:123" ht="24" customHeight="1" x14ac:dyDescent="0.2">
      <c r="A159" s="331" t="s">
        <v>507</v>
      </c>
      <c r="B159" s="332"/>
      <c r="C159" s="333" t="s">
        <v>0</v>
      </c>
      <c r="D159" s="333" t="s">
        <v>27</v>
      </c>
      <c r="E159" s="335" t="s">
        <v>28</v>
      </c>
      <c r="F159" s="337" t="s">
        <v>29</v>
      </c>
      <c r="G159" s="337" t="s">
        <v>30</v>
      </c>
    </row>
    <row r="160" spans="1:123" s="97" customFormat="1" ht="24" customHeight="1" x14ac:dyDescent="0.2">
      <c r="A160" s="102" t="s">
        <v>508</v>
      </c>
      <c r="B160" s="102" t="s">
        <v>509</v>
      </c>
      <c r="C160" s="334"/>
      <c r="D160" s="334"/>
      <c r="E160" s="336"/>
      <c r="F160" s="338"/>
      <c r="G160" s="338"/>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284"/>
      <c r="B161" s="103"/>
      <c r="C161" s="143" t="s">
        <v>604</v>
      </c>
      <c r="D161" s="104"/>
      <c r="E161" s="105"/>
      <c r="F161" s="106"/>
      <c r="G161" s="285"/>
    </row>
    <row r="162" spans="1:7" s="229" customFormat="1" ht="24" customHeight="1" x14ac:dyDescent="0.2">
      <c r="A162" s="224" t="str">
        <f t="shared" ref="A162:A175" si="46">IFERROR(VLOOKUP(C162,Tabla_Insumos,4,FALSE),"")</f>
        <v/>
      </c>
      <c r="B162" s="222" t="str">
        <f>IFERROR(VLOOKUP(C162,Tabla_Insumos,5,FALSE),"")</f>
        <v/>
      </c>
      <c r="C162" s="223"/>
      <c r="D162" s="224" t="str">
        <f t="shared" ref="D162:D175" si="47">IFERROR(VLOOKUP(C162,Tabla_Insumos,2,FALSE),"")</f>
        <v/>
      </c>
      <c r="E162" s="225"/>
      <c r="F162" s="226">
        <f t="shared" ref="F162:F175" si="48">IFERROR(VLOOKUP(C162,Tabla_Insumos,3,FALSE),0)</f>
        <v>0</v>
      </c>
      <c r="G162" s="286">
        <f>ROUND(E162*F162,2)</f>
        <v>0</v>
      </c>
    </row>
    <row r="163" spans="1:7" s="229" customFormat="1" ht="24" customHeight="1" x14ac:dyDescent="0.2">
      <c r="A163" s="224" t="str">
        <f t="shared" si="46"/>
        <v/>
      </c>
      <c r="B163" s="222" t="str">
        <f t="shared" ref="B163:B175" si="49">IFERROR(VLOOKUP(C163,Tabla_Insumos,5,FALSE),"")</f>
        <v/>
      </c>
      <c r="C163" s="223"/>
      <c r="D163" s="224" t="str">
        <f t="shared" si="47"/>
        <v/>
      </c>
      <c r="E163" s="225"/>
      <c r="F163" s="226">
        <f t="shared" si="48"/>
        <v>0</v>
      </c>
      <c r="G163" s="286">
        <f t="shared" ref="G163:G175" si="50">ROUND(E163*F163,2)</f>
        <v>0</v>
      </c>
    </row>
    <row r="164" spans="1:7" s="229" customFormat="1" ht="24" customHeight="1" x14ac:dyDescent="0.2">
      <c r="A164" s="224" t="str">
        <f t="shared" si="46"/>
        <v/>
      </c>
      <c r="B164" s="222" t="str">
        <f t="shared" si="49"/>
        <v/>
      </c>
      <c r="C164" s="223"/>
      <c r="D164" s="224" t="str">
        <f t="shared" si="47"/>
        <v/>
      </c>
      <c r="E164" s="225"/>
      <c r="F164" s="226">
        <f t="shared" si="48"/>
        <v>0</v>
      </c>
      <c r="G164" s="286">
        <f t="shared" si="50"/>
        <v>0</v>
      </c>
    </row>
    <row r="165" spans="1:7" s="229" customFormat="1" ht="24" customHeight="1" x14ac:dyDescent="0.2">
      <c r="A165" s="224" t="str">
        <f t="shared" si="46"/>
        <v/>
      </c>
      <c r="B165" s="222" t="str">
        <f t="shared" si="49"/>
        <v/>
      </c>
      <c r="C165" s="223"/>
      <c r="D165" s="224" t="str">
        <f t="shared" si="47"/>
        <v/>
      </c>
      <c r="E165" s="225"/>
      <c r="F165" s="226">
        <f t="shared" si="48"/>
        <v>0</v>
      </c>
      <c r="G165" s="286">
        <f t="shared" si="50"/>
        <v>0</v>
      </c>
    </row>
    <row r="166" spans="1:7" s="229" customFormat="1" ht="24" customHeight="1" x14ac:dyDescent="0.2">
      <c r="A166" s="224" t="str">
        <f t="shared" si="46"/>
        <v/>
      </c>
      <c r="B166" s="222" t="str">
        <f t="shared" si="49"/>
        <v/>
      </c>
      <c r="C166" s="223"/>
      <c r="D166" s="224" t="str">
        <f t="shared" si="47"/>
        <v/>
      </c>
      <c r="E166" s="225"/>
      <c r="F166" s="226">
        <f t="shared" si="48"/>
        <v>0</v>
      </c>
      <c r="G166" s="286">
        <f t="shared" si="50"/>
        <v>0</v>
      </c>
    </row>
    <row r="167" spans="1:7" s="229" customFormat="1" ht="24" customHeight="1" x14ac:dyDescent="0.2">
      <c r="A167" s="224" t="str">
        <f t="shared" si="46"/>
        <v/>
      </c>
      <c r="B167" s="222" t="str">
        <f t="shared" si="49"/>
        <v/>
      </c>
      <c r="C167" s="223"/>
      <c r="D167" s="224" t="str">
        <f t="shared" si="47"/>
        <v/>
      </c>
      <c r="E167" s="225"/>
      <c r="F167" s="226">
        <f t="shared" si="48"/>
        <v>0</v>
      </c>
      <c r="G167" s="286">
        <f t="shared" si="50"/>
        <v>0</v>
      </c>
    </row>
    <row r="168" spans="1:7" s="229" customFormat="1" ht="24" customHeight="1" x14ac:dyDescent="0.2">
      <c r="A168" s="224" t="str">
        <f t="shared" si="46"/>
        <v/>
      </c>
      <c r="B168" s="222" t="str">
        <f t="shared" si="49"/>
        <v/>
      </c>
      <c r="C168" s="223"/>
      <c r="D168" s="224" t="str">
        <f t="shared" si="47"/>
        <v/>
      </c>
      <c r="E168" s="225"/>
      <c r="F168" s="226">
        <f t="shared" si="48"/>
        <v>0</v>
      </c>
      <c r="G168" s="286">
        <f t="shared" si="50"/>
        <v>0</v>
      </c>
    </row>
    <row r="169" spans="1:7" s="229" customFormat="1" ht="24" customHeight="1" x14ac:dyDescent="0.2">
      <c r="A169" s="224" t="str">
        <f t="shared" si="46"/>
        <v/>
      </c>
      <c r="B169" s="222" t="str">
        <f t="shared" si="49"/>
        <v/>
      </c>
      <c r="C169" s="223"/>
      <c r="D169" s="224" t="str">
        <f t="shared" si="47"/>
        <v/>
      </c>
      <c r="E169" s="225"/>
      <c r="F169" s="226">
        <f t="shared" si="48"/>
        <v>0</v>
      </c>
      <c r="G169" s="286">
        <f t="shared" si="50"/>
        <v>0</v>
      </c>
    </row>
    <row r="170" spans="1:7" s="229" customFormat="1" ht="24" customHeight="1" x14ac:dyDescent="0.2">
      <c r="A170" s="224" t="str">
        <f t="shared" si="46"/>
        <v/>
      </c>
      <c r="B170" s="222" t="str">
        <f t="shared" si="49"/>
        <v/>
      </c>
      <c r="C170" s="223"/>
      <c r="D170" s="224" t="str">
        <f t="shared" si="47"/>
        <v/>
      </c>
      <c r="E170" s="225"/>
      <c r="F170" s="226">
        <f t="shared" si="48"/>
        <v>0</v>
      </c>
      <c r="G170" s="286">
        <f t="shared" si="50"/>
        <v>0</v>
      </c>
    </row>
    <row r="171" spans="1:7" s="229" customFormat="1" ht="24" customHeight="1" x14ac:dyDescent="0.2">
      <c r="A171" s="224" t="str">
        <f t="shared" si="46"/>
        <v/>
      </c>
      <c r="B171" s="222" t="str">
        <f t="shared" si="49"/>
        <v/>
      </c>
      <c r="C171" s="223"/>
      <c r="D171" s="224" t="str">
        <f t="shared" si="47"/>
        <v/>
      </c>
      <c r="E171" s="225"/>
      <c r="F171" s="226">
        <f t="shared" si="48"/>
        <v>0</v>
      </c>
      <c r="G171" s="286">
        <f t="shared" si="50"/>
        <v>0</v>
      </c>
    </row>
    <row r="172" spans="1:7" s="229" customFormat="1" ht="24" customHeight="1" x14ac:dyDescent="0.2">
      <c r="A172" s="224" t="str">
        <f t="shared" si="46"/>
        <v/>
      </c>
      <c r="B172" s="222" t="str">
        <f t="shared" si="49"/>
        <v/>
      </c>
      <c r="C172" s="223"/>
      <c r="D172" s="224" t="str">
        <f t="shared" si="47"/>
        <v/>
      </c>
      <c r="E172" s="225"/>
      <c r="F172" s="226">
        <f t="shared" si="48"/>
        <v>0</v>
      </c>
      <c r="G172" s="286">
        <f t="shared" si="50"/>
        <v>0</v>
      </c>
    </row>
    <row r="173" spans="1:7" s="229" customFormat="1" ht="24" customHeight="1" x14ac:dyDescent="0.2">
      <c r="A173" s="224" t="str">
        <f t="shared" si="46"/>
        <v/>
      </c>
      <c r="B173" s="222" t="str">
        <f t="shared" si="49"/>
        <v/>
      </c>
      <c r="C173" s="223"/>
      <c r="D173" s="224" t="str">
        <f t="shared" si="47"/>
        <v/>
      </c>
      <c r="E173" s="225"/>
      <c r="F173" s="226">
        <f t="shared" si="48"/>
        <v>0</v>
      </c>
      <c r="G173" s="286">
        <f t="shared" si="50"/>
        <v>0</v>
      </c>
    </row>
    <row r="174" spans="1:7" s="229" customFormat="1" ht="24" customHeight="1" x14ac:dyDescent="0.2">
      <c r="A174" s="224" t="str">
        <f t="shared" si="46"/>
        <v/>
      </c>
      <c r="B174" s="222" t="str">
        <f t="shared" si="49"/>
        <v/>
      </c>
      <c r="C174" s="223"/>
      <c r="D174" s="224" t="str">
        <f t="shared" si="47"/>
        <v/>
      </c>
      <c r="E174" s="225"/>
      <c r="F174" s="226">
        <f t="shared" si="48"/>
        <v>0</v>
      </c>
      <c r="G174" s="286">
        <f t="shared" si="50"/>
        <v>0</v>
      </c>
    </row>
    <row r="175" spans="1:7" s="229" customFormat="1" ht="24" customHeight="1" x14ac:dyDescent="0.2">
      <c r="A175" s="224" t="str">
        <f t="shared" si="46"/>
        <v/>
      </c>
      <c r="B175" s="222" t="str">
        <f t="shared" si="49"/>
        <v/>
      </c>
      <c r="C175" s="223"/>
      <c r="D175" s="224" t="str">
        <f t="shared" si="47"/>
        <v/>
      </c>
      <c r="E175" s="225"/>
      <c r="F175" s="227">
        <f t="shared" si="48"/>
        <v>0</v>
      </c>
      <c r="G175" s="286">
        <f t="shared" si="50"/>
        <v>0</v>
      </c>
    </row>
    <row r="176" spans="1:7" ht="24" customHeight="1" x14ac:dyDescent="0.2">
      <c r="A176" s="287"/>
      <c r="D176" s="97"/>
      <c r="E176" s="98"/>
      <c r="F176" s="273" t="s">
        <v>31</v>
      </c>
      <c r="G176" s="288">
        <f>SUBTOTAL(9,G162:G175)</f>
        <v>0</v>
      </c>
    </row>
    <row r="177" spans="1:7" ht="24" customHeight="1" x14ac:dyDescent="0.2">
      <c r="A177" s="287"/>
      <c r="C177" s="107" t="s">
        <v>605</v>
      </c>
      <c r="D177" s="97"/>
      <c r="E177" s="98"/>
      <c r="G177" s="289"/>
    </row>
    <row r="178" spans="1:7" s="229" customFormat="1" ht="24" customHeight="1" x14ac:dyDescent="0.2">
      <c r="A178" s="224" t="str">
        <f t="shared" ref="A178:A185" si="51">IFERROR(VLOOKUP(C178,Tabla_Insumos,4,FALSE),"")</f>
        <v/>
      </c>
      <c r="B178" s="222">
        <f t="shared" ref="B178:B185" si="52">IFERROR(VLOOKUP(A178,Tabla_Indices,5,FALSE),"")</f>
        <v>0</v>
      </c>
      <c r="C178" s="223"/>
      <c r="D178" s="224" t="str">
        <f t="shared" ref="D178:D185" si="53">IFERROR(VLOOKUP(C178,Tabla_Insumos,2,FALSE),"")</f>
        <v/>
      </c>
      <c r="E178" s="225"/>
      <c r="F178" s="228">
        <f t="shared" ref="F178:F185" si="54">IFERROR(VLOOKUP(C178,Tabla_Insumos,3,FALSE),0)</f>
        <v>0</v>
      </c>
      <c r="G178" s="286">
        <f>ROUND(E178*F178,2)</f>
        <v>0</v>
      </c>
    </row>
    <row r="179" spans="1:7" s="229" customFormat="1" ht="24" customHeight="1" x14ac:dyDescent="0.2">
      <c r="A179" s="224" t="str">
        <f t="shared" si="51"/>
        <v/>
      </c>
      <c r="B179" s="222">
        <f t="shared" si="52"/>
        <v>0</v>
      </c>
      <c r="C179" s="223"/>
      <c r="D179" s="224" t="str">
        <f t="shared" si="53"/>
        <v/>
      </c>
      <c r="E179" s="225"/>
      <c r="F179" s="228">
        <f t="shared" si="54"/>
        <v>0</v>
      </c>
      <c r="G179" s="286">
        <f>ROUND(E179*F179,2)</f>
        <v>0</v>
      </c>
    </row>
    <row r="180" spans="1:7" s="229" customFormat="1" ht="24" customHeight="1" x14ac:dyDescent="0.2">
      <c r="A180" s="224" t="str">
        <f t="shared" si="51"/>
        <v/>
      </c>
      <c r="B180" s="222">
        <f t="shared" si="52"/>
        <v>0</v>
      </c>
      <c r="C180" s="223"/>
      <c r="D180" s="224" t="str">
        <f t="shared" si="53"/>
        <v/>
      </c>
      <c r="E180" s="225"/>
      <c r="F180" s="228">
        <f t="shared" si="54"/>
        <v>0</v>
      </c>
      <c r="G180" s="286">
        <f t="shared" ref="G180:G185" si="55">ROUND(E180*F180,2)</f>
        <v>0</v>
      </c>
    </row>
    <row r="181" spans="1:7" s="229" customFormat="1" ht="24" customHeight="1" x14ac:dyDescent="0.2">
      <c r="A181" s="224" t="str">
        <f t="shared" si="51"/>
        <v/>
      </c>
      <c r="B181" s="222">
        <f t="shared" si="52"/>
        <v>0</v>
      </c>
      <c r="C181" s="223"/>
      <c r="D181" s="224" t="str">
        <f t="shared" si="53"/>
        <v/>
      </c>
      <c r="E181" s="225"/>
      <c r="F181" s="228">
        <f t="shared" si="54"/>
        <v>0</v>
      </c>
      <c r="G181" s="286">
        <f t="shared" si="55"/>
        <v>0</v>
      </c>
    </row>
    <row r="182" spans="1:7" s="229" customFormat="1" ht="24" customHeight="1" x14ac:dyDescent="0.2">
      <c r="A182" s="224" t="str">
        <f t="shared" si="51"/>
        <v/>
      </c>
      <c r="B182" s="222">
        <f t="shared" si="52"/>
        <v>0</v>
      </c>
      <c r="C182" s="223"/>
      <c r="D182" s="224" t="str">
        <f t="shared" si="53"/>
        <v/>
      </c>
      <c r="E182" s="225"/>
      <c r="F182" s="226">
        <f t="shared" si="54"/>
        <v>0</v>
      </c>
      <c r="G182" s="286">
        <f t="shared" si="55"/>
        <v>0</v>
      </c>
    </row>
    <row r="183" spans="1:7" s="229" customFormat="1" ht="24" customHeight="1" x14ac:dyDescent="0.2">
      <c r="A183" s="224" t="str">
        <f t="shared" si="51"/>
        <v/>
      </c>
      <c r="B183" s="222">
        <f t="shared" si="52"/>
        <v>0</v>
      </c>
      <c r="C183" s="223"/>
      <c r="D183" s="224" t="str">
        <f t="shared" si="53"/>
        <v/>
      </c>
      <c r="E183" s="225"/>
      <c r="F183" s="226">
        <f t="shared" si="54"/>
        <v>0</v>
      </c>
      <c r="G183" s="286">
        <f t="shared" si="55"/>
        <v>0</v>
      </c>
    </row>
    <row r="184" spans="1:7" s="229" customFormat="1" ht="24" customHeight="1" x14ac:dyDescent="0.2">
      <c r="A184" s="224" t="str">
        <f t="shared" si="51"/>
        <v/>
      </c>
      <c r="B184" s="222">
        <f t="shared" si="52"/>
        <v>0</v>
      </c>
      <c r="C184" s="223"/>
      <c r="D184" s="224" t="str">
        <f t="shared" si="53"/>
        <v/>
      </c>
      <c r="E184" s="225"/>
      <c r="F184" s="226">
        <f t="shared" si="54"/>
        <v>0</v>
      </c>
      <c r="G184" s="286">
        <f t="shared" si="55"/>
        <v>0</v>
      </c>
    </row>
    <row r="185" spans="1:7" s="229" customFormat="1" ht="24" customHeight="1" x14ac:dyDescent="0.2">
      <c r="A185" s="224" t="str">
        <f t="shared" si="51"/>
        <v/>
      </c>
      <c r="B185" s="222">
        <f t="shared" si="52"/>
        <v>0</v>
      </c>
      <c r="C185" s="223"/>
      <c r="D185" s="224" t="str">
        <f t="shared" si="53"/>
        <v/>
      </c>
      <c r="E185" s="225"/>
      <c r="F185" s="226">
        <f t="shared" si="54"/>
        <v>0</v>
      </c>
      <c r="G185" s="286">
        <f t="shared" si="55"/>
        <v>0</v>
      </c>
    </row>
    <row r="186" spans="1:7" ht="24" customHeight="1" x14ac:dyDescent="0.2">
      <c r="A186" s="287"/>
      <c r="D186" s="97"/>
      <c r="E186" s="98"/>
      <c r="F186" s="273" t="s">
        <v>32</v>
      </c>
      <c r="G186" s="288">
        <f>SUBTOTAL(9,G178:G185)</f>
        <v>0</v>
      </c>
    </row>
    <row r="187" spans="1:7" ht="24" customHeight="1" x14ac:dyDescent="0.2">
      <c r="A187" s="287"/>
      <c r="C187" s="107" t="s">
        <v>606</v>
      </c>
      <c r="D187" s="97"/>
      <c r="E187" s="98"/>
      <c r="G187" s="289"/>
    </row>
    <row r="188" spans="1:7" s="229" customFormat="1" ht="24" customHeight="1" x14ac:dyDescent="0.2">
      <c r="A188" s="224" t="str">
        <f t="shared" ref="A188:A196" si="56">IFERROR(VLOOKUP(C188,Tabla_Insumos,4,FALSE),"")</f>
        <v/>
      </c>
      <c r="B188" s="222" t="str">
        <f t="shared" ref="B188:B196" si="57">IFERROR(VLOOKUP(C188,Tabla_Insumos,5,FALSE),"")</f>
        <v/>
      </c>
      <c r="C188" s="223"/>
      <c r="D188" s="224" t="str">
        <f t="shared" ref="D188:D196" si="58">IFERROR(VLOOKUP(C188,Tabla_Insumos,2,FALSE),"")</f>
        <v/>
      </c>
      <c r="E188" s="225"/>
      <c r="F188" s="226">
        <f t="shared" ref="F188:F196" si="59">IFERROR(VLOOKUP(C188,Tabla_Insumos,3,FALSE),0)</f>
        <v>0</v>
      </c>
      <c r="G188" s="286">
        <f t="shared" ref="G188:G196" si="60">ROUND(E188*F188,2)</f>
        <v>0</v>
      </c>
    </row>
    <row r="189" spans="1:7" s="229" customFormat="1" ht="24" customHeight="1" x14ac:dyDescent="0.2">
      <c r="A189" s="224" t="str">
        <f t="shared" si="56"/>
        <v/>
      </c>
      <c r="B189" s="222" t="str">
        <f t="shared" si="57"/>
        <v/>
      </c>
      <c r="C189" s="223"/>
      <c r="D189" s="224" t="str">
        <f t="shared" si="58"/>
        <v/>
      </c>
      <c r="E189" s="225"/>
      <c r="F189" s="226">
        <f t="shared" si="59"/>
        <v>0</v>
      </c>
      <c r="G189" s="286">
        <f t="shared" si="60"/>
        <v>0</v>
      </c>
    </row>
    <row r="190" spans="1:7" s="229" customFormat="1" ht="24" customHeight="1" x14ac:dyDescent="0.2">
      <c r="A190" s="224" t="str">
        <f t="shared" si="56"/>
        <v/>
      </c>
      <c r="B190" s="222" t="str">
        <f t="shared" si="57"/>
        <v/>
      </c>
      <c r="C190" s="223"/>
      <c r="D190" s="224" t="str">
        <f t="shared" si="58"/>
        <v/>
      </c>
      <c r="E190" s="225"/>
      <c r="F190" s="226">
        <f t="shared" si="59"/>
        <v>0</v>
      </c>
      <c r="G190" s="286">
        <f t="shared" si="60"/>
        <v>0</v>
      </c>
    </row>
    <row r="191" spans="1:7" s="229" customFormat="1" ht="24" customHeight="1" x14ac:dyDescent="0.2">
      <c r="A191" s="224" t="str">
        <f t="shared" si="56"/>
        <v/>
      </c>
      <c r="B191" s="222" t="str">
        <f t="shared" si="57"/>
        <v/>
      </c>
      <c r="C191" s="223"/>
      <c r="D191" s="224" t="str">
        <f t="shared" si="58"/>
        <v/>
      </c>
      <c r="E191" s="225"/>
      <c r="F191" s="226">
        <f t="shared" si="59"/>
        <v>0</v>
      </c>
      <c r="G191" s="286">
        <f t="shared" si="60"/>
        <v>0</v>
      </c>
    </row>
    <row r="192" spans="1:7" s="229" customFormat="1" ht="24" customHeight="1" x14ac:dyDescent="0.2">
      <c r="A192" s="224" t="str">
        <f t="shared" si="56"/>
        <v/>
      </c>
      <c r="B192" s="222" t="str">
        <f t="shared" si="57"/>
        <v/>
      </c>
      <c r="C192" s="223"/>
      <c r="D192" s="224" t="str">
        <f t="shared" si="58"/>
        <v/>
      </c>
      <c r="E192" s="225"/>
      <c r="F192" s="226">
        <f t="shared" si="59"/>
        <v>0</v>
      </c>
      <c r="G192" s="286">
        <f t="shared" si="60"/>
        <v>0</v>
      </c>
    </row>
    <row r="193" spans="1:7" s="229" customFormat="1" ht="24" customHeight="1" x14ac:dyDescent="0.2">
      <c r="A193" s="224" t="str">
        <f t="shared" si="56"/>
        <v/>
      </c>
      <c r="B193" s="222" t="str">
        <f t="shared" si="57"/>
        <v/>
      </c>
      <c r="C193" s="223"/>
      <c r="D193" s="224" t="str">
        <f t="shared" si="58"/>
        <v/>
      </c>
      <c r="E193" s="225"/>
      <c r="F193" s="226">
        <f t="shared" si="59"/>
        <v>0</v>
      </c>
      <c r="G193" s="286">
        <f t="shared" si="60"/>
        <v>0</v>
      </c>
    </row>
    <row r="194" spans="1:7" s="229" customFormat="1" ht="24" customHeight="1" x14ac:dyDescent="0.2">
      <c r="A194" s="224" t="str">
        <f t="shared" si="56"/>
        <v/>
      </c>
      <c r="B194" s="222" t="str">
        <f t="shared" si="57"/>
        <v/>
      </c>
      <c r="C194" s="223"/>
      <c r="D194" s="224" t="str">
        <f t="shared" si="58"/>
        <v/>
      </c>
      <c r="E194" s="225"/>
      <c r="F194" s="226">
        <f t="shared" si="59"/>
        <v>0</v>
      </c>
      <c r="G194" s="286">
        <f t="shared" si="60"/>
        <v>0</v>
      </c>
    </row>
    <row r="195" spans="1:7" s="229" customFormat="1" ht="24" customHeight="1" x14ac:dyDescent="0.2">
      <c r="A195" s="224" t="str">
        <f t="shared" si="56"/>
        <v/>
      </c>
      <c r="B195" s="222" t="str">
        <f t="shared" si="57"/>
        <v/>
      </c>
      <c r="C195" s="223"/>
      <c r="D195" s="224" t="str">
        <f t="shared" si="58"/>
        <v/>
      </c>
      <c r="E195" s="225"/>
      <c r="F195" s="226">
        <f t="shared" si="59"/>
        <v>0</v>
      </c>
      <c r="G195" s="286">
        <f t="shared" si="60"/>
        <v>0</v>
      </c>
    </row>
    <row r="196" spans="1:7" s="229" customFormat="1" ht="24" customHeight="1" x14ac:dyDescent="0.2">
      <c r="A196" s="224" t="str">
        <f t="shared" si="56"/>
        <v/>
      </c>
      <c r="B196" s="222" t="str">
        <f t="shared" si="57"/>
        <v/>
      </c>
      <c r="C196" s="223"/>
      <c r="D196" s="224" t="str">
        <f t="shared" si="58"/>
        <v/>
      </c>
      <c r="E196" s="225"/>
      <c r="F196" s="226">
        <f t="shared" si="59"/>
        <v>0</v>
      </c>
      <c r="G196" s="286">
        <f t="shared" si="60"/>
        <v>0</v>
      </c>
    </row>
    <row r="197" spans="1:7" ht="24" customHeight="1" x14ac:dyDescent="0.2">
      <c r="A197" s="290"/>
      <c r="B197" s="97"/>
      <c r="D197" s="97"/>
      <c r="E197" s="98"/>
      <c r="F197" s="273" t="s">
        <v>33</v>
      </c>
      <c r="G197" s="288">
        <f>SUBTOTAL(9,G188:G196)</f>
        <v>0</v>
      </c>
    </row>
    <row r="198" spans="1:7" ht="24" customHeight="1" x14ac:dyDescent="0.2">
      <c r="A198" s="291"/>
      <c r="B198" s="97"/>
      <c r="D198" s="97"/>
      <c r="E198" s="98"/>
      <c r="G198" s="289"/>
    </row>
    <row r="199" spans="1:7" ht="24" customHeight="1" x14ac:dyDescent="0.2">
      <c r="A199" s="292" t="str">
        <f>B157</f>
        <v>3.2</v>
      </c>
      <c r="B199" s="293" t="str">
        <f>C157</f>
        <v>Resiembra</v>
      </c>
      <c r="C199" s="104"/>
      <c r="D199" s="104" t="s">
        <v>34</v>
      </c>
      <c r="E199" s="105"/>
      <c r="F199" s="295" t="s">
        <v>35</v>
      </c>
      <c r="G199" s="294">
        <f>SUBTOTAL(9,G162:G198)</f>
        <v>0</v>
      </c>
    </row>
    <row r="201" spans="1:7" ht="24" customHeight="1" x14ac:dyDescent="0.2">
      <c r="A201" s="274" t="s">
        <v>37</v>
      </c>
      <c r="B201" s="275"/>
      <c r="C201" s="275"/>
      <c r="D201" s="275"/>
      <c r="E201" s="275"/>
      <c r="F201" s="275"/>
      <c r="G201" s="276"/>
    </row>
    <row r="202" spans="1:7" ht="24" customHeight="1" x14ac:dyDescent="0.2">
      <c r="A202" s="277" t="s">
        <v>602</v>
      </c>
      <c r="B202" s="93" t="str">
        <f>Comitente</f>
        <v>DIRECCION PROVINCIAL DE ESPACIOS VERDES</v>
      </c>
      <c r="C202" s="89"/>
      <c r="D202" s="94"/>
      <c r="E202" s="94"/>
      <c r="F202" s="95"/>
      <c r="G202" s="278"/>
    </row>
    <row r="203" spans="1:7" ht="24" customHeight="1" x14ac:dyDescent="0.2">
      <c r="A203" s="277" t="s">
        <v>603</v>
      </c>
      <c r="B203" s="93">
        <f>Contratista</f>
        <v>0</v>
      </c>
      <c r="C203" s="90"/>
      <c r="D203" s="90"/>
      <c r="E203" s="90"/>
      <c r="F203" s="96"/>
      <c r="G203" s="279"/>
    </row>
    <row r="204" spans="1:7" ht="24" customHeight="1" x14ac:dyDescent="0.2">
      <c r="A204" s="277" t="s">
        <v>24</v>
      </c>
      <c r="B204" s="93" t="str">
        <f>Obra</f>
        <v>MANTENIMIENTO DEL ÁREA VERDE Y SISITEMA DE RIEGO DEL 
PARQUE BELGRANO E INFINITO POR DESCUBRIR - RENGLON 3</v>
      </c>
      <c r="C204" s="90"/>
      <c r="D204" s="90"/>
      <c r="E204" s="90"/>
      <c r="F204" s="96" t="s">
        <v>38</v>
      </c>
      <c r="G204" s="280">
        <f>Fecha_Base</f>
        <v>44908</v>
      </c>
    </row>
    <row r="205" spans="1:7" ht="24" customHeight="1" x14ac:dyDescent="0.2">
      <c r="A205" s="281" t="s">
        <v>601</v>
      </c>
      <c r="B205" s="91" t="str">
        <f>Ubicación</f>
        <v>CAPITAL</v>
      </c>
      <c r="C205" s="91"/>
      <c r="D205" s="97"/>
      <c r="E205" s="98"/>
      <c r="G205" s="282"/>
    </row>
    <row r="206" spans="1:7" ht="24" customHeight="1" x14ac:dyDescent="0.2">
      <c r="A206" s="281" t="s">
        <v>39</v>
      </c>
      <c r="B206" s="100">
        <f>IFERROR(VALUE(LEFT(B207,FIND(".",B207)-1)),"")</f>
        <v>3</v>
      </c>
      <c r="C206" s="92" t="str">
        <f>IFERROR(VLOOKUP(B206,Tabla_CyP,2,FALSE),"")</f>
        <v>MANTEMIMIENTO DE PARQUIZADO, CARPETA VERDE, CANTEROS Y ESPECIES JUVENILES</v>
      </c>
      <c r="E206" s="98"/>
      <c r="G206" s="282"/>
    </row>
    <row r="207" spans="1:7" ht="24" customHeight="1" x14ac:dyDescent="0.2">
      <c r="A207" s="281" t="s">
        <v>25</v>
      </c>
      <c r="B207" s="101" t="str">
        <f>IFERROR(VLOOKUP(COUNTIF($A$1:A207,"ANALISIS DE PRECIOS"),Tabla_NumeroItem,2,FALSE),"")</f>
        <v>3.3</v>
      </c>
      <c r="C207" s="92" t="str">
        <f>IFERROR(VLOOKUP(B207,Tabla_CyP,2,FALSE),"")</f>
        <v>Mantenimiento de canteros, plantas herbaceas, arbustos y arboles</v>
      </c>
      <c r="D207" s="97"/>
      <c r="E207" s="98"/>
      <c r="F207" s="96" t="s">
        <v>26</v>
      </c>
      <c r="G207" s="283" t="str">
        <f>IFERROR(VLOOKUP(B207,Tabla_CyP,4,FALSE),"")</f>
        <v>MES</v>
      </c>
    </row>
    <row r="208" spans="1:7" ht="24" customHeight="1" x14ac:dyDescent="0.2">
      <c r="A208" s="281"/>
      <c r="B208" s="91"/>
      <c r="D208" s="97"/>
      <c r="E208" s="98"/>
      <c r="G208" s="282"/>
    </row>
    <row r="209" spans="1:123" ht="24" customHeight="1" x14ac:dyDescent="0.2">
      <c r="A209" s="331" t="s">
        <v>507</v>
      </c>
      <c r="B209" s="332"/>
      <c r="C209" s="333" t="s">
        <v>0</v>
      </c>
      <c r="D209" s="333" t="s">
        <v>27</v>
      </c>
      <c r="E209" s="335" t="s">
        <v>28</v>
      </c>
      <c r="F209" s="337" t="s">
        <v>29</v>
      </c>
      <c r="G209" s="337" t="s">
        <v>30</v>
      </c>
    </row>
    <row r="210" spans="1:123" s="97" customFormat="1" ht="24" customHeight="1" x14ac:dyDescent="0.2">
      <c r="A210" s="102" t="s">
        <v>508</v>
      </c>
      <c r="B210" s="102" t="s">
        <v>509</v>
      </c>
      <c r="C210" s="334"/>
      <c r="D210" s="334"/>
      <c r="E210" s="336"/>
      <c r="F210" s="338"/>
      <c r="G210" s="338"/>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284"/>
      <c r="B211" s="103"/>
      <c r="C211" s="143" t="s">
        <v>604</v>
      </c>
      <c r="D211" s="104"/>
      <c r="E211" s="105"/>
      <c r="F211" s="106"/>
      <c r="G211" s="285"/>
    </row>
    <row r="212" spans="1:123" s="229" customFormat="1" ht="24" customHeight="1" x14ac:dyDescent="0.2">
      <c r="A212" s="224" t="str">
        <f t="shared" ref="A212:A225" si="61">IFERROR(VLOOKUP(C212,Tabla_Insumos,4,FALSE),"")</f>
        <v/>
      </c>
      <c r="B212" s="222" t="str">
        <f>IFERROR(VLOOKUP(C212,Tabla_Insumos,5,FALSE),"")</f>
        <v/>
      </c>
      <c r="C212" s="223"/>
      <c r="D212" s="224" t="str">
        <f t="shared" ref="D212:D225" si="62">IFERROR(VLOOKUP(C212,Tabla_Insumos,2,FALSE),"")</f>
        <v/>
      </c>
      <c r="E212" s="225"/>
      <c r="F212" s="226">
        <f t="shared" ref="F212:F225" si="63">IFERROR(VLOOKUP(C212,Tabla_Insumos,3,FALSE),0)</f>
        <v>0</v>
      </c>
      <c r="G212" s="286">
        <f>ROUND(E212*F212,2)</f>
        <v>0</v>
      </c>
    </row>
    <row r="213" spans="1:123" s="229" customFormat="1" ht="24" customHeight="1" x14ac:dyDescent="0.2">
      <c r="A213" s="224" t="str">
        <f t="shared" si="61"/>
        <v/>
      </c>
      <c r="B213" s="222" t="str">
        <f t="shared" ref="B213:B225" si="64">IFERROR(VLOOKUP(C213,Tabla_Insumos,5,FALSE),"")</f>
        <v/>
      </c>
      <c r="C213" s="223"/>
      <c r="D213" s="224" t="str">
        <f t="shared" si="62"/>
        <v/>
      </c>
      <c r="E213" s="225"/>
      <c r="F213" s="226">
        <f t="shared" si="63"/>
        <v>0</v>
      </c>
      <c r="G213" s="286">
        <f t="shared" ref="G213:G225" si="65">ROUND(E213*F213,2)</f>
        <v>0</v>
      </c>
    </row>
    <row r="214" spans="1:123" s="229" customFormat="1" ht="24" customHeight="1" x14ac:dyDescent="0.2">
      <c r="A214" s="224" t="str">
        <f t="shared" si="61"/>
        <v/>
      </c>
      <c r="B214" s="222" t="str">
        <f t="shared" si="64"/>
        <v/>
      </c>
      <c r="C214" s="223"/>
      <c r="D214" s="224" t="str">
        <f t="shared" si="62"/>
        <v/>
      </c>
      <c r="E214" s="225"/>
      <c r="F214" s="226">
        <f t="shared" si="63"/>
        <v>0</v>
      </c>
      <c r="G214" s="286">
        <f t="shared" si="65"/>
        <v>0</v>
      </c>
    </row>
    <row r="215" spans="1:123" s="229" customFormat="1" ht="24" customHeight="1" x14ac:dyDescent="0.2">
      <c r="A215" s="224" t="str">
        <f t="shared" si="61"/>
        <v/>
      </c>
      <c r="B215" s="222" t="str">
        <f t="shared" si="64"/>
        <v/>
      </c>
      <c r="C215" s="223"/>
      <c r="D215" s="224" t="str">
        <f t="shared" si="62"/>
        <v/>
      </c>
      <c r="E215" s="225"/>
      <c r="F215" s="226">
        <f t="shared" si="63"/>
        <v>0</v>
      </c>
      <c r="G215" s="286">
        <f t="shared" si="65"/>
        <v>0</v>
      </c>
    </row>
    <row r="216" spans="1:123" s="229" customFormat="1" ht="24" customHeight="1" x14ac:dyDescent="0.2">
      <c r="A216" s="224" t="str">
        <f t="shared" si="61"/>
        <v/>
      </c>
      <c r="B216" s="222" t="str">
        <f t="shared" si="64"/>
        <v/>
      </c>
      <c r="C216" s="223"/>
      <c r="D216" s="224" t="str">
        <f t="shared" si="62"/>
        <v/>
      </c>
      <c r="E216" s="225"/>
      <c r="F216" s="226">
        <f t="shared" si="63"/>
        <v>0</v>
      </c>
      <c r="G216" s="286">
        <f t="shared" si="65"/>
        <v>0</v>
      </c>
    </row>
    <row r="217" spans="1:123" s="229" customFormat="1" ht="24" customHeight="1" x14ac:dyDescent="0.2">
      <c r="A217" s="224" t="str">
        <f t="shared" si="61"/>
        <v/>
      </c>
      <c r="B217" s="222" t="str">
        <f t="shared" si="64"/>
        <v/>
      </c>
      <c r="C217" s="223"/>
      <c r="D217" s="224" t="str">
        <f t="shared" si="62"/>
        <v/>
      </c>
      <c r="E217" s="225"/>
      <c r="F217" s="226">
        <f t="shared" si="63"/>
        <v>0</v>
      </c>
      <c r="G217" s="286">
        <f t="shared" si="65"/>
        <v>0</v>
      </c>
    </row>
    <row r="218" spans="1:123" s="229" customFormat="1" ht="24" customHeight="1" x14ac:dyDescent="0.2">
      <c r="A218" s="224" t="str">
        <f t="shared" si="61"/>
        <v/>
      </c>
      <c r="B218" s="222" t="str">
        <f t="shared" si="64"/>
        <v/>
      </c>
      <c r="C218" s="223"/>
      <c r="D218" s="224" t="str">
        <f t="shared" si="62"/>
        <v/>
      </c>
      <c r="E218" s="225"/>
      <c r="F218" s="226">
        <f t="shared" si="63"/>
        <v>0</v>
      </c>
      <c r="G218" s="286">
        <f t="shared" si="65"/>
        <v>0</v>
      </c>
    </row>
    <row r="219" spans="1:123" s="229" customFormat="1" ht="24" customHeight="1" x14ac:dyDescent="0.2">
      <c r="A219" s="224" t="str">
        <f t="shared" si="61"/>
        <v/>
      </c>
      <c r="B219" s="222" t="str">
        <f t="shared" si="64"/>
        <v/>
      </c>
      <c r="C219" s="223"/>
      <c r="D219" s="224" t="str">
        <f t="shared" si="62"/>
        <v/>
      </c>
      <c r="E219" s="225"/>
      <c r="F219" s="226">
        <f t="shared" si="63"/>
        <v>0</v>
      </c>
      <c r="G219" s="286">
        <f t="shared" si="65"/>
        <v>0</v>
      </c>
    </row>
    <row r="220" spans="1:123" s="229" customFormat="1" ht="24" customHeight="1" x14ac:dyDescent="0.2">
      <c r="A220" s="224" t="str">
        <f t="shared" si="61"/>
        <v/>
      </c>
      <c r="B220" s="222" t="str">
        <f t="shared" si="64"/>
        <v/>
      </c>
      <c r="C220" s="223"/>
      <c r="D220" s="224" t="str">
        <f t="shared" si="62"/>
        <v/>
      </c>
      <c r="E220" s="225"/>
      <c r="F220" s="226">
        <f t="shared" si="63"/>
        <v>0</v>
      </c>
      <c r="G220" s="286">
        <f t="shared" si="65"/>
        <v>0</v>
      </c>
    </row>
    <row r="221" spans="1:123" s="229" customFormat="1" ht="24" customHeight="1" x14ac:dyDescent="0.2">
      <c r="A221" s="224" t="str">
        <f t="shared" si="61"/>
        <v/>
      </c>
      <c r="B221" s="222" t="str">
        <f t="shared" si="64"/>
        <v/>
      </c>
      <c r="C221" s="223"/>
      <c r="D221" s="224" t="str">
        <f t="shared" si="62"/>
        <v/>
      </c>
      <c r="E221" s="225"/>
      <c r="F221" s="226">
        <f t="shared" si="63"/>
        <v>0</v>
      </c>
      <c r="G221" s="286">
        <f t="shared" si="65"/>
        <v>0</v>
      </c>
    </row>
    <row r="222" spans="1:123" s="229" customFormat="1" ht="24" customHeight="1" x14ac:dyDescent="0.2">
      <c r="A222" s="224" t="str">
        <f t="shared" si="61"/>
        <v/>
      </c>
      <c r="B222" s="222" t="str">
        <f t="shared" si="64"/>
        <v/>
      </c>
      <c r="C222" s="223"/>
      <c r="D222" s="224" t="str">
        <f t="shared" si="62"/>
        <v/>
      </c>
      <c r="E222" s="225"/>
      <c r="F222" s="226">
        <f t="shared" si="63"/>
        <v>0</v>
      </c>
      <c r="G222" s="286">
        <f t="shared" si="65"/>
        <v>0</v>
      </c>
    </row>
    <row r="223" spans="1:123" s="229" customFormat="1" ht="24" customHeight="1" x14ac:dyDescent="0.2">
      <c r="A223" s="224" t="str">
        <f t="shared" si="61"/>
        <v/>
      </c>
      <c r="B223" s="222" t="str">
        <f t="shared" si="64"/>
        <v/>
      </c>
      <c r="C223" s="223"/>
      <c r="D223" s="224" t="str">
        <f t="shared" si="62"/>
        <v/>
      </c>
      <c r="E223" s="225"/>
      <c r="F223" s="226">
        <f t="shared" si="63"/>
        <v>0</v>
      </c>
      <c r="G223" s="286">
        <f t="shared" si="65"/>
        <v>0</v>
      </c>
    </row>
    <row r="224" spans="1:123" s="229" customFormat="1" ht="24" customHeight="1" x14ac:dyDescent="0.2">
      <c r="A224" s="224" t="str">
        <f t="shared" si="61"/>
        <v/>
      </c>
      <c r="B224" s="222" t="str">
        <f t="shared" si="64"/>
        <v/>
      </c>
      <c r="C224" s="223"/>
      <c r="D224" s="224" t="str">
        <f t="shared" si="62"/>
        <v/>
      </c>
      <c r="E224" s="225"/>
      <c r="F224" s="226">
        <f t="shared" si="63"/>
        <v>0</v>
      </c>
      <c r="G224" s="286">
        <f t="shared" si="65"/>
        <v>0</v>
      </c>
    </row>
    <row r="225" spans="1:7" s="229" customFormat="1" ht="24" customHeight="1" x14ac:dyDescent="0.2">
      <c r="A225" s="224" t="str">
        <f t="shared" si="61"/>
        <v/>
      </c>
      <c r="B225" s="222" t="str">
        <f t="shared" si="64"/>
        <v/>
      </c>
      <c r="C225" s="223"/>
      <c r="D225" s="224" t="str">
        <f t="shared" si="62"/>
        <v/>
      </c>
      <c r="E225" s="225"/>
      <c r="F225" s="227">
        <f t="shared" si="63"/>
        <v>0</v>
      </c>
      <c r="G225" s="286">
        <f t="shared" si="65"/>
        <v>0</v>
      </c>
    </row>
    <row r="226" spans="1:7" ht="24" customHeight="1" x14ac:dyDescent="0.2">
      <c r="A226" s="287"/>
      <c r="D226" s="97"/>
      <c r="E226" s="98"/>
      <c r="F226" s="273" t="s">
        <v>31</v>
      </c>
      <c r="G226" s="288">
        <f>SUBTOTAL(9,G212:G225)</f>
        <v>0</v>
      </c>
    </row>
    <row r="227" spans="1:7" ht="24" customHeight="1" x14ac:dyDescent="0.2">
      <c r="A227" s="287"/>
      <c r="C227" s="107" t="s">
        <v>605</v>
      </c>
      <c r="D227" s="97"/>
      <c r="E227" s="98"/>
      <c r="G227" s="289"/>
    </row>
    <row r="228" spans="1:7" s="229" customFormat="1" ht="24" customHeight="1" x14ac:dyDescent="0.2">
      <c r="A228" s="224" t="str">
        <f t="shared" ref="A228:A235" si="66">IFERROR(VLOOKUP(C228,Tabla_Insumos,4,FALSE),"")</f>
        <v/>
      </c>
      <c r="B228" s="222">
        <f t="shared" ref="B228:B235" si="67">IFERROR(VLOOKUP(A228,Tabla_Indices,5,FALSE),"")</f>
        <v>0</v>
      </c>
      <c r="C228" s="223"/>
      <c r="D228" s="224" t="str">
        <f t="shared" ref="D228:D235" si="68">IFERROR(VLOOKUP(C228,Tabla_Insumos,2,FALSE),"")</f>
        <v/>
      </c>
      <c r="E228" s="225"/>
      <c r="F228" s="228">
        <f t="shared" ref="F228:F235" si="69">IFERROR(VLOOKUP(C228,Tabla_Insumos,3,FALSE),0)</f>
        <v>0</v>
      </c>
      <c r="G228" s="286">
        <f>ROUND(E228*F228,2)</f>
        <v>0</v>
      </c>
    </row>
    <row r="229" spans="1:7" s="229" customFormat="1" ht="24" customHeight="1" x14ac:dyDescent="0.2">
      <c r="A229" s="224" t="str">
        <f t="shared" si="66"/>
        <v/>
      </c>
      <c r="B229" s="222">
        <f t="shared" si="67"/>
        <v>0</v>
      </c>
      <c r="C229" s="223"/>
      <c r="D229" s="224" t="str">
        <f t="shared" si="68"/>
        <v/>
      </c>
      <c r="E229" s="225"/>
      <c r="F229" s="228">
        <f t="shared" si="69"/>
        <v>0</v>
      </c>
      <c r="G229" s="286">
        <f>ROUND(E229*F229,2)</f>
        <v>0</v>
      </c>
    </row>
    <row r="230" spans="1:7" s="229" customFormat="1" ht="24" customHeight="1" x14ac:dyDescent="0.2">
      <c r="A230" s="224" t="str">
        <f t="shared" si="66"/>
        <v/>
      </c>
      <c r="B230" s="222">
        <f t="shared" si="67"/>
        <v>0</v>
      </c>
      <c r="C230" s="223"/>
      <c r="D230" s="224" t="str">
        <f t="shared" si="68"/>
        <v/>
      </c>
      <c r="E230" s="225"/>
      <c r="F230" s="228">
        <f t="shared" si="69"/>
        <v>0</v>
      </c>
      <c r="G230" s="286">
        <f t="shared" ref="G230:G235" si="70">ROUND(E230*F230,2)</f>
        <v>0</v>
      </c>
    </row>
    <row r="231" spans="1:7" s="229" customFormat="1" ht="24" customHeight="1" x14ac:dyDescent="0.2">
      <c r="A231" s="224" t="str">
        <f t="shared" si="66"/>
        <v/>
      </c>
      <c r="B231" s="222">
        <f t="shared" si="67"/>
        <v>0</v>
      </c>
      <c r="C231" s="223"/>
      <c r="D231" s="224" t="str">
        <f t="shared" si="68"/>
        <v/>
      </c>
      <c r="E231" s="225"/>
      <c r="F231" s="228">
        <f t="shared" si="69"/>
        <v>0</v>
      </c>
      <c r="G231" s="286">
        <f t="shared" si="70"/>
        <v>0</v>
      </c>
    </row>
    <row r="232" spans="1:7" s="229" customFormat="1" ht="24" customHeight="1" x14ac:dyDescent="0.2">
      <c r="A232" s="224" t="str">
        <f t="shared" si="66"/>
        <v/>
      </c>
      <c r="B232" s="222">
        <f t="shared" si="67"/>
        <v>0</v>
      </c>
      <c r="C232" s="223"/>
      <c r="D232" s="224" t="str">
        <f t="shared" si="68"/>
        <v/>
      </c>
      <c r="E232" s="225"/>
      <c r="F232" s="226">
        <f t="shared" si="69"/>
        <v>0</v>
      </c>
      <c r="G232" s="286">
        <f t="shared" si="70"/>
        <v>0</v>
      </c>
    </row>
    <row r="233" spans="1:7" s="229" customFormat="1" ht="24" customHeight="1" x14ac:dyDescent="0.2">
      <c r="A233" s="224" t="str">
        <f t="shared" si="66"/>
        <v/>
      </c>
      <c r="B233" s="222">
        <f t="shared" si="67"/>
        <v>0</v>
      </c>
      <c r="C233" s="223"/>
      <c r="D233" s="224" t="str">
        <f t="shared" si="68"/>
        <v/>
      </c>
      <c r="E233" s="225"/>
      <c r="F233" s="226">
        <f t="shared" si="69"/>
        <v>0</v>
      </c>
      <c r="G233" s="286">
        <f t="shared" si="70"/>
        <v>0</v>
      </c>
    </row>
    <row r="234" spans="1:7" s="229" customFormat="1" ht="24" customHeight="1" x14ac:dyDescent="0.2">
      <c r="A234" s="224" t="str">
        <f t="shared" si="66"/>
        <v/>
      </c>
      <c r="B234" s="222">
        <f t="shared" si="67"/>
        <v>0</v>
      </c>
      <c r="C234" s="223"/>
      <c r="D234" s="224" t="str">
        <f t="shared" si="68"/>
        <v/>
      </c>
      <c r="E234" s="225"/>
      <c r="F234" s="226">
        <f t="shared" si="69"/>
        <v>0</v>
      </c>
      <c r="G234" s="286">
        <f t="shared" si="70"/>
        <v>0</v>
      </c>
    </row>
    <row r="235" spans="1:7" s="229" customFormat="1" ht="24" customHeight="1" x14ac:dyDescent="0.2">
      <c r="A235" s="224" t="str">
        <f t="shared" si="66"/>
        <v/>
      </c>
      <c r="B235" s="222">
        <f t="shared" si="67"/>
        <v>0</v>
      </c>
      <c r="C235" s="223"/>
      <c r="D235" s="224" t="str">
        <f t="shared" si="68"/>
        <v/>
      </c>
      <c r="E235" s="225"/>
      <c r="F235" s="226">
        <f t="shared" si="69"/>
        <v>0</v>
      </c>
      <c r="G235" s="286">
        <f t="shared" si="70"/>
        <v>0</v>
      </c>
    </row>
    <row r="236" spans="1:7" ht="24" customHeight="1" x14ac:dyDescent="0.2">
      <c r="A236" s="287"/>
      <c r="D236" s="97"/>
      <c r="E236" s="98"/>
      <c r="F236" s="273" t="s">
        <v>32</v>
      </c>
      <c r="G236" s="288">
        <f>SUBTOTAL(9,G228:G235)</f>
        <v>0</v>
      </c>
    </row>
    <row r="237" spans="1:7" ht="24" customHeight="1" x14ac:dyDescent="0.2">
      <c r="A237" s="287"/>
      <c r="C237" s="107" t="s">
        <v>606</v>
      </c>
      <c r="D237" s="97"/>
      <c r="E237" s="98"/>
      <c r="G237" s="289"/>
    </row>
    <row r="238" spans="1:7" s="229" customFormat="1" ht="24" customHeight="1" x14ac:dyDescent="0.2">
      <c r="A238" s="224" t="str">
        <f t="shared" ref="A238:A246" si="71">IFERROR(VLOOKUP(C238,Tabla_Insumos,4,FALSE),"")</f>
        <v/>
      </c>
      <c r="B238" s="222" t="str">
        <f t="shared" ref="B238:B246" si="72">IFERROR(VLOOKUP(C238,Tabla_Insumos,5,FALSE),"")</f>
        <v/>
      </c>
      <c r="C238" s="223"/>
      <c r="D238" s="224" t="str">
        <f t="shared" ref="D238:D246" si="73">IFERROR(VLOOKUP(C238,Tabla_Insumos,2,FALSE),"")</f>
        <v/>
      </c>
      <c r="E238" s="225"/>
      <c r="F238" s="226">
        <f t="shared" ref="F238:F246" si="74">IFERROR(VLOOKUP(C238,Tabla_Insumos,3,FALSE),0)</f>
        <v>0</v>
      </c>
      <c r="G238" s="286">
        <f t="shared" ref="G238:G246" si="75">ROUND(E238*F238,2)</f>
        <v>0</v>
      </c>
    </row>
    <row r="239" spans="1:7" s="229" customFormat="1" ht="24" customHeight="1" x14ac:dyDescent="0.2">
      <c r="A239" s="224" t="str">
        <f t="shared" si="71"/>
        <v/>
      </c>
      <c r="B239" s="222" t="str">
        <f t="shared" si="72"/>
        <v/>
      </c>
      <c r="C239" s="223"/>
      <c r="D239" s="224" t="str">
        <f t="shared" si="73"/>
        <v/>
      </c>
      <c r="E239" s="225"/>
      <c r="F239" s="226">
        <f t="shared" si="74"/>
        <v>0</v>
      </c>
      <c r="G239" s="286">
        <f t="shared" si="75"/>
        <v>0</v>
      </c>
    </row>
    <row r="240" spans="1:7" s="229" customFormat="1" ht="24" customHeight="1" x14ac:dyDescent="0.2">
      <c r="A240" s="224" t="str">
        <f t="shared" si="71"/>
        <v/>
      </c>
      <c r="B240" s="222" t="str">
        <f t="shared" si="72"/>
        <v/>
      </c>
      <c r="C240" s="223"/>
      <c r="D240" s="224" t="str">
        <f t="shared" si="73"/>
        <v/>
      </c>
      <c r="E240" s="225"/>
      <c r="F240" s="226">
        <f t="shared" si="74"/>
        <v>0</v>
      </c>
      <c r="G240" s="286">
        <f t="shared" si="75"/>
        <v>0</v>
      </c>
    </row>
    <row r="241" spans="1:7" s="229" customFormat="1" ht="24" customHeight="1" x14ac:dyDescent="0.2">
      <c r="A241" s="224" t="str">
        <f t="shared" si="71"/>
        <v/>
      </c>
      <c r="B241" s="222" t="str">
        <f t="shared" si="72"/>
        <v/>
      </c>
      <c r="C241" s="223"/>
      <c r="D241" s="224" t="str">
        <f t="shared" si="73"/>
        <v/>
      </c>
      <c r="E241" s="225"/>
      <c r="F241" s="226">
        <f t="shared" si="74"/>
        <v>0</v>
      </c>
      <c r="G241" s="286">
        <f t="shared" si="75"/>
        <v>0</v>
      </c>
    </row>
    <row r="242" spans="1:7" s="229" customFormat="1" ht="24" customHeight="1" x14ac:dyDescent="0.2">
      <c r="A242" s="224" t="str">
        <f t="shared" si="71"/>
        <v/>
      </c>
      <c r="B242" s="222" t="str">
        <f t="shared" si="72"/>
        <v/>
      </c>
      <c r="C242" s="223"/>
      <c r="D242" s="224" t="str">
        <f t="shared" si="73"/>
        <v/>
      </c>
      <c r="E242" s="225"/>
      <c r="F242" s="226">
        <f t="shared" si="74"/>
        <v>0</v>
      </c>
      <c r="G242" s="286">
        <f t="shared" si="75"/>
        <v>0</v>
      </c>
    </row>
    <row r="243" spans="1:7" s="229" customFormat="1" ht="24" customHeight="1" x14ac:dyDescent="0.2">
      <c r="A243" s="224" t="str">
        <f t="shared" si="71"/>
        <v/>
      </c>
      <c r="B243" s="222" t="str">
        <f t="shared" si="72"/>
        <v/>
      </c>
      <c r="C243" s="223"/>
      <c r="D243" s="224" t="str">
        <f t="shared" si="73"/>
        <v/>
      </c>
      <c r="E243" s="225"/>
      <c r="F243" s="226">
        <f t="shared" si="74"/>
        <v>0</v>
      </c>
      <c r="G243" s="286">
        <f t="shared" si="75"/>
        <v>0</v>
      </c>
    </row>
    <row r="244" spans="1:7" s="229" customFormat="1" ht="24" customHeight="1" x14ac:dyDescent="0.2">
      <c r="A244" s="224" t="str">
        <f t="shared" si="71"/>
        <v/>
      </c>
      <c r="B244" s="222" t="str">
        <f t="shared" si="72"/>
        <v/>
      </c>
      <c r="C244" s="223"/>
      <c r="D244" s="224" t="str">
        <f t="shared" si="73"/>
        <v/>
      </c>
      <c r="E244" s="225"/>
      <c r="F244" s="226">
        <f t="shared" si="74"/>
        <v>0</v>
      </c>
      <c r="G244" s="286">
        <f t="shared" si="75"/>
        <v>0</v>
      </c>
    </row>
    <row r="245" spans="1:7" s="229" customFormat="1" ht="24" customHeight="1" x14ac:dyDescent="0.2">
      <c r="A245" s="224" t="str">
        <f t="shared" si="71"/>
        <v/>
      </c>
      <c r="B245" s="222" t="str">
        <f t="shared" si="72"/>
        <v/>
      </c>
      <c r="C245" s="223"/>
      <c r="D245" s="224" t="str">
        <f t="shared" si="73"/>
        <v/>
      </c>
      <c r="E245" s="225"/>
      <c r="F245" s="226">
        <f t="shared" si="74"/>
        <v>0</v>
      </c>
      <c r="G245" s="286">
        <f t="shared" si="75"/>
        <v>0</v>
      </c>
    </row>
    <row r="246" spans="1:7" s="229" customFormat="1" ht="24" customHeight="1" x14ac:dyDescent="0.2">
      <c r="A246" s="224" t="str">
        <f t="shared" si="71"/>
        <v/>
      </c>
      <c r="B246" s="222" t="str">
        <f t="shared" si="72"/>
        <v/>
      </c>
      <c r="C246" s="223"/>
      <c r="D246" s="224" t="str">
        <f t="shared" si="73"/>
        <v/>
      </c>
      <c r="E246" s="225"/>
      <c r="F246" s="226">
        <f t="shared" si="74"/>
        <v>0</v>
      </c>
      <c r="G246" s="286">
        <f t="shared" si="75"/>
        <v>0</v>
      </c>
    </row>
    <row r="247" spans="1:7" ht="24" customHeight="1" x14ac:dyDescent="0.2">
      <c r="A247" s="290"/>
      <c r="B247" s="97"/>
      <c r="D247" s="97"/>
      <c r="E247" s="98"/>
      <c r="F247" s="273" t="s">
        <v>33</v>
      </c>
      <c r="G247" s="288">
        <f>SUBTOTAL(9,G238:G246)</f>
        <v>0</v>
      </c>
    </row>
    <row r="248" spans="1:7" ht="24" customHeight="1" x14ac:dyDescent="0.2">
      <c r="A248" s="291"/>
      <c r="B248" s="97"/>
      <c r="D248" s="97"/>
      <c r="E248" s="98"/>
      <c r="G248" s="289"/>
    </row>
    <row r="249" spans="1:7" ht="24" customHeight="1" x14ac:dyDescent="0.2">
      <c r="A249" s="292" t="str">
        <f>B207</f>
        <v>3.3</v>
      </c>
      <c r="B249" s="293" t="str">
        <f>C207</f>
        <v>Mantenimiento de canteros, plantas herbaceas, arbustos y arboles</v>
      </c>
      <c r="C249" s="104"/>
      <c r="D249" s="104" t="s">
        <v>34</v>
      </c>
      <c r="E249" s="105"/>
      <c r="F249" s="295" t="s">
        <v>35</v>
      </c>
      <c r="G249" s="294">
        <f>SUBTOTAL(9,G212:G248)</f>
        <v>0</v>
      </c>
    </row>
    <row r="251" spans="1:7" ht="24" customHeight="1" x14ac:dyDescent="0.2">
      <c r="A251" s="274" t="s">
        <v>37</v>
      </c>
      <c r="B251" s="275"/>
      <c r="C251" s="275"/>
      <c r="D251" s="275"/>
      <c r="E251" s="275"/>
      <c r="F251" s="275"/>
      <c r="G251" s="276"/>
    </row>
    <row r="252" spans="1:7" ht="24" customHeight="1" x14ac:dyDescent="0.2">
      <c r="A252" s="277" t="s">
        <v>602</v>
      </c>
      <c r="B252" s="93" t="str">
        <f>Comitente</f>
        <v>DIRECCION PROVINCIAL DE ESPACIOS VERDES</v>
      </c>
      <c r="C252" s="89"/>
      <c r="D252" s="94"/>
      <c r="E252" s="94"/>
      <c r="F252" s="95"/>
      <c r="G252" s="278"/>
    </row>
    <row r="253" spans="1:7" ht="24" customHeight="1" x14ac:dyDescent="0.2">
      <c r="A253" s="277" t="s">
        <v>603</v>
      </c>
      <c r="B253" s="93">
        <f>Contratista</f>
        <v>0</v>
      </c>
      <c r="C253" s="90"/>
      <c r="D253" s="90"/>
      <c r="E253" s="90"/>
      <c r="F253" s="96"/>
      <c r="G253" s="279"/>
    </row>
    <row r="254" spans="1:7" ht="24" customHeight="1" x14ac:dyDescent="0.2">
      <c r="A254" s="277" t="s">
        <v>24</v>
      </c>
      <c r="B254" s="93" t="str">
        <f>Obra</f>
        <v>MANTENIMIENTO DEL ÁREA VERDE Y SISITEMA DE RIEGO DEL 
PARQUE BELGRANO E INFINITO POR DESCUBRIR - RENGLON 3</v>
      </c>
      <c r="C254" s="90"/>
      <c r="D254" s="90"/>
      <c r="E254" s="90"/>
      <c r="F254" s="96" t="s">
        <v>38</v>
      </c>
      <c r="G254" s="280">
        <f>Fecha_Base</f>
        <v>44908</v>
      </c>
    </row>
    <row r="255" spans="1:7" ht="24" customHeight="1" x14ac:dyDescent="0.2">
      <c r="A255" s="281" t="s">
        <v>601</v>
      </c>
      <c r="B255" s="91" t="str">
        <f>Ubicación</f>
        <v>CAPITAL</v>
      </c>
      <c r="C255" s="91"/>
      <c r="D255" s="97"/>
      <c r="E255" s="98"/>
      <c r="G255" s="282"/>
    </row>
    <row r="256" spans="1:7" ht="24" customHeight="1" x14ac:dyDescent="0.2">
      <c r="A256" s="281" t="s">
        <v>39</v>
      </c>
      <c r="B256" s="100" t="str">
        <f>IFERROR(VALUE(LEFT(B257,FIND(".",B257)-1)),"")</f>
        <v/>
      </c>
      <c r="C256" s="92" t="str">
        <f>IFERROR(VLOOKUP(B256,Tabla_CyP,2,FALSE),"")</f>
        <v/>
      </c>
      <c r="E256" s="98"/>
      <c r="G256" s="282"/>
    </row>
    <row r="257" spans="1:123" ht="24" customHeight="1" x14ac:dyDescent="0.2">
      <c r="A257" s="281" t="s">
        <v>25</v>
      </c>
      <c r="B257" s="101">
        <f>IFERROR(VLOOKUP(COUNTIF($A$1:A257,"ANALISIS DE PRECIOS"),Tabla_NumeroItem,2,FALSE),"")</f>
        <v>4</v>
      </c>
      <c r="C257" s="92" t="str">
        <f>IFERROR(VLOOKUP(B257,Tabla_CyP,2,FALSE),"")</f>
        <v xml:space="preserve">MANTENIMIENTO DEL MOBILIARIO </v>
      </c>
      <c r="D257" s="97"/>
      <c r="E257" s="98"/>
      <c r="F257" s="96" t="s">
        <v>26</v>
      </c>
      <c r="G257" s="283" t="str">
        <f>IFERROR(VLOOKUP(B257,Tabla_CyP,4,FALSE),"")</f>
        <v>UN</v>
      </c>
    </row>
    <row r="258" spans="1:123" ht="24" customHeight="1" x14ac:dyDescent="0.2">
      <c r="A258" s="281"/>
      <c r="B258" s="91"/>
      <c r="D258" s="97"/>
      <c r="E258" s="98"/>
      <c r="G258" s="282"/>
    </row>
    <row r="259" spans="1:123" ht="24" customHeight="1" x14ac:dyDescent="0.2">
      <c r="A259" s="331" t="s">
        <v>507</v>
      </c>
      <c r="B259" s="332"/>
      <c r="C259" s="333" t="s">
        <v>0</v>
      </c>
      <c r="D259" s="333" t="s">
        <v>27</v>
      </c>
      <c r="E259" s="335" t="s">
        <v>28</v>
      </c>
      <c r="F259" s="337" t="s">
        <v>29</v>
      </c>
      <c r="G259" s="337" t="s">
        <v>30</v>
      </c>
    </row>
    <row r="260" spans="1:123" s="97" customFormat="1" ht="24" customHeight="1" x14ac:dyDescent="0.2">
      <c r="A260" s="102" t="s">
        <v>508</v>
      </c>
      <c r="B260" s="102" t="s">
        <v>509</v>
      </c>
      <c r="C260" s="334"/>
      <c r="D260" s="334"/>
      <c r="E260" s="336"/>
      <c r="F260" s="338"/>
      <c r="G260" s="338"/>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284"/>
      <c r="B261" s="103"/>
      <c r="C261" s="143" t="s">
        <v>604</v>
      </c>
      <c r="D261" s="104"/>
      <c r="E261" s="105"/>
      <c r="F261" s="106"/>
      <c r="G261" s="285"/>
    </row>
    <row r="262" spans="1:123" s="229" customFormat="1" ht="24" customHeight="1" x14ac:dyDescent="0.2">
      <c r="A262" s="224" t="str">
        <f t="shared" ref="A262:A275" si="76">IFERROR(VLOOKUP(C262,Tabla_Insumos,4,FALSE),"")</f>
        <v/>
      </c>
      <c r="B262" s="222" t="str">
        <f>IFERROR(VLOOKUP(C262,Tabla_Insumos,5,FALSE),"")</f>
        <v/>
      </c>
      <c r="C262" s="223"/>
      <c r="D262" s="224" t="str">
        <f t="shared" ref="D262:D275" si="77">IFERROR(VLOOKUP(C262,Tabla_Insumos,2,FALSE),"")</f>
        <v/>
      </c>
      <c r="E262" s="225"/>
      <c r="F262" s="226">
        <f t="shared" ref="F262:F275" si="78">IFERROR(VLOOKUP(C262,Tabla_Insumos,3,FALSE),0)</f>
        <v>0</v>
      </c>
      <c r="G262" s="286">
        <f>ROUND(E262*F262,2)</f>
        <v>0</v>
      </c>
    </row>
    <row r="263" spans="1:123" s="229" customFormat="1" ht="24" customHeight="1" x14ac:dyDescent="0.2">
      <c r="A263" s="224" t="str">
        <f t="shared" si="76"/>
        <v/>
      </c>
      <c r="B263" s="222" t="str">
        <f t="shared" ref="B263:B275" si="79">IFERROR(VLOOKUP(C263,Tabla_Insumos,5,FALSE),"")</f>
        <v/>
      </c>
      <c r="C263" s="223"/>
      <c r="D263" s="224" t="str">
        <f t="shared" si="77"/>
        <v/>
      </c>
      <c r="E263" s="225"/>
      <c r="F263" s="226">
        <f t="shared" si="78"/>
        <v>0</v>
      </c>
      <c r="G263" s="286">
        <f t="shared" ref="G263:G275" si="80">ROUND(E263*F263,2)</f>
        <v>0</v>
      </c>
    </row>
    <row r="264" spans="1:123" s="229" customFormat="1" ht="24" customHeight="1" x14ac:dyDescent="0.2">
      <c r="A264" s="224" t="str">
        <f t="shared" si="76"/>
        <v/>
      </c>
      <c r="B264" s="222" t="str">
        <f t="shared" si="79"/>
        <v/>
      </c>
      <c r="C264" s="223"/>
      <c r="D264" s="224" t="str">
        <f t="shared" si="77"/>
        <v/>
      </c>
      <c r="E264" s="225"/>
      <c r="F264" s="226">
        <f t="shared" si="78"/>
        <v>0</v>
      </c>
      <c r="G264" s="286">
        <f t="shared" si="80"/>
        <v>0</v>
      </c>
    </row>
    <row r="265" spans="1:123" s="229" customFormat="1" ht="24" customHeight="1" x14ac:dyDescent="0.2">
      <c r="A265" s="224" t="str">
        <f t="shared" si="76"/>
        <v/>
      </c>
      <c r="B265" s="222" t="str">
        <f t="shared" si="79"/>
        <v/>
      </c>
      <c r="C265" s="223"/>
      <c r="D265" s="224" t="str">
        <f t="shared" si="77"/>
        <v/>
      </c>
      <c r="E265" s="225"/>
      <c r="F265" s="226">
        <f t="shared" si="78"/>
        <v>0</v>
      </c>
      <c r="G265" s="286">
        <f t="shared" si="80"/>
        <v>0</v>
      </c>
    </row>
    <row r="266" spans="1:123" s="229" customFormat="1" ht="24" customHeight="1" x14ac:dyDescent="0.2">
      <c r="A266" s="224" t="str">
        <f t="shared" si="76"/>
        <v/>
      </c>
      <c r="B266" s="222" t="str">
        <f t="shared" si="79"/>
        <v/>
      </c>
      <c r="C266" s="223"/>
      <c r="D266" s="224" t="str">
        <f t="shared" si="77"/>
        <v/>
      </c>
      <c r="E266" s="225"/>
      <c r="F266" s="226">
        <f t="shared" si="78"/>
        <v>0</v>
      </c>
      <c r="G266" s="286">
        <f t="shared" si="80"/>
        <v>0</v>
      </c>
    </row>
    <row r="267" spans="1:123" s="229" customFormat="1" ht="24" customHeight="1" x14ac:dyDescent="0.2">
      <c r="A267" s="224" t="str">
        <f t="shared" si="76"/>
        <v/>
      </c>
      <c r="B267" s="222" t="str">
        <f t="shared" si="79"/>
        <v/>
      </c>
      <c r="C267" s="223"/>
      <c r="D267" s="224" t="str">
        <f t="shared" si="77"/>
        <v/>
      </c>
      <c r="E267" s="225"/>
      <c r="F267" s="226">
        <f t="shared" si="78"/>
        <v>0</v>
      </c>
      <c r="G267" s="286">
        <f t="shared" si="80"/>
        <v>0</v>
      </c>
    </row>
    <row r="268" spans="1:123" s="229" customFormat="1" ht="24" customHeight="1" x14ac:dyDescent="0.2">
      <c r="A268" s="224" t="str">
        <f t="shared" si="76"/>
        <v/>
      </c>
      <c r="B268" s="222" t="str">
        <f t="shared" si="79"/>
        <v/>
      </c>
      <c r="C268" s="223"/>
      <c r="D268" s="224" t="str">
        <f t="shared" si="77"/>
        <v/>
      </c>
      <c r="E268" s="225"/>
      <c r="F268" s="226">
        <f t="shared" si="78"/>
        <v>0</v>
      </c>
      <c r="G268" s="286">
        <f t="shared" si="80"/>
        <v>0</v>
      </c>
    </row>
    <row r="269" spans="1:123" s="229" customFormat="1" ht="24" customHeight="1" x14ac:dyDescent="0.2">
      <c r="A269" s="224" t="str">
        <f t="shared" si="76"/>
        <v/>
      </c>
      <c r="B269" s="222" t="str">
        <f t="shared" si="79"/>
        <v/>
      </c>
      <c r="C269" s="223"/>
      <c r="D269" s="224" t="str">
        <f t="shared" si="77"/>
        <v/>
      </c>
      <c r="E269" s="225"/>
      <c r="F269" s="226">
        <f t="shared" si="78"/>
        <v>0</v>
      </c>
      <c r="G269" s="286">
        <f t="shared" si="80"/>
        <v>0</v>
      </c>
    </row>
    <row r="270" spans="1:123" s="229" customFormat="1" ht="24" customHeight="1" x14ac:dyDescent="0.2">
      <c r="A270" s="224" t="str">
        <f t="shared" si="76"/>
        <v/>
      </c>
      <c r="B270" s="222" t="str">
        <f t="shared" si="79"/>
        <v/>
      </c>
      <c r="C270" s="223"/>
      <c r="D270" s="224" t="str">
        <f t="shared" si="77"/>
        <v/>
      </c>
      <c r="E270" s="225"/>
      <c r="F270" s="226">
        <f t="shared" si="78"/>
        <v>0</v>
      </c>
      <c r="G270" s="286">
        <f t="shared" si="80"/>
        <v>0</v>
      </c>
    </row>
    <row r="271" spans="1:123" s="229" customFormat="1" ht="24" customHeight="1" x14ac:dyDescent="0.2">
      <c r="A271" s="224" t="str">
        <f t="shared" si="76"/>
        <v/>
      </c>
      <c r="B271" s="222" t="str">
        <f t="shared" si="79"/>
        <v/>
      </c>
      <c r="C271" s="223"/>
      <c r="D271" s="224" t="str">
        <f t="shared" si="77"/>
        <v/>
      </c>
      <c r="E271" s="225"/>
      <c r="F271" s="226">
        <f t="shared" si="78"/>
        <v>0</v>
      </c>
      <c r="G271" s="286">
        <f t="shared" si="80"/>
        <v>0</v>
      </c>
    </row>
    <row r="272" spans="1:123" s="229" customFormat="1" ht="24" customHeight="1" x14ac:dyDescent="0.2">
      <c r="A272" s="224" t="str">
        <f t="shared" si="76"/>
        <v/>
      </c>
      <c r="B272" s="222" t="str">
        <f t="shared" si="79"/>
        <v/>
      </c>
      <c r="C272" s="223"/>
      <c r="D272" s="224" t="str">
        <f t="shared" si="77"/>
        <v/>
      </c>
      <c r="E272" s="225"/>
      <c r="F272" s="226">
        <f t="shared" si="78"/>
        <v>0</v>
      </c>
      <c r="G272" s="286">
        <f t="shared" si="80"/>
        <v>0</v>
      </c>
    </row>
    <row r="273" spans="1:7" s="229" customFormat="1" ht="24" customHeight="1" x14ac:dyDescent="0.2">
      <c r="A273" s="224" t="str">
        <f t="shared" si="76"/>
        <v/>
      </c>
      <c r="B273" s="222" t="str">
        <f t="shared" si="79"/>
        <v/>
      </c>
      <c r="C273" s="223"/>
      <c r="D273" s="224" t="str">
        <f t="shared" si="77"/>
        <v/>
      </c>
      <c r="E273" s="225"/>
      <c r="F273" s="226">
        <f t="shared" si="78"/>
        <v>0</v>
      </c>
      <c r="G273" s="286">
        <f t="shared" si="80"/>
        <v>0</v>
      </c>
    </row>
    <row r="274" spans="1:7" s="229" customFormat="1" ht="24" customHeight="1" x14ac:dyDescent="0.2">
      <c r="A274" s="224" t="str">
        <f t="shared" si="76"/>
        <v/>
      </c>
      <c r="B274" s="222" t="str">
        <f t="shared" si="79"/>
        <v/>
      </c>
      <c r="C274" s="223"/>
      <c r="D274" s="224" t="str">
        <f t="shared" si="77"/>
        <v/>
      </c>
      <c r="E274" s="225"/>
      <c r="F274" s="226">
        <f t="shared" si="78"/>
        <v>0</v>
      </c>
      <c r="G274" s="286">
        <f t="shared" si="80"/>
        <v>0</v>
      </c>
    </row>
    <row r="275" spans="1:7" s="229" customFormat="1" ht="24" customHeight="1" x14ac:dyDescent="0.2">
      <c r="A275" s="224" t="str">
        <f t="shared" si="76"/>
        <v/>
      </c>
      <c r="B275" s="222" t="str">
        <f t="shared" si="79"/>
        <v/>
      </c>
      <c r="C275" s="223"/>
      <c r="D275" s="224" t="str">
        <f t="shared" si="77"/>
        <v/>
      </c>
      <c r="E275" s="225"/>
      <c r="F275" s="227">
        <f t="shared" si="78"/>
        <v>0</v>
      </c>
      <c r="G275" s="286">
        <f t="shared" si="80"/>
        <v>0</v>
      </c>
    </row>
    <row r="276" spans="1:7" ht="24" customHeight="1" x14ac:dyDescent="0.2">
      <c r="A276" s="287"/>
      <c r="D276" s="97"/>
      <c r="E276" s="98"/>
      <c r="F276" s="273" t="s">
        <v>31</v>
      </c>
      <c r="G276" s="288">
        <f>SUBTOTAL(9,G262:G275)</f>
        <v>0</v>
      </c>
    </row>
    <row r="277" spans="1:7" ht="24" customHeight="1" x14ac:dyDescent="0.2">
      <c r="A277" s="287"/>
      <c r="C277" s="107" t="s">
        <v>605</v>
      </c>
      <c r="D277" s="97"/>
      <c r="E277" s="98"/>
      <c r="G277" s="289"/>
    </row>
    <row r="278" spans="1:7" s="229" customFormat="1" ht="24" customHeight="1" x14ac:dyDescent="0.2">
      <c r="A278" s="224" t="str">
        <f t="shared" ref="A278:A285" si="81">IFERROR(VLOOKUP(C278,Tabla_Insumos,4,FALSE),"")</f>
        <v/>
      </c>
      <c r="B278" s="222">
        <f t="shared" ref="B278:B285" si="82">IFERROR(VLOOKUP(A278,Tabla_Indices,5,FALSE),"")</f>
        <v>0</v>
      </c>
      <c r="C278" s="223"/>
      <c r="D278" s="224" t="str">
        <f t="shared" ref="D278:D285" si="83">IFERROR(VLOOKUP(C278,Tabla_Insumos,2,FALSE),"")</f>
        <v/>
      </c>
      <c r="E278" s="225"/>
      <c r="F278" s="228">
        <f t="shared" ref="F278:F285" si="84">IFERROR(VLOOKUP(C278,Tabla_Insumos,3,FALSE),0)</f>
        <v>0</v>
      </c>
      <c r="G278" s="286">
        <f>ROUND(E278*F278,2)</f>
        <v>0</v>
      </c>
    </row>
    <row r="279" spans="1:7" s="229" customFormat="1" ht="24" customHeight="1" x14ac:dyDescent="0.2">
      <c r="A279" s="224" t="str">
        <f t="shared" si="81"/>
        <v/>
      </c>
      <c r="B279" s="222">
        <f t="shared" si="82"/>
        <v>0</v>
      </c>
      <c r="C279" s="223"/>
      <c r="D279" s="224" t="str">
        <f t="shared" si="83"/>
        <v/>
      </c>
      <c r="E279" s="225"/>
      <c r="F279" s="228">
        <f t="shared" si="84"/>
        <v>0</v>
      </c>
      <c r="G279" s="286">
        <f>ROUND(E279*F279,2)</f>
        <v>0</v>
      </c>
    </row>
    <row r="280" spans="1:7" s="229" customFormat="1" ht="24" customHeight="1" x14ac:dyDescent="0.2">
      <c r="A280" s="224" t="str">
        <f t="shared" si="81"/>
        <v/>
      </c>
      <c r="B280" s="222">
        <f t="shared" si="82"/>
        <v>0</v>
      </c>
      <c r="C280" s="223"/>
      <c r="D280" s="224" t="str">
        <f t="shared" si="83"/>
        <v/>
      </c>
      <c r="E280" s="225"/>
      <c r="F280" s="228">
        <f t="shared" si="84"/>
        <v>0</v>
      </c>
      <c r="G280" s="286">
        <f t="shared" ref="G280:G285" si="85">ROUND(E280*F280,2)</f>
        <v>0</v>
      </c>
    </row>
    <row r="281" spans="1:7" s="229" customFormat="1" ht="24" customHeight="1" x14ac:dyDescent="0.2">
      <c r="A281" s="224" t="str">
        <f t="shared" si="81"/>
        <v/>
      </c>
      <c r="B281" s="222">
        <f t="shared" si="82"/>
        <v>0</v>
      </c>
      <c r="C281" s="223"/>
      <c r="D281" s="224" t="str">
        <f t="shared" si="83"/>
        <v/>
      </c>
      <c r="E281" s="225"/>
      <c r="F281" s="228">
        <f t="shared" si="84"/>
        <v>0</v>
      </c>
      <c r="G281" s="286">
        <f t="shared" si="85"/>
        <v>0</v>
      </c>
    </row>
    <row r="282" spans="1:7" s="229" customFormat="1" ht="24" customHeight="1" x14ac:dyDescent="0.2">
      <c r="A282" s="224" t="str">
        <f t="shared" si="81"/>
        <v/>
      </c>
      <c r="B282" s="222">
        <f t="shared" si="82"/>
        <v>0</v>
      </c>
      <c r="C282" s="223"/>
      <c r="D282" s="224" t="str">
        <f t="shared" si="83"/>
        <v/>
      </c>
      <c r="E282" s="225"/>
      <c r="F282" s="226">
        <f t="shared" si="84"/>
        <v>0</v>
      </c>
      <c r="G282" s="286">
        <f t="shared" si="85"/>
        <v>0</v>
      </c>
    </row>
    <row r="283" spans="1:7" s="229" customFormat="1" ht="24" customHeight="1" x14ac:dyDescent="0.2">
      <c r="A283" s="224" t="str">
        <f t="shared" si="81"/>
        <v/>
      </c>
      <c r="B283" s="222">
        <f t="shared" si="82"/>
        <v>0</v>
      </c>
      <c r="C283" s="223"/>
      <c r="D283" s="224" t="str">
        <f t="shared" si="83"/>
        <v/>
      </c>
      <c r="E283" s="225"/>
      <c r="F283" s="226">
        <f t="shared" si="84"/>
        <v>0</v>
      </c>
      <c r="G283" s="286">
        <f t="shared" si="85"/>
        <v>0</v>
      </c>
    </row>
    <row r="284" spans="1:7" s="229" customFormat="1" ht="24" customHeight="1" x14ac:dyDescent="0.2">
      <c r="A284" s="224" t="str">
        <f t="shared" si="81"/>
        <v/>
      </c>
      <c r="B284" s="222">
        <f t="shared" si="82"/>
        <v>0</v>
      </c>
      <c r="C284" s="223"/>
      <c r="D284" s="224" t="str">
        <f t="shared" si="83"/>
        <v/>
      </c>
      <c r="E284" s="225"/>
      <c r="F284" s="226">
        <f t="shared" si="84"/>
        <v>0</v>
      </c>
      <c r="G284" s="286">
        <f t="shared" si="85"/>
        <v>0</v>
      </c>
    </row>
    <row r="285" spans="1:7" s="229" customFormat="1" ht="24" customHeight="1" x14ac:dyDescent="0.2">
      <c r="A285" s="224" t="str">
        <f t="shared" si="81"/>
        <v/>
      </c>
      <c r="B285" s="222">
        <f t="shared" si="82"/>
        <v>0</v>
      </c>
      <c r="C285" s="223"/>
      <c r="D285" s="224" t="str">
        <f t="shared" si="83"/>
        <v/>
      </c>
      <c r="E285" s="225"/>
      <c r="F285" s="226">
        <f t="shared" si="84"/>
        <v>0</v>
      </c>
      <c r="G285" s="286">
        <f t="shared" si="85"/>
        <v>0</v>
      </c>
    </row>
    <row r="286" spans="1:7" ht="24" customHeight="1" x14ac:dyDescent="0.2">
      <c r="A286" s="287"/>
      <c r="D286" s="97"/>
      <c r="E286" s="98"/>
      <c r="F286" s="273" t="s">
        <v>32</v>
      </c>
      <c r="G286" s="288">
        <f>SUBTOTAL(9,G278:G285)</f>
        <v>0</v>
      </c>
    </row>
    <row r="287" spans="1:7" ht="24" customHeight="1" x14ac:dyDescent="0.2">
      <c r="A287" s="287"/>
      <c r="C287" s="107" t="s">
        <v>606</v>
      </c>
      <c r="D287" s="97"/>
      <c r="E287" s="98"/>
      <c r="G287" s="289"/>
    </row>
    <row r="288" spans="1:7" s="229" customFormat="1" ht="24" customHeight="1" x14ac:dyDescent="0.2">
      <c r="A288" s="224" t="str">
        <f t="shared" ref="A288:A296" si="86">IFERROR(VLOOKUP(C288,Tabla_Insumos,4,FALSE),"")</f>
        <v/>
      </c>
      <c r="B288" s="222" t="str">
        <f t="shared" ref="B288:B296" si="87">IFERROR(VLOOKUP(C288,Tabla_Insumos,5,FALSE),"")</f>
        <v/>
      </c>
      <c r="C288" s="223"/>
      <c r="D288" s="224" t="str">
        <f t="shared" ref="D288:D296" si="88">IFERROR(VLOOKUP(C288,Tabla_Insumos,2,FALSE),"")</f>
        <v/>
      </c>
      <c r="E288" s="225"/>
      <c r="F288" s="226">
        <f t="shared" ref="F288:F296" si="89">IFERROR(VLOOKUP(C288,Tabla_Insumos,3,FALSE),0)</f>
        <v>0</v>
      </c>
      <c r="G288" s="286">
        <f t="shared" ref="G288:G296" si="90">ROUND(E288*F288,2)</f>
        <v>0</v>
      </c>
    </row>
    <row r="289" spans="1:7" s="229" customFormat="1" ht="24" customHeight="1" x14ac:dyDescent="0.2">
      <c r="A289" s="224" t="str">
        <f t="shared" si="86"/>
        <v/>
      </c>
      <c r="B289" s="222" t="str">
        <f t="shared" si="87"/>
        <v/>
      </c>
      <c r="C289" s="223"/>
      <c r="D289" s="224" t="str">
        <f t="shared" si="88"/>
        <v/>
      </c>
      <c r="E289" s="225"/>
      <c r="F289" s="226">
        <f t="shared" si="89"/>
        <v>0</v>
      </c>
      <c r="G289" s="286">
        <f t="shared" si="90"/>
        <v>0</v>
      </c>
    </row>
    <row r="290" spans="1:7" s="229" customFormat="1" ht="24" customHeight="1" x14ac:dyDescent="0.2">
      <c r="A290" s="224" t="str">
        <f t="shared" si="86"/>
        <v/>
      </c>
      <c r="B290" s="222" t="str">
        <f t="shared" si="87"/>
        <v/>
      </c>
      <c r="C290" s="223"/>
      <c r="D290" s="224" t="str">
        <f t="shared" si="88"/>
        <v/>
      </c>
      <c r="E290" s="225"/>
      <c r="F290" s="226">
        <f t="shared" si="89"/>
        <v>0</v>
      </c>
      <c r="G290" s="286">
        <f t="shared" si="90"/>
        <v>0</v>
      </c>
    </row>
    <row r="291" spans="1:7" s="229" customFormat="1" ht="24" customHeight="1" x14ac:dyDescent="0.2">
      <c r="A291" s="224" t="str">
        <f t="shared" si="86"/>
        <v/>
      </c>
      <c r="B291" s="222" t="str">
        <f t="shared" si="87"/>
        <v/>
      </c>
      <c r="C291" s="223"/>
      <c r="D291" s="224" t="str">
        <f t="shared" si="88"/>
        <v/>
      </c>
      <c r="E291" s="225"/>
      <c r="F291" s="226">
        <f t="shared" si="89"/>
        <v>0</v>
      </c>
      <c r="G291" s="286">
        <f t="shared" si="90"/>
        <v>0</v>
      </c>
    </row>
    <row r="292" spans="1:7" s="229" customFormat="1" ht="24" customHeight="1" x14ac:dyDescent="0.2">
      <c r="A292" s="224" t="str">
        <f t="shared" si="86"/>
        <v/>
      </c>
      <c r="B292" s="222" t="str">
        <f t="shared" si="87"/>
        <v/>
      </c>
      <c r="C292" s="223"/>
      <c r="D292" s="224" t="str">
        <f t="shared" si="88"/>
        <v/>
      </c>
      <c r="E292" s="225"/>
      <c r="F292" s="226">
        <f t="shared" si="89"/>
        <v>0</v>
      </c>
      <c r="G292" s="286">
        <f t="shared" si="90"/>
        <v>0</v>
      </c>
    </row>
    <row r="293" spans="1:7" s="229" customFormat="1" ht="24" customHeight="1" x14ac:dyDescent="0.2">
      <c r="A293" s="224" t="str">
        <f t="shared" si="86"/>
        <v/>
      </c>
      <c r="B293" s="222" t="str">
        <f t="shared" si="87"/>
        <v/>
      </c>
      <c r="C293" s="223"/>
      <c r="D293" s="224" t="str">
        <f t="shared" si="88"/>
        <v/>
      </c>
      <c r="E293" s="225"/>
      <c r="F293" s="226">
        <f t="shared" si="89"/>
        <v>0</v>
      </c>
      <c r="G293" s="286">
        <f t="shared" si="90"/>
        <v>0</v>
      </c>
    </row>
    <row r="294" spans="1:7" s="229" customFormat="1" ht="24" customHeight="1" x14ac:dyDescent="0.2">
      <c r="A294" s="224" t="str">
        <f t="shared" si="86"/>
        <v/>
      </c>
      <c r="B294" s="222" t="str">
        <f t="shared" si="87"/>
        <v/>
      </c>
      <c r="C294" s="223"/>
      <c r="D294" s="224" t="str">
        <f t="shared" si="88"/>
        <v/>
      </c>
      <c r="E294" s="225"/>
      <c r="F294" s="226">
        <f t="shared" si="89"/>
        <v>0</v>
      </c>
      <c r="G294" s="286">
        <f t="shared" si="90"/>
        <v>0</v>
      </c>
    </row>
    <row r="295" spans="1:7" s="229" customFormat="1" ht="24" customHeight="1" x14ac:dyDescent="0.2">
      <c r="A295" s="224" t="str">
        <f t="shared" si="86"/>
        <v/>
      </c>
      <c r="B295" s="222" t="str">
        <f t="shared" si="87"/>
        <v/>
      </c>
      <c r="C295" s="223"/>
      <c r="D295" s="224" t="str">
        <f t="shared" si="88"/>
        <v/>
      </c>
      <c r="E295" s="225"/>
      <c r="F295" s="226">
        <f t="shared" si="89"/>
        <v>0</v>
      </c>
      <c r="G295" s="286">
        <f t="shared" si="90"/>
        <v>0</v>
      </c>
    </row>
    <row r="296" spans="1:7" s="229" customFormat="1" ht="24" customHeight="1" x14ac:dyDescent="0.2">
      <c r="A296" s="224" t="str">
        <f t="shared" si="86"/>
        <v/>
      </c>
      <c r="B296" s="222" t="str">
        <f t="shared" si="87"/>
        <v/>
      </c>
      <c r="C296" s="223"/>
      <c r="D296" s="224" t="str">
        <f t="shared" si="88"/>
        <v/>
      </c>
      <c r="E296" s="225"/>
      <c r="F296" s="226">
        <f t="shared" si="89"/>
        <v>0</v>
      </c>
      <c r="G296" s="286">
        <f t="shared" si="90"/>
        <v>0</v>
      </c>
    </row>
    <row r="297" spans="1:7" ht="24" customHeight="1" x14ac:dyDescent="0.2">
      <c r="A297" s="290"/>
      <c r="B297" s="97"/>
      <c r="D297" s="97"/>
      <c r="E297" s="98"/>
      <c r="F297" s="273" t="s">
        <v>33</v>
      </c>
      <c r="G297" s="288">
        <f>SUBTOTAL(9,G288:G296)</f>
        <v>0</v>
      </c>
    </row>
    <row r="298" spans="1:7" ht="24" customHeight="1" x14ac:dyDescent="0.2">
      <c r="A298" s="291"/>
      <c r="B298" s="97"/>
      <c r="D298" s="97"/>
      <c r="E298" s="98"/>
      <c r="G298" s="289"/>
    </row>
    <row r="299" spans="1:7" ht="24" customHeight="1" x14ac:dyDescent="0.2">
      <c r="A299" s="292">
        <f>B257</f>
        <v>4</v>
      </c>
      <c r="B299" s="293" t="str">
        <f>C257</f>
        <v xml:space="preserve">MANTENIMIENTO DEL MOBILIARIO </v>
      </c>
      <c r="C299" s="104"/>
      <c r="D299" s="104" t="s">
        <v>34</v>
      </c>
      <c r="E299" s="105"/>
      <c r="F299" s="295" t="s">
        <v>35</v>
      </c>
      <c r="G299" s="294">
        <f>SUBTOTAL(9,G262:G298)</f>
        <v>0</v>
      </c>
    </row>
    <row r="301" spans="1:7" ht="24" customHeight="1" x14ac:dyDescent="0.2">
      <c r="A301" s="274" t="s">
        <v>37</v>
      </c>
      <c r="B301" s="275"/>
      <c r="C301" s="275"/>
      <c r="D301" s="275"/>
      <c r="E301" s="275"/>
      <c r="F301" s="275"/>
      <c r="G301" s="276"/>
    </row>
    <row r="302" spans="1:7" ht="24" customHeight="1" x14ac:dyDescent="0.2">
      <c r="A302" s="277" t="s">
        <v>602</v>
      </c>
      <c r="B302" s="93" t="str">
        <f>Comitente</f>
        <v>DIRECCION PROVINCIAL DE ESPACIOS VERDES</v>
      </c>
      <c r="C302" s="89"/>
      <c r="D302" s="94"/>
      <c r="E302" s="94"/>
      <c r="F302" s="95"/>
      <c r="G302" s="278"/>
    </row>
    <row r="303" spans="1:7" ht="24" customHeight="1" x14ac:dyDescent="0.2">
      <c r="A303" s="277" t="s">
        <v>603</v>
      </c>
      <c r="B303" s="93">
        <f>Contratista</f>
        <v>0</v>
      </c>
      <c r="C303" s="90"/>
      <c r="D303" s="90"/>
      <c r="E303" s="90"/>
      <c r="F303" s="96"/>
      <c r="G303" s="279"/>
    </row>
    <row r="304" spans="1:7" ht="24" customHeight="1" x14ac:dyDescent="0.2">
      <c r="A304" s="277" t="s">
        <v>24</v>
      </c>
      <c r="B304" s="93" t="str">
        <f>Obra</f>
        <v>MANTENIMIENTO DEL ÁREA VERDE Y SISITEMA DE RIEGO DEL 
PARQUE BELGRANO E INFINITO POR DESCUBRIR - RENGLON 3</v>
      </c>
      <c r="C304" s="90"/>
      <c r="D304" s="90"/>
      <c r="E304" s="90"/>
      <c r="F304" s="96" t="s">
        <v>38</v>
      </c>
      <c r="G304" s="280">
        <f>Fecha_Base</f>
        <v>44908</v>
      </c>
    </row>
    <row r="305" spans="1:123" ht="24" customHeight="1" x14ac:dyDescent="0.2">
      <c r="A305" s="281" t="s">
        <v>601</v>
      </c>
      <c r="B305" s="91" t="str">
        <f>Ubicación</f>
        <v>CAPITAL</v>
      </c>
      <c r="C305" s="91"/>
      <c r="D305" s="97"/>
      <c r="E305" s="98"/>
      <c r="G305" s="282"/>
    </row>
    <row r="306" spans="1:123" ht="24" customHeight="1" x14ac:dyDescent="0.2">
      <c r="A306" s="281" t="s">
        <v>39</v>
      </c>
      <c r="B306" s="100" t="str">
        <f>IFERROR(VALUE(LEFT(B307,FIND(".",B307)-1)),"")</f>
        <v/>
      </c>
      <c r="C306" s="92" t="str">
        <f>IFERROR(VLOOKUP(B306,Tabla_CyP,2,FALSE),"")</f>
        <v/>
      </c>
      <c r="E306" s="98"/>
      <c r="G306" s="282"/>
    </row>
    <row r="307" spans="1:123" ht="24" customHeight="1" x14ac:dyDescent="0.2">
      <c r="A307" s="281" t="s">
        <v>25</v>
      </c>
      <c r="B307" s="101">
        <f>IFERROR(VLOOKUP(COUNTIF($A$1:A307,"ANALISIS DE PRECIOS"),Tabla_NumeroItem,2,FALSE),"")</f>
        <v>5</v>
      </c>
      <c r="C307" s="92" t="str">
        <f>IFERROR(VLOOKUP(B307,Tabla_CyP,2,FALSE),"")</f>
        <v>COMPRA Y REPOSICION DE ESPECIES ORNAMENTALES</v>
      </c>
      <c r="D307" s="97"/>
      <c r="E307" s="98"/>
      <c r="F307" s="96" t="s">
        <v>26</v>
      </c>
      <c r="G307" s="283" t="str">
        <f>IFERROR(VLOOKUP(B307,Tabla_CyP,4,FALSE),"")</f>
        <v>UN</v>
      </c>
    </row>
    <row r="308" spans="1:123" ht="24" customHeight="1" x14ac:dyDescent="0.2">
      <c r="A308" s="281"/>
      <c r="B308" s="91"/>
      <c r="D308" s="97"/>
      <c r="E308" s="98"/>
      <c r="G308" s="282"/>
    </row>
    <row r="309" spans="1:123" ht="24" customHeight="1" x14ac:dyDescent="0.2">
      <c r="A309" s="331" t="s">
        <v>507</v>
      </c>
      <c r="B309" s="332"/>
      <c r="C309" s="333" t="s">
        <v>0</v>
      </c>
      <c r="D309" s="333" t="s">
        <v>27</v>
      </c>
      <c r="E309" s="335" t="s">
        <v>28</v>
      </c>
      <c r="F309" s="337" t="s">
        <v>29</v>
      </c>
      <c r="G309" s="337" t="s">
        <v>30</v>
      </c>
    </row>
    <row r="310" spans="1:123" s="97" customFormat="1" ht="24" customHeight="1" x14ac:dyDescent="0.2">
      <c r="A310" s="102" t="s">
        <v>508</v>
      </c>
      <c r="B310" s="102" t="s">
        <v>509</v>
      </c>
      <c r="C310" s="334"/>
      <c r="D310" s="334"/>
      <c r="E310" s="336"/>
      <c r="F310" s="338"/>
      <c r="G310" s="338"/>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284"/>
      <c r="B311" s="103"/>
      <c r="C311" s="143" t="s">
        <v>604</v>
      </c>
      <c r="D311" s="104"/>
      <c r="E311" s="105"/>
      <c r="F311" s="106"/>
      <c r="G311" s="285"/>
    </row>
    <row r="312" spans="1:123" s="229" customFormat="1" ht="24" customHeight="1" x14ac:dyDescent="0.2">
      <c r="A312" s="224" t="str">
        <f t="shared" ref="A312:A325" si="91">IFERROR(VLOOKUP(C312,Tabla_Insumos,4,FALSE),"")</f>
        <v/>
      </c>
      <c r="B312" s="222" t="str">
        <f>IFERROR(VLOOKUP(C312,Tabla_Insumos,5,FALSE),"")</f>
        <v/>
      </c>
      <c r="C312" s="223"/>
      <c r="D312" s="224" t="str">
        <f t="shared" ref="D312:D325" si="92">IFERROR(VLOOKUP(C312,Tabla_Insumos,2,FALSE),"")</f>
        <v/>
      </c>
      <c r="E312" s="225"/>
      <c r="F312" s="226">
        <f t="shared" ref="F312:F325" si="93">IFERROR(VLOOKUP(C312,Tabla_Insumos,3,FALSE),0)</f>
        <v>0</v>
      </c>
      <c r="G312" s="286">
        <f>ROUND(E312*F312,2)</f>
        <v>0</v>
      </c>
    </row>
    <row r="313" spans="1:123" s="229" customFormat="1" ht="24" customHeight="1" x14ac:dyDescent="0.2">
      <c r="A313" s="224" t="str">
        <f t="shared" si="91"/>
        <v/>
      </c>
      <c r="B313" s="222" t="str">
        <f t="shared" ref="B313:B325" si="94">IFERROR(VLOOKUP(C313,Tabla_Insumos,5,FALSE),"")</f>
        <v/>
      </c>
      <c r="C313" s="223"/>
      <c r="D313" s="224" t="str">
        <f t="shared" si="92"/>
        <v/>
      </c>
      <c r="E313" s="225"/>
      <c r="F313" s="226">
        <f t="shared" si="93"/>
        <v>0</v>
      </c>
      <c r="G313" s="286">
        <f t="shared" ref="G313:G325" si="95">ROUND(E313*F313,2)</f>
        <v>0</v>
      </c>
    </row>
    <row r="314" spans="1:123" s="229" customFormat="1" ht="24" customHeight="1" x14ac:dyDescent="0.2">
      <c r="A314" s="224" t="str">
        <f t="shared" si="91"/>
        <v/>
      </c>
      <c r="B314" s="222" t="str">
        <f t="shared" si="94"/>
        <v/>
      </c>
      <c r="C314" s="223"/>
      <c r="D314" s="224" t="str">
        <f t="shared" si="92"/>
        <v/>
      </c>
      <c r="E314" s="225"/>
      <c r="F314" s="226">
        <f t="shared" si="93"/>
        <v>0</v>
      </c>
      <c r="G314" s="286">
        <f t="shared" si="95"/>
        <v>0</v>
      </c>
    </row>
    <row r="315" spans="1:123" s="229" customFormat="1" ht="24" customHeight="1" x14ac:dyDescent="0.2">
      <c r="A315" s="224" t="str">
        <f t="shared" si="91"/>
        <v/>
      </c>
      <c r="B315" s="222" t="str">
        <f t="shared" si="94"/>
        <v/>
      </c>
      <c r="C315" s="223"/>
      <c r="D315" s="224" t="str">
        <f t="shared" si="92"/>
        <v/>
      </c>
      <c r="E315" s="225"/>
      <c r="F315" s="226">
        <f t="shared" si="93"/>
        <v>0</v>
      </c>
      <c r="G315" s="286">
        <f t="shared" si="95"/>
        <v>0</v>
      </c>
    </row>
    <row r="316" spans="1:123" s="229" customFormat="1" ht="24" customHeight="1" x14ac:dyDescent="0.2">
      <c r="A316" s="224" t="str">
        <f t="shared" si="91"/>
        <v/>
      </c>
      <c r="B316" s="222" t="str">
        <f t="shared" si="94"/>
        <v/>
      </c>
      <c r="C316" s="223"/>
      <c r="D316" s="224" t="str">
        <f t="shared" si="92"/>
        <v/>
      </c>
      <c r="E316" s="225"/>
      <c r="F316" s="226">
        <f t="shared" si="93"/>
        <v>0</v>
      </c>
      <c r="G316" s="286">
        <f t="shared" si="95"/>
        <v>0</v>
      </c>
    </row>
    <row r="317" spans="1:123" s="229" customFormat="1" ht="24" customHeight="1" x14ac:dyDescent="0.2">
      <c r="A317" s="224" t="str">
        <f t="shared" si="91"/>
        <v/>
      </c>
      <c r="B317" s="222" t="str">
        <f t="shared" si="94"/>
        <v/>
      </c>
      <c r="C317" s="223"/>
      <c r="D317" s="224" t="str">
        <f t="shared" si="92"/>
        <v/>
      </c>
      <c r="E317" s="225"/>
      <c r="F317" s="226">
        <f t="shared" si="93"/>
        <v>0</v>
      </c>
      <c r="G317" s="286">
        <f t="shared" si="95"/>
        <v>0</v>
      </c>
    </row>
    <row r="318" spans="1:123" s="229" customFormat="1" ht="24" customHeight="1" x14ac:dyDescent="0.2">
      <c r="A318" s="224" t="str">
        <f t="shared" si="91"/>
        <v/>
      </c>
      <c r="B318" s="222" t="str">
        <f t="shared" si="94"/>
        <v/>
      </c>
      <c r="C318" s="223"/>
      <c r="D318" s="224" t="str">
        <f t="shared" si="92"/>
        <v/>
      </c>
      <c r="E318" s="225"/>
      <c r="F318" s="226">
        <f t="shared" si="93"/>
        <v>0</v>
      </c>
      <c r="G318" s="286">
        <f t="shared" si="95"/>
        <v>0</v>
      </c>
    </row>
    <row r="319" spans="1:123" s="229" customFormat="1" ht="24" customHeight="1" x14ac:dyDescent="0.2">
      <c r="A319" s="224" t="str">
        <f t="shared" si="91"/>
        <v/>
      </c>
      <c r="B319" s="222" t="str">
        <f t="shared" si="94"/>
        <v/>
      </c>
      <c r="C319" s="223"/>
      <c r="D319" s="224" t="str">
        <f t="shared" si="92"/>
        <v/>
      </c>
      <c r="E319" s="225"/>
      <c r="F319" s="226">
        <f t="shared" si="93"/>
        <v>0</v>
      </c>
      <c r="G319" s="286">
        <f t="shared" si="95"/>
        <v>0</v>
      </c>
    </row>
    <row r="320" spans="1:123" s="229" customFormat="1" ht="24" customHeight="1" x14ac:dyDescent="0.2">
      <c r="A320" s="224" t="str">
        <f t="shared" si="91"/>
        <v/>
      </c>
      <c r="B320" s="222" t="str">
        <f t="shared" si="94"/>
        <v/>
      </c>
      <c r="C320" s="223"/>
      <c r="D320" s="224" t="str">
        <f t="shared" si="92"/>
        <v/>
      </c>
      <c r="E320" s="225"/>
      <c r="F320" s="226">
        <f t="shared" si="93"/>
        <v>0</v>
      </c>
      <c r="G320" s="286">
        <f t="shared" si="95"/>
        <v>0</v>
      </c>
    </row>
    <row r="321" spans="1:7" s="229" customFormat="1" ht="24" customHeight="1" x14ac:dyDescent="0.2">
      <c r="A321" s="224" t="str">
        <f t="shared" si="91"/>
        <v/>
      </c>
      <c r="B321" s="222" t="str">
        <f t="shared" si="94"/>
        <v/>
      </c>
      <c r="C321" s="223"/>
      <c r="D321" s="224" t="str">
        <f t="shared" si="92"/>
        <v/>
      </c>
      <c r="E321" s="225"/>
      <c r="F321" s="226">
        <f t="shared" si="93"/>
        <v>0</v>
      </c>
      <c r="G321" s="286">
        <f t="shared" si="95"/>
        <v>0</v>
      </c>
    </row>
    <row r="322" spans="1:7" s="229" customFormat="1" ht="24" customHeight="1" x14ac:dyDescent="0.2">
      <c r="A322" s="224" t="str">
        <f t="shared" si="91"/>
        <v/>
      </c>
      <c r="B322" s="222" t="str">
        <f t="shared" si="94"/>
        <v/>
      </c>
      <c r="C322" s="223"/>
      <c r="D322" s="224" t="str">
        <f t="shared" si="92"/>
        <v/>
      </c>
      <c r="E322" s="225"/>
      <c r="F322" s="226">
        <f t="shared" si="93"/>
        <v>0</v>
      </c>
      <c r="G322" s="286">
        <f t="shared" si="95"/>
        <v>0</v>
      </c>
    </row>
    <row r="323" spans="1:7" s="229" customFormat="1" ht="24" customHeight="1" x14ac:dyDescent="0.2">
      <c r="A323" s="224" t="str">
        <f t="shared" si="91"/>
        <v/>
      </c>
      <c r="B323" s="222" t="str">
        <f t="shared" si="94"/>
        <v/>
      </c>
      <c r="C323" s="223"/>
      <c r="D323" s="224" t="str">
        <f t="shared" si="92"/>
        <v/>
      </c>
      <c r="E323" s="225"/>
      <c r="F323" s="226">
        <f t="shared" si="93"/>
        <v>0</v>
      </c>
      <c r="G323" s="286">
        <f t="shared" si="95"/>
        <v>0</v>
      </c>
    </row>
    <row r="324" spans="1:7" s="229" customFormat="1" ht="24" customHeight="1" x14ac:dyDescent="0.2">
      <c r="A324" s="224" t="str">
        <f t="shared" si="91"/>
        <v/>
      </c>
      <c r="B324" s="222" t="str">
        <f t="shared" si="94"/>
        <v/>
      </c>
      <c r="C324" s="223"/>
      <c r="D324" s="224" t="str">
        <f t="shared" si="92"/>
        <v/>
      </c>
      <c r="E324" s="225"/>
      <c r="F324" s="226">
        <f t="shared" si="93"/>
        <v>0</v>
      </c>
      <c r="G324" s="286">
        <f t="shared" si="95"/>
        <v>0</v>
      </c>
    </row>
    <row r="325" spans="1:7" s="229" customFormat="1" ht="24" customHeight="1" x14ac:dyDescent="0.2">
      <c r="A325" s="224" t="str">
        <f t="shared" si="91"/>
        <v/>
      </c>
      <c r="B325" s="222" t="str">
        <f t="shared" si="94"/>
        <v/>
      </c>
      <c r="C325" s="223"/>
      <c r="D325" s="224" t="str">
        <f t="shared" si="92"/>
        <v/>
      </c>
      <c r="E325" s="225"/>
      <c r="F325" s="227">
        <f t="shared" si="93"/>
        <v>0</v>
      </c>
      <c r="G325" s="286">
        <f t="shared" si="95"/>
        <v>0</v>
      </c>
    </row>
    <row r="326" spans="1:7" ht="24" customHeight="1" x14ac:dyDescent="0.2">
      <c r="A326" s="287"/>
      <c r="D326" s="97"/>
      <c r="E326" s="98"/>
      <c r="F326" s="273" t="s">
        <v>31</v>
      </c>
      <c r="G326" s="288">
        <f>SUBTOTAL(9,G312:G325)</f>
        <v>0</v>
      </c>
    </row>
    <row r="327" spans="1:7" ht="24" customHeight="1" x14ac:dyDescent="0.2">
      <c r="A327" s="287"/>
      <c r="C327" s="107" t="s">
        <v>605</v>
      </c>
      <c r="D327" s="97"/>
      <c r="E327" s="98"/>
      <c r="G327" s="289"/>
    </row>
    <row r="328" spans="1:7" s="229" customFormat="1" ht="24" customHeight="1" x14ac:dyDescent="0.2">
      <c r="A328" s="224" t="str">
        <f t="shared" ref="A328:A335" si="96">IFERROR(VLOOKUP(C328,Tabla_Insumos,4,FALSE),"")</f>
        <v/>
      </c>
      <c r="B328" s="222">
        <f t="shared" ref="B328:B335" si="97">IFERROR(VLOOKUP(A328,Tabla_Indices,5,FALSE),"")</f>
        <v>0</v>
      </c>
      <c r="C328" s="223"/>
      <c r="D328" s="224" t="str">
        <f t="shared" ref="D328:D335" si="98">IFERROR(VLOOKUP(C328,Tabla_Insumos,2,FALSE),"")</f>
        <v/>
      </c>
      <c r="E328" s="225"/>
      <c r="F328" s="228">
        <f t="shared" ref="F328:F335" si="99">IFERROR(VLOOKUP(C328,Tabla_Insumos,3,FALSE),0)</f>
        <v>0</v>
      </c>
      <c r="G328" s="286">
        <f>ROUND(E328*F328,2)</f>
        <v>0</v>
      </c>
    </row>
    <row r="329" spans="1:7" s="229" customFormat="1" ht="24" customHeight="1" x14ac:dyDescent="0.2">
      <c r="A329" s="224" t="str">
        <f t="shared" si="96"/>
        <v/>
      </c>
      <c r="B329" s="222">
        <f t="shared" si="97"/>
        <v>0</v>
      </c>
      <c r="C329" s="223"/>
      <c r="D329" s="224" t="str">
        <f t="shared" si="98"/>
        <v/>
      </c>
      <c r="E329" s="225"/>
      <c r="F329" s="228">
        <f t="shared" si="99"/>
        <v>0</v>
      </c>
      <c r="G329" s="286">
        <f>ROUND(E329*F329,2)</f>
        <v>0</v>
      </c>
    </row>
    <row r="330" spans="1:7" s="229" customFormat="1" ht="24" customHeight="1" x14ac:dyDescent="0.2">
      <c r="A330" s="224" t="str">
        <f t="shared" si="96"/>
        <v/>
      </c>
      <c r="B330" s="222">
        <f t="shared" si="97"/>
        <v>0</v>
      </c>
      <c r="C330" s="223"/>
      <c r="D330" s="224" t="str">
        <f t="shared" si="98"/>
        <v/>
      </c>
      <c r="E330" s="225"/>
      <c r="F330" s="228">
        <f t="shared" si="99"/>
        <v>0</v>
      </c>
      <c r="G330" s="286">
        <f t="shared" ref="G330:G335" si="100">ROUND(E330*F330,2)</f>
        <v>0</v>
      </c>
    </row>
    <row r="331" spans="1:7" s="229" customFormat="1" ht="24" customHeight="1" x14ac:dyDescent="0.2">
      <c r="A331" s="224" t="str">
        <f t="shared" si="96"/>
        <v/>
      </c>
      <c r="B331" s="222">
        <f t="shared" si="97"/>
        <v>0</v>
      </c>
      <c r="C331" s="223"/>
      <c r="D331" s="224" t="str">
        <f t="shared" si="98"/>
        <v/>
      </c>
      <c r="E331" s="225"/>
      <c r="F331" s="228">
        <f t="shared" si="99"/>
        <v>0</v>
      </c>
      <c r="G331" s="286">
        <f t="shared" si="100"/>
        <v>0</v>
      </c>
    </row>
    <row r="332" spans="1:7" s="229" customFormat="1" ht="24" customHeight="1" x14ac:dyDescent="0.2">
      <c r="A332" s="224" t="str">
        <f t="shared" si="96"/>
        <v/>
      </c>
      <c r="B332" s="222">
        <f t="shared" si="97"/>
        <v>0</v>
      </c>
      <c r="C332" s="223"/>
      <c r="D332" s="224" t="str">
        <f t="shared" si="98"/>
        <v/>
      </c>
      <c r="E332" s="225"/>
      <c r="F332" s="226">
        <f t="shared" si="99"/>
        <v>0</v>
      </c>
      <c r="G332" s="286">
        <f t="shared" si="100"/>
        <v>0</v>
      </c>
    </row>
    <row r="333" spans="1:7" s="229" customFormat="1" ht="24" customHeight="1" x14ac:dyDescent="0.2">
      <c r="A333" s="224" t="str">
        <f t="shared" si="96"/>
        <v/>
      </c>
      <c r="B333" s="222">
        <f t="shared" si="97"/>
        <v>0</v>
      </c>
      <c r="C333" s="223"/>
      <c r="D333" s="224" t="str">
        <f t="shared" si="98"/>
        <v/>
      </c>
      <c r="E333" s="225"/>
      <c r="F333" s="226">
        <f t="shared" si="99"/>
        <v>0</v>
      </c>
      <c r="G333" s="286">
        <f t="shared" si="100"/>
        <v>0</v>
      </c>
    </row>
    <row r="334" spans="1:7" s="229" customFormat="1" ht="24" customHeight="1" x14ac:dyDescent="0.2">
      <c r="A334" s="224" t="str">
        <f t="shared" si="96"/>
        <v/>
      </c>
      <c r="B334" s="222">
        <f t="shared" si="97"/>
        <v>0</v>
      </c>
      <c r="C334" s="223"/>
      <c r="D334" s="224" t="str">
        <f t="shared" si="98"/>
        <v/>
      </c>
      <c r="E334" s="225"/>
      <c r="F334" s="226">
        <f t="shared" si="99"/>
        <v>0</v>
      </c>
      <c r="G334" s="286">
        <f t="shared" si="100"/>
        <v>0</v>
      </c>
    </row>
    <row r="335" spans="1:7" s="229" customFormat="1" ht="24" customHeight="1" x14ac:dyDescent="0.2">
      <c r="A335" s="224" t="str">
        <f t="shared" si="96"/>
        <v/>
      </c>
      <c r="B335" s="222">
        <f t="shared" si="97"/>
        <v>0</v>
      </c>
      <c r="C335" s="223"/>
      <c r="D335" s="224" t="str">
        <f t="shared" si="98"/>
        <v/>
      </c>
      <c r="E335" s="225"/>
      <c r="F335" s="226">
        <f t="shared" si="99"/>
        <v>0</v>
      </c>
      <c r="G335" s="286">
        <f t="shared" si="100"/>
        <v>0</v>
      </c>
    </row>
    <row r="336" spans="1:7" ht="24" customHeight="1" x14ac:dyDescent="0.2">
      <c r="A336" s="287"/>
      <c r="D336" s="97"/>
      <c r="E336" s="98"/>
      <c r="F336" s="273" t="s">
        <v>32</v>
      </c>
      <c r="G336" s="288">
        <f>SUBTOTAL(9,G328:G335)</f>
        <v>0</v>
      </c>
    </row>
    <row r="337" spans="1:7" ht="24" customHeight="1" x14ac:dyDescent="0.2">
      <c r="A337" s="287"/>
      <c r="C337" s="107" t="s">
        <v>606</v>
      </c>
      <c r="D337" s="97"/>
      <c r="E337" s="98"/>
      <c r="G337" s="289"/>
    </row>
    <row r="338" spans="1:7" s="229" customFormat="1" ht="24" customHeight="1" x14ac:dyDescent="0.2">
      <c r="A338" s="224" t="str">
        <f t="shared" ref="A338:A346" si="101">IFERROR(VLOOKUP(C338,Tabla_Insumos,4,FALSE),"")</f>
        <v/>
      </c>
      <c r="B338" s="222" t="str">
        <f t="shared" ref="B338:B346" si="102">IFERROR(VLOOKUP(C338,Tabla_Insumos,5,FALSE),"")</f>
        <v/>
      </c>
      <c r="C338" s="223"/>
      <c r="D338" s="224" t="str">
        <f t="shared" ref="D338:D346" si="103">IFERROR(VLOOKUP(C338,Tabla_Insumos,2,FALSE),"")</f>
        <v/>
      </c>
      <c r="E338" s="225"/>
      <c r="F338" s="226">
        <f t="shared" ref="F338:F346" si="104">IFERROR(VLOOKUP(C338,Tabla_Insumos,3,FALSE),0)</f>
        <v>0</v>
      </c>
      <c r="G338" s="286">
        <f t="shared" ref="G338:G346" si="105">ROUND(E338*F338,2)</f>
        <v>0</v>
      </c>
    </row>
    <row r="339" spans="1:7" s="229" customFormat="1" ht="24" customHeight="1" x14ac:dyDescent="0.2">
      <c r="A339" s="224" t="str">
        <f t="shared" si="101"/>
        <v/>
      </c>
      <c r="B339" s="222" t="str">
        <f t="shared" si="102"/>
        <v/>
      </c>
      <c r="C339" s="223"/>
      <c r="D339" s="224" t="str">
        <f t="shared" si="103"/>
        <v/>
      </c>
      <c r="E339" s="225"/>
      <c r="F339" s="226">
        <f t="shared" si="104"/>
        <v>0</v>
      </c>
      <c r="G339" s="286">
        <f t="shared" si="105"/>
        <v>0</v>
      </c>
    </row>
    <row r="340" spans="1:7" s="229" customFormat="1" ht="24" customHeight="1" x14ac:dyDescent="0.2">
      <c r="A340" s="224" t="str">
        <f t="shared" si="101"/>
        <v/>
      </c>
      <c r="B340" s="222" t="str">
        <f t="shared" si="102"/>
        <v/>
      </c>
      <c r="C340" s="223"/>
      <c r="D340" s="224" t="str">
        <f t="shared" si="103"/>
        <v/>
      </c>
      <c r="E340" s="225"/>
      <c r="F340" s="226">
        <f t="shared" si="104"/>
        <v>0</v>
      </c>
      <c r="G340" s="286">
        <f t="shared" si="105"/>
        <v>0</v>
      </c>
    </row>
    <row r="341" spans="1:7" s="229" customFormat="1" ht="24" customHeight="1" x14ac:dyDescent="0.2">
      <c r="A341" s="224" t="str">
        <f t="shared" si="101"/>
        <v/>
      </c>
      <c r="B341" s="222" t="str">
        <f t="shared" si="102"/>
        <v/>
      </c>
      <c r="C341" s="223"/>
      <c r="D341" s="224" t="str">
        <f t="shared" si="103"/>
        <v/>
      </c>
      <c r="E341" s="225"/>
      <c r="F341" s="226">
        <f t="shared" si="104"/>
        <v>0</v>
      </c>
      <c r="G341" s="286">
        <f t="shared" si="105"/>
        <v>0</v>
      </c>
    </row>
    <row r="342" spans="1:7" s="229" customFormat="1" ht="24" customHeight="1" x14ac:dyDescent="0.2">
      <c r="A342" s="224" t="str">
        <f t="shared" si="101"/>
        <v/>
      </c>
      <c r="B342" s="222" t="str">
        <f t="shared" si="102"/>
        <v/>
      </c>
      <c r="C342" s="223"/>
      <c r="D342" s="224" t="str">
        <f t="shared" si="103"/>
        <v/>
      </c>
      <c r="E342" s="225"/>
      <c r="F342" s="226">
        <f t="shared" si="104"/>
        <v>0</v>
      </c>
      <c r="G342" s="286">
        <f t="shared" si="105"/>
        <v>0</v>
      </c>
    </row>
    <row r="343" spans="1:7" s="229" customFormat="1" ht="24" customHeight="1" x14ac:dyDescent="0.2">
      <c r="A343" s="224" t="str">
        <f t="shared" si="101"/>
        <v/>
      </c>
      <c r="B343" s="222" t="str">
        <f t="shared" si="102"/>
        <v/>
      </c>
      <c r="C343" s="223"/>
      <c r="D343" s="224" t="str">
        <f t="shared" si="103"/>
        <v/>
      </c>
      <c r="E343" s="225"/>
      <c r="F343" s="226">
        <f t="shared" si="104"/>
        <v>0</v>
      </c>
      <c r="G343" s="286">
        <f t="shared" si="105"/>
        <v>0</v>
      </c>
    </row>
    <row r="344" spans="1:7" s="229" customFormat="1" ht="24" customHeight="1" x14ac:dyDescent="0.2">
      <c r="A344" s="224" t="str">
        <f t="shared" si="101"/>
        <v/>
      </c>
      <c r="B344" s="222" t="str">
        <f t="shared" si="102"/>
        <v/>
      </c>
      <c r="C344" s="223"/>
      <c r="D344" s="224" t="str">
        <f t="shared" si="103"/>
        <v/>
      </c>
      <c r="E344" s="225"/>
      <c r="F344" s="226">
        <f t="shared" si="104"/>
        <v>0</v>
      </c>
      <c r="G344" s="286">
        <f t="shared" si="105"/>
        <v>0</v>
      </c>
    </row>
    <row r="345" spans="1:7" s="229" customFormat="1" ht="24" customHeight="1" x14ac:dyDescent="0.2">
      <c r="A345" s="224" t="str">
        <f t="shared" si="101"/>
        <v/>
      </c>
      <c r="B345" s="222" t="str">
        <f t="shared" si="102"/>
        <v/>
      </c>
      <c r="C345" s="223"/>
      <c r="D345" s="224" t="str">
        <f t="shared" si="103"/>
        <v/>
      </c>
      <c r="E345" s="225"/>
      <c r="F345" s="226">
        <f t="shared" si="104"/>
        <v>0</v>
      </c>
      <c r="G345" s="286">
        <f t="shared" si="105"/>
        <v>0</v>
      </c>
    </row>
    <row r="346" spans="1:7" s="229" customFormat="1" ht="24" customHeight="1" x14ac:dyDescent="0.2">
      <c r="A346" s="224" t="str">
        <f t="shared" si="101"/>
        <v/>
      </c>
      <c r="B346" s="222" t="str">
        <f t="shared" si="102"/>
        <v/>
      </c>
      <c r="C346" s="223"/>
      <c r="D346" s="224" t="str">
        <f t="shared" si="103"/>
        <v/>
      </c>
      <c r="E346" s="225"/>
      <c r="F346" s="226">
        <f t="shared" si="104"/>
        <v>0</v>
      </c>
      <c r="G346" s="286">
        <f t="shared" si="105"/>
        <v>0</v>
      </c>
    </row>
    <row r="347" spans="1:7" ht="24" customHeight="1" x14ac:dyDescent="0.2">
      <c r="A347" s="290"/>
      <c r="B347" s="97"/>
      <c r="D347" s="97"/>
      <c r="E347" s="98"/>
      <c r="F347" s="273" t="s">
        <v>33</v>
      </c>
      <c r="G347" s="288">
        <f>SUBTOTAL(9,G338:G346)</f>
        <v>0</v>
      </c>
    </row>
    <row r="348" spans="1:7" ht="24" customHeight="1" x14ac:dyDescent="0.2">
      <c r="A348" s="291"/>
      <c r="B348" s="97"/>
      <c r="D348" s="97"/>
      <c r="E348" s="98"/>
      <c r="G348" s="289"/>
    </row>
    <row r="349" spans="1:7" ht="24" customHeight="1" x14ac:dyDescent="0.2">
      <c r="A349" s="292">
        <f>B307</f>
        <v>5</v>
      </c>
      <c r="B349" s="293" t="str">
        <f>C307</f>
        <v>COMPRA Y REPOSICION DE ESPECIES ORNAMENTALES</v>
      </c>
      <c r="C349" s="104"/>
      <c r="D349" s="104" t="s">
        <v>34</v>
      </c>
      <c r="E349" s="105"/>
      <c r="F349" s="295" t="s">
        <v>35</v>
      </c>
      <c r="G349" s="294">
        <f>SUBTOTAL(9,G312:G348)</f>
        <v>0</v>
      </c>
    </row>
    <row r="351" spans="1:7" ht="24" customHeight="1" x14ac:dyDescent="0.2">
      <c r="A351" s="274" t="s">
        <v>37</v>
      </c>
      <c r="B351" s="275"/>
      <c r="C351" s="275"/>
      <c r="D351" s="275"/>
      <c r="E351" s="275"/>
      <c r="F351" s="275"/>
      <c r="G351" s="276"/>
    </row>
    <row r="352" spans="1:7" ht="24" customHeight="1" x14ac:dyDescent="0.2">
      <c r="A352" s="277" t="s">
        <v>602</v>
      </c>
      <c r="B352" s="93" t="str">
        <f>Comitente</f>
        <v>DIRECCION PROVINCIAL DE ESPACIOS VERDES</v>
      </c>
      <c r="C352" s="89"/>
      <c r="D352" s="94"/>
      <c r="E352" s="94"/>
      <c r="F352" s="95"/>
      <c r="G352" s="278"/>
    </row>
    <row r="353" spans="1:123" ht="24" customHeight="1" x14ac:dyDescent="0.2">
      <c r="A353" s="277" t="s">
        <v>603</v>
      </c>
      <c r="B353" s="93">
        <f>Contratista</f>
        <v>0</v>
      </c>
      <c r="C353" s="90"/>
      <c r="D353" s="90"/>
      <c r="E353" s="90"/>
      <c r="F353" s="96"/>
      <c r="G353" s="279"/>
    </row>
    <row r="354" spans="1:123" ht="24" customHeight="1" x14ac:dyDescent="0.2">
      <c r="A354" s="277" t="s">
        <v>24</v>
      </c>
      <c r="B354" s="93" t="str">
        <f>Obra</f>
        <v>MANTENIMIENTO DEL ÁREA VERDE Y SISITEMA DE RIEGO DEL 
PARQUE BELGRANO E INFINITO POR DESCUBRIR - RENGLON 3</v>
      </c>
      <c r="C354" s="90"/>
      <c r="D354" s="90"/>
      <c r="E354" s="90"/>
      <c r="F354" s="96" t="s">
        <v>38</v>
      </c>
      <c r="G354" s="280">
        <f>Fecha_Base</f>
        <v>44908</v>
      </c>
    </row>
    <row r="355" spans="1:123" ht="24" customHeight="1" x14ac:dyDescent="0.2">
      <c r="A355" s="281" t="s">
        <v>601</v>
      </c>
      <c r="B355" s="91" t="str">
        <f>Ubicación</f>
        <v>CAPITAL</v>
      </c>
      <c r="C355" s="91"/>
      <c r="D355" s="97"/>
      <c r="E355" s="98"/>
      <c r="G355" s="282"/>
    </row>
    <row r="356" spans="1:123" ht="24" customHeight="1" x14ac:dyDescent="0.2">
      <c r="A356" s="281" t="s">
        <v>39</v>
      </c>
      <c r="B356" s="100" t="str">
        <f>IFERROR(VALUE(LEFT(B357,FIND(".",B357)-1)),"")</f>
        <v/>
      </c>
      <c r="C356" s="92" t="str">
        <f>IFERROR(VLOOKUP(B356,Tabla_CyP,2,FALSE),"")</f>
        <v/>
      </c>
      <c r="E356" s="98"/>
      <c r="G356" s="282"/>
    </row>
    <row r="357" spans="1:123" ht="24" customHeight="1" x14ac:dyDescent="0.2">
      <c r="A357" s="281" t="s">
        <v>25</v>
      </c>
      <c r="B357" s="101">
        <f>IFERROR(VLOOKUP(COUNTIF($A$1:A357,"ANALISIS DE PRECIOS"),Tabla_NumeroItem,2,FALSE),"")</f>
        <v>6</v>
      </c>
      <c r="C357" s="92" t="str">
        <f>IFERROR(VLOOKUP(B357,Tabla_CyP,2,FALSE),"")</f>
        <v>PROGRAMA DE FERTILIZACION</v>
      </c>
      <c r="D357" s="97"/>
      <c r="E357" s="98"/>
      <c r="F357" s="96" t="s">
        <v>26</v>
      </c>
      <c r="G357" s="283" t="str">
        <f>IFERROR(VLOOKUP(B357,Tabla_CyP,4,FALSE),"")</f>
        <v>UN</v>
      </c>
    </row>
    <row r="358" spans="1:123" ht="24" customHeight="1" x14ac:dyDescent="0.2">
      <c r="A358" s="281"/>
      <c r="B358" s="91"/>
      <c r="D358" s="97"/>
      <c r="E358" s="98"/>
      <c r="G358" s="282"/>
    </row>
    <row r="359" spans="1:123" ht="24" customHeight="1" x14ac:dyDescent="0.2">
      <c r="A359" s="331" t="s">
        <v>507</v>
      </c>
      <c r="B359" s="332"/>
      <c r="C359" s="333" t="s">
        <v>0</v>
      </c>
      <c r="D359" s="333" t="s">
        <v>27</v>
      </c>
      <c r="E359" s="335" t="s">
        <v>28</v>
      </c>
      <c r="F359" s="337" t="s">
        <v>29</v>
      </c>
      <c r="G359" s="337" t="s">
        <v>30</v>
      </c>
    </row>
    <row r="360" spans="1:123" s="97" customFormat="1" ht="24" customHeight="1" x14ac:dyDescent="0.2">
      <c r="A360" s="102" t="s">
        <v>508</v>
      </c>
      <c r="B360" s="102" t="s">
        <v>509</v>
      </c>
      <c r="C360" s="334"/>
      <c r="D360" s="334"/>
      <c r="E360" s="336"/>
      <c r="F360" s="338"/>
      <c r="G360" s="338"/>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284"/>
      <c r="B361" s="103"/>
      <c r="C361" s="143" t="s">
        <v>604</v>
      </c>
      <c r="D361" s="104"/>
      <c r="E361" s="105"/>
      <c r="F361" s="106"/>
      <c r="G361" s="285"/>
    </row>
    <row r="362" spans="1:123" s="229" customFormat="1" ht="24" customHeight="1" x14ac:dyDescent="0.2">
      <c r="A362" s="224" t="str">
        <f t="shared" ref="A362:A375" si="106">IFERROR(VLOOKUP(C362,Tabla_Insumos,4,FALSE),"")</f>
        <v/>
      </c>
      <c r="B362" s="222" t="str">
        <f>IFERROR(VLOOKUP(C362,Tabla_Insumos,5,FALSE),"")</f>
        <v/>
      </c>
      <c r="C362" s="223"/>
      <c r="D362" s="224" t="str">
        <f t="shared" ref="D362:D375" si="107">IFERROR(VLOOKUP(C362,Tabla_Insumos,2,FALSE),"")</f>
        <v/>
      </c>
      <c r="E362" s="225"/>
      <c r="F362" s="226">
        <f t="shared" ref="F362:F375" si="108">IFERROR(VLOOKUP(C362,Tabla_Insumos,3,FALSE),0)</f>
        <v>0</v>
      </c>
      <c r="G362" s="286">
        <f>ROUND(E362*F362,2)</f>
        <v>0</v>
      </c>
    </row>
    <row r="363" spans="1:123" s="229" customFormat="1" ht="24" customHeight="1" x14ac:dyDescent="0.2">
      <c r="A363" s="224" t="str">
        <f t="shared" si="106"/>
        <v/>
      </c>
      <c r="B363" s="222" t="str">
        <f t="shared" ref="B363:B375" si="109">IFERROR(VLOOKUP(C363,Tabla_Insumos,5,FALSE),"")</f>
        <v/>
      </c>
      <c r="C363" s="223"/>
      <c r="D363" s="224" t="str">
        <f t="shared" si="107"/>
        <v/>
      </c>
      <c r="E363" s="225"/>
      <c r="F363" s="226">
        <f t="shared" si="108"/>
        <v>0</v>
      </c>
      <c r="G363" s="286">
        <f t="shared" ref="G363:G375" si="110">ROUND(E363*F363,2)</f>
        <v>0</v>
      </c>
    </row>
    <row r="364" spans="1:123" s="229" customFormat="1" ht="24" customHeight="1" x14ac:dyDescent="0.2">
      <c r="A364" s="224" t="str">
        <f t="shared" si="106"/>
        <v/>
      </c>
      <c r="B364" s="222" t="str">
        <f t="shared" si="109"/>
        <v/>
      </c>
      <c r="C364" s="223"/>
      <c r="D364" s="224" t="str">
        <f t="shared" si="107"/>
        <v/>
      </c>
      <c r="E364" s="225"/>
      <c r="F364" s="226">
        <f t="shared" si="108"/>
        <v>0</v>
      </c>
      <c r="G364" s="286">
        <f t="shared" si="110"/>
        <v>0</v>
      </c>
    </row>
    <row r="365" spans="1:123" s="229" customFormat="1" ht="24" customHeight="1" x14ac:dyDescent="0.2">
      <c r="A365" s="224" t="str">
        <f t="shared" si="106"/>
        <v/>
      </c>
      <c r="B365" s="222" t="str">
        <f t="shared" si="109"/>
        <v/>
      </c>
      <c r="C365" s="223"/>
      <c r="D365" s="224" t="str">
        <f t="shared" si="107"/>
        <v/>
      </c>
      <c r="E365" s="225"/>
      <c r="F365" s="226">
        <f t="shared" si="108"/>
        <v>0</v>
      </c>
      <c r="G365" s="286">
        <f t="shared" si="110"/>
        <v>0</v>
      </c>
    </row>
    <row r="366" spans="1:123" s="229" customFormat="1" ht="24" customHeight="1" x14ac:dyDescent="0.2">
      <c r="A366" s="224" t="str">
        <f t="shared" si="106"/>
        <v/>
      </c>
      <c r="B366" s="222" t="str">
        <f t="shared" si="109"/>
        <v/>
      </c>
      <c r="C366" s="223"/>
      <c r="D366" s="224" t="str">
        <f t="shared" si="107"/>
        <v/>
      </c>
      <c r="E366" s="225"/>
      <c r="F366" s="226">
        <f t="shared" si="108"/>
        <v>0</v>
      </c>
      <c r="G366" s="286">
        <f t="shared" si="110"/>
        <v>0</v>
      </c>
    </row>
    <row r="367" spans="1:123" s="229" customFormat="1" ht="24" customHeight="1" x14ac:dyDescent="0.2">
      <c r="A367" s="224" t="str">
        <f t="shared" si="106"/>
        <v/>
      </c>
      <c r="B367" s="222" t="str">
        <f t="shared" si="109"/>
        <v/>
      </c>
      <c r="C367" s="223"/>
      <c r="D367" s="224" t="str">
        <f t="shared" si="107"/>
        <v/>
      </c>
      <c r="E367" s="225"/>
      <c r="F367" s="226">
        <f t="shared" si="108"/>
        <v>0</v>
      </c>
      <c r="G367" s="286">
        <f t="shared" si="110"/>
        <v>0</v>
      </c>
    </row>
    <row r="368" spans="1:123" s="229" customFormat="1" ht="24" customHeight="1" x14ac:dyDescent="0.2">
      <c r="A368" s="224" t="str">
        <f t="shared" si="106"/>
        <v/>
      </c>
      <c r="B368" s="222" t="str">
        <f t="shared" si="109"/>
        <v/>
      </c>
      <c r="C368" s="223"/>
      <c r="D368" s="224" t="str">
        <f t="shared" si="107"/>
        <v/>
      </c>
      <c r="E368" s="225"/>
      <c r="F368" s="226">
        <f t="shared" si="108"/>
        <v>0</v>
      </c>
      <c r="G368" s="286">
        <f t="shared" si="110"/>
        <v>0</v>
      </c>
    </row>
    <row r="369" spans="1:7" s="229" customFormat="1" ht="24" customHeight="1" x14ac:dyDescent="0.2">
      <c r="A369" s="224" t="str">
        <f t="shared" si="106"/>
        <v/>
      </c>
      <c r="B369" s="222" t="str">
        <f t="shared" si="109"/>
        <v/>
      </c>
      <c r="C369" s="223"/>
      <c r="D369" s="224" t="str">
        <f t="shared" si="107"/>
        <v/>
      </c>
      <c r="E369" s="225"/>
      <c r="F369" s="226">
        <f t="shared" si="108"/>
        <v>0</v>
      </c>
      <c r="G369" s="286">
        <f t="shared" si="110"/>
        <v>0</v>
      </c>
    </row>
    <row r="370" spans="1:7" s="229" customFormat="1" ht="24" customHeight="1" x14ac:dyDescent="0.2">
      <c r="A370" s="224" t="str">
        <f t="shared" si="106"/>
        <v/>
      </c>
      <c r="B370" s="222" t="str">
        <f t="shared" si="109"/>
        <v/>
      </c>
      <c r="C370" s="223"/>
      <c r="D370" s="224" t="str">
        <f t="shared" si="107"/>
        <v/>
      </c>
      <c r="E370" s="225"/>
      <c r="F370" s="226">
        <f t="shared" si="108"/>
        <v>0</v>
      </c>
      <c r="G370" s="286">
        <f t="shared" si="110"/>
        <v>0</v>
      </c>
    </row>
    <row r="371" spans="1:7" s="229" customFormat="1" ht="24" customHeight="1" x14ac:dyDescent="0.2">
      <c r="A371" s="224" t="str">
        <f t="shared" si="106"/>
        <v/>
      </c>
      <c r="B371" s="222" t="str">
        <f t="shared" si="109"/>
        <v/>
      </c>
      <c r="C371" s="223"/>
      <c r="D371" s="224" t="str">
        <f t="shared" si="107"/>
        <v/>
      </c>
      <c r="E371" s="225"/>
      <c r="F371" s="226">
        <f t="shared" si="108"/>
        <v>0</v>
      </c>
      <c r="G371" s="286">
        <f t="shared" si="110"/>
        <v>0</v>
      </c>
    </row>
    <row r="372" spans="1:7" s="229" customFormat="1" ht="24" customHeight="1" x14ac:dyDescent="0.2">
      <c r="A372" s="224" t="str">
        <f t="shared" si="106"/>
        <v/>
      </c>
      <c r="B372" s="222" t="str">
        <f t="shared" si="109"/>
        <v/>
      </c>
      <c r="C372" s="223"/>
      <c r="D372" s="224" t="str">
        <f t="shared" si="107"/>
        <v/>
      </c>
      <c r="E372" s="225"/>
      <c r="F372" s="226">
        <f t="shared" si="108"/>
        <v>0</v>
      </c>
      <c r="G372" s="286">
        <f t="shared" si="110"/>
        <v>0</v>
      </c>
    </row>
    <row r="373" spans="1:7" s="229" customFormat="1" ht="24" customHeight="1" x14ac:dyDescent="0.2">
      <c r="A373" s="224" t="str">
        <f t="shared" si="106"/>
        <v/>
      </c>
      <c r="B373" s="222" t="str">
        <f t="shared" si="109"/>
        <v/>
      </c>
      <c r="C373" s="223"/>
      <c r="D373" s="224" t="str">
        <f t="shared" si="107"/>
        <v/>
      </c>
      <c r="E373" s="225"/>
      <c r="F373" s="226">
        <f t="shared" si="108"/>
        <v>0</v>
      </c>
      <c r="G373" s="286">
        <f t="shared" si="110"/>
        <v>0</v>
      </c>
    </row>
    <row r="374" spans="1:7" s="229" customFormat="1" ht="24" customHeight="1" x14ac:dyDescent="0.2">
      <c r="A374" s="224" t="str">
        <f t="shared" si="106"/>
        <v/>
      </c>
      <c r="B374" s="222" t="str">
        <f t="shared" si="109"/>
        <v/>
      </c>
      <c r="C374" s="223"/>
      <c r="D374" s="224" t="str">
        <f t="shared" si="107"/>
        <v/>
      </c>
      <c r="E374" s="225"/>
      <c r="F374" s="226">
        <f t="shared" si="108"/>
        <v>0</v>
      </c>
      <c r="G374" s="286">
        <f t="shared" si="110"/>
        <v>0</v>
      </c>
    </row>
    <row r="375" spans="1:7" s="229" customFormat="1" ht="24" customHeight="1" x14ac:dyDescent="0.2">
      <c r="A375" s="224" t="str">
        <f t="shared" si="106"/>
        <v/>
      </c>
      <c r="B375" s="222" t="str">
        <f t="shared" si="109"/>
        <v/>
      </c>
      <c r="C375" s="223"/>
      <c r="D375" s="224" t="str">
        <f t="shared" si="107"/>
        <v/>
      </c>
      <c r="E375" s="225"/>
      <c r="F375" s="227">
        <f t="shared" si="108"/>
        <v>0</v>
      </c>
      <c r="G375" s="286">
        <f t="shared" si="110"/>
        <v>0</v>
      </c>
    </row>
    <row r="376" spans="1:7" ht="24" customHeight="1" x14ac:dyDescent="0.2">
      <c r="A376" s="287"/>
      <c r="D376" s="97"/>
      <c r="E376" s="98"/>
      <c r="F376" s="273" t="s">
        <v>31</v>
      </c>
      <c r="G376" s="288">
        <f>SUBTOTAL(9,G362:G375)</f>
        <v>0</v>
      </c>
    </row>
    <row r="377" spans="1:7" ht="24" customHeight="1" x14ac:dyDescent="0.2">
      <c r="A377" s="287"/>
      <c r="C377" s="107" t="s">
        <v>605</v>
      </c>
      <c r="D377" s="97"/>
      <c r="E377" s="98"/>
      <c r="G377" s="289"/>
    </row>
    <row r="378" spans="1:7" s="229" customFormat="1" ht="24" customHeight="1" x14ac:dyDescent="0.2">
      <c r="A378" s="224" t="str">
        <f t="shared" ref="A378:A385" si="111">IFERROR(VLOOKUP(C378,Tabla_Insumos,4,FALSE),"")</f>
        <v/>
      </c>
      <c r="B378" s="222">
        <f t="shared" ref="B378:B385" si="112">IFERROR(VLOOKUP(A378,Tabla_Indices,5,FALSE),"")</f>
        <v>0</v>
      </c>
      <c r="C378" s="223"/>
      <c r="D378" s="224" t="str">
        <f t="shared" ref="D378:D385" si="113">IFERROR(VLOOKUP(C378,Tabla_Insumos,2,FALSE),"")</f>
        <v/>
      </c>
      <c r="E378" s="225"/>
      <c r="F378" s="228">
        <f t="shared" ref="F378:F385" si="114">IFERROR(VLOOKUP(C378,Tabla_Insumos,3,FALSE),0)</f>
        <v>0</v>
      </c>
      <c r="G378" s="286">
        <f>ROUND(E378*F378,2)</f>
        <v>0</v>
      </c>
    </row>
    <row r="379" spans="1:7" s="229" customFormat="1" ht="24" customHeight="1" x14ac:dyDescent="0.2">
      <c r="A379" s="224" t="str">
        <f t="shared" si="111"/>
        <v/>
      </c>
      <c r="B379" s="222">
        <f t="shared" si="112"/>
        <v>0</v>
      </c>
      <c r="C379" s="223"/>
      <c r="D379" s="224" t="str">
        <f t="shared" si="113"/>
        <v/>
      </c>
      <c r="E379" s="225"/>
      <c r="F379" s="228">
        <f t="shared" si="114"/>
        <v>0</v>
      </c>
      <c r="G379" s="286">
        <f>ROUND(E379*F379,2)</f>
        <v>0</v>
      </c>
    </row>
    <row r="380" spans="1:7" s="229" customFormat="1" ht="24" customHeight="1" x14ac:dyDescent="0.2">
      <c r="A380" s="224" t="str">
        <f t="shared" si="111"/>
        <v/>
      </c>
      <c r="B380" s="222">
        <f t="shared" si="112"/>
        <v>0</v>
      </c>
      <c r="C380" s="223"/>
      <c r="D380" s="224" t="str">
        <f t="shared" si="113"/>
        <v/>
      </c>
      <c r="E380" s="225"/>
      <c r="F380" s="228">
        <f t="shared" si="114"/>
        <v>0</v>
      </c>
      <c r="G380" s="286">
        <f t="shared" ref="G380:G385" si="115">ROUND(E380*F380,2)</f>
        <v>0</v>
      </c>
    </row>
    <row r="381" spans="1:7" s="229" customFormat="1" ht="24" customHeight="1" x14ac:dyDescent="0.2">
      <c r="A381" s="224" t="str">
        <f t="shared" si="111"/>
        <v/>
      </c>
      <c r="B381" s="222">
        <f t="shared" si="112"/>
        <v>0</v>
      </c>
      <c r="C381" s="223"/>
      <c r="D381" s="224" t="str">
        <f t="shared" si="113"/>
        <v/>
      </c>
      <c r="E381" s="225"/>
      <c r="F381" s="228">
        <f t="shared" si="114"/>
        <v>0</v>
      </c>
      <c r="G381" s="286">
        <f t="shared" si="115"/>
        <v>0</v>
      </c>
    </row>
    <row r="382" spans="1:7" s="229" customFormat="1" ht="24" customHeight="1" x14ac:dyDescent="0.2">
      <c r="A382" s="224" t="str">
        <f t="shared" si="111"/>
        <v/>
      </c>
      <c r="B382" s="222">
        <f t="shared" si="112"/>
        <v>0</v>
      </c>
      <c r="C382" s="223"/>
      <c r="D382" s="224" t="str">
        <f t="shared" si="113"/>
        <v/>
      </c>
      <c r="E382" s="225"/>
      <c r="F382" s="226">
        <f t="shared" si="114"/>
        <v>0</v>
      </c>
      <c r="G382" s="286">
        <f t="shared" si="115"/>
        <v>0</v>
      </c>
    </row>
    <row r="383" spans="1:7" s="229" customFormat="1" ht="24" customHeight="1" x14ac:dyDescent="0.2">
      <c r="A383" s="224" t="str">
        <f t="shared" si="111"/>
        <v/>
      </c>
      <c r="B383" s="222">
        <f t="shared" si="112"/>
        <v>0</v>
      </c>
      <c r="C383" s="223"/>
      <c r="D383" s="224" t="str">
        <f t="shared" si="113"/>
        <v/>
      </c>
      <c r="E383" s="225"/>
      <c r="F383" s="226">
        <f t="shared" si="114"/>
        <v>0</v>
      </c>
      <c r="G383" s="286">
        <f t="shared" si="115"/>
        <v>0</v>
      </c>
    </row>
    <row r="384" spans="1:7" s="229" customFormat="1" ht="24" customHeight="1" x14ac:dyDescent="0.2">
      <c r="A384" s="224" t="str">
        <f t="shared" si="111"/>
        <v/>
      </c>
      <c r="B384" s="222">
        <f t="shared" si="112"/>
        <v>0</v>
      </c>
      <c r="C384" s="223"/>
      <c r="D384" s="224" t="str">
        <f t="shared" si="113"/>
        <v/>
      </c>
      <c r="E384" s="225"/>
      <c r="F384" s="226">
        <f t="shared" si="114"/>
        <v>0</v>
      </c>
      <c r="G384" s="286">
        <f t="shared" si="115"/>
        <v>0</v>
      </c>
    </row>
    <row r="385" spans="1:7" s="229" customFormat="1" ht="24" customHeight="1" x14ac:dyDescent="0.2">
      <c r="A385" s="224" t="str">
        <f t="shared" si="111"/>
        <v/>
      </c>
      <c r="B385" s="222">
        <f t="shared" si="112"/>
        <v>0</v>
      </c>
      <c r="C385" s="223"/>
      <c r="D385" s="224" t="str">
        <f t="shared" si="113"/>
        <v/>
      </c>
      <c r="E385" s="225"/>
      <c r="F385" s="226">
        <f t="shared" si="114"/>
        <v>0</v>
      </c>
      <c r="G385" s="286">
        <f t="shared" si="115"/>
        <v>0</v>
      </c>
    </row>
    <row r="386" spans="1:7" ht="24" customHeight="1" x14ac:dyDescent="0.2">
      <c r="A386" s="287"/>
      <c r="D386" s="97"/>
      <c r="E386" s="98"/>
      <c r="F386" s="273" t="s">
        <v>32</v>
      </c>
      <c r="G386" s="288">
        <f>SUBTOTAL(9,G378:G385)</f>
        <v>0</v>
      </c>
    </row>
    <row r="387" spans="1:7" ht="24" customHeight="1" x14ac:dyDescent="0.2">
      <c r="A387" s="287"/>
      <c r="C387" s="107" t="s">
        <v>606</v>
      </c>
      <c r="D387" s="97"/>
      <c r="E387" s="98"/>
      <c r="G387" s="289"/>
    </row>
    <row r="388" spans="1:7" s="229" customFormat="1" ht="24" customHeight="1" x14ac:dyDescent="0.2">
      <c r="A388" s="224" t="str">
        <f t="shared" ref="A388:A396" si="116">IFERROR(VLOOKUP(C388,Tabla_Insumos,4,FALSE),"")</f>
        <v/>
      </c>
      <c r="B388" s="222" t="str">
        <f t="shared" ref="B388:B396" si="117">IFERROR(VLOOKUP(C388,Tabla_Insumos,5,FALSE),"")</f>
        <v/>
      </c>
      <c r="C388" s="223"/>
      <c r="D388" s="224" t="str">
        <f t="shared" ref="D388:D396" si="118">IFERROR(VLOOKUP(C388,Tabla_Insumos,2,FALSE),"")</f>
        <v/>
      </c>
      <c r="E388" s="225"/>
      <c r="F388" s="226">
        <f t="shared" ref="F388:F396" si="119">IFERROR(VLOOKUP(C388,Tabla_Insumos,3,FALSE),0)</f>
        <v>0</v>
      </c>
      <c r="G388" s="286">
        <f t="shared" ref="G388:G396" si="120">ROUND(E388*F388,2)</f>
        <v>0</v>
      </c>
    </row>
    <row r="389" spans="1:7" s="229" customFormat="1" ht="24" customHeight="1" x14ac:dyDescent="0.2">
      <c r="A389" s="224" t="str">
        <f t="shared" si="116"/>
        <v/>
      </c>
      <c r="B389" s="222" t="str">
        <f t="shared" si="117"/>
        <v/>
      </c>
      <c r="C389" s="223"/>
      <c r="D389" s="224" t="str">
        <f t="shared" si="118"/>
        <v/>
      </c>
      <c r="E389" s="225"/>
      <c r="F389" s="226">
        <f t="shared" si="119"/>
        <v>0</v>
      </c>
      <c r="G389" s="286">
        <f t="shared" si="120"/>
        <v>0</v>
      </c>
    </row>
    <row r="390" spans="1:7" s="229" customFormat="1" ht="24" customHeight="1" x14ac:dyDescent="0.2">
      <c r="A390" s="224" t="str">
        <f t="shared" si="116"/>
        <v/>
      </c>
      <c r="B390" s="222" t="str">
        <f t="shared" si="117"/>
        <v/>
      </c>
      <c r="C390" s="223"/>
      <c r="D390" s="224" t="str">
        <f t="shared" si="118"/>
        <v/>
      </c>
      <c r="E390" s="225"/>
      <c r="F390" s="226">
        <f t="shared" si="119"/>
        <v>0</v>
      </c>
      <c r="G390" s="286">
        <f t="shared" si="120"/>
        <v>0</v>
      </c>
    </row>
    <row r="391" spans="1:7" s="229" customFormat="1" ht="24" customHeight="1" x14ac:dyDescent="0.2">
      <c r="A391" s="224" t="str">
        <f t="shared" si="116"/>
        <v/>
      </c>
      <c r="B391" s="222" t="str">
        <f t="shared" si="117"/>
        <v/>
      </c>
      <c r="C391" s="223"/>
      <c r="D391" s="224" t="str">
        <f t="shared" si="118"/>
        <v/>
      </c>
      <c r="E391" s="225"/>
      <c r="F391" s="226">
        <f t="shared" si="119"/>
        <v>0</v>
      </c>
      <c r="G391" s="286">
        <f t="shared" si="120"/>
        <v>0</v>
      </c>
    </row>
    <row r="392" spans="1:7" s="229" customFormat="1" ht="24" customHeight="1" x14ac:dyDescent="0.2">
      <c r="A392" s="224" t="str">
        <f t="shared" si="116"/>
        <v/>
      </c>
      <c r="B392" s="222" t="str">
        <f t="shared" si="117"/>
        <v/>
      </c>
      <c r="C392" s="223"/>
      <c r="D392" s="224" t="str">
        <f t="shared" si="118"/>
        <v/>
      </c>
      <c r="E392" s="225"/>
      <c r="F392" s="226">
        <f t="shared" si="119"/>
        <v>0</v>
      </c>
      <c r="G392" s="286">
        <f t="shared" si="120"/>
        <v>0</v>
      </c>
    </row>
    <row r="393" spans="1:7" s="229" customFormat="1" ht="24" customHeight="1" x14ac:dyDescent="0.2">
      <c r="A393" s="224" t="str">
        <f t="shared" si="116"/>
        <v/>
      </c>
      <c r="B393" s="222" t="str">
        <f t="shared" si="117"/>
        <v/>
      </c>
      <c r="C393" s="223"/>
      <c r="D393" s="224" t="str">
        <f t="shared" si="118"/>
        <v/>
      </c>
      <c r="E393" s="225"/>
      <c r="F393" s="226">
        <f t="shared" si="119"/>
        <v>0</v>
      </c>
      <c r="G393" s="286">
        <f t="shared" si="120"/>
        <v>0</v>
      </c>
    </row>
    <row r="394" spans="1:7" s="229" customFormat="1" ht="24" customHeight="1" x14ac:dyDescent="0.2">
      <c r="A394" s="224" t="str">
        <f t="shared" si="116"/>
        <v/>
      </c>
      <c r="B394" s="222" t="str">
        <f t="shared" si="117"/>
        <v/>
      </c>
      <c r="C394" s="223"/>
      <c r="D394" s="224" t="str">
        <f t="shared" si="118"/>
        <v/>
      </c>
      <c r="E394" s="225"/>
      <c r="F394" s="226">
        <f t="shared" si="119"/>
        <v>0</v>
      </c>
      <c r="G394" s="286">
        <f t="shared" si="120"/>
        <v>0</v>
      </c>
    </row>
    <row r="395" spans="1:7" s="229" customFormat="1" ht="24" customHeight="1" x14ac:dyDescent="0.2">
      <c r="A395" s="224" t="str">
        <f t="shared" si="116"/>
        <v/>
      </c>
      <c r="B395" s="222" t="str">
        <f t="shared" si="117"/>
        <v/>
      </c>
      <c r="C395" s="223"/>
      <c r="D395" s="224" t="str">
        <f t="shared" si="118"/>
        <v/>
      </c>
      <c r="E395" s="225"/>
      <c r="F395" s="226">
        <f t="shared" si="119"/>
        <v>0</v>
      </c>
      <c r="G395" s="286">
        <f t="shared" si="120"/>
        <v>0</v>
      </c>
    </row>
    <row r="396" spans="1:7" s="229" customFormat="1" ht="24" customHeight="1" x14ac:dyDescent="0.2">
      <c r="A396" s="224" t="str">
        <f t="shared" si="116"/>
        <v/>
      </c>
      <c r="B396" s="222" t="str">
        <f t="shared" si="117"/>
        <v/>
      </c>
      <c r="C396" s="223"/>
      <c r="D396" s="224" t="str">
        <f t="shared" si="118"/>
        <v/>
      </c>
      <c r="E396" s="225"/>
      <c r="F396" s="226">
        <f t="shared" si="119"/>
        <v>0</v>
      </c>
      <c r="G396" s="286">
        <f t="shared" si="120"/>
        <v>0</v>
      </c>
    </row>
    <row r="397" spans="1:7" ht="24" customHeight="1" x14ac:dyDescent="0.2">
      <c r="A397" s="290"/>
      <c r="B397" s="97"/>
      <c r="D397" s="97"/>
      <c r="E397" s="98"/>
      <c r="F397" s="273" t="s">
        <v>33</v>
      </c>
      <c r="G397" s="288">
        <f>SUBTOTAL(9,G388:G396)</f>
        <v>0</v>
      </c>
    </row>
    <row r="398" spans="1:7" ht="24" customHeight="1" x14ac:dyDescent="0.2">
      <c r="A398" s="291"/>
      <c r="B398" s="97"/>
      <c r="D398" s="97"/>
      <c r="E398" s="98"/>
      <c r="G398" s="289"/>
    </row>
    <row r="399" spans="1:7" ht="24" customHeight="1" x14ac:dyDescent="0.2">
      <c r="A399" s="292">
        <f>B357</f>
        <v>6</v>
      </c>
      <c r="B399" s="293" t="str">
        <f>C357</f>
        <v>PROGRAMA DE FERTILIZACION</v>
      </c>
      <c r="C399" s="104"/>
      <c r="D399" s="104" t="s">
        <v>34</v>
      </c>
      <c r="E399" s="105"/>
      <c r="F399" s="295" t="s">
        <v>35</v>
      </c>
      <c r="G399" s="294">
        <f>SUBTOTAL(9,G362:G398)</f>
        <v>0</v>
      </c>
    </row>
    <row r="401" spans="1:123" ht="24" customHeight="1" x14ac:dyDescent="0.2">
      <c r="A401" s="274" t="s">
        <v>37</v>
      </c>
      <c r="B401" s="275"/>
      <c r="C401" s="275"/>
      <c r="D401" s="275"/>
      <c r="E401" s="275"/>
      <c r="F401" s="275"/>
      <c r="G401" s="276"/>
    </row>
    <row r="402" spans="1:123" ht="24" customHeight="1" x14ac:dyDescent="0.2">
      <c r="A402" s="277" t="s">
        <v>602</v>
      </c>
      <c r="B402" s="93" t="str">
        <f>Comitente</f>
        <v>DIRECCION PROVINCIAL DE ESPACIOS VERDES</v>
      </c>
      <c r="C402" s="89"/>
      <c r="D402" s="94"/>
      <c r="E402" s="94"/>
      <c r="F402" s="95"/>
      <c r="G402" s="278"/>
    </row>
    <row r="403" spans="1:123" ht="24" customHeight="1" x14ac:dyDescent="0.2">
      <c r="A403" s="277" t="s">
        <v>603</v>
      </c>
      <c r="B403" s="93">
        <f>Contratista</f>
        <v>0</v>
      </c>
      <c r="C403" s="90"/>
      <c r="D403" s="90"/>
      <c r="E403" s="90"/>
      <c r="F403" s="96"/>
      <c r="G403" s="279"/>
    </row>
    <row r="404" spans="1:123" ht="24" customHeight="1" x14ac:dyDescent="0.2">
      <c r="A404" s="277" t="s">
        <v>24</v>
      </c>
      <c r="B404" s="93" t="str">
        <f>Obra</f>
        <v>MANTENIMIENTO DEL ÁREA VERDE Y SISITEMA DE RIEGO DEL 
PARQUE BELGRANO E INFINITO POR DESCUBRIR - RENGLON 3</v>
      </c>
      <c r="C404" s="90"/>
      <c r="D404" s="90"/>
      <c r="E404" s="90"/>
      <c r="F404" s="96" t="s">
        <v>38</v>
      </c>
      <c r="G404" s="280">
        <f>Fecha_Base</f>
        <v>44908</v>
      </c>
    </row>
    <row r="405" spans="1:123" ht="24" customHeight="1" x14ac:dyDescent="0.2">
      <c r="A405" s="281" t="s">
        <v>601</v>
      </c>
      <c r="B405" s="91" t="str">
        <f>Ubicación</f>
        <v>CAPITAL</v>
      </c>
      <c r="C405" s="91"/>
      <c r="D405" s="97"/>
      <c r="E405" s="98"/>
      <c r="G405" s="282"/>
    </row>
    <row r="406" spans="1:123" ht="24" customHeight="1" x14ac:dyDescent="0.2">
      <c r="A406" s="281" t="s">
        <v>39</v>
      </c>
      <c r="B406" s="100" t="str">
        <f>IFERROR(VALUE(LEFT(B407,FIND(".",B407)-1)),"")</f>
        <v/>
      </c>
      <c r="C406" s="92" t="str">
        <f>IFERROR(VLOOKUP(B406,Tabla_CyP,2,FALSE),"")</f>
        <v/>
      </c>
      <c r="E406" s="98"/>
      <c r="G406" s="282"/>
    </row>
    <row r="407" spans="1:123" ht="24" customHeight="1" x14ac:dyDescent="0.2">
      <c r="A407" s="281" t="s">
        <v>25</v>
      </c>
      <c r="B407" s="101">
        <f>IFERROR(VLOOKUP(COUNTIF($A$1:A407,"ANALISIS DE PRECIOS"),Tabla_NumeroItem,2,FALSE),"")</f>
        <v>7</v>
      </c>
      <c r="C407" s="92" t="str">
        <f>IFERROR(VLOOKUP(B407,Tabla_CyP,2,FALSE),"")</f>
        <v>PODA</v>
      </c>
      <c r="D407" s="97"/>
      <c r="E407" s="98"/>
      <c r="F407" s="96" t="s">
        <v>26</v>
      </c>
      <c r="G407" s="283" t="str">
        <f>IFERROR(VLOOKUP(B407,Tabla_CyP,4,FALSE),"")</f>
        <v>MES</v>
      </c>
    </row>
    <row r="408" spans="1:123" ht="24" customHeight="1" x14ac:dyDescent="0.2">
      <c r="A408" s="281"/>
      <c r="B408" s="91"/>
      <c r="D408" s="97"/>
      <c r="E408" s="98"/>
      <c r="G408" s="282"/>
    </row>
    <row r="409" spans="1:123" ht="24" customHeight="1" x14ac:dyDescent="0.2">
      <c r="A409" s="331" t="s">
        <v>507</v>
      </c>
      <c r="B409" s="332"/>
      <c r="C409" s="333" t="s">
        <v>0</v>
      </c>
      <c r="D409" s="333" t="s">
        <v>27</v>
      </c>
      <c r="E409" s="335" t="s">
        <v>28</v>
      </c>
      <c r="F409" s="337" t="s">
        <v>29</v>
      </c>
      <c r="G409" s="337" t="s">
        <v>30</v>
      </c>
    </row>
    <row r="410" spans="1:123" s="97" customFormat="1" ht="24" customHeight="1" x14ac:dyDescent="0.2">
      <c r="A410" s="102" t="s">
        <v>508</v>
      </c>
      <c r="B410" s="102" t="s">
        <v>509</v>
      </c>
      <c r="C410" s="334"/>
      <c r="D410" s="334"/>
      <c r="E410" s="336"/>
      <c r="F410" s="338"/>
      <c r="G410" s="338"/>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284"/>
      <c r="B411" s="103"/>
      <c r="C411" s="143" t="s">
        <v>604</v>
      </c>
      <c r="D411" s="104"/>
      <c r="E411" s="105"/>
      <c r="F411" s="106"/>
      <c r="G411" s="285"/>
    </row>
    <row r="412" spans="1:123" s="229" customFormat="1" ht="24" customHeight="1" x14ac:dyDescent="0.2">
      <c r="A412" s="224" t="str">
        <f t="shared" ref="A412:A425" si="121">IFERROR(VLOOKUP(C412,Tabla_Insumos,4,FALSE),"")</f>
        <v/>
      </c>
      <c r="B412" s="222" t="str">
        <f>IFERROR(VLOOKUP(C412,Tabla_Insumos,5,FALSE),"")</f>
        <v/>
      </c>
      <c r="C412" s="223"/>
      <c r="D412" s="224" t="str">
        <f t="shared" ref="D412:D425" si="122">IFERROR(VLOOKUP(C412,Tabla_Insumos,2,FALSE),"")</f>
        <v/>
      </c>
      <c r="E412" s="225"/>
      <c r="F412" s="226">
        <f t="shared" ref="F412:F425" si="123">IFERROR(VLOOKUP(C412,Tabla_Insumos,3,FALSE),0)</f>
        <v>0</v>
      </c>
      <c r="G412" s="286">
        <f>ROUND(E412*F412,2)</f>
        <v>0</v>
      </c>
    </row>
    <row r="413" spans="1:123" s="229" customFormat="1" ht="24" customHeight="1" x14ac:dyDescent="0.2">
      <c r="A413" s="224" t="str">
        <f t="shared" si="121"/>
        <v/>
      </c>
      <c r="B413" s="222" t="str">
        <f t="shared" ref="B413:B425" si="124">IFERROR(VLOOKUP(C413,Tabla_Insumos,5,FALSE),"")</f>
        <v/>
      </c>
      <c r="C413" s="223"/>
      <c r="D413" s="224" t="str">
        <f t="shared" si="122"/>
        <v/>
      </c>
      <c r="E413" s="225"/>
      <c r="F413" s="226">
        <f t="shared" si="123"/>
        <v>0</v>
      </c>
      <c r="G413" s="286">
        <f t="shared" ref="G413:G425" si="125">ROUND(E413*F413,2)</f>
        <v>0</v>
      </c>
    </row>
    <row r="414" spans="1:123" s="229" customFormat="1" ht="24" customHeight="1" x14ac:dyDescent="0.2">
      <c r="A414" s="224" t="str">
        <f t="shared" si="121"/>
        <v/>
      </c>
      <c r="B414" s="222" t="str">
        <f t="shared" si="124"/>
        <v/>
      </c>
      <c r="C414" s="223"/>
      <c r="D414" s="224" t="str">
        <f t="shared" si="122"/>
        <v/>
      </c>
      <c r="E414" s="225"/>
      <c r="F414" s="226">
        <f t="shared" si="123"/>
        <v>0</v>
      </c>
      <c r="G414" s="286">
        <f t="shared" si="125"/>
        <v>0</v>
      </c>
    </row>
    <row r="415" spans="1:123" s="229" customFormat="1" ht="24" customHeight="1" x14ac:dyDescent="0.2">
      <c r="A415" s="224" t="str">
        <f t="shared" si="121"/>
        <v/>
      </c>
      <c r="B415" s="222" t="str">
        <f t="shared" si="124"/>
        <v/>
      </c>
      <c r="C415" s="223"/>
      <c r="D415" s="224" t="str">
        <f t="shared" si="122"/>
        <v/>
      </c>
      <c r="E415" s="225"/>
      <c r="F415" s="226">
        <f t="shared" si="123"/>
        <v>0</v>
      </c>
      <c r="G415" s="286">
        <f t="shared" si="125"/>
        <v>0</v>
      </c>
    </row>
    <row r="416" spans="1:123" s="229" customFormat="1" ht="24" customHeight="1" x14ac:dyDescent="0.2">
      <c r="A416" s="224" t="str">
        <f t="shared" si="121"/>
        <v/>
      </c>
      <c r="B416" s="222" t="str">
        <f t="shared" si="124"/>
        <v/>
      </c>
      <c r="C416" s="223"/>
      <c r="D416" s="224" t="str">
        <f t="shared" si="122"/>
        <v/>
      </c>
      <c r="E416" s="225"/>
      <c r="F416" s="226">
        <f t="shared" si="123"/>
        <v>0</v>
      </c>
      <c r="G416" s="286">
        <f t="shared" si="125"/>
        <v>0</v>
      </c>
    </row>
    <row r="417" spans="1:7" s="229" customFormat="1" ht="24" customHeight="1" x14ac:dyDescent="0.2">
      <c r="A417" s="224" t="str">
        <f t="shared" si="121"/>
        <v/>
      </c>
      <c r="B417" s="222" t="str">
        <f t="shared" si="124"/>
        <v/>
      </c>
      <c r="C417" s="223"/>
      <c r="D417" s="224" t="str">
        <f t="shared" si="122"/>
        <v/>
      </c>
      <c r="E417" s="225"/>
      <c r="F417" s="226">
        <f t="shared" si="123"/>
        <v>0</v>
      </c>
      <c r="G417" s="286">
        <f t="shared" si="125"/>
        <v>0</v>
      </c>
    </row>
    <row r="418" spans="1:7" s="229" customFormat="1" ht="24" customHeight="1" x14ac:dyDescent="0.2">
      <c r="A418" s="224" t="str">
        <f t="shared" si="121"/>
        <v/>
      </c>
      <c r="B418" s="222" t="str">
        <f t="shared" si="124"/>
        <v/>
      </c>
      <c r="C418" s="223"/>
      <c r="D418" s="224" t="str">
        <f t="shared" si="122"/>
        <v/>
      </c>
      <c r="E418" s="225"/>
      <c r="F418" s="226">
        <f t="shared" si="123"/>
        <v>0</v>
      </c>
      <c r="G418" s="286">
        <f t="shared" si="125"/>
        <v>0</v>
      </c>
    </row>
    <row r="419" spans="1:7" s="229" customFormat="1" ht="24" customHeight="1" x14ac:dyDescent="0.2">
      <c r="A419" s="224" t="str">
        <f t="shared" si="121"/>
        <v/>
      </c>
      <c r="B419" s="222" t="str">
        <f t="shared" si="124"/>
        <v/>
      </c>
      <c r="C419" s="223"/>
      <c r="D419" s="224" t="str">
        <f t="shared" si="122"/>
        <v/>
      </c>
      <c r="E419" s="225"/>
      <c r="F419" s="226">
        <f t="shared" si="123"/>
        <v>0</v>
      </c>
      <c r="G419" s="286">
        <f t="shared" si="125"/>
        <v>0</v>
      </c>
    </row>
    <row r="420" spans="1:7" s="229" customFormat="1" ht="24" customHeight="1" x14ac:dyDescent="0.2">
      <c r="A420" s="224" t="str">
        <f t="shared" si="121"/>
        <v/>
      </c>
      <c r="B420" s="222" t="str">
        <f t="shared" si="124"/>
        <v/>
      </c>
      <c r="C420" s="223"/>
      <c r="D420" s="224" t="str">
        <f t="shared" si="122"/>
        <v/>
      </c>
      <c r="E420" s="225"/>
      <c r="F420" s="226">
        <f t="shared" si="123"/>
        <v>0</v>
      </c>
      <c r="G420" s="286">
        <f t="shared" si="125"/>
        <v>0</v>
      </c>
    </row>
    <row r="421" spans="1:7" s="229" customFormat="1" ht="24" customHeight="1" x14ac:dyDescent="0.2">
      <c r="A421" s="224" t="str">
        <f t="shared" si="121"/>
        <v/>
      </c>
      <c r="B421" s="222" t="str">
        <f t="shared" si="124"/>
        <v/>
      </c>
      <c r="C421" s="223"/>
      <c r="D421" s="224" t="str">
        <f t="shared" si="122"/>
        <v/>
      </c>
      <c r="E421" s="225"/>
      <c r="F421" s="226">
        <f t="shared" si="123"/>
        <v>0</v>
      </c>
      <c r="G421" s="286">
        <f t="shared" si="125"/>
        <v>0</v>
      </c>
    </row>
    <row r="422" spans="1:7" s="229" customFormat="1" ht="24" customHeight="1" x14ac:dyDescent="0.2">
      <c r="A422" s="224" t="str">
        <f t="shared" si="121"/>
        <v/>
      </c>
      <c r="B422" s="222" t="str">
        <f t="shared" si="124"/>
        <v/>
      </c>
      <c r="C422" s="223"/>
      <c r="D422" s="224" t="str">
        <f t="shared" si="122"/>
        <v/>
      </c>
      <c r="E422" s="225"/>
      <c r="F422" s="226">
        <f t="shared" si="123"/>
        <v>0</v>
      </c>
      <c r="G422" s="286">
        <f t="shared" si="125"/>
        <v>0</v>
      </c>
    </row>
    <row r="423" spans="1:7" s="229" customFormat="1" ht="24" customHeight="1" x14ac:dyDescent="0.2">
      <c r="A423" s="224" t="str">
        <f t="shared" si="121"/>
        <v/>
      </c>
      <c r="B423" s="222" t="str">
        <f t="shared" si="124"/>
        <v/>
      </c>
      <c r="C423" s="223"/>
      <c r="D423" s="224" t="str">
        <f t="shared" si="122"/>
        <v/>
      </c>
      <c r="E423" s="225"/>
      <c r="F423" s="226">
        <f t="shared" si="123"/>
        <v>0</v>
      </c>
      <c r="G423" s="286">
        <f t="shared" si="125"/>
        <v>0</v>
      </c>
    </row>
    <row r="424" spans="1:7" s="229" customFormat="1" ht="24" customHeight="1" x14ac:dyDescent="0.2">
      <c r="A424" s="224" t="str">
        <f t="shared" si="121"/>
        <v/>
      </c>
      <c r="B424" s="222" t="str">
        <f t="shared" si="124"/>
        <v/>
      </c>
      <c r="C424" s="223"/>
      <c r="D424" s="224" t="str">
        <f t="shared" si="122"/>
        <v/>
      </c>
      <c r="E424" s="225"/>
      <c r="F424" s="226">
        <f t="shared" si="123"/>
        <v>0</v>
      </c>
      <c r="G424" s="286">
        <f t="shared" si="125"/>
        <v>0</v>
      </c>
    </row>
    <row r="425" spans="1:7" s="229" customFormat="1" ht="24" customHeight="1" x14ac:dyDescent="0.2">
      <c r="A425" s="224" t="str">
        <f t="shared" si="121"/>
        <v/>
      </c>
      <c r="B425" s="222" t="str">
        <f t="shared" si="124"/>
        <v/>
      </c>
      <c r="C425" s="223"/>
      <c r="D425" s="224" t="str">
        <f t="shared" si="122"/>
        <v/>
      </c>
      <c r="E425" s="225"/>
      <c r="F425" s="227">
        <f t="shared" si="123"/>
        <v>0</v>
      </c>
      <c r="G425" s="286">
        <f t="shared" si="125"/>
        <v>0</v>
      </c>
    </row>
    <row r="426" spans="1:7" ht="24" customHeight="1" x14ac:dyDescent="0.2">
      <c r="A426" s="287"/>
      <c r="D426" s="97"/>
      <c r="E426" s="98"/>
      <c r="F426" s="273" t="s">
        <v>31</v>
      </c>
      <c r="G426" s="288">
        <f>SUBTOTAL(9,G412:G425)</f>
        <v>0</v>
      </c>
    </row>
    <row r="427" spans="1:7" ht="24" customHeight="1" x14ac:dyDescent="0.2">
      <c r="A427" s="287"/>
      <c r="C427" s="107" t="s">
        <v>605</v>
      </c>
      <c r="D427" s="97"/>
      <c r="E427" s="98"/>
      <c r="G427" s="289"/>
    </row>
    <row r="428" spans="1:7" s="229" customFormat="1" ht="24" customHeight="1" x14ac:dyDescent="0.2">
      <c r="A428" s="224" t="str">
        <f t="shared" ref="A428:A435" si="126">IFERROR(VLOOKUP(C428,Tabla_Insumos,4,FALSE),"")</f>
        <v/>
      </c>
      <c r="B428" s="222">
        <f t="shared" ref="B428:B435" si="127">IFERROR(VLOOKUP(A428,Tabla_Indices,5,FALSE),"")</f>
        <v>0</v>
      </c>
      <c r="C428" s="223"/>
      <c r="D428" s="224" t="str">
        <f t="shared" ref="D428:D435" si="128">IFERROR(VLOOKUP(C428,Tabla_Insumos,2,FALSE),"")</f>
        <v/>
      </c>
      <c r="E428" s="225"/>
      <c r="F428" s="228">
        <f t="shared" ref="F428:F435" si="129">IFERROR(VLOOKUP(C428,Tabla_Insumos,3,FALSE),0)</f>
        <v>0</v>
      </c>
      <c r="G428" s="286">
        <f>ROUND(E428*F428,2)</f>
        <v>0</v>
      </c>
    </row>
    <row r="429" spans="1:7" s="229" customFormat="1" ht="24" customHeight="1" x14ac:dyDescent="0.2">
      <c r="A429" s="224" t="str">
        <f t="shared" si="126"/>
        <v/>
      </c>
      <c r="B429" s="222">
        <f t="shared" si="127"/>
        <v>0</v>
      </c>
      <c r="C429" s="223"/>
      <c r="D429" s="224" t="str">
        <f t="shared" si="128"/>
        <v/>
      </c>
      <c r="E429" s="225"/>
      <c r="F429" s="228">
        <f t="shared" si="129"/>
        <v>0</v>
      </c>
      <c r="G429" s="286">
        <f>ROUND(E429*F429,2)</f>
        <v>0</v>
      </c>
    </row>
    <row r="430" spans="1:7" s="229" customFormat="1" ht="24" customHeight="1" x14ac:dyDescent="0.2">
      <c r="A430" s="224" t="str">
        <f t="shared" si="126"/>
        <v/>
      </c>
      <c r="B430" s="222">
        <f t="shared" si="127"/>
        <v>0</v>
      </c>
      <c r="C430" s="223"/>
      <c r="D430" s="224" t="str">
        <f t="shared" si="128"/>
        <v/>
      </c>
      <c r="E430" s="225"/>
      <c r="F430" s="228">
        <f t="shared" si="129"/>
        <v>0</v>
      </c>
      <c r="G430" s="286">
        <f t="shared" ref="G430:G435" si="130">ROUND(E430*F430,2)</f>
        <v>0</v>
      </c>
    </row>
    <row r="431" spans="1:7" s="229" customFormat="1" ht="24" customHeight="1" x14ac:dyDescent="0.2">
      <c r="A431" s="224" t="str">
        <f t="shared" si="126"/>
        <v/>
      </c>
      <c r="B431" s="222">
        <f t="shared" si="127"/>
        <v>0</v>
      </c>
      <c r="C431" s="223"/>
      <c r="D431" s="224" t="str">
        <f t="shared" si="128"/>
        <v/>
      </c>
      <c r="E431" s="225"/>
      <c r="F431" s="228">
        <f t="shared" si="129"/>
        <v>0</v>
      </c>
      <c r="G431" s="286">
        <f t="shared" si="130"/>
        <v>0</v>
      </c>
    </row>
    <row r="432" spans="1:7" s="229" customFormat="1" ht="24" customHeight="1" x14ac:dyDescent="0.2">
      <c r="A432" s="224" t="str">
        <f t="shared" si="126"/>
        <v/>
      </c>
      <c r="B432" s="222">
        <f t="shared" si="127"/>
        <v>0</v>
      </c>
      <c r="C432" s="223"/>
      <c r="D432" s="224" t="str">
        <f t="shared" si="128"/>
        <v/>
      </c>
      <c r="E432" s="225"/>
      <c r="F432" s="226">
        <f t="shared" si="129"/>
        <v>0</v>
      </c>
      <c r="G432" s="286">
        <f t="shared" si="130"/>
        <v>0</v>
      </c>
    </row>
    <row r="433" spans="1:7" s="229" customFormat="1" ht="24" customHeight="1" x14ac:dyDescent="0.2">
      <c r="A433" s="224" t="str">
        <f t="shared" si="126"/>
        <v/>
      </c>
      <c r="B433" s="222">
        <f t="shared" si="127"/>
        <v>0</v>
      </c>
      <c r="C433" s="223"/>
      <c r="D433" s="224" t="str">
        <f t="shared" si="128"/>
        <v/>
      </c>
      <c r="E433" s="225"/>
      <c r="F433" s="226">
        <f t="shared" si="129"/>
        <v>0</v>
      </c>
      <c r="G433" s="286">
        <f t="shared" si="130"/>
        <v>0</v>
      </c>
    </row>
    <row r="434" spans="1:7" s="229" customFormat="1" ht="24" customHeight="1" x14ac:dyDescent="0.2">
      <c r="A434" s="224" t="str">
        <f t="shared" si="126"/>
        <v/>
      </c>
      <c r="B434" s="222">
        <f t="shared" si="127"/>
        <v>0</v>
      </c>
      <c r="C434" s="223"/>
      <c r="D434" s="224" t="str">
        <f t="shared" si="128"/>
        <v/>
      </c>
      <c r="E434" s="225"/>
      <c r="F434" s="226">
        <f t="shared" si="129"/>
        <v>0</v>
      </c>
      <c r="G434" s="286">
        <f t="shared" si="130"/>
        <v>0</v>
      </c>
    </row>
    <row r="435" spans="1:7" s="229" customFormat="1" ht="24" customHeight="1" x14ac:dyDescent="0.2">
      <c r="A435" s="224" t="str">
        <f t="shared" si="126"/>
        <v/>
      </c>
      <c r="B435" s="222">
        <f t="shared" si="127"/>
        <v>0</v>
      </c>
      <c r="C435" s="223"/>
      <c r="D435" s="224" t="str">
        <f t="shared" si="128"/>
        <v/>
      </c>
      <c r="E435" s="225"/>
      <c r="F435" s="226">
        <f t="shared" si="129"/>
        <v>0</v>
      </c>
      <c r="G435" s="286">
        <f t="shared" si="130"/>
        <v>0</v>
      </c>
    </row>
    <row r="436" spans="1:7" ht="24" customHeight="1" x14ac:dyDescent="0.2">
      <c r="A436" s="287"/>
      <c r="D436" s="97"/>
      <c r="E436" s="98"/>
      <c r="F436" s="273" t="s">
        <v>32</v>
      </c>
      <c r="G436" s="288">
        <f>SUBTOTAL(9,G428:G435)</f>
        <v>0</v>
      </c>
    </row>
    <row r="437" spans="1:7" ht="24" customHeight="1" x14ac:dyDescent="0.2">
      <c r="A437" s="287"/>
      <c r="C437" s="107" t="s">
        <v>606</v>
      </c>
      <c r="D437" s="97"/>
      <c r="E437" s="98"/>
      <c r="G437" s="289"/>
    </row>
    <row r="438" spans="1:7" s="229" customFormat="1" ht="24" customHeight="1" x14ac:dyDescent="0.2">
      <c r="A438" s="224" t="str">
        <f t="shared" ref="A438:A446" si="131">IFERROR(VLOOKUP(C438,Tabla_Insumos,4,FALSE),"")</f>
        <v/>
      </c>
      <c r="B438" s="222" t="str">
        <f t="shared" ref="B438:B446" si="132">IFERROR(VLOOKUP(C438,Tabla_Insumos,5,FALSE),"")</f>
        <v/>
      </c>
      <c r="C438" s="223"/>
      <c r="D438" s="224" t="str">
        <f t="shared" ref="D438:D446" si="133">IFERROR(VLOOKUP(C438,Tabla_Insumos,2,FALSE),"")</f>
        <v/>
      </c>
      <c r="E438" s="225"/>
      <c r="F438" s="226">
        <f t="shared" ref="F438:F446" si="134">IFERROR(VLOOKUP(C438,Tabla_Insumos,3,FALSE),0)</f>
        <v>0</v>
      </c>
      <c r="G438" s="286">
        <f t="shared" ref="G438:G446" si="135">ROUND(E438*F438,2)</f>
        <v>0</v>
      </c>
    </row>
    <row r="439" spans="1:7" s="229" customFormat="1" ht="24" customHeight="1" x14ac:dyDescent="0.2">
      <c r="A439" s="224" t="str">
        <f t="shared" si="131"/>
        <v/>
      </c>
      <c r="B439" s="222" t="str">
        <f t="shared" si="132"/>
        <v/>
      </c>
      <c r="C439" s="223"/>
      <c r="D439" s="224" t="str">
        <f t="shared" si="133"/>
        <v/>
      </c>
      <c r="E439" s="225"/>
      <c r="F439" s="226">
        <f t="shared" si="134"/>
        <v>0</v>
      </c>
      <c r="G439" s="286">
        <f t="shared" si="135"/>
        <v>0</v>
      </c>
    </row>
    <row r="440" spans="1:7" s="229" customFormat="1" ht="24" customHeight="1" x14ac:dyDescent="0.2">
      <c r="A440" s="224" t="str">
        <f t="shared" si="131"/>
        <v/>
      </c>
      <c r="B440" s="222" t="str">
        <f t="shared" si="132"/>
        <v/>
      </c>
      <c r="C440" s="223"/>
      <c r="D440" s="224" t="str">
        <f t="shared" si="133"/>
        <v/>
      </c>
      <c r="E440" s="225"/>
      <c r="F440" s="226">
        <f t="shared" si="134"/>
        <v>0</v>
      </c>
      <c r="G440" s="286">
        <f t="shared" si="135"/>
        <v>0</v>
      </c>
    </row>
    <row r="441" spans="1:7" s="229" customFormat="1" ht="24" customHeight="1" x14ac:dyDescent="0.2">
      <c r="A441" s="224" t="str">
        <f t="shared" si="131"/>
        <v/>
      </c>
      <c r="B441" s="222" t="str">
        <f t="shared" si="132"/>
        <v/>
      </c>
      <c r="C441" s="223"/>
      <c r="D441" s="224" t="str">
        <f t="shared" si="133"/>
        <v/>
      </c>
      <c r="E441" s="225"/>
      <c r="F441" s="226">
        <f t="shared" si="134"/>
        <v>0</v>
      </c>
      <c r="G441" s="286">
        <f t="shared" si="135"/>
        <v>0</v>
      </c>
    </row>
    <row r="442" spans="1:7" s="229" customFormat="1" ht="24" customHeight="1" x14ac:dyDescent="0.2">
      <c r="A442" s="224" t="str">
        <f t="shared" si="131"/>
        <v/>
      </c>
      <c r="B442" s="222" t="str">
        <f t="shared" si="132"/>
        <v/>
      </c>
      <c r="C442" s="223"/>
      <c r="D442" s="224" t="str">
        <f t="shared" si="133"/>
        <v/>
      </c>
      <c r="E442" s="225"/>
      <c r="F442" s="226">
        <f t="shared" si="134"/>
        <v>0</v>
      </c>
      <c r="G442" s="286">
        <f t="shared" si="135"/>
        <v>0</v>
      </c>
    </row>
    <row r="443" spans="1:7" s="229" customFormat="1" ht="24" customHeight="1" x14ac:dyDescent="0.2">
      <c r="A443" s="224" t="str">
        <f t="shared" si="131"/>
        <v/>
      </c>
      <c r="B443" s="222" t="str">
        <f t="shared" si="132"/>
        <v/>
      </c>
      <c r="C443" s="223"/>
      <c r="D443" s="224" t="str">
        <f t="shared" si="133"/>
        <v/>
      </c>
      <c r="E443" s="225"/>
      <c r="F443" s="226">
        <f t="shared" si="134"/>
        <v>0</v>
      </c>
      <c r="G443" s="286">
        <f t="shared" si="135"/>
        <v>0</v>
      </c>
    </row>
    <row r="444" spans="1:7" s="229" customFormat="1" ht="24" customHeight="1" x14ac:dyDescent="0.2">
      <c r="A444" s="224" t="str">
        <f t="shared" si="131"/>
        <v/>
      </c>
      <c r="B444" s="222" t="str">
        <f t="shared" si="132"/>
        <v/>
      </c>
      <c r="C444" s="223"/>
      <c r="D444" s="224" t="str">
        <f t="shared" si="133"/>
        <v/>
      </c>
      <c r="E444" s="225"/>
      <c r="F444" s="226">
        <f t="shared" si="134"/>
        <v>0</v>
      </c>
      <c r="G444" s="286">
        <f t="shared" si="135"/>
        <v>0</v>
      </c>
    </row>
    <row r="445" spans="1:7" s="229" customFormat="1" ht="24" customHeight="1" x14ac:dyDescent="0.2">
      <c r="A445" s="224" t="str">
        <f t="shared" si="131"/>
        <v/>
      </c>
      <c r="B445" s="222" t="str">
        <f t="shared" si="132"/>
        <v/>
      </c>
      <c r="C445" s="223"/>
      <c r="D445" s="224" t="str">
        <f t="shared" si="133"/>
        <v/>
      </c>
      <c r="E445" s="225"/>
      <c r="F445" s="226">
        <f t="shared" si="134"/>
        <v>0</v>
      </c>
      <c r="G445" s="286">
        <f t="shared" si="135"/>
        <v>0</v>
      </c>
    </row>
    <row r="446" spans="1:7" s="229" customFormat="1" ht="24" customHeight="1" x14ac:dyDescent="0.2">
      <c r="A446" s="224" t="str">
        <f t="shared" si="131"/>
        <v/>
      </c>
      <c r="B446" s="222" t="str">
        <f t="shared" si="132"/>
        <v/>
      </c>
      <c r="C446" s="223"/>
      <c r="D446" s="224" t="str">
        <f t="shared" si="133"/>
        <v/>
      </c>
      <c r="E446" s="225"/>
      <c r="F446" s="226">
        <f t="shared" si="134"/>
        <v>0</v>
      </c>
      <c r="G446" s="286">
        <f t="shared" si="135"/>
        <v>0</v>
      </c>
    </row>
    <row r="447" spans="1:7" ht="24" customHeight="1" x14ac:dyDescent="0.2">
      <c r="A447" s="290"/>
      <c r="B447" s="97"/>
      <c r="D447" s="97"/>
      <c r="E447" s="98"/>
      <c r="F447" s="273" t="s">
        <v>33</v>
      </c>
      <c r="G447" s="288">
        <f>SUBTOTAL(9,G438:G446)</f>
        <v>0</v>
      </c>
    </row>
    <row r="448" spans="1:7" ht="24" customHeight="1" x14ac:dyDescent="0.2">
      <c r="A448" s="291"/>
      <c r="B448" s="97"/>
      <c r="D448" s="97"/>
      <c r="E448" s="98"/>
      <c r="G448" s="289"/>
    </row>
    <row r="449" spans="1:123" ht="24" customHeight="1" x14ac:dyDescent="0.2">
      <c r="A449" s="292">
        <f>B407</f>
        <v>7</v>
      </c>
      <c r="B449" s="293" t="str">
        <f>C407</f>
        <v>PODA</v>
      </c>
      <c r="C449" s="104"/>
      <c r="D449" s="104" t="s">
        <v>34</v>
      </c>
      <c r="E449" s="105"/>
      <c r="F449" s="295" t="s">
        <v>35</v>
      </c>
      <c r="G449" s="294">
        <f>SUBTOTAL(9,G412:G448)</f>
        <v>0</v>
      </c>
    </row>
    <row r="451" spans="1:123" ht="24" customHeight="1" x14ac:dyDescent="0.2">
      <c r="A451" s="274" t="s">
        <v>37</v>
      </c>
      <c r="B451" s="275"/>
      <c r="C451" s="275"/>
      <c r="D451" s="275"/>
      <c r="E451" s="275"/>
      <c r="F451" s="275"/>
      <c r="G451" s="276"/>
    </row>
    <row r="452" spans="1:123" ht="24" customHeight="1" x14ac:dyDescent="0.2">
      <c r="A452" s="277" t="s">
        <v>602</v>
      </c>
      <c r="B452" s="93" t="str">
        <f>Comitente</f>
        <v>DIRECCION PROVINCIAL DE ESPACIOS VERDES</v>
      </c>
      <c r="C452" s="89"/>
      <c r="D452" s="94"/>
      <c r="E452" s="94"/>
      <c r="F452" s="95"/>
      <c r="G452" s="278"/>
    </row>
    <row r="453" spans="1:123" ht="24" customHeight="1" x14ac:dyDescent="0.2">
      <c r="A453" s="277" t="s">
        <v>603</v>
      </c>
      <c r="B453" s="93">
        <f>Contratista</f>
        <v>0</v>
      </c>
      <c r="C453" s="90"/>
      <c r="D453" s="90"/>
      <c r="E453" s="90"/>
      <c r="F453" s="96"/>
      <c r="G453" s="279"/>
    </row>
    <row r="454" spans="1:123" ht="24" customHeight="1" x14ac:dyDescent="0.2">
      <c r="A454" s="277" t="s">
        <v>24</v>
      </c>
      <c r="B454" s="93" t="str">
        <f>Obra</f>
        <v>MANTENIMIENTO DEL ÁREA VERDE Y SISITEMA DE RIEGO DEL 
PARQUE BELGRANO E INFINITO POR DESCUBRIR - RENGLON 3</v>
      </c>
      <c r="C454" s="90"/>
      <c r="D454" s="90"/>
      <c r="E454" s="90"/>
      <c r="F454" s="96" t="s">
        <v>38</v>
      </c>
      <c r="G454" s="280">
        <f>Fecha_Base</f>
        <v>44908</v>
      </c>
    </row>
    <row r="455" spans="1:123" ht="24" customHeight="1" x14ac:dyDescent="0.2">
      <c r="A455" s="281" t="s">
        <v>601</v>
      </c>
      <c r="B455" s="91" t="str">
        <f>Ubicación</f>
        <v>CAPITAL</v>
      </c>
      <c r="C455" s="91"/>
      <c r="D455" s="97"/>
      <c r="E455" s="98"/>
      <c r="G455" s="282"/>
    </row>
    <row r="456" spans="1:123" ht="24" customHeight="1" x14ac:dyDescent="0.2">
      <c r="A456" s="281" t="s">
        <v>39</v>
      </c>
      <c r="B456" s="100">
        <f>IFERROR(VALUE(LEFT(B457,FIND(".",B457)-1)),"")</f>
        <v>8</v>
      </c>
      <c r="C456" s="92" t="str">
        <f>IFERROR(VLOOKUP(B456,Tabla_CyP,2,FALSE),"")</f>
        <v xml:space="preserve">RIEGO </v>
      </c>
      <c r="E456" s="98"/>
      <c r="G456" s="282"/>
    </row>
    <row r="457" spans="1:123" ht="24" customHeight="1" x14ac:dyDescent="0.2">
      <c r="A457" s="281" t="s">
        <v>25</v>
      </c>
      <c r="B457" s="101" t="str">
        <f>IFERROR(VLOOKUP(COUNTIF($A$1:A457,"ANALISIS DE PRECIOS"),Tabla_NumeroItem,2,FALSE),"")</f>
        <v>8.1</v>
      </c>
      <c r="C457" s="92" t="str">
        <f>IFERROR(VLOOKUP(B457,Tabla_CyP,2,FALSE),"")</f>
        <v>Programa de Riego e Inventario Inicial</v>
      </c>
      <c r="D457" s="97"/>
      <c r="E457" s="98"/>
      <c r="F457" s="96" t="s">
        <v>26</v>
      </c>
      <c r="G457" s="283" t="str">
        <f>IFERROR(VLOOKUP(B457,Tabla_CyP,4,FALSE),"")</f>
        <v>Hs</v>
      </c>
    </row>
    <row r="458" spans="1:123" ht="24" customHeight="1" x14ac:dyDescent="0.2">
      <c r="A458" s="281"/>
      <c r="B458" s="91"/>
      <c r="D458" s="97"/>
      <c r="E458" s="98"/>
      <c r="G458" s="282"/>
    </row>
    <row r="459" spans="1:123" ht="24" customHeight="1" x14ac:dyDescent="0.2">
      <c r="A459" s="331" t="s">
        <v>507</v>
      </c>
      <c r="B459" s="332"/>
      <c r="C459" s="333" t="s">
        <v>0</v>
      </c>
      <c r="D459" s="333" t="s">
        <v>27</v>
      </c>
      <c r="E459" s="335" t="s">
        <v>28</v>
      </c>
      <c r="F459" s="337" t="s">
        <v>29</v>
      </c>
      <c r="G459" s="337" t="s">
        <v>30</v>
      </c>
    </row>
    <row r="460" spans="1:123" s="97" customFormat="1" ht="24" customHeight="1" x14ac:dyDescent="0.2">
      <c r="A460" s="102" t="s">
        <v>508</v>
      </c>
      <c r="B460" s="102" t="s">
        <v>509</v>
      </c>
      <c r="C460" s="334"/>
      <c r="D460" s="334"/>
      <c r="E460" s="336"/>
      <c r="F460" s="338"/>
      <c r="G460" s="338"/>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284"/>
      <c r="B461" s="103"/>
      <c r="C461" s="143" t="s">
        <v>604</v>
      </c>
      <c r="D461" s="104"/>
      <c r="E461" s="105"/>
      <c r="F461" s="106"/>
      <c r="G461" s="285"/>
    </row>
    <row r="462" spans="1:123" s="229" customFormat="1" ht="24" customHeight="1" x14ac:dyDescent="0.2">
      <c r="A462" s="224" t="str">
        <f t="shared" ref="A462:A475" si="136">IFERROR(VLOOKUP(C462,Tabla_Insumos,4,FALSE),"")</f>
        <v/>
      </c>
      <c r="B462" s="222" t="str">
        <f>IFERROR(VLOOKUP(C462,Tabla_Insumos,5,FALSE),"")</f>
        <v/>
      </c>
      <c r="C462" s="223"/>
      <c r="D462" s="224" t="str">
        <f t="shared" ref="D462:D475" si="137">IFERROR(VLOOKUP(C462,Tabla_Insumos,2,FALSE),"")</f>
        <v/>
      </c>
      <c r="E462" s="225"/>
      <c r="F462" s="226">
        <f t="shared" ref="F462:F475" si="138">IFERROR(VLOOKUP(C462,Tabla_Insumos,3,FALSE),0)</f>
        <v>0</v>
      </c>
      <c r="G462" s="286">
        <f>ROUND(E462*F462,2)</f>
        <v>0</v>
      </c>
    </row>
    <row r="463" spans="1:123" s="229" customFormat="1" ht="24" customHeight="1" x14ac:dyDescent="0.2">
      <c r="A463" s="224" t="str">
        <f t="shared" si="136"/>
        <v/>
      </c>
      <c r="B463" s="222" t="str">
        <f t="shared" ref="B463:B475" si="139">IFERROR(VLOOKUP(C463,Tabla_Insumos,5,FALSE),"")</f>
        <v/>
      </c>
      <c r="C463" s="223"/>
      <c r="D463" s="224" t="str">
        <f t="shared" si="137"/>
        <v/>
      </c>
      <c r="E463" s="225"/>
      <c r="F463" s="226">
        <f t="shared" si="138"/>
        <v>0</v>
      </c>
      <c r="G463" s="286">
        <f t="shared" ref="G463:G475" si="140">ROUND(E463*F463,2)</f>
        <v>0</v>
      </c>
    </row>
    <row r="464" spans="1:123" s="229" customFormat="1" ht="24" customHeight="1" x14ac:dyDescent="0.2">
      <c r="A464" s="224" t="str">
        <f t="shared" si="136"/>
        <v/>
      </c>
      <c r="B464" s="222" t="str">
        <f t="shared" si="139"/>
        <v/>
      </c>
      <c r="C464" s="223"/>
      <c r="D464" s="224" t="str">
        <f t="shared" si="137"/>
        <v/>
      </c>
      <c r="E464" s="225"/>
      <c r="F464" s="226">
        <f t="shared" si="138"/>
        <v>0</v>
      </c>
      <c r="G464" s="286">
        <f t="shared" si="140"/>
        <v>0</v>
      </c>
    </row>
    <row r="465" spans="1:7" s="229" customFormat="1" ht="24" customHeight="1" x14ac:dyDescent="0.2">
      <c r="A465" s="224" t="str">
        <f t="shared" si="136"/>
        <v/>
      </c>
      <c r="B465" s="222" t="str">
        <f t="shared" si="139"/>
        <v/>
      </c>
      <c r="C465" s="223"/>
      <c r="D465" s="224" t="str">
        <f t="shared" si="137"/>
        <v/>
      </c>
      <c r="E465" s="225"/>
      <c r="F465" s="226">
        <f t="shared" si="138"/>
        <v>0</v>
      </c>
      <c r="G465" s="286">
        <f t="shared" si="140"/>
        <v>0</v>
      </c>
    </row>
    <row r="466" spans="1:7" s="229" customFormat="1" ht="24" customHeight="1" x14ac:dyDescent="0.2">
      <c r="A466" s="224" t="str">
        <f t="shared" si="136"/>
        <v/>
      </c>
      <c r="B466" s="222" t="str">
        <f t="shared" si="139"/>
        <v/>
      </c>
      <c r="C466" s="223"/>
      <c r="D466" s="224" t="str">
        <f t="shared" si="137"/>
        <v/>
      </c>
      <c r="E466" s="225"/>
      <c r="F466" s="226">
        <f t="shared" si="138"/>
        <v>0</v>
      </c>
      <c r="G466" s="286">
        <f t="shared" si="140"/>
        <v>0</v>
      </c>
    </row>
    <row r="467" spans="1:7" s="229" customFormat="1" ht="24" customHeight="1" x14ac:dyDescent="0.2">
      <c r="A467" s="224" t="str">
        <f t="shared" si="136"/>
        <v/>
      </c>
      <c r="B467" s="222" t="str">
        <f t="shared" si="139"/>
        <v/>
      </c>
      <c r="C467" s="223"/>
      <c r="D467" s="224" t="str">
        <f t="shared" si="137"/>
        <v/>
      </c>
      <c r="E467" s="225"/>
      <c r="F467" s="226">
        <f t="shared" si="138"/>
        <v>0</v>
      </c>
      <c r="G467" s="286">
        <f t="shared" si="140"/>
        <v>0</v>
      </c>
    </row>
    <row r="468" spans="1:7" s="229" customFormat="1" ht="24" customHeight="1" x14ac:dyDescent="0.2">
      <c r="A468" s="224" t="str">
        <f t="shared" si="136"/>
        <v/>
      </c>
      <c r="B468" s="222" t="str">
        <f t="shared" si="139"/>
        <v/>
      </c>
      <c r="C468" s="223"/>
      <c r="D468" s="224" t="str">
        <f t="shared" si="137"/>
        <v/>
      </c>
      <c r="E468" s="225"/>
      <c r="F468" s="226">
        <f t="shared" si="138"/>
        <v>0</v>
      </c>
      <c r="G468" s="286">
        <f t="shared" si="140"/>
        <v>0</v>
      </c>
    </row>
    <row r="469" spans="1:7" s="229" customFormat="1" ht="24" customHeight="1" x14ac:dyDescent="0.2">
      <c r="A469" s="224" t="str">
        <f t="shared" si="136"/>
        <v/>
      </c>
      <c r="B469" s="222" t="str">
        <f t="shared" si="139"/>
        <v/>
      </c>
      <c r="C469" s="223"/>
      <c r="D469" s="224" t="str">
        <f t="shared" si="137"/>
        <v/>
      </c>
      <c r="E469" s="225"/>
      <c r="F469" s="226">
        <f t="shared" si="138"/>
        <v>0</v>
      </c>
      <c r="G469" s="286">
        <f t="shared" si="140"/>
        <v>0</v>
      </c>
    </row>
    <row r="470" spans="1:7" s="229" customFormat="1" ht="24" customHeight="1" x14ac:dyDescent="0.2">
      <c r="A470" s="224" t="str">
        <f t="shared" si="136"/>
        <v/>
      </c>
      <c r="B470" s="222" t="str">
        <f t="shared" si="139"/>
        <v/>
      </c>
      <c r="C470" s="223"/>
      <c r="D470" s="224" t="str">
        <f t="shared" si="137"/>
        <v/>
      </c>
      <c r="E470" s="225"/>
      <c r="F470" s="226">
        <f t="shared" si="138"/>
        <v>0</v>
      </c>
      <c r="G470" s="286">
        <f t="shared" si="140"/>
        <v>0</v>
      </c>
    </row>
    <row r="471" spans="1:7" s="229" customFormat="1" ht="24" customHeight="1" x14ac:dyDescent="0.2">
      <c r="A471" s="224" t="str">
        <f t="shared" si="136"/>
        <v/>
      </c>
      <c r="B471" s="222" t="str">
        <f t="shared" si="139"/>
        <v/>
      </c>
      <c r="C471" s="223"/>
      <c r="D471" s="224" t="str">
        <f t="shared" si="137"/>
        <v/>
      </c>
      <c r="E471" s="225"/>
      <c r="F471" s="226">
        <f t="shared" si="138"/>
        <v>0</v>
      </c>
      <c r="G471" s="286">
        <f t="shared" si="140"/>
        <v>0</v>
      </c>
    </row>
    <row r="472" spans="1:7" s="229" customFormat="1" ht="24" customHeight="1" x14ac:dyDescent="0.2">
      <c r="A472" s="224" t="str">
        <f t="shared" si="136"/>
        <v/>
      </c>
      <c r="B472" s="222" t="str">
        <f t="shared" si="139"/>
        <v/>
      </c>
      <c r="C472" s="223"/>
      <c r="D472" s="224" t="str">
        <f t="shared" si="137"/>
        <v/>
      </c>
      <c r="E472" s="225"/>
      <c r="F472" s="226">
        <f t="shared" si="138"/>
        <v>0</v>
      </c>
      <c r="G472" s="286">
        <f t="shared" si="140"/>
        <v>0</v>
      </c>
    </row>
    <row r="473" spans="1:7" s="229" customFormat="1" ht="24" customHeight="1" x14ac:dyDescent="0.2">
      <c r="A473" s="224" t="str">
        <f t="shared" si="136"/>
        <v/>
      </c>
      <c r="B473" s="222" t="str">
        <f t="shared" si="139"/>
        <v/>
      </c>
      <c r="C473" s="223"/>
      <c r="D473" s="224" t="str">
        <f t="shared" si="137"/>
        <v/>
      </c>
      <c r="E473" s="225"/>
      <c r="F473" s="226">
        <f t="shared" si="138"/>
        <v>0</v>
      </c>
      <c r="G473" s="286">
        <f t="shared" si="140"/>
        <v>0</v>
      </c>
    </row>
    <row r="474" spans="1:7" s="229" customFormat="1" ht="24" customHeight="1" x14ac:dyDescent="0.2">
      <c r="A474" s="224" t="str">
        <f t="shared" si="136"/>
        <v/>
      </c>
      <c r="B474" s="222" t="str">
        <f t="shared" si="139"/>
        <v/>
      </c>
      <c r="C474" s="223"/>
      <c r="D474" s="224" t="str">
        <f t="shared" si="137"/>
        <v/>
      </c>
      <c r="E474" s="225"/>
      <c r="F474" s="226">
        <f t="shared" si="138"/>
        <v>0</v>
      </c>
      <c r="G474" s="286">
        <f t="shared" si="140"/>
        <v>0</v>
      </c>
    </row>
    <row r="475" spans="1:7" s="229" customFormat="1" ht="24" customHeight="1" x14ac:dyDescent="0.2">
      <c r="A475" s="224" t="str">
        <f t="shared" si="136"/>
        <v/>
      </c>
      <c r="B475" s="222" t="str">
        <f t="shared" si="139"/>
        <v/>
      </c>
      <c r="C475" s="223"/>
      <c r="D475" s="224" t="str">
        <f t="shared" si="137"/>
        <v/>
      </c>
      <c r="E475" s="225"/>
      <c r="F475" s="227">
        <f t="shared" si="138"/>
        <v>0</v>
      </c>
      <c r="G475" s="286">
        <f t="shared" si="140"/>
        <v>0</v>
      </c>
    </row>
    <row r="476" spans="1:7" ht="24" customHeight="1" x14ac:dyDescent="0.2">
      <c r="A476" s="287"/>
      <c r="D476" s="97"/>
      <c r="E476" s="98"/>
      <c r="F476" s="273" t="s">
        <v>31</v>
      </c>
      <c r="G476" s="288">
        <f>SUBTOTAL(9,G462:G475)</f>
        <v>0</v>
      </c>
    </row>
    <row r="477" spans="1:7" ht="24" customHeight="1" x14ac:dyDescent="0.2">
      <c r="A477" s="287"/>
      <c r="C477" s="107" t="s">
        <v>605</v>
      </c>
      <c r="D477" s="97"/>
      <c r="E477" s="98"/>
      <c r="G477" s="289"/>
    </row>
    <row r="478" spans="1:7" s="229" customFormat="1" ht="24" customHeight="1" x14ac:dyDescent="0.2">
      <c r="A478" s="224" t="str">
        <f t="shared" ref="A478:A485" si="141">IFERROR(VLOOKUP(C478,Tabla_Insumos,4,FALSE),"")</f>
        <v/>
      </c>
      <c r="B478" s="222">
        <f t="shared" ref="B478:B485" si="142">IFERROR(VLOOKUP(A478,Tabla_Indices,5,FALSE),"")</f>
        <v>0</v>
      </c>
      <c r="C478" s="223"/>
      <c r="D478" s="224" t="str">
        <f t="shared" ref="D478:D485" si="143">IFERROR(VLOOKUP(C478,Tabla_Insumos,2,FALSE),"")</f>
        <v/>
      </c>
      <c r="E478" s="225"/>
      <c r="F478" s="228">
        <f t="shared" ref="F478:F485" si="144">IFERROR(VLOOKUP(C478,Tabla_Insumos,3,FALSE),0)</f>
        <v>0</v>
      </c>
      <c r="G478" s="286">
        <f>ROUND(E478*F478,2)</f>
        <v>0</v>
      </c>
    </row>
    <row r="479" spans="1:7" s="229" customFormat="1" ht="24" customHeight="1" x14ac:dyDescent="0.2">
      <c r="A479" s="224" t="str">
        <f t="shared" si="141"/>
        <v/>
      </c>
      <c r="B479" s="222">
        <f t="shared" si="142"/>
        <v>0</v>
      </c>
      <c r="C479" s="223"/>
      <c r="D479" s="224" t="str">
        <f t="shared" si="143"/>
        <v/>
      </c>
      <c r="E479" s="225"/>
      <c r="F479" s="228">
        <f t="shared" si="144"/>
        <v>0</v>
      </c>
      <c r="G479" s="286">
        <f>ROUND(E479*F479,2)</f>
        <v>0</v>
      </c>
    </row>
    <row r="480" spans="1:7" s="229" customFormat="1" ht="24" customHeight="1" x14ac:dyDescent="0.2">
      <c r="A480" s="224" t="str">
        <f t="shared" si="141"/>
        <v/>
      </c>
      <c r="B480" s="222">
        <f t="shared" si="142"/>
        <v>0</v>
      </c>
      <c r="C480" s="223"/>
      <c r="D480" s="224" t="str">
        <f t="shared" si="143"/>
        <v/>
      </c>
      <c r="E480" s="225"/>
      <c r="F480" s="228">
        <f t="shared" si="144"/>
        <v>0</v>
      </c>
      <c r="G480" s="286">
        <f t="shared" ref="G480:G485" si="145">ROUND(E480*F480,2)</f>
        <v>0</v>
      </c>
    </row>
    <row r="481" spans="1:7" s="229" customFormat="1" ht="24" customHeight="1" x14ac:dyDescent="0.2">
      <c r="A481" s="224" t="str">
        <f t="shared" si="141"/>
        <v/>
      </c>
      <c r="B481" s="222">
        <f t="shared" si="142"/>
        <v>0</v>
      </c>
      <c r="C481" s="223"/>
      <c r="D481" s="224" t="str">
        <f t="shared" si="143"/>
        <v/>
      </c>
      <c r="E481" s="225"/>
      <c r="F481" s="228">
        <f t="shared" si="144"/>
        <v>0</v>
      </c>
      <c r="G481" s="286">
        <f t="shared" si="145"/>
        <v>0</v>
      </c>
    </row>
    <row r="482" spans="1:7" s="229" customFormat="1" ht="24" customHeight="1" x14ac:dyDescent="0.2">
      <c r="A482" s="224" t="str">
        <f t="shared" si="141"/>
        <v/>
      </c>
      <c r="B482" s="222">
        <f t="shared" si="142"/>
        <v>0</v>
      </c>
      <c r="C482" s="223"/>
      <c r="D482" s="224" t="str">
        <f t="shared" si="143"/>
        <v/>
      </c>
      <c r="E482" s="225"/>
      <c r="F482" s="226">
        <f t="shared" si="144"/>
        <v>0</v>
      </c>
      <c r="G482" s="286">
        <f t="shared" si="145"/>
        <v>0</v>
      </c>
    </row>
    <row r="483" spans="1:7" s="229" customFormat="1" ht="24" customHeight="1" x14ac:dyDescent="0.2">
      <c r="A483" s="224" t="str">
        <f t="shared" si="141"/>
        <v/>
      </c>
      <c r="B483" s="222">
        <f t="shared" si="142"/>
        <v>0</v>
      </c>
      <c r="C483" s="223"/>
      <c r="D483" s="224" t="str">
        <f t="shared" si="143"/>
        <v/>
      </c>
      <c r="E483" s="225"/>
      <c r="F483" s="226">
        <f t="shared" si="144"/>
        <v>0</v>
      </c>
      <c r="G483" s="286">
        <f t="shared" si="145"/>
        <v>0</v>
      </c>
    </row>
    <row r="484" spans="1:7" s="229" customFormat="1" ht="24" customHeight="1" x14ac:dyDescent="0.2">
      <c r="A484" s="224" t="str">
        <f t="shared" si="141"/>
        <v/>
      </c>
      <c r="B484" s="222">
        <f t="shared" si="142"/>
        <v>0</v>
      </c>
      <c r="C484" s="223"/>
      <c r="D484" s="224" t="str">
        <f t="shared" si="143"/>
        <v/>
      </c>
      <c r="E484" s="225"/>
      <c r="F484" s="226">
        <f t="shared" si="144"/>
        <v>0</v>
      </c>
      <c r="G484" s="286">
        <f t="shared" si="145"/>
        <v>0</v>
      </c>
    </row>
    <row r="485" spans="1:7" s="229" customFormat="1" ht="24" customHeight="1" x14ac:dyDescent="0.2">
      <c r="A485" s="224" t="str">
        <f t="shared" si="141"/>
        <v/>
      </c>
      <c r="B485" s="222">
        <f t="shared" si="142"/>
        <v>0</v>
      </c>
      <c r="C485" s="223"/>
      <c r="D485" s="224" t="str">
        <f t="shared" si="143"/>
        <v/>
      </c>
      <c r="E485" s="225"/>
      <c r="F485" s="226">
        <f t="shared" si="144"/>
        <v>0</v>
      </c>
      <c r="G485" s="286">
        <f t="shared" si="145"/>
        <v>0</v>
      </c>
    </row>
    <row r="486" spans="1:7" ht="24" customHeight="1" x14ac:dyDescent="0.2">
      <c r="A486" s="287"/>
      <c r="D486" s="97"/>
      <c r="E486" s="98"/>
      <c r="F486" s="273" t="s">
        <v>32</v>
      </c>
      <c r="G486" s="288">
        <f>SUBTOTAL(9,G478:G485)</f>
        <v>0</v>
      </c>
    </row>
    <row r="487" spans="1:7" ht="24" customHeight="1" x14ac:dyDescent="0.2">
      <c r="A487" s="287"/>
      <c r="C487" s="107" t="s">
        <v>606</v>
      </c>
      <c r="D487" s="97"/>
      <c r="E487" s="98"/>
      <c r="G487" s="289"/>
    </row>
    <row r="488" spans="1:7" s="229" customFormat="1" ht="24" customHeight="1" x14ac:dyDescent="0.2">
      <c r="A488" s="224" t="str">
        <f t="shared" ref="A488:A496" si="146">IFERROR(VLOOKUP(C488,Tabla_Insumos,4,FALSE),"")</f>
        <v/>
      </c>
      <c r="B488" s="222" t="str">
        <f t="shared" ref="B488:B496" si="147">IFERROR(VLOOKUP(C488,Tabla_Insumos,5,FALSE),"")</f>
        <v/>
      </c>
      <c r="C488" s="223"/>
      <c r="D488" s="224" t="str">
        <f t="shared" ref="D488:D496" si="148">IFERROR(VLOOKUP(C488,Tabla_Insumos,2,FALSE),"")</f>
        <v/>
      </c>
      <c r="E488" s="225"/>
      <c r="F488" s="226">
        <f t="shared" ref="F488:F496" si="149">IFERROR(VLOOKUP(C488,Tabla_Insumos,3,FALSE),0)</f>
        <v>0</v>
      </c>
      <c r="G488" s="286">
        <f t="shared" ref="G488:G496" si="150">ROUND(E488*F488,2)</f>
        <v>0</v>
      </c>
    </row>
    <row r="489" spans="1:7" s="229" customFormat="1" ht="24" customHeight="1" x14ac:dyDescent="0.2">
      <c r="A489" s="224" t="str">
        <f t="shared" si="146"/>
        <v/>
      </c>
      <c r="B489" s="222" t="str">
        <f t="shared" si="147"/>
        <v/>
      </c>
      <c r="C489" s="223"/>
      <c r="D489" s="224" t="str">
        <f t="shared" si="148"/>
        <v/>
      </c>
      <c r="E489" s="225"/>
      <c r="F489" s="226">
        <f t="shared" si="149"/>
        <v>0</v>
      </c>
      <c r="G489" s="286">
        <f t="shared" si="150"/>
        <v>0</v>
      </c>
    </row>
    <row r="490" spans="1:7" s="229" customFormat="1" ht="24" customHeight="1" x14ac:dyDescent="0.2">
      <c r="A490" s="224" t="str">
        <f t="shared" si="146"/>
        <v/>
      </c>
      <c r="B490" s="222" t="str">
        <f t="shared" si="147"/>
        <v/>
      </c>
      <c r="C490" s="223"/>
      <c r="D490" s="224" t="str">
        <f t="shared" si="148"/>
        <v/>
      </c>
      <c r="E490" s="225"/>
      <c r="F490" s="226">
        <f t="shared" si="149"/>
        <v>0</v>
      </c>
      <c r="G490" s="286">
        <f t="shared" si="150"/>
        <v>0</v>
      </c>
    </row>
    <row r="491" spans="1:7" s="229" customFormat="1" ht="24" customHeight="1" x14ac:dyDescent="0.2">
      <c r="A491" s="224" t="str">
        <f t="shared" si="146"/>
        <v/>
      </c>
      <c r="B491" s="222" t="str">
        <f t="shared" si="147"/>
        <v/>
      </c>
      <c r="C491" s="223"/>
      <c r="D491" s="224" t="str">
        <f t="shared" si="148"/>
        <v/>
      </c>
      <c r="E491" s="225"/>
      <c r="F491" s="226">
        <f t="shared" si="149"/>
        <v>0</v>
      </c>
      <c r="G491" s="286">
        <f t="shared" si="150"/>
        <v>0</v>
      </c>
    </row>
    <row r="492" spans="1:7" s="229" customFormat="1" ht="24" customHeight="1" x14ac:dyDescent="0.2">
      <c r="A492" s="224" t="str">
        <f t="shared" si="146"/>
        <v/>
      </c>
      <c r="B492" s="222" t="str">
        <f t="shared" si="147"/>
        <v/>
      </c>
      <c r="C492" s="223"/>
      <c r="D492" s="224" t="str">
        <f t="shared" si="148"/>
        <v/>
      </c>
      <c r="E492" s="225"/>
      <c r="F492" s="226">
        <f t="shared" si="149"/>
        <v>0</v>
      </c>
      <c r="G492" s="286">
        <f t="shared" si="150"/>
        <v>0</v>
      </c>
    </row>
    <row r="493" spans="1:7" s="229" customFormat="1" ht="24" customHeight="1" x14ac:dyDescent="0.2">
      <c r="A493" s="224" t="str">
        <f t="shared" si="146"/>
        <v/>
      </c>
      <c r="B493" s="222" t="str">
        <f t="shared" si="147"/>
        <v/>
      </c>
      <c r="C493" s="223"/>
      <c r="D493" s="224" t="str">
        <f t="shared" si="148"/>
        <v/>
      </c>
      <c r="E493" s="225"/>
      <c r="F493" s="226">
        <f t="shared" si="149"/>
        <v>0</v>
      </c>
      <c r="G493" s="286">
        <f t="shared" si="150"/>
        <v>0</v>
      </c>
    </row>
    <row r="494" spans="1:7" s="229" customFormat="1" ht="24" customHeight="1" x14ac:dyDescent="0.2">
      <c r="A494" s="224" t="str">
        <f t="shared" si="146"/>
        <v/>
      </c>
      <c r="B494" s="222" t="str">
        <f t="shared" si="147"/>
        <v/>
      </c>
      <c r="C494" s="223"/>
      <c r="D494" s="224" t="str">
        <f t="shared" si="148"/>
        <v/>
      </c>
      <c r="E494" s="225"/>
      <c r="F494" s="226">
        <f t="shared" si="149"/>
        <v>0</v>
      </c>
      <c r="G494" s="286">
        <f t="shared" si="150"/>
        <v>0</v>
      </c>
    </row>
    <row r="495" spans="1:7" s="229" customFormat="1" ht="24" customHeight="1" x14ac:dyDescent="0.2">
      <c r="A495" s="224" t="str">
        <f t="shared" si="146"/>
        <v/>
      </c>
      <c r="B495" s="222" t="str">
        <f t="shared" si="147"/>
        <v/>
      </c>
      <c r="C495" s="223"/>
      <c r="D495" s="224" t="str">
        <f t="shared" si="148"/>
        <v/>
      </c>
      <c r="E495" s="225"/>
      <c r="F495" s="226">
        <f t="shared" si="149"/>
        <v>0</v>
      </c>
      <c r="G495" s="286">
        <f t="shared" si="150"/>
        <v>0</v>
      </c>
    </row>
    <row r="496" spans="1:7" s="229" customFormat="1" ht="24" customHeight="1" x14ac:dyDescent="0.2">
      <c r="A496" s="224" t="str">
        <f t="shared" si="146"/>
        <v/>
      </c>
      <c r="B496" s="222" t="str">
        <f t="shared" si="147"/>
        <v/>
      </c>
      <c r="C496" s="223"/>
      <c r="D496" s="224" t="str">
        <f t="shared" si="148"/>
        <v/>
      </c>
      <c r="E496" s="225"/>
      <c r="F496" s="226">
        <f t="shared" si="149"/>
        <v>0</v>
      </c>
      <c r="G496" s="286">
        <f t="shared" si="150"/>
        <v>0</v>
      </c>
    </row>
    <row r="497" spans="1:123" ht="24" customHeight="1" x14ac:dyDescent="0.2">
      <c r="A497" s="290"/>
      <c r="B497" s="97"/>
      <c r="D497" s="97"/>
      <c r="E497" s="98"/>
      <c r="F497" s="273" t="s">
        <v>33</v>
      </c>
      <c r="G497" s="288">
        <f>SUBTOTAL(9,G488:G496)</f>
        <v>0</v>
      </c>
    </row>
    <row r="498" spans="1:123" ht="24" customHeight="1" x14ac:dyDescent="0.2">
      <c r="A498" s="291"/>
      <c r="B498" s="97"/>
      <c r="D498" s="97"/>
      <c r="E498" s="98"/>
      <c r="G498" s="289"/>
    </row>
    <row r="499" spans="1:123" ht="24" customHeight="1" x14ac:dyDescent="0.2">
      <c r="A499" s="292" t="str">
        <f>B457</f>
        <v>8.1</v>
      </c>
      <c r="B499" s="293" t="str">
        <f>C457</f>
        <v>Programa de Riego e Inventario Inicial</v>
      </c>
      <c r="C499" s="104"/>
      <c r="D499" s="104" t="s">
        <v>34</v>
      </c>
      <c r="E499" s="105"/>
      <c r="F499" s="295" t="s">
        <v>35</v>
      </c>
      <c r="G499" s="294">
        <f>SUBTOTAL(9,G462:G498)</f>
        <v>0</v>
      </c>
    </row>
    <row r="501" spans="1:123" ht="24" customHeight="1" x14ac:dyDescent="0.2">
      <c r="A501" s="274" t="s">
        <v>37</v>
      </c>
      <c r="B501" s="275"/>
      <c r="C501" s="275"/>
      <c r="D501" s="275"/>
      <c r="E501" s="275"/>
      <c r="F501" s="275"/>
      <c r="G501" s="276"/>
    </row>
    <row r="502" spans="1:123" ht="24" customHeight="1" x14ac:dyDescent="0.2">
      <c r="A502" s="277" t="s">
        <v>602</v>
      </c>
      <c r="B502" s="93" t="str">
        <f>Comitente</f>
        <v>DIRECCION PROVINCIAL DE ESPACIOS VERDES</v>
      </c>
      <c r="C502" s="89"/>
      <c r="D502" s="94"/>
      <c r="E502" s="94"/>
      <c r="F502" s="95"/>
      <c r="G502" s="278"/>
    </row>
    <row r="503" spans="1:123" ht="24" customHeight="1" x14ac:dyDescent="0.2">
      <c r="A503" s="277" t="s">
        <v>603</v>
      </c>
      <c r="B503" s="93">
        <f>Contratista</f>
        <v>0</v>
      </c>
      <c r="C503" s="90"/>
      <c r="D503" s="90"/>
      <c r="E503" s="90"/>
      <c r="F503" s="96"/>
      <c r="G503" s="279"/>
    </row>
    <row r="504" spans="1:123" ht="24" customHeight="1" x14ac:dyDescent="0.2">
      <c r="A504" s="277" t="s">
        <v>24</v>
      </c>
      <c r="B504" s="93" t="str">
        <f>Obra</f>
        <v>MANTENIMIENTO DEL ÁREA VERDE Y SISITEMA DE RIEGO DEL 
PARQUE BELGRANO E INFINITO POR DESCUBRIR - RENGLON 3</v>
      </c>
      <c r="C504" s="90"/>
      <c r="D504" s="90"/>
      <c r="E504" s="90"/>
      <c r="F504" s="96" t="s">
        <v>38</v>
      </c>
      <c r="G504" s="280">
        <f>Fecha_Base</f>
        <v>44908</v>
      </c>
    </row>
    <row r="505" spans="1:123" ht="24" customHeight="1" x14ac:dyDescent="0.2">
      <c r="A505" s="281" t="s">
        <v>601</v>
      </c>
      <c r="B505" s="91" t="str">
        <f>Ubicación</f>
        <v>CAPITAL</v>
      </c>
      <c r="C505" s="91"/>
      <c r="D505" s="97"/>
      <c r="E505" s="98"/>
      <c r="G505" s="282"/>
    </row>
    <row r="506" spans="1:123" ht="24" customHeight="1" x14ac:dyDescent="0.2">
      <c r="A506" s="281" t="s">
        <v>39</v>
      </c>
      <c r="B506" s="100">
        <f>IFERROR(VALUE(LEFT(B507,FIND(".",B507)-1)),"")</f>
        <v>8</v>
      </c>
      <c r="C506" s="92" t="str">
        <f>IFERROR(VLOOKUP(B506,Tabla_CyP,2,FALSE),"")</f>
        <v xml:space="preserve">RIEGO </v>
      </c>
      <c r="E506" s="98"/>
      <c r="G506" s="282"/>
    </row>
    <row r="507" spans="1:123" ht="24" customHeight="1" x14ac:dyDescent="0.2">
      <c r="A507" s="281" t="s">
        <v>25</v>
      </c>
      <c r="B507" s="101" t="str">
        <f>IFERROR(VLOOKUP(COUNTIF($A$1:A507,"ANALISIS DE PRECIOS"),Tabla_NumeroItem,2,FALSE),"")</f>
        <v>8.2</v>
      </c>
      <c r="C507" s="92" t="str">
        <f>IFERROR(VLOOKUP(B507,Tabla_CyP,2,FALSE),"")</f>
        <v>Inspección, revisión, control, mantenimiento y reparación en los sistemas de riego</v>
      </c>
      <c r="D507" s="97"/>
      <c r="E507" s="98"/>
      <c r="F507" s="96" t="s">
        <v>26</v>
      </c>
      <c r="G507" s="283" t="str">
        <f>IFERROR(VLOOKUP(B507,Tabla_CyP,4,FALSE),"")</f>
        <v>MES</v>
      </c>
    </row>
    <row r="508" spans="1:123" ht="24" customHeight="1" x14ac:dyDescent="0.2">
      <c r="A508" s="281"/>
      <c r="B508" s="91"/>
      <c r="D508" s="97"/>
      <c r="E508" s="98"/>
      <c r="G508" s="282"/>
    </row>
    <row r="509" spans="1:123" ht="24" customHeight="1" x14ac:dyDescent="0.2">
      <c r="A509" s="331" t="s">
        <v>507</v>
      </c>
      <c r="B509" s="332"/>
      <c r="C509" s="333" t="s">
        <v>0</v>
      </c>
      <c r="D509" s="333" t="s">
        <v>27</v>
      </c>
      <c r="E509" s="335" t="s">
        <v>28</v>
      </c>
      <c r="F509" s="337" t="s">
        <v>29</v>
      </c>
      <c r="G509" s="337" t="s">
        <v>30</v>
      </c>
    </row>
    <row r="510" spans="1:123" s="97" customFormat="1" ht="24" customHeight="1" x14ac:dyDescent="0.2">
      <c r="A510" s="102" t="s">
        <v>508</v>
      </c>
      <c r="B510" s="102" t="s">
        <v>509</v>
      </c>
      <c r="C510" s="334"/>
      <c r="D510" s="334"/>
      <c r="E510" s="336"/>
      <c r="F510" s="338"/>
      <c r="G510" s="338"/>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284"/>
      <c r="B511" s="103"/>
      <c r="C511" s="143" t="s">
        <v>604</v>
      </c>
      <c r="D511" s="104"/>
      <c r="E511" s="105"/>
      <c r="F511" s="106"/>
      <c r="G511" s="285"/>
    </row>
    <row r="512" spans="1:123" s="229" customFormat="1" ht="24" customHeight="1" x14ac:dyDescent="0.2">
      <c r="A512" s="224" t="str">
        <f t="shared" ref="A512:A525" si="151">IFERROR(VLOOKUP(C512,Tabla_Insumos,4,FALSE),"")</f>
        <v/>
      </c>
      <c r="B512" s="222" t="str">
        <f>IFERROR(VLOOKUP(C512,Tabla_Insumos,5,FALSE),"")</f>
        <v/>
      </c>
      <c r="C512" s="223"/>
      <c r="D512" s="224" t="str">
        <f t="shared" ref="D512:D525" si="152">IFERROR(VLOOKUP(C512,Tabla_Insumos,2,FALSE),"")</f>
        <v/>
      </c>
      <c r="E512" s="225"/>
      <c r="F512" s="226">
        <f t="shared" ref="F512:F525" si="153">IFERROR(VLOOKUP(C512,Tabla_Insumos,3,FALSE),0)</f>
        <v>0</v>
      </c>
      <c r="G512" s="286">
        <f>ROUND(E512*F512,2)</f>
        <v>0</v>
      </c>
    </row>
    <row r="513" spans="1:7" s="229" customFormat="1" ht="24" customHeight="1" x14ac:dyDescent="0.2">
      <c r="A513" s="224" t="str">
        <f t="shared" si="151"/>
        <v/>
      </c>
      <c r="B513" s="222" t="str">
        <f t="shared" ref="B513:B525" si="154">IFERROR(VLOOKUP(C513,Tabla_Insumos,5,FALSE),"")</f>
        <v/>
      </c>
      <c r="C513" s="223"/>
      <c r="D513" s="224" t="str">
        <f t="shared" si="152"/>
        <v/>
      </c>
      <c r="E513" s="225"/>
      <c r="F513" s="226">
        <f t="shared" si="153"/>
        <v>0</v>
      </c>
      <c r="G513" s="286">
        <f t="shared" ref="G513:G525" si="155">ROUND(E513*F513,2)</f>
        <v>0</v>
      </c>
    </row>
    <row r="514" spans="1:7" s="229" customFormat="1" ht="24" customHeight="1" x14ac:dyDescent="0.2">
      <c r="A514" s="224" t="str">
        <f t="shared" si="151"/>
        <v/>
      </c>
      <c r="B514" s="222" t="str">
        <f t="shared" si="154"/>
        <v/>
      </c>
      <c r="C514" s="223"/>
      <c r="D514" s="224" t="str">
        <f t="shared" si="152"/>
        <v/>
      </c>
      <c r="E514" s="225"/>
      <c r="F514" s="226">
        <f t="shared" si="153"/>
        <v>0</v>
      </c>
      <c r="G514" s="286">
        <f t="shared" si="155"/>
        <v>0</v>
      </c>
    </row>
    <row r="515" spans="1:7" s="229" customFormat="1" ht="24" customHeight="1" x14ac:dyDescent="0.2">
      <c r="A515" s="224" t="str">
        <f t="shared" si="151"/>
        <v/>
      </c>
      <c r="B515" s="222" t="str">
        <f t="shared" si="154"/>
        <v/>
      </c>
      <c r="C515" s="223"/>
      <c r="D515" s="224" t="str">
        <f t="shared" si="152"/>
        <v/>
      </c>
      <c r="E515" s="225"/>
      <c r="F515" s="226">
        <f t="shared" si="153"/>
        <v>0</v>
      </c>
      <c r="G515" s="286">
        <f t="shared" si="155"/>
        <v>0</v>
      </c>
    </row>
    <row r="516" spans="1:7" s="229" customFormat="1" ht="24" customHeight="1" x14ac:dyDescent="0.2">
      <c r="A516" s="224" t="str">
        <f t="shared" si="151"/>
        <v/>
      </c>
      <c r="B516" s="222" t="str">
        <f t="shared" si="154"/>
        <v/>
      </c>
      <c r="C516" s="223"/>
      <c r="D516" s="224" t="str">
        <f t="shared" si="152"/>
        <v/>
      </c>
      <c r="E516" s="225"/>
      <c r="F516" s="226">
        <f t="shared" si="153"/>
        <v>0</v>
      </c>
      <c r="G516" s="286">
        <f t="shared" si="155"/>
        <v>0</v>
      </c>
    </row>
    <row r="517" spans="1:7" s="229" customFormat="1" ht="24" customHeight="1" x14ac:dyDescent="0.2">
      <c r="A517" s="224" t="str">
        <f t="shared" si="151"/>
        <v/>
      </c>
      <c r="B517" s="222" t="str">
        <f t="shared" si="154"/>
        <v/>
      </c>
      <c r="C517" s="223"/>
      <c r="D517" s="224" t="str">
        <f t="shared" si="152"/>
        <v/>
      </c>
      <c r="E517" s="225"/>
      <c r="F517" s="226">
        <f t="shared" si="153"/>
        <v>0</v>
      </c>
      <c r="G517" s="286">
        <f t="shared" si="155"/>
        <v>0</v>
      </c>
    </row>
    <row r="518" spans="1:7" s="229" customFormat="1" ht="24" customHeight="1" x14ac:dyDescent="0.2">
      <c r="A518" s="224" t="str">
        <f t="shared" si="151"/>
        <v/>
      </c>
      <c r="B518" s="222" t="str">
        <f t="shared" si="154"/>
        <v/>
      </c>
      <c r="C518" s="223"/>
      <c r="D518" s="224" t="str">
        <f t="shared" si="152"/>
        <v/>
      </c>
      <c r="E518" s="225"/>
      <c r="F518" s="226">
        <f t="shared" si="153"/>
        <v>0</v>
      </c>
      <c r="G518" s="286">
        <f t="shared" si="155"/>
        <v>0</v>
      </c>
    </row>
    <row r="519" spans="1:7" s="229" customFormat="1" ht="24" customHeight="1" x14ac:dyDescent="0.2">
      <c r="A519" s="224" t="str">
        <f t="shared" si="151"/>
        <v/>
      </c>
      <c r="B519" s="222" t="str">
        <f t="shared" si="154"/>
        <v/>
      </c>
      <c r="C519" s="223"/>
      <c r="D519" s="224" t="str">
        <f t="shared" si="152"/>
        <v/>
      </c>
      <c r="E519" s="225"/>
      <c r="F519" s="226">
        <f t="shared" si="153"/>
        <v>0</v>
      </c>
      <c r="G519" s="286">
        <f t="shared" si="155"/>
        <v>0</v>
      </c>
    </row>
    <row r="520" spans="1:7" s="229" customFormat="1" ht="24" customHeight="1" x14ac:dyDescent="0.2">
      <c r="A520" s="224" t="str">
        <f t="shared" si="151"/>
        <v/>
      </c>
      <c r="B520" s="222" t="str">
        <f t="shared" si="154"/>
        <v/>
      </c>
      <c r="C520" s="223"/>
      <c r="D520" s="224" t="str">
        <f t="shared" si="152"/>
        <v/>
      </c>
      <c r="E520" s="225"/>
      <c r="F520" s="226">
        <f t="shared" si="153"/>
        <v>0</v>
      </c>
      <c r="G520" s="286">
        <f t="shared" si="155"/>
        <v>0</v>
      </c>
    </row>
    <row r="521" spans="1:7" s="229" customFormat="1" ht="24" customHeight="1" x14ac:dyDescent="0.2">
      <c r="A521" s="224" t="str">
        <f t="shared" si="151"/>
        <v/>
      </c>
      <c r="B521" s="222" t="str">
        <f t="shared" si="154"/>
        <v/>
      </c>
      <c r="C521" s="223"/>
      <c r="D521" s="224" t="str">
        <f t="shared" si="152"/>
        <v/>
      </c>
      <c r="E521" s="225"/>
      <c r="F521" s="226">
        <f t="shared" si="153"/>
        <v>0</v>
      </c>
      <c r="G521" s="286">
        <f t="shared" si="155"/>
        <v>0</v>
      </c>
    </row>
    <row r="522" spans="1:7" s="229" customFormat="1" ht="24" customHeight="1" x14ac:dyDescent="0.2">
      <c r="A522" s="224" t="str">
        <f t="shared" si="151"/>
        <v/>
      </c>
      <c r="B522" s="222" t="str">
        <f t="shared" si="154"/>
        <v/>
      </c>
      <c r="C522" s="223"/>
      <c r="D522" s="224" t="str">
        <f t="shared" si="152"/>
        <v/>
      </c>
      <c r="E522" s="225"/>
      <c r="F522" s="226">
        <f t="shared" si="153"/>
        <v>0</v>
      </c>
      <c r="G522" s="286">
        <f t="shared" si="155"/>
        <v>0</v>
      </c>
    </row>
    <row r="523" spans="1:7" s="229" customFormat="1" ht="24" customHeight="1" x14ac:dyDescent="0.2">
      <c r="A523" s="224" t="str">
        <f t="shared" si="151"/>
        <v/>
      </c>
      <c r="B523" s="222" t="str">
        <f t="shared" si="154"/>
        <v/>
      </c>
      <c r="C523" s="223"/>
      <c r="D523" s="224" t="str">
        <f t="shared" si="152"/>
        <v/>
      </c>
      <c r="E523" s="225"/>
      <c r="F523" s="226">
        <f t="shared" si="153"/>
        <v>0</v>
      </c>
      <c r="G523" s="286">
        <f t="shared" si="155"/>
        <v>0</v>
      </c>
    </row>
    <row r="524" spans="1:7" s="229" customFormat="1" ht="24" customHeight="1" x14ac:dyDescent="0.2">
      <c r="A524" s="224" t="str">
        <f t="shared" si="151"/>
        <v/>
      </c>
      <c r="B524" s="222" t="str">
        <f t="shared" si="154"/>
        <v/>
      </c>
      <c r="C524" s="223"/>
      <c r="D524" s="224" t="str">
        <f t="shared" si="152"/>
        <v/>
      </c>
      <c r="E524" s="225"/>
      <c r="F524" s="226">
        <f t="shared" si="153"/>
        <v>0</v>
      </c>
      <c r="G524" s="286">
        <f t="shared" si="155"/>
        <v>0</v>
      </c>
    </row>
    <row r="525" spans="1:7" s="229" customFormat="1" ht="24" customHeight="1" x14ac:dyDescent="0.2">
      <c r="A525" s="224" t="str">
        <f t="shared" si="151"/>
        <v/>
      </c>
      <c r="B525" s="222" t="str">
        <f t="shared" si="154"/>
        <v/>
      </c>
      <c r="C525" s="223"/>
      <c r="D525" s="224" t="str">
        <f t="shared" si="152"/>
        <v/>
      </c>
      <c r="E525" s="225"/>
      <c r="F525" s="227">
        <f t="shared" si="153"/>
        <v>0</v>
      </c>
      <c r="G525" s="286">
        <f t="shared" si="155"/>
        <v>0</v>
      </c>
    </row>
    <row r="526" spans="1:7" ht="24" customHeight="1" x14ac:dyDescent="0.2">
      <c r="A526" s="287"/>
      <c r="D526" s="97"/>
      <c r="E526" s="98"/>
      <c r="F526" s="273" t="s">
        <v>31</v>
      </c>
      <c r="G526" s="288">
        <f>SUBTOTAL(9,G512:G525)</f>
        <v>0</v>
      </c>
    </row>
    <row r="527" spans="1:7" ht="24" customHeight="1" x14ac:dyDescent="0.2">
      <c r="A527" s="287"/>
      <c r="C527" s="107" t="s">
        <v>605</v>
      </c>
      <c r="D527" s="97"/>
      <c r="E527" s="98"/>
      <c r="G527" s="289"/>
    </row>
    <row r="528" spans="1:7" s="229" customFormat="1" ht="24" customHeight="1" x14ac:dyDescent="0.2">
      <c r="A528" s="224" t="str">
        <f t="shared" ref="A528:A535" si="156">IFERROR(VLOOKUP(C528,Tabla_Insumos,4,FALSE),"")</f>
        <v/>
      </c>
      <c r="B528" s="222">
        <f t="shared" ref="B528:B535" si="157">IFERROR(VLOOKUP(A528,Tabla_Indices,5,FALSE),"")</f>
        <v>0</v>
      </c>
      <c r="C528" s="223"/>
      <c r="D528" s="224" t="str">
        <f t="shared" ref="D528:D535" si="158">IFERROR(VLOOKUP(C528,Tabla_Insumos,2,FALSE),"")</f>
        <v/>
      </c>
      <c r="E528" s="225"/>
      <c r="F528" s="228">
        <f t="shared" ref="F528:F535" si="159">IFERROR(VLOOKUP(C528,Tabla_Insumos,3,FALSE),0)</f>
        <v>0</v>
      </c>
      <c r="G528" s="286">
        <f>ROUND(E528*F528,2)</f>
        <v>0</v>
      </c>
    </row>
    <row r="529" spans="1:7" s="229" customFormat="1" ht="24" customHeight="1" x14ac:dyDescent="0.2">
      <c r="A529" s="224" t="str">
        <f t="shared" si="156"/>
        <v/>
      </c>
      <c r="B529" s="222">
        <f t="shared" si="157"/>
        <v>0</v>
      </c>
      <c r="C529" s="223"/>
      <c r="D529" s="224" t="str">
        <f t="shared" si="158"/>
        <v/>
      </c>
      <c r="E529" s="225"/>
      <c r="F529" s="228">
        <f t="shared" si="159"/>
        <v>0</v>
      </c>
      <c r="G529" s="286">
        <f>ROUND(E529*F529,2)</f>
        <v>0</v>
      </c>
    </row>
    <row r="530" spans="1:7" s="229" customFormat="1" ht="24" customHeight="1" x14ac:dyDescent="0.2">
      <c r="A530" s="224" t="str">
        <f t="shared" si="156"/>
        <v/>
      </c>
      <c r="B530" s="222">
        <f t="shared" si="157"/>
        <v>0</v>
      </c>
      <c r="C530" s="223"/>
      <c r="D530" s="224" t="str">
        <f t="shared" si="158"/>
        <v/>
      </c>
      <c r="E530" s="225"/>
      <c r="F530" s="228">
        <f t="shared" si="159"/>
        <v>0</v>
      </c>
      <c r="G530" s="286">
        <f t="shared" ref="G530:G535" si="160">ROUND(E530*F530,2)</f>
        <v>0</v>
      </c>
    </row>
    <row r="531" spans="1:7" s="229" customFormat="1" ht="24" customHeight="1" x14ac:dyDescent="0.2">
      <c r="A531" s="224" t="str">
        <f t="shared" si="156"/>
        <v/>
      </c>
      <c r="B531" s="222">
        <f t="shared" si="157"/>
        <v>0</v>
      </c>
      <c r="C531" s="223"/>
      <c r="D531" s="224" t="str">
        <f t="shared" si="158"/>
        <v/>
      </c>
      <c r="E531" s="225"/>
      <c r="F531" s="228">
        <f t="shared" si="159"/>
        <v>0</v>
      </c>
      <c r="G531" s="286">
        <f t="shared" si="160"/>
        <v>0</v>
      </c>
    </row>
    <row r="532" spans="1:7" s="229" customFormat="1" ht="24" customHeight="1" x14ac:dyDescent="0.2">
      <c r="A532" s="224" t="str">
        <f t="shared" si="156"/>
        <v/>
      </c>
      <c r="B532" s="222">
        <f t="shared" si="157"/>
        <v>0</v>
      </c>
      <c r="C532" s="223"/>
      <c r="D532" s="224" t="str">
        <f t="shared" si="158"/>
        <v/>
      </c>
      <c r="E532" s="225"/>
      <c r="F532" s="226">
        <f t="shared" si="159"/>
        <v>0</v>
      </c>
      <c r="G532" s="286">
        <f t="shared" si="160"/>
        <v>0</v>
      </c>
    </row>
    <row r="533" spans="1:7" s="229" customFormat="1" ht="24" customHeight="1" x14ac:dyDescent="0.2">
      <c r="A533" s="224" t="str">
        <f t="shared" si="156"/>
        <v/>
      </c>
      <c r="B533" s="222">
        <f t="shared" si="157"/>
        <v>0</v>
      </c>
      <c r="C533" s="223"/>
      <c r="D533" s="224" t="str">
        <f t="shared" si="158"/>
        <v/>
      </c>
      <c r="E533" s="225"/>
      <c r="F533" s="226">
        <f t="shared" si="159"/>
        <v>0</v>
      </c>
      <c r="G533" s="286">
        <f t="shared" si="160"/>
        <v>0</v>
      </c>
    </row>
    <row r="534" spans="1:7" s="229" customFormat="1" ht="24" customHeight="1" x14ac:dyDescent="0.2">
      <c r="A534" s="224" t="str">
        <f t="shared" si="156"/>
        <v/>
      </c>
      <c r="B534" s="222">
        <f t="shared" si="157"/>
        <v>0</v>
      </c>
      <c r="C534" s="223"/>
      <c r="D534" s="224" t="str">
        <f t="shared" si="158"/>
        <v/>
      </c>
      <c r="E534" s="225"/>
      <c r="F534" s="226">
        <f t="shared" si="159"/>
        <v>0</v>
      </c>
      <c r="G534" s="286">
        <f t="shared" si="160"/>
        <v>0</v>
      </c>
    </row>
    <row r="535" spans="1:7" s="229" customFormat="1" ht="24" customHeight="1" x14ac:dyDescent="0.2">
      <c r="A535" s="224" t="str">
        <f t="shared" si="156"/>
        <v/>
      </c>
      <c r="B535" s="222">
        <f t="shared" si="157"/>
        <v>0</v>
      </c>
      <c r="C535" s="223"/>
      <c r="D535" s="224" t="str">
        <f t="shared" si="158"/>
        <v/>
      </c>
      <c r="E535" s="225"/>
      <c r="F535" s="226">
        <f t="shared" si="159"/>
        <v>0</v>
      </c>
      <c r="G535" s="286">
        <f t="shared" si="160"/>
        <v>0</v>
      </c>
    </row>
    <row r="536" spans="1:7" ht="24" customHeight="1" x14ac:dyDescent="0.2">
      <c r="A536" s="287"/>
      <c r="D536" s="97"/>
      <c r="E536" s="98"/>
      <c r="F536" s="273" t="s">
        <v>32</v>
      </c>
      <c r="G536" s="288">
        <f>SUBTOTAL(9,G528:G535)</f>
        <v>0</v>
      </c>
    </row>
    <row r="537" spans="1:7" ht="24" customHeight="1" x14ac:dyDescent="0.2">
      <c r="A537" s="287"/>
      <c r="C537" s="107" t="s">
        <v>606</v>
      </c>
      <c r="D537" s="97"/>
      <c r="E537" s="98"/>
      <c r="G537" s="289"/>
    </row>
    <row r="538" spans="1:7" s="229" customFormat="1" ht="24" customHeight="1" x14ac:dyDescent="0.2">
      <c r="A538" s="224" t="str">
        <f t="shared" ref="A538:A546" si="161">IFERROR(VLOOKUP(C538,Tabla_Insumos,4,FALSE),"")</f>
        <v/>
      </c>
      <c r="B538" s="222" t="str">
        <f t="shared" ref="B538:B546" si="162">IFERROR(VLOOKUP(C538,Tabla_Insumos,5,FALSE),"")</f>
        <v/>
      </c>
      <c r="C538" s="223"/>
      <c r="D538" s="224" t="str">
        <f t="shared" ref="D538:D546" si="163">IFERROR(VLOOKUP(C538,Tabla_Insumos,2,FALSE),"")</f>
        <v/>
      </c>
      <c r="E538" s="225"/>
      <c r="F538" s="226">
        <f t="shared" ref="F538:F546" si="164">IFERROR(VLOOKUP(C538,Tabla_Insumos,3,FALSE),0)</f>
        <v>0</v>
      </c>
      <c r="G538" s="286">
        <f t="shared" ref="G538:G546" si="165">ROUND(E538*F538,2)</f>
        <v>0</v>
      </c>
    </row>
    <row r="539" spans="1:7" s="229" customFormat="1" ht="24" customHeight="1" x14ac:dyDescent="0.2">
      <c r="A539" s="224" t="str">
        <f t="shared" si="161"/>
        <v/>
      </c>
      <c r="B539" s="222" t="str">
        <f t="shared" si="162"/>
        <v/>
      </c>
      <c r="C539" s="223"/>
      <c r="D539" s="224" t="str">
        <f t="shared" si="163"/>
        <v/>
      </c>
      <c r="E539" s="225"/>
      <c r="F539" s="226">
        <f t="shared" si="164"/>
        <v>0</v>
      </c>
      <c r="G539" s="286">
        <f t="shared" si="165"/>
        <v>0</v>
      </c>
    </row>
    <row r="540" spans="1:7" s="229" customFormat="1" ht="24" customHeight="1" x14ac:dyDescent="0.2">
      <c r="A540" s="224" t="str">
        <f t="shared" si="161"/>
        <v/>
      </c>
      <c r="B540" s="222" t="str">
        <f t="shared" si="162"/>
        <v/>
      </c>
      <c r="C540" s="223"/>
      <c r="D540" s="224" t="str">
        <f t="shared" si="163"/>
        <v/>
      </c>
      <c r="E540" s="225"/>
      <c r="F540" s="226">
        <f t="shared" si="164"/>
        <v>0</v>
      </c>
      <c r="G540" s="286">
        <f t="shared" si="165"/>
        <v>0</v>
      </c>
    </row>
    <row r="541" spans="1:7" s="229" customFormat="1" ht="24" customHeight="1" x14ac:dyDescent="0.2">
      <c r="A541" s="224" t="str">
        <f t="shared" si="161"/>
        <v/>
      </c>
      <c r="B541" s="222" t="str">
        <f t="shared" si="162"/>
        <v/>
      </c>
      <c r="C541" s="223"/>
      <c r="D541" s="224" t="str">
        <f t="shared" si="163"/>
        <v/>
      </c>
      <c r="E541" s="225"/>
      <c r="F541" s="226">
        <f t="shared" si="164"/>
        <v>0</v>
      </c>
      <c r="G541" s="286">
        <f t="shared" si="165"/>
        <v>0</v>
      </c>
    </row>
    <row r="542" spans="1:7" s="229" customFormat="1" ht="24" customHeight="1" x14ac:dyDescent="0.2">
      <c r="A542" s="224" t="str">
        <f t="shared" si="161"/>
        <v/>
      </c>
      <c r="B542" s="222" t="str">
        <f t="shared" si="162"/>
        <v/>
      </c>
      <c r="C542" s="223"/>
      <c r="D542" s="224" t="str">
        <f t="shared" si="163"/>
        <v/>
      </c>
      <c r="E542" s="225"/>
      <c r="F542" s="226">
        <f t="shared" si="164"/>
        <v>0</v>
      </c>
      <c r="G542" s="286">
        <f t="shared" si="165"/>
        <v>0</v>
      </c>
    </row>
    <row r="543" spans="1:7" s="229" customFormat="1" ht="24" customHeight="1" x14ac:dyDescent="0.2">
      <c r="A543" s="224" t="str">
        <f t="shared" si="161"/>
        <v/>
      </c>
      <c r="B543" s="222" t="str">
        <f t="shared" si="162"/>
        <v/>
      </c>
      <c r="C543" s="223"/>
      <c r="D543" s="224" t="str">
        <f t="shared" si="163"/>
        <v/>
      </c>
      <c r="E543" s="225"/>
      <c r="F543" s="226">
        <f t="shared" si="164"/>
        <v>0</v>
      </c>
      <c r="G543" s="286">
        <f t="shared" si="165"/>
        <v>0</v>
      </c>
    </row>
    <row r="544" spans="1:7" s="229" customFormat="1" ht="24" customHeight="1" x14ac:dyDescent="0.2">
      <c r="A544" s="224" t="str">
        <f t="shared" si="161"/>
        <v/>
      </c>
      <c r="B544" s="222" t="str">
        <f t="shared" si="162"/>
        <v/>
      </c>
      <c r="C544" s="223"/>
      <c r="D544" s="224" t="str">
        <f t="shared" si="163"/>
        <v/>
      </c>
      <c r="E544" s="225"/>
      <c r="F544" s="226">
        <f t="shared" si="164"/>
        <v>0</v>
      </c>
      <c r="G544" s="286">
        <f t="shared" si="165"/>
        <v>0</v>
      </c>
    </row>
    <row r="545" spans="1:123" s="229" customFormat="1" ht="24" customHeight="1" x14ac:dyDescent="0.2">
      <c r="A545" s="224" t="str">
        <f t="shared" si="161"/>
        <v/>
      </c>
      <c r="B545" s="222" t="str">
        <f t="shared" si="162"/>
        <v/>
      </c>
      <c r="C545" s="223"/>
      <c r="D545" s="224" t="str">
        <f t="shared" si="163"/>
        <v/>
      </c>
      <c r="E545" s="225"/>
      <c r="F545" s="226">
        <f t="shared" si="164"/>
        <v>0</v>
      </c>
      <c r="G545" s="286">
        <f t="shared" si="165"/>
        <v>0</v>
      </c>
    </row>
    <row r="546" spans="1:123" s="229" customFormat="1" ht="24" customHeight="1" x14ac:dyDescent="0.2">
      <c r="A546" s="224" t="str">
        <f t="shared" si="161"/>
        <v/>
      </c>
      <c r="B546" s="222" t="str">
        <f t="shared" si="162"/>
        <v/>
      </c>
      <c r="C546" s="223"/>
      <c r="D546" s="224" t="str">
        <f t="shared" si="163"/>
        <v/>
      </c>
      <c r="E546" s="225"/>
      <c r="F546" s="226">
        <f t="shared" si="164"/>
        <v>0</v>
      </c>
      <c r="G546" s="286">
        <f t="shared" si="165"/>
        <v>0</v>
      </c>
    </row>
    <row r="547" spans="1:123" ht="24" customHeight="1" x14ac:dyDescent="0.2">
      <c r="A547" s="290"/>
      <c r="B547" s="97"/>
      <c r="D547" s="97"/>
      <c r="E547" s="98"/>
      <c r="F547" s="273" t="s">
        <v>33</v>
      </c>
      <c r="G547" s="288">
        <f>SUBTOTAL(9,G538:G546)</f>
        <v>0</v>
      </c>
    </row>
    <row r="548" spans="1:123" ht="24" customHeight="1" x14ac:dyDescent="0.2">
      <c r="A548" s="291"/>
      <c r="B548" s="97"/>
      <c r="D548" s="97"/>
      <c r="E548" s="98"/>
      <c r="G548" s="289"/>
    </row>
    <row r="549" spans="1:123" ht="24" customHeight="1" x14ac:dyDescent="0.2">
      <c r="A549" s="292" t="str">
        <f>B507</f>
        <v>8.2</v>
      </c>
      <c r="B549" s="293" t="str">
        <f>C507</f>
        <v>Inspección, revisión, control, mantenimiento y reparación en los sistemas de riego</v>
      </c>
      <c r="C549" s="104"/>
      <c r="D549" s="104" t="s">
        <v>34</v>
      </c>
      <c r="E549" s="105"/>
      <c r="F549" s="295" t="s">
        <v>35</v>
      </c>
      <c r="G549" s="294">
        <f>SUBTOTAL(9,G512:G548)</f>
        <v>0</v>
      </c>
    </row>
    <row r="551" spans="1:123" ht="24" customHeight="1" x14ac:dyDescent="0.2">
      <c r="A551" s="274" t="s">
        <v>37</v>
      </c>
      <c r="B551" s="275"/>
      <c r="C551" s="275"/>
      <c r="D551" s="275"/>
      <c r="E551" s="275"/>
      <c r="F551" s="275"/>
      <c r="G551" s="276"/>
    </row>
    <row r="552" spans="1:123" ht="24" customHeight="1" x14ac:dyDescent="0.2">
      <c r="A552" s="277" t="s">
        <v>602</v>
      </c>
      <c r="B552" s="93" t="str">
        <f>Comitente</f>
        <v>DIRECCION PROVINCIAL DE ESPACIOS VERDES</v>
      </c>
      <c r="C552" s="89"/>
      <c r="D552" s="94"/>
      <c r="E552" s="94"/>
      <c r="F552" s="95"/>
      <c r="G552" s="278"/>
    </row>
    <row r="553" spans="1:123" ht="24" customHeight="1" x14ac:dyDescent="0.2">
      <c r="A553" s="277" t="s">
        <v>603</v>
      </c>
      <c r="B553" s="93">
        <f>Contratista</f>
        <v>0</v>
      </c>
      <c r="C553" s="90"/>
      <c r="D553" s="90"/>
      <c r="E553" s="90"/>
      <c r="F553" s="96"/>
      <c r="G553" s="279"/>
    </row>
    <row r="554" spans="1:123" ht="24" customHeight="1" x14ac:dyDescent="0.2">
      <c r="A554" s="277" t="s">
        <v>24</v>
      </c>
      <c r="B554" s="93" t="str">
        <f>Obra</f>
        <v>MANTENIMIENTO DEL ÁREA VERDE Y SISITEMA DE RIEGO DEL 
PARQUE BELGRANO E INFINITO POR DESCUBRIR - RENGLON 3</v>
      </c>
      <c r="C554" s="90"/>
      <c r="D554" s="90"/>
      <c r="E554" s="90"/>
      <c r="F554" s="96" t="s">
        <v>38</v>
      </c>
      <c r="G554" s="280">
        <f>Fecha_Base</f>
        <v>44908</v>
      </c>
    </row>
    <row r="555" spans="1:123" ht="24" customHeight="1" x14ac:dyDescent="0.2">
      <c r="A555" s="281" t="s">
        <v>601</v>
      </c>
      <c r="B555" s="91" t="str">
        <f>Ubicación</f>
        <v>CAPITAL</v>
      </c>
      <c r="C555" s="91"/>
      <c r="D555" s="97"/>
      <c r="E555" s="98"/>
      <c r="G555" s="282"/>
    </row>
    <row r="556" spans="1:123" ht="24" customHeight="1" x14ac:dyDescent="0.2">
      <c r="A556" s="281" t="s">
        <v>39</v>
      </c>
      <c r="B556" s="100">
        <f>IFERROR(VALUE(LEFT(B557,FIND(".",B557)-1)),"")</f>
        <v>9</v>
      </c>
      <c r="C556" s="92" t="str">
        <f>IFERROR(VLOOKUP(B556,Tabla_CyP,2,FALSE),"")</f>
        <v xml:space="preserve">MANTENIMIENTO DEL SISTEMA ELECTRICO </v>
      </c>
      <c r="E556" s="98"/>
      <c r="G556" s="282"/>
    </row>
    <row r="557" spans="1:123" ht="24" customHeight="1" x14ac:dyDescent="0.2">
      <c r="A557" s="281" t="s">
        <v>25</v>
      </c>
      <c r="B557" s="101" t="str">
        <f>IFERROR(VLOOKUP(COUNTIF($A$1:A557,"ANALISIS DE PRECIOS"),Tabla_NumeroItem,2,FALSE),"")</f>
        <v>9.1</v>
      </c>
      <c r="C557" s="92" t="str">
        <f>IFERROR(VLOOKUP(B557,Tabla_CyP,2,FALSE),"")</f>
        <v>Sistema eléctrico Parque Belgrano</v>
      </c>
      <c r="D557" s="97"/>
      <c r="E557" s="98"/>
      <c r="F557" s="96" t="s">
        <v>26</v>
      </c>
      <c r="G557" s="283" t="str">
        <f>IFERROR(VLOOKUP(B557,Tabla_CyP,4,FALSE),"")</f>
        <v>MES</v>
      </c>
    </row>
    <row r="558" spans="1:123" ht="24" customHeight="1" x14ac:dyDescent="0.2">
      <c r="A558" s="281"/>
      <c r="B558" s="91"/>
      <c r="D558" s="97"/>
      <c r="E558" s="98"/>
      <c r="G558" s="282"/>
    </row>
    <row r="559" spans="1:123" ht="24" customHeight="1" x14ac:dyDescent="0.2">
      <c r="A559" s="331" t="s">
        <v>507</v>
      </c>
      <c r="B559" s="332"/>
      <c r="C559" s="333" t="s">
        <v>0</v>
      </c>
      <c r="D559" s="333" t="s">
        <v>27</v>
      </c>
      <c r="E559" s="335" t="s">
        <v>28</v>
      </c>
      <c r="F559" s="337" t="s">
        <v>29</v>
      </c>
      <c r="G559" s="337" t="s">
        <v>30</v>
      </c>
    </row>
    <row r="560" spans="1:123" s="97" customFormat="1" ht="24" customHeight="1" x14ac:dyDescent="0.2">
      <c r="A560" s="102" t="s">
        <v>508</v>
      </c>
      <c r="B560" s="102" t="s">
        <v>509</v>
      </c>
      <c r="C560" s="334"/>
      <c r="D560" s="334"/>
      <c r="E560" s="336"/>
      <c r="F560" s="338"/>
      <c r="G560" s="338"/>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284"/>
      <c r="B561" s="103"/>
      <c r="C561" s="143" t="s">
        <v>604</v>
      </c>
      <c r="D561" s="104"/>
      <c r="E561" s="105"/>
      <c r="F561" s="106"/>
      <c r="G561" s="285"/>
    </row>
    <row r="562" spans="1:7" s="229" customFormat="1" ht="24" customHeight="1" x14ac:dyDescent="0.2">
      <c r="A562" s="224" t="str">
        <f t="shared" ref="A562:A575" si="166">IFERROR(VLOOKUP(C562,Tabla_Insumos,4,FALSE),"")</f>
        <v/>
      </c>
      <c r="B562" s="222" t="str">
        <f>IFERROR(VLOOKUP(C562,Tabla_Insumos,5,FALSE),"")</f>
        <v/>
      </c>
      <c r="C562" s="223"/>
      <c r="D562" s="224" t="str">
        <f t="shared" ref="D562:D575" si="167">IFERROR(VLOOKUP(C562,Tabla_Insumos,2,FALSE),"")</f>
        <v/>
      </c>
      <c r="E562" s="225"/>
      <c r="F562" s="226">
        <f t="shared" ref="F562:F575" si="168">IFERROR(VLOOKUP(C562,Tabla_Insumos,3,FALSE),0)</f>
        <v>0</v>
      </c>
      <c r="G562" s="286">
        <f>ROUND(E562*F562,2)</f>
        <v>0</v>
      </c>
    </row>
    <row r="563" spans="1:7" s="229" customFormat="1" ht="24" customHeight="1" x14ac:dyDescent="0.2">
      <c r="A563" s="224" t="str">
        <f t="shared" si="166"/>
        <v/>
      </c>
      <c r="B563" s="222" t="str">
        <f t="shared" ref="B563:B575" si="169">IFERROR(VLOOKUP(C563,Tabla_Insumos,5,FALSE),"")</f>
        <v/>
      </c>
      <c r="C563" s="223"/>
      <c r="D563" s="224" t="str">
        <f t="shared" si="167"/>
        <v/>
      </c>
      <c r="E563" s="225"/>
      <c r="F563" s="226">
        <f t="shared" si="168"/>
        <v>0</v>
      </c>
      <c r="G563" s="286">
        <f t="shared" ref="G563:G575" si="170">ROUND(E563*F563,2)</f>
        <v>0</v>
      </c>
    </row>
    <row r="564" spans="1:7" s="229" customFormat="1" ht="24" customHeight="1" x14ac:dyDescent="0.2">
      <c r="A564" s="224" t="str">
        <f t="shared" si="166"/>
        <v/>
      </c>
      <c r="B564" s="222" t="str">
        <f t="shared" si="169"/>
        <v/>
      </c>
      <c r="C564" s="223"/>
      <c r="D564" s="224" t="str">
        <f t="shared" si="167"/>
        <v/>
      </c>
      <c r="E564" s="225"/>
      <c r="F564" s="226">
        <f t="shared" si="168"/>
        <v>0</v>
      </c>
      <c r="G564" s="286">
        <f t="shared" si="170"/>
        <v>0</v>
      </c>
    </row>
    <row r="565" spans="1:7" s="229" customFormat="1" ht="24" customHeight="1" x14ac:dyDescent="0.2">
      <c r="A565" s="224" t="str">
        <f t="shared" si="166"/>
        <v/>
      </c>
      <c r="B565" s="222" t="str">
        <f t="shared" si="169"/>
        <v/>
      </c>
      <c r="C565" s="223"/>
      <c r="D565" s="224" t="str">
        <f t="shared" si="167"/>
        <v/>
      </c>
      <c r="E565" s="225"/>
      <c r="F565" s="226">
        <f t="shared" si="168"/>
        <v>0</v>
      </c>
      <c r="G565" s="286">
        <f t="shared" si="170"/>
        <v>0</v>
      </c>
    </row>
    <row r="566" spans="1:7" s="229" customFormat="1" ht="24" customHeight="1" x14ac:dyDescent="0.2">
      <c r="A566" s="224" t="str">
        <f t="shared" si="166"/>
        <v/>
      </c>
      <c r="B566" s="222" t="str">
        <f t="shared" si="169"/>
        <v/>
      </c>
      <c r="C566" s="223"/>
      <c r="D566" s="224" t="str">
        <f t="shared" si="167"/>
        <v/>
      </c>
      <c r="E566" s="225"/>
      <c r="F566" s="226">
        <f t="shared" si="168"/>
        <v>0</v>
      </c>
      <c r="G566" s="286">
        <f t="shared" si="170"/>
        <v>0</v>
      </c>
    </row>
    <row r="567" spans="1:7" s="229" customFormat="1" ht="24" customHeight="1" x14ac:dyDescent="0.2">
      <c r="A567" s="224" t="str">
        <f t="shared" si="166"/>
        <v/>
      </c>
      <c r="B567" s="222" t="str">
        <f t="shared" si="169"/>
        <v/>
      </c>
      <c r="C567" s="223"/>
      <c r="D567" s="224" t="str">
        <f t="shared" si="167"/>
        <v/>
      </c>
      <c r="E567" s="225"/>
      <c r="F567" s="226">
        <f t="shared" si="168"/>
        <v>0</v>
      </c>
      <c r="G567" s="286">
        <f t="shared" si="170"/>
        <v>0</v>
      </c>
    </row>
    <row r="568" spans="1:7" s="229" customFormat="1" ht="24" customHeight="1" x14ac:dyDescent="0.2">
      <c r="A568" s="224" t="str">
        <f t="shared" si="166"/>
        <v/>
      </c>
      <c r="B568" s="222" t="str">
        <f t="shared" si="169"/>
        <v/>
      </c>
      <c r="C568" s="223"/>
      <c r="D568" s="224" t="str">
        <f t="shared" si="167"/>
        <v/>
      </c>
      <c r="E568" s="225"/>
      <c r="F568" s="226">
        <f t="shared" si="168"/>
        <v>0</v>
      </c>
      <c r="G568" s="286">
        <f t="shared" si="170"/>
        <v>0</v>
      </c>
    </row>
    <row r="569" spans="1:7" s="229" customFormat="1" ht="24" customHeight="1" x14ac:dyDescent="0.2">
      <c r="A569" s="224" t="str">
        <f t="shared" si="166"/>
        <v/>
      </c>
      <c r="B569" s="222" t="str">
        <f t="shared" si="169"/>
        <v/>
      </c>
      <c r="C569" s="223"/>
      <c r="D569" s="224" t="str">
        <f t="shared" si="167"/>
        <v/>
      </c>
      <c r="E569" s="225"/>
      <c r="F569" s="226">
        <f t="shared" si="168"/>
        <v>0</v>
      </c>
      <c r="G569" s="286">
        <f t="shared" si="170"/>
        <v>0</v>
      </c>
    </row>
    <row r="570" spans="1:7" s="229" customFormat="1" ht="24" customHeight="1" x14ac:dyDescent="0.2">
      <c r="A570" s="224" t="str">
        <f t="shared" si="166"/>
        <v/>
      </c>
      <c r="B570" s="222" t="str">
        <f t="shared" si="169"/>
        <v/>
      </c>
      <c r="C570" s="223"/>
      <c r="D570" s="224" t="str">
        <f t="shared" si="167"/>
        <v/>
      </c>
      <c r="E570" s="225"/>
      <c r="F570" s="226">
        <f t="shared" si="168"/>
        <v>0</v>
      </c>
      <c r="G570" s="286">
        <f t="shared" si="170"/>
        <v>0</v>
      </c>
    </row>
    <row r="571" spans="1:7" s="229" customFormat="1" ht="24" customHeight="1" x14ac:dyDescent="0.2">
      <c r="A571" s="224" t="str">
        <f t="shared" si="166"/>
        <v/>
      </c>
      <c r="B571" s="222" t="str">
        <f t="shared" si="169"/>
        <v/>
      </c>
      <c r="C571" s="223"/>
      <c r="D571" s="224" t="str">
        <f t="shared" si="167"/>
        <v/>
      </c>
      <c r="E571" s="225"/>
      <c r="F571" s="226">
        <f t="shared" si="168"/>
        <v>0</v>
      </c>
      <c r="G571" s="286">
        <f t="shared" si="170"/>
        <v>0</v>
      </c>
    </row>
    <row r="572" spans="1:7" s="229" customFormat="1" ht="24" customHeight="1" x14ac:dyDescent="0.2">
      <c r="A572" s="224" t="str">
        <f t="shared" si="166"/>
        <v/>
      </c>
      <c r="B572" s="222" t="str">
        <f t="shared" si="169"/>
        <v/>
      </c>
      <c r="C572" s="223"/>
      <c r="D572" s="224" t="str">
        <f t="shared" si="167"/>
        <v/>
      </c>
      <c r="E572" s="225"/>
      <c r="F572" s="226">
        <f t="shared" si="168"/>
        <v>0</v>
      </c>
      <c r="G572" s="286">
        <f t="shared" si="170"/>
        <v>0</v>
      </c>
    </row>
    <row r="573" spans="1:7" s="229" customFormat="1" ht="24" customHeight="1" x14ac:dyDescent="0.2">
      <c r="A573" s="224" t="str">
        <f t="shared" si="166"/>
        <v/>
      </c>
      <c r="B573" s="222" t="str">
        <f t="shared" si="169"/>
        <v/>
      </c>
      <c r="C573" s="223"/>
      <c r="D573" s="224" t="str">
        <f t="shared" si="167"/>
        <v/>
      </c>
      <c r="E573" s="225"/>
      <c r="F573" s="226">
        <f t="shared" si="168"/>
        <v>0</v>
      </c>
      <c r="G573" s="286">
        <f t="shared" si="170"/>
        <v>0</v>
      </c>
    </row>
    <row r="574" spans="1:7" s="229" customFormat="1" ht="24" customHeight="1" x14ac:dyDescent="0.2">
      <c r="A574" s="224" t="str">
        <f t="shared" si="166"/>
        <v/>
      </c>
      <c r="B574" s="222" t="str">
        <f t="shared" si="169"/>
        <v/>
      </c>
      <c r="C574" s="223"/>
      <c r="D574" s="224" t="str">
        <f t="shared" si="167"/>
        <v/>
      </c>
      <c r="E574" s="225"/>
      <c r="F574" s="226">
        <f t="shared" si="168"/>
        <v>0</v>
      </c>
      <c r="G574" s="286">
        <f t="shared" si="170"/>
        <v>0</v>
      </c>
    </row>
    <row r="575" spans="1:7" s="229" customFormat="1" ht="24" customHeight="1" x14ac:dyDescent="0.2">
      <c r="A575" s="224" t="str">
        <f t="shared" si="166"/>
        <v/>
      </c>
      <c r="B575" s="222" t="str">
        <f t="shared" si="169"/>
        <v/>
      </c>
      <c r="C575" s="223"/>
      <c r="D575" s="224" t="str">
        <f t="shared" si="167"/>
        <v/>
      </c>
      <c r="E575" s="225"/>
      <c r="F575" s="227">
        <f t="shared" si="168"/>
        <v>0</v>
      </c>
      <c r="G575" s="286">
        <f t="shared" si="170"/>
        <v>0</v>
      </c>
    </row>
    <row r="576" spans="1:7" ht="24" customHeight="1" x14ac:dyDescent="0.2">
      <c r="A576" s="287"/>
      <c r="D576" s="97"/>
      <c r="E576" s="98"/>
      <c r="F576" s="273" t="s">
        <v>31</v>
      </c>
      <c r="G576" s="288">
        <f>SUBTOTAL(9,G562:G575)</f>
        <v>0</v>
      </c>
    </row>
    <row r="577" spans="1:7" ht="24" customHeight="1" x14ac:dyDescent="0.2">
      <c r="A577" s="287"/>
      <c r="C577" s="107" t="s">
        <v>605</v>
      </c>
      <c r="D577" s="97"/>
      <c r="E577" s="98"/>
      <c r="G577" s="289"/>
    </row>
    <row r="578" spans="1:7" s="229" customFormat="1" ht="24" customHeight="1" x14ac:dyDescent="0.2">
      <c r="A578" s="224" t="str">
        <f t="shared" ref="A578:A585" si="171">IFERROR(VLOOKUP(C578,Tabla_Insumos,4,FALSE),"")</f>
        <v/>
      </c>
      <c r="B578" s="222">
        <f t="shared" ref="B578:B585" si="172">IFERROR(VLOOKUP(A578,Tabla_Indices,5,FALSE),"")</f>
        <v>0</v>
      </c>
      <c r="C578" s="223"/>
      <c r="D578" s="224" t="str">
        <f t="shared" ref="D578:D585" si="173">IFERROR(VLOOKUP(C578,Tabla_Insumos,2,FALSE),"")</f>
        <v/>
      </c>
      <c r="E578" s="225"/>
      <c r="F578" s="228">
        <f t="shared" ref="F578:F585" si="174">IFERROR(VLOOKUP(C578,Tabla_Insumos,3,FALSE),0)</f>
        <v>0</v>
      </c>
      <c r="G578" s="286">
        <f>ROUND(E578*F578,2)</f>
        <v>0</v>
      </c>
    </row>
    <row r="579" spans="1:7" s="229" customFormat="1" ht="24" customHeight="1" x14ac:dyDescent="0.2">
      <c r="A579" s="224" t="str">
        <f t="shared" si="171"/>
        <v/>
      </c>
      <c r="B579" s="222">
        <f t="shared" si="172"/>
        <v>0</v>
      </c>
      <c r="C579" s="223"/>
      <c r="D579" s="224" t="str">
        <f t="shared" si="173"/>
        <v/>
      </c>
      <c r="E579" s="225"/>
      <c r="F579" s="228">
        <f t="shared" si="174"/>
        <v>0</v>
      </c>
      <c r="G579" s="286">
        <f>ROUND(E579*F579,2)</f>
        <v>0</v>
      </c>
    </row>
    <row r="580" spans="1:7" s="229" customFormat="1" ht="24" customHeight="1" x14ac:dyDescent="0.2">
      <c r="A580" s="224" t="str">
        <f t="shared" si="171"/>
        <v/>
      </c>
      <c r="B580" s="222">
        <f t="shared" si="172"/>
        <v>0</v>
      </c>
      <c r="C580" s="223"/>
      <c r="D580" s="224" t="str">
        <f t="shared" si="173"/>
        <v/>
      </c>
      <c r="E580" s="225"/>
      <c r="F580" s="228">
        <f t="shared" si="174"/>
        <v>0</v>
      </c>
      <c r="G580" s="286">
        <f t="shared" ref="G580:G585" si="175">ROUND(E580*F580,2)</f>
        <v>0</v>
      </c>
    </row>
    <row r="581" spans="1:7" s="229" customFormat="1" ht="24" customHeight="1" x14ac:dyDescent="0.2">
      <c r="A581" s="224" t="str">
        <f t="shared" si="171"/>
        <v/>
      </c>
      <c r="B581" s="222">
        <f t="shared" si="172"/>
        <v>0</v>
      </c>
      <c r="C581" s="223"/>
      <c r="D581" s="224" t="str">
        <f t="shared" si="173"/>
        <v/>
      </c>
      <c r="E581" s="225"/>
      <c r="F581" s="228">
        <f t="shared" si="174"/>
        <v>0</v>
      </c>
      <c r="G581" s="286">
        <f t="shared" si="175"/>
        <v>0</v>
      </c>
    </row>
    <row r="582" spans="1:7" s="229" customFormat="1" ht="24" customHeight="1" x14ac:dyDescent="0.2">
      <c r="A582" s="224" t="str">
        <f t="shared" si="171"/>
        <v/>
      </c>
      <c r="B582" s="222">
        <f t="shared" si="172"/>
        <v>0</v>
      </c>
      <c r="C582" s="223"/>
      <c r="D582" s="224" t="str">
        <f t="shared" si="173"/>
        <v/>
      </c>
      <c r="E582" s="225"/>
      <c r="F582" s="226">
        <f t="shared" si="174"/>
        <v>0</v>
      </c>
      <c r="G582" s="286">
        <f t="shared" si="175"/>
        <v>0</v>
      </c>
    </row>
    <row r="583" spans="1:7" s="229" customFormat="1" ht="24" customHeight="1" x14ac:dyDescent="0.2">
      <c r="A583" s="224" t="str">
        <f t="shared" si="171"/>
        <v/>
      </c>
      <c r="B583" s="222">
        <f t="shared" si="172"/>
        <v>0</v>
      </c>
      <c r="C583" s="223"/>
      <c r="D583" s="224" t="str">
        <f t="shared" si="173"/>
        <v/>
      </c>
      <c r="E583" s="225"/>
      <c r="F583" s="226">
        <f t="shared" si="174"/>
        <v>0</v>
      </c>
      <c r="G583" s="286">
        <f t="shared" si="175"/>
        <v>0</v>
      </c>
    </row>
    <row r="584" spans="1:7" s="229" customFormat="1" ht="24" customHeight="1" x14ac:dyDescent="0.2">
      <c r="A584" s="224" t="str">
        <f t="shared" si="171"/>
        <v/>
      </c>
      <c r="B584" s="222">
        <f t="shared" si="172"/>
        <v>0</v>
      </c>
      <c r="C584" s="223"/>
      <c r="D584" s="224" t="str">
        <f t="shared" si="173"/>
        <v/>
      </c>
      <c r="E584" s="225"/>
      <c r="F584" s="226">
        <f t="shared" si="174"/>
        <v>0</v>
      </c>
      <c r="G584" s="286">
        <f t="shared" si="175"/>
        <v>0</v>
      </c>
    </row>
    <row r="585" spans="1:7" s="229" customFormat="1" ht="24" customHeight="1" x14ac:dyDescent="0.2">
      <c r="A585" s="224" t="str">
        <f t="shared" si="171"/>
        <v/>
      </c>
      <c r="B585" s="222">
        <f t="shared" si="172"/>
        <v>0</v>
      </c>
      <c r="C585" s="223"/>
      <c r="D585" s="224" t="str">
        <f t="shared" si="173"/>
        <v/>
      </c>
      <c r="E585" s="225"/>
      <c r="F585" s="226">
        <f t="shared" si="174"/>
        <v>0</v>
      </c>
      <c r="G585" s="286">
        <f t="shared" si="175"/>
        <v>0</v>
      </c>
    </row>
    <row r="586" spans="1:7" ht="24" customHeight="1" x14ac:dyDescent="0.2">
      <c r="A586" s="287"/>
      <c r="D586" s="97"/>
      <c r="E586" s="98"/>
      <c r="F586" s="273" t="s">
        <v>32</v>
      </c>
      <c r="G586" s="288">
        <f>SUBTOTAL(9,G578:G585)</f>
        <v>0</v>
      </c>
    </row>
    <row r="587" spans="1:7" ht="24" customHeight="1" x14ac:dyDescent="0.2">
      <c r="A587" s="287"/>
      <c r="C587" s="107" t="s">
        <v>606</v>
      </c>
      <c r="D587" s="97"/>
      <c r="E587" s="98"/>
      <c r="G587" s="289"/>
    </row>
    <row r="588" spans="1:7" s="229" customFormat="1" ht="24" customHeight="1" x14ac:dyDescent="0.2">
      <c r="A588" s="224" t="str">
        <f t="shared" ref="A588:A596" si="176">IFERROR(VLOOKUP(C588,Tabla_Insumos,4,FALSE),"")</f>
        <v/>
      </c>
      <c r="B588" s="222" t="str">
        <f t="shared" ref="B588:B596" si="177">IFERROR(VLOOKUP(C588,Tabla_Insumos,5,FALSE),"")</f>
        <v/>
      </c>
      <c r="C588" s="223"/>
      <c r="D588" s="224" t="str">
        <f t="shared" ref="D588:D596" si="178">IFERROR(VLOOKUP(C588,Tabla_Insumos,2,FALSE),"")</f>
        <v/>
      </c>
      <c r="E588" s="225"/>
      <c r="F588" s="226">
        <f t="shared" ref="F588:F596" si="179">IFERROR(VLOOKUP(C588,Tabla_Insumos,3,FALSE),0)</f>
        <v>0</v>
      </c>
      <c r="G588" s="286">
        <f t="shared" ref="G588:G596" si="180">ROUND(E588*F588,2)</f>
        <v>0</v>
      </c>
    </row>
    <row r="589" spans="1:7" s="229" customFormat="1" ht="24" customHeight="1" x14ac:dyDescent="0.2">
      <c r="A589" s="224" t="str">
        <f t="shared" si="176"/>
        <v/>
      </c>
      <c r="B589" s="222" t="str">
        <f t="shared" si="177"/>
        <v/>
      </c>
      <c r="C589" s="223"/>
      <c r="D589" s="224" t="str">
        <f t="shared" si="178"/>
        <v/>
      </c>
      <c r="E589" s="225"/>
      <c r="F589" s="226">
        <f t="shared" si="179"/>
        <v>0</v>
      </c>
      <c r="G589" s="286">
        <f t="shared" si="180"/>
        <v>0</v>
      </c>
    </row>
    <row r="590" spans="1:7" s="229" customFormat="1" ht="24" customHeight="1" x14ac:dyDescent="0.2">
      <c r="A590" s="224" t="str">
        <f t="shared" si="176"/>
        <v/>
      </c>
      <c r="B590" s="222" t="str">
        <f t="shared" si="177"/>
        <v/>
      </c>
      <c r="C590" s="223"/>
      <c r="D590" s="224" t="str">
        <f t="shared" si="178"/>
        <v/>
      </c>
      <c r="E590" s="225"/>
      <c r="F590" s="226">
        <f t="shared" si="179"/>
        <v>0</v>
      </c>
      <c r="G590" s="286">
        <f t="shared" si="180"/>
        <v>0</v>
      </c>
    </row>
    <row r="591" spans="1:7" s="229" customFormat="1" ht="24" customHeight="1" x14ac:dyDescent="0.2">
      <c r="A591" s="224" t="str">
        <f t="shared" si="176"/>
        <v/>
      </c>
      <c r="B591" s="222" t="str">
        <f t="shared" si="177"/>
        <v/>
      </c>
      <c r="C591" s="223"/>
      <c r="D591" s="224" t="str">
        <f t="shared" si="178"/>
        <v/>
      </c>
      <c r="E591" s="225"/>
      <c r="F591" s="226">
        <f t="shared" si="179"/>
        <v>0</v>
      </c>
      <c r="G591" s="286">
        <f t="shared" si="180"/>
        <v>0</v>
      </c>
    </row>
    <row r="592" spans="1:7" s="229" customFormat="1" ht="24" customHeight="1" x14ac:dyDescent="0.2">
      <c r="A592" s="224" t="str">
        <f t="shared" si="176"/>
        <v/>
      </c>
      <c r="B592" s="222" t="str">
        <f t="shared" si="177"/>
        <v/>
      </c>
      <c r="C592" s="223"/>
      <c r="D592" s="224" t="str">
        <f t="shared" si="178"/>
        <v/>
      </c>
      <c r="E592" s="225"/>
      <c r="F592" s="226">
        <f t="shared" si="179"/>
        <v>0</v>
      </c>
      <c r="G592" s="286">
        <f t="shared" si="180"/>
        <v>0</v>
      </c>
    </row>
    <row r="593" spans="1:7" s="229" customFormat="1" ht="24" customHeight="1" x14ac:dyDescent="0.2">
      <c r="A593" s="224" t="str">
        <f t="shared" si="176"/>
        <v/>
      </c>
      <c r="B593" s="222" t="str">
        <f t="shared" si="177"/>
        <v/>
      </c>
      <c r="C593" s="223"/>
      <c r="D593" s="224" t="str">
        <f t="shared" si="178"/>
        <v/>
      </c>
      <c r="E593" s="225"/>
      <c r="F593" s="226">
        <f t="shared" si="179"/>
        <v>0</v>
      </c>
      <c r="G593" s="286">
        <f t="shared" si="180"/>
        <v>0</v>
      </c>
    </row>
    <row r="594" spans="1:7" s="229" customFormat="1" ht="24" customHeight="1" x14ac:dyDescent="0.2">
      <c r="A594" s="224" t="str">
        <f t="shared" si="176"/>
        <v/>
      </c>
      <c r="B594" s="222" t="str">
        <f t="shared" si="177"/>
        <v/>
      </c>
      <c r="C594" s="223"/>
      <c r="D594" s="224" t="str">
        <f t="shared" si="178"/>
        <v/>
      </c>
      <c r="E594" s="225"/>
      <c r="F594" s="226">
        <f t="shared" si="179"/>
        <v>0</v>
      </c>
      <c r="G594" s="286">
        <f t="shared" si="180"/>
        <v>0</v>
      </c>
    </row>
    <row r="595" spans="1:7" s="229" customFormat="1" ht="24" customHeight="1" x14ac:dyDescent="0.2">
      <c r="A595" s="224" t="str">
        <f t="shared" si="176"/>
        <v/>
      </c>
      <c r="B595" s="222" t="str">
        <f t="shared" si="177"/>
        <v/>
      </c>
      <c r="C595" s="223"/>
      <c r="D595" s="224" t="str">
        <f t="shared" si="178"/>
        <v/>
      </c>
      <c r="E595" s="225"/>
      <c r="F595" s="226">
        <f t="shared" si="179"/>
        <v>0</v>
      </c>
      <c r="G595" s="286">
        <f t="shared" si="180"/>
        <v>0</v>
      </c>
    </row>
    <row r="596" spans="1:7" s="229" customFormat="1" ht="24" customHeight="1" x14ac:dyDescent="0.2">
      <c r="A596" s="224" t="str">
        <f t="shared" si="176"/>
        <v/>
      </c>
      <c r="B596" s="222" t="str">
        <f t="shared" si="177"/>
        <v/>
      </c>
      <c r="C596" s="223"/>
      <c r="D596" s="224" t="str">
        <f t="shared" si="178"/>
        <v/>
      </c>
      <c r="E596" s="225"/>
      <c r="F596" s="226">
        <f t="shared" si="179"/>
        <v>0</v>
      </c>
      <c r="G596" s="286">
        <f t="shared" si="180"/>
        <v>0</v>
      </c>
    </row>
    <row r="597" spans="1:7" ht="24" customHeight="1" x14ac:dyDescent="0.2">
      <c r="A597" s="290"/>
      <c r="B597" s="97"/>
      <c r="D597" s="97"/>
      <c r="E597" s="98"/>
      <c r="F597" s="273" t="s">
        <v>33</v>
      </c>
      <c r="G597" s="288">
        <f>SUBTOTAL(9,G588:G596)</f>
        <v>0</v>
      </c>
    </row>
    <row r="598" spans="1:7" ht="24" customHeight="1" x14ac:dyDescent="0.2">
      <c r="A598" s="291"/>
      <c r="B598" s="97"/>
      <c r="D598" s="97"/>
      <c r="E598" s="98"/>
      <c r="G598" s="289"/>
    </row>
    <row r="599" spans="1:7" ht="24" customHeight="1" x14ac:dyDescent="0.2">
      <c r="A599" s="292" t="str">
        <f>B557</f>
        <v>9.1</v>
      </c>
      <c r="B599" s="293" t="str">
        <f>C557</f>
        <v>Sistema eléctrico Parque Belgrano</v>
      </c>
      <c r="C599" s="104"/>
      <c r="D599" s="104" t="s">
        <v>34</v>
      </c>
      <c r="E599" s="105"/>
      <c r="F599" s="295" t="s">
        <v>35</v>
      </c>
      <c r="G599" s="294">
        <f>SUBTOTAL(9,G562:G598)</f>
        <v>0</v>
      </c>
    </row>
    <row r="601" spans="1:7" ht="24" customHeight="1" x14ac:dyDescent="0.2">
      <c r="A601" s="274" t="s">
        <v>37</v>
      </c>
      <c r="B601" s="275"/>
      <c r="C601" s="275"/>
      <c r="D601" s="275"/>
      <c r="E601" s="275"/>
      <c r="F601" s="275"/>
      <c r="G601" s="276"/>
    </row>
    <row r="602" spans="1:7" ht="24" customHeight="1" x14ac:dyDescent="0.2">
      <c r="A602" s="277" t="s">
        <v>602</v>
      </c>
      <c r="B602" s="93" t="str">
        <f>Comitente</f>
        <v>DIRECCION PROVINCIAL DE ESPACIOS VERDES</v>
      </c>
      <c r="C602" s="89"/>
      <c r="D602" s="94"/>
      <c r="E602" s="94"/>
      <c r="F602" s="95"/>
      <c r="G602" s="278"/>
    </row>
    <row r="603" spans="1:7" ht="24" customHeight="1" x14ac:dyDescent="0.2">
      <c r="A603" s="277" t="s">
        <v>603</v>
      </c>
      <c r="B603" s="93">
        <f>Contratista</f>
        <v>0</v>
      </c>
      <c r="C603" s="90"/>
      <c r="D603" s="90"/>
      <c r="E603" s="90"/>
      <c r="F603" s="96"/>
      <c r="G603" s="279"/>
    </row>
    <row r="604" spans="1:7" ht="24" customHeight="1" x14ac:dyDescent="0.2">
      <c r="A604" s="277" t="s">
        <v>24</v>
      </c>
      <c r="B604" s="93" t="str">
        <f>Obra</f>
        <v>MANTENIMIENTO DEL ÁREA VERDE Y SISITEMA DE RIEGO DEL 
PARQUE BELGRANO E INFINITO POR DESCUBRIR - RENGLON 3</v>
      </c>
      <c r="C604" s="90"/>
      <c r="D604" s="90"/>
      <c r="E604" s="90"/>
      <c r="F604" s="96" t="s">
        <v>38</v>
      </c>
      <c r="G604" s="280">
        <f>Fecha_Base</f>
        <v>44908</v>
      </c>
    </row>
    <row r="605" spans="1:7" ht="24" customHeight="1" x14ac:dyDescent="0.2">
      <c r="A605" s="281" t="s">
        <v>601</v>
      </c>
      <c r="B605" s="91" t="str">
        <f>Ubicación</f>
        <v>CAPITAL</v>
      </c>
      <c r="C605" s="91"/>
      <c r="D605" s="97"/>
      <c r="E605" s="98"/>
      <c r="G605" s="282"/>
    </row>
    <row r="606" spans="1:7" ht="24" customHeight="1" x14ac:dyDescent="0.2">
      <c r="A606" s="281" t="s">
        <v>39</v>
      </c>
      <c r="B606" s="100">
        <f>IFERROR(VALUE(LEFT(B607,FIND(".",B607)-1)),"")</f>
        <v>9</v>
      </c>
      <c r="C606" s="92" t="str">
        <f>IFERROR(VLOOKUP(B606,Tabla_CyP,2,FALSE),"")</f>
        <v xml:space="preserve">MANTENIMIENTO DEL SISTEMA ELECTRICO </v>
      </c>
      <c r="E606" s="98"/>
      <c r="G606" s="282"/>
    </row>
    <row r="607" spans="1:7" ht="24" customHeight="1" x14ac:dyDescent="0.2">
      <c r="A607" s="281" t="s">
        <v>25</v>
      </c>
      <c r="B607" s="101" t="str">
        <f>IFERROR(VLOOKUP(COUNTIF($A$1:A607,"ANALISIS DE PRECIOS"),Tabla_NumeroItem,2,FALSE),"")</f>
        <v>9.2</v>
      </c>
      <c r="C607" s="92" t="str">
        <f>IFERROR(VLOOKUP(B607,Tabla_CyP,2,FALSE),"")</f>
        <v>Mantenimiento de Luminarias de Altura</v>
      </c>
      <c r="D607" s="97"/>
      <c r="E607" s="98"/>
      <c r="F607" s="96" t="s">
        <v>26</v>
      </c>
      <c r="G607" s="283" t="str">
        <f>IFERROR(VLOOKUP(B607,Tabla_CyP,4,FALSE),"")</f>
        <v>MES</v>
      </c>
    </row>
    <row r="608" spans="1:7" ht="24" customHeight="1" x14ac:dyDescent="0.2">
      <c r="A608" s="281"/>
      <c r="B608" s="91"/>
      <c r="D608" s="97"/>
      <c r="E608" s="98"/>
      <c r="G608" s="282"/>
    </row>
    <row r="609" spans="1:123" ht="24" customHeight="1" x14ac:dyDescent="0.2">
      <c r="A609" s="331" t="s">
        <v>507</v>
      </c>
      <c r="B609" s="332"/>
      <c r="C609" s="333" t="s">
        <v>0</v>
      </c>
      <c r="D609" s="333" t="s">
        <v>27</v>
      </c>
      <c r="E609" s="335" t="s">
        <v>28</v>
      </c>
      <c r="F609" s="337" t="s">
        <v>29</v>
      </c>
      <c r="G609" s="337" t="s">
        <v>30</v>
      </c>
    </row>
    <row r="610" spans="1:123" s="97" customFormat="1" ht="24" customHeight="1" x14ac:dyDescent="0.2">
      <c r="A610" s="102" t="s">
        <v>508</v>
      </c>
      <c r="B610" s="102" t="s">
        <v>509</v>
      </c>
      <c r="C610" s="334"/>
      <c r="D610" s="334"/>
      <c r="E610" s="336"/>
      <c r="F610" s="338"/>
      <c r="G610" s="338"/>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284"/>
      <c r="B611" s="103"/>
      <c r="C611" s="143" t="s">
        <v>604</v>
      </c>
      <c r="D611" s="104"/>
      <c r="E611" s="105"/>
      <c r="F611" s="106"/>
      <c r="G611" s="285"/>
    </row>
    <row r="612" spans="1:123" s="229" customFormat="1" ht="24" customHeight="1" x14ac:dyDescent="0.2">
      <c r="A612" s="224" t="str">
        <f t="shared" ref="A612:A625" si="181">IFERROR(VLOOKUP(C612,Tabla_Insumos,4,FALSE),"")</f>
        <v/>
      </c>
      <c r="B612" s="222" t="str">
        <f>IFERROR(VLOOKUP(C612,Tabla_Insumos,5,FALSE),"")</f>
        <v/>
      </c>
      <c r="C612" s="223"/>
      <c r="D612" s="224" t="str">
        <f t="shared" ref="D612:D625" si="182">IFERROR(VLOOKUP(C612,Tabla_Insumos,2,FALSE),"")</f>
        <v/>
      </c>
      <c r="E612" s="225"/>
      <c r="F612" s="226">
        <f t="shared" ref="F612:F625" si="183">IFERROR(VLOOKUP(C612,Tabla_Insumos,3,FALSE),0)</f>
        <v>0</v>
      </c>
      <c r="G612" s="286">
        <f>ROUND(E612*F612,2)</f>
        <v>0</v>
      </c>
    </row>
    <row r="613" spans="1:123" s="229" customFormat="1" ht="24" customHeight="1" x14ac:dyDescent="0.2">
      <c r="A613" s="224" t="str">
        <f t="shared" si="181"/>
        <v/>
      </c>
      <c r="B613" s="222" t="str">
        <f t="shared" ref="B613:B625" si="184">IFERROR(VLOOKUP(C613,Tabla_Insumos,5,FALSE),"")</f>
        <v/>
      </c>
      <c r="C613" s="223"/>
      <c r="D613" s="224" t="str">
        <f t="shared" si="182"/>
        <v/>
      </c>
      <c r="E613" s="225"/>
      <c r="F613" s="226">
        <f t="shared" si="183"/>
        <v>0</v>
      </c>
      <c r="G613" s="286">
        <f t="shared" ref="G613:G625" si="185">ROUND(E613*F613,2)</f>
        <v>0</v>
      </c>
    </row>
    <row r="614" spans="1:123" s="229" customFormat="1" ht="24" customHeight="1" x14ac:dyDescent="0.2">
      <c r="A614" s="224" t="str">
        <f t="shared" si="181"/>
        <v/>
      </c>
      <c r="B614" s="222" t="str">
        <f t="shared" si="184"/>
        <v/>
      </c>
      <c r="C614" s="223"/>
      <c r="D614" s="224" t="str">
        <f t="shared" si="182"/>
        <v/>
      </c>
      <c r="E614" s="225"/>
      <c r="F614" s="226">
        <f t="shared" si="183"/>
        <v>0</v>
      </c>
      <c r="G614" s="286">
        <f t="shared" si="185"/>
        <v>0</v>
      </c>
    </row>
    <row r="615" spans="1:123" s="229" customFormat="1" ht="24" customHeight="1" x14ac:dyDescent="0.2">
      <c r="A615" s="224" t="str">
        <f t="shared" si="181"/>
        <v/>
      </c>
      <c r="B615" s="222" t="str">
        <f t="shared" si="184"/>
        <v/>
      </c>
      <c r="C615" s="223"/>
      <c r="D615" s="224" t="str">
        <f t="shared" si="182"/>
        <v/>
      </c>
      <c r="E615" s="225"/>
      <c r="F615" s="226">
        <f t="shared" si="183"/>
        <v>0</v>
      </c>
      <c r="G615" s="286">
        <f t="shared" si="185"/>
        <v>0</v>
      </c>
    </row>
    <row r="616" spans="1:123" s="229" customFormat="1" ht="24" customHeight="1" x14ac:dyDescent="0.2">
      <c r="A616" s="224" t="str">
        <f t="shared" si="181"/>
        <v/>
      </c>
      <c r="B616" s="222" t="str">
        <f t="shared" si="184"/>
        <v/>
      </c>
      <c r="C616" s="223"/>
      <c r="D616" s="224" t="str">
        <f t="shared" si="182"/>
        <v/>
      </c>
      <c r="E616" s="225"/>
      <c r="F616" s="226">
        <f t="shared" si="183"/>
        <v>0</v>
      </c>
      <c r="G616" s="286">
        <f t="shared" si="185"/>
        <v>0</v>
      </c>
    </row>
    <row r="617" spans="1:123" s="229" customFormat="1" ht="24" customHeight="1" x14ac:dyDescent="0.2">
      <c r="A617" s="224" t="str">
        <f t="shared" si="181"/>
        <v/>
      </c>
      <c r="B617" s="222" t="str">
        <f t="shared" si="184"/>
        <v/>
      </c>
      <c r="C617" s="223"/>
      <c r="D617" s="224" t="str">
        <f t="shared" si="182"/>
        <v/>
      </c>
      <c r="E617" s="225"/>
      <c r="F617" s="226">
        <f t="shared" si="183"/>
        <v>0</v>
      </c>
      <c r="G617" s="286">
        <f t="shared" si="185"/>
        <v>0</v>
      </c>
    </row>
    <row r="618" spans="1:123" s="229" customFormat="1" ht="24" customHeight="1" x14ac:dyDescent="0.2">
      <c r="A618" s="224" t="str">
        <f t="shared" si="181"/>
        <v/>
      </c>
      <c r="B618" s="222" t="str">
        <f t="shared" si="184"/>
        <v/>
      </c>
      <c r="C618" s="223"/>
      <c r="D618" s="224" t="str">
        <f t="shared" si="182"/>
        <v/>
      </c>
      <c r="E618" s="225"/>
      <c r="F618" s="226">
        <f t="shared" si="183"/>
        <v>0</v>
      </c>
      <c r="G618" s="286">
        <f t="shared" si="185"/>
        <v>0</v>
      </c>
    </row>
    <row r="619" spans="1:123" s="229" customFormat="1" ht="24" customHeight="1" x14ac:dyDescent="0.2">
      <c r="A619" s="224" t="str">
        <f t="shared" si="181"/>
        <v/>
      </c>
      <c r="B619" s="222" t="str">
        <f t="shared" si="184"/>
        <v/>
      </c>
      <c r="C619" s="223"/>
      <c r="D619" s="224" t="str">
        <f t="shared" si="182"/>
        <v/>
      </c>
      <c r="E619" s="225"/>
      <c r="F619" s="226">
        <f t="shared" si="183"/>
        <v>0</v>
      </c>
      <c r="G619" s="286">
        <f t="shared" si="185"/>
        <v>0</v>
      </c>
    </row>
    <row r="620" spans="1:123" s="229" customFormat="1" ht="24" customHeight="1" x14ac:dyDescent="0.2">
      <c r="A620" s="224" t="str">
        <f t="shared" si="181"/>
        <v/>
      </c>
      <c r="B620" s="222" t="str">
        <f t="shared" si="184"/>
        <v/>
      </c>
      <c r="C620" s="223"/>
      <c r="D620" s="224" t="str">
        <f t="shared" si="182"/>
        <v/>
      </c>
      <c r="E620" s="225"/>
      <c r="F620" s="226">
        <f t="shared" si="183"/>
        <v>0</v>
      </c>
      <c r="G620" s="286">
        <f t="shared" si="185"/>
        <v>0</v>
      </c>
    </row>
    <row r="621" spans="1:123" s="229" customFormat="1" ht="24" customHeight="1" x14ac:dyDescent="0.2">
      <c r="A621" s="224" t="str">
        <f t="shared" si="181"/>
        <v/>
      </c>
      <c r="B621" s="222" t="str">
        <f t="shared" si="184"/>
        <v/>
      </c>
      <c r="C621" s="223"/>
      <c r="D621" s="224" t="str">
        <f t="shared" si="182"/>
        <v/>
      </c>
      <c r="E621" s="225"/>
      <c r="F621" s="226">
        <f t="shared" si="183"/>
        <v>0</v>
      </c>
      <c r="G621" s="286">
        <f t="shared" si="185"/>
        <v>0</v>
      </c>
    </row>
    <row r="622" spans="1:123" s="229" customFormat="1" ht="24" customHeight="1" x14ac:dyDescent="0.2">
      <c r="A622" s="224" t="str">
        <f t="shared" si="181"/>
        <v/>
      </c>
      <c r="B622" s="222" t="str">
        <f t="shared" si="184"/>
        <v/>
      </c>
      <c r="C622" s="223"/>
      <c r="D622" s="224" t="str">
        <f t="shared" si="182"/>
        <v/>
      </c>
      <c r="E622" s="225"/>
      <c r="F622" s="226">
        <f t="shared" si="183"/>
        <v>0</v>
      </c>
      <c r="G622" s="286">
        <f t="shared" si="185"/>
        <v>0</v>
      </c>
    </row>
    <row r="623" spans="1:123" s="229" customFormat="1" ht="24" customHeight="1" x14ac:dyDescent="0.2">
      <c r="A623" s="224" t="str">
        <f t="shared" si="181"/>
        <v/>
      </c>
      <c r="B623" s="222" t="str">
        <f t="shared" si="184"/>
        <v/>
      </c>
      <c r="C623" s="223"/>
      <c r="D623" s="224" t="str">
        <f t="shared" si="182"/>
        <v/>
      </c>
      <c r="E623" s="225"/>
      <c r="F623" s="226">
        <f t="shared" si="183"/>
        <v>0</v>
      </c>
      <c r="G623" s="286">
        <f t="shared" si="185"/>
        <v>0</v>
      </c>
    </row>
    <row r="624" spans="1:123" s="229" customFormat="1" ht="24" customHeight="1" x14ac:dyDescent="0.2">
      <c r="A624" s="224" t="str">
        <f t="shared" si="181"/>
        <v/>
      </c>
      <c r="B624" s="222" t="str">
        <f t="shared" si="184"/>
        <v/>
      </c>
      <c r="C624" s="223"/>
      <c r="D624" s="224" t="str">
        <f t="shared" si="182"/>
        <v/>
      </c>
      <c r="E624" s="225"/>
      <c r="F624" s="226">
        <f t="shared" si="183"/>
        <v>0</v>
      </c>
      <c r="G624" s="286">
        <f t="shared" si="185"/>
        <v>0</v>
      </c>
    </row>
    <row r="625" spans="1:7" s="229" customFormat="1" ht="24" customHeight="1" x14ac:dyDescent="0.2">
      <c r="A625" s="224" t="str">
        <f t="shared" si="181"/>
        <v/>
      </c>
      <c r="B625" s="222" t="str">
        <f t="shared" si="184"/>
        <v/>
      </c>
      <c r="C625" s="223"/>
      <c r="D625" s="224" t="str">
        <f t="shared" si="182"/>
        <v/>
      </c>
      <c r="E625" s="225"/>
      <c r="F625" s="227">
        <f t="shared" si="183"/>
        <v>0</v>
      </c>
      <c r="G625" s="286">
        <f t="shared" si="185"/>
        <v>0</v>
      </c>
    </row>
    <row r="626" spans="1:7" ht="24" customHeight="1" x14ac:dyDescent="0.2">
      <c r="A626" s="287"/>
      <c r="D626" s="97"/>
      <c r="E626" s="98"/>
      <c r="F626" s="273" t="s">
        <v>31</v>
      </c>
      <c r="G626" s="288">
        <f>SUBTOTAL(9,G612:G625)</f>
        <v>0</v>
      </c>
    </row>
    <row r="627" spans="1:7" ht="24" customHeight="1" x14ac:dyDescent="0.2">
      <c r="A627" s="287"/>
      <c r="C627" s="107" t="s">
        <v>605</v>
      </c>
      <c r="D627" s="97"/>
      <c r="E627" s="98"/>
      <c r="G627" s="289"/>
    </row>
    <row r="628" spans="1:7" s="229" customFormat="1" ht="24" customHeight="1" x14ac:dyDescent="0.2">
      <c r="A628" s="224" t="str">
        <f t="shared" ref="A628:A635" si="186">IFERROR(VLOOKUP(C628,Tabla_Insumos,4,FALSE),"")</f>
        <v/>
      </c>
      <c r="B628" s="222">
        <f t="shared" ref="B628:B635" si="187">IFERROR(VLOOKUP(A628,Tabla_Indices,5,FALSE),"")</f>
        <v>0</v>
      </c>
      <c r="C628" s="223"/>
      <c r="D628" s="224" t="str">
        <f t="shared" ref="D628:D635" si="188">IFERROR(VLOOKUP(C628,Tabla_Insumos,2,FALSE),"")</f>
        <v/>
      </c>
      <c r="E628" s="225"/>
      <c r="F628" s="228">
        <f t="shared" ref="F628:F635" si="189">IFERROR(VLOOKUP(C628,Tabla_Insumos,3,FALSE),0)</f>
        <v>0</v>
      </c>
      <c r="G628" s="286">
        <f>ROUND(E628*F628,2)</f>
        <v>0</v>
      </c>
    </row>
    <row r="629" spans="1:7" s="229" customFormat="1" ht="24" customHeight="1" x14ac:dyDescent="0.2">
      <c r="A629" s="224" t="str">
        <f t="shared" si="186"/>
        <v/>
      </c>
      <c r="B629" s="222">
        <f t="shared" si="187"/>
        <v>0</v>
      </c>
      <c r="C629" s="223"/>
      <c r="D629" s="224" t="str">
        <f t="shared" si="188"/>
        <v/>
      </c>
      <c r="E629" s="225"/>
      <c r="F629" s="228">
        <f t="shared" si="189"/>
        <v>0</v>
      </c>
      <c r="G629" s="286">
        <f>ROUND(E629*F629,2)</f>
        <v>0</v>
      </c>
    </row>
    <row r="630" spans="1:7" s="229" customFormat="1" ht="24" customHeight="1" x14ac:dyDescent="0.2">
      <c r="A630" s="224" t="str">
        <f t="shared" si="186"/>
        <v/>
      </c>
      <c r="B630" s="222">
        <f t="shared" si="187"/>
        <v>0</v>
      </c>
      <c r="C630" s="223"/>
      <c r="D630" s="224" t="str">
        <f t="shared" si="188"/>
        <v/>
      </c>
      <c r="E630" s="225"/>
      <c r="F630" s="228">
        <f t="shared" si="189"/>
        <v>0</v>
      </c>
      <c r="G630" s="286">
        <f t="shared" ref="G630:G635" si="190">ROUND(E630*F630,2)</f>
        <v>0</v>
      </c>
    </row>
    <row r="631" spans="1:7" s="229" customFormat="1" ht="24" customHeight="1" x14ac:dyDescent="0.2">
      <c r="A631" s="224" t="str">
        <f t="shared" si="186"/>
        <v/>
      </c>
      <c r="B631" s="222">
        <f t="shared" si="187"/>
        <v>0</v>
      </c>
      <c r="C631" s="223"/>
      <c r="D631" s="224" t="str">
        <f t="shared" si="188"/>
        <v/>
      </c>
      <c r="E631" s="225"/>
      <c r="F631" s="228">
        <f t="shared" si="189"/>
        <v>0</v>
      </c>
      <c r="G631" s="286">
        <f t="shared" si="190"/>
        <v>0</v>
      </c>
    </row>
    <row r="632" spans="1:7" s="229" customFormat="1" ht="24" customHeight="1" x14ac:dyDescent="0.2">
      <c r="A632" s="224" t="str">
        <f t="shared" si="186"/>
        <v/>
      </c>
      <c r="B632" s="222">
        <f t="shared" si="187"/>
        <v>0</v>
      </c>
      <c r="C632" s="223"/>
      <c r="D632" s="224" t="str">
        <f t="shared" si="188"/>
        <v/>
      </c>
      <c r="E632" s="225"/>
      <c r="F632" s="226">
        <f t="shared" si="189"/>
        <v>0</v>
      </c>
      <c r="G632" s="286">
        <f t="shared" si="190"/>
        <v>0</v>
      </c>
    </row>
    <row r="633" spans="1:7" s="229" customFormat="1" ht="24" customHeight="1" x14ac:dyDescent="0.2">
      <c r="A633" s="224" t="str">
        <f t="shared" si="186"/>
        <v/>
      </c>
      <c r="B633" s="222">
        <f t="shared" si="187"/>
        <v>0</v>
      </c>
      <c r="C633" s="223"/>
      <c r="D633" s="224" t="str">
        <f t="shared" si="188"/>
        <v/>
      </c>
      <c r="E633" s="225"/>
      <c r="F633" s="226">
        <f t="shared" si="189"/>
        <v>0</v>
      </c>
      <c r="G633" s="286">
        <f t="shared" si="190"/>
        <v>0</v>
      </c>
    </row>
    <row r="634" spans="1:7" s="229" customFormat="1" ht="24" customHeight="1" x14ac:dyDescent="0.2">
      <c r="A634" s="224" t="str">
        <f t="shared" si="186"/>
        <v/>
      </c>
      <c r="B634" s="222">
        <f t="shared" si="187"/>
        <v>0</v>
      </c>
      <c r="C634" s="223"/>
      <c r="D634" s="224" t="str">
        <f t="shared" si="188"/>
        <v/>
      </c>
      <c r="E634" s="225"/>
      <c r="F634" s="226">
        <f t="shared" si="189"/>
        <v>0</v>
      </c>
      <c r="G634" s="286">
        <f t="shared" si="190"/>
        <v>0</v>
      </c>
    </row>
    <row r="635" spans="1:7" s="229" customFormat="1" ht="24" customHeight="1" x14ac:dyDescent="0.2">
      <c r="A635" s="224" t="str">
        <f t="shared" si="186"/>
        <v/>
      </c>
      <c r="B635" s="222">
        <f t="shared" si="187"/>
        <v>0</v>
      </c>
      <c r="C635" s="223"/>
      <c r="D635" s="224" t="str">
        <f t="shared" si="188"/>
        <v/>
      </c>
      <c r="E635" s="225"/>
      <c r="F635" s="226">
        <f t="shared" si="189"/>
        <v>0</v>
      </c>
      <c r="G635" s="286">
        <f t="shared" si="190"/>
        <v>0</v>
      </c>
    </row>
    <row r="636" spans="1:7" ht="24" customHeight="1" x14ac:dyDescent="0.2">
      <c r="A636" s="287"/>
      <c r="D636" s="97"/>
      <c r="E636" s="98"/>
      <c r="F636" s="273" t="s">
        <v>32</v>
      </c>
      <c r="G636" s="288">
        <f>SUBTOTAL(9,G628:G635)</f>
        <v>0</v>
      </c>
    </row>
    <row r="637" spans="1:7" ht="24" customHeight="1" x14ac:dyDescent="0.2">
      <c r="A637" s="287"/>
      <c r="C637" s="107" t="s">
        <v>606</v>
      </c>
      <c r="D637" s="97"/>
      <c r="E637" s="98"/>
      <c r="G637" s="289"/>
    </row>
    <row r="638" spans="1:7" s="229" customFormat="1" ht="24" customHeight="1" x14ac:dyDescent="0.2">
      <c r="A638" s="224" t="str">
        <f t="shared" ref="A638:A646" si="191">IFERROR(VLOOKUP(C638,Tabla_Insumos,4,FALSE),"")</f>
        <v/>
      </c>
      <c r="B638" s="222" t="str">
        <f t="shared" ref="B638:B646" si="192">IFERROR(VLOOKUP(C638,Tabla_Insumos,5,FALSE),"")</f>
        <v/>
      </c>
      <c r="C638" s="223"/>
      <c r="D638" s="224" t="str">
        <f t="shared" ref="D638:D646" si="193">IFERROR(VLOOKUP(C638,Tabla_Insumos,2,FALSE),"")</f>
        <v/>
      </c>
      <c r="E638" s="225"/>
      <c r="F638" s="226">
        <f t="shared" ref="F638:F646" si="194">IFERROR(VLOOKUP(C638,Tabla_Insumos,3,FALSE),0)</f>
        <v>0</v>
      </c>
      <c r="G638" s="286">
        <f t="shared" ref="G638:G646" si="195">ROUND(E638*F638,2)</f>
        <v>0</v>
      </c>
    </row>
    <row r="639" spans="1:7" s="229" customFormat="1" ht="24" customHeight="1" x14ac:dyDescent="0.2">
      <c r="A639" s="224" t="str">
        <f t="shared" si="191"/>
        <v/>
      </c>
      <c r="B639" s="222" t="str">
        <f t="shared" si="192"/>
        <v/>
      </c>
      <c r="C639" s="223"/>
      <c r="D639" s="224" t="str">
        <f t="shared" si="193"/>
        <v/>
      </c>
      <c r="E639" s="225"/>
      <c r="F639" s="226">
        <f t="shared" si="194"/>
        <v>0</v>
      </c>
      <c r="G639" s="286">
        <f t="shared" si="195"/>
        <v>0</v>
      </c>
    </row>
    <row r="640" spans="1:7" s="229" customFormat="1" ht="24" customHeight="1" x14ac:dyDescent="0.2">
      <c r="A640" s="224" t="str">
        <f t="shared" si="191"/>
        <v/>
      </c>
      <c r="B640" s="222" t="str">
        <f t="shared" si="192"/>
        <v/>
      </c>
      <c r="C640" s="223"/>
      <c r="D640" s="224" t="str">
        <f t="shared" si="193"/>
        <v/>
      </c>
      <c r="E640" s="225"/>
      <c r="F640" s="226">
        <f t="shared" si="194"/>
        <v>0</v>
      </c>
      <c r="G640" s="286">
        <f t="shared" si="195"/>
        <v>0</v>
      </c>
    </row>
    <row r="641" spans="1:7" s="229" customFormat="1" ht="24" customHeight="1" x14ac:dyDescent="0.2">
      <c r="A641" s="224" t="str">
        <f t="shared" si="191"/>
        <v/>
      </c>
      <c r="B641" s="222" t="str">
        <f t="shared" si="192"/>
        <v/>
      </c>
      <c r="C641" s="223"/>
      <c r="D641" s="224" t="str">
        <f t="shared" si="193"/>
        <v/>
      </c>
      <c r="E641" s="225"/>
      <c r="F641" s="226">
        <f t="shared" si="194"/>
        <v>0</v>
      </c>
      <c r="G641" s="286">
        <f t="shared" si="195"/>
        <v>0</v>
      </c>
    </row>
    <row r="642" spans="1:7" s="229" customFormat="1" ht="24" customHeight="1" x14ac:dyDescent="0.2">
      <c r="A642" s="224" t="str">
        <f t="shared" si="191"/>
        <v/>
      </c>
      <c r="B642" s="222" t="str">
        <f t="shared" si="192"/>
        <v/>
      </c>
      <c r="C642" s="223"/>
      <c r="D642" s="224" t="str">
        <f t="shared" si="193"/>
        <v/>
      </c>
      <c r="E642" s="225"/>
      <c r="F642" s="226">
        <f t="shared" si="194"/>
        <v>0</v>
      </c>
      <c r="G642" s="286">
        <f t="shared" si="195"/>
        <v>0</v>
      </c>
    </row>
    <row r="643" spans="1:7" s="229" customFormat="1" ht="24" customHeight="1" x14ac:dyDescent="0.2">
      <c r="A643" s="224" t="str">
        <f t="shared" si="191"/>
        <v/>
      </c>
      <c r="B643" s="222" t="str">
        <f t="shared" si="192"/>
        <v/>
      </c>
      <c r="C643" s="223"/>
      <c r="D643" s="224" t="str">
        <f t="shared" si="193"/>
        <v/>
      </c>
      <c r="E643" s="225"/>
      <c r="F643" s="226">
        <f t="shared" si="194"/>
        <v>0</v>
      </c>
      <c r="G643" s="286">
        <f t="shared" si="195"/>
        <v>0</v>
      </c>
    </row>
    <row r="644" spans="1:7" s="229" customFormat="1" ht="24" customHeight="1" x14ac:dyDescent="0.2">
      <c r="A644" s="224" t="str">
        <f t="shared" si="191"/>
        <v/>
      </c>
      <c r="B644" s="222" t="str">
        <f t="shared" si="192"/>
        <v/>
      </c>
      <c r="C644" s="223"/>
      <c r="D644" s="224" t="str">
        <f t="shared" si="193"/>
        <v/>
      </c>
      <c r="E644" s="225"/>
      <c r="F644" s="226">
        <f t="shared" si="194"/>
        <v>0</v>
      </c>
      <c r="G644" s="286">
        <f t="shared" si="195"/>
        <v>0</v>
      </c>
    </row>
    <row r="645" spans="1:7" s="229" customFormat="1" ht="24" customHeight="1" x14ac:dyDescent="0.2">
      <c r="A645" s="224" t="str">
        <f t="shared" si="191"/>
        <v/>
      </c>
      <c r="B645" s="222" t="str">
        <f t="shared" si="192"/>
        <v/>
      </c>
      <c r="C645" s="223"/>
      <c r="D645" s="224" t="str">
        <f t="shared" si="193"/>
        <v/>
      </c>
      <c r="E645" s="225"/>
      <c r="F645" s="226">
        <f t="shared" si="194"/>
        <v>0</v>
      </c>
      <c r="G645" s="286">
        <f t="shared" si="195"/>
        <v>0</v>
      </c>
    </row>
    <row r="646" spans="1:7" s="229" customFormat="1" ht="24" customHeight="1" x14ac:dyDescent="0.2">
      <c r="A646" s="224" t="str">
        <f t="shared" si="191"/>
        <v/>
      </c>
      <c r="B646" s="222" t="str">
        <f t="shared" si="192"/>
        <v/>
      </c>
      <c r="C646" s="223"/>
      <c r="D646" s="224" t="str">
        <f t="shared" si="193"/>
        <v/>
      </c>
      <c r="E646" s="225"/>
      <c r="F646" s="226">
        <f t="shared" si="194"/>
        <v>0</v>
      </c>
      <c r="G646" s="286">
        <f t="shared" si="195"/>
        <v>0</v>
      </c>
    </row>
    <row r="647" spans="1:7" ht="24" customHeight="1" x14ac:dyDescent="0.2">
      <c r="A647" s="290"/>
      <c r="B647" s="97"/>
      <c r="D647" s="97"/>
      <c r="E647" s="98"/>
      <c r="F647" s="273" t="s">
        <v>33</v>
      </c>
      <c r="G647" s="288">
        <f>SUBTOTAL(9,G638:G646)</f>
        <v>0</v>
      </c>
    </row>
    <row r="648" spans="1:7" ht="24" customHeight="1" x14ac:dyDescent="0.2">
      <c r="A648" s="291"/>
      <c r="B648" s="97"/>
      <c r="D648" s="97"/>
      <c r="E648" s="98"/>
      <c r="G648" s="289"/>
    </row>
    <row r="649" spans="1:7" ht="24" customHeight="1" x14ac:dyDescent="0.2">
      <c r="A649" s="292" t="str">
        <f>B607</f>
        <v>9.2</v>
      </c>
      <c r="B649" s="293" t="str">
        <f>C607</f>
        <v>Mantenimiento de Luminarias de Altura</v>
      </c>
      <c r="C649" s="104"/>
      <c r="D649" s="104" t="s">
        <v>34</v>
      </c>
      <c r="E649" s="105"/>
      <c r="F649" s="295" t="s">
        <v>35</v>
      </c>
      <c r="G649" s="294">
        <f>SUBTOTAL(9,G612:G648)</f>
        <v>0</v>
      </c>
    </row>
    <row r="651" spans="1:7" ht="24" customHeight="1" x14ac:dyDescent="0.2">
      <c r="A651" s="274" t="s">
        <v>37</v>
      </c>
      <c r="B651" s="275"/>
      <c r="C651" s="275"/>
      <c r="D651" s="275"/>
      <c r="E651" s="275"/>
      <c r="F651" s="275"/>
      <c r="G651" s="276"/>
    </row>
    <row r="652" spans="1:7" ht="24" customHeight="1" x14ac:dyDescent="0.2">
      <c r="A652" s="277" t="s">
        <v>602</v>
      </c>
      <c r="B652" s="93" t="str">
        <f>Comitente</f>
        <v>DIRECCION PROVINCIAL DE ESPACIOS VERDES</v>
      </c>
      <c r="C652" s="89"/>
      <c r="D652" s="94"/>
      <c r="E652" s="94"/>
      <c r="F652" s="95"/>
      <c r="G652" s="278"/>
    </row>
    <row r="653" spans="1:7" ht="24" customHeight="1" x14ac:dyDescent="0.2">
      <c r="A653" s="277" t="s">
        <v>603</v>
      </c>
      <c r="B653" s="93">
        <f>Contratista</f>
        <v>0</v>
      </c>
      <c r="C653" s="90"/>
      <c r="D653" s="90"/>
      <c r="E653" s="90"/>
      <c r="F653" s="96"/>
      <c r="G653" s="279"/>
    </row>
    <row r="654" spans="1:7" ht="24" customHeight="1" x14ac:dyDescent="0.2">
      <c r="A654" s="277" t="s">
        <v>24</v>
      </c>
      <c r="B654" s="93" t="str">
        <f>Obra</f>
        <v>MANTENIMIENTO DEL ÁREA VERDE Y SISITEMA DE RIEGO DEL 
PARQUE BELGRANO E INFINITO POR DESCUBRIR - RENGLON 3</v>
      </c>
      <c r="C654" s="90"/>
      <c r="D654" s="90"/>
      <c r="E654" s="90"/>
      <c r="F654" s="96" t="s">
        <v>38</v>
      </c>
      <c r="G654" s="280">
        <f>Fecha_Base</f>
        <v>44908</v>
      </c>
    </row>
    <row r="655" spans="1:7" ht="24" customHeight="1" x14ac:dyDescent="0.2">
      <c r="A655" s="281" t="s">
        <v>601</v>
      </c>
      <c r="B655" s="91" t="str">
        <f>Ubicación</f>
        <v>CAPITAL</v>
      </c>
      <c r="C655" s="91"/>
      <c r="D655" s="97"/>
      <c r="E655" s="98"/>
      <c r="G655" s="282"/>
    </row>
    <row r="656" spans="1:7" ht="24" customHeight="1" x14ac:dyDescent="0.2">
      <c r="A656" s="281" t="s">
        <v>39</v>
      </c>
      <c r="B656" s="100">
        <f>IFERROR(VALUE(LEFT(B657,FIND(".",B657)-1)),"")</f>
        <v>9</v>
      </c>
      <c r="C656" s="92" t="str">
        <f>IFERROR(VLOOKUP(B656,Tabla_CyP,2,FALSE),"")</f>
        <v xml:space="preserve">MANTENIMIENTO DEL SISTEMA ELECTRICO </v>
      </c>
      <c r="E656" s="98"/>
      <c r="G656" s="282"/>
    </row>
    <row r="657" spans="1:123" ht="24" customHeight="1" x14ac:dyDescent="0.2">
      <c r="A657" s="281" t="s">
        <v>25</v>
      </c>
      <c r="B657" s="101" t="str">
        <f>IFERROR(VLOOKUP(COUNTIF($A$1:A657,"ANALISIS DE PRECIOS"),Tabla_NumeroItem,2,FALSE),"")</f>
        <v>9.3</v>
      </c>
      <c r="C657" s="92" t="str">
        <f>IFERROR(VLOOKUP(B657,Tabla_CyP,2,FALSE),"")</f>
        <v>Provisión de repuesto Luminarias Stoggy</v>
      </c>
      <c r="D657" s="97"/>
      <c r="E657" s="98"/>
      <c r="F657" s="96" t="s">
        <v>26</v>
      </c>
      <c r="G657" s="283" t="str">
        <f>IFERROR(VLOOKUP(B657,Tabla_CyP,4,FALSE),"")</f>
        <v>UN</v>
      </c>
    </row>
    <row r="658" spans="1:123" ht="24" customHeight="1" x14ac:dyDescent="0.2">
      <c r="A658" s="281"/>
      <c r="B658" s="91"/>
      <c r="D658" s="97"/>
      <c r="E658" s="98"/>
      <c r="G658" s="282"/>
    </row>
    <row r="659" spans="1:123" ht="24" customHeight="1" x14ac:dyDescent="0.2">
      <c r="A659" s="331" t="s">
        <v>507</v>
      </c>
      <c r="B659" s="332"/>
      <c r="C659" s="333" t="s">
        <v>0</v>
      </c>
      <c r="D659" s="333" t="s">
        <v>27</v>
      </c>
      <c r="E659" s="335" t="s">
        <v>28</v>
      </c>
      <c r="F659" s="337" t="s">
        <v>29</v>
      </c>
      <c r="G659" s="337" t="s">
        <v>30</v>
      </c>
    </row>
    <row r="660" spans="1:123" s="97" customFormat="1" ht="24" customHeight="1" x14ac:dyDescent="0.2">
      <c r="A660" s="102" t="s">
        <v>508</v>
      </c>
      <c r="B660" s="102" t="s">
        <v>509</v>
      </c>
      <c r="C660" s="334"/>
      <c r="D660" s="334"/>
      <c r="E660" s="336"/>
      <c r="F660" s="338"/>
      <c r="G660" s="338"/>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284"/>
      <c r="B661" s="103"/>
      <c r="C661" s="143" t="s">
        <v>604</v>
      </c>
      <c r="D661" s="104"/>
      <c r="E661" s="105"/>
      <c r="F661" s="106"/>
      <c r="G661" s="285"/>
    </row>
    <row r="662" spans="1:123" s="229" customFormat="1" ht="24" customHeight="1" x14ac:dyDescent="0.2">
      <c r="A662" s="224" t="str">
        <f t="shared" ref="A662:A675" si="196">IFERROR(VLOOKUP(C662,Tabla_Insumos,4,FALSE),"")</f>
        <v/>
      </c>
      <c r="B662" s="222" t="str">
        <f>IFERROR(VLOOKUP(C662,Tabla_Insumos,5,FALSE),"")</f>
        <v/>
      </c>
      <c r="C662" s="223"/>
      <c r="D662" s="224" t="str">
        <f t="shared" ref="D662:D675" si="197">IFERROR(VLOOKUP(C662,Tabla_Insumos,2,FALSE),"")</f>
        <v/>
      </c>
      <c r="E662" s="225"/>
      <c r="F662" s="226">
        <f t="shared" ref="F662:F675" si="198">IFERROR(VLOOKUP(C662,Tabla_Insumos,3,FALSE),0)</f>
        <v>0</v>
      </c>
      <c r="G662" s="286">
        <f>ROUND(E662*F662,2)</f>
        <v>0</v>
      </c>
    </row>
    <row r="663" spans="1:123" s="229" customFormat="1" ht="24" customHeight="1" x14ac:dyDescent="0.2">
      <c r="A663" s="224" t="str">
        <f t="shared" si="196"/>
        <v/>
      </c>
      <c r="B663" s="222" t="str">
        <f t="shared" ref="B663:B675" si="199">IFERROR(VLOOKUP(C663,Tabla_Insumos,5,FALSE),"")</f>
        <v/>
      </c>
      <c r="C663" s="223"/>
      <c r="D663" s="224" t="str">
        <f t="shared" si="197"/>
        <v/>
      </c>
      <c r="E663" s="225"/>
      <c r="F663" s="226">
        <f t="shared" si="198"/>
        <v>0</v>
      </c>
      <c r="G663" s="286">
        <f t="shared" ref="G663:G675" si="200">ROUND(E663*F663,2)</f>
        <v>0</v>
      </c>
    </row>
    <row r="664" spans="1:123" s="229" customFormat="1" ht="24" customHeight="1" x14ac:dyDescent="0.2">
      <c r="A664" s="224" t="str">
        <f t="shared" si="196"/>
        <v/>
      </c>
      <c r="B664" s="222" t="str">
        <f t="shared" si="199"/>
        <v/>
      </c>
      <c r="C664" s="223"/>
      <c r="D664" s="224" t="str">
        <f t="shared" si="197"/>
        <v/>
      </c>
      <c r="E664" s="225"/>
      <c r="F664" s="226">
        <f t="shared" si="198"/>
        <v>0</v>
      </c>
      <c r="G664" s="286">
        <f t="shared" si="200"/>
        <v>0</v>
      </c>
    </row>
    <row r="665" spans="1:123" s="229" customFormat="1" ht="24" customHeight="1" x14ac:dyDescent="0.2">
      <c r="A665" s="224" t="str">
        <f t="shared" si="196"/>
        <v/>
      </c>
      <c r="B665" s="222" t="str">
        <f t="shared" si="199"/>
        <v/>
      </c>
      <c r="C665" s="223"/>
      <c r="D665" s="224" t="str">
        <f t="shared" si="197"/>
        <v/>
      </c>
      <c r="E665" s="225"/>
      <c r="F665" s="226">
        <f t="shared" si="198"/>
        <v>0</v>
      </c>
      <c r="G665" s="286">
        <f t="shared" si="200"/>
        <v>0</v>
      </c>
    </row>
    <row r="666" spans="1:123" s="229" customFormat="1" ht="24" customHeight="1" x14ac:dyDescent="0.2">
      <c r="A666" s="224" t="str">
        <f t="shared" si="196"/>
        <v/>
      </c>
      <c r="B666" s="222" t="str">
        <f t="shared" si="199"/>
        <v/>
      </c>
      <c r="C666" s="223"/>
      <c r="D666" s="224" t="str">
        <f t="shared" si="197"/>
        <v/>
      </c>
      <c r="E666" s="225"/>
      <c r="F666" s="226">
        <f t="shared" si="198"/>
        <v>0</v>
      </c>
      <c r="G666" s="286">
        <f t="shared" si="200"/>
        <v>0</v>
      </c>
    </row>
    <row r="667" spans="1:123" s="229" customFormat="1" ht="24" customHeight="1" x14ac:dyDescent="0.2">
      <c r="A667" s="224" t="str">
        <f t="shared" si="196"/>
        <v/>
      </c>
      <c r="B667" s="222" t="str">
        <f t="shared" si="199"/>
        <v/>
      </c>
      <c r="C667" s="223"/>
      <c r="D667" s="224" t="str">
        <f t="shared" si="197"/>
        <v/>
      </c>
      <c r="E667" s="225"/>
      <c r="F667" s="226">
        <f t="shared" si="198"/>
        <v>0</v>
      </c>
      <c r="G667" s="286">
        <f t="shared" si="200"/>
        <v>0</v>
      </c>
    </row>
    <row r="668" spans="1:123" s="229" customFormat="1" ht="24" customHeight="1" x14ac:dyDescent="0.2">
      <c r="A668" s="224" t="str">
        <f t="shared" si="196"/>
        <v/>
      </c>
      <c r="B668" s="222" t="str">
        <f t="shared" si="199"/>
        <v/>
      </c>
      <c r="C668" s="223"/>
      <c r="D668" s="224" t="str">
        <f t="shared" si="197"/>
        <v/>
      </c>
      <c r="E668" s="225"/>
      <c r="F668" s="226">
        <f t="shared" si="198"/>
        <v>0</v>
      </c>
      <c r="G668" s="286">
        <f t="shared" si="200"/>
        <v>0</v>
      </c>
    </row>
    <row r="669" spans="1:123" s="229" customFormat="1" ht="24" customHeight="1" x14ac:dyDescent="0.2">
      <c r="A669" s="224" t="str">
        <f t="shared" si="196"/>
        <v/>
      </c>
      <c r="B669" s="222" t="str">
        <f t="shared" si="199"/>
        <v/>
      </c>
      <c r="C669" s="223"/>
      <c r="D669" s="224" t="str">
        <f t="shared" si="197"/>
        <v/>
      </c>
      <c r="E669" s="225"/>
      <c r="F669" s="226">
        <f t="shared" si="198"/>
        <v>0</v>
      </c>
      <c r="G669" s="286">
        <f t="shared" si="200"/>
        <v>0</v>
      </c>
    </row>
    <row r="670" spans="1:123" s="229" customFormat="1" ht="24" customHeight="1" x14ac:dyDescent="0.2">
      <c r="A670" s="224" t="str">
        <f t="shared" si="196"/>
        <v/>
      </c>
      <c r="B670" s="222" t="str">
        <f t="shared" si="199"/>
        <v/>
      </c>
      <c r="C670" s="223"/>
      <c r="D670" s="224" t="str">
        <f t="shared" si="197"/>
        <v/>
      </c>
      <c r="E670" s="225"/>
      <c r="F670" s="226">
        <f t="shared" si="198"/>
        <v>0</v>
      </c>
      <c r="G670" s="286">
        <f t="shared" si="200"/>
        <v>0</v>
      </c>
    </row>
    <row r="671" spans="1:123" s="229" customFormat="1" ht="24" customHeight="1" x14ac:dyDescent="0.2">
      <c r="A671" s="224" t="str">
        <f t="shared" si="196"/>
        <v/>
      </c>
      <c r="B671" s="222" t="str">
        <f t="shared" si="199"/>
        <v/>
      </c>
      <c r="C671" s="223"/>
      <c r="D671" s="224" t="str">
        <f t="shared" si="197"/>
        <v/>
      </c>
      <c r="E671" s="225"/>
      <c r="F671" s="226">
        <f t="shared" si="198"/>
        <v>0</v>
      </c>
      <c r="G671" s="286">
        <f t="shared" si="200"/>
        <v>0</v>
      </c>
    </row>
    <row r="672" spans="1:123" s="229" customFormat="1" ht="24" customHeight="1" x14ac:dyDescent="0.2">
      <c r="A672" s="224" t="str">
        <f t="shared" si="196"/>
        <v/>
      </c>
      <c r="B672" s="222" t="str">
        <f t="shared" si="199"/>
        <v/>
      </c>
      <c r="C672" s="223"/>
      <c r="D672" s="224" t="str">
        <f t="shared" si="197"/>
        <v/>
      </c>
      <c r="E672" s="225"/>
      <c r="F672" s="226">
        <f t="shared" si="198"/>
        <v>0</v>
      </c>
      <c r="G672" s="286">
        <f t="shared" si="200"/>
        <v>0</v>
      </c>
    </row>
    <row r="673" spans="1:7" s="229" customFormat="1" ht="24" customHeight="1" x14ac:dyDescent="0.2">
      <c r="A673" s="224" t="str">
        <f t="shared" si="196"/>
        <v/>
      </c>
      <c r="B673" s="222" t="str">
        <f t="shared" si="199"/>
        <v/>
      </c>
      <c r="C673" s="223"/>
      <c r="D673" s="224" t="str">
        <f t="shared" si="197"/>
        <v/>
      </c>
      <c r="E673" s="225"/>
      <c r="F673" s="226">
        <f t="shared" si="198"/>
        <v>0</v>
      </c>
      <c r="G673" s="286">
        <f t="shared" si="200"/>
        <v>0</v>
      </c>
    </row>
    <row r="674" spans="1:7" s="229" customFormat="1" ht="24" customHeight="1" x14ac:dyDescent="0.2">
      <c r="A674" s="224" t="str">
        <f t="shared" si="196"/>
        <v/>
      </c>
      <c r="B674" s="222" t="str">
        <f t="shared" si="199"/>
        <v/>
      </c>
      <c r="C674" s="223"/>
      <c r="D674" s="224" t="str">
        <f t="shared" si="197"/>
        <v/>
      </c>
      <c r="E674" s="225"/>
      <c r="F674" s="226">
        <f t="shared" si="198"/>
        <v>0</v>
      </c>
      <c r="G674" s="286">
        <f t="shared" si="200"/>
        <v>0</v>
      </c>
    </row>
    <row r="675" spans="1:7" s="229" customFormat="1" ht="24" customHeight="1" x14ac:dyDescent="0.2">
      <c r="A675" s="224" t="str">
        <f t="shared" si="196"/>
        <v/>
      </c>
      <c r="B675" s="222" t="str">
        <f t="shared" si="199"/>
        <v/>
      </c>
      <c r="C675" s="223"/>
      <c r="D675" s="224" t="str">
        <f t="shared" si="197"/>
        <v/>
      </c>
      <c r="E675" s="225"/>
      <c r="F675" s="227">
        <f t="shared" si="198"/>
        <v>0</v>
      </c>
      <c r="G675" s="286">
        <f t="shared" si="200"/>
        <v>0</v>
      </c>
    </row>
    <row r="676" spans="1:7" ht="24" customHeight="1" x14ac:dyDescent="0.2">
      <c r="A676" s="287"/>
      <c r="D676" s="97"/>
      <c r="E676" s="98"/>
      <c r="F676" s="273" t="s">
        <v>31</v>
      </c>
      <c r="G676" s="288">
        <f>SUBTOTAL(9,G662:G675)</f>
        <v>0</v>
      </c>
    </row>
    <row r="677" spans="1:7" ht="24" customHeight="1" x14ac:dyDescent="0.2">
      <c r="A677" s="287"/>
      <c r="C677" s="107" t="s">
        <v>605</v>
      </c>
      <c r="D677" s="97"/>
      <c r="E677" s="98"/>
      <c r="G677" s="289"/>
    </row>
    <row r="678" spans="1:7" s="229" customFormat="1" ht="24" customHeight="1" x14ac:dyDescent="0.2">
      <c r="A678" s="224" t="str">
        <f t="shared" ref="A678:A685" si="201">IFERROR(VLOOKUP(C678,Tabla_Insumos,4,FALSE),"")</f>
        <v/>
      </c>
      <c r="B678" s="222">
        <f t="shared" ref="B678:B685" si="202">IFERROR(VLOOKUP(A678,Tabla_Indices,5,FALSE),"")</f>
        <v>0</v>
      </c>
      <c r="C678" s="223"/>
      <c r="D678" s="224" t="str">
        <f t="shared" ref="D678:D685" si="203">IFERROR(VLOOKUP(C678,Tabla_Insumos,2,FALSE),"")</f>
        <v/>
      </c>
      <c r="E678" s="225"/>
      <c r="F678" s="228">
        <f t="shared" ref="F678:F685" si="204">IFERROR(VLOOKUP(C678,Tabla_Insumos,3,FALSE),0)</f>
        <v>0</v>
      </c>
      <c r="G678" s="286">
        <f>ROUND(E678*F678,2)</f>
        <v>0</v>
      </c>
    </row>
    <row r="679" spans="1:7" s="229" customFormat="1" ht="24" customHeight="1" x14ac:dyDescent="0.2">
      <c r="A679" s="224" t="str">
        <f t="shared" si="201"/>
        <v/>
      </c>
      <c r="B679" s="222">
        <f t="shared" si="202"/>
        <v>0</v>
      </c>
      <c r="C679" s="223"/>
      <c r="D679" s="224" t="str">
        <f t="shared" si="203"/>
        <v/>
      </c>
      <c r="E679" s="225"/>
      <c r="F679" s="228">
        <f t="shared" si="204"/>
        <v>0</v>
      </c>
      <c r="G679" s="286">
        <f>ROUND(E679*F679,2)</f>
        <v>0</v>
      </c>
    </row>
    <row r="680" spans="1:7" s="229" customFormat="1" ht="24" customHeight="1" x14ac:dyDescent="0.2">
      <c r="A680" s="224" t="str">
        <f t="shared" si="201"/>
        <v/>
      </c>
      <c r="B680" s="222">
        <f t="shared" si="202"/>
        <v>0</v>
      </c>
      <c r="C680" s="223"/>
      <c r="D680" s="224" t="str">
        <f t="shared" si="203"/>
        <v/>
      </c>
      <c r="E680" s="225"/>
      <c r="F680" s="228">
        <f t="shared" si="204"/>
        <v>0</v>
      </c>
      <c r="G680" s="286">
        <f t="shared" ref="G680:G685" si="205">ROUND(E680*F680,2)</f>
        <v>0</v>
      </c>
    </row>
    <row r="681" spans="1:7" s="229" customFormat="1" ht="24" customHeight="1" x14ac:dyDescent="0.2">
      <c r="A681" s="224" t="str">
        <f t="shared" si="201"/>
        <v/>
      </c>
      <c r="B681" s="222">
        <f t="shared" si="202"/>
        <v>0</v>
      </c>
      <c r="C681" s="223"/>
      <c r="D681" s="224" t="str">
        <f t="shared" si="203"/>
        <v/>
      </c>
      <c r="E681" s="225"/>
      <c r="F681" s="228">
        <f t="shared" si="204"/>
        <v>0</v>
      </c>
      <c r="G681" s="286">
        <f t="shared" si="205"/>
        <v>0</v>
      </c>
    </row>
    <row r="682" spans="1:7" s="229" customFormat="1" ht="24" customHeight="1" x14ac:dyDescent="0.2">
      <c r="A682" s="224" t="str">
        <f t="shared" si="201"/>
        <v/>
      </c>
      <c r="B682" s="222">
        <f t="shared" si="202"/>
        <v>0</v>
      </c>
      <c r="C682" s="223"/>
      <c r="D682" s="224" t="str">
        <f t="shared" si="203"/>
        <v/>
      </c>
      <c r="E682" s="225"/>
      <c r="F682" s="226">
        <f t="shared" si="204"/>
        <v>0</v>
      </c>
      <c r="G682" s="286">
        <f t="shared" si="205"/>
        <v>0</v>
      </c>
    </row>
    <row r="683" spans="1:7" s="229" customFormat="1" ht="24" customHeight="1" x14ac:dyDescent="0.2">
      <c r="A683" s="224" t="str">
        <f t="shared" si="201"/>
        <v/>
      </c>
      <c r="B683" s="222">
        <f t="shared" si="202"/>
        <v>0</v>
      </c>
      <c r="C683" s="223"/>
      <c r="D683" s="224" t="str">
        <f t="shared" si="203"/>
        <v/>
      </c>
      <c r="E683" s="225"/>
      <c r="F683" s="226">
        <f t="shared" si="204"/>
        <v>0</v>
      </c>
      <c r="G683" s="286">
        <f t="shared" si="205"/>
        <v>0</v>
      </c>
    </row>
    <row r="684" spans="1:7" s="229" customFormat="1" ht="24" customHeight="1" x14ac:dyDescent="0.2">
      <c r="A684" s="224" t="str">
        <f t="shared" si="201"/>
        <v/>
      </c>
      <c r="B684" s="222">
        <f t="shared" si="202"/>
        <v>0</v>
      </c>
      <c r="C684" s="223"/>
      <c r="D684" s="224" t="str">
        <f t="shared" si="203"/>
        <v/>
      </c>
      <c r="E684" s="225"/>
      <c r="F684" s="226">
        <f t="shared" si="204"/>
        <v>0</v>
      </c>
      <c r="G684" s="286">
        <f t="shared" si="205"/>
        <v>0</v>
      </c>
    </row>
    <row r="685" spans="1:7" s="229" customFormat="1" ht="24" customHeight="1" x14ac:dyDescent="0.2">
      <c r="A685" s="224" t="str">
        <f t="shared" si="201"/>
        <v/>
      </c>
      <c r="B685" s="222">
        <f t="shared" si="202"/>
        <v>0</v>
      </c>
      <c r="C685" s="223"/>
      <c r="D685" s="224" t="str">
        <f t="shared" si="203"/>
        <v/>
      </c>
      <c r="E685" s="225"/>
      <c r="F685" s="226">
        <f t="shared" si="204"/>
        <v>0</v>
      </c>
      <c r="G685" s="286">
        <f t="shared" si="205"/>
        <v>0</v>
      </c>
    </row>
    <row r="686" spans="1:7" ht="24" customHeight="1" x14ac:dyDescent="0.2">
      <c r="A686" s="287"/>
      <c r="D686" s="97"/>
      <c r="E686" s="98"/>
      <c r="F686" s="273" t="s">
        <v>32</v>
      </c>
      <c r="G686" s="288">
        <f>SUBTOTAL(9,G678:G685)</f>
        <v>0</v>
      </c>
    </row>
    <row r="687" spans="1:7" ht="24" customHeight="1" x14ac:dyDescent="0.2">
      <c r="A687" s="287"/>
      <c r="C687" s="107" t="s">
        <v>606</v>
      </c>
      <c r="D687" s="97"/>
      <c r="E687" s="98"/>
      <c r="G687" s="289"/>
    </row>
    <row r="688" spans="1:7" s="229" customFormat="1" ht="24" customHeight="1" x14ac:dyDescent="0.2">
      <c r="A688" s="224" t="str">
        <f t="shared" ref="A688:A696" si="206">IFERROR(VLOOKUP(C688,Tabla_Insumos,4,FALSE),"")</f>
        <v/>
      </c>
      <c r="B688" s="222" t="str">
        <f t="shared" ref="B688:B696" si="207">IFERROR(VLOOKUP(C688,Tabla_Insumos,5,FALSE),"")</f>
        <v/>
      </c>
      <c r="C688" s="223"/>
      <c r="D688" s="224" t="str">
        <f t="shared" ref="D688:D696" si="208">IFERROR(VLOOKUP(C688,Tabla_Insumos,2,FALSE),"")</f>
        <v/>
      </c>
      <c r="E688" s="225"/>
      <c r="F688" s="226">
        <f t="shared" ref="F688:F696" si="209">IFERROR(VLOOKUP(C688,Tabla_Insumos,3,FALSE),0)</f>
        <v>0</v>
      </c>
      <c r="G688" s="286">
        <f t="shared" ref="G688:G696" si="210">ROUND(E688*F688,2)</f>
        <v>0</v>
      </c>
    </row>
    <row r="689" spans="1:7" s="229" customFormat="1" ht="24" customHeight="1" x14ac:dyDescent="0.2">
      <c r="A689" s="224" t="str">
        <f t="shared" si="206"/>
        <v/>
      </c>
      <c r="B689" s="222" t="str">
        <f t="shared" si="207"/>
        <v/>
      </c>
      <c r="C689" s="223"/>
      <c r="D689" s="224" t="str">
        <f t="shared" si="208"/>
        <v/>
      </c>
      <c r="E689" s="225"/>
      <c r="F689" s="226">
        <f t="shared" si="209"/>
        <v>0</v>
      </c>
      <c r="G689" s="286">
        <f t="shared" si="210"/>
        <v>0</v>
      </c>
    </row>
    <row r="690" spans="1:7" s="229" customFormat="1" ht="24" customHeight="1" x14ac:dyDescent="0.2">
      <c r="A690" s="224" t="str">
        <f t="shared" si="206"/>
        <v/>
      </c>
      <c r="B690" s="222" t="str">
        <f t="shared" si="207"/>
        <v/>
      </c>
      <c r="C690" s="223"/>
      <c r="D690" s="224" t="str">
        <f t="shared" si="208"/>
        <v/>
      </c>
      <c r="E690" s="225"/>
      <c r="F690" s="226">
        <f t="shared" si="209"/>
        <v>0</v>
      </c>
      <c r="G690" s="286">
        <f t="shared" si="210"/>
        <v>0</v>
      </c>
    </row>
    <row r="691" spans="1:7" s="229" customFormat="1" ht="24" customHeight="1" x14ac:dyDescent="0.2">
      <c r="A691" s="224" t="str">
        <f t="shared" si="206"/>
        <v/>
      </c>
      <c r="B691" s="222" t="str">
        <f t="shared" si="207"/>
        <v/>
      </c>
      <c r="C691" s="223"/>
      <c r="D691" s="224" t="str">
        <f t="shared" si="208"/>
        <v/>
      </c>
      <c r="E691" s="225"/>
      <c r="F691" s="226">
        <f t="shared" si="209"/>
        <v>0</v>
      </c>
      <c r="G691" s="286">
        <f t="shared" si="210"/>
        <v>0</v>
      </c>
    </row>
    <row r="692" spans="1:7" s="229" customFormat="1" ht="24" customHeight="1" x14ac:dyDescent="0.2">
      <c r="A692" s="224" t="str">
        <f t="shared" si="206"/>
        <v/>
      </c>
      <c r="B692" s="222" t="str">
        <f t="shared" si="207"/>
        <v/>
      </c>
      <c r="C692" s="223"/>
      <c r="D692" s="224" t="str">
        <f t="shared" si="208"/>
        <v/>
      </c>
      <c r="E692" s="225"/>
      <c r="F692" s="226">
        <f t="shared" si="209"/>
        <v>0</v>
      </c>
      <c r="G692" s="286">
        <f t="shared" si="210"/>
        <v>0</v>
      </c>
    </row>
    <row r="693" spans="1:7" s="229" customFormat="1" ht="24" customHeight="1" x14ac:dyDescent="0.2">
      <c r="A693" s="224" t="str">
        <f t="shared" si="206"/>
        <v/>
      </c>
      <c r="B693" s="222" t="str">
        <f t="shared" si="207"/>
        <v/>
      </c>
      <c r="C693" s="223"/>
      <c r="D693" s="224" t="str">
        <f t="shared" si="208"/>
        <v/>
      </c>
      <c r="E693" s="225"/>
      <c r="F693" s="226">
        <f t="shared" si="209"/>
        <v>0</v>
      </c>
      <c r="G693" s="286">
        <f t="shared" si="210"/>
        <v>0</v>
      </c>
    </row>
    <row r="694" spans="1:7" s="229" customFormat="1" ht="24" customHeight="1" x14ac:dyDescent="0.2">
      <c r="A694" s="224" t="str">
        <f t="shared" si="206"/>
        <v/>
      </c>
      <c r="B694" s="222" t="str">
        <f t="shared" si="207"/>
        <v/>
      </c>
      <c r="C694" s="223"/>
      <c r="D694" s="224" t="str">
        <f t="shared" si="208"/>
        <v/>
      </c>
      <c r="E694" s="225"/>
      <c r="F694" s="226">
        <f t="shared" si="209"/>
        <v>0</v>
      </c>
      <c r="G694" s="286">
        <f t="shared" si="210"/>
        <v>0</v>
      </c>
    </row>
    <row r="695" spans="1:7" s="229" customFormat="1" ht="24" customHeight="1" x14ac:dyDescent="0.2">
      <c r="A695" s="224" t="str">
        <f t="shared" si="206"/>
        <v/>
      </c>
      <c r="B695" s="222" t="str">
        <f t="shared" si="207"/>
        <v/>
      </c>
      <c r="C695" s="223"/>
      <c r="D695" s="224" t="str">
        <f t="shared" si="208"/>
        <v/>
      </c>
      <c r="E695" s="225"/>
      <c r="F695" s="226">
        <f t="shared" si="209"/>
        <v>0</v>
      </c>
      <c r="G695" s="286">
        <f t="shared" si="210"/>
        <v>0</v>
      </c>
    </row>
    <row r="696" spans="1:7" s="229" customFormat="1" ht="24" customHeight="1" x14ac:dyDescent="0.2">
      <c r="A696" s="224" t="str">
        <f t="shared" si="206"/>
        <v/>
      </c>
      <c r="B696" s="222" t="str">
        <f t="shared" si="207"/>
        <v/>
      </c>
      <c r="C696" s="223"/>
      <c r="D696" s="224" t="str">
        <f t="shared" si="208"/>
        <v/>
      </c>
      <c r="E696" s="225"/>
      <c r="F696" s="226">
        <f t="shared" si="209"/>
        <v>0</v>
      </c>
      <c r="G696" s="286">
        <f t="shared" si="210"/>
        <v>0</v>
      </c>
    </row>
    <row r="697" spans="1:7" ht="24" customHeight="1" x14ac:dyDescent="0.2">
      <c r="A697" s="290"/>
      <c r="B697" s="97"/>
      <c r="D697" s="97"/>
      <c r="E697" s="98"/>
      <c r="F697" s="273" t="s">
        <v>33</v>
      </c>
      <c r="G697" s="288">
        <f>SUBTOTAL(9,G688:G696)</f>
        <v>0</v>
      </c>
    </row>
    <row r="698" spans="1:7" ht="24" customHeight="1" x14ac:dyDescent="0.2">
      <c r="A698" s="291"/>
      <c r="B698" s="97"/>
      <c r="D698" s="97"/>
      <c r="E698" s="98"/>
      <c r="G698" s="289"/>
    </row>
    <row r="699" spans="1:7" ht="24" customHeight="1" x14ac:dyDescent="0.2">
      <c r="A699" s="292" t="str">
        <f>B657</f>
        <v>9.3</v>
      </c>
      <c r="B699" s="293" t="str">
        <f>C657</f>
        <v>Provisión de repuesto Luminarias Stoggy</v>
      </c>
      <c r="C699" s="104"/>
      <c r="D699" s="104" t="s">
        <v>34</v>
      </c>
      <c r="E699" s="105"/>
      <c r="F699" s="295" t="s">
        <v>35</v>
      </c>
      <c r="G699" s="294">
        <f>SUBTOTAL(9,G662:G698)</f>
        <v>0</v>
      </c>
    </row>
    <row r="701" spans="1:7" ht="24" customHeight="1" x14ac:dyDescent="0.2">
      <c r="A701" s="274" t="s">
        <v>37</v>
      </c>
      <c r="B701" s="275"/>
      <c r="C701" s="275"/>
      <c r="D701" s="275"/>
      <c r="E701" s="275"/>
      <c r="F701" s="275"/>
      <c r="G701" s="276"/>
    </row>
    <row r="702" spans="1:7" ht="24" customHeight="1" x14ac:dyDescent="0.2">
      <c r="A702" s="277" t="s">
        <v>602</v>
      </c>
      <c r="B702" s="93" t="str">
        <f>Comitente</f>
        <v>DIRECCION PROVINCIAL DE ESPACIOS VERDES</v>
      </c>
      <c r="C702" s="89"/>
      <c r="D702" s="94"/>
      <c r="E702" s="94"/>
      <c r="F702" s="95"/>
      <c r="G702" s="278"/>
    </row>
    <row r="703" spans="1:7" ht="24" customHeight="1" x14ac:dyDescent="0.2">
      <c r="A703" s="277" t="s">
        <v>603</v>
      </c>
      <c r="B703" s="93">
        <f>Contratista</f>
        <v>0</v>
      </c>
      <c r="C703" s="90"/>
      <c r="D703" s="90"/>
      <c r="E703" s="90"/>
      <c r="F703" s="96"/>
      <c r="G703" s="279"/>
    </row>
    <row r="704" spans="1:7" ht="24" customHeight="1" x14ac:dyDescent="0.2">
      <c r="A704" s="277" t="s">
        <v>24</v>
      </c>
      <c r="B704" s="93" t="str">
        <f>Obra</f>
        <v>MANTENIMIENTO DEL ÁREA VERDE Y SISITEMA DE RIEGO DEL 
PARQUE BELGRANO E INFINITO POR DESCUBRIR - RENGLON 3</v>
      </c>
      <c r="C704" s="90"/>
      <c r="D704" s="90"/>
      <c r="E704" s="90"/>
      <c r="F704" s="96" t="s">
        <v>38</v>
      </c>
      <c r="G704" s="280">
        <f>Fecha_Base</f>
        <v>44908</v>
      </c>
    </row>
    <row r="705" spans="1:123" ht="24" customHeight="1" x14ac:dyDescent="0.2">
      <c r="A705" s="281" t="s">
        <v>601</v>
      </c>
      <c r="B705" s="91" t="str">
        <f>Ubicación</f>
        <v>CAPITAL</v>
      </c>
      <c r="C705" s="91"/>
      <c r="D705" s="97"/>
      <c r="E705" s="98"/>
      <c r="G705" s="282"/>
    </row>
    <row r="706" spans="1:123" ht="24" customHeight="1" x14ac:dyDescent="0.2">
      <c r="A706" s="281" t="s">
        <v>39</v>
      </c>
      <c r="B706" s="100">
        <f>IFERROR(VALUE(LEFT(B707,FIND(".",B707)-1)),"")</f>
        <v>9</v>
      </c>
      <c r="C706" s="92" t="str">
        <f>IFERROR(VLOOKUP(B706,Tabla_CyP,2,FALSE),"")</f>
        <v xml:space="preserve">MANTENIMIENTO DEL SISTEMA ELECTRICO </v>
      </c>
      <c r="E706" s="98"/>
      <c r="G706" s="282"/>
    </row>
    <row r="707" spans="1:123" ht="24" customHeight="1" x14ac:dyDescent="0.2">
      <c r="A707" s="281" t="s">
        <v>25</v>
      </c>
      <c r="B707" s="101" t="str">
        <f>IFERROR(VLOOKUP(COUNTIF($A$1:A707,"ANALISIS DE PRECIOS"),Tabla_NumeroItem,2,FALSE),"")</f>
        <v>9.4</v>
      </c>
      <c r="C707" s="92" t="str">
        <f>IFERROR(VLOOKUP(B707,Tabla_CyP,2,FALSE),"")</f>
        <v>Provisión de repuesto Luminarias MiniStoggy</v>
      </c>
      <c r="D707" s="97"/>
      <c r="E707" s="98"/>
      <c r="F707" s="96" t="s">
        <v>26</v>
      </c>
      <c r="G707" s="283" t="str">
        <f>IFERROR(VLOOKUP(B707,Tabla_CyP,4,FALSE),"")</f>
        <v>UN</v>
      </c>
    </row>
    <row r="708" spans="1:123" ht="24" customHeight="1" x14ac:dyDescent="0.2">
      <c r="A708" s="281"/>
      <c r="B708" s="91"/>
      <c r="D708" s="97"/>
      <c r="E708" s="98"/>
      <c r="G708" s="282"/>
    </row>
    <row r="709" spans="1:123" ht="24" customHeight="1" x14ac:dyDescent="0.2">
      <c r="A709" s="331" t="s">
        <v>507</v>
      </c>
      <c r="B709" s="332"/>
      <c r="C709" s="333" t="s">
        <v>0</v>
      </c>
      <c r="D709" s="333" t="s">
        <v>27</v>
      </c>
      <c r="E709" s="335" t="s">
        <v>28</v>
      </c>
      <c r="F709" s="337" t="s">
        <v>29</v>
      </c>
      <c r="G709" s="337" t="s">
        <v>30</v>
      </c>
    </row>
    <row r="710" spans="1:123" s="97" customFormat="1" ht="24" customHeight="1" x14ac:dyDescent="0.2">
      <c r="A710" s="102" t="s">
        <v>508</v>
      </c>
      <c r="B710" s="102" t="s">
        <v>509</v>
      </c>
      <c r="C710" s="334"/>
      <c r="D710" s="334"/>
      <c r="E710" s="336"/>
      <c r="F710" s="338"/>
      <c r="G710" s="338"/>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284"/>
      <c r="B711" s="103"/>
      <c r="C711" s="143" t="s">
        <v>604</v>
      </c>
      <c r="D711" s="104"/>
      <c r="E711" s="105"/>
      <c r="F711" s="106"/>
      <c r="G711" s="285"/>
    </row>
    <row r="712" spans="1:123" s="229" customFormat="1" ht="24" customHeight="1" x14ac:dyDescent="0.2">
      <c r="A712" s="224" t="str">
        <f t="shared" ref="A712:A725" si="211">IFERROR(VLOOKUP(C712,Tabla_Insumos,4,FALSE),"")</f>
        <v/>
      </c>
      <c r="B712" s="222" t="str">
        <f>IFERROR(VLOOKUP(C712,Tabla_Insumos,5,FALSE),"")</f>
        <v/>
      </c>
      <c r="C712" s="223"/>
      <c r="D712" s="224" t="str">
        <f t="shared" ref="D712:D725" si="212">IFERROR(VLOOKUP(C712,Tabla_Insumos,2,FALSE),"")</f>
        <v/>
      </c>
      <c r="E712" s="225"/>
      <c r="F712" s="226">
        <f t="shared" ref="F712:F725" si="213">IFERROR(VLOOKUP(C712,Tabla_Insumos,3,FALSE),0)</f>
        <v>0</v>
      </c>
      <c r="G712" s="286">
        <f>ROUND(E712*F712,2)</f>
        <v>0</v>
      </c>
    </row>
    <row r="713" spans="1:123" s="229" customFormat="1" ht="24" customHeight="1" x14ac:dyDescent="0.2">
      <c r="A713" s="224" t="str">
        <f t="shared" si="211"/>
        <v/>
      </c>
      <c r="B713" s="222" t="str">
        <f t="shared" ref="B713:B725" si="214">IFERROR(VLOOKUP(C713,Tabla_Insumos,5,FALSE),"")</f>
        <v/>
      </c>
      <c r="C713" s="223"/>
      <c r="D713" s="224" t="str">
        <f t="shared" si="212"/>
        <v/>
      </c>
      <c r="E713" s="225"/>
      <c r="F713" s="226">
        <f t="shared" si="213"/>
        <v>0</v>
      </c>
      <c r="G713" s="286">
        <f t="shared" ref="G713:G725" si="215">ROUND(E713*F713,2)</f>
        <v>0</v>
      </c>
    </row>
    <row r="714" spans="1:123" s="229" customFormat="1" ht="24" customHeight="1" x14ac:dyDescent="0.2">
      <c r="A714" s="224" t="str">
        <f t="shared" si="211"/>
        <v/>
      </c>
      <c r="B714" s="222" t="str">
        <f t="shared" si="214"/>
        <v/>
      </c>
      <c r="C714" s="223"/>
      <c r="D714" s="224" t="str">
        <f t="shared" si="212"/>
        <v/>
      </c>
      <c r="E714" s="225"/>
      <c r="F714" s="226">
        <f t="shared" si="213"/>
        <v>0</v>
      </c>
      <c r="G714" s="286">
        <f t="shared" si="215"/>
        <v>0</v>
      </c>
    </row>
    <row r="715" spans="1:123" s="229" customFormat="1" ht="24" customHeight="1" x14ac:dyDescent="0.2">
      <c r="A715" s="224" t="str">
        <f t="shared" si="211"/>
        <v/>
      </c>
      <c r="B715" s="222" t="str">
        <f t="shared" si="214"/>
        <v/>
      </c>
      <c r="C715" s="223"/>
      <c r="D715" s="224" t="str">
        <f t="shared" si="212"/>
        <v/>
      </c>
      <c r="E715" s="225"/>
      <c r="F715" s="226">
        <f t="shared" si="213"/>
        <v>0</v>
      </c>
      <c r="G715" s="286">
        <f t="shared" si="215"/>
        <v>0</v>
      </c>
    </row>
    <row r="716" spans="1:123" s="229" customFormat="1" ht="24" customHeight="1" x14ac:dyDescent="0.2">
      <c r="A716" s="224" t="str">
        <f t="shared" si="211"/>
        <v/>
      </c>
      <c r="B716" s="222" t="str">
        <f t="shared" si="214"/>
        <v/>
      </c>
      <c r="C716" s="223"/>
      <c r="D716" s="224" t="str">
        <f t="shared" si="212"/>
        <v/>
      </c>
      <c r="E716" s="225"/>
      <c r="F716" s="226">
        <f t="shared" si="213"/>
        <v>0</v>
      </c>
      <c r="G716" s="286">
        <f t="shared" si="215"/>
        <v>0</v>
      </c>
    </row>
    <row r="717" spans="1:123" s="229" customFormat="1" ht="24" customHeight="1" x14ac:dyDescent="0.2">
      <c r="A717" s="224" t="str">
        <f t="shared" si="211"/>
        <v/>
      </c>
      <c r="B717" s="222" t="str">
        <f t="shared" si="214"/>
        <v/>
      </c>
      <c r="C717" s="223"/>
      <c r="D717" s="224" t="str">
        <f t="shared" si="212"/>
        <v/>
      </c>
      <c r="E717" s="225"/>
      <c r="F717" s="226">
        <f t="shared" si="213"/>
        <v>0</v>
      </c>
      <c r="G717" s="286">
        <f t="shared" si="215"/>
        <v>0</v>
      </c>
    </row>
    <row r="718" spans="1:123" s="229" customFormat="1" ht="24" customHeight="1" x14ac:dyDescent="0.2">
      <c r="A718" s="224" t="str">
        <f t="shared" si="211"/>
        <v/>
      </c>
      <c r="B718" s="222" t="str">
        <f t="shared" si="214"/>
        <v/>
      </c>
      <c r="C718" s="223"/>
      <c r="D718" s="224" t="str">
        <f t="shared" si="212"/>
        <v/>
      </c>
      <c r="E718" s="225"/>
      <c r="F718" s="226">
        <f t="shared" si="213"/>
        <v>0</v>
      </c>
      <c r="G718" s="286">
        <f t="shared" si="215"/>
        <v>0</v>
      </c>
    </row>
    <row r="719" spans="1:123" s="229" customFormat="1" ht="24" customHeight="1" x14ac:dyDescent="0.2">
      <c r="A719" s="224" t="str">
        <f t="shared" si="211"/>
        <v/>
      </c>
      <c r="B719" s="222" t="str">
        <f t="shared" si="214"/>
        <v/>
      </c>
      <c r="C719" s="223"/>
      <c r="D719" s="224" t="str">
        <f t="shared" si="212"/>
        <v/>
      </c>
      <c r="E719" s="225"/>
      <c r="F719" s="226">
        <f t="shared" si="213"/>
        <v>0</v>
      </c>
      <c r="G719" s="286">
        <f t="shared" si="215"/>
        <v>0</v>
      </c>
    </row>
    <row r="720" spans="1:123" s="229" customFormat="1" ht="24" customHeight="1" x14ac:dyDescent="0.2">
      <c r="A720" s="224" t="str">
        <f t="shared" si="211"/>
        <v/>
      </c>
      <c r="B720" s="222" t="str">
        <f t="shared" si="214"/>
        <v/>
      </c>
      <c r="C720" s="223"/>
      <c r="D720" s="224" t="str">
        <f t="shared" si="212"/>
        <v/>
      </c>
      <c r="E720" s="225"/>
      <c r="F720" s="226">
        <f t="shared" si="213"/>
        <v>0</v>
      </c>
      <c r="G720" s="286">
        <f t="shared" si="215"/>
        <v>0</v>
      </c>
    </row>
    <row r="721" spans="1:7" s="229" customFormat="1" ht="24" customHeight="1" x14ac:dyDescent="0.2">
      <c r="A721" s="224" t="str">
        <f t="shared" si="211"/>
        <v/>
      </c>
      <c r="B721" s="222" t="str">
        <f t="shared" si="214"/>
        <v/>
      </c>
      <c r="C721" s="223"/>
      <c r="D721" s="224" t="str">
        <f t="shared" si="212"/>
        <v/>
      </c>
      <c r="E721" s="225"/>
      <c r="F721" s="226">
        <f t="shared" si="213"/>
        <v>0</v>
      </c>
      <c r="G721" s="286">
        <f t="shared" si="215"/>
        <v>0</v>
      </c>
    </row>
    <row r="722" spans="1:7" s="229" customFormat="1" ht="24" customHeight="1" x14ac:dyDescent="0.2">
      <c r="A722" s="224" t="str">
        <f t="shared" si="211"/>
        <v/>
      </c>
      <c r="B722" s="222" t="str">
        <f t="shared" si="214"/>
        <v/>
      </c>
      <c r="C722" s="223"/>
      <c r="D722" s="224" t="str">
        <f t="shared" si="212"/>
        <v/>
      </c>
      <c r="E722" s="225"/>
      <c r="F722" s="226">
        <f t="shared" si="213"/>
        <v>0</v>
      </c>
      <c r="G722" s="286">
        <f t="shared" si="215"/>
        <v>0</v>
      </c>
    </row>
    <row r="723" spans="1:7" s="229" customFormat="1" ht="24" customHeight="1" x14ac:dyDescent="0.2">
      <c r="A723" s="224" t="str">
        <f t="shared" si="211"/>
        <v/>
      </c>
      <c r="B723" s="222" t="str">
        <f t="shared" si="214"/>
        <v/>
      </c>
      <c r="C723" s="223"/>
      <c r="D723" s="224" t="str">
        <f t="shared" si="212"/>
        <v/>
      </c>
      <c r="E723" s="225"/>
      <c r="F723" s="226">
        <f t="shared" si="213"/>
        <v>0</v>
      </c>
      <c r="G723" s="286">
        <f t="shared" si="215"/>
        <v>0</v>
      </c>
    </row>
    <row r="724" spans="1:7" s="229" customFormat="1" ht="24" customHeight="1" x14ac:dyDescent="0.2">
      <c r="A724" s="224" t="str">
        <f t="shared" si="211"/>
        <v/>
      </c>
      <c r="B724" s="222" t="str">
        <f t="shared" si="214"/>
        <v/>
      </c>
      <c r="C724" s="223"/>
      <c r="D724" s="224" t="str">
        <f t="shared" si="212"/>
        <v/>
      </c>
      <c r="E724" s="225"/>
      <c r="F724" s="226">
        <f t="shared" si="213"/>
        <v>0</v>
      </c>
      <c r="G724" s="286">
        <f t="shared" si="215"/>
        <v>0</v>
      </c>
    </row>
    <row r="725" spans="1:7" s="229" customFormat="1" ht="24" customHeight="1" x14ac:dyDescent="0.2">
      <c r="A725" s="224" t="str">
        <f t="shared" si="211"/>
        <v/>
      </c>
      <c r="B725" s="222" t="str">
        <f t="shared" si="214"/>
        <v/>
      </c>
      <c r="C725" s="223"/>
      <c r="D725" s="224" t="str">
        <f t="shared" si="212"/>
        <v/>
      </c>
      <c r="E725" s="225"/>
      <c r="F725" s="227">
        <f t="shared" si="213"/>
        <v>0</v>
      </c>
      <c r="G725" s="286">
        <f t="shared" si="215"/>
        <v>0</v>
      </c>
    </row>
    <row r="726" spans="1:7" ht="24" customHeight="1" x14ac:dyDescent="0.2">
      <c r="A726" s="287"/>
      <c r="D726" s="97"/>
      <c r="E726" s="98"/>
      <c r="F726" s="273" t="s">
        <v>31</v>
      </c>
      <c r="G726" s="288">
        <f>SUBTOTAL(9,G712:G725)</f>
        <v>0</v>
      </c>
    </row>
    <row r="727" spans="1:7" ht="24" customHeight="1" x14ac:dyDescent="0.2">
      <c r="A727" s="287"/>
      <c r="C727" s="107" t="s">
        <v>605</v>
      </c>
      <c r="D727" s="97"/>
      <c r="E727" s="98"/>
      <c r="G727" s="289"/>
    </row>
    <row r="728" spans="1:7" s="229" customFormat="1" ht="24" customHeight="1" x14ac:dyDescent="0.2">
      <c r="A728" s="224" t="str">
        <f t="shared" ref="A728:A735" si="216">IFERROR(VLOOKUP(C728,Tabla_Insumos,4,FALSE),"")</f>
        <v/>
      </c>
      <c r="B728" s="222">
        <f t="shared" ref="B728:B735" si="217">IFERROR(VLOOKUP(A728,Tabla_Indices,5,FALSE),"")</f>
        <v>0</v>
      </c>
      <c r="C728" s="223"/>
      <c r="D728" s="224" t="str">
        <f t="shared" ref="D728:D735" si="218">IFERROR(VLOOKUP(C728,Tabla_Insumos,2,FALSE),"")</f>
        <v/>
      </c>
      <c r="E728" s="225"/>
      <c r="F728" s="228">
        <f t="shared" ref="F728:F735" si="219">IFERROR(VLOOKUP(C728,Tabla_Insumos,3,FALSE),0)</f>
        <v>0</v>
      </c>
      <c r="G728" s="286">
        <f>ROUND(E728*F728,2)</f>
        <v>0</v>
      </c>
    </row>
    <row r="729" spans="1:7" s="229" customFormat="1" ht="24" customHeight="1" x14ac:dyDescent="0.2">
      <c r="A729" s="224" t="str">
        <f t="shared" si="216"/>
        <v/>
      </c>
      <c r="B729" s="222">
        <f t="shared" si="217"/>
        <v>0</v>
      </c>
      <c r="C729" s="223"/>
      <c r="D729" s="224" t="str">
        <f t="shared" si="218"/>
        <v/>
      </c>
      <c r="E729" s="225"/>
      <c r="F729" s="228">
        <f t="shared" si="219"/>
        <v>0</v>
      </c>
      <c r="G729" s="286">
        <f>ROUND(E729*F729,2)</f>
        <v>0</v>
      </c>
    </row>
    <row r="730" spans="1:7" s="229" customFormat="1" ht="24" customHeight="1" x14ac:dyDescent="0.2">
      <c r="A730" s="224" t="str">
        <f t="shared" si="216"/>
        <v/>
      </c>
      <c r="B730" s="222">
        <f t="shared" si="217"/>
        <v>0</v>
      </c>
      <c r="C730" s="223"/>
      <c r="D730" s="224" t="str">
        <f t="shared" si="218"/>
        <v/>
      </c>
      <c r="E730" s="225"/>
      <c r="F730" s="228">
        <f t="shared" si="219"/>
        <v>0</v>
      </c>
      <c r="G730" s="286">
        <f t="shared" ref="G730:G735" si="220">ROUND(E730*F730,2)</f>
        <v>0</v>
      </c>
    </row>
    <row r="731" spans="1:7" s="229" customFormat="1" ht="24" customHeight="1" x14ac:dyDescent="0.2">
      <c r="A731" s="224" t="str">
        <f t="shared" si="216"/>
        <v/>
      </c>
      <c r="B731" s="222">
        <f t="shared" si="217"/>
        <v>0</v>
      </c>
      <c r="C731" s="223"/>
      <c r="D731" s="224" t="str">
        <f t="shared" si="218"/>
        <v/>
      </c>
      <c r="E731" s="225"/>
      <c r="F731" s="228">
        <f t="shared" si="219"/>
        <v>0</v>
      </c>
      <c r="G731" s="286">
        <f t="shared" si="220"/>
        <v>0</v>
      </c>
    </row>
    <row r="732" spans="1:7" s="229" customFormat="1" ht="24" customHeight="1" x14ac:dyDescent="0.2">
      <c r="A732" s="224" t="str">
        <f t="shared" si="216"/>
        <v/>
      </c>
      <c r="B732" s="222">
        <f t="shared" si="217"/>
        <v>0</v>
      </c>
      <c r="C732" s="223"/>
      <c r="D732" s="224" t="str">
        <f t="shared" si="218"/>
        <v/>
      </c>
      <c r="E732" s="225"/>
      <c r="F732" s="226">
        <f t="shared" si="219"/>
        <v>0</v>
      </c>
      <c r="G732" s="286">
        <f t="shared" si="220"/>
        <v>0</v>
      </c>
    </row>
    <row r="733" spans="1:7" s="229" customFormat="1" ht="24" customHeight="1" x14ac:dyDescent="0.2">
      <c r="A733" s="224" t="str">
        <f t="shared" si="216"/>
        <v/>
      </c>
      <c r="B733" s="222">
        <f t="shared" si="217"/>
        <v>0</v>
      </c>
      <c r="C733" s="223"/>
      <c r="D733" s="224" t="str">
        <f t="shared" si="218"/>
        <v/>
      </c>
      <c r="E733" s="225"/>
      <c r="F733" s="226">
        <f t="shared" si="219"/>
        <v>0</v>
      </c>
      <c r="G733" s="286">
        <f t="shared" si="220"/>
        <v>0</v>
      </c>
    </row>
    <row r="734" spans="1:7" s="229" customFormat="1" ht="24" customHeight="1" x14ac:dyDescent="0.2">
      <c r="A734" s="224" t="str">
        <f t="shared" si="216"/>
        <v/>
      </c>
      <c r="B734" s="222">
        <f t="shared" si="217"/>
        <v>0</v>
      </c>
      <c r="C734" s="223"/>
      <c r="D734" s="224" t="str">
        <f t="shared" si="218"/>
        <v/>
      </c>
      <c r="E734" s="225"/>
      <c r="F734" s="226">
        <f t="shared" si="219"/>
        <v>0</v>
      </c>
      <c r="G734" s="286">
        <f t="shared" si="220"/>
        <v>0</v>
      </c>
    </row>
    <row r="735" spans="1:7" s="229" customFormat="1" ht="24" customHeight="1" x14ac:dyDescent="0.2">
      <c r="A735" s="224" t="str">
        <f t="shared" si="216"/>
        <v/>
      </c>
      <c r="B735" s="222">
        <f t="shared" si="217"/>
        <v>0</v>
      </c>
      <c r="C735" s="223"/>
      <c r="D735" s="224" t="str">
        <f t="shared" si="218"/>
        <v/>
      </c>
      <c r="E735" s="225"/>
      <c r="F735" s="226">
        <f t="shared" si="219"/>
        <v>0</v>
      </c>
      <c r="G735" s="286">
        <f t="shared" si="220"/>
        <v>0</v>
      </c>
    </row>
    <row r="736" spans="1:7" ht="24" customHeight="1" x14ac:dyDescent="0.2">
      <c r="A736" s="287"/>
      <c r="D736" s="97"/>
      <c r="E736" s="98"/>
      <c r="F736" s="273" t="s">
        <v>32</v>
      </c>
      <c r="G736" s="288">
        <f>SUBTOTAL(9,G728:G735)</f>
        <v>0</v>
      </c>
    </row>
    <row r="737" spans="1:7" ht="24" customHeight="1" x14ac:dyDescent="0.2">
      <c r="A737" s="287"/>
      <c r="C737" s="107" t="s">
        <v>606</v>
      </c>
      <c r="D737" s="97"/>
      <c r="E737" s="98"/>
      <c r="G737" s="289"/>
    </row>
    <row r="738" spans="1:7" s="229" customFormat="1" ht="24" customHeight="1" x14ac:dyDescent="0.2">
      <c r="A738" s="224" t="str">
        <f t="shared" ref="A738:A746" si="221">IFERROR(VLOOKUP(C738,Tabla_Insumos,4,FALSE),"")</f>
        <v/>
      </c>
      <c r="B738" s="222" t="str">
        <f t="shared" ref="B738:B746" si="222">IFERROR(VLOOKUP(C738,Tabla_Insumos,5,FALSE),"")</f>
        <v/>
      </c>
      <c r="C738" s="223"/>
      <c r="D738" s="224" t="str">
        <f t="shared" ref="D738:D746" si="223">IFERROR(VLOOKUP(C738,Tabla_Insumos,2,FALSE),"")</f>
        <v/>
      </c>
      <c r="E738" s="225"/>
      <c r="F738" s="226">
        <f t="shared" ref="F738:F746" si="224">IFERROR(VLOOKUP(C738,Tabla_Insumos,3,FALSE),0)</f>
        <v>0</v>
      </c>
      <c r="G738" s="286">
        <f t="shared" ref="G738:G746" si="225">ROUND(E738*F738,2)</f>
        <v>0</v>
      </c>
    </row>
    <row r="739" spans="1:7" s="229" customFormat="1" ht="24" customHeight="1" x14ac:dyDescent="0.2">
      <c r="A739" s="224" t="str">
        <f t="shared" si="221"/>
        <v/>
      </c>
      <c r="B739" s="222" t="str">
        <f t="shared" si="222"/>
        <v/>
      </c>
      <c r="C739" s="223"/>
      <c r="D739" s="224" t="str">
        <f t="shared" si="223"/>
        <v/>
      </c>
      <c r="E739" s="225"/>
      <c r="F739" s="226">
        <f t="shared" si="224"/>
        <v>0</v>
      </c>
      <c r="G739" s="286">
        <f t="shared" si="225"/>
        <v>0</v>
      </c>
    </row>
    <row r="740" spans="1:7" s="229" customFormat="1" ht="24" customHeight="1" x14ac:dyDescent="0.2">
      <c r="A740" s="224" t="str">
        <f t="shared" si="221"/>
        <v/>
      </c>
      <c r="B740" s="222" t="str">
        <f t="shared" si="222"/>
        <v/>
      </c>
      <c r="C740" s="223"/>
      <c r="D740" s="224" t="str">
        <f t="shared" si="223"/>
        <v/>
      </c>
      <c r="E740" s="225"/>
      <c r="F740" s="226">
        <f t="shared" si="224"/>
        <v>0</v>
      </c>
      <c r="G740" s="286">
        <f t="shared" si="225"/>
        <v>0</v>
      </c>
    </row>
    <row r="741" spans="1:7" s="229" customFormat="1" ht="24" customHeight="1" x14ac:dyDescent="0.2">
      <c r="A741" s="224" t="str">
        <f t="shared" si="221"/>
        <v/>
      </c>
      <c r="B741" s="222" t="str">
        <f t="shared" si="222"/>
        <v/>
      </c>
      <c r="C741" s="223"/>
      <c r="D741" s="224" t="str">
        <f t="shared" si="223"/>
        <v/>
      </c>
      <c r="E741" s="225"/>
      <c r="F741" s="226">
        <f t="shared" si="224"/>
        <v>0</v>
      </c>
      <c r="G741" s="286">
        <f t="shared" si="225"/>
        <v>0</v>
      </c>
    </row>
    <row r="742" spans="1:7" s="229" customFormat="1" ht="24" customHeight="1" x14ac:dyDescent="0.2">
      <c r="A742" s="224" t="str">
        <f t="shared" si="221"/>
        <v/>
      </c>
      <c r="B742" s="222" t="str">
        <f t="shared" si="222"/>
        <v/>
      </c>
      <c r="C742" s="223"/>
      <c r="D742" s="224" t="str">
        <f t="shared" si="223"/>
        <v/>
      </c>
      <c r="E742" s="225"/>
      <c r="F742" s="226">
        <f t="shared" si="224"/>
        <v>0</v>
      </c>
      <c r="G742" s="286">
        <f t="shared" si="225"/>
        <v>0</v>
      </c>
    </row>
    <row r="743" spans="1:7" s="229" customFormat="1" ht="24" customHeight="1" x14ac:dyDescent="0.2">
      <c r="A743" s="224" t="str">
        <f t="shared" si="221"/>
        <v/>
      </c>
      <c r="B743" s="222" t="str">
        <f t="shared" si="222"/>
        <v/>
      </c>
      <c r="C743" s="223"/>
      <c r="D743" s="224" t="str">
        <f t="shared" si="223"/>
        <v/>
      </c>
      <c r="E743" s="225"/>
      <c r="F743" s="226">
        <f t="shared" si="224"/>
        <v>0</v>
      </c>
      <c r="G743" s="286">
        <f t="shared" si="225"/>
        <v>0</v>
      </c>
    </row>
    <row r="744" spans="1:7" s="229" customFormat="1" ht="24" customHeight="1" x14ac:dyDescent="0.2">
      <c r="A744" s="224" t="str">
        <f t="shared" si="221"/>
        <v/>
      </c>
      <c r="B744" s="222" t="str">
        <f t="shared" si="222"/>
        <v/>
      </c>
      <c r="C744" s="223"/>
      <c r="D744" s="224" t="str">
        <f t="shared" si="223"/>
        <v/>
      </c>
      <c r="E744" s="225"/>
      <c r="F744" s="226">
        <f t="shared" si="224"/>
        <v>0</v>
      </c>
      <c r="G744" s="286">
        <f t="shared" si="225"/>
        <v>0</v>
      </c>
    </row>
    <row r="745" spans="1:7" s="229" customFormat="1" ht="24" customHeight="1" x14ac:dyDescent="0.2">
      <c r="A745" s="224" t="str">
        <f t="shared" si="221"/>
        <v/>
      </c>
      <c r="B745" s="222" t="str">
        <f t="shared" si="222"/>
        <v/>
      </c>
      <c r="C745" s="223"/>
      <c r="D745" s="224" t="str">
        <f t="shared" si="223"/>
        <v/>
      </c>
      <c r="E745" s="225"/>
      <c r="F745" s="226">
        <f t="shared" si="224"/>
        <v>0</v>
      </c>
      <c r="G745" s="286">
        <f t="shared" si="225"/>
        <v>0</v>
      </c>
    </row>
    <row r="746" spans="1:7" s="229" customFormat="1" ht="24" customHeight="1" x14ac:dyDescent="0.2">
      <c r="A746" s="224" t="str">
        <f t="shared" si="221"/>
        <v/>
      </c>
      <c r="B746" s="222" t="str">
        <f t="shared" si="222"/>
        <v/>
      </c>
      <c r="C746" s="223"/>
      <c r="D746" s="224" t="str">
        <f t="shared" si="223"/>
        <v/>
      </c>
      <c r="E746" s="225"/>
      <c r="F746" s="226">
        <f t="shared" si="224"/>
        <v>0</v>
      </c>
      <c r="G746" s="286">
        <f t="shared" si="225"/>
        <v>0</v>
      </c>
    </row>
    <row r="747" spans="1:7" ht="24" customHeight="1" x14ac:dyDescent="0.2">
      <c r="A747" s="290"/>
      <c r="B747" s="97"/>
      <c r="D747" s="97"/>
      <c r="E747" s="98"/>
      <c r="F747" s="273" t="s">
        <v>33</v>
      </c>
      <c r="G747" s="288">
        <f>SUBTOTAL(9,G738:G746)</f>
        <v>0</v>
      </c>
    </row>
    <row r="748" spans="1:7" ht="24" customHeight="1" x14ac:dyDescent="0.2">
      <c r="A748" s="291"/>
      <c r="B748" s="97"/>
      <c r="D748" s="97"/>
      <c r="E748" s="98"/>
      <c r="G748" s="289"/>
    </row>
    <row r="749" spans="1:7" ht="24" customHeight="1" x14ac:dyDescent="0.2">
      <c r="A749" s="292" t="str">
        <f>B707</f>
        <v>9.4</v>
      </c>
      <c r="B749" s="293" t="str">
        <f>C707</f>
        <v>Provisión de repuesto Luminarias MiniStoggy</v>
      </c>
      <c r="C749" s="104"/>
      <c r="D749" s="104" t="s">
        <v>34</v>
      </c>
      <c r="E749" s="105"/>
      <c r="F749" s="295" t="s">
        <v>35</v>
      </c>
      <c r="G749" s="294">
        <f>SUBTOTAL(9,G712:G748)</f>
        <v>0</v>
      </c>
    </row>
    <row r="751" spans="1:7" ht="24" customHeight="1" x14ac:dyDescent="0.2">
      <c r="A751" s="274" t="s">
        <v>37</v>
      </c>
      <c r="B751" s="275"/>
      <c r="C751" s="275"/>
      <c r="D751" s="275"/>
      <c r="E751" s="275"/>
      <c r="F751" s="275"/>
      <c r="G751" s="276"/>
    </row>
    <row r="752" spans="1:7" ht="24" customHeight="1" x14ac:dyDescent="0.2">
      <c r="A752" s="277" t="s">
        <v>602</v>
      </c>
      <c r="B752" s="93" t="str">
        <f>Comitente</f>
        <v>DIRECCION PROVINCIAL DE ESPACIOS VERDES</v>
      </c>
      <c r="C752" s="89"/>
      <c r="D752" s="94"/>
      <c r="E752" s="94"/>
      <c r="F752" s="95"/>
      <c r="G752" s="278"/>
    </row>
    <row r="753" spans="1:123" ht="24" customHeight="1" x14ac:dyDescent="0.2">
      <c r="A753" s="277" t="s">
        <v>603</v>
      </c>
      <c r="B753" s="93">
        <f>Contratista</f>
        <v>0</v>
      </c>
      <c r="C753" s="90"/>
      <c r="D753" s="90"/>
      <c r="E753" s="90"/>
      <c r="F753" s="96"/>
      <c r="G753" s="279"/>
    </row>
    <row r="754" spans="1:123" ht="24" customHeight="1" x14ac:dyDescent="0.2">
      <c r="A754" s="277" t="s">
        <v>24</v>
      </c>
      <c r="B754" s="93" t="str">
        <f>Obra</f>
        <v>MANTENIMIENTO DEL ÁREA VERDE Y SISITEMA DE RIEGO DEL 
PARQUE BELGRANO E INFINITO POR DESCUBRIR - RENGLON 3</v>
      </c>
      <c r="C754" s="90"/>
      <c r="D754" s="90"/>
      <c r="E754" s="90"/>
      <c r="F754" s="96" t="s">
        <v>38</v>
      </c>
      <c r="G754" s="280">
        <f>Fecha_Base</f>
        <v>44908</v>
      </c>
    </row>
    <row r="755" spans="1:123" ht="24" customHeight="1" x14ac:dyDescent="0.2">
      <c r="A755" s="281" t="s">
        <v>601</v>
      </c>
      <c r="B755" s="91" t="str">
        <f>Ubicación</f>
        <v>CAPITAL</v>
      </c>
      <c r="C755" s="91"/>
      <c r="D755" s="97"/>
      <c r="E755" s="98"/>
      <c r="G755" s="282"/>
    </row>
    <row r="756" spans="1:123" ht="24" customHeight="1" x14ac:dyDescent="0.2">
      <c r="A756" s="281" t="s">
        <v>39</v>
      </c>
      <c r="B756" s="100">
        <f>IFERROR(VALUE(LEFT(B757,FIND(".",B757)-1)),"")</f>
        <v>9</v>
      </c>
      <c r="C756" s="92" t="str">
        <f>IFERROR(VLOOKUP(B756,Tabla_CyP,2,FALSE),"")</f>
        <v xml:space="preserve">MANTENIMIENTO DEL SISTEMA ELECTRICO </v>
      </c>
      <c r="E756" s="98"/>
      <c r="G756" s="282"/>
    </row>
    <row r="757" spans="1:123" ht="24" customHeight="1" x14ac:dyDescent="0.2">
      <c r="A757" s="281" t="s">
        <v>25</v>
      </c>
      <c r="B757" s="101" t="str">
        <f>IFERROR(VLOOKUP(COUNTIF($A$1:A757,"ANALISIS DE PRECIOS"),Tabla_NumeroItem,2,FALSE),"")</f>
        <v>9.5</v>
      </c>
      <c r="C757" s="92" t="str">
        <f>IFERROR(VLOOKUP(B757,Tabla_CyP,2,FALSE),"")</f>
        <v>Provisión de repuesto Luminarias MiniStoggy2</v>
      </c>
      <c r="D757" s="97"/>
      <c r="E757" s="98"/>
      <c r="F757" s="96" t="s">
        <v>26</v>
      </c>
      <c r="G757" s="283" t="str">
        <f>IFERROR(VLOOKUP(B757,Tabla_CyP,4,FALSE),"")</f>
        <v>UN</v>
      </c>
    </row>
    <row r="758" spans="1:123" ht="24" customHeight="1" x14ac:dyDescent="0.2">
      <c r="A758" s="281"/>
      <c r="B758" s="91"/>
      <c r="D758" s="97"/>
      <c r="E758" s="98"/>
      <c r="G758" s="282"/>
    </row>
    <row r="759" spans="1:123" ht="24" customHeight="1" x14ac:dyDescent="0.2">
      <c r="A759" s="331" t="s">
        <v>507</v>
      </c>
      <c r="B759" s="332"/>
      <c r="C759" s="333" t="s">
        <v>0</v>
      </c>
      <c r="D759" s="333" t="s">
        <v>27</v>
      </c>
      <c r="E759" s="335" t="s">
        <v>28</v>
      </c>
      <c r="F759" s="337" t="s">
        <v>29</v>
      </c>
      <c r="G759" s="337" t="s">
        <v>30</v>
      </c>
    </row>
    <row r="760" spans="1:123" s="97" customFormat="1" ht="24" customHeight="1" x14ac:dyDescent="0.2">
      <c r="A760" s="102" t="s">
        <v>508</v>
      </c>
      <c r="B760" s="102" t="s">
        <v>509</v>
      </c>
      <c r="C760" s="334"/>
      <c r="D760" s="334"/>
      <c r="E760" s="336"/>
      <c r="F760" s="338"/>
      <c r="G760" s="338"/>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284"/>
      <c r="B761" s="103"/>
      <c r="C761" s="143" t="s">
        <v>604</v>
      </c>
      <c r="D761" s="104"/>
      <c r="E761" s="105"/>
      <c r="F761" s="106"/>
      <c r="G761" s="285"/>
    </row>
    <row r="762" spans="1:123" s="229" customFormat="1" ht="24" customHeight="1" x14ac:dyDescent="0.2">
      <c r="A762" s="224" t="str">
        <f t="shared" ref="A762:A775" si="226">IFERROR(VLOOKUP(C762,Tabla_Insumos,4,FALSE),"")</f>
        <v/>
      </c>
      <c r="B762" s="222" t="str">
        <f>IFERROR(VLOOKUP(C762,Tabla_Insumos,5,FALSE),"")</f>
        <v/>
      </c>
      <c r="C762" s="223"/>
      <c r="D762" s="224" t="str">
        <f t="shared" ref="D762:D775" si="227">IFERROR(VLOOKUP(C762,Tabla_Insumos,2,FALSE),"")</f>
        <v/>
      </c>
      <c r="E762" s="225"/>
      <c r="F762" s="226">
        <f t="shared" ref="F762:F775" si="228">IFERROR(VLOOKUP(C762,Tabla_Insumos,3,FALSE),0)</f>
        <v>0</v>
      </c>
      <c r="G762" s="286">
        <f>ROUND(E762*F762,2)</f>
        <v>0</v>
      </c>
    </row>
    <row r="763" spans="1:123" s="229" customFormat="1" ht="24" customHeight="1" x14ac:dyDescent="0.2">
      <c r="A763" s="224" t="str">
        <f t="shared" si="226"/>
        <v/>
      </c>
      <c r="B763" s="222" t="str">
        <f t="shared" ref="B763:B775" si="229">IFERROR(VLOOKUP(C763,Tabla_Insumos,5,FALSE),"")</f>
        <v/>
      </c>
      <c r="C763" s="223"/>
      <c r="D763" s="224" t="str">
        <f t="shared" si="227"/>
        <v/>
      </c>
      <c r="E763" s="225"/>
      <c r="F763" s="226">
        <f t="shared" si="228"/>
        <v>0</v>
      </c>
      <c r="G763" s="286">
        <f t="shared" ref="G763:G775" si="230">ROUND(E763*F763,2)</f>
        <v>0</v>
      </c>
    </row>
    <row r="764" spans="1:123" s="229" customFormat="1" ht="24" customHeight="1" x14ac:dyDescent="0.2">
      <c r="A764" s="224" t="str">
        <f t="shared" si="226"/>
        <v/>
      </c>
      <c r="B764" s="222" t="str">
        <f t="shared" si="229"/>
        <v/>
      </c>
      <c r="C764" s="223"/>
      <c r="D764" s="224" t="str">
        <f t="shared" si="227"/>
        <v/>
      </c>
      <c r="E764" s="225"/>
      <c r="F764" s="226">
        <f t="shared" si="228"/>
        <v>0</v>
      </c>
      <c r="G764" s="286">
        <f t="shared" si="230"/>
        <v>0</v>
      </c>
    </row>
    <row r="765" spans="1:123" s="229" customFormat="1" ht="24" customHeight="1" x14ac:dyDescent="0.2">
      <c r="A765" s="224" t="str">
        <f t="shared" si="226"/>
        <v/>
      </c>
      <c r="B765" s="222" t="str">
        <f t="shared" si="229"/>
        <v/>
      </c>
      <c r="C765" s="223"/>
      <c r="D765" s="224" t="str">
        <f t="shared" si="227"/>
        <v/>
      </c>
      <c r="E765" s="225"/>
      <c r="F765" s="226">
        <f t="shared" si="228"/>
        <v>0</v>
      </c>
      <c r="G765" s="286">
        <f t="shared" si="230"/>
        <v>0</v>
      </c>
    </row>
    <row r="766" spans="1:123" s="229" customFormat="1" ht="24" customHeight="1" x14ac:dyDescent="0.2">
      <c r="A766" s="224" t="str">
        <f t="shared" si="226"/>
        <v/>
      </c>
      <c r="B766" s="222" t="str">
        <f t="shared" si="229"/>
        <v/>
      </c>
      <c r="C766" s="223"/>
      <c r="D766" s="224" t="str">
        <f t="shared" si="227"/>
        <v/>
      </c>
      <c r="E766" s="225"/>
      <c r="F766" s="226">
        <f t="shared" si="228"/>
        <v>0</v>
      </c>
      <c r="G766" s="286">
        <f t="shared" si="230"/>
        <v>0</v>
      </c>
    </row>
    <row r="767" spans="1:123" s="229" customFormat="1" ht="24" customHeight="1" x14ac:dyDescent="0.2">
      <c r="A767" s="224" t="str">
        <f t="shared" si="226"/>
        <v/>
      </c>
      <c r="B767" s="222" t="str">
        <f t="shared" si="229"/>
        <v/>
      </c>
      <c r="C767" s="223"/>
      <c r="D767" s="224" t="str">
        <f t="shared" si="227"/>
        <v/>
      </c>
      <c r="E767" s="225"/>
      <c r="F767" s="226">
        <f t="shared" si="228"/>
        <v>0</v>
      </c>
      <c r="G767" s="286">
        <f t="shared" si="230"/>
        <v>0</v>
      </c>
    </row>
    <row r="768" spans="1:123" s="229" customFormat="1" ht="24" customHeight="1" x14ac:dyDescent="0.2">
      <c r="A768" s="224" t="str">
        <f t="shared" si="226"/>
        <v/>
      </c>
      <c r="B768" s="222" t="str">
        <f t="shared" si="229"/>
        <v/>
      </c>
      <c r="C768" s="223"/>
      <c r="D768" s="224" t="str">
        <f t="shared" si="227"/>
        <v/>
      </c>
      <c r="E768" s="225"/>
      <c r="F768" s="226">
        <f t="shared" si="228"/>
        <v>0</v>
      </c>
      <c r="G768" s="286">
        <f t="shared" si="230"/>
        <v>0</v>
      </c>
    </row>
    <row r="769" spans="1:7" s="229" customFormat="1" ht="24" customHeight="1" x14ac:dyDescent="0.2">
      <c r="A769" s="224" t="str">
        <f t="shared" si="226"/>
        <v/>
      </c>
      <c r="B769" s="222" t="str">
        <f t="shared" si="229"/>
        <v/>
      </c>
      <c r="C769" s="223"/>
      <c r="D769" s="224" t="str">
        <f t="shared" si="227"/>
        <v/>
      </c>
      <c r="E769" s="225"/>
      <c r="F769" s="226">
        <f t="shared" si="228"/>
        <v>0</v>
      </c>
      <c r="G769" s="286">
        <f t="shared" si="230"/>
        <v>0</v>
      </c>
    </row>
    <row r="770" spans="1:7" s="229" customFormat="1" ht="24" customHeight="1" x14ac:dyDescent="0.2">
      <c r="A770" s="224" t="str">
        <f t="shared" si="226"/>
        <v/>
      </c>
      <c r="B770" s="222" t="str">
        <f t="shared" si="229"/>
        <v/>
      </c>
      <c r="C770" s="223"/>
      <c r="D770" s="224" t="str">
        <f t="shared" si="227"/>
        <v/>
      </c>
      <c r="E770" s="225"/>
      <c r="F770" s="226">
        <f t="shared" si="228"/>
        <v>0</v>
      </c>
      <c r="G770" s="286">
        <f t="shared" si="230"/>
        <v>0</v>
      </c>
    </row>
    <row r="771" spans="1:7" s="229" customFormat="1" ht="24" customHeight="1" x14ac:dyDescent="0.2">
      <c r="A771" s="224" t="str">
        <f t="shared" si="226"/>
        <v/>
      </c>
      <c r="B771" s="222" t="str">
        <f t="shared" si="229"/>
        <v/>
      </c>
      <c r="C771" s="223"/>
      <c r="D771" s="224" t="str">
        <f t="shared" si="227"/>
        <v/>
      </c>
      <c r="E771" s="225"/>
      <c r="F771" s="226">
        <f t="shared" si="228"/>
        <v>0</v>
      </c>
      <c r="G771" s="286">
        <f t="shared" si="230"/>
        <v>0</v>
      </c>
    </row>
    <row r="772" spans="1:7" s="229" customFormat="1" ht="24" customHeight="1" x14ac:dyDescent="0.2">
      <c r="A772" s="224" t="str">
        <f t="shared" si="226"/>
        <v/>
      </c>
      <c r="B772" s="222" t="str">
        <f t="shared" si="229"/>
        <v/>
      </c>
      <c r="C772" s="223"/>
      <c r="D772" s="224" t="str">
        <f t="shared" si="227"/>
        <v/>
      </c>
      <c r="E772" s="225"/>
      <c r="F772" s="226">
        <f t="shared" si="228"/>
        <v>0</v>
      </c>
      <c r="G772" s="286">
        <f t="shared" si="230"/>
        <v>0</v>
      </c>
    </row>
    <row r="773" spans="1:7" s="229" customFormat="1" ht="24" customHeight="1" x14ac:dyDescent="0.2">
      <c r="A773" s="224" t="str">
        <f t="shared" si="226"/>
        <v/>
      </c>
      <c r="B773" s="222" t="str">
        <f t="shared" si="229"/>
        <v/>
      </c>
      <c r="C773" s="223"/>
      <c r="D773" s="224" t="str">
        <f t="shared" si="227"/>
        <v/>
      </c>
      <c r="E773" s="225"/>
      <c r="F773" s="226">
        <f t="shared" si="228"/>
        <v>0</v>
      </c>
      <c r="G773" s="286">
        <f t="shared" si="230"/>
        <v>0</v>
      </c>
    </row>
    <row r="774" spans="1:7" s="229" customFormat="1" ht="24" customHeight="1" x14ac:dyDescent="0.2">
      <c r="A774" s="224" t="str">
        <f t="shared" si="226"/>
        <v/>
      </c>
      <c r="B774" s="222" t="str">
        <f t="shared" si="229"/>
        <v/>
      </c>
      <c r="C774" s="223"/>
      <c r="D774" s="224" t="str">
        <f t="shared" si="227"/>
        <v/>
      </c>
      <c r="E774" s="225"/>
      <c r="F774" s="226">
        <f t="shared" si="228"/>
        <v>0</v>
      </c>
      <c r="G774" s="286">
        <f t="shared" si="230"/>
        <v>0</v>
      </c>
    </row>
    <row r="775" spans="1:7" s="229" customFormat="1" ht="24" customHeight="1" x14ac:dyDescent="0.2">
      <c r="A775" s="224" t="str">
        <f t="shared" si="226"/>
        <v/>
      </c>
      <c r="B775" s="222" t="str">
        <f t="shared" si="229"/>
        <v/>
      </c>
      <c r="C775" s="223"/>
      <c r="D775" s="224" t="str">
        <f t="shared" si="227"/>
        <v/>
      </c>
      <c r="E775" s="225"/>
      <c r="F775" s="227">
        <f t="shared" si="228"/>
        <v>0</v>
      </c>
      <c r="G775" s="286">
        <f t="shared" si="230"/>
        <v>0</v>
      </c>
    </row>
    <row r="776" spans="1:7" ht="24" customHeight="1" x14ac:dyDescent="0.2">
      <c r="A776" s="287"/>
      <c r="D776" s="97"/>
      <c r="E776" s="98"/>
      <c r="F776" s="273" t="s">
        <v>31</v>
      </c>
      <c r="G776" s="288">
        <f>SUBTOTAL(9,G762:G775)</f>
        <v>0</v>
      </c>
    </row>
    <row r="777" spans="1:7" ht="24" customHeight="1" x14ac:dyDescent="0.2">
      <c r="A777" s="287"/>
      <c r="C777" s="107" t="s">
        <v>605</v>
      </c>
      <c r="D777" s="97"/>
      <c r="E777" s="98"/>
      <c r="G777" s="289"/>
    </row>
    <row r="778" spans="1:7" s="229" customFormat="1" ht="24" customHeight="1" x14ac:dyDescent="0.2">
      <c r="A778" s="224" t="str">
        <f t="shared" ref="A778:A785" si="231">IFERROR(VLOOKUP(C778,Tabla_Insumos,4,FALSE),"")</f>
        <v/>
      </c>
      <c r="B778" s="222">
        <f t="shared" ref="B778:B785" si="232">IFERROR(VLOOKUP(A778,Tabla_Indices,5,FALSE),"")</f>
        <v>0</v>
      </c>
      <c r="C778" s="223"/>
      <c r="D778" s="224" t="str">
        <f t="shared" ref="D778:D785" si="233">IFERROR(VLOOKUP(C778,Tabla_Insumos,2,FALSE),"")</f>
        <v/>
      </c>
      <c r="E778" s="225"/>
      <c r="F778" s="228">
        <f t="shared" ref="F778:F785" si="234">IFERROR(VLOOKUP(C778,Tabla_Insumos,3,FALSE),0)</f>
        <v>0</v>
      </c>
      <c r="G778" s="286">
        <f>ROUND(E778*F778,2)</f>
        <v>0</v>
      </c>
    </row>
    <row r="779" spans="1:7" s="229" customFormat="1" ht="24" customHeight="1" x14ac:dyDescent="0.2">
      <c r="A779" s="224" t="str">
        <f t="shared" si="231"/>
        <v/>
      </c>
      <c r="B779" s="222">
        <f t="shared" si="232"/>
        <v>0</v>
      </c>
      <c r="C779" s="223"/>
      <c r="D779" s="224" t="str">
        <f t="shared" si="233"/>
        <v/>
      </c>
      <c r="E779" s="225"/>
      <c r="F779" s="228">
        <f t="shared" si="234"/>
        <v>0</v>
      </c>
      <c r="G779" s="286">
        <f>ROUND(E779*F779,2)</f>
        <v>0</v>
      </c>
    </row>
    <row r="780" spans="1:7" s="229" customFormat="1" ht="24" customHeight="1" x14ac:dyDescent="0.2">
      <c r="A780" s="224" t="str">
        <f t="shared" si="231"/>
        <v/>
      </c>
      <c r="B780" s="222">
        <f t="shared" si="232"/>
        <v>0</v>
      </c>
      <c r="C780" s="223"/>
      <c r="D780" s="224" t="str">
        <f t="shared" si="233"/>
        <v/>
      </c>
      <c r="E780" s="225"/>
      <c r="F780" s="228">
        <f t="shared" si="234"/>
        <v>0</v>
      </c>
      <c r="G780" s="286">
        <f t="shared" ref="G780:G785" si="235">ROUND(E780*F780,2)</f>
        <v>0</v>
      </c>
    </row>
    <row r="781" spans="1:7" s="229" customFormat="1" ht="24" customHeight="1" x14ac:dyDescent="0.2">
      <c r="A781" s="224" t="str">
        <f t="shared" si="231"/>
        <v/>
      </c>
      <c r="B781" s="222">
        <f t="shared" si="232"/>
        <v>0</v>
      </c>
      <c r="C781" s="223"/>
      <c r="D781" s="224" t="str">
        <f t="shared" si="233"/>
        <v/>
      </c>
      <c r="E781" s="225"/>
      <c r="F781" s="228">
        <f t="shared" si="234"/>
        <v>0</v>
      </c>
      <c r="G781" s="286">
        <f t="shared" si="235"/>
        <v>0</v>
      </c>
    </row>
    <row r="782" spans="1:7" s="229" customFormat="1" ht="24" customHeight="1" x14ac:dyDescent="0.2">
      <c r="A782" s="224" t="str">
        <f t="shared" si="231"/>
        <v/>
      </c>
      <c r="B782" s="222">
        <f t="shared" si="232"/>
        <v>0</v>
      </c>
      <c r="C782" s="223"/>
      <c r="D782" s="224" t="str">
        <f t="shared" si="233"/>
        <v/>
      </c>
      <c r="E782" s="225"/>
      <c r="F782" s="226">
        <f t="shared" si="234"/>
        <v>0</v>
      </c>
      <c r="G782" s="286">
        <f t="shared" si="235"/>
        <v>0</v>
      </c>
    </row>
    <row r="783" spans="1:7" s="229" customFormat="1" ht="24" customHeight="1" x14ac:dyDescent="0.2">
      <c r="A783" s="224" t="str">
        <f t="shared" si="231"/>
        <v/>
      </c>
      <c r="B783" s="222">
        <f t="shared" si="232"/>
        <v>0</v>
      </c>
      <c r="C783" s="223"/>
      <c r="D783" s="224" t="str">
        <f t="shared" si="233"/>
        <v/>
      </c>
      <c r="E783" s="225"/>
      <c r="F783" s="226">
        <f t="shared" si="234"/>
        <v>0</v>
      </c>
      <c r="G783" s="286">
        <f t="shared" si="235"/>
        <v>0</v>
      </c>
    </row>
    <row r="784" spans="1:7" s="229" customFormat="1" ht="24" customHeight="1" x14ac:dyDescent="0.2">
      <c r="A784" s="224" t="str">
        <f t="shared" si="231"/>
        <v/>
      </c>
      <c r="B784" s="222">
        <f t="shared" si="232"/>
        <v>0</v>
      </c>
      <c r="C784" s="223"/>
      <c r="D784" s="224" t="str">
        <f t="shared" si="233"/>
        <v/>
      </c>
      <c r="E784" s="225"/>
      <c r="F784" s="226">
        <f t="shared" si="234"/>
        <v>0</v>
      </c>
      <c r="G784" s="286">
        <f t="shared" si="235"/>
        <v>0</v>
      </c>
    </row>
    <row r="785" spans="1:7" s="229" customFormat="1" ht="24" customHeight="1" x14ac:dyDescent="0.2">
      <c r="A785" s="224" t="str">
        <f t="shared" si="231"/>
        <v/>
      </c>
      <c r="B785" s="222">
        <f t="shared" si="232"/>
        <v>0</v>
      </c>
      <c r="C785" s="223"/>
      <c r="D785" s="224" t="str">
        <f t="shared" si="233"/>
        <v/>
      </c>
      <c r="E785" s="225"/>
      <c r="F785" s="226">
        <f t="shared" si="234"/>
        <v>0</v>
      </c>
      <c r="G785" s="286">
        <f t="shared" si="235"/>
        <v>0</v>
      </c>
    </row>
    <row r="786" spans="1:7" ht="24" customHeight="1" x14ac:dyDescent="0.2">
      <c r="A786" s="287"/>
      <c r="D786" s="97"/>
      <c r="E786" s="98"/>
      <c r="F786" s="273" t="s">
        <v>32</v>
      </c>
      <c r="G786" s="288">
        <f>SUBTOTAL(9,G778:G785)</f>
        <v>0</v>
      </c>
    </row>
    <row r="787" spans="1:7" ht="24" customHeight="1" x14ac:dyDescent="0.2">
      <c r="A787" s="287"/>
      <c r="C787" s="107" t="s">
        <v>606</v>
      </c>
      <c r="D787" s="97"/>
      <c r="E787" s="98"/>
      <c r="G787" s="289"/>
    </row>
    <row r="788" spans="1:7" s="229" customFormat="1" ht="24" customHeight="1" x14ac:dyDescent="0.2">
      <c r="A788" s="224" t="str">
        <f t="shared" ref="A788:A796" si="236">IFERROR(VLOOKUP(C788,Tabla_Insumos,4,FALSE),"")</f>
        <v/>
      </c>
      <c r="B788" s="222" t="str">
        <f t="shared" ref="B788:B796" si="237">IFERROR(VLOOKUP(C788,Tabla_Insumos,5,FALSE),"")</f>
        <v/>
      </c>
      <c r="C788" s="223"/>
      <c r="D788" s="224" t="str">
        <f t="shared" ref="D788:D796" si="238">IFERROR(VLOOKUP(C788,Tabla_Insumos,2,FALSE),"")</f>
        <v/>
      </c>
      <c r="E788" s="225"/>
      <c r="F788" s="226">
        <f t="shared" ref="F788:F796" si="239">IFERROR(VLOOKUP(C788,Tabla_Insumos,3,FALSE),0)</f>
        <v>0</v>
      </c>
      <c r="G788" s="286">
        <f t="shared" ref="G788:G796" si="240">ROUND(E788*F788,2)</f>
        <v>0</v>
      </c>
    </row>
    <row r="789" spans="1:7" s="229" customFormat="1" ht="24" customHeight="1" x14ac:dyDescent="0.2">
      <c r="A789" s="224" t="str">
        <f t="shared" si="236"/>
        <v/>
      </c>
      <c r="B789" s="222" t="str">
        <f t="shared" si="237"/>
        <v/>
      </c>
      <c r="C789" s="223"/>
      <c r="D789" s="224" t="str">
        <f t="shared" si="238"/>
        <v/>
      </c>
      <c r="E789" s="225"/>
      <c r="F789" s="226">
        <f t="shared" si="239"/>
        <v>0</v>
      </c>
      <c r="G789" s="286">
        <f t="shared" si="240"/>
        <v>0</v>
      </c>
    </row>
    <row r="790" spans="1:7" s="229" customFormat="1" ht="24" customHeight="1" x14ac:dyDescent="0.2">
      <c r="A790" s="224" t="str">
        <f t="shared" si="236"/>
        <v/>
      </c>
      <c r="B790" s="222" t="str">
        <f t="shared" si="237"/>
        <v/>
      </c>
      <c r="C790" s="223"/>
      <c r="D790" s="224" t="str">
        <f t="shared" si="238"/>
        <v/>
      </c>
      <c r="E790" s="225"/>
      <c r="F790" s="226">
        <f t="shared" si="239"/>
        <v>0</v>
      </c>
      <c r="G790" s="286">
        <f t="shared" si="240"/>
        <v>0</v>
      </c>
    </row>
    <row r="791" spans="1:7" s="229" customFormat="1" ht="24" customHeight="1" x14ac:dyDescent="0.2">
      <c r="A791" s="224" t="str">
        <f t="shared" si="236"/>
        <v/>
      </c>
      <c r="B791" s="222" t="str">
        <f t="shared" si="237"/>
        <v/>
      </c>
      <c r="C791" s="223"/>
      <c r="D791" s="224" t="str">
        <f t="shared" si="238"/>
        <v/>
      </c>
      <c r="E791" s="225"/>
      <c r="F791" s="226">
        <f t="shared" si="239"/>
        <v>0</v>
      </c>
      <c r="G791" s="286">
        <f t="shared" si="240"/>
        <v>0</v>
      </c>
    </row>
    <row r="792" spans="1:7" s="229" customFormat="1" ht="24" customHeight="1" x14ac:dyDescent="0.2">
      <c r="A792" s="224" t="str">
        <f t="shared" si="236"/>
        <v/>
      </c>
      <c r="B792" s="222" t="str">
        <f t="shared" si="237"/>
        <v/>
      </c>
      <c r="C792" s="223"/>
      <c r="D792" s="224" t="str">
        <f t="shared" si="238"/>
        <v/>
      </c>
      <c r="E792" s="225"/>
      <c r="F792" s="226">
        <f t="shared" si="239"/>
        <v>0</v>
      </c>
      <c r="G792" s="286">
        <f t="shared" si="240"/>
        <v>0</v>
      </c>
    </row>
    <row r="793" spans="1:7" s="229" customFormat="1" ht="24" customHeight="1" x14ac:dyDescent="0.2">
      <c r="A793" s="224" t="str">
        <f t="shared" si="236"/>
        <v/>
      </c>
      <c r="B793" s="222" t="str">
        <f t="shared" si="237"/>
        <v/>
      </c>
      <c r="C793" s="223"/>
      <c r="D793" s="224" t="str">
        <f t="shared" si="238"/>
        <v/>
      </c>
      <c r="E793" s="225"/>
      <c r="F793" s="226">
        <f t="shared" si="239"/>
        <v>0</v>
      </c>
      <c r="G793" s="286">
        <f t="shared" si="240"/>
        <v>0</v>
      </c>
    </row>
    <row r="794" spans="1:7" s="229" customFormat="1" ht="24" customHeight="1" x14ac:dyDescent="0.2">
      <c r="A794" s="224" t="str">
        <f t="shared" si="236"/>
        <v/>
      </c>
      <c r="B794" s="222" t="str">
        <f t="shared" si="237"/>
        <v/>
      </c>
      <c r="C794" s="223"/>
      <c r="D794" s="224" t="str">
        <f t="shared" si="238"/>
        <v/>
      </c>
      <c r="E794" s="225"/>
      <c r="F794" s="226">
        <f t="shared" si="239"/>
        <v>0</v>
      </c>
      <c r="G794" s="286">
        <f t="shared" si="240"/>
        <v>0</v>
      </c>
    </row>
    <row r="795" spans="1:7" s="229" customFormat="1" ht="24" customHeight="1" x14ac:dyDescent="0.2">
      <c r="A795" s="224" t="str">
        <f t="shared" si="236"/>
        <v/>
      </c>
      <c r="B795" s="222" t="str">
        <f t="shared" si="237"/>
        <v/>
      </c>
      <c r="C795" s="223"/>
      <c r="D795" s="224" t="str">
        <f t="shared" si="238"/>
        <v/>
      </c>
      <c r="E795" s="225"/>
      <c r="F795" s="226">
        <f t="shared" si="239"/>
        <v>0</v>
      </c>
      <c r="G795" s="286">
        <f t="shared" si="240"/>
        <v>0</v>
      </c>
    </row>
    <row r="796" spans="1:7" s="229" customFormat="1" ht="24" customHeight="1" x14ac:dyDescent="0.2">
      <c r="A796" s="224" t="str">
        <f t="shared" si="236"/>
        <v/>
      </c>
      <c r="B796" s="222" t="str">
        <f t="shared" si="237"/>
        <v/>
      </c>
      <c r="C796" s="223"/>
      <c r="D796" s="224" t="str">
        <f t="shared" si="238"/>
        <v/>
      </c>
      <c r="E796" s="225"/>
      <c r="F796" s="226">
        <f t="shared" si="239"/>
        <v>0</v>
      </c>
      <c r="G796" s="286">
        <f t="shared" si="240"/>
        <v>0</v>
      </c>
    </row>
    <row r="797" spans="1:7" ht="24" customHeight="1" x14ac:dyDescent="0.2">
      <c r="A797" s="290"/>
      <c r="B797" s="97"/>
      <c r="D797" s="97"/>
      <c r="E797" s="98"/>
      <c r="F797" s="273" t="s">
        <v>33</v>
      </c>
      <c r="G797" s="288">
        <f>SUBTOTAL(9,G788:G796)</f>
        <v>0</v>
      </c>
    </row>
    <row r="798" spans="1:7" ht="24" customHeight="1" x14ac:dyDescent="0.2">
      <c r="A798" s="291"/>
      <c r="B798" s="97"/>
      <c r="D798" s="97"/>
      <c r="E798" s="98"/>
      <c r="G798" s="289"/>
    </row>
    <row r="799" spans="1:7" ht="24" customHeight="1" x14ac:dyDescent="0.2">
      <c r="A799" s="292" t="str">
        <f>B757</f>
        <v>9.5</v>
      </c>
      <c r="B799" s="293" t="str">
        <f>C757</f>
        <v>Provisión de repuesto Luminarias MiniStoggy2</v>
      </c>
      <c r="C799" s="104"/>
      <c r="D799" s="104" t="s">
        <v>34</v>
      </c>
      <c r="E799" s="105"/>
      <c r="F799" s="295" t="s">
        <v>35</v>
      </c>
      <c r="G799" s="294">
        <f>SUBTOTAL(9,G762:G798)</f>
        <v>0</v>
      </c>
    </row>
    <row r="801" spans="1:123" ht="24" customHeight="1" x14ac:dyDescent="0.2">
      <c r="A801" s="274" t="s">
        <v>37</v>
      </c>
      <c r="B801" s="275"/>
      <c r="C801" s="275"/>
      <c r="D801" s="275"/>
      <c r="E801" s="275"/>
      <c r="F801" s="275"/>
      <c r="G801" s="276"/>
    </row>
    <row r="802" spans="1:123" ht="24" customHeight="1" x14ac:dyDescent="0.2">
      <c r="A802" s="277" t="s">
        <v>602</v>
      </c>
      <c r="B802" s="93" t="str">
        <f>Comitente</f>
        <v>DIRECCION PROVINCIAL DE ESPACIOS VERDES</v>
      </c>
      <c r="C802" s="89"/>
      <c r="D802" s="94"/>
      <c r="E802" s="94"/>
      <c r="F802" s="95"/>
      <c r="G802" s="278"/>
    </row>
    <row r="803" spans="1:123" ht="24" customHeight="1" x14ac:dyDescent="0.2">
      <c r="A803" s="277" t="s">
        <v>603</v>
      </c>
      <c r="B803" s="93">
        <f>Contratista</f>
        <v>0</v>
      </c>
      <c r="C803" s="90"/>
      <c r="D803" s="90"/>
      <c r="E803" s="90"/>
      <c r="F803" s="96"/>
      <c r="G803" s="279"/>
    </row>
    <row r="804" spans="1:123" ht="24" customHeight="1" x14ac:dyDescent="0.2">
      <c r="A804" s="277" t="s">
        <v>24</v>
      </c>
      <c r="B804" s="93" t="str">
        <f>Obra</f>
        <v>MANTENIMIENTO DEL ÁREA VERDE Y SISITEMA DE RIEGO DEL 
PARQUE BELGRANO E INFINITO POR DESCUBRIR - RENGLON 3</v>
      </c>
      <c r="C804" s="90"/>
      <c r="D804" s="90"/>
      <c r="E804" s="90"/>
      <c r="F804" s="96" t="s">
        <v>38</v>
      </c>
      <c r="G804" s="280">
        <f>Fecha_Base</f>
        <v>44908</v>
      </c>
    </row>
    <row r="805" spans="1:123" ht="24" customHeight="1" x14ac:dyDescent="0.2">
      <c r="A805" s="281" t="s">
        <v>601</v>
      </c>
      <c r="B805" s="91" t="str">
        <f>Ubicación</f>
        <v>CAPITAL</v>
      </c>
      <c r="C805" s="91"/>
      <c r="D805" s="97"/>
      <c r="E805" s="98"/>
      <c r="G805" s="282"/>
    </row>
    <row r="806" spans="1:123" ht="24" customHeight="1" x14ac:dyDescent="0.2">
      <c r="A806" s="281" t="s">
        <v>39</v>
      </c>
      <c r="B806" s="100">
        <f>IFERROR(VALUE(LEFT(B807,FIND(".",B807)-1)),"")</f>
        <v>9</v>
      </c>
      <c r="C806" s="92" t="str">
        <f>IFERROR(VLOOKUP(B806,Tabla_CyP,2,FALSE),"")</f>
        <v xml:space="preserve">MANTENIMIENTO DEL SISTEMA ELECTRICO </v>
      </c>
      <c r="E806" s="98"/>
      <c r="G806" s="282"/>
    </row>
    <row r="807" spans="1:123" ht="24" customHeight="1" x14ac:dyDescent="0.2">
      <c r="A807" s="281" t="s">
        <v>25</v>
      </c>
      <c r="B807" s="101" t="str">
        <f>IFERROR(VLOOKUP(COUNTIF($A$1:A807,"ANALISIS DE PRECIOS"),Tabla_NumeroItem,2,FALSE),"")</f>
        <v>9.6</v>
      </c>
      <c r="C807" s="92" t="str">
        <f>IFERROR(VLOOKUP(B807,Tabla_CyP,2,FALSE),"")</f>
        <v>Provisión de repuesto Lampara AR111</v>
      </c>
      <c r="D807" s="97"/>
      <c r="E807" s="98"/>
      <c r="F807" s="96" t="s">
        <v>26</v>
      </c>
      <c r="G807" s="283" t="str">
        <f>IFERROR(VLOOKUP(B807,Tabla_CyP,4,FALSE),"")</f>
        <v>UN</v>
      </c>
    </row>
    <row r="808" spans="1:123" ht="24" customHeight="1" x14ac:dyDescent="0.2">
      <c r="A808" s="281"/>
      <c r="B808" s="91"/>
      <c r="D808" s="97"/>
      <c r="E808" s="98"/>
      <c r="G808" s="282"/>
    </row>
    <row r="809" spans="1:123" ht="24" customHeight="1" x14ac:dyDescent="0.2">
      <c r="A809" s="331" t="s">
        <v>507</v>
      </c>
      <c r="B809" s="332"/>
      <c r="C809" s="333" t="s">
        <v>0</v>
      </c>
      <c r="D809" s="333" t="s">
        <v>27</v>
      </c>
      <c r="E809" s="335" t="s">
        <v>28</v>
      </c>
      <c r="F809" s="337" t="s">
        <v>29</v>
      </c>
      <c r="G809" s="337" t="s">
        <v>30</v>
      </c>
    </row>
    <row r="810" spans="1:123" s="97" customFormat="1" ht="24" customHeight="1" x14ac:dyDescent="0.2">
      <c r="A810" s="102" t="s">
        <v>508</v>
      </c>
      <c r="B810" s="102" t="s">
        <v>509</v>
      </c>
      <c r="C810" s="334"/>
      <c r="D810" s="334"/>
      <c r="E810" s="336"/>
      <c r="F810" s="338"/>
      <c r="G810" s="338"/>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284"/>
      <c r="B811" s="103"/>
      <c r="C811" s="143" t="s">
        <v>604</v>
      </c>
      <c r="D811" s="104"/>
      <c r="E811" s="105"/>
      <c r="F811" s="106"/>
      <c r="G811" s="285"/>
    </row>
    <row r="812" spans="1:123" s="229" customFormat="1" ht="24" customHeight="1" x14ac:dyDescent="0.2">
      <c r="A812" s="224" t="str">
        <f t="shared" ref="A812:A825" si="241">IFERROR(VLOOKUP(C812,Tabla_Insumos,4,FALSE),"")</f>
        <v/>
      </c>
      <c r="B812" s="222" t="str">
        <f>IFERROR(VLOOKUP(C812,Tabla_Insumos,5,FALSE),"")</f>
        <v/>
      </c>
      <c r="C812" s="223"/>
      <c r="D812" s="224" t="str">
        <f t="shared" ref="D812:D825" si="242">IFERROR(VLOOKUP(C812,Tabla_Insumos,2,FALSE),"")</f>
        <v/>
      </c>
      <c r="E812" s="225"/>
      <c r="F812" s="226">
        <f t="shared" ref="F812:F825" si="243">IFERROR(VLOOKUP(C812,Tabla_Insumos,3,FALSE),0)</f>
        <v>0</v>
      </c>
      <c r="G812" s="286">
        <f>ROUND(E812*F812,2)</f>
        <v>0</v>
      </c>
    </row>
    <row r="813" spans="1:123" s="229" customFormat="1" ht="24" customHeight="1" x14ac:dyDescent="0.2">
      <c r="A813" s="224" t="str">
        <f t="shared" si="241"/>
        <v/>
      </c>
      <c r="B813" s="222" t="str">
        <f t="shared" ref="B813:B825" si="244">IFERROR(VLOOKUP(C813,Tabla_Insumos,5,FALSE),"")</f>
        <v/>
      </c>
      <c r="C813" s="223"/>
      <c r="D813" s="224" t="str">
        <f t="shared" si="242"/>
        <v/>
      </c>
      <c r="E813" s="225"/>
      <c r="F813" s="226">
        <f t="shared" si="243"/>
        <v>0</v>
      </c>
      <c r="G813" s="286">
        <f t="shared" ref="G813:G825" si="245">ROUND(E813*F813,2)</f>
        <v>0</v>
      </c>
    </row>
    <row r="814" spans="1:123" s="229" customFormat="1" ht="24" customHeight="1" x14ac:dyDescent="0.2">
      <c r="A814" s="224" t="str">
        <f t="shared" si="241"/>
        <v/>
      </c>
      <c r="B814" s="222" t="str">
        <f t="shared" si="244"/>
        <v/>
      </c>
      <c r="C814" s="223"/>
      <c r="D814" s="224" t="str">
        <f t="shared" si="242"/>
        <v/>
      </c>
      <c r="E814" s="225"/>
      <c r="F814" s="226">
        <f t="shared" si="243"/>
        <v>0</v>
      </c>
      <c r="G814" s="286">
        <f t="shared" si="245"/>
        <v>0</v>
      </c>
    </row>
    <row r="815" spans="1:123" s="229" customFormat="1" ht="24" customHeight="1" x14ac:dyDescent="0.2">
      <c r="A815" s="224" t="str">
        <f t="shared" si="241"/>
        <v/>
      </c>
      <c r="B815" s="222" t="str">
        <f t="shared" si="244"/>
        <v/>
      </c>
      <c r="C815" s="223"/>
      <c r="D815" s="224" t="str">
        <f t="shared" si="242"/>
        <v/>
      </c>
      <c r="E815" s="225"/>
      <c r="F815" s="226">
        <f t="shared" si="243"/>
        <v>0</v>
      </c>
      <c r="G815" s="286">
        <f t="shared" si="245"/>
        <v>0</v>
      </c>
    </row>
    <row r="816" spans="1:123" s="229" customFormat="1" ht="24" customHeight="1" x14ac:dyDescent="0.2">
      <c r="A816" s="224" t="str">
        <f t="shared" si="241"/>
        <v/>
      </c>
      <c r="B816" s="222" t="str">
        <f t="shared" si="244"/>
        <v/>
      </c>
      <c r="C816" s="223"/>
      <c r="D816" s="224" t="str">
        <f t="shared" si="242"/>
        <v/>
      </c>
      <c r="E816" s="225"/>
      <c r="F816" s="226">
        <f t="shared" si="243"/>
        <v>0</v>
      </c>
      <c r="G816" s="286">
        <f t="shared" si="245"/>
        <v>0</v>
      </c>
    </row>
    <row r="817" spans="1:7" s="229" customFormat="1" ht="24" customHeight="1" x14ac:dyDescent="0.2">
      <c r="A817" s="224" t="str">
        <f t="shared" si="241"/>
        <v/>
      </c>
      <c r="B817" s="222" t="str">
        <f t="shared" si="244"/>
        <v/>
      </c>
      <c r="C817" s="223"/>
      <c r="D817" s="224" t="str">
        <f t="shared" si="242"/>
        <v/>
      </c>
      <c r="E817" s="225"/>
      <c r="F817" s="226">
        <f t="shared" si="243"/>
        <v>0</v>
      </c>
      <c r="G817" s="286">
        <f t="shared" si="245"/>
        <v>0</v>
      </c>
    </row>
    <row r="818" spans="1:7" s="229" customFormat="1" ht="24" customHeight="1" x14ac:dyDescent="0.2">
      <c r="A818" s="224" t="str">
        <f t="shared" si="241"/>
        <v/>
      </c>
      <c r="B818" s="222" t="str">
        <f t="shared" si="244"/>
        <v/>
      </c>
      <c r="C818" s="223"/>
      <c r="D818" s="224" t="str">
        <f t="shared" si="242"/>
        <v/>
      </c>
      <c r="E818" s="225"/>
      <c r="F818" s="226">
        <f t="shared" si="243"/>
        <v>0</v>
      </c>
      <c r="G818" s="286">
        <f t="shared" si="245"/>
        <v>0</v>
      </c>
    </row>
    <row r="819" spans="1:7" s="229" customFormat="1" ht="24" customHeight="1" x14ac:dyDescent="0.2">
      <c r="A819" s="224" t="str">
        <f t="shared" si="241"/>
        <v/>
      </c>
      <c r="B819" s="222" t="str">
        <f t="shared" si="244"/>
        <v/>
      </c>
      <c r="C819" s="223"/>
      <c r="D819" s="224" t="str">
        <f t="shared" si="242"/>
        <v/>
      </c>
      <c r="E819" s="225"/>
      <c r="F819" s="226">
        <f t="shared" si="243"/>
        <v>0</v>
      </c>
      <c r="G819" s="286">
        <f t="shared" si="245"/>
        <v>0</v>
      </c>
    </row>
    <row r="820" spans="1:7" s="229" customFormat="1" ht="24" customHeight="1" x14ac:dyDescent="0.2">
      <c r="A820" s="224" t="str">
        <f t="shared" si="241"/>
        <v/>
      </c>
      <c r="B820" s="222" t="str">
        <f t="shared" si="244"/>
        <v/>
      </c>
      <c r="C820" s="223"/>
      <c r="D820" s="224" t="str">
        <f t="shared" si="242"/>
        <v/>
      </c>
      <c r="E820" s="225"/>
      <c r="F820" s="226">
        <f t="shared" si="243"/>
        <v>0</v>
      </c>
      <c r="G820" s="286">
        <f t="shared" si="245"/>
        <v>0</v>
      </c>
    </row>
    <row r="821" spans="1:7" s="229" customFormat="1" ht="24" customHeight="1" x14ac:dyDescent="0.2">
      <c r="A821" s="224" t="str">
        <f t="shared" si="241"/>
        <v/>
      </c>
      <c r="B821" s="222" t="str">
        <f t="shared" si="244"/>
        <v/>
      </c>
      <c r="C821" s="223"/>
      <c r="D821" s="224" t="str">
        <f t="shared" si="242"/>
        <v/>
      </c>
      <c r="E821" s="225"/>
      <c r="F821" s="226">
        <f t="shared" si="243"/>
        <v>0</v>
      </c>
      <c r="G821" s="286">
        <f t="shared" si="245"/>
        <v>0</v>
      </c>
    </row>
    <row r="822" spans="1:7" s="229" customFormat="1" ht="24" customHeight="1" x14ac:dyDescent="0.2">
      <c r="A822" s="224" t="str">
        <f t="shared" si="241"/>
        <v/>
      </c>
      <c r="B822" s="222" t="str">
        <f t="shared" si="244"/>
        <v/>
      </c>
      <c r="C822" s="223"/>
      <c r="D822" s="224" t="str">
        <f t="shared" si="242"/>
        <v/>
      </c>
      <c r="E822" s="225"/>
      <c r="F822" s="226">
        <f t="shared" si="243"/>
        <v>0</v>
      </c>
      <c r="G822" s="286">
        <f t="shared" si="245"/>
        <v>0</v>
      </c>
    </row>
    <row r="823" spans="1:7" s="229" customFormat="1" ht="24" customHeight="1" x14ac:dyDescent="0.2">
      <c r="A823" s="224" t="str">
        <f t="shared" si="241"/>
        <v/>
      </c>
      <c r="B823" s="222" t="str">
        <f t="shared" si="244"/>
        <v/>
      </c>
      <c r="C823" s="223"/>
      <c r="D823" s="224" t="str">
        <f t="shared" si="242"/>
        <v/>
      </c>
      <c r="E823" s="225"/>
      <c r="F823" s="226">
        <f t="shared" si="243"/>
        <v>0</v>
      </c>
      <c r="G823" s="286">
        <f t="shared" si="245"/>
        <v>0</v>
      </c>
    </row>
    <row r="824" spans="1:7" s="229" customFormat="1" ht="24" customHeight="1" x14ac:dyDescent="0.2">
      <c r="A824" s="224" t="str">
        <f t="shared" si="241"/>
        <v/>
      </c>
      <c r="B824" s="222" t="str">
        <f t="shared" si="244"/>
        <v/>
      </c>
      <c r="C824" s="223"/>
      <c r="D824" s="224" t="str">
        <f t="shared" si="242"/>
        <v/>
      </c>
      <c r="E824" s="225"/>
      <c r="F824" s="226">
        <f t="shared" si="243"/>
        <v>0</v>
      </c>
      <c r="G824" s="286">
        <f t="shared" si="245"/>
        <v>0</v>
      </c>
    </row>
    <row r="825" spans="1:7" s="229" customFormat="1" ht="24" customHeight="1" x14ac:dyDescent="0.2">
      <c r="A825" s="224" t="str">
        <f t="shared" si="241"/>
        <v/>
      </c>
      <c r="B825" s="222" t="str">
        <f t="shared" si="244"/>
        <v/>
      </c>
      <c r="C825" s="223"/>
      <c r="D825" s="224" t="str">
        <f t="shared" si="242"/>
        <v/>
      </c>
      <c r="E825" s="225"/>
      <c r="F825" s="227">
        <f t="shared" si="243"/>
        <v>0</v>
      </c>
      <c r="G825" s="286">
        <f t="shared" si="245"/>
        <v>0</v>
      </c>
    </row>
    <row r="826" spans="1:7" ht="24" customHeight="1" x14ac:dyDescent="0.2">
      <c r="A826" s="287"/>
      <c r="D826" s="97"/>
      <c r="E826" s="98"/>
      <c r="F826" s="273" t="s">
        <v>31</v>
      </c>
      <c r="G826" s="288">
        <f>SUBTOTAL(9,G812:G825)</f>
        <v>0</v>
      </c>
    </row>
    <row r="827" spans="1:7" ht="24" customHeight="1" x14ac:dyDescent="0.2">
      <c r="A827" s="287"/>
      <c r="C827" s="107" t="s">
        <v>605</v>
      </c>
      <c r="D827" s="97"/>
      <c r="E827" s="98"/>
      <c r="G827" s="289"/>
    </row>
    <row r="828" spans="1:7" s="229" customFormat="1" ht="24" customHeight="1" x14ac:dyDescent="0.2">
      <c r="A828" s="224" t="str">
        <f t="shared" ref="A828:A835" si="246">IFERROR(VLOOKUP(C828,Tabla_Insumos,4,FALSE),"")</f>
        <v/>
      </c>
      <c r="B828" s="222">
        <f t="shared" ref="B828:B835" si="247">IFERROR(VLOOKUP(A828,Tabla_Indices,5,FALSE),"")</f>
        <v>0</v>
      </c>
      <c r="C828" s="223"/>
      <c r="D828" s="224" t="str">
        <f t="shared" ref="D828:D835" si="248">IFERROR(VLOOKUP(C828,Tabla_Insumos,2,FALSE),"")</f>
        <v/>
      </c>
      <c r="E828" s="225"/>
      <c r="F828" s="228">
        <f t="shared" ref="F828:F835" si="249">IFERROR(VLOOKUP(C828,Tabla_Insumos,3,FALSE),0)</f>
        <v>0</v>
      </c>
      <c r="G828" s="286">
        <f>ROUND(E828*F828,2)</f>
        <v>0</v>
      </c>
    </row>
    <row r="829" spans="1:7" s="229" customFormat="1" ht="24" customHeight="1" x14ac:dyDescent="0.2">
      <c r="A829" s="224" t="str">
        <f t="shared" si="246"/>
        <v/>
      </c>
      <c r="B829" s="222">
        <f t="shared" si="247"/>
        <v>0</v>
      </c>
      <c r="C829" s="223"/>
      <c r="D829" s="224" t="str">
        <f t="shared" si="248"/>
        <v/>
      </c>
      <c r="E829" s="225"/>
      <c r="F829" s="228">
        <f t="shared" si="249"/>
        <v>0</v>
      </c>
      <c r="G829" s="286">
        <f>ROUND(E829*F829,2)</f>
        <v>0</v>
      </c>
    </row>
    <row r="830" spans="1:7" s="229" customFormat="1" ht="24" customHeight="1" x14ac:dyDescent="0.2">
      <c r="A830" s="224" t="str">
        <f t="shared" si="246"/>
        <v/>
      </c>
      <c r="B830" s="222">
        <f t="shared" si="247"/>
        <v>0</v>
      </c>
      <c r="C830" s="223"/>
      <c r="D830" s="224" t="str">
        <f t="shared" si="248"/>
        <v/>
      </c>
      <c r="E830" s="225"/>
      <c r="F830" s="228">
        <f t="shared" si="249"/>
        <v>0</v>
      </c>
      <c r="G830" s="286">
        <f t="shared" ref="G830:G835" si="250">ROUND(E830*F830,2)</f>
        <v>0</v>
      </c>
    </row>
    <row r="831" spans="1:7" s="229" customFormat="1" ht="24" customHeight="1" x14ac:dyDescent="0.2">
      <c r="A831" s="224" t="str">
        <f t="shared" si="246"/>
        <v/>
      </c>
      <c r="B831" s="222">
        <f t="shared" si="247"/>
        <v>0</v>
      </c>
      <c r="C831" s="223"/>
      <c r="D831" s="224" t="str">
        <f t="shared" si="248"/>
        <v/>
      </c>
      <c r="E831" s="225"/>
      <c r="F831" s="228">
        <f t="shared" si="249"/>
        <v>0</v>
      </c>
      <c r="G831" s="286">
        <f t="shared" si="250"/>
        <v>0</v>
      </c>
    </row>
    <row r="832" spans="1:7" s="229" customFormat="1" ht="24" customHeight="1" x14ac:dyDescent="0.2">
      <c r="A832" s="224" t="str">
        <f t="shared" si="246"/>
        <v/>
      </c>
      <c r="B832" s="222">
        <f t="shared" si="247"/>
        <v>0</v>
      </c>
      <c r="C832" s="223"/>
      <c r="D832" s="224" t="str">
        <f t="shared" si="248"/>
        <v/>
      </c>
      <c r="E832" s="225"/>
      <c r="F832" s="226">
        <f t="shared" si="249"/>
        <v>0</v>
      </c>
      <c r="G832" s="286">
        <f t="shared" si="250"/>
        <v>0</v>
      </c>
    </row>
    <row r="833" spans="1:7" s="229" customFormat="1" ht="24" customHeight="1" x14ac:dyDescent="0.2">
      <c r="A833" s="224" t="str">
        <f t="shared" si="246"/>
        <v/>
      </c>
      <c r="B833" s="222">
        <f t="shared" si="247"/>
        <v>0</v>
      </c>
      <c r="C833" s="223"/>
      <c r="D833" s="224" t="str">
        <f t="shared" si="248"/>
        <v/>
      </c>
      <c r="E833" s="225"/>
      <c r="F833" s="226">
        <f t="shared" si="249"/>
        <v>0</v>
      </c>
      <c r="G833" s="286">
        <f t="shared" si="250"/>
        <v>0</v>
      </c>
    </row>
    <row r="834" spans="1:7" s="229" customFormat="1" ht="24" customHeight="1" x14ac:dyDescent="0.2">
      <c r="A834" s="224" t="str">
        <f t="shared" si="246"/>
        <v/>
      </c>
      <c r="B834" s="222">
        <f t="shared" si="247"/>
        <v>0</v>
      </c>
      <c r="C834" s="223"/>
      <c r="D834" s="224" t="str">
        <f t="shared" si="248"/>
        <v/>
      </c>
      <c r="E834" s="225"/>
      <c r="F834" s="226">
        <f t="shared" si="249"/>
        <v>0</v>
      </c>
      <c r="G834" s="286">
        <f t="shared" si="250"/>
        <v>0</v>
      </c>
    </row>
    <row r="835" spans="1:7" s="229" customFormat="1" ht="24" customHeight="1" x14ac:dyDescent="0.2">
      <c r="A835" s="224" t="str">
        <f t="shared" si="246"/>
        <v/>
      </c>
      <c r="B835" s="222">
        <f t="shared" si="247"/>
        <v>0</v>
      </c>
      <c r="C835" s="223"/>
      <c r="D835" s="224" t="str">
        <f t="shared" si="248"/>
        <v/>
      </c>
      <c r="E835" s="225"/>
      <c r="F835" s="226">
        <f t="shared" si="249"/>
        <v>0</v>
      </c>
      <c r="G835" s="286">
        <f t="shared" si="250"/>
        <v>0</v>
      </c>
    </row>
    <row r="836" spans="1:7" ht="24" customHeight="1" x14ac:dyDescent="0.2">
      <c r="A836" s="287"/>
      <c r="D836" s="97"/>
      <c r="E836" s="98"/>
      <c r="F836" s="273" t="s">
        <v>32</v>
      </c>
      <c r="G836" s="288">
        <f>SUBTOTAL(9,G828:G835)</f>
        <v>0</v>
      </c>
    </row>
    <row r="837" spans="1:7" ht="24" customHeight="1" x14ac:dyDescent="0.2">
      <c r="A837" s="287"/>
      <c r="C837" s="107" t="s">
        <v>606</v>
      </c>
      <c r="D837" s="97"/>
      <c r="E837" s="98"/>
      <c r="G837" s="289"/>
    </row>
    <row r="838" spans="1:7" s="229" customFormat="1" ht="24" customHeight="1" x14ac:dyDescent="0.2">
      <c r="A838" s="224" t="str">
        <f t="shared" ref="A838:A846" si="251">IFERROR(VLOOKUP(C838,Tabla_Insumos,4,FALSE),"")</f>
        <v/>
      </c>
      <c r="B838" s="222" t="str">
        <f t="shared" ref="B838:B846" si="252">IFERROR(VLOOKUP(C838,Tabla_Insumos,5,FALSE),"")</f>
        <v/>
      </c>
      <c r="C838" s="223"/>
      <c r="D838" s="224" t="str">
        <f t="shared" ref="D838:D846" si="253">IFERROR(VLOOKUP(C838,Tabla_Insumos,2,FALSE),"")</f>
        <v/>
      </c>
      <c r="E838" s="225"/>
      <c r="F838" s="226">
        <f t="shared" ref="F838:F846" si="254">IFERROR(VLOOKUP(C838,Tabla_Insumos,3,FALSE),0)</f>
        <v>0</v>
      </c>
      <c r="G838" s="286">
        <f t="shared" ref="G838:G846" si="255">ROUND(E838*F838,2)</f>
        <v>0</v>
      </c>
    </row>
    <row r="839" spans="1:7" s="229" customFormat="1" ht="24" customHeight="1" x14ac:dyDescent="0.2">
      <c r="A839" s="224" t="str">
        <f t="shared" si="251"/>
        <v/>
      </c>
      <c r="B839" s="222" t="str">
        <f t="shared" si="252"/>
        <v/>
      </c>
      <c r="C839" s="223"/>
      <c r="D839" s="224" t="str">
        <f t="shared" si="253"/>
        <v/>
      </c>
      <c r="E839" s="225"/>
      <c r="F839" s="226">
        <f t="shared" si="254"/>
        <v>0</v>
      </c>
      <c r="G839" s="286">
        <f t="shared" si="255"/>
        <v>0</v>
      </c>
    </row>
    <row r="840" spans="1:7" s="229" customFormat="1" ht="24" customHeight="1" x14ac:dyDescent="0.2">
      <c r="A840" s="224" t="str">
        <f t="shared" si="251"/>
        <v/>
      </c>
      <c r="B840" s="222" t="str">
        <f t="shared" si="252"/>
        <v/>
      </c>
      <c r="C840" s="223"/>
      <c r="D840" s="224" t="str">
        <f t="shared" si="253"/>
        <v/>
      </c>
      <c r="E840" s="225"/>
      <c r="F840" s="226">
        <f t="shared" si="254"/>
        <v>0</v>
      </c>
      <c r="G840" s="286">
        <f t="shared" si="255"/>
        <v>0</v>
      </c>
    </row>
    <row r="841" spans="1:7" s="229" customFormat="1" ht="24" customHeight="1" x14ac:dyDescent="0.2">
      <c r="A841" s="224" t="str">
        <f t="shared" si="251"/>
        <v/>
      </c>
      <c r="B841" s="222" t="str">
        <f t="shared" si="252"/>
        <v/>
      </c>
      <c r="C841" s="223"/>
      <c r="D841" s="224" t="str">
        <f t="shared" si="253"/>
        <v/>
      </c>
      <c r="E841" s="225"/>
      <c r="F841" s="226">
        <f t="shared" si="254"/>
        <v>0</v>
      </c>
      <c r="G841" s="286">
        <f t="shared" si="255"/>
        <v>0</v>
      </c>
    </row>
    <row r="842" spans="1:7" s="229" customFormat="1" ht="24" customHeight="1" x14ac:dyDescent="0.2">
      <c r="A842" s="224" t="str">
        <f t="shared" si="251"/>
        <v/>
      </c>
      <c r="B842" s="222" t="str">
        <f t="shared" si="252"/>
        <v/>
      </c>
      <c r="C842" s="223"/>
      <c r="D842" s="224" t="str">
        <f t="shared" si="253"/>
        <v/>
      </c>
      <c r="E842" s="225"/>
      <c r="F842" s="226">
        <f t="shared" si="254"/>
        <v>0</v>
      </c>
      <c r="G842" s="286">
        <f t="shared" si="255"/>
        <v>0</v>
      </c>
    </row>
    <row r="843" spans="1:7" s="229" customFormat="1" ht="24" customHeight="1" x14ac:dyDescent="0.2">
      <c r="A843" s="224" t="str">
        <f t="shared" si="251"/>
        <v/>
      </c>
      <c r="B843" s="222" t="str">
        <f t="shared" si="252"/>
        <v/>
      </c>
      <c r="C843" s="223"/>
      <c r="D843" s="224" t="str">
        <f t="shared" si="253"/>
        <v/>
      </c>
      <c r="E843" s="225"/>
      <c r="F843" s="226">
        <f t="shared" si="254"/>
        <v>0</v>
      </c>
      <c r="G843" s="286">
        <f t="shared" si="255"/>
        <v>0</v>
      </c>
    </row>
    <row r="844" spans="1:7" s="229" customFormat="1" ht="24" customHeight="1" x14ac:dyDescent="0.2">
      <c r="A844" s="224" t="str">
        <f t="shared" si="251"/>
        <v/>
      </c>
      <c r="B844" s="222" t="str">
        <f t="shared" si="252"/>
        <v/>
      </c>
      <c r="C844" s="223"/>
      <c r="D844" s="224" t="str">
        <f t="shared" si="253"/>
        <v/>
      </c>
      <c r="E844" s="225"/>
      <c r="F844" s="226">
        <f t="shared" si="254"/>
        <v>0</v>
      </c>
      <c r="G844" s="286">
        <f t="shared" si="255"/>
        <v>0</v>
      </c>
    </row>
    <row r="845" spans="1:7" s="229" customFormat="1" ht="24" customHeight="1" x14ac:dyDescent="0.2">
      <c r="A845" s="224" t="str">
        <f t="shared" si="251"/>
        <v/>
      </c>
      <c r="B845" s="222" t="str">
        <f t="shared" si="252"/>
        <v/>
      </c>
      <c r="C845" s="223"/>
      <c r="D845" s="224" t="str">
        <f t="shared" si="253"/>
        <v/>
      </c>
      <c r="E845" s="225"/>
      <c r="F845" s="226">
        <f t="shared" si="254"/>
        <v>0</v>
      </c>
      <c r="G845" s="286">
        <f t="shared" si="255"/>
        <v>0</v>
      </c>
    </row>
    <row r="846" spans="1:7" s="229" customFormat="1" ht="24" customHeight="1" x14ac:dyDescent="0.2">
      <c r="A846" s="224" t="str">
        <f t="shared" si="251"/>
        <v/>
      </c>
      <c r="B846" s="222" t="str">
        <f t="shared" si="252"/>
        <v/>
      </c>
      <c r="C846" s="223"/>
      <c r="D846" s="224" t="str">
        <f t="shared" si="253"/>
        <v/>
      </c>
      <c r="E846" s="225"/>
      <c r="F846" s="226">
        <f t="shared" si="254"/>
        <v>0</v>
      </c>
      <c r="G846" s="286">
        <f t="shared" si="255"/>
        <v>0</v>
      </c>
    </row>
    <row r="847" spans="1:7" ht="24" customHeight="1" x14ac:dyDescent="0.2">
      <c r="A847" s="290"/>
      <c r="B847" s="97"/>
      <c r="D847" s="97"/>
      <c r="E847" s="98"/>
      <c r="F847" s="273" t="s">
        <v>33</v>
      </c>
      <c r="G847" s="288">
        <f>SUBTOTAL(9,G838:G846)</f>
        <v>0</v>
      </c>
    </row>
    <row r="848" spans="1:7" ht="24" customHeight="1" x14ac:dyDescent="0.2">
      <c r="A848" s="291"/>
      <c r="B848" s="97"/>
      <c r="D848" s="97"/>
      <c r="E848" s="98"/>
      <c r="G848" s="289"/>
    </row>
    <row r="849" spans="1:123" ht="24" customHeight="1" x14ac:dyDescent="0.2">
      <c r="A849" s="292" t="str">
        <f>B807</f>
        <v>9.6</v>
      </c>
      <c r="B849" s="293" t="str">
        <f>C807</f>
        <v>Provisión de repuesto Lampara AR111</v>
      </c>
      <c r="C849" s="104"/>
      <c r="D849" s="104" t="s">
        <v>34</v>
      </c>
      <c r="E849" s="105"/>
      <c r="F849" s="295" t="s">
        <v>35</v>
      </c>
      <c r="G849" s="294">
        <f>SUBTOTAL(9,G812:G848)</f>
        <v>0</v>
      </c>
    </row>
    <row r="851" spans="1:123" ht="24" customHeight="1" x14ac:dyDescent="0.2">
      <c r="A851" s="274" t="s">
        <v>37</v>
      </c>
      <c r="B851" s="275"/>
      <c r="C851" s="275"/>
      <c r="D851" s="275"/>
      <c r="E851" s="275"/>
      <c r="F851" s="275"/>
      <c r="G851" s="276"/>
    </row>
    <row r="852" spans="1:123" ht="24" customHeight="1" x14ac:dyDescent="0.2">
      <c r="A852" s="277" t="s">
        <v>602</v>
      </c>
      <c r="B852" s="93" t="str">
        <f>Comitente</f>
        <v>DIRECCION PROVINCIAL DE ESPACIOS VERDES</v>
      </c>
      <c r="C852" s="89"/>
      <c r="D852" s="94"/>
      <c r="E852" s="94"/>
      <c r="F852" s="95"/>
      <c r="G852" s="278"/>
    </row>
    <row r="853" spans="1:123" ht="24" customHeight="1" x14ac:dyDescent="0.2">
      <c r="A853" s="277" t="s">
        <v>603</v>
      </c>
      <c r="B853" s="93">
        <f>Contratista</f>
        <v>0</v>
      </c>
      <c r="C853" s="90"/>
      <c r="D853" s="90"/>
      <c r="E853" s="90"/>
      <c r="F853" s="96"/>
      <c r="G853" s="279"/>
    </row>
    <row r="854" spans="1:123" ht="24" customHeight="1" x14ac:dyDescent="0.2">
      <c r="A854" s="277" t="s">
        <v>24</v>
      </c>
      <c r="B854" s="93" t="str">
        <f>Obra</f>
        <v>MANTENIMIENTO DEL ÁREA VERDE Y SISITEMA DE RIEGO DEL 
PARQUE BELGRANO E INFINITO POR DESCUBRIR - RENGLON 3</v>
      </c>
      <c r="C854" s="90"/>
      <c r="D854" s="90"/>
      <c r="E854" s="90"/>
      <c r="F854" s="96" t="s">
        <v>38</v>
      </c>
      <c r="G854" s="280">
        <f>Fecha_Base</f>
        <v>44908</v>
      </c>
    </row>
    <row r="855" spans="1:123" ht="24" customHeight="1" x14ac:dyDescent="0.2">
      <c r="A855" s="281" t="s">
        <v>601</v>
      </c>
      <c r="B855" s="91" t="str">
        <f>Ubicación</f>
        <v>CAPITAL</v>
      </c>
      <c r="C855" s="91"/>
      <c r="D855" s="97"/>
      <c r="E855" s="98"/>
      <c r="G855" s="282"/>
    </row>
    <row r="856" spans="1:123" ht="24" customHeight="1" x14ac:dyDescent="0.2">
      <c r="A856" s="281" t="s">
        <v>39</v>
      </c>
      <c r="B856" s="100">
        <f>IFERROR(VALUE(LEFT(B857,FIND(".",B857)-1)),"")</f>
        <v>9</v>
      </c>
      <c r="C856" s="92" t="str">
        <f>IFERROR(VLOOKUP(B856,Tabla_CyP,2,FALSE),"")</f>
        <v xml:space="preserve">MANTENIMIENTO DEL SISTEMA ELECTRICO </v>
      </c>
      <c r="E856" s="98"/>
      <c r="G856" s="282"/>
    </row>
    <row r="857" spans="1:123" ht="24" customHeight="1" x14ac:dyDescent="0.2">
      <c r="A857" s="281" t="s">
        <v>25</v>
      </c>
      <c r="B857" s="101" t="str">
        <f>IFERROR(VLOOKUP(COUNTIF($A$1:A857,"ANALISIS DE PRECIOS"),Tabla_NumeroItem,2,FALSE),"")</f>
        <v>9.7</v>
      </c>
      <c r="C857" s="92" t="str">
        <f>IFERROR(VLOOKUP(B857,Tabla_CyP,2,FALSE),"")</f>
        <v>Provisión de repuesto Toma Corriente</v>
      </c>
      <c r="D857" s="97"/>
      <c r="E857" s="98"/>
      <c r="F857" s="96" t="s">
        <v>26</v>
      </c>
      <c r="G857" s="283" t="str">
        <f>IFERROR(VLOOKUP(B857,Tabla_CyP,4,FALSE),"")</f>
        <v>UN</v>
      </c>
    </row>
    <row r="858" spans="1:123" ht="24" customHeight="1" x14ac:dyDescent="0.2">
      <c r="A858" s="281"/>
      <c r="B858" s="91"/>
      <c r="D858" s="97"/>
      <c r="E858" s="98"/>
      <c r="G858" s="282"/>
    </row>
    <row r="859" spans="1:123" ht="24" customHeight="1" x14ac:dyDescent="0.2">
      <c r="A859" s="331" t="s">
        <v>507</v>
      </c>
      <c r="B859" s="332"/>
      <c r="C859" s="333" t="s">
        <v>0</v>
      </c>
      <c r="D859" s="333" t="s">
        <v>27</v>
      </c>
      <c r="E859" s="335" t="s">
        <v>28</v>
      </c>
      <c r="F859" s="337" t="s">
        <v>29</v>
      </c>
      <c r="G859" s="337" t="s">
        <v>30</v>
      </c>
    </row>
    <row r="860" spans="1:123" s="97" customFormat="1" ht="24" customHeight="1" x14ac:dyDescent="0.2">
      <c r="A860" s="102" t="s">
        <v>508</v>
      </c>
      <c r="B860" s="102" t="s">
        <v>509</v>
      </c>
      <c r="C860" s="334"/>
      <c r="D860" s="334"/>
      <c r="E860" s="336"/>
      <c r="F860" s="338"/>
      <c r="G860" s="338"/>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284"/>
      <c r="B861" s="103"/>
      <c r="C861" s="143" t="s">
        <v>604</v>
      </c>
      <c r="D861" s="104"/>
      <c r="E861" s="105"/>
      <c r="F861" s="106"/>
      <c r="G861" s="285"/>
    </row>
    <row r="862" spans="1:123" s="229" customFormat="1" ht="24" customHeight="1" x14ac:dyDescent="0.2">
      <c r="A862" s="224" t="str">
        <f t="shared" ref="A862:A875" si="256">IFERROR(VLOOKUP(C862,Tabla_Insumos,4,FALSE),"")</f>
        <v/>
      </c>
      <c r="B862" s="222" t="str">
        <f>IFERROR(VLOOKUP(C862,Tabla_Insumos,5,FALSE),"")</f>
        <v/>
      </c>
      <c r="C862" s="223"/>
      <c r="D862" s="224" t="str">
        <f t="shared" ref="D862:D875" si="257">IFERROR(VLOOKUP(C862,Tabla_Insumos,2,FALSE),"")</f>
        <v/>
      </c>
      <c r="E862" s="225"/>
      <c r="F862" s="226">
        <f t="shared" ref="F862:F875" si="258">IFERROR(VLOOKUP(C862,Tabla_Insumos,3,FALSE),0)</f>
        <v>0</v>
      </c>
      <c r="G862" s="286">
        <f>ROUND(E862*F862,2)</f>
        <v>0</v>
      </c>
    </row>
    <row r="863" spans="1:123" s="229" customFormat="1" ht="24" customHeight="1" x14ac:dyDescent="0.2">
      <c r="A863" s="224" t="str">
        <f t="shared" si="256"/>
        <v/>
      </c>
      <c r="B863" s="222" t="str">
        <f t="shared" ref="B863:B875" si="259">IFERROR(VLOOKUP(C863,Tabla_Insumos,5,FALSE),"")</f>
        <v/>
      </c>
      <c r="C863" s="223"/>
      <c r="D863" s="224" t="str">
        <f t="shared" si="257"/>
        <v/>
      </c>
      <c r="E863" s="225"/>
      <c r="F863" s="226">
        <f t="shared" si="258"/>
        <v>0</v>
      </c>
      <c r="G863" s="286">
        <f t="shared" ref="G863:G875" si="260">ROUND(E863*F863,2)</f>
        <v>0</v>
      </c>
    </row>
    <row r="864" spans="1:123" s="229" customFormat="1" ht="24" customHeight="1" x14ac:dyDescent="0.2">
      <c r="A864" s="224" t="str">
        <f t="shared" si="256"/>
        <v/>
      </c>
      <c r="B864" s="222" t="str">
        <f t="shared" si="259"/>
        <v/>
      </c>
      <c r="C864" s="223"/>
      <c r="D864" s="224" t="str">
        <f t="shared" si="257"/>
        <v/>
      </c>
      <c r="E864" s="225"/>
      <c r="F864" s="226">
        <f t="shared" si="258"/>
        <v>0</v>
      </c>
      <c r="G864" s="286">
        <f t="shared" si="260"/>
        <v>0</v>
      </c>
    </row>
    <row r="865" spans="1:7" s="229" customFormat="1" ht="24" customHeight="1" x14ac:dyDescent="0.2">
      <c r="A865" s="224" t="str">
        <f t="shared" si="256"/>
        <v/>
      </c>
      <c r="B865" s="222" t="str">
        <f t="shared" si="259"/>
        <v/>
      </c>
      <c r="C865" s="223"/>
      <c r="D865" s="224" t="str">
        <f t="shared" si="257"/>
        <v/>
      </c>
      <c r="E865" s="225"/>
      <c r="F865" s="226">
        <f t="shared" si="258"/>
        <v>0</v>
      </c>
      <c r="G865" s="286">
        <f t="shared" si="260"/>
        <v>0</v>
      </c>
    </row>
    <row r="866" spans="1:7" s="229" customFormat="1" ht="24" customHeight="1" x14ac:dyDescent="0.2">
      <c r="A866" s="224" t="str">
        <f t="shared" si="256"/>
        <v/>
      </c>
      <c r="B866" s="222" t="str">
        <f t="shared" si="259"/>
        <v/>
      </c>
      <c r="C866" s="223"/>
      <c r="D866" s="224" t="str">
        <f t="shared" si="257"/>
        <v/>
      </c>
      <c r="E866" s="225"/>
      <c r="F866" s="226">
        <f t="shared" si="258"/>
        <v>0</v>
      </c>
      <c r="G866" s="286">
        <f t="shared" si="260"/>
        <v>0</v>
      </c>
    </row>
    <row r="867" spans="1:7" s="229" customFormat="1" ht="24" customHeight="1" x14ac:dyDescent="0.2">
      <c r="A867" s="224" t="str">
        <f t="shared" si="256"/>
        <v/>
      </c>
      <c r="B867" s="222" t="str">
        <f t="shared" si="259"/>
        <v/>
      </c>
      <c r="C867" s="223"/>
      <c r="D867" s="224" t="str">
        <f t="shared" si="257"/>
        <v/>
      </c>
      <c r="E867" s="225"/>
      <c r="F867" s="226">
        <f t="shared" si="258"/>
        <v>0</v>
      </c>
      <c r="G867" s="286">
        <f t="shared" si="260"/>
        <v>0</v>
      </c>
    </row>
    <row r="868" spans="1:7" s="229" customFormat="1" ht="24" customHeight="1" x14ac:dyDescent="0.2">
      <c r="A868" s="224" t="str">
        <f t="shared" si="256"/>
        <v/>
      </c>
      <c r="B868" s="222" t="str">
        <f t="shared" si="259"/>
        <v/>
      </c>
      <c r="C868" s="223"/>
      <c r="D868" s="224" t="str">
        <f t="shared" si="257"/>
        <v/>
      </c>
      <c r="E868" s="225"/>
      <c r="F868" s="226">
        <f t="shared" si="258"/>
        <v>0</v>
      </c>
      <c r="G868" s="286">
        <f t="shared" si="260"/>
        <v>0</v>
      </c>
    </row>
    <row r="869" spans="1:7" s="229" customFormat="1" ht="24" customHeight="1" x14ac:dyDescent="0.2">
      <c r="A869" s="224" t="str">
        <f t="shared" si="256"/>
        <v/>
      </c>
      <c r="B869" s="222" t="str">
        <f t="shared" si="259"/>
        <v/>
      </c>
      <c r="C869" s="223"/>
      <c r="D869" s="224" t="str">
        <f t="shared" si="257"/>
        <v/>
      </c>
      <c r="E869" s="225"/>
      <c r="F869" s="226">
        <f t="shared" si="258"/>
        <v>0</v>
      </c>
      <c r="G869" s="286">
        <f t="shared" si="260"/>
        <v>0</v>
      </c>
    </row>
    <row r="870" spans="1:7" s="229" customFormat="1" ht="24" customHeight="1" x14ac:dyDescent="0.2">
      <c r="A870" s="224" t="str">
        <f t="shared" si="256"/>
        <v/>
      </c>
      <c r="B870" s="222" t="str">
        <f t="shared" si="259"/>
        <v/>
      </c>
      <c r="C870" s="223"/>
      <c r="D870" s="224" t="str">
        <f t="shared" si="257"/>
        <v/>
      </c>
      <c r="E870" s="225"/>
      <c r="F870" s="226">
        <f t="shared" si="258"/>
        <v>0</v>
      </c>
      <c r="G870" s="286">
        <f t="shared" si="260"/>
        <v>0</v>
      </c>
    </row>
    <row r="871" spans="1:7" s="229" customFormat="1" ht="24" customHeight="1" x14ac:dyDescent="0.2">
      <c r="A871" s="224" t="str">
        <f t="shared" si="256"/>
        <v/>
      </c>
      <c r="B871" s="222" t="str">
        <f t="shared" si="259"/>
        <v/>
      </c>
      <c r="C871" s="223"/>
      <c r="D871" s="224" t="str">
        <f t="shared" si="257"/>
        <v/>
      </c>
      <c r="E871" s="225"/>
      <c r="F871" s="226">
        <f t="shared" si="258"/>
        <v>0</v>
      </c>
      <c r="G871" s="286">
        <f t="shared" si="260"/>
        <v>0</v>
      </c>
    </row>
    <row r="872" spans="1:7" s="229" customFormat="1" ht="24" customHeight="1" x14ac:dyDescent="0.2">
      <c r="A872" s="224" t="str">
        <f t="shared" si="256"/>
        <v/>
      </c>
      <c r="B872" s="222" t="str">
        <f t="shared" si="259"/>
        <v/>
      </c>
      <c r="C872" s="223"/>
      <c r="D872" s="224" t="str">
        <f t="shared" si="257"/>
        <v/>
      </c>
      <c r="E872" s="225"/>
      <c r="F872" s="226">
        <f t="shared" si="258"/>
        <v>0</v>
      </c>
      <c r="G872" s="286">
        <f t="shared" si="260"/>
        <v>0</v>
      </c>
    </row>
    <row r="873" spans="1:7" s="229" customFormat="1" ht="24" customHeight="1" x14ac:dyDescent="0.2">
      <c r="A873" s="224" t="str">
        <f t="shared" si="256"/>
        <v/>
      </c>
      <c r="B873" s="222" t="str">
        <f t="shared" si="259"/>
        <v/>
      </c>
      <c r="C873" s="223"/>
      <c r="D873" s="224" t="str">
        <f t="shared" si="257"/>
        <v/>
      </c>
      <c r="E873" s="225"/>
      <c r="F873" s="226">
        <f t="shared" si="258"/>
        <v>0</v>
      </c>
      <c r="G873" s="286">
        <f t="shared" si="260"/>
        <v>0</v>
      </c>
    </row>
    <row r="874" spans="1:7" s="229" customFormat="1" ht="24" customHeight="1" x14ac:dyDescent="0.2">
      <c r="A874" s="224" t="str">
        <f t="shared" si="256"/>
        <v/>
      </c>
      <c r="B874" s="222" t="str">
        <f t="shared" si="259"/>
        <v/>
      </c>
      <c r="C874" s="223"/>
      <c r="D874" s="224" t="str">
        <f t="shared" si="257"/>
        <v/>
      </c>
      <c r="E874" s="225"/>
      <c r="F874" s="226">
        <f t="shared" si="258"/>
        <v>0</v>
      </c>
      <c r="G874" s="286">
        <f t="shared" si="260"/>
        <v>0</v>
      </c>
    </row>
    <row r="875" spans="1:7" s="229" customFormat="1" ht="24" customHeight="1" x14ac:dyDescent="0.2">
      <c r="A875" s="224" t="str">
        <f t="shared" si="256"/>
        <v/>
      </c>
      <c r="B875" s="222" t="str">
        <f t="shared" si="259"/>
        <v/>
      </c>
      <c r="C875" s="223"/>
      <c r="D875" s="224" t="str">
        <f t="shared" si="257"/>
        <v/>
      </c>
      <c r="E875" s="225"/>
      <c r="F875" s="227">
        <f t="shared" si="258"/>
        <v>0</v>
      </c>
      <c r="G875" s="286">
        <f t="shared" si="260"/>
        <v>0</v>
      </c>
    </row>
    <row r="876" spans="1:7" ht="24" customHeight="1" x14ac:dyDescent="0.2">
      <c r="A876" s="287"/>
      <c r="D876" s="97"/>
      <c r="E876" s="98"/>
      <c r="F876" s="273" t="s">
        <v>31</v>
      </c>
      <c r="G876" s="288">
        <f>SUBTOTAL(9,G862:G875)</f>
        <v>0</v>
      </c>
    </row>
    <row r="877" spans="1:7" ht="24" customHeight="1" x14ac:dyDescent="0.2">
      <c r="A877" s="287"/>
      <c r="C877" s="107" t="s">
        <v>605</v>
      </c>
      <c r="D877" s="97"/>
      <c r="E877" s="98"/>
      <c r="G877" s="289"/>
    </row>
    <row r="878" spans="1:7" s="229" customFormat="1" ht="24" customHeight="1" x14ac:dyDescent="0.2">
      <c r="A878" s="224" t="str">
        <f t="shared" ref="A878:A885" si="261">IFERROR(VLOOKUP(C878,Tabla_Insumos,4,FALSE),"")</f>
        <v/>
      </c>
      <c r="B878" s="222">
        <f t="shared" ref="B878:B885" si="262">IFERROR(VLOOKUP(A878,Tabla_Indices,5,FALSE),"")</f>
        <v>0</v>
      </c>
      <c r="C878" s="223"/>
      <c r="D878" s="224" t="str">
        <f t="shared" ref="D878:D885" si="263">IFERROR(VLOOKUP(C878,Tabla_Insumos,2,FALSE),"")</f>
        <v/>
      </c>
      <c r="E878" s="225"/>
      <c r="F878" s="228">
        <f t="shared" ref="F878:F885" si="264">IFERROR(VLOOKUP(C878,Tabla_Insumos,3,FALSE),0)</f>
        <v>0</v>
      </c>
      <c r="G878" s="286">
        <f>ROUND(E878*F878,2)</f>
        <v>0</v>
      </c>
    </row>
    <row r="879" spans="1:7" s="229" customFormat="1" ht="24" customHeight="1" x14ac:dyDescent="0.2">
      <c r="A879" s="224" t="str">
        <f t="shared" si="261"/>
        <v/>
      </c>
      <c r="B879" s="222">
        <f t="shared" si="262"/>
        <v>0</v>
      </c>
      <c r="C879" s="223"/>
      <c r="D879" s="224" t="str">
        <f t="shared" si="263"/>
        <v/>
      </c>
      <c r="E879" s="225"/>
      <c r="F879" s="228">
        <f t="shared" si="264"/>
        <v>0</v>
      </c>
      <c r="G879" s="286">
        <f>ROUND(E879*F879,2)</f>
        <v>0</v>
      </c>
    </row>
    <row r="880" spans="1:7" s="229" customFormat="1" ht="24" customHeight="1" x14ac:dyDescent="0.2">
      <c r="A880" s="224" t="str">
        <f t="shared" si="261"/>
        <v/>
      </c>
      <c r="B880" s="222">
        <f t="shared" si="262"/>
        <v>0</v>
      </c>
      <c r="C880" s="223"/>
      <c r="D880" s="224" t="str">
        <f t="shared" si="263"/>
        <v/>
      </c>
      <c r="E880" s="225"/>
      <c r="F880" s="228">
        <f t="shared" si="264"/>
        <v>0</v>
      </c>
      <c r="G880" s="286">
        <f t="shared" ref="G880:G885" si="265">ROUND(E880*F880,2)</f>
        <v>0</v>
      </c>
    </row>
    <row r="881" spans="1:7" s="229" customFormat="1" ht="24" customHeight="1" x14ac:dyDescent="0.2">
      <c r="A881" s="224" t="str">
        <f t="shared" si="261"/>
        <v/>
      </c>
      <c r="B881" s="222">
        <f t="shared" si="262"/>
        <v>0</v>
      </c>
      <c r="C881" s="223"/>
      <c r="D881" s="224" t="str">
        <f t="shared" si="263"/>
        <v/>
      </c>
      <c r="E881" s="225"/>
      <c r="F881" s="228">
        <f t="shared" si="264"/>
        <v>0</v>
      </c>
      <c r="G881" s="286">
        <f t="shared" si="265"/>
        <v>0</v>
      </c>
    </row>
    <row r="882" spans="1:7" s="229" customFormat="1" ht="24" customHeight="1" x14ac:dyDescent="0.2">
      <c r="A882" s="224" t="str">
        <f t="shared" si="261"/>
        <v/>
      </c>
      <c r="B882" s="222">
        <f t="shared" si="262"/>
        <v>0</v>
      </c>
      <c r="C882" s="223"/>
      <c r="D882" s="224" t="str">
        <f t="shared" si="263"/>
        <v/>
      </c>
      <c r="E882" s="225"/>
      <c r="F882" s="226">
        <f t="shared" si="264"/>
        <v>0</v>
      </c>
      <c r="G882" s="286">
        <f t="shared" si="265"/>
        <v>0</v>
      </c>
    </row>
    <row r="883" spans="1:7" s="229" customFormat="1" ht="24" customHeight="1" x14ac:dyDescent="0.2">
      <c r="A883" s="224" t="str">
        <f t="shared" si="261"/>
        <v/>
      </c>
      <c r="B883" s="222">
        <f t="shared" si="262"/>
        <v>0</v>
      </c>
      <c r="C883" s="223"/>
      <c r="D883" s="224" t="str">
        <f t="shared" si="263"/>
        <v/>
      </c>
      <c r="E883" s="225"/>
      <c r="F883" s="226">
        <f t="shared" si="264"/>
        <v>0</v>
      </c>
      <c r="G883" s="286">
        <f t="shared" si="265"/>
        <v>0</v>
      </c>
    </row>
    <row r="884" spans="1:7" s="229" customFormat="1" ht="24" customHeight="1" x14ac:dyDescent="0.2">
      <c r="A884" s="224" t="str">
        <f t="shared" si="261"/>
        <v/>
      </c>
      <c r="B884" s="222">
        <f t="shared" si="262"/>
        <v>0</v>
      </c>
      <c r="C884" s="223"/>
      <c r="D884" s="224" t="str">
        <f t="shared" si="263"/>
        <v/>
      </c>
      <c r="E884" s="225"/>
      <c r="F884" s="226">
        <f t="shared" si="264"/>
        <v>0</v>
      </c>
      <c r="G884" s="286">
        <f t="shared" si="265"/>
        <v>0</v>
      </c>
    </row>
    <row r="885" spans="1:7" s="229" customFormat="1" ht="24" customHeight="1" x14ac:dyDescent="0.2">
      <c r="A885" s="224" t="str">
        <f t="shared" si="261"/>
        <v/>
      </c>
      <c r="B885" s="222">
        <f t="shared" si="262"/>
        <v>0</v>
      </c>
      <c r="C885" s="223"/>
      <c r="D885" s="224" t="str">
        <f t="shared" si="263"/>
        <v/>
      </c>
      <c r="E885" s="225"/>
      <c r="F885" s="226">
        <f t="shared" si="264"/>
        <v>0</v>
      </c>
      <c r="G885" s="286">
        <f t="shared" si="265"/>
        <v>0</v>
      </c>
    </row>
    <row r="886" spans="1:7" ht="24" customHeight="1" x14ac:dyDescent="0.2">
      <c r="A886" s="287"/>
      <c r="D886" s="97"/>
      <c r="E886" s="98"/>
      <c r="F886" s="273" t="s">
        <v>32</v>
      </c>
      <c r="G886" s="288">
        <f>SUBTOTAL(9,G878:G885)</f>
        <v>0</v>
      </c>
    </row>
    <row r="887" spans="1:7" ht="24" customHeight="1" x14ac:dyDescent="0.2">
      <c r="A887" s="287"/>
      <c r="C887" s="107" t="s">
        <v>606</v>
      </c>
      <c r="D887" s="97"/>
      <c r="E887" s="98"/>
      <c r="G887" s="289"/>
    </row>
    <row r="888" spans="1:7" s="229" customFormat="1" ht="24" customHeight="1" x14ac:dyDescent="0.2">
      <c r="A888" s="224" t="str">
        <f t="shared" ref="A888:A896" si="266">IFERROR(VLOOKUP(C888,Tabla_Insumos,4,FALSE),"")</f>
        <v/>
      </c>
      <c r="B888" s="222" t="str">
        <f t="shared" ref="B888:B896" si="267">IFERROR(VLOOKUP(C888,Tabla_Insumos,5,FALSE),"")</f>
        <v/>
      </c>
      <c r="C888" s="223"/>
      <c r="D888" s="224" t="str">
        <f t="shared" ref="D888:D896" si="268">IFERROR(VLOOKUP(C888,Tabla_Insumos,2,FALSE),"")</f>
        <v/>
      </c>
      <c r="E888" s="225"/>
      <c r="F888" s="226">
        <f t="shared" ref="F888:F896" si="269">IFERROR(VLOOKUP(C888,Tabla_Insumos,3,FALSE),0)</f>
        <v>0</v>
      </c>
      <c r="G888" s="286">
        <f t="shared" ref="G888:G896" si="270">ROUND(E888*F888,2)</f>
        <v>0</v>
      </c>
    </row>
    <row r="889" spans="1:7" s="229" customFormat="1" ht="24" customHeight="1" x14ac:dyDescent="0.2">
      <c r="A889" s="224" t="str">
        <f t="shared" si="266"/>
        <v/>
      </c>
      <c r="B889" s="222" t="str">
        <f t="shared" si="267"/>
        <v/>
      </c>
      <c r="C889" s="223"/>
      <c r="D889" s="224" t="str">
        <f t="shared" si="268"/>
        <v/>
      </c>
      <c r="E889" s="225"/>
      <c r="F889" s="226">
        <f t="shared" si="269"/>
        <v>0</v>
      </c>
      <c r="G889" s="286">
        <f t="shared" si="270"/>
        <v>0</v>
      </c>
    </row>
    <row r="890" spans="1:7" s="229" customFormat="1" ht="24" customHeight="1" x14ac:dyDescent="0.2">
      <c r="A890" s="224" t="str">
        <f t="shared" si="266"/>
        <v/>
      </c>
      <c r="B890" s="222" t="str">
        <f t="shared" si="267"/>
        <v/>
      </c>
      <c r="C890" s="223"/>
      <c r="D890" s="224" t="str">
        <f t="shared" si="268"/>
        <v/>
      </c>
      <c r="E890" s="225"/>
      <c r="F890" s="226">
        <f t="shared" si="269"/>
        <v>0</v>
      </c>
      <c r="G890" s="286">
        <f t="shared" si="270"/>
        <v>0</v>
      </c>
    </row>
    <row r="891" spans="1:7" s="229" customFormat="1" ht="24" customHeight="1" x14ac:dyDescent="0.2">
      <c r="A891" s="224" t="str">
        <f t="shared" si="266"/>
        <v/>
      </c>
      <c r="B891" s="222" t="str">
        <f t="shared" si="267"/>
        <v/>
      </c>
      <c r="C891" s="223"/>
      <c r="D891" s="224" t="str">
        <f t="shared" si="268"/>
        <v/>
      </c>
      <c r="E891" s="225"/>
      <c r="F891" s="226">
        <f t="shared" si="269"/>
        <v>0</v>
      </c>
      <c r="G891" s="286">
        <f t="shared" si="270"/>
        <v>0</v>
      </c>
    </row>
    <row r="892" spans="1:7" s="229" customFormat="1" ht="24" customHeight="1" x14ac:dyDescent="0.2">
      <c r="A892" s="224" t="str">
        <f t="shared" si="266"/>
        <v/>
      </c>
      <c r="B892" s="222" t="str">
        <f t="shared" si="267"/>
        <v/>
      </c>
      <c r="C892" s="223"/>
      <c r="D892" s="224" t="str">
        <f t="shared" si="268"/>
        <v/>
      </c>
      <c r="E892" s="225"/>
      <c r="F892" s="226">
        <f t="shared" si="269"/>
        <v>0</v>
      </c>
      <c r="G892" s="286">
        <f t="shared" si="270"/>
        <v>0</v>
      </c>
    </row>
    <row r="893" spans="1:7" s="229" customFormat="1" ht="24" customHeight="1" x14ac:dyDescent="0.2">
      <c r="A893" s="224" t="str">
        <f t="shared" si="266"/>
        <v/>
      </c>
      <c r="B893" s="222" t="str">
        <f t="shared" si="267"/>
        <v/>
      </c>
      <c r="C893" s="223"/>
      <c r="D893" s="224" t="str">
        <f t="shared" si="268"/>
        <v/>
      </c>
      <c r="E893" s="225"/>
      <c r="F893" s="226">
        <f t="shared" si="269"/>
        <v>0</v>
      </c>
      <c r="G893" s="286">
        <f t="shared" si="270"/>
        <v>0</v>
      </c>
    </row>
    <row r="894" spans="1:7" s="229" customFormat="1" ht="24" customHeight="1" x14ac:dyDescent="0.2">
      <c r="A894" s="224" t="str">
        <f t="shared" si="266"/>
        <v/>
      </c>
      <c r="B894" s="222" t="str">
        <f t="shared" si="267"/>
        <v/>
      </c>
      <c r="C894" s="223"/>
      <c r="D894" s="224" t="str">
        <f t="shared" si="268"/>
        <v/>
      </c>
      <c r="E894" s="225"/>
      <c r="F894" s="226">
        <f t="shared" si="269"/>
        <v>0</v>
      </c>
      <c r="G894" s="286">
        <f t="shared" si="270"/>
        <v>0</v>
      </c>
    </row>
    <row r="895" spans="1:7" s="229" customFormat="1" ht="24" customHeight="1" x14ac:dyDescent="0.2">
      <c r="A895" s="224" t="str">
        <f t="shared" si="266"/>
        <v/>
      </c>
      <c r="B895" s="222" t="str">
        <f t="shared" si="267"/>
        <v/>
      </c>
      <c r="C895" s="223"/>
      <c r="D895" s="224" t="str">
        <f t="shared" si="268"/>
        <v/>
      </c>
      <c r="E895" s="225"/>
      <c r="F895" s="226">
        <f t="shared" si="269"/>
        <v>0</v>
      </c>
      <c r="G895" s="286">
        <f t="shared" si="270"/>
        <v>0</v>
      </c>
    </row>
    <row r="896" spans="1:7" s="229" customFormat="1" ht="24" customHeight="1" x14ac:dyDescent="0.2">
      <c r="A896" s="224" t="str">
        <f t="shared" si="266"/>
        <v/>
      </c>
      <c r="B896" s="222" t="str">
        <f t="shared" si="267"/>
        <v/>
      </c>
      <c r="C896" s="223"/>
      <c r="D896" s="224" t="str">
        <f t="shared" si="268"/>
        <v/>
      </c>
      <c r="E896" s="225"/>
      <c r="F896" s="226">
        <f t="shared" si="269"/>
        <v>0</v>
      </c>
      <c r="G896" s="286">
        <f t="shared" si="270"/>
        <v>0</v>
      </c>
    </row>
    <row r="897" spans="1:123" ht="24" customHeight="1" x14ac:dyDescent="0.2">
      <c r="A897" s="290"/>
      <c r="B897" s="97"/>
      <c r="D897" s="97"/>
      <c r="E897" s="98"/>
      <c r="F897" s="273" t="s">
        <v>33</v>
      </c>
      <c r="G897" s="288">
        <f>SUBTOTAL(9,G888:G896)</f>
        <v>0</v>
      </c>
    </row>
    <row r="898" spans="1:123" ht="24" customHeight="1" x14ac:dyDescent="0.2">
      <c r="A898" s="291"/>
      <c r="B898" s="97"/>
      <c r="D898" s="97"/>
      <c r="E898" s="98"/>
      <c r="G898" s="289"/>
    </row>
    <row r="899" spans="1:123" ht="24" customHeight="1" x14ac:dyDescent="0.2">
      <c r="A899" s="292" t="str">
        <f>B857</f>
        <v>9.7</v>
      </c>
      <c r="B899" s="293" t="str">
        <f>C857</f>
        <v>Provisión de repuesto Toma Corriente</v>
      </c>
      <c r="C899" s="104"/>
      <c r="D899" s="104" t="s">
        <v>34</v>
      </c>
      <c r="E899" s="105"/>
      <c r="F899" s="295" t="s">
        <v>35</v>
      </c>
      <c r="G899" s="294">
        <f>SUBTOTAL(9,G862:G898)</f>
        <v>0</v>
      </c>
    </row>
    <row r="901" spans="1:123" ht="24" customHeight="1" x14ac:dyDescent="0.2">
      <c r="A901" s="274" t="s">
        <v>37</v>
      </c>
      <c r="B901" s="275"/>
      <c r="C901" s="275"/>
      <c r="D901" s="275"/>
      <c r="E901" s="275"/>
      <c r="F901" s="275"/>
      <c r="G901" s="276"/>
    </row>
    <row r="902" spans="1:123" ht="24" customHeight="1" x14ac:dyDescent="0.2">
      <c r="A902" s="277" t="s">
        <v>602</v>
      </c>
      <c r="B902" s="93" t="str">
        <f>Comitente</f>
        <v>DIRECCION PROVINCIAL DE ESPACIOS VERDES</v>
      </c>
      <c r="C902" s="89"/>
      <c r="D902" s="94"/>
      <c r="E902" s="94"/>
      <c r="F902" s="95"/>
      <c r="G902" s="278"/>
    </row>
    <row r="903" spans="1:123" ht="24" customHeight="1" x14ac:dyDescent="0.2">
      <c r="A903" s="277" t="s">
        <v>603</v>
      </c>
      <c r="B903" s="93">
        <f>Contratista</f>
        <v>0</v>
      </c>
      <c r="C903" s="90"/>
      <c r="D903" s="90"/>
      <c r="E903" s="90"/>
      <c r="F903" s="96"/>
      <c r="G903" s="279"/>
    </row>
    <row r="904" spans="1:123" ht="24" customHeight="1" x14ac:dyDescent="0.2">
      <c r="A904" s="277" t="s">
        <v>24</v>
      </c>
      <c r="B904" s="93" t="str">
        <f>Obra</f>
        <v>MANTENIMIENTO DEL ÁREA VERDE Y SISITEMA DE RIEGO DEL 
PARQUE BELGRANO E INFINITO POR DESCUBRIR - RENGLON 3</v>
      </c>
      <c r="C904" s="90"/>
      <c r="D904" s="90"/>
      <c r="E904" s="90"/>
      <c r="F904" s="96" t="s">
        <v>38</v>
      </c>
      <c r="G904" s="280">
        <f>Fecha_Base</f>
        <v>44908</v>
      </c>
    </row>
    <row r="905" spans="1:123" ht="24" customHeight="1" x14ac:dyDescent="0.2">
      <c r="A905" s="281" t="s">
        <v>601</v>
      </c>
      <c r="B905" s="91" t="str">
        <f>Ubicación</f>
        <v>CAPITAL</v>
      </c>
      <c r="C905" s="91"/>
      <c r="D905" s="97"/>
      <c r="E905" s="98"/>
      <c r="G905" s="282"/>
    </row>
    <row r="906" spans="1:123" ht="24" customHeight="1" x14ac:dyDescent="0.2">
      <c r="A906" s="281" t="s">
        <v>39</v>
      </c>
      <c r="B906" s="100">
        <f>IFERROR(VALUE(LEFT(B907,FIND(".",B907)-1)),"")</f>
        <v>9</v>
      </c>
      <c r="C906" s="92" t="str">
        <f>IFERROR(VLOOKUP(B906,Tabla_CyP,2,FALSE),"")</f>
        <v xml:space="preserve">MANTENIMIENTO DEL SISTEMA ELECTRICO </v>
      </c>
      <c r="E906" s="98"/>
      <c r="G906" s="282"/>
    </row>
    <row r="907" spans="1:123" ht="24" customHeight="1" x14ac:dyDescent="0.2">
      <c r="A907" s="281" t="s">
        <v>25</v>
      </c>
      <c r="B907" s="101" t="str">
        <f>IFERROR(VLOOKUP(COUNTIF($A$1:A907,"ANALISIS DE PRECIOS"),Tabla_NumeroItem,2,FALSE),"")</f>
        <v>9.8</v>
      </c>
      <c r="C907" s="92" t="str">
        <f>IFERROR(VLOOKUP(B907,Tabla_CyP,2,FALSE),"")</f>
        <v>Provisión de Tiras de led</v>
      </c>
      <c r="D907" s="97"/>
      <c r="E907" s="98"/>
      <c r="F907" s="96" t="s">
        <v>26</v>
      </c>
      <c r="G907" s="283" t="str">
        <f>IFERROR(VLOOKUP(B907,Tabla_CyP,4,FALSE),"")</f>
        <v>ML</v>
      </c>
    </row>
    <row r="908" spans="1:123" ht="24" customHeight="1" x14ac:dyDescent="0.2">
      <c r="A908" s="281"/>
      <c r="B908" s="91"/>
      <c r="D908" s="97"/>
      <c r="E908" s="98"/>
      <c r="G908" s="282"/>
    </row>
    <row r="909" spans="1:123" ht="24" customHeight="1" x14ac:dyDescent="0.2">
      <c r="A909" s="331" t="s">
        <v>507</v>
      </c>
      <c r="B909" s="332"/>
      <c r="C909" s="333" t="s">
        <v>0</v>
      </c>
      <c r="D909" s="333" t="s">
        <v>27</v>
      </c>
      <c r="E909" s="335" t="s">
        <v>28</v>
      </c>
      <c r="F909" s="337" t="s">
        <v>29</v>
      </c>
      <c r="G909" s="337" t="s">
        <v>30</v>
      </c>
    </row>
    <row r="910" spans="1:123" s="97" customFormat="1" ht="24" customHeight="1" x14ac:dyDescent="0.2">
      <c r="A910" s="102" t="s">
        <v>508</v>
      </c>
      <c r="B910" s="102" t="s">
        <v>509</v>
      </c>
      <c r="C910" s="334"/>
      <c r="D910" s="334"/>
      <c r="E910" s="336"/>
      <c r="F910" s="338"/>
      <c r="G910" s="338"/>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284"/>
      <c r="B911" s="103"/>
      <c r="C911" s="143" t="s">
        <v>604</v>
      </c>
      <c r="D911" s="104"/>
      <c r="E911" s="105"/>
      <c r="F911" s="106"/>
      <c r="G911" s="285"/>
    </row>
    <row r="912" spans="1:123" s="229" customFormat="1" ht="24" customHeight="1" x14ac:dyDescent="0.2">
      <c r="A912" s="224" t="str">
        <f t="shared" ref="A912:A925" si="271">IFERROR(VLOOKUP(C912,Tabla_Insumos,4,FALSE),"")</f>
        <v/>
      </c>
      <c r="B912" s="222" t="str">
        <f>IFERROR(VLOOKUP(C912,Tabla_Insumos,5,FALSE),"")</f>
        <v/>
      </c>
      <c r="C912" s="223"/>
      <c r="D912" s="224" t="str">
        <f t="shared" ref="D912:D925" si="272">IFERROR(VLOOKUP(C912,Tabla_Insumos,2,FALSE),"")</f>
        <v/>
      </c>
      <c r="E912" s="225"/>
      <c r="F912" s="226">
        <f t="shared" ref="F912:F925" si="273">IFERROR(VLOOKUP(C912,Tabla_Insumos,3,FALSE),0)</f>
        <v>0</v>
      </c>
      <c r="G912" s="286">
        <f>ROUND(E912*F912,2)</f>
        <v>0</v>
      </c>
    </row>
    <row r="913" spans="1:7" s="229" customFormat="1" ht="24" customHeight="1" x14ac:dyDescent="0.2">
      <c r="A913" s="224" t="str">
        <f t="shared" si="271"/>
        <v/>
      </c>
      <c r="B913" s="222" t="str">
        <f t="shared" ref="B913:B925" si="274">IFERROR(VLOOKUP(C913,Tabla_Insumos,5,FALSE),"")</f>
        <v/>
      </c>
      <c r="C913" s="223"/>
      <c r="D913" s="224" t="str">
        <f t="shared" si="272"/>
        <v/>
      </c>
      <c r="E913" s="225"/>
      <c r="F913" s="226">
        <f t="shared" si="273"/>
        <v>0</v>
      </c>
      <c r="G913" s="286">
        <f t="shared" ref="G913:G925" si="275">ROUND(E913*F913,2)</f>
        <v>0</v>
      </c>
    </row>
    <row r="914" spans="1:7" s="229" customFormat="1" ht="24" customHeight="1" x14ac:dyDescent="0.2">
      <c r="A914" s="224" t="str">
        <f t="shared" si="271"/>
        <v/>
      </c>
      <c r="B914" s="222" t="str">
        <f t="shared" si="274"/>
        <v/>
      </c>
      <c r="C914" s="223"/>
      <c r="D914" s="224" t="str">
        <f t="shared" si="272"/>
        <v/>
      </c>
      <c r="E914" s="225"/>
      <c r="F914" s="226">
        <f t="shared" si="273"/>
        <v>0</v>
      </c>
      <c r="G914" s="286">
        <f t="shared" si="275"/>
        <v>0</v>
      </c>
    </row>
    <row r="915" spans="1:7" s="229" customFormat="1" ht="24" customHeight="1" x14ac:dyDescent="0.2">
      <c r="A915" s="224" t="str">
        <f t="shared" si="271"/>
        <v/>
      </c>
      <c r="B915" s="222" t="str">
        <f t="shared" si="274"/>
        <v/>
      </c>
      <c r="C915" s="223"/>
      <c r="D915" s="224" t="str">
        <f t="shared" si="272"/>
        <v/>
      </c>
      <c r="E915" s="225"/>
      <c r="F915" s="226">
        <f t="shared" si="273"/>
        <v>0</v>
      </c>
      <c r="G915" s="286">
        <f t="shared" si="275"/>
        <v>0</v>
      </c>
    </row>
    <row r="916" spans="1:7" s="229" customFormat="1" ht="24" customHeight="1" x14ac:dyDescent="0.2">
      <c r="A916" s="224" t="str">
        <f t="shared" si="271"/>
        <v/>
      </c>
      <c r="B916" s="222" t="str">
        <f t="shared" si="274"/>
        <v/>
      </c>
      <c r="C916" s="223"/>
      <c r="D916" s="224" t="str">
        <f t="shared" si="272"/>
        <v/>
      </c>
      <c r="E916" s="225"/>
      <c r="F916" s="226">
        <f t="shared" si="273"/>
        <v>0</v>
      </c>
      <c r="G916" s="286">
        <f t="shared" si="275"/>
        <v>0</v>
      </c>
    </row>
    <row r="917" spans="1:7" s="229" customFormat="1" ht="24" customHeight="1" x14ac:dyDescent="0.2">
      <c r="A917" s="224" t="str">
        <f t="shared" si="271"/>
        <v/>
      </c>
      <c r="B917" s="222" t="str">
        <f t="shared" si="274"/>
        <v/>
      </c>
      <c r="C917" s="223"/>
      <c r="D917" s="224" t="str">
        <f t="shared" si="272"/>
        <v/>
      </c>
      <c r="E917" s="225"/>
      <c r="F917" s="226">
        <f t="shared" si="273"/>
        <v>0</v>
      </c>
      <c r="G917" s="286">
        <f t="shared" si="275"/>
        <v>0</v>
      </c>
    </row>
    <row r="918" spans="1:7" s="229" customFormat="1" ht="24" customHeight="1" x14ac:dyDescent="0.2">
      <c r="A918" s="224" t="str">
        <f t="shared" si="271"/>
        <v/>
      </c>
      <c r="B918" s="222" t="str">
        <f t="shared" si="274"/>
        <v/>
      </c>
      <c r="C918" s="223"/>
      <c r="D918" s="224" t="str">
        <f t="shared" si="272"/>
        <v/>
      </c>
      <c r="E918" s="225"/>
      <c r="F918" s="226">
        <f t="shared" si="273"/>
        <v>0</v>
      </c>
      <c r="G918" s="286">
        <f t="shared" si="275"/>
        <v>0</v>
      </c>
    </row>
    <row r="919" spans="1:7" s="229" customFormat="1" ht="24" customHeight="1" x14ac:dyDescent="0.2">
      <c r="A919" s="224" t="str">
        <f t="shared" si="271"/>
        <v/>
      </c>
      <c r="B919" s="222" t="str">
        <f t="shared" si="274"/>
        <v/>
      </c>
      <c r="C919" s="223"/>
      <c r="D919" s="224" t="str">
        <f t="shared" si="272"/>
        <v/>
      </c>
      <c r="E919" s="225"/>
      <c r="F919" s="226">
        <f t="shared" si="273"/>
        <v>0</v>
      </c>
      <c r="G919" s="286">
        <f t="shared" si="275"/>
        <v>0</v>
      </c>
    </row>
    <row r="920" spans="1:7" s="229" customFormat="1" ht="24" customHeight="1" x14ac:dyDescent="0.2">
      <c r="A920" s="224" t="str">
        <f t="shared" si="271"/>
        <v/>
      </c>
      <c r="B920" s="222" t="str">
        <f t="shared" si="274"/>
        <v/>
      </c>
      <c r="C920" s="223"/>
      <c r="D920" s="224" t="str">
        <f t="shared" si="272"/>
        <v/>
      </c>
      <c r="E920" s="225"/>
      <c r="F920" s="226">
        <f t="shared" si="273"/>
        <v>0</v>
      </c>
      <c r="G920" s="286">
        <f t="shared" si="275"/>
        <v>0</v>
      </c>
    </row>
    <row r="921" spans="1:7" s="229" customFormat="1" ht="24" customHeight="1" x14ac:dyDescent="0.2">
      <c r="A921" s="224" t="str">
        <f t="shared" si="271"/>
        <v/>
      </c>
      <c r="B921" s="222" t="str">
        <f t="shared" si="274"/>
        <v/>
      </c>
      <c r="C921" s="223"/>
      <c r="D921" s="224" t="str">
        <f t="shared" si="272"/>
        <v/>
      </c>
      <c r="E921" s="225"/>
      <c r="F921" s="226">
        <f t="shared" si="273"/>
        <v>0</v>
      </c>
      <c r="G921" s="286">
        <f t="shared" si="275"/>
        <v>0</v>
      </c>
    </row>
    <row r="922" spans="1:7" s="229" customFormat="1" ht="24" customHeight="1" x14ac:dyDescent="0.2">
      <c r="A922" s="224" t="str">
        <f t="shared" si="271"/>
        <v/>
      </c>
      <c r="B922" s="222" t="str">
        <f t="shared" si="274"/>
        <v/>
      </c>
      <c r="C922" s="223"/>
      <c r="D922" s="224" t="str">
        <f t="shared" si="272"/>
        <v/>
      </c>
      <c r="E922" s="225"/>
      <c r="F922" s="226">
        <f t="shared" si="273"/>
        <v>0</v>
      </c>
      <c r="G922" s="286">
        <f t="shared" si="275"/>
        <v>0</v>
      </c>
    </row>
    <row r="923" spans="1:7" s="229" customFormat="1" ht="24" customHeight="1" x14ac:dyDescent="0.2">
      <c r="A923" s="224" t="str">
        <f t="shared" si="271"/>
        <v/>
      </c>
      <c r="B923" s="222" t="str">
        <f t="shared" si="274"/>
        <v/>
      </c>
      <c r="C923" s="223"/>
      <c r="D923" s="224" t="str">
        <f t="shared" si="272"/>
        <v/>
      </c>
      <c r="E923" s="225"/>
      <c r="F923" s="226">
        <f t="shared" si="273"/>
        <v>0</v>
      </c>
      <c r="G923" s="286">
        <f t="shared" si="275"/>
        <v>0</v>
      </c>
    </row>
    <row r="924" spans="1:7" s="229" customFormat="1" ht="24" customHeight="1" x14ac:dyDescent="0.2">
      <c r="A924" s="224" t="str">
        <f t="shared" si="271"/>
        <v/>
      </c>
      <c r="B924" s="222" t="str">
        <f t="shared" si="274"/>
        <v/>
      </c>
      <c r="C924" s="223"/>
      <c r="D924" s="224" t="str">
        <f t="shared" si="272"/>
        <v/>
      </c>
      <c r="E924" s="225"/>
      <c r="F924" s="226">
        <f t="shared" si="273"/>
        <v>0</v>
      </c>
      <c r="G924" s="286">
        <f t="shared" si="275"/>
        <v>0</v>
      </c>
    </row>
    <row r="925" spans="1:7" s="229" customFormat="1" ht="24" customHeight="1" x14ac:dyDescent="0.2">
      <c r="A925" s="224" t="str">
        <f t="shared" si="271"/>
        <v/>
      </c>
      <c r="B925" s="222" t="str">
        <f t="shared" si="274"/>
        <v/>
      </c>
      <c r="C925" s="223"/>
      <c r="D925" s="224" t="str">
        <f t="shared" si="272"/>
        <v/>
      </c>
      <c r="E925" s="225"/>
      <c r="F925" s="227">
        <f t="shared" si="273"/>
        <v>0</v>
      </c>
      <c r="G925" s="286">
        <f t="shared" si="275"/>
        <v>0</v>
      </c>
    </row>
    <row r="926" spans="1:7" ht="24" customHeight="1" x14ac:dyDescent="0.2">
      <c r="A926" s="287"/>
      <c r="D926" s="97"/>
      <c r="E926" s="98"/>
      <c r="F926" s="273" t="s">
        <v>31</v>
      </c>
      <c r="G926" s="288">
        <f>SUBTOTAL(9,G912:G925)</f>
        <v>0</v>
      </c>
    </row>
    <row r="927" spans="1:7" ht="24" customHeight="1" x14ac:dyDescent="0.2">
      <c r="A927" s="287"/>
      <c r="C927" s="107" t="s">
        <v>605</v>
      </c>
      <c r="D927" s="97"/>
      <c r="E927" s="98"/>
      <c r="G927" s="289"/>
    </row>
    <row r="928" spans="1:7" s="229" customFormat="1" ht="24" customHeight="1" x14ac:dyDescent="0.2">
      <c r="A928" s="224" t="str">
        <f t="shared" ref="A928:A935" si="276">IFERROR(VLOOKUP(C928,Tabla_Insumos,4,FALSE),"")</f>
        <v/>
      </c>
      <c r="B928" s="222">
        <f t="shared" ref="B928:B935" si="277">IFERROR(VLOOKUP(A928,Tabla_Indices,5,FALSE),"")</f>
        <v>0</v>
      </c>
      <c r="C928" s="223"/>
      <c r="D928" s="224" t="str">
        <f t="shared" ref="D928:D935" si="278">IFERROR(VLOOKUP(C928,Tabla_Insumos,2,FALSE),"")</f>
        <v/>
      </c>
      <c r="E928" s="225"/>
      <c r="F928" s="228">
        <f t="shared" ref="F928:F935" si="279">IFERROR(VLOOKUP(C928,Tabla_Insumos,3,FALSE),0)</f>
        <v>0</v>
      </c>
      <c r="G928" s="286">
        <f>ROUND(E928*F928,2)</f>
        <v>0</v>
      </c>
    </row>
    <row r="929" spans="1:7" s="229" customFormat="1" ht="24" customHeight="1" x14ac:dyDescent="0.2">
      <c r="A929" s="224" t="str">
        <f t="shared" si="276"/>
        <v/>
      </c>
      <c r="B929" s="222">
        <f t="shared" si="277"/>
        <v>0</v>
      </c>
      <c r="C929" s="223"/>
      <c r="D929" s="224" t="str">
        <f t="shared" si="278"/>
        <v/>
      </c>
      <c r="E929" s="225"/>
      <c r="F929" s="228">
        <f t="shared" si="279"/>
        <v>0</v>
      </c>
      <c r="G929" s="286">
        <f>ROUND(E929*F929,2)</f>
        <v>0</v>
      </c>
    </row>
    <row r="930" spans="1:7" s="229" customFormat="1" ht="24" customHeight="1" x14ac:dyDescent="0.2">
      <c r="A930" s="224" t="str">
        <f t="shared" si="276"/>
        <v/>
      </c>
      <c r="B930" s="222">
        <f t="shared" si="277"/>
        <v>0</v>
      </c>
      <c r="C930" s="223"/>
      <c r="D930" s="224" t="str">
        <f t="shared" si="278"/>
        <v/>
      </c>
      <c r="E930" s="225"/>
      <c r="F930" s="228">
        <f t="shared" si="279"/>
        <v>0</v>
      </c>
      <c r="G930" s="286">
        <f t="shared" ref="G930:G935" si="280">ROUND(E930*F930,2)</f>
        <v>0</v>
      </c>
    </row>
    <row r="931" spans="1:7" s="229" customFormat="1" ht="24" customHeight="1" x14ac:dyDescent="0.2">
      <c r="A931" s="224" t="str">
        <f t="shared" si="276"/>
        <v/>
      </c>
      <c r="B931" s="222">
        <f t="shared" si="277"/>
        <v>0</v>
      </c>
      <c r="C931" s="223"/>
      <c r="D931" s="224" t="str">
        <f t="shared" si="278"/>
        <v/>
      </c>
      <c r="E931" s="225"/>
      <c r="F931" s="228">
        <f t="shared" si="279"/>
        <v>0</v>
      </c>
      <c r="G931" s="286">
        <f t="shared" si="280"/>
        <v>0</v>
      </c>
    </row>
    <row r="932" spans="1:7" s="229" customFormat="1" ht="24" customHeight="1" x14ac:dyDescent="0.2">
      <c r="A932" s="224" t="str">
        <f t="shared" si="276"/>
        <v/>
      </c>
      <c r="B932" s="222">
        <f t="shared" si="277"/>
        <v>0</v>
      </c>
      <c r="C932" s="223"/>
      <c r="D932" s="224" t="str">
        <f t="shared" si="278"/>
        <v/>
      </c>
      <c r="E932" s="225"/>
      <c r="F932" s="226">
        <f t="shared" si="279"/>
        <v>0</v>
      </c>
      <c r="G932" s="286">
        <f t="shared" si="280"/>
        <v>0</v>
      </c>
    </row>
    <row r="933" spans="1:7" s="229" customFormat="1" ht="24" customHeight="1" x14ac:dyDescent="0.2">
      <c r="A933" s="224" t="str">
        <f t="shared" si="276"/>
        <v/>
      </c>
      <c r="B933" s="222">
        <f t="shared" si="277"/>
        <v>0</v>
      </c>
      <c r="C933" s="223"/>
      <c r="D933" s="224" t="str">
        <f t="shared" si="278"/>
        <v/>
      </c>
      <c r="E933" s="225"/>
      <c r="F933" s="226">
        <f t="shared" si="279"/>
        <v>0</v>
      </c>
      <c r="G933" s="286">
        <f t="shared" si="280"/>
        <v>0</v>
      </c>
    </row>
    <row r="934" spans="1:7" s="229" customFormat="1" ht="24" customHeight="1" x14ac:dyDescent="0.2">
      <c r="A934" s="224" t="str">
        <f t="shared" si="276"/>
        <v/>
      </c>
      <c r="B934" s="222">
        <f t="shared" si="277"/>
        <v>0</v>
      </c>
      <c r="C934" s="223"/>
      <c r="D934" s="224" t="str">
        <f t="shared" si="278"/>
        <v/>
      </c>
      <c r="E934" s="225"/>
      <c r="F934" s="226">
        <f t="shared" si="279"/>
        <v>0</v>
      </c>
      <c r="G934" s="286">
        <f t="shared" si="280"/>
        <v>0</v>
      </c>
    </row>
    <row r="935" spans="1:7" s="229" customFormat="1" ht="24" customHeight="1" x14ac:dyDescent="0.2">
      <c r="A935" s="224" t="str">
        <f t="shared" si="276"/>
        <v/>
      </c>
      <c r="B935" s="222">
        <f t="shared" si="277"/>
        <v>0</v>
      </c>
      <c r="C935" s="223"/>
      <c r="D935" s="224" t="str">
        <f t="shared" si="278"/>
        <v/>
      </c>
      <c r="E935" s="225"/>
      <c r="F935" s="226">
        <f t="shared" si="279"/>
        <v>0</v>
      </c>
      <c r="G935" s="286">
        <f t="shared" si="280"/>
        <v>0</v>
      </c>
    </row>
    <row r="936" spans="1:7" ht="24" customHeight="1" x14ac:dyDescent="0.2">
      <c r="A936" s="287"/>
      <c r="D936" s="97"/>
      <c r="E936" s="98"/>
      <c r="F936" s="273" t="s">
        <v>32</v>
      </c>
      <c r="G936" s="288">
        <f>SUBTOTAL(9,G928:G935)</f>
        <v>0</v>
      </c>
    </row>
    <row r="937" spans="1:7" ht="24" customHeight="1" x14ac:dyDescent="0.2">
      <c r="A937" s="287"/>
      <c r="C937" s="107" t="s">
        <v>606</v>
      </c>
      <c r="D937" s="97"/>
      <c r="E937" s="98"/>
      <c r="G937" s="289"/>
    </row>
    <row r="938" spans="1:7" s="229" customFormat="1" ht="24" customHeight="1" x14ac:dyDescent="0.2">
      <c r="A938" s="224" t="str">
        <f t="shared" ref="A938:A946" si="281">IFERROR(VLOOKUP(C938,Tabla_Insumos,4,FALSE),"")</f>
        <v/>
      </c>
      <c r="B938" s="222" t="str">
        <f t="shared" ref="B938:B946" si="282">IFERROR(VLOOKUP(C938,Tabla_Insumos,5,FALSE),"")</f>
        <v/>
      </c>
      <c r="C938" s="223"/>
      <c r="D938" s="224" t="str">
        <f t="shared" ref="D938:D946" si="283">IFERROR(VLOOKUP(C938,Tabla_Insumos,2,FALSE),"")</f>
        <v/>
      </c>
      <c r="E938" s="225"/>
      <c r="F938" s="226">
        <f t="shared" ref="F938:F946" si="284">IFERROR(VLOOKUP(C938,Tabla_Insumos,3,FALSE),0)</f>
        <v>0</v>
      </c>
      <c r="G938" s="286">
        <f t="shared" ref="G938:G946" si="285">ROUND(E938*F938,2)</f>
        <v>0</v>
      </c>
    </row>
    <row r="939" spans="1:7" s="229" customFormat="1" ht="24" customHeight="1" x14ac:dyDescent="0.2">
      <c r="A939" s="224" t="str">
        <f t="shared" si="281"/>
        <v/>
      </c>
      <c r="B939" s="222" t="str">
        <f t="shared" si="282"/>
        <v/>
      </c>
      <c r="C939" s="223"/>
      <c r="D939" s="224" t="str">
        <f t="shared" si="283"/>
        <v/>
      </c>
      <c r="E939" s="225"/>
      <c r="F939" s="226">
        <f t="shared" si="284"/>
        <v>0</v>
      </c>
      <c r="G939" s="286">
        <f t="shared" si="285"/>
        <v>0</v>
      </c>
    </row>
    <row r="940" spans="1:7" s="229" customFormat="1" ht="24" customHeight="1" x14ac:dyDescent="0.2">
      <c r="A940" s="224" t="str">
        <f t="shared" si="281"/>
        <v/>
      </c>
      <c r="B940" s="222" t="str">
        <f t="shared" si="282"/>
        <v/>
      </c>
      <c r="C940" s="223"/>
      <c r="D940" s="224" t="str">
        <f t="shared" si="283"/>
        <v/>
      </c>
      <c r="E940" s="225"/>
      <c r="F940" s="226">
        <f t="shared" si="284"/>
        <v>0</v>
      </c>
      <c r="G940" s="286">
        <f t="shared" si="285"/>
        <v>0</v>
      </c>
    </row>
    <row r="941" spans="1:7" s="229" customFormat="1" ht="24" customHeight="1" x14ac:dyDescent="0.2">
      <c r="A941" s="224" t="str">
        <f t="shared" si="281"/>
        <v/>
      </c>
      <c r="B941" s="222" t="str">
        <f t="shared" si="282"/>
        <v/>
      </c>
      <c r="C941" s="223"/>
      <c r="D941" s="224" t="str">
        <f t="shared" si="283"/>
        <v/>
      </c>
      <c r="E941" s="225"/>
      <c r="F941" s="226">
        <f t="shared" si="284"/>
        <v>0</v>
      </c>
      <c r="G941" s="286">
        <f t="shared" si="285"/>
        <v>0</v>
      </c>
    </row>
    <row r="942" spans="1:7" s="229" customFormat="1" ht="24" customHeight="1" x14ac:dyDescent="0.2">
      <c r="A942" s="224" t="str">
        <f t="shared" si="281"/>
        <v/>
      </c>
      <c r="B942" s="222" t="str">
        <f t="shared" si="282"/>
        <v/>
      </c>
      <c r="C942" s="223"/>
      <c r="D942" s="224" t="str">
        <f t="shared" si="283"/>
        <v/>
      </c>
      <c r="E942" s="225"/>
      <c r="F942" s="226">
        <f t="shared" si="284"/>
        <v>0</v>
      </c>
      <c r="G942" s="286">
        <f t="shared" si="285"/>
        <v>0</v>
      </c>
    </row>
    <row r="943" spans="1:7" s="229" customFormat="1" ht="24" customHeight="1" x14ac:dyDescent="0.2">
      <c r="A943" s="224" t="str">
        <f t="shared" si="281"/>
        <v/>
      </c>
      <c r="B943" s="222" t="str">
        <f t="shared" si="282"/>
        <v/>
      </c>
      <c r="C943" s="223"/>
      <c r="D943" s="224" t="str">
        <f t="shared" si="283"/>
        <v/>
      </c>
      <c r="E943" s="225"/>
      <c r="F943" s="226">
        <f t="shared" si="284"/>
        <v>0</v>
      </c>
      <c r="G943" s="286">
        <f t="shared" si="285"/>
        <v>0</v>
      </c>
    </row>
    <row r="944" spans="1:7" s="229" customFormat="1" ht="24" customHeight="1" x14ac:dyDescent="0.2">
      <c r="A944" s="224" t="str">
        <f t="shared" si="281"/>
        <v/>
      </c>
      <c r="B944" s="222" t="str">
        <f t="shared" si="282"/>
        <v/>
      </c>
      <c r="C944" s="223"/>
      <c r="D944" s="224" t="str">
        <f t="shared" si="283"/>
        <v/>
      </c>
      <c r="E944" s="225"/>
      <c r="F944" s="226">
        <f t="shared" si="284"/>
        <v>0</v>
      </c>
      <c r="G944" s="286">
        <f t="shared" si="285"/>
        <v>0</v>
      </c>
    </row>
    <row r="945" spans="1:123" s="229" customFormat="1" ht="24" customHeight="1" x14ac:dyDescent="0.2">
      <c r="A945" s="224" t="str">
        <f t="shared" si="281"/>
        <v/>
      </c>
      <c r="B945" s="222" t="str">
        <f t="shared" si="282"/>
        <v/>
      </c>
      <c r="C945" s="223"/>
      <c r="D945" s="224" t="str">
        <f t="shared" si="283"/>
        <v/>
      </c>
      <c r="E945" s="225"/>
      <c r="F945" s="226">
        <f t="shared" si="284"/>
        <v>0</v>
      </c>
      <c r="G945" s="286">
        <f t="shared" si="285"/>
        <v>0</v>
      </c>
    </row>
    <row r="946" spans="1:123" s="229" customFormat="1" ht="24" customHeight="1" x14ac:dyDescent="0.2">
      <c r="A946" s="224" t="str">
        <f t="shared" si="281"/>
        <v/>
      </c>
      <c r="B946" s="222" t="str">
        <f t="shared" si="282"/>
        <v/>
      </c>
      <c r="C946" s="223"/>
      <c r="D946" s="224" t="str">
        <f t="shared" si="283"/>
        <v/>
      </c>
      <c r="E946" s="225"/>
      <c r="F946" s="226">
        <f t="shared" si="284"/>
        <v>0</v>
      </c>
      <c r="G946" s="286">
        <f t="shared" si="285"/>
        <v>0</v>
      </c>
    </row>
    <row r="947" spans="1:123" ht="24" customHeight="1" x14ac:dyDescent="0.2">
      <c r="A947" s="290"/>
      <c r="B947" s="97"/>
      <c r="D947" s="97"/>
      <c r="E947" s="98"/>
      <c r="F947" s="273" t="s">
        <v>33</v>
      </c>
      <c r="G947" s="288">
        <f>SUBTOTAL(9,G938:G946)</f>
        <v>0</v>
      </c>
    </row>
    <row r="948" spans="1:123" ht="24" customHeight="1" x14ac:dyDescent="0.2">
      <c r="A948" s="291"/>
      <c r="B948" s="97"/>
      <c r="D948" s="97"/>
      <c r="E948" s="98"/>
      <c r="G948" s="289"/>
    </row>
    <row r="949" spans="1:123" ht="24" customHeight="1" x14ac:dyDescent="0.2">
      <c r="A949" s="292" t="str">
        <f>B907</f>
        <v>9.8</v>
      </c>
      <c r="B949" s="293" t="str">
        <f>C907</f>
        <v>Provisión de Tiras de led</v>
      </c>
      <c r="C949" s="104"/>
      <c r="D949" s="104" t="s">
        <v>34</v>
      </c>
      <c r="E949" s="105"/>
      <c r="F949" s="295" t="s">
        <v>35</v>
      </c>
      <c r="G949" s="294">
        <f>SUBTOTAL(9,G912:G948)</f>
        <v>0</v>
      </c>
    </row>
    <row r="951" spans="1:123" ht="24" customHeight="1" x14ac:dyDescent="0.2">
      <c r="A951" s="274" t="s">
        <v>37</v>
      </c>
      <c r="B951" s="275"/>
      <c r="C951" s="275"/>
      <c r="D951" s="275"/>
      <c r="E951" s="275"/>
      <c r="F951" s="275"/>
      <c r="G951" s="276"/>
    </row>
    <row r="952" spans="1:123" ht="24" customHeight="1" x14ac:dyDescent="0.2">
      <c r="A952" s="277" t="s">
        <v>602</v>
      </c>
      <c r="B952" s="93" t="str">
        <f>Comitente</f>
        <v>DIRECCION PROVINCIAL DE ESPACIOS VERDES</v>
      </c>
      <c r="C952" s="89"/>
      <c r="D952" s="94"/>
      <c r="E952" s="94"/>
      <c r="F952" s="95"/>
      <c r="G952" s="278"/>
    </row>
    <row r="953" spans="1:123" ht="24" customHeight="1" x14ac:dyDescent="0.2">
      <c r="A953" s="277" t="s">
        <v>603</v>
      </c>
      <c r="B953" s="93">
        <f>Contratista</f>
        <v>0</v>
      </c>
      <c r="C953" s="90"/>
      <c r="D953" s="90"/>
      <c r="E953" s="90"/>
      <c r="F953" s="96"/>
      <c r="G953" s="279"/>
    </row>
    <row r="954" spans="1:123" ht="24" customHeight="1" x14ac:dyDescent="0.2">
      <c r="A954" s="277" t="s">
        <v>24</v>
      </c>
      <c r="B954" s="93" t="str">
        <f>Obra</f>
        <v>MANTENIMIENTO DEL ÁREA VERDE Y SISITEMA DE RIEGO DEL 
PARQUE BELGRANO E INFINITO POR DESCUBRIR - RENGLON 3</v>
      </c>
      <c r="C954" s="90"/>
      <c r="D954" s="90"/>
      <c r="E954" s="90"/>
      <c r="F954" s="96" t="s">
        <v>38</v>
      </c>
      <c r="G954" s="280">
        <f>Fecha_Base</f>
        <v>44908</v>
      </c>
    </row>
    <row r="955" spans="1:123" ht="24" customHeight="1" x14ac:dyDescent="0.2">
      <c r="A955" s="281" t="s">
        <v>601</v>
      </c>
      <c r="B955" s="91" t="str">
        <f>Ubicación</f>
        <v>CAPITAL</v>
      </c>
      <c r="C955" s="91"/>
      <c r="D955" s="97"/>
      <c r="E955" s="98"/>
      <c r="G955" s="282"/>
    </row>
    <row r="956" spans="1:123" ht="24" customHeight="1" x14ac:dyDescent="0.2">
      <c r="A956" s="281" t="s">
        <v>39</v>
      </c>
      <c r="B956" s="100">
        <f>IFERROR(VALUE(LEFT(B957,FIND(".",B957)-1)),"")</f>
        <v>9</v>
      </c>
      <c r="C956" s="92" t="str">
        <f>IFERROR(VLOOKUP(B956,Tabla_CyP,2,FALSE),"")</f>
        <v xml:space="preserve">MANTENIMIENTO DEL SISTEMA ELECTRICO </v>
      </c>
      <c r="E956" s="98"/>
      <c r="G956" s="282"/>
    </row>
    <row r="957" spans="1:123" ht="24" customHeight="1" x14ac:dyDescent="0.2">
      <c r="A957" s="281" t="s">
        <v>25</v>
      </c>
      <c r="B957" s="101" t="str">
        <f>IFERROR(VLOOKUP(COUNTIF($A$1:A957,"ANALISIS DE PRECIOS"),Tabla_NumeroItem,2,FALSE),"")</f>
        <v>9.9</v>
      </c>
      <c r="C957" s="92" t="str">
        <f>IFERROR(VLOOKUP(B957,Tabla_CyP,2,FALSE),"")</f>
        <v>Provisión de Ojos de Buey</v>
      </c>
      <c r="D957" s="97"/>
      <c r="E957" s="98"/>
      <c r="F957" s="96" t="s">
        <v>26</v>
      </c>
      <c r="G957" s="283" t="str">
        <f>IFERROR(VLOOKUP(B957,Tabla_CyP,4,FALSE),"")</f>
        <v>UN</v>
      </c>
    </row>
    <row r="958" spans="1:123" ht="24" customHeight="1" x14ac:dyDescent="0.2">
      <c r="A958" s="281"/>
      <c r="B958" s="91"/>
      <c r="D958" s="97"/>
      <c r="E958" s="98"/>
      <c r="G958" s="282"/>
    </row>
    <row r="959" spans="1:123" ht="24" customHeight="1" x14ac:dyDescent="0.2">
      <c r="A959" s="331" t="s">
        <v>507</v>
      </c>
      <c r="B959" s="332"/>
      <c r="C959" s="333" t="s">
        <v>0</v>
      </c>
      <c r="D959" s="333" t="s">
        <v>27</v>
      </c>
      <c r="E959" s="335" t="s">
        <v>28</v>
      </c>
      <c r="F959" s="337" t="s">
        <v>29</v>
      </c>
      <c r="G959" s="337" t="s">
        <v>30</v>
      </c>
    </row>
    <row r="960" spans="1:123" s="97" customFormat="1" ht="24" customHeight="1" x14ac:dyDescent="0.2">
      <c r="A960" s="102" t="s">
        <v>508</v>
      </c>
      <c r="B960" s="102" t="s">
        <v>509</v>
      </c>
      <c r="C960" s="334"/>
      <c r="D960" s="334"/>
      <c r="E960" s="336"/>
      <c r="F960" s="338"/>
      <c r="G960" s="338"/>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284"/>
      <c r="B961" s="103"/>
      <c r="C961" s="143" t="s">
        <v>604</v>
      </c>
      <c r="D961" s="104"/>
      <c r="E961" s="105"/>
      <c r="F961" s="106"/>
      <c r="G961" s="285"/>
    </row>
    <row r="962" spans="1:7" s="229" customFormat="1" ht="24" customHeight="1" x14ac:dyDescent="0.2">
      <c r="A962" s="224" t="str">
        <f t="shared" ref="A962:A975" si="286">IFERROR(VLOOKUP(C962,Tabla_Insumos,4,FALSE),"")</f>
        <v/>
      </c>
      <c r="B962" s="222" t="str">
        <f>IFERROR(VLOOKUP(C962,Tabla_Insumos,5,FALSE),"")</f>
        <v/>
      </c>
      <c r="C962" s="223"/>
      <c r="D962" s="224" t="str">
        <f t="shared" ref="D962:D975" si="287">IFERROR(VLOOKUP(C962,Tabla_Insumos,2,FALSE),"")</f>
        <v/>
      </c>
      <c r="E962" s="225"/>
      <c r="F962" s="226">
        <f t="shared" ref="F962:F975" si="288">IFERROR(VLOOKUP(C962,Tabla_Insumos,3,FALSE),0)</f>
        <v>0</v>
      </c>
      <c r="G962" s="286">
        <f>ROUND(E962*F962,2)</f>
        <v>0</v>
      </c>
    </row>
    <row r="963" spans="1:7" s="229" customFormat="1" ht="24" customHeight="1" x14ac:dyDescent="0.2">
      <c r="A963" s="224" t="str">
        <f t="shared" si="286"/>
        <v/>
      </c>
      <c r="B963" s="222" t="str">
        <f t="shared" ref="B963:B975" si="289">IFERROR(VLOOKUP(C963,Tabla_Insumos,5,FALSE),"")</f>
        <v/>
      </c>
      <c r="C963" s="223"/>
      <c r="D963" s="224" t="str">
        <f t="shared" si="287"/>
        <v/>
      </c>
      <c r="E963" s="225"/>
      <c r="F963" s="226">
        <f t="shared" si="288"/>
        <v>0</v>
      </c>
      <c r="G963" s="286">
        <f t="shared" ref="G963:G975" si="290">ROUND(E963*F963,2)</f>
        <v>0</v>
      </c>
    </row>
    <row r="964" spans="1:7" s="229" customFormat="1" ht="24" customHeight="1" x14ac:dyDescent="0.2">
      <c r="A964" s="224" t="str">
        <f t="shared" si="286"/>
        <v/>
      </c>
      <c r="B964" s="222" t="str">
        <f t="shared" si="289"/>
        <v/>
      </c>
      <c r="C964" s="223"/>
      <c r="D964" s="224" t="str">
        <f t="shared" si="287"/>
        <v/>
      </c>
      <c r="E964" s="225"/>
      <c r="F964" s="226">
        <f t="shared" si="288"/>
        <v>0</v>
      </c>
      <c r="G964" s="286">
        <f t="shared" si="290"/>
        <v>0</v>
      </c>
    </row>
    <row r="965" spans="1:7" s="229" customFormat="1" ht="24" customHeight="1" x14ac:dyDescent="0.2">
      <c r="A965" s="224" t="str">
        <f t="shared" si="286"/>
        <v/>
      </c>
      <c r="B965" s="222" t="str">
        <f t="shared" si="289"/>
        <v/>
      </c>
      <c r="C965" s="223"/>
      <c r="D965" s="224" t="str">
        <f t="shared" si="287"/>
        <v/>
      </c>
      <c r="E965" s="225"/>
      <c r="F965" s="226">
        <f t="shared" si="288"/>
        <v>0</v>
      </c>
      <c r="G965" s="286">
        <f t="shared" si="290"/>
        <v>0</v>
      </c>
    </row>
    <row r="966" spans="1:7" s="229" customFormat="1" ht="24" customHeight="1" x14ac:dyDescent="0.2">
      <c r="A966" s="224" t="str">
        <f t="shared" si="286"/>
        <v/>
      </c>
      <c r="B966" s="222" t="str">
        <f t="shared" si="289"/>
        <v/>
      </c>
      <c r="C966" s="223"/>
      <c r="D966" s="224" t="str">
        <f t="shared" si="287"/>
        <v/>
      </c>
      <c r="E966" s="225"/>
      <c r="F966" s="226">
        <f t="shared" si="288"/>
        <v>0</v>
      </c>
      <c r="G966" s="286">
        <f t="shared" si="290"/>
        <v>0</v>
      </c>
    </row>
    <row r="967" spans="1:7" s="229" customFormat="1" ht="24" customHeight="1" x14ac:dyDescent="0.2">
      <c r="A967" s="224" t="str">
        <f t="shared" si="286"/>
        <v/>
      </c>
      <c r="B967" s="222" t="str">
        <f t="shared" si="289"/>
        <v/>
      </c>
      <c r="C967" s="223"/>
      <c r="D967" s="224" t="str">
        <f t="shared" si="287"/>
        <v/>
      </c>
      <c r="E967" s="225"/>
      <c r="F967" s="226">
        <f t="shared" si="288"/>
        <v>0</v>
      </c>
      <c r="G967" s="286">
        <f t="shared" si="290"/>
        <v>0</v>
      </c>
    </row>
    <row r="968" spans="1:7" s="229" customFormat="1" ht="24" customHeight="1" x14ac:dyDescent="0.2">
      <c r="A968" s="224" t="str">
        <f t="shared" si="286"/>
        <v/>
      </c>
      <c r="B968" s="222" t="str">
        <f t="shared" si="289"/>
        <v/>
      </c>
      <c r="C968" s="223"/>
      <c r="D968" s="224" t="str">
        <f t="shared" si="287"/>
        <v/>
      </c>
      <c r="E968" s="225"/>
      <c r="F968" s="226">
        <f t="shared" si="288"/>
        <v>0</v>
      </c>
      <c r="G968" s="286">
        <f t="shared" si="290"/>
        <v>0</v>
      </c>
    </row>
    <row r="969" spans="1:7" s="229" customFormat="1" ht="24" customHeight="1" x14ac:dyDescent="0.2">
      <c r="A969" s="224" t="str">
        <f t="shared" si="286"/>
        <v/>
      </c>
      <c r="B969" s="222" t="str">
        <f t="shared" si="289"/>
        <v/>
      </c>
      <c r="C969" s="223"/>
      <c r="D969" s="224" t="str">
        <f t="shared" si="287"/>
        <v/>
      </c>
      <c r="E969" s="225"/>
      <c r="F969" s="226">
        <f t="shared" si="288"/>
        <v>0</v>
      </c>
      <c r="G969" s="286">
        <f t="shared" si="290"/>
        <v>0</v>
      </c>
    </row>
    <row r="970" spans="1:7" s="229" customFormat="1" ht="24" customHeight="1" x14ac:dyDescent="0.2">
      <c r="A970" s="224" t="str">
        <f t="shared" si="286"/>
        <v/>
      </c>
      <c r="B970" s="222" t="str">
        <f t="shared" si="289"/>
        <v/>
      </c>
      <c r="C970" s="223"/>
      <c r="D970" s="224" t="str">
        <f t="shared" si="287"/>
        <v/>
      </c>
      <c r="E970" s="225"/>
      <c r="F970" s="226">
        <f t="shared" si="288"/>
        <v>0</v>
      </c>
      <c r="G970" s="286">
        <f t="shared" si="290"/>
        <v>0</v>
      </c>
    </row>
    <row r="971" spans="1:7" s="229" customFormat="1" ht="24" customHeight="1" x14ac:dyDescent="0.2">
      <c r="A971" s="224" t="str">
        <f t="shared" si="286"/>
        <v/>
      </c>
      <c r="B971" s="222" t="str">
        <f t="shared" si="289"/>
        <v/>
      </c>
      <c r="C971" s="223"/>
      <c r="D971" s="224" t="str">
        <f t="shared" si="287"/>
        <v/>
      </c>
      <c r="E971" s="225"/>
      <c r="F971" s="226">
        <f t="shared" si="288"/>
        <v>0</v>
      </c>
      <c r="G971" s="286">
        <f t="shared" si="290"/>
        <v>0</v>
      </c>
    </row>
    <row r="972" spans="1:7" s="229" customFormat="1" ht="24" customHeight="1" x14ac:dyDescent="0.2">
      <c r="A972" s="224" t="str">
        <f t="shared" si="286"/>
        <v/>
      </c>
      <c r="B972" s="222" t="str">
        <f t="shared" si="289"/>
        <v/>
      </c>
      <c r="C972" s="223"/>
      <c r="D972" s="224" t="str">
        <f t="shared" si="287"/>
        <v/>
      </c>
      <c r="E972" s="225"/>
      <c r="F972" s="226">
        <f t="shared" si="288"/>
        <v>0</v>
      </c>
      <c r="G972" s="286">
        <f t="shared" si="290"/>
        <v>0</v>
      </c>
    </row>
    <row r="973" spans="1:7" s="229" customFormat="1" ht="24" customHeight="1" x14ac:dyDescent="0.2">
      <c r="A973" s="224" t="str">
        <f t="shared" si="286"/>
        <v/>
      </c>
      <c r="B973" s="222" t="str">
        <f t="shared" si="289"/>
        <v/>
      </c>
      <c r="C973" s="223"/>
      <c r="D973" s="224" t="str">
        <f t="shared" si="287"/>
        <v/>
      </c>
      <c r="E973" s="225"/>
      <c r="F973" s="226">
        <f t="shared" si="288"/>
        <v>0</v>
      </c>
      <c r="G973" s="286">
        <f t="shared" si="290"/>
        <v>0</v>
      </c>
    </row>
    <row r="974" spans="1:7" s="229" customFormat="1" ht="24" customHeight="1" x14ac:dyDescent="0.2">
      <c r="A974" s="224" t="str">
        <f t="shared" si="286"/>
        <v/>
      </c>
      <c r="B974" s="222" t="str">
        <f t="shared" si="289"/>
        <v/>
      </c>
      <c r="C974" s="223"/>
      <c r="D974" s="224" t="str">
        <f t="shared" si="287"/>
        <v/>
      </c>
      <c r="E974" s="225"/>
      <c r="F974" s="226">
        <f t="shared" si="288"/>
        <v>0</v>
      </c>
      <c r="G974" s="286">
        <f t="shared" si="290"/>
        <v>0</v>
      </c>
    </row>
    <row r="975" spans="1:7" s="229" customFormat="1" ht="24" customHeight="1" x14ac:dyDescent="0.2">
      <c r="A975" s="224" t="str">
        <f t="shared" si="286"/>
        <v/>
      </c>
      <c r="B975" s="222" t="str">
        <f t="shared" si="289"/>
        <v/>
      </c>
      <c r="C975" s="223"/>
      <c r="D975" s="224" t="str">
        <f t="shared" si="287"/>
        <v/>
      </c>
      <c r="E975" s="225"/>
      <c r="F975" s="227">
        <f t="shared" si="288"/>
        <v>0</v>
      </c>
      <c r="G975" s="286">
        <f t="shared" si="290"/>
        <v>0</v>
      </c>
    </row>
    <row r="976" spans="1:7" ht="24" customHeight="1" x14ac:dyDescent="0.2">
      <c r="A976" s="287"/>
      <c r="D976" s="97"/>
      <c r="E976" s="98"/>
      <c r="F976" s="273" t="s">
        <v>31</v>
      </c>
      <c r="G976" s="288">
        <f>SUBTOTAL(9,G962:G975)</f>
        <v>0</v>
      </c>
    </row>
    <row r="977" spans="1:7" ht="24" customHeight="1" x14ac:dyDescent="0.2">
      <c r="A977" s="287"/>
      <c r="C977" s="107" t="s">
        <v>605</v>
      </c>
      <c r="D977" s="97"/>
      <c r="E977" s="98"/>
      <c r="G977" s="289"/>
    </row>
    <row r="978" spans="1:7" s="229" customFormat="1" ht="24" customHeight="1" x14ac:dyDescent="0.2">
      <c r="A978" s="224" t="str">
        <f t="shared" ref="A978:A985" si="291">IFERROR(VLOOKUP(C978,Tabla_Insumos,4,FALSE),"")</f>
        <v/>
      </c>
      <c r="B978" s="222">
        <f t="shared" ref="B978:B985" si="292">IFERROR(VLOOKUP(A978,Tabla_Indices,5,FALSE),"")</f>
        <v>0</v>
      </c>
      <c r="C978" s="223"/>
      <c r="D978" s="224" t="str">
        <f t="shared" ref="D978:D985" si="293">IFERROR(VLOOKUP(C978,Tabla_Insumos,2,FALSE),"")</f>
        <v/>
      </c>
      <c r="E978" s="225"/>
      <c r="F978" s="228">
        <f t="shared" ref="F978:F985" si="294">IFERROR(VLOOKUP(C978,Tabla_Insumos,3,FALSE),0)</f>
        <v>0</v>
      </c>
      <c r="G978" s="286">
        <f>ROUND(E978*F978,2)</f>
        <v>0</v>
      </c>
    </row>
    <row r="979" spans="1:7" s="229" customFormat="1" ht="24" customHeight="1" x14ac:dyDescent="0.2">
      <c r="A979" s="224" t="str">
        <f t="shared" si="291"/>
        <v/>
      </c>
      <c r="B979" s="222">
        <f t="shared" si="292"/>
        <v>0</v>
      </c>
      <c r="C979" s="223"/>
      <c r="D979" s="224" t="str">
        <f t="shared" si="293"/>
        <v/>
      </c>
      <c r="E979" s="225"/>
      <c r="F979" s="228">
        <f t="shared" si="294"/>
        <v>0</v>
      </c>
      <c r="G979" s="286">
        <f>ROUND(E979*F979,2)</f>
        <v>0</v>
      </c>
    </row>
    <row r="980" spans="1:7" s="229" customFormat="1" ht="24" customHeight="1" x14ac:dyDescent="0.2">
      <c r="A980" s="224" t="str">
        <f t="shared" si="291"/>
        <v/>
      </c>
      <c r="B980" s="222">
        <f t="shared" si="292"/>
        <v>0</v>
      </c>
      <c r="C980" s="223"/>
      <c r="D980" s="224" t="str">
        <f t="shared" si="293"/>
        <v/>
      </c>
      <c r="E980" s="225"/>
      <c r="F980" s="228">
        <f t="shared" si="294"/>
        <v>0</v>
      </c>
      <c r="G980" s="286">
        <f t="shared" ref="G980:G985" si="295">ROUND(E980*F980,2)</f>
        <v>0</v>
      </c>
    </row>
    <row r="981" spans="1:7" s="229" customFormat="1" ht="24" customHeight="1" x14ac:dyDescent="0.2">
      <c r="A981" s="224" t="str">
        <f t="shared" si="291"/>
        <v/>
      </c>
      <c r="B981" s="222">
        <f t="shared" si="292"/>
        <v>0</v>
      </c>
      <c r="C981" s="223"/>
      <c r="D981" s="224" t="str">
        <f t="shared" si="293"/>
        <v/>
      </c>
      <c r="E981" s="225"/>
      <c r="F981" s="228">
        <f t="shared" si="294"/>
        <v>0</v>
      </c>
      <c r="G981" s="286">
        <f t="shared" si="295"/>
        <v>0</v>
      </c>
    </row>
    <row r="982" spans="1:7" s="229" customFormat="1" ht="24" customHeight="1" x14ac:dyDescent="0.2">
      <c r="A982" s="224" t="str">
        <f t="shared" si="291"/>
        <v/>
      </c>
      <c r="B982" s="222">
        <f t="shared" si="292"/>
        <v>0</v>
      </c>
      <c r="C982" s="223"/>
      <c r="D982" s="224" t="str">
        <f t="shared" si="293"/>
        <v/>
      </c>
      <c r="E982" s="225"/>
      <c r="F982" s="226">
        <f t="shared" si="294"/>
        <v>0</v>
      </c>
      <c r="G982" s="286">
        <f t="shared" si="295"/>
        <v>0</v>
      </c>
    </row>
    <row r="983" spans="1:7" s="229" customFormat="1" ht="24" customHeight="1" x14ac:dyDescent="0.2">
      <c r="A983" s="224" t="str">
        <f t="shared" si="291"/>
        <v/>
      </c>
      <c r="B983" s="222">
        <f t="shared" si="292"/>
        <v>0</v>
      </c>
      <c r="C983" s="223"/>
      <c r="D983" s="224" t="str">
        <f t="shared" si="293"/>
        <v/>
      </c>
      <c r="E983" s="225"/>
      <c r="F983" s="226">
        <f t="shared" si="294"/>
        <v>0</v>
      </c>
      <c r="G983" s="286">
        <f t="shared" si="295"/>
        <v>0</v>
      </c>
    </row>
    <row r="984" spans="1:7" s="229" customFormat="1" ht="24" customHeight="1" x14ac:dyDescent="0.2">
      <c r="A984" s="224" t="str">
        <f t="shared" si="291"/>
        <v/>
      </c>
      <c r="B984" s="222">
        <f t="shared" si="292"/>
        <v>0</v>
      </c>
      <c r="C984" s="223"/>
      <c r="D984" s="224" t="str">
        <f t="shared" si="293"/>
        <v/>
      </c>
      <c r="E984" s="225"/>
      <c r="F984" s="226">
        <f t="shared" si="294"/>
        <v>0</v>
      </c>
      <c r="G984" s="286">
        <f t="shared" si="295"/>
        <v>0</v>
      </c>
    </row>
    <row r="985" spans="1:7" s="229" customFormat="1" ht="24" customHeight="1" x14ac:dyDescent="0.2">
      <c r="A985" s="224" t="str">
        <f t="shared" si="291"/>
        <v/>
      </c>
      <c r="B985" s="222">
        <f t="shared" si="292"/>
        <v>0</v>
      </c>
      <c r="C985" s="223"/>
      <c r="D985" s="224" t="str">
        <f t="shared" si="293"/>
        <v/>
      </c>
      <c r="E985" s="225"/>
      <c r="F985" s="226">
        <f t="shared" si="294"/>
        <v>0</v>
      </c>
      <c r="G985" s="286">
        <f t="shared" si="295"/>
        <v>0</v>
      </c>
    </row>
    <row r="986" spans="1:7" ht="24" customHeight="1" x14ac:dyDescent="0.2">
      <c r="A986" s="287"/>
      <c r="D986" s="97"/>
      <c r="E986" s="98"/>
      <c r="F986" s="273" t="s">
        <v>32</v>
      </c>
      <c r="G986" s="288">
        <f>SUBTOTAL(9,G978:G985)</f>
        <v>0</v>
      </c>
    </row>
    <row r="987" spans="1:7" ht="24" customHeight="1" x14ac:dyDescent="0.2">
      <c r="A987" s="287"/>
      <c r="C987" s="107" t="s">
        <v>606</v>
      </c>
      <c r="D987" s="97"/>
      <c r="E987" s="98"/>
      <c r="G987" s="289"/>
    </row>
    <row r="988" spans="1:7" s="229" customFormat="1" ht="24" customHeight="1" x14ac:dyDescent="0.2">
      <c r="A988" s="224" t="str">
        <f t="shared" ref="A988:A996" si="296">IFERROR(VLOOKUP(C988,Tabla_Insumos,4,FALSE),"")</f>
        <v/>
      </c>
      <c r="B988" s="222" t="str">
        <f t="shared" ref="B988:B996" si="297">IFERROR(VLOOKUP(C988,Tabla_Insumos,5,FALSE),"")</f>
        <v/>
      </c>
      <c r="C988" s="223"/>
      <c r="D988" s="224" t="str">
        <f t="shared" ref="D988:D996" si="298">IFERROR(VLOOKUP(C988,Tabla_Insumos,2,FALSE),"")</f>
        <v/>
      </c>
      <c r="E988" s="225"/>
      <c r="F988" s="226">
        <f t="shared" ref="F988:F996" si="299">IFERROR(VLOOKUP(C988,Tabla_Insumos,3,FALSE),0)</f>
        <v>0</v>
      </c>
      <c r="G988" s="286">
        <f t="shared" ref="G988:G996" si="300">ROUND(E988*F988,2)</f>
        <v>0</v>
      </c>
    </row>
    <row r="989" spans="1:7" s="229" customFormat="1" ht="24" customHeight="1" x14ac:dyDescent="0.2">
      <c r="A989" s="224" t="str">
        <f t="shared" si="296"/>
        <v/>
      </c>
      <c r="B989" s="222" t="str">
        <f t="shared" si="297"/>
        <v/>
      </c>
      <c r="C989" s="223"/>
      <c r="D989" s="224" t="str">
        <f t="shared" si="298"/>
        <v/>
      </c>
      <c r="E989" s="225"/>
      <c r="F989" s="226">
        <f t="shared" si="299"/>
        <v>0</v>
      </c>
      <c r="G989" s="286">
        <f t="shared" si="300"/>
        <v>0</v>
      </c>
    </row>
    <row r="990" spans="1:7" s="229" customFormat="1" ht="24" customHeight="1" x14ac:dyDescent="0.2">
      <c r="A990" s="224" t="str">
        <f t="shared" si="296"/>
        <v/>
      </c>
      <c r="B990" s="222" t="str">
        <f t="shared" si="297"/>
        <v/>
      </c>
      <c r="C990" s="223"/>
      <c r="D990" s="224" t="str">
        <f t="shared" si="298"/>
        <v/>
      </c>
      <c r="E990" s="225"/>
      <c r="F990" s="226">
        <f t="shared" si="299"/>
        <v>0</v>
      </c>
      <c r="G990" s="286">
        <f t="shared" si="300"/>
        <v>0</v>
      </c>
    </row>
    <row r="991" spans="1:7" s="229" customFormat="1" ht="24" customHeight="1" x14ac:dyDescent="0.2">
      <c r="A991" s="224" t="str">
        <f t="shared" si="296"/>
        <v/>
      </c>
      <c r="B991" s="222" t="str">
        <f t="shared" si="297"/>
        <v/>
      </c>
      <c r="C991" s="223"/>
      <c r="D991" s="224" t="str">
        <f t="shared" si="298"/>
        <v/>
      </c>
      <c r="E991" s="225"/>
      <c r="F991" s="226">
        <f t="shared" si="299"/>
        <v>0</v>
      </c>
      <c r="G991" s="286">
        <f t="shared" si="300"/>
        <v>0</v>
      </c>
    </row>
    <row r="992" spans="1:7" s="229" customFormat="1" ht="24" customHeight="1" x14ac:dyDescent="0.2">
      <c r="A992" s="224" t="str">
        <f t="shared" si="296"/>
        <v/>
      </c>
      <c r="B992" s="222" t="str">
        <f t="shared" si="297"/>
        <v/>
      </c>
      <c r="C992" s="223"/>
      <c r="D992" s="224" t="str">
        <f t="shared" si="298"/>
        <v/>
      </c>
      <c r="E992" s="225"/>
      <c r="F992" s="226">
        <f t="shared" si="299"/>
        <v>0</v>
      </c>
      <c r="G992" s="286">
        <f t="shared" si="300"/>
        <v>0</v>
      </c>
    </row>
    <row r="993" spans="1:7" s="229" customFormat="1" ht="24" customHeight="1" x14ac:dyDescent="0.2">
      <c r="A993" s="224" t="str">
        <f t="shared" si="296"/>
        <v/>
      </c>
      <c r="B993" s="222" t="str">
        <f t="shared" si="297"/>
        <v/>
      </c>
      <c r="C993" s="223"/>
      <c r="D993" s="224" t="str">
        <f t="shared" si="298"/>
        <v/>
      </c>
      <c r="E993" s="225"/>
      <c r="F993" s="226">
        <f t="shared" si="299"/>
        <v>0</v>
      </c>
      <c r="G993" s="286">
        <f t="shared" si="300"/>
        <v>0</v>
      </c>
    </row>
    <row r="994" spans="1:7" s="229" customFormat="1" ht="24" customHeight="1" x14ac:dyDescent="0.2">
      <c r="A994" s="224" t="str">
        <f t="shared" si="296"/>
        <v/>
      </c>
      <c r="B994" s="222" t="str">
        <f t="shared" si="297"/>
        <v/>
      </c>
      <c r="C994" s="223"/>
      <c r="D994" s="224" t="str">
        <f t="shared" si="298"/>
        <v/>
      </c>
      <c r="E994" s="225"/>
      <c r="F994" s="226">
        <f t="shared" si="299"/>
        <v>0</v>
      </c>
      <c r="G994" s="286">
        <f t="shared" si="300"/>
        <v>0</v>
      </c>
    </row>
    <row r="995" spans="1:7" s="229" customFormat="1" ht="24" customHeight="1" x14ac:dyDescent="0.2">
      <c r="A995" s="224" t="str">
        <f t="shared" si="296"/>
        <v/>
      </c>
      <c r="B995" s="222" t="str">
        <f t="shared" si="297"/>
        <v/>
      </c>
      <c r="C995" s="223"/>
      <c r="D995" s="224" t="str">
        <f t="shared" si="298"/>
        <v/>
      </c>
      <c r="E995" s="225"/>
      <c r="F995" s="226">
        <f t="shared" si="299"/>
        <v>0</v>
      </c>
      <c r="G995" s="286">
        <f t="shared" si="300"/>
        <v>0</v>
      </c>
    </row>
    <row r="996" spans="1:7" s="229" customFormat="1" ht="24" customHeight="1" x14ac:dyDescent="0.2">
      <c r="A996" s="224" t="str">
        <f t="shared" si="296"/>
        <v/>
      </c>
      <c r="B996" s="222" t="str">
        <f t="shared" si="297"/>
        <v/>
      </c>
      <c r="C996" s="223"/>
      <c r="D996" s="224" t="str">
        <f t="shared" si="298"/>
        <v/>
      </c>
      <c r="E996" s="225"/>
      <c r="F996" s="226">
        <f t="shared" si="299"/>
        <v>0</v>
      </c>
      <c r="G996" s="286">
        <f t="shared" si="300"/>
        <v>0</v>
      </c>
    </row>
    <row r="997" spans="1:7" ht="24" customHeight="1" x14ac:dyDescent="0.2">
      <c r="A997" s="290"/>
      <c r="B997" s="97"/>
      <c r="D997" s="97"/>
      <c r="E997" s="98"/>
      <c r="F997" s="273" t="s">
        <v>33</v>
      </c>
      <c r="G997" s="288">
        <f>SUBTOTAL(9,G988:G996)</f>
        <v>0</v>
      </c>
    </row>
    <row r="998" spans="1:7" ht="24" customHeight="1" x14ac:dyDescent="0.2">
      <c r="A998" s="291"/>
      <c r="B998" s="97"/>
      <c r="D998" s="97"/>
      <c r="E998" s="98"/>
      <c r="G998" s="289"/>
    </row>
    <row r="999" spans="1:7" ht="24" customHeight="1" x14ac:dyDescent="0.2">
      <c r="A999" s="292" t="str">
        <f>B957</f>
        <v>9.9</v>
      </c>
      <c r="B999" s="293" t="str">
        <f>C957</f>
        <v>Provisión de Ojos de Buey</v>
      </c>
      <c r="C999" s="104"/>
      <c r="D999" s="104" t="s">
        <v>34</v>
      </c>
      <c r="E999" s="105"/>
      <c r="F999" s="295" t="s">
        <v>35</v>
      </c>
      <c r="G999" s="294">
        <f>SUBTOTAL(9,G962:G998)</f>
        <v>0</v>
      </c>
    </row>
    <row r="1001" spans="1:7" ht="24" customHeight="1" x14ac:dyDescent="0.2">
      <c r="A1001" s="274" t="s">
        <v>37</v>
      </c>
      <c r="B1001" s="275"/>
      <c r="C1001" s="275"/>
      <c r="D1001" s="275"/>
      <c r="E1001" s="275"/>
      <c r="F1001" s="275"/>
      <c r="G1001" s="276"/>
    </row>
    <row r="1002" spans="1:7" ht="24" customHeight="1" x14ac:dyDescent="0.2">
      <c r="A1002" s="277" t="s">
        <v>602</v>
      </c>
      <c r="B1002" s="93" t="str">
        <f>Comitente</f>
        <v>DIRECCION PROVINCIAL DE ESPACIOS VERDES</v>
      </c>
      <c r="C1002" s="89"/>
      <c r="D1002" s="94"/>
      <c r="E1002" s="94"/>
      <c r="F1002" s="95"/>
      <c r="G1002" s="278"/>
    </row>
    <row r="1003" spans="1:7" ht="24" customHeight="1" x14ac:dyDescent="0.2">
      <c r="A1003" s="277" t="s">
        <v>603</v>
      </c>
      <c r="B1003" s="93">
        <f>Contratista</f>
        <v>0</v>
      </c>
      <c r="C1003" s="90"/>
      <c r="D1003" s="90"/>
      <c r="E1003" s="90"/>
      <c r="F1003" s="96"/>
      <c r="G1003" s="279"/>
    </row>
    <row r="1004" spans="1:7" ht="24" customHeight="1" x14ac:dyDescent="0.2">
      <c r="A1004" s="277" t="s">
        <v>24</v>
      </c>
      <c r="B1004" s="93" t="str">
        <f>Obra</f>
        <v>MANTENIMIENTO DEL ÁREA VERDE Y SISITEMA DE RIEGO DEL 
PARQUE BELGRANO E INFINITO POR DESCUBRIR - RENGLON 3</v>
      </c>
      <c r="C1004" s="90"/>
      <c r="D1004" s="90"/>
      <c r="E1004" s="90"/>
      <c r="F1004" s="96" t="s">
        <v>38</v>
      </c>
      <c r="G1004" s="280">
        <f>Fecha_Base</f>
        <v>44908</v>
      </c>
    </row>
    <row r="1005" spans="1:7" ht="24" customHeight="1" x14ac:dyDescent="0.2">
      <c r="A1005" s="281" t="s">
        <v>601</v>
      </c>
      <c r="B1005" s="91" t="str">
        <f>Ubicación</f>
        <v>CAPITAL</v>
      </c>
      <c r="C1005" s="91"/>
      <c r="D1005" s="97"/>
      <c r="E1005" s="98"/>
      <c r="G1005" s="282"/>
    </row>
    <row r="1006" spans="1:7" ht="24" customHeight="1" x14ac:dyDescent="0.2">
      <c r="A1006" s="281" t="s">
        <v>39</v>
      </c>
      <c r="B1006" s="100" t="str">
        <f>IFERROR(VALUE(LEFT(B1007,FIND(".",B1007)-1)),"")</f>
        <v/>
      </c>
      <c r="C1006" s="92" t="str">
        <f>IFERROR(VLOOKUP(B1006,Tabla_CyP,2,FALSE),"")</f>
        <v/>
      </c>
      <c r="E1006" s="98"/>
      <c r="G1006" s="282"/>
    </row>
    <row r="1007" spans="1:7" ht="24" customHeight="1" x14ac:dyDescent="0.2">
      <c r="A1007" s="281" t="s">
        <v>25</v>
      </c>
      <c r="B1007" s="101">
        <f>IFERROR(VLOOKUP(COUNTIF($A$1:A1007,"ANALISIS DE PRECIOS"),Tabla_NumeroItem,2,FALSE),"")</f>
        <v>10</v>
      </c>
      <c r="C1007" s="92" t="str">
        <f>IFERROR(VLOOKUP(B1007,Tabla_CyP,2,FALSE),"")</f>
        <v>EVENTOS</v>
      </c>
      <c r="D1007" s="97"/>
      <c r="E1007" s="98"/>
      <c r="F1007" s="96" t="s">
        <v>26</v>
      </c>
      <c r="G1007" s="283" t="str">
        <f>IFERROR(VLOOKUP(B1007,Tabla_CyP,4,FALSE),"")</f>
        <v>MES</v>
      </c>
    </row>
    <row r="1008" spans="1:7" ht="24" customHeight="1" x14ac:dyDescent="0.2">
      <c r="A1008" s="281"/>
      <c r="B1008" s="91"/>
      <c r="D1008" s="97"/>
      <c r="E1008" s="98"/>
      <c r="G1008" s="282"/>
    </row>
    <row r="1009" spans="1:123" ht="24" customHeight="1" x14ac:dyDescent="0.2">
      <c r="A1009" s="331" t="s">
        <v>507</v>
      </c>
      <c r="B1009" s="332"/>
      <c r="C1009" s="333" t="s">
        <v>0</v>
      </c>
      <c r="D1009" s="333" t="s">
        <v>27</v>
      </c>
      <c r="E1009" s="335" t="s">
        <v>28</v>
      </c>
      <c r="F1009" s="337" t="s">
        <v>29</v>
      </c>
      <c r="G1009" s="337" t="s">
        <v>30</v>
      </c>
    </row>
    <row r="1010" spans="1:123" s="97" customFormat="1" ht="24" customHeight="1" x14ac:dyDescent="0.2">
      <c r="A1010" s="102" t="s">
        <v>508</v>
      </c>
      <c r="B1010" s="102" t="s">
        <v>509</v>
      </c>
      <c r="C1010" s="334"/>
      <c r="D1010" s="334"/>
      <c r="E1010" s="336"/>
      <c r="F1010" s="338"/>
      <c r="G1010" s="338"/>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284"/>
      <c r="B1011" s="103"/>
      <c r="C1011" s="143" t="s">
        <v>604</v>
      </c>
      <c r="D1011" s="104"/>
      <c r="E1011" s="105"/>
      <c r="F1011" s="106"/>
      <c r="G1011" s="285"/>
    </row>
    <row r="1012" spans="1:123" s="229" customFormat="1" ht="24" customHeight="1" x14ac:dyDescent="0.2">
      <c r="A1012" s="224" t="str">
        <f t="shared" ref="A1012:A1025" si="301">IFERROR(VLOOKUP(C1012,Tabla_Insumos,4,FALSE),"")</f>
        <v/>
      </c>
      <c r="B1012" s="222" t="str">
        <f>IFERROR(VLOOKUP(C1012,Tabla_Insumos,5,FALSE),"")</f>
        <v/>
      </c>
      <c r="C1012" s="223"/>
      <c r="D1012" s="224" t="str">
        <f t="shared" ref="D1012:D1025" si="302">IFERROR(VLOOKUP(C1012,Tabla_Insumos,2,FALSE),"")</f>
        <v/>
      </c>
      <c r="E1012" s="225"/>
      <c r="F1012" s="226">
        <f t="shared" ref="F1012:F1025" si="303">IFERROR(VLOOKUP(C1012,Tabla_Insumos,3,FALSE),0)</f>
        <v>0</v>
      </c>
      <c r="G1012" s="286">
        <f>ROUND(E1012*F1012,2)</f>
        <v>0</v>
      </c>
    </row>
    <row r="1013" spans="1:123" s="229" customFormat="1" ht="24" customHeight="1" x14ac:dyDescent="0.2">
      <c r="A1013" s="224" t="str">
        <f t="shared" si="301"/>
        <v/>
      </c>
      <c r="B1013" s="222" t="str">
        <f t="shared" ref="B1013:B1025" si="304">IFERROR(VLOOKUP(C1013,Tabla_Insumos,5,FALSE),"")</f>
        <v/>
      </c>
      <c r="C1013" s="223"/>
      <c r="D1013" s="224" t="str">
        <f t="shared" si="302"/>
        <v/>
      </c>
      <c r="E1013" s="225"/>
      <c r="F1013" s="226">
        <f t="shared" si="303"/>
        <v>0</v>
      </c>
      <c r="G1013" s="286">
        <f t="shared" ref="G1013:G1025" si="305">ROUND(E1013*F1013,2)</f>
        <v>0</v>
      </c>
    </row>
    <row r="1014" spans="1:123" s="229" customFormat="1" ht="24" customHeight="1" x14ac:dyDescent="0.2">
      <c r="A1014" s="224" t="str">
        <f t="shared" si="301"/>
        <v/>
      </c>
      <c r="B1014" s="222" t="str">
        <f t="shared" si="304"/>
        <v/>
      </c>
      <c r="C1014" s="223"/>
      <c r="D1014" s="224" t="str">
        <f t="shared" si="302"/>
        <v/>
      </c>
      <c r="E1014" s="225"/>
      <c r="F1014" s="226">
        <f t="shared" si="303"/>
        <v>0</v>
      </c>
      <c r="G1014" s="286">
        <f t="shared" si="305"/>
        <v>0</v>
      </c>
    </row>
    <row r="1015" spans="1:123" s="229" customFormat="1" ht="24" customHeight="1" x14ac:dyDescent="0.2">
      <c r="A1015" s="224" t="str">
        <f t="shared" si="301"/>
        <v/>
      </c>
      <c r="B1015" s="222" t="str">
        <f t="shared" si="304"/>
        <v/>
      </c>
      <c r="C1015" s="223"/>
      <c r="D1015" s="224" t="str">
        <f t="shared" si="302"/>
        <v/>
      </c>
      <c r="E1015" s="225"/>
      <c r="F1015" s="226">
        <f t="shared" si="303"/>
        <v>0</v>
      </c>
      <c r="G1015" s="286">
        <f t="shared" si="305"/>
        <v>0</v>
      </c>
    </row>
    <row r="1016" spans="1:123" s="229" customFormat="1" ht="24" customHeight="1" x14ac:dyDescent="0.2">
      <c r="A1016" s="224" t="str">
        <f t="shared" si="301"/>
        <v/>
      </c>
      <c r="B1016" s="222" t="str">
        <f t="shared" si="304"/>
        <v/>
      </c>
      <c r="C1016" s="223"/>
      <c r="D1016" s="224" t="str">
        <f t="shared" si="302"/>
        <v/>
      </c>
      <c r="E1016" s="225"/>
      <c r="F1016" s="226">
        <f t="shared" si="303"/>
        <v>0</v>
      </c>
      <c r="G1016" s="286">
        <f t="shared" si="305"/>
        <v>0</v>
      </c>
    </row>
    <row r="1017" spans="1:123" s="229" customFormat="1" ht="24" customHeight="1" x14ac:dyDescent="0.2">
      <c r="A1017" s="224" t="str">
        <f t="shared" si="301"/>
        <v/>
      </c>
      <c r="B1017" s="222" t="str">
        <f t="shared" si="304"/>
        <v/>
      </c>
      <c r="C1017" s="223"/>
      <c r="D1017" s="224" t="str">
        <f t="shared" si="302"/>
        <v/>
      </c>
      <c r="E1017" s="225"/>
      <c r="F1017" s="226">
        <f t="shared" si="303"/>
        <v>0</v>
      </c>
      <c r="G1017" s="286">
        <f t="shared" si="305"/>
        <v>0</v>
      </c>
    </row>
    <row r="1018" spans="1:123" s="229" customFormat="1" ht="24" customHeight="1" x14ac:dyDescent="0.2">
      <c r="A1018" s="224" t="str">
        <f t="shared" si="301"/>
        <v/>
      </c>
      <c r="B1018" s="222" t="str">
        <f t="shared" si="304"/>
        <v/>
      </c>
      <c r="C1018" s="223"/>
      <c r="D1018" s="224" t="str">
        <f t="shared" si="302"/>
        <v/>
      </c>
      <c r="E1018" s="225"/>
      <c r="F1018" s="226">
        <f t="shared" si="303"/>
        <v>0</v>
      </c>
      <c r="G1018" s="286">
        <f t="shared" si="305"/>
        <v>0</v>
      </c>
    </row>
    <row r="1019" spans="1:123" s="229" customFormat="1" ht="24" customHeight="1" x14ac:dyDescent="0.2">
      <c r="A1019" s="224" t="str">
        <f t="shared" si="301"/>
        <v/>
      </c>
      <c r="B1019" s="222" t="str">
        <f t="shared" si="304"/>
        <v/>
      </c>
      <c r="C1019" s="223"/>
      <c r="D1019" s="224" t="str">
        <f t="shared" si="302"/>
        <v/>
      </c>
      <c r="E1019" s="225"/>
      <c r="F1019" s="226">
        <f t="shared" si="303"/>
        <v>0</v>
      </c>
      <c r="G1019" s="286">
        <f t="shared" si="305"/>
        <v>0</v>
      </c>
    </row>
    <row r="1020" spans="1:123" s="229" customFormat="1" ht="24" customHeight="1" x14ac:dyDescent="0.2">
      <c r="A1020" s="224" t="str">
        <f t="shared" si="301"/>
        <v/>
      </c>
      <c r="B1020" s="222" t="str">
        <f t="shared" si="304"/>
        <v/>
      </c>
      <c r="C1020" s="223"/>
      <c r="D1020" s="224" t="str">
        <f t="shared" si="302"/>
        <v/>
      </c>
      <c r="E1020" s="225"/>
      <c r="F1020" s="226">
        <f t="shared" si="303"/>
        <v>0</v>
      </c>
      <c r="G1020" s="286">
        <f t="shared" si="305"/>
        <v>0</v>
      </c>
    </row>
    <row r="1021" spans="1:123" s="229" customFormat="1" ht="24" customHeight="1" x14ac:dyDescent="0.2">
      <c r="A1021" s="224" t="str">
        <f t="shared" si="301"/>
        <v/>
      </c>
      <c r="B1021" s="222" t="str">
        <f t="shared" si="304"/>
        <v/>
      </c>
      <c r="C1021" s="223"/>
      <c r="D1021" s="224" t="str">
        <f t="shared" si="302"/>
        <v/>
      </c>
      <c r="E1021" s="225"/>
      <c r="F1021" s="226">
        <f t="shared" si="303"/>
        <v>0</v>
      </c>
      <c r="G1021" s="286">
        <f t="shared" si="305"/>
        <v>0</v>
      </c>
    </row>
    <row r="1022" spans="1:123" s="229" customFormat="1" ht="24" customHeight="1" x14ac:dyDescent="0.2">
      <c r="A1022" s="224" t="str">
        <f t="shared" si="301"/>
        <v/>
      </c>
      <c r="B1022" s="222" t="str">
        <f t="shared" si="304"/>
        <v/>
      </c>
      <c r="C1022" s="223"/>
      <c r="D1022" s="224" t="str">
        <f t="shared" si="302"/>
        <v/>
      </c>
      <c r="E1022" s="225"/>
      <c r="F1022" s="226">
        <f t="shared" si="303"/>
        <v>0</v>
      </c>
      <c r="G1022" s="286">
        <f t="shared" si="305"/>
        <v>0</v>
      </c>
    </row>
    <row r="1023" spans="1:123" s="229" customFormat="1" ht="24" customHeight="1" x14ac:dyDescent="0.2">
      <c r="A1023" s="224" t="str">
        <f t="shared" si="301"/>
        <v/>
      </c>
      <c r="B1023" s="222" t="str">
        <f t="shared" si="304"/>
        <v/>
      </c>
      <c r="C1023" s="223"/>
      <c r="D1023" s="224" t="str">
        <f t="shared" si="302"/>
        <v/>
      </c>
      <c r="E1023" s="225"/>
      <c r="F1023" s="226">
        <f t="shared" si="303"/>
        <v>0</v>
      </c>
      <c r="G1023" s="286">
        <f t="shared" si="305"/>
        <v>0</v>
      </c>
    </row>
    <row r="1024" spans="1:123" s="229" customFormat="1" ht="24" customHeight="1" x14ac:dyDescent="0.2">
      <c r="A1024" s="224" t="str">
        <f t="shared" si="301"/>
        <v/>
      </c>
      <c r="B1024" s="222" t="str">
        <f t="shared" si="304"/>
        <v/>
      </c>
      <c r="C1024" s="223"/>
      <c r="D1024" s="224" t="str">
        <f t="shared" si="302"/>
        <v/>
      </c>
      <c r="E1024" s="225"/>
      <c r="F1024" s="226">
        <f t="shared" si="303"/>
        <v>0</v>
      </c>
      <c r="G1024" s="286">
        <f t="shared" si="305"/>
        <v>0</v>
      </c>
    </row>
    <row r="1025" spans="1:7" s="229" customFormat="1" ht="24" customHeight="1" x14ac:dyDescent="0.2">
      <c r="A1025" s="224" t="str">
        <f t="shared" si="301"/>
        <v/>
      </c>
      <c r="B1025" s="222" t="str">
        <f t="shared" si="304"/>
        <v/>
      </c>
      <c r="C1025" s="223"/>
      <c r="D1025" s="224" t="str">
        <f t="shared" si="302"/>
        <v/>
      </c>
      <c r="E1025" s="225"/>
      <c r="F1025" s="227">
        <f t="shared" si="303"/>
        <v>0</v>
      </c>
      <c r="G1025" s="286">
        <f t="shared" si="305"/>
        <v>0</v>
      </c>
    </row>
    <row r="1026" spans="1:7" ht="24" customHeight="1" x14ac:dyDescent="0.2">
      <c r="A1026" s="287"/>
      <c r="D1026" s="97"/>
      <c r="E1026" s="98"/>
      <c r="F1026" s="273" t="s">
        <v>31</v>
      </c>
      <c r="G1026" s="288">
        <f>SUBTOTAL(9,G1012:G1025)</f>
        <v>0</v>
      </c>
    </row>
    <row r="1027" spans="1:7" ht="24" customHeight="1" x14ac:dyDescent="0.2">
      <c r="A1027" s="287"/>
      <c r="C1027" s="107" t="s">
        <v>605</v>
      </c>
      <c r="D1027" s="97"/>
      <c r="E1027" s="98"/>
      <c r="G1027" s="289"/>
    </row>
    <row r="1028" spans="1:7" s="229" customFormat="1" ht="24" customHeight="1" x14ac:dyDescent="0.2">
      <c r="A1028" s="224" t="str">
        <f t="shared" ref="A1028:A1035" si="306">IFERROR(VLOOKUP(C1028,Tabla_Insumos,4,FALSE),"")</f>
        <v/>
      </c>
      <c r="B1028" s="222">
        <f t="shared" ref="B1028:B1035" si="307">IFERROR(VLOOKUP(A1028,Tabla_Indices,5,FALSE),"")</f>
        <v>0</v>
      </c>
      <c r="C1028" s="223"/>
      <c r="D1028" s="224" t="str">
        <f t="shared" ref="D1028:D1035" si="308">IFERROR(VLOOKUP(C1028,Tabla_Insumos,2,FALSE),"")</f>
        <v/>
      </c>
      <c r="E1028" s="225"/>
      <c r="F1028" s="228">
        <f t="shared" ref="F1028:F1035" si="309">IFERROR(VLOOKUP(C1028,Tabla_Insumos,3,FALSE),0)</f>
        <v>0</v>
      </c>
      <c r="G1028" s="286">
        <f>ROUND(E1028*F1028,2)</f>
        <v>0</v>
      </c>
    </row>
    <row r="1029" spans="1:7" s="229" customFormat="1" ht="24" customHeight="1" x14ac:dyDescent="0.2">
      <c r="A1029" s="224" t="str">
        <f t="shared" si="306"/>
        <v/>
      </c>
      <c r="B1029" s="222">
        <f t="shared" si="307"/>
        <v>0</v>
      </c>
      <c r="C1029" s="223"/>
      <c r="D1029" s="224" t="str">
        <f t="shared" si="308"/>
        <v/>
      </c>
      <c r="E1029" s="225"/>
      <c r="F1029" s="228">
        <f t="shared" si="309"/>
        <v>0</v>
      </c>
      <c r="G1029" s="286">
        <f>ROUND(E1029*F1029,2)</f>
        <v>0</v>
      </c>
    </row>
    <row r="1030" spans="1:7" s="229" customFormat="1" ht="24" customHeight="1" x14ac:dyDescent="0.2">
      <c r="A1030" s="224" t="str">
        <f t="shared" si="306"/>
        <v/>
      </c>
      <c r="B1030" s="222">
        <f t="shared" si="307"/>
        <v>0</v>
      </c>
      <c r="C1030" s="223"/>
      <c r="D1030" s="224" t="str">
        <f t="shared" si="308"/>
        <v/>
      </c>
      <c r="E1030" s="225"/>
      <c r="F1030" s="228">
        <f t="shared" si="309"/>
        <v>0</v>
      </c>
      <c r="G1030" s="286">
        <f t="shared" ref="G1030:G1035" si="310">ROUND(E1030*F1030,2)</f>
        <v>0</v>
      </c>
    </row>
    <row r="1031" spans="1:7" s="229" customFormat="1" ht="24" customHeight="1" x14ac:dyDescent="0.2">
      <c r="A1031" s="224" t="str">
        <f t="shared" si="306"/>
        <v/>
      </c>
      <c r="B1031" s="222">
        <f t="shared" si="307"/>
        <v>0</v>
      </c>
      <c r="C1031" s="223"/>
      <c r="D1031" s="224" t="str">
        <f t="shared" si="308"/>
        <v/>
      </c>
      <c r="E1031" s="225"/>
      <c r="F1031" s="228">
        <f t="shared" si="309"/>
        <v>0</v>
      </c>
      <c r="G1031" s="286">
        <f t="shared" si="310"/>
        <v>0</v>
      </c>
    </row>
    <row r="1032" spans="1:7" s="229" customFormat="1" ht="24" customHeight="1" x14ac:dyDescent="0.2">
      <c r="A1032" s="224" t="str">
        <f t="shared" si="306"/>
        <v/>
      </c>
      <c r="B1032" s="222">
        <f t="shared" si="307"/>
        <v>0</v>
      </c>
      <c r="C1032" s="223"/>
      <c r="D1032" s="224" t="str">
        <f t="shared" si="308"/>
        <v/>
      </c>
      <c r="E1032" s="225"/>
      <c r="F1032" s="226">
        <f t="shared" si="309"/>
        <v>0</v>
      </c>
      <c r="G1032" s="286">
        <f t="shared" si="310"/>
        <v>0</v>
      </c>
    </row>
    <row r="1033" spans="1:7" s="229" customFormat="1" ht="24" customHeight="1" x14ac:dyDescent="0.2">
      <c r="A1033" s="224" t="str">
        <f t="shared" si="306"/>
        <v/>
      </c>
      <c r="B1033" s="222">
        <f t="shared" si="307"/>
        <v>0</v>
      </c>
      <c r="C1033" s="223"/>
      <c r="D1033" s="224" t="str">
        <f t="shared" si="308"/>
        <v/>
      </c>
      <c r="E1033" s="225"/>
      <c r="F1033" s="226">
        <f t="shared" si="309"/>
        <v>0</v>
      </c>
      <c r="G1033" s="286">
        <f t="shared" si="310"/>
        <v>0</v>
      </c>
    </row>
    <row r="1034" spans="1:7" s="229" customFormat="1" ht="24" customHeight="1" x14ac:dyDescent="0.2">
      <c r="A1034" s="224" t="str">
        <f t="shared" si="306"/>
        <v/>
      </c>
      <c r="B1034" s="222">
        <f t="shared" si="307"/>
        <v>0</v>
      </c>
      <c r="C1034" s="223"/>
      <c r="D1034" s="224" t="str">
        <f t="shared" si="308"/>
        <v/>
      </c>
      <c r="E1034" s="225"/>
      <c r="F1034" s="226">
        <f t="shared" si="309"/>
        <v>0</v>
      </c>
      <c r="G1034" s="286">
        <f t="shared" si="310"/>
        <v>0</v>
      </c>
    </row>
    <row r="1035" spans="1:7" s="229" customFormat="1" ht="24" customHeight="1" x14ac:dyDescent="0.2">
      <c r="A1035" s="224" t="str">
        <f t="shared" si="306"/>
        <v/>
      </c>
      <c r="B1035" s="222">
        <f t="shared" si="307"/>
        <v>0</v>
      </c>
      <c r="C1035" s="223"/>
      <c r="D1035" s="224" t="str">
        <f t="shared" si="308"/>
        <v/>
      </c>
      <c r="E1035" s="225"/>
      <c r="F1035" s="226">
        <f t="shared" si="309"/>
        <v>0</v>
      </c>
      <c r="G1035" s="286">
        <f t="shared" si="310"/>
        <v>0</v>
      </c>
    </row>
    <row r="1036" spans="1:7" ht="24" customHeight="1" x14ac:dyDescent="0.2">
      <c r="A1036" s="287"/>
      <c r="D1036" s="97"/>
      <c r="E1036" s="98"/>
      <c r="F1036" s="273" t="s">
        <v>32</v>
      </c>
      <c r="G1036" s="288">
        <f>SUBTOTAL(9,G1028:G1035)</f>
        <v>0</v>
      </c>
    </row>
    <row r="1037" spans="1:7" ht="24" customHeight="1" x14ac:dyDescent="0.2">
      <c r="A1037" s="287"/>
      <c r="C1037" s="107" t="s">
        <v>606</v>
      </c>
      <c r="D1037" s="97"/>
      <c r="E1037" s="98"/>
      <c r="G1037" s="289"/>
    </row>
    <row r="1038" spans="1:7" s="229" customFormat="1" ht="24" customHeight="1" x14ac:dyDescent="0.2">
      <c r="A1038" s="224" t="str">
        <f t="shared" ref="A1038:A1046" si="311">IFERROR(VLOOKUP(C1038,Tabla_Insumos,4,FALSE),"")</f>
        <v/>
      </c>
      <c r="B1038" s="222" t="str">
        <f t="shared" ref="B1038:B1046" si="312">IFERROR(VLOOKUP(C1038,Tabla_Insumos,5,FALSE),"")</f>
        <v/>
      </c>
      <c r="C1038" s="223"/>
      <c r="D1038" s="224" t="str">
        <f t="shared" ref="D1038:D1046" si="313">IFERROR(VLOOKUP(C1038,Tabla_Insumos,2,FALSE),"")</f>
        <v/>
      </c>
      <c r="E1038" s="225"/>
      <c r="F1038" s="226">
        <f t="shared" ref="F1038:F1046" si="314">IFERROR(VLOOKUP(C1038,Tabla_Insumos,3,FALSE),0)</f>
        <v>0</v>
      </c>
      <c r="G1038" s="286">
        <f t="shared" ref="G1038:G1046" si="315">ROUND(E1038*F1038,2)</f>
        <v>0</v>
      </c>
    </row>
    <row r="1039" spans="1:7" s="229" customFormat="1" ht="24" customHeight="1" x14ac:dyDescent="0.2">
      <c r="A1039" s="224" t="str">
        <f t="shared" si="311"/>
        <v/>
      </c>
      <c r="B1039" s="222" t="str">
        <f t="shared" si="312"/>
        <v/>
      </c>
      <c r="C1039" s="223"/>
      <c r="D1039" s="224" t="str">
        <f t="shared" si="313"/>
        <v/>
      </c>
      <c r="E1039" s="225"/>
      <c r="F1039" s="226">
        <f t="shared" si="314"/>
        <v>0</v>
      </c>
      <c r="G1039" s="286">
        <f t="shared" si="315"/>
        <v>0</v>
      </c>
    </row>
    <row r="1040" spans="1:7" s="229" customFormat="1" ht="24" customHeight="1" x14ac:dyDescent="0.2">
      <c r="A1040" s="224" t="str">
        <f t="shared" si="311"/>
        <v/>
      </c>
      <c r="B1040" s="222" t="str">
        <f t="shared" si="312"/>
        <v/>
      </c>
      <c r="C1040" s="223"/>
      <c r="D1040" s="224" t="str">
        <f t="shared" si="313"/>
        <v/>
      </c>
      <c r="E1040" s="225"/>
      <c r="F1040" s="226">
        <f t="shared" si="314"/>
        <v>0</v>
      </c>
      <c r="G1040" s="286">
        <f t="shared" si="315"/>
        <v>0</v>
      </c>
    </row>
    <row r="1041" spans="1:7" s="229" customFormat="1" ht="24" customHeight="1" x14ac:dyDescent="0.2">
      <c r="A1041" s="224" t="str">
        <f t="shared" si="311"/>
        <v/>
      </c>
      <c r="B1041" s="222" t="str">
        <f t="shared" si="312"/>
        <v/>
      </c>
      <c r="C1041" s="223"/>
      <c r="D1041" s="224" t="str">
        <f t="shared" si="313"/>
        <v/>
      </c>
      <c r="E1041" s="225"/>
      <c r="F1041" s="226">
        <f t="shared" si="314"/>
        <v>0</v>
      </c>
      <c r="G1041" s="286">
        <f t="shared" si="315"/>
        <v>0</v>
      </c>
    </row>
    <row r="1042" spans="1:7" s="229" customFormat="1" ht="24" customHeight="1" x14ac:dyDescent="0.2">
      <c r="A1042" s="224" t="str">
        <f t="shared" si="311"/>
        <v/>
      </c>
      <c r="B1042" s="222" t="str">
        <f t="shared" si="312"/>
        <v/>
      </c>
      <c r="C1042" s="223"/>
      <c r="D1042" s="224" t="str">
        <f t="shared" si="313"/>
        <v/>
      </c>
      <c r="E1042" s="225"/>
      <c r="F1042" s="226">
        <f t="shared" si="314"/>
        <v>0</v>
      </c>
      <c r="G1042" s="286">
        <f t="shared" si="315"/>
        <v>0</v>
      </c>
    </row>
    <row r="1043" spans="1:7" s="229" customFormat="1" ht="24" customHeight="1" x14ac:dyDescent="0.2">
      <c r="A1043" s="224" t="str">
        <f t="shared" si="311"/>
        <v/>
      </c>
      <c r="B1043" s="222" t="str">
        <f t="shared" si="312"/>
        <v/>
      </c>
      <c r="C1043" s="223"/>
      <c r="D1043" s="224" t="str">
        <f t="shared" si="313"/>
        <v/>
      </c>
      <c r="E1043" s="225"/>
      <c r="F1043" s="226">
        <f t="shared" si="314"/>
        <v>0</v>
      </c>
      <c r="G1043" s="286">
        <f t="shared" si="315"/>
        <v>0</v>
      </c>
    </row>
    <row r="1044" spans="1:7" s="229" customFormat="1" ht="24" customHeight="1" x14ac:dyDescent="0.2">
      <c r="A1044" s="224" t="str">
        <f t="shared" si="311"/>
        <v/>
      </c>
      <c r="B1044" s="222" t="str">
        <f t="shared" si="312"/>
        <v/>
      </c>
      <c r="C1044" s="223"/>
      <c r="D1044" s="224" t="str">
        <f t="shared" si="313"/>
        <v/>
      </c>
      <c r="E1044" s="225"/>
      <c r="F1044" s="226">
        <f t="shared" si="314"/>
        <v>0</v>
      </c>
      <c r="G1044" s="286">
        <f t="shared" si="315"/>
        <v>0</v>
      </c>
    </row>
    <row r="1045" spans="1:7" s="229" customFormat="1" ht="24" customHeight="1" x14ac:dyDescent="0.2">
      <c r="A1045" s="224" t="str">
        <f t="shared" si="311"/>
        <v/>
      </c>
      <c r="B1045" s="222" t="str">
        <f t="shared" si="312"/>
        <v/>
      </c>
      <c r="C1045" s="223"/>
      <c r="D1045" s="224" t="str">
        <f t="shared" si="313"/>
        <v/>
      </c>
      <c r="E1045" s="225"/>
      <c r="F1045" s="226">
        <f t="shared" si="314"/>
        <v>0</v>
      </c>
      <c r="G1045" s="286">
        <f t="shared" si="315"/>
        <v>0</v>
      </c>
    </row>
    <row r="1046" spans="1:7" s="229" customFormat="1" ht="24" customHeight="1" x14ac:dyDescent="0.2">
      <c r="A1046" s="224" t="str">
        <f t="shared" si="311"/>
        <v/>
      </c>
      <c r="B1046" s="222" t="str">
        <f t="shared" si="312"/>
        <v/>
      </c>
      <c r="C1046" s="223"/>
      <c r="D1046" s="224" t="str">
        <f t="shared" si="313"/>
        <v/>
      </c>
      <c r="E1046" s="225"/>
      <c r="F1046" s="226">
        <f t="shared" si="314"/>
        <v>0</v>
      </c>
      <c r="G1046" s="286">
        <f t="shared" si="315"/>
        <v>0</v>
      </c>
    </row>
    <row r="1047" spans="1:7" ht="24" customHeight="1" x14ac:dyDescent="0.2">
      <c r="A1047" s="290"/>
      <c r="B1047" s="97"/>
      <c r="D1047" s="97"/>
      <c r="E1047" s="98"/>
      <c r="F1047" s="273" t="s">
        <v>33</v>
      </c>
      <c r="G1047" s="288">
        <f>SUBTOTAL(9,G1038:G1046)</f>
        <v>0</v>
      </c>
    </row>
    <row r="1048" spans="1:7" ht="24" customHeight="1" x14ac:dyDescent="0.2">
      <c r="A1048" s="291"/>
      <c r="B1048" s="97"/>
      <c r="D1048" s="97"/>
      <c r="E1048" s="98"/>
      <c r="G1048" s="289"/>
    </row>
    <row r="1049" spans="1:7" ht="24" customHeight="1" x14ac:dyDescent="0.2">
      <c r="A1049" s="292">
        <f>B1007</f>
        <v>10</v>
      </c>
      <c r="B1049" s="293" t="str">
        <f>C1007</f>
        <v>EVENTOS</v>
      </c>
      <c r="C1049" s="104"/>
      <c r="D1049" s="104" t="s">
        <v>34</v>
      </c>
      <c r="E1049" s="105"/>
      <c r="F1049" s="295" t="s">
        <v>35</v>
      </c>
      <c r="G1049" s="294">
        <f>SUBTOTAL(9,G1012:G1048)</f>
        <v>0</v>
      </c>
    </row>
    <row r="1051" spans="1:7" ht="24" customHeight="1" x14ac:dyDescent="0.2">
      <c r="A1051" s="274" t="s">
        <v>37</v>
      </c>
      <c r="B1051" s="275"/>
      <c r="C1051" s="275"/>
      <c r="D1051" s="275"/>
      <c r="E1051" s="275"/>
      <c r="F1051" s="275"/>
      <c r="G1051" s="276"/>
    </row>
    <row r="1052" spans="1:7" ht="24" customHeight="1" x14ac:dyDescent="0.2">
      <c r="A1052" s="277" t="s">
        <v>602</v>
      </c>
      <c r="B1052" s="93" t="str">
        <f>Comitente</f>
        <v>DIRECCION PROVINCIAL DE ESPACIOS VERDES</v>
      </c>
      <c r="C1052" s="89"/>
      <c r="D1052" s="94"/>
      <c r="E1052" s="94"/>
      <c r="F1052" s="95"/>
      <c r="G1052" s="278"/>
    </row>
    <row r="1053" spans="1:7" ht="24" customHeight="1" x14ac:dyDescent="0.2">
      <c r="A1053" s="277" t="s">
        <v>603</v>
      </c>
      <c r="B1053" s="93">
        <f>Contratista</f>
        <v>0</v>
      </c>
      <c r="C1053" s="90"/>
      <c r="D1053" s="90"/>
      <c r="E1053" s="90"/>
      <c r="F1053" s="96"/>
      <c r="G1053" s="279"/>
    </row>
    <row r="1054" spans="1:7" ht="24" customHeight="1" x14ac:dyDescent="0.2">
      <c r="A1054" s="277" t="s">
        <v>24</v>
      </c>
      <c r="B1054" s="93" t="str">
        <f>Obra</f>
        <v>MANTENIMIENTO DEL ÁREA VERDE Y SISITEMA DE RIEGO DEL 
PARQUE BELGRANO E INFINITO POR DESCUBRIR - RENGLON 3</v>
      </c>
      <c r="C1054" s="90"/>
      <c r="D1054" s="90"/>
      <c r="E1054" s="90"/>
      <c r="F1054" s="96" t="s">
        <v>38</v>
      </c>
      <c r="G1054" s="280">
        <f>Fecha_Base</f>
        <v>44908</v>
      </c>
    </row>
    <row r="1055" spans="1:7" ht="24" customHeight="1" x14ac:dyDescent="0.2">
      <c r="A1055" s="281" t="s">
        <v>601</v>
      </c>
      <c r="B1055" s="91" t="str">
        <f>Ubicación</f>
        <v>CAPITAL</v>
      </c>
      <c r="C1055" s="91"/>
      <c r="D1055" s="97"/>
      <c r="E1055" s="98"/>
      <c r="G1055" s="282"/>
    </row>
    <row r="1056" spans="1:7" ht="24" customHeight="1" x14ac:dyDescent="0.2">
      <c r="A1056" s="281" t="s">
        <v>39</v>
      </c>
      <c r="B1056" s="100">
        <f>IFERROR(VALUE(LEFT(B1057,FIND(".",B1057)-1)),"")</f>
        <v>11</v>
      </c>
      <c r="C1056" s="92" t="str">
        <f>IFERROR(VLOOKUP(B1056,Tabla_CyP,2,FALSE),"")</f>
        <v>COMPOSTAJE</v>
      </c>
      <c r="E1056" s="98"/>
      <c r="G1056" s="282"/>
    </row>
    <row r="1057" spans="1:123" ht="24" customHeight="1" x14ac:dyDescent="0.2">
      <c r="A1057" s="281" t="s">
        <v>25</v>
      </c>
      <c r="B1057" s="101" t="str">
        <f>IFERROR(VLOOKUP(COUNTIF($A$1:A1057,"ANALISIS DE PRECIOS"),Tabla_NumeroItem,2,FALSE),"")</f>
        <v>11.1</v>
      </c>
      <c r="C1057" s="92" t="str">
        <f>IFERROR(VLOOKUP(B1057,Tabla_CyP,2,FALSE),"")</f>
        <v>Fabricacion e instalacion de composteras</v>
      </c>
      <c r="D1057" s="97"/>
      <c r="E1057" s="98"/>
      <c r="F1057" s="96" t="s">
        <v>26</v>
      </c>
      <c r="G1057" s="283" t="str">
        <f>IFERROR(VLOOKUP(B1057,Tabla_CyP,4,FALSE),"")</f>
        <v xml:space="preserve">UN </v>
      </c>
    </row>
    <row r="1058" spans="1:123" ht="24" customHeight="1" x14ac:dyDescent="0.2">
      <c r="A1058" s="281"/>
      <c r="B1058" s="91"/>
      <c r="D1058" s="97"/>
      <c r="E1058" s="98"/>
      <c r="G1058" s="282"/>
    </row>
    <row r="1059" spans="1:123" ht="24" customHeight="1" x14ac:dyDescent="0.2">
      <c r="A1059" s="331" t="s">
        <v>507</v>
      </c>
      <c r="B1059" s="332"/>
      <c r="C1059" s="333" t="s">
        <v>0</v>
      </c>
      <c r="D1059" s="333" t="s">
        <v>27</v>
      </c>
      <c r="E1059" s="335" t="s">
        <v>28</v>
      </c>
      <c r="F1059" s="337" t="s">
        <v>29</v>
      </c>
      <c r="G1059" s="337" t="s">
        <v>30</v>
      </c>
    </row>
    <row r="1060" spans="1:123" s="97" customFormat="1" ht="24" customHeight="1" x14ac:dyDescent="0.2">
      <c r="A1060" s="102" t="s">
        <v>508</v>
      </c>
      <c r="B1060" s="102" t="s">
        <v>509</v>
      </c>
      <c r="C1060" s="334"/>
      <c r="D1060" s="334"/>
      <c r="E1060" s="336"/>
      <c r="F1060" s="338"/>
      <c r="G1060" s="338"/>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284"/>
      <c r="B1061" s="103"/>
      <c r="C1061" s="143" t="s">
        <v>604</v>
      </c>
      <c r="D1061" s="104"/>
      <c r="E1061" s="105"/>
      <c r="F1061" s="106"/>
      <c r="G1061" s="285"/>
    </row>
    <row r="1062" spans="1:123" s="229" customFormat="1" ht="24" customHeight="1" x14ac:dyDescent="0.2">
      <c r="A1062" s="224" t="str">
        <f t="shared" ref="A1062:A1075" si="316">IFERROR(VLOOKUP(C1062,Tabla_Insumos,4,FALSE),"")</f>
        <v/>
      </c>
      <c r="B1062" s="222" t="str">
        <f>IFERROR(VLOOKUP(C1062,Tabla_Insumos,5,FALSE),"")</f>
        <v/>
      </c>
      <c r="C1062" s="223"/>
      <c r="D1062" s="224" t="str">
        <f t="shared" ref="D1062:D1075" si="317">IFERROR(VLOOKUP(C1062,Tabla_Insumos,2,FALSE),"")</f>
        <v/>
      </c>
      <c r="E1062" s="225"/>
      <c r="F1062" s="226">
        <f t="shared" ref="F1062:F1075" si="318">IFERROR(VLOOKUP(C1062,Tabla_Insumos,3,FALSE),0)</f>
        <v>0</v>
      </c>
      <c r="G1062" s="286">
        <f>ROUND(E1062*F1062,2)</f>
        <v>0</v>
      </c>
    </row>
    <row r="1063" spans="1:123" s="229" customFormat="1" ht="24" customHeight="1" x14ac:dyDescent="0.2">
      <c r="A1063" s="224" t="str">
        <f t="shared" si="316"/>
        <v/>
      </c>
      <c r="B1063" s="222" t="str">
        <f t="shared" ref="B1063:B1075" si="319">IFERROR(VLOOKUP(C1063,Tabla_Insumos,5,FALSE),"")</f>
        <v/>
      </c>
      <c r="C1063" s="223"/>
      <c r="D1063" s="224" t="str">
        <f t="shared" si="317"/>
        <v/>
      </c>
      <c r="E1063" s="225"/>
      <c r="F1063" s="226">
        <f t="shared" si="318"/>
        <v>0</v>
      </c>
      <c r="G1063" s="286">
        <f t="shared" ref="G1063:G1075" si="320">ROUND(E1063*F1063,2)</f>
        <v>0</v>
      </c>
    </row>
    <row r="1064" spans="1:123" s="229" customFormat="1" ht="24" customHeight="1" x14ac:dyDescent="0.2">
      <c r="A1064" s="224" t="str">
        <f t="shared" si="316"/>
        <v/>
      </c>
      <c r="B1064" s="222" t="str">
        <f t="shared" si="319"/>
        <v/>
      </c>
      <c r="C1064" s="223"/>
      <c r="D1064" s="224" t="str">
        <f t="shared" si="317"/>
        <v/>
      </c>
      <c r="E1064" s="225"/>
      <c r="F1064" s="226">
        <f t="shared" si="318"/>
        <v>0</v>
      </c>
      <c r="G1064" s="286">
        <f t="shared" si="320"/>
        <v>0</v>
      </c>
    </row>
    <row r="1065" spans="1:123" s="229" customFormat="1" ht="24" customHeight="1" x14ac:dyDescent="0.2">
      <c r="A1065" s="224" t="str">
        <f t="shared" si="316"/>
        <v/>
      </c>
      <c r="B1065" s="222" t="str">
        <f t="shared" si="319"/>
        <v/>
      </c>
      <c r="C1065" s="223"/>
      <c r="D1065" s="224" t="str">
        <f t="shared" si="317"/>
        <v/>
      </c>
      <c r="E1065" s="225"/>
      <c r="F1065" s="226">
        <f t="shared" si="318"/>
        <v>0</v>
      </c>
      <c r="G1065" s="286">
        <f t="shared" si="320"/>
        <v>0</v>
      </c>
    </row>
    <row r="1066" spans="1:123" s="229" customFormat="1" ht="24" customHeight="1" x14ac:dyDescent="0.2">
      <c r="A1066" s="224" t="str">
        <f t="shared" si="316"/>
        <v/>
      </c>
      <c r="B1066" s="222" t="str">
        <f t="shared" si="319"/>
        <v/>
      </c>
      <c r="C1066" s="223"/>
      <c r="D1066" s="224" t="str">
        <f t="shared" si="317"/>
        <v/>
      </c>
      <c r="E1066" s="225"/>
      <c r="F1066" s="226">
        <f t="shared" si="318"/>
        <v>0</v>
      </c>
      <c r="G1066" s="286">
        <f t="shared" si="320"/>
        <v>0</v>
      </c>
    </row>
    <row r="1067" spans="1:123" s="229" customFormat="1" ht="24" customHeight="1" x14ac:dyDescent="0.2">
      <c r="A1067" s="224" t="str">
        <f t="shared" si="316"/>
        <v/>
      </c>
      <c r="B1067" s="222" t="str">
        <f t="shared" si="319"/>
        <v/>
      </c>
      <c r="C1067" s="223"/>
      <c r="D1067" s="224" t="str">
        <f t="shared" si="317"/>
        <v/>
      </c>
      <c r="E1067" s="225"/>
      <c r="F1067" s="226">
        <f t="shared" si="318"/>
        <v>0</v>
      </c>
      <c r="G1067" s="286">
        <f t="shared" si="320"/>
        <v>0</v>
      </c>
    </row>
    <row r="1068" spans="1:123" s="229" customFormat="1" ht="24" customHeight="1" x14ac:dyDescent="0.2">
      <c r="A1068" s="224" t="str">
        <f t="shared" si="316"/>
        <v/>
      </c>
      <c r="B1068" s="222" t="str">
        <f t="shared" si="319"/>
        <v/>
      </c>
      <c r="C1068" s="223"/>
      <c r="D1068" s="224" t="str">
        <f t="shared" si="317"/>
        <v/>
      </c>
      <c r="E1068" s="225"/>
      <c r="F1068" s="226">
        <f t="shared" si="318"/>
        <v>0</v>
      </c>
      <c r="G1068" s="286">
        <f t="shared" si="320"/>
        <v>0</v>
      </c>
    </row>
    <row r="1069" spans="1:123" s="229" customFormat="1" ht="24" customHeight="1" x14ac:dyDescent="0.2">
      <c r="A1069" s="224" t="str">
        <f t="shared" si="316"/>
        <v/>
      </c>
      <c r="B1069" s="222" t="str">
        <f t="shared" si="319"/>
        <v/>
      </c>
      <c r="C1069" s="223"/>
      <c r="D1069" s="224" t="str">
        <f t="shared" si="317"/>
        <v/>
      </c>
      <c r="E1069" s="225"/>
      <c r="F1069" s="226">
        <f t="shared" si="318"/>
        <v>0</v>
      </c>
      <c r="G1069" s="286">
        <f t="shared" si="320"/>
        <v>0</v>
      </c>
    </row>
    <row r="1070" spans="1:123" s="229" customFormat="1" ht="24" customHeight="1" x14ac:dyDescent="0.2">
      <c r="A1070" s="224" t="str">
        <f t="shared" si="316"/>
        <v/>
      </c>
      <c r="B1070" s="222" t="str">
        <f t="shared" si="319"/>
        <v/>
      </c>
      <c r="C1070" s="223"/>
      <c r="D1070" s="224" t="str">
        <f t="shared" si="317"/>
        <v/>
      </c>
      <c r="E1070" s="225"/>
      <c r="F1070" s="226">
        <f t="shared" si="318"/>
        <v>0</v>
      </c>
      <c r="G1070" s="286">
        <f t="shared" si="320"/>
        <v>0</v>
      </c>
    </row>
    <row r="1071" spans="1:123" s="229" customFormat="1" ht="24" customHeight="1" x14ac:dyDescent="0.2">
      <c r="A1071" s="224" t="str">
        <f t="shared" si="316"/>
        <v/>
      </c>
      <c r="B1071" s="222" t="str">
        <f t="shared" si="319"/>
        <v/>
      </c>
      <c r="C1071" s="223"/>
      <c r="D1071" s="224" t="str">
        <f t="shared" si="317"/>
        <v/>
      </c>
      <c r="E1071" s="225"/>
      <c r="F1071" s="226">
        <f t="shared" si="318"/>
        <v>0</v>
      </c>
      <c r="G1071" s="286">
        <f t="shared" si="320"/>
        <v>0</v>
      </c>
    </row>
    <row r="1072" spans="1:123" s="229" customFormat="1" ht="24" customHeight="1" x14ac:dyDescent="0.2">
      <c r="A1072" s="224" t="str">
        <f t="shared" si="316"/>
        <v/>
      </c>
      <c r="B1072" s="222" t="str">
        <f t="shared" si="319"/>
        <v/>
      </c>
      <c r="C1072" s="223"/>
      <c r="D1072" s="224" t="str">
        <f t="shared" si="317"/>
        <v/>
      </c>
      <c r="E1072" s="225"/>
      <c r="F1072" s="226">
        <f t="shared" si="318"/>
        <v>0</v>
      </c>
      <c r="G1072" s="286">
        <f t="shared" si="320"/>
        <v>0</v>
      </c>
    </row>
    <row r="1073" spans="1:7" s="229" customFormat="1" ht="24" customHeight="1" x14ac:dyDescent="0.2">
      <c r="A1073" s="224" t="str">
        <f t="shared" si="316"/>
        <v/>
      </c>
      <c r="B1073" s="222" t="str">
        <f t="shared" si="319"/>
        <v/>
      </c>
      <c r="C1073" s="223"/>
      <c r="D1073" s="224" t="str">
        <f t="shared" si="317"/>
        <v/>
      </c>
      <c r="E1073" s="225"/>
      <c r="F1073" s="226">
        <f t="shared" si="318"/>
        <v>0</v>
      </c>
      <c r="G1073" s="286">
        <f t="shared" si="320"/>
        <v>0</v>
      </c>
    </row>
    <row r="1074" spans="1:7" s="229" customFormat="1" ht="24" customHeight="1" x14ac:dyDescent="0.2">
      <c r="A1074" s="224" t="str">
        <f t="shared" si="316"/>
        <v/>
      </c>
      <c r="B1074" s="222" t="str">
        <f t="shared" si="319"/>
        <v/>
      </c>
      <c r="C1074" s="223"/>
      <c r="D1074" s="224" t="str">
        <f t="shared" si="317"/>
        <v/>
      </c>
      <c r="E1074" s="225"/>
      <c r="F1074" s="226">
        <f t="shared" si="318"/>
        <v>0</v>
      </c>
      <c r="G1074" s="286">
        <f t="shared" si="320"/>
        <v>0</v>
      </c>
    </row>
    <row r="1075" spans="1:7" s="229" customFormat="1" ht="24" customHeight="1" x14ac:dyDescent="0.2">
      <c r="A1075" s="224" t="str">
        <f t="shared" si="316"/>
        <v/>
      </c>
      <c r="B1075" s="222" t="str">
        <f t="shared" si="319"/>
        <v/>
      </c>
      <c r="C1075" s="223"/>
      <c r="D1075" s="224" t="str">
        <f t="shared" si="317"/>
        <v/>
      </c>
      <c r="E1075" s="225"/>
      <c r="F1075" s="227">
        <f t="shared" si="318"/>
        <v>0</v>
      </c>
      <c r="G1075" s="286">
        <f t="shared" si="320"/>
        <v>0</v>
      </c>
    </row>
    <row r="1076" spans="1:7" ht="24" customHeight="1" x14ac:dyDescent="0.2">
      <c r="A1076" s="287"/>
      <c r="D1076" s="97"/>
      <c r="E1076" s="98"/>
      <c r="F1076" s="273" t="s">
        <v>31</v>
      </c>
      <c r="G1076" s="288">
        <f>SUBTOTAL(9,G1062:G1075)</f>
        <v>0</v>
      </c>
    </row>
    <row r="1077" spans="1:7" ht="24" customHeight="1" x14ac:dyDescent="0.2">
      <c r="A1077" s="287"/>
      <c r="C1077" s="107" t="s">
        <v>605</v>
      </c>
      <c r="D1077" s="97"/>
      <c r="E1077" s="98"/>
      <c r="G1077" s="289"/>
    </row>
    <row r="1078" spans="1:7" s="229" customFormat="1" ht="24" customHeight="1" x14ac:dyDescent="0.2">
      <c r="A1078" s="224" t="str">
        <f t="shared" ref="A1078:A1085" si="321">IFERROR(VLOOKUP(C1078,Tabla_Insumos,4,FALSE),"")</f>
        <v/>
      </c>
      <c r="B1078" s="222">
        <f t="shared" ref="B1078:B1085" si="322">IFERROR(VLOOKUP(A1078,Tabla_Indices,5,FALSE),"")</f>
        <v>0</v>
      </c>
      <c r="C1078" s="223"/>
      <c r="D1078" s="224" t="str">
        <f t="shared" ref="D1078:D1085" si="323">IFERROR(VLOOKUP(C1078,Tabla_Insumos,2,FALSE),"")</f>
        <v/>
      </c>
      <c r="E1078" s="225"/>
      <c r="F1078" s="228">
        <f t="shared" ref="F1078:F1085" si="324">IFERROR(VLOOKUP(C1078,Tabla_Insumos,3,FALSE),0)</f>
        <v>0</v>
      </c>
      <c r="G1078" s="286">
        <f>ROUND(E1078*F1078,2)</f>
        <v>0</v>
      </c>
    </row>
    <row r="1079" spans="1:7" s="229" customFormat="1" ht="24" customHeight="1" x14ac:dyDescent="0.2">
      <c r="A1079" s="224" t="str">
        <f t="shared" si="321"/>
        <v/>
      </c>
      <c r="B1079" s="222">
        <f t="shared" si="322"/>
        <v>0</v>
      </c>
      <c r="C1079" s="223"/>
      <c r="D1079" s="224" t="str">
        <f t="shared" si="323"/>
        <v/>
      </c>
      <c r="E1079" s="225"/>
      <c r="F1079" s="228">
        <f t="shared" si="324"/>
        <v>0</v>
      </c>
      <c r="G1079" s="286">
        <f>ROUND(E1079*F1079,2)</f>
        <v>0</v>
      </c>
    </row>
    <row r="1080" spans="1:7" s="229" customFormat="1" ht="24" customHeight="1" x14ac:dyDescent="0.2">
      <c r="A1080" s="224" t="str">
        <f t="shared" si="321"/>
        <v/>
      </c>
      <c r="B1080" s="222">
        <f t="shared" si="322"/>
        <v>0</v>
      </c>
      <c r="C1080" s="223"/>
      <c r="D1080" s="224" t="str">
        <f t="shared" si="323"/>
        <v/>
      </c>
      <c r="E1080" s="225"/>
      <c r="F1080" s="228">
        <f t="shared" si="324"/>
        <v>0</v>
      </c>
      <c r="G1080" s="286">
        <f t="shared" ref="G1080:G1085" si="325">ROUND(E1080*F1080,2)</f>
        <v>0</v>
      </c>
    </row>
    <row r="1081" spans="1:7" s="229" customFormat="1" ht="24" customHeight="1" x14ac:dyDescent="0.2">
      <c r="A1081" s="224" t="str">
        <f t="shared" si="321"/>
        <v/>
      </c>
      <c r="B1081" s="222">
        <f t="shared" si="322"/>
        <v>0</v>
      </c>
      <c r="C1081" s="223"/>
      <c r="D1081" s="224" t="str">
        <f t="shared" si="323"/>
        <v/>
      </c>
      <c r="E1081" s="225"/>
      <c r="F1081" s="228">
        <f t="shared" si="324"/>
        <v>0</v>
      </c>
      <c r="G1081" s="286">
        <f t="shared" si="325"/>
        <v>0</v>
      </c>
    </row>
    <row r="1082" spans="1:7" s="229" customFormat="1" ht="24" customHeight="1" x14ac:dyDescent="0.2">
      <c r="A1082" s="224" t="str">
        <f t="shared" si="321"/>
        <v/>
      </c>
      <c r="B1082" s="222">
        <f t="shared" si="322"/>
        <v>0</v>
      </c>
      <c r="C1082" s="223"/>
      <c r="D1082" s="224" t="str">
        <f t="shared" si="323"/>
        <v/>
      </c>
      <c r="E1082" s="225"/>
      <c r="F1082" s="226">
        <f t="shared" si="324"/>
        <v>0</v>
      </c>
      <c r="G1082" s="286">
        <f t="shared" si="325"/>
        <v>0</v>
      </c>
    </row>
    <row r="1083" spans="1:7" s="229" customFormat="1" ht="24" customHeight="1" x14ac:dyDescent="0.2">
      <c r="A1083" s="224" t="str">
        <f t="shared" si="321"/>
        <v/>
      </c>
      <c r="B1083" s="222">
        <f t="shared" si="322"/>
        <v>0</v>
      </c>
      <c r="C1083" s="223"/>
      <c r="D1083" s="224" t="str">
        <f t="shared" si="323"/>
        <v/>
      </c>
      <c r="E1083" s="225"/>
      <c r="F1083" s="226">
        <f t="shared" si="324"/>
        <v>0</v>
      </c>
      <c r="G1083" s="286">
        <f t="shared" si="325"/>
        <v>0</v>
      </c>
    </row>
    <row r="1084" spans="1:7" s="229" customFormat="1" ht="24" customHeight="1" x14ac:dyDescent="0.2">
      <c r="A1084" s="224" t="str">
        <f t="shared" si="321"/>
        <v/>
      </c>
      <c r="B1084" s="222">
        <f t="shared" si="322"/>
        <v>0</v>
      </c>
      <c r="C1084" s="223"/>
      <c r="D1084" s="224" t="str">
        <f t="shared" si="323"/>
        <v/>
      </c>
      <c r="E1084" s="225"/>
      <c r="F1084" s="226">
        <f t="shared" si="324"/>
        <v>0</v>
      </c>
      <c r="G1084" s="286">
        <f t="shared" si="325"/>
        <v>0</v>
      </c>
    </row>
    <row r="1085" spans="1:7" s="229" customFormat="1" ht="24" customHeight="1" x14ac:dyDescent="0.2">
      <c r="A1085" s="224" t="str">
        <f t="shared" si="321"/>
        <v/>
      </c>
      <c r="B1085" s="222">
        <f t="shared" si="322"/>
        <v>0</v>
      </c>
      <c r="C1085" s="223"/>
      <c r="D1085" s="224" t="str">
        <f t="shared" si="323"/>
        <v/>
      </c>
      <c r="E1085" s="225"/>
      <c r="F1085" s="226">
        <f t="shared" si="324"/>
        <v>0</v>
      </c>
      <c r="G1085" s="286">
        <f t="shared" si="325"/>
        <v>0</v>
      </c>
    </row>
    <row r="1086" spans="1:7" ht="24" customHeight="1" x14ac:dyDescent="0.2">
      <c r="A1086" s="287"/>
      <c r="D1086" s="97"/>
      <c r="E1086" s="98"/>
      <c r="F1086" s="273" t="s">
        <v>32</v>
      </c>
      <c r="G1086" s="288">
        <f>SUBTOTAL(9,G1078:G1085)</f>
        <v>0</v>
      </c>
    </row>
    <row r="1087" spans="1:7" ht="24" customHeight="1" x14ac:dyDescent="0.2">
      <c r="A1087" s="287"/>
      <c r="C1087" s="107" t="s">
        <v>606</v>
      </c>
      <c r="D1087" s="97"/>
      <c r="E1087" s="98"/>
      <c r="G1087" s="289"/>
    </row>
    <row r="1088" spans="1:7" s="229" customFormat="1" ht="24" customHeight="1" x14ac:dyDescent="0.2">
      <c r="A1088" s="224" t="str">
        <f t="shared" ref="A1088:A1096" si="326">IFERROR(VLOOKUP(C1088,Tabla_Insumos,4,FALSE),"")</f>
        <v/>
      </c>
      <c r="B1088" s="222" t="str">
        <f t="shared" ref="B1088:B1096" si="327">IFERROR(VLOOKUP(C1088,Tabla_Insumos,5,FALSE),"")</f>
        <v/>
      </c>
      <c r="C1088" s="223"/>
      <c r="D1088" s="224" t="str">
        <f t="shared" ref="D1088:D1096" si="328">IFERROR(VLOOKUP(C1088,Tabla_Insumos,2,FALSE),"")</f>
        <v/>
      </c>
      <c r="E1088" s="225"/>
      <c r="F1088" s="226">
        <f t="shared" ref="F1088:F1096" si="329">IFERROR(VLOOKUP(C1088,Tabla_Insumos,3,FALSE),0)</f>
        <v>0</v>
      </c>
      <c r="G1088" s="286">
        <f t="shared" ref="G1088:G1096" si="330">ROUND(E1088*F1088,2)</f>
        <v>0</v>
      </c>
    </row>
    <row r="1089" spans="1:7" s="229" customFormat="1" ht="24" customHeight="1" x14ac:dyDescent="0.2">
      <c r="A1089" s="224" t="str">
        <f t="shared" si="326"/>
        <v/>
      </c>
      <c r="B1089" s="222" t="str">
        <f t="shared" si="327"/>
        <v/>
      </c>
      <c r="C1089" s="223"/>
      <c r="D1089" s="224" t="str">
        <f t="shared" si="328"/>
        <v/>
      </c>
      <c r="E1089" s="225"/>
      <c r="F1089" s="226">
        <f t="shared" si="329"/>
        <v>0</v>
      </c>
      <c r="G1089" s="286">
        <f t="shared" si="330"/>
        <v>0</v>
      </c>
    </row>
    <row r="1090" spans="1:7" s="229" customFormat="1" ht="24" customHeight="1" x14ac:dyDescent="0.2">
      <c r="A1090" s="224" t="str">
        <f t="shared" si="326"/>
        <v/>
      </c>
      <c r="B1090" s="222" t="str">
        <f t="shared" si="327"/>
        <v/>
      </c>
      <c r="C1090" s="223"/>
      <c r="D1090" s="224" t="str">
        <f t="shared" si="328"/>
        <v/>
      </c>
      <c r="E1090" s="225"/>
      <c r="F1090" s="226">
        <f t="shared" si="329"/>
        <v>0</v>
      </c>
      <c r="G1090" s="286">
        <f t="shared" si="330"/>
        <v>0</v>
      </c>
    </row>
    <row r="1091" spans="1:7" s="229" customFormat="1" ht="24" customHeight="1" x14ac:dyDescent="0.2">
      <c r="A1091" s="224" t="str">
        <f t="shared" si="326"/>
        <v/>
      </c>
      <c r="B1091" s="222" t="str">
        <f t="shared" si="327"/>
        <v/>
      </c>
      <c r="C1091" s="223"/>
      <c r="D1091" s="224" t="str">
        <f t="shared" si="328"/>
        <v/>
      </c>
      <c r="E1091" s="225"/>
      <c r="F1091" s="226">
        <f t="shared" si="329"/>
        <v>0</v>
      </c>
      <c r="G1091" s="286">
        <f t="shared" si="330"/>
        <v>0</v>
      </c>
    </row>
    <row r="1092" spans="1:7" s="229" customFormat="1" ht="24" customHeight="1" x14ac:dyDescent="0.2">
      <c r="A1092" s="224" t="str">
        <f t="shared" si="326"/>
        <v/>
      </c>
      <c r="B1092" s="222" t="str">
        <f t="shared" si="327"/>
        <v/>
      </c>
      <c r="C1092" s="223"/>
      <c r="D1092" s="224" t="str">
        <f t="shared" si="328"/>
        <v/>
      </c>
      <c r="E1092" s="225"/>
      <c r="F1092" s="226">
        <f t="shared" si="329"/>
        <v>0</v>
      </c>
      <c r="G1092" s="286">
        <f t="shared" si="330"/>
        <v>0</v>
      </c>
    </row>
    <row r="1093" spans="1:7" s="229" customFormat="1" ht="24" customHeight="1" x14ac:dyDescent="0.2">
      <c r="A1093" s="224" t="str">
        <f t="shared" si="326"/>
        <v/>
      </c>
      <c r="B1093" s="222" t="str">
        <f t="shared" si="327"/>
        <v/>
      </c>
      <c r="C1093" s="223"/>
      <c r="D1093" s="224" t="str">
        <f t="shared" si="328"/>
        <v/>
      </c>
      <c r="E1093" s="225"/>
      <c r="F1093" s="226">
        <f t="shared" si="329"/>
        <v>0</v>
      </c>
      <c r="G1093" s="286">
        <f t="shared" si="330"/>
        <v>0</v>
      </c>
    </row>
    <row r="1094" spans="1:7" s="229" customFormat="1" ht="24" customHeight="1" x14ac:dyDescent="0.2">
      <c r="A1094" s="224" t="str">
        <f t="shared" si="326"/>
        <v/>
      </c>
      <c r="B1094" s="222" t="str">
        <f t="shared" si="327"/>
        <v/>
      </c>
      <c r="C1094" s="223"/>
      <c r="D1094" s="224" t="str">
        <f t="shared" si="328"/>
        <v/>
      </c>
      <c r="E1094" s="225"/>
      <c r="F1094" s="226">
        <f t="shared" si="329"/>
        <v>0</v>
      </c>
      <c r="G1094" s="286">
        <f t="shared" si="330"/>
        <v>0</v>
      </c>
    </row>
    <row r="1095" spans="1:7" s="229" customFormat="1" ht="24" customHeight="1" x14ac:dyDescent="0.2">
      <c r="A1095" s="224" t="str">
        <f t="shared" si="326"/>
        <v/>
      </c>
      <c r="B1095" s="222" t="str">
        <f t="shared" si="327"/>
        <v/>
      </c>
      <c r="C1095" s="223"/>
      <c r="D1095" s="224" t="str">
        <f t="shared" si="328"/>
        <v/>
      </c>
      <c r="E1095" s="225"/>
      <c r="F1095" s="226">
        <f t="shared" si="329"/>
        <v>0</v>
      </c>
      <c r="G1095" s="286">
        <f t="shared" si="330"/>
        <v>0</v>
      </c>
    </row>
    <row r="1096" spans="1:7" s="229" customFormat="1" ht="24" customHeight="1" x14ac:dyDescent="0.2">
      <c r="A1096" s="224" t="str">
        <f t="shared" si="326"/>
        <v/>
      </c>
      <c r="B1096" s="222" t="str">
        <f t="shared" si="327"/>
        <v/>
      </c>
      <c r="C1096" s="223"/>
      <c r="D1096" s="224" t="str">
        <f t="shared" si="328"/>
        <v/>
      </c>
      <c r="E1096" s="225"/>
      <c r="F1096" s="226">
        <f t="shared" si="329"/>
        <v>0</v>
      </c>
      <c r="G1096" s="286">
        <f t="shared" si="330"/>
        <v>0</v>
      </c>
    </row>
    <row r="1097" spans="1:7" ht="24" customHeight="1" x14ac:dyDescent="0.2">
      <c r="A1097" s="290"/>
      <c r="B1097" s="97"/>
      <c r="D1097" s="97"/>
      <c r="E1097" s="98"/>
      <c r="F1097" s="273" t="s">
        <v>33</v>
      </c>
      <c r="G1097" s="288">
        <f>SUBTOTAL(9,G1088:G1096)</f>
        <v>0</v>
      </c>
    </row>
    <row r="1098" spans="1:7" ht="24" customHeight="1" x14ac:dyDescent="0.2">
      <c r="A1098" s="291"/>
      <c r="B1098" s="97"/>
      <c r="D1098" s="97"/>
      <c r="E1098" s="98"/>
      <c r="G1098" s="289"/>
    </row>
    <row r="1099" spans="1:7" ht="24" customHeight="1" x14ac:dyDescent="0.2">
      <c r="A1099" s="292" t="str">
        <f>B1057</f>
        <v>11.1</v>
      </c>
      <c r="B1099" s="293" t="str">
        <f>C1057</f>
        <v>Fabricacion e instalacion de composteras</v>
      </c>
      <c r="C1099" s="104"/>
      <c r="D1099" s="104" t="s">
        <v>34</v>
      </c>
      <c r="E1099" s="105"/>
      <c r="F1099" s="295" t="s">
        <v>35</v>
      </c>
      <c r="G1099" s="294">
        <f>SUBTOTAL(9,G1062:G1098)</f>
        <v>0</v>
      </c>
    </row>
    <row r="1101" spans="1:7" ht="24" customHeight="1" x14ac:dyDescent="0.2">
      <c r="A1101" s="274" t="s">
        <v>37</v>
      </c>
      <c r="B1101" s="275"/>
      <c r="C1101" s="275"/>
      <c r="D1101" s="275"/>
      <c r="E1101" s="275"/>
      <c r="F1101" s="275"/>
      <c r="G1101" s="276"/>
    </row>
    <row r="1102" spans="1:7" ht="24" customHeight="1" x14ac:dyDescent="0.2">
      <c r="A1102" s="277" t="s">
        <v>602</v>
      </c>
      <c r="B1102" s="93" t="str">
        <f>Comitente</f>
        <v>DIRECCION PROVINCIAL DE ESPACIOS VERDES</v>
      </c>
      <c r="C1102" s="89"/>
      <c r="D1102" s="94"/>
      <c r="E1102" s="94"/>
      <c r="F1102" s="95"/>
      <c r="G1102" s="278"/>
    </row>
    <row r="1103" spans="1:7" ht="24" customHeight="1" x14ac:dyDescent="0.2">
      <c r="A1103" s="277" t="s">
        <v>603</v>
      </c>
      <c r="B1103" s="93">
        <f>Contratista</f>
        <v>0</v>
      </c>
      <c r="C1103" s="90"/>
      <c r="D1103" s="90"/>
      <c r="E1103" s="90"/>
      <c r="F1103" s="96"/>
      <c r="G1103" s="279"/>
    </row>
    <row r="1104" spans="1:7" ht="24" customHeight="1" x14ac:dyDescent="0.2">
      <c r="A1104" s="277" t="s">
        <v>24</v>
      </c>
      <c r="B1104" s="93" t="str">
        <f>Obra</f>
        <v>MANTENIMIENTO DEL ÁREA VERDE Y SISITEMA DE RIEGO DEL 
PARQUE BELGRANO E INFINITO POR DESCUBRIR - RENGLON 3</v>
      </c>
      <c r="C1104" s="90"/>
      <c r="D1104" s="90"/>
      <c r="E1104" s="90"/>
      <c r="F1104" s="96" t="s">
        <v>38</v>
      </c>
      <c r="G1104" s="280">
        <f>Fecha_Base</f>
        <v>44908</v>
      </c>
    </row>
    <row r="1105" spans="1:123" ht="24" customHeight="1" x14ac:dyDescent="0.2">
      <c r="A1105" s="281" t="s">
        <v>601</v>
      </c>
      <c r="B1105" s="91" t="str">
        <f>Ubicación</f>
        <v>CAPITAL</v>
      </c>
      <c r="C1105" s="91"/>
      <c r="D1105" s="97"/>
      <c r="E1105" s="98"/>
      <c r="G1105" s="282"/>
    </row>
    <row r="1106" spans="1:123" ht="24" customHeight="1" x14ac:dyDescent="0.2">
      <c r="A1106" s="281" t="s">
        <v>39</v>
      </c>
      <c r="B1106" s="100">
        <f>IFERROR(VALUE(LEFT(B1107,FIND(".",B1107)-1)),"")</f>
        <v>11</v>
      </c>
      <c r="C1106" s="92" t="str">
        <f>IFERROR(VLOOKUP(B1106,Tabla_CyP,2,FALSE),"")</f>
        <v>COMPOSTAJE</v>
      </c>
      <c r="E1106" s="98"/>
      <c r="G1106" s="282"/>
    </row>
    <row r="1107" spans="1:123" ht="24" customHeight="1" x14ac:dyDescent="0.2">
      <c r="A1107" s="281" t="s">
        <v>25</v>
      </c>
      <c r="B1107" s="101" t="str">
        <f>IFERROR(VLOOKUP(COUNTIF($A$1:A1107,"ANALISIS DE PRECIOS"),Tabla_NumeroItem,2,FALSE),"")</f>
        <v>11.2</v>
      </c>
      <c r="C1107" s="92" t="str">
        <f>IFERROR(VLOOKUP(B1107,Tabla_CyP,2,FALSE),"")</f>
        <v>Manejo de las composteras</v>
      </c>
      <c r="D1107" s="97"/>
      <c r="E1107" s="98"/>
      <c r="F1107" s="96" t="s">
        <v>26</v>
      </c>
      <c r="G1107" s="283" t="str">
        <f>IFERROR(VLOOKUP(B1107,Tabla_CyP,4,FALSE),"")</f>
        <v>MES</v>
      </c>
    </row>
    <row r="1108" spans="1:123" ht="24" customHeight="1" x14ac:dyDescent="0.2">
      <c r="A1108" s="281"/>
      <c r="B1108" s="91"/>
      <c r="D1108" s="97"/>
      <c r="E1108" s="98"/>
      <c r="G1108" s="282"/>
    </row>
    <row r="1109" spans="1:123" ht="24" customHeight="1" x14ac:dyDescent="0.2">
      <c r="A1109" s="331" t="s">
        <v>507</v>
      </c>
      <c r="B1109" s="332"/>
      <c r="C1109" s="333" t="s">
        <v>0</v>
      </c>
      <c r="D1109" s="333" t="s">
        <v>27</v>
      </c>
      <c r="E1109" s="335" t="s">
        <v>28</v>
      </c>
      <c r="F1109" s="337" t="s">
        <v>29</v>
      </c>
      <c r="G1109" s="337" t="s">
        <v>30</v>
      </c>
    </row>
    <row r="1110" spans="1:123" s="97" customFormat="1" ht="24" customHeight="1" x14ac:dyDescent="0.2">
      <c r="A1110" s="102" t="s">
        <v>508</v>
      </c>
      <c r="B1110" s="102" t="s">
        <v>509</v>
      </c>
      <c r="C1110" s="334"/>
      <c r="D1110" s="334"/>
      <c r="E1110" s="336"/>
      <c r="F1110" s="338"/>
      <c r="G1110" s="338"/>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284"/>
      <c r="B1111" s="103"/>
      <c r="C1111" s="143" t="s">
        <v>604</v>
      </c>
      <c r="D1111" s="104"/>
      <c r="E1111" s="105"/>
      <c r="F1111" s="106"/>
      <c r="G1111" s="285"/>
    </row>
    <row r="1112" spans="1:123" s="229" customFormat="1" ht="24" customHeight="1" x14ac:dyDescent="0.2">
      <c r="A1112" s="224" t="str">
        <f t="shared" ref="A1112:A1125" si="331">IFERROR(VLOOKUP(C1112,Tabla_Insumos,4,FALSE),"")</f>
        <v/>
      </c>
      <c r="B1112" s="222" t="str">
        <f>IFERROR(VLOOKUP(C1112,Tabla_Insumos,5,FALSE),"")</f>
        <v/>
      </c>
      <c r="C1112" s="223"/>
      <c r="D1112" s="224" t="str">
        <f t="shared" ref="D1112:D1125" si="332">IFERROR(VLOOKUP(C1112,Tabla_Insumos,2,FALSE),"")</f>
        <v/>
      </c>
      <c r="E1112" s="225"/>
      <c r="F1112" s="226">
        <f t="shared" ref="F1112:F1125" si="333">IFERROR(VLOOKUP(C1112,Tabla_Insumos,3,FALSE),0)</f>
        <v>0</v>
      </c>
      <c r="G1112" s="286">
        <f>ROUND(E1112*F1112,2)</f>
        <v>0</v>
      </c>
    </row>
    <row r="1113" spans="1:123" s="229" customFormat="1" ht="24" customHeight="1" x14ac:dyDescent="0.2">
      <c r="A1113" s="224" t="str">
        <f t="shared" si="331"/>
        <v/>
      </c>
      <c r="B1113" s="222" t="str">
        <f t="shared" ref="B1113:B1125" si="334">IFERROR(VLOOKUP(C1113,Tabla_Insumos,5,FALSE),"")</f>
        <v/>
      </c>
      <c r="C1113" s="223"/>
      <c r="D1113" s="224" t="str">
        <f t="shared" si="332"/>
        <v/>
      </c>
      <c r="E1113" s="225"/>
      <c r="F1113" s="226">
        <f t="shared" si="333"/>
        <v>0</v>
      </c>
      <c r="G1113" s="286">
        <f t="shared" ref="G1113:G1125" si="335">ROUND(E1113*F1113,2)</f>
        <v>0</v>
      </c>
    </row>
    <row r="1114" spans="1:123" s="229" customFormat="1" ht="24" customHeight="1" x14ac:dyDescent="0.2">
      <c r="A1114" s="224" t="str">
        <f t="shared" si="331"/>
        <v/>
      </c>
      <c r="B1114" s="222" t="str">
        <f t="shared" si="334"/>
        <v/>
      </c>
      <c r="C1114" s="223"/>
      <c r="D1114" s="224" t="str">
        <f t="shared" si="332"/>
        <v/>
      </c>
      <c r="E1114" s="225"/>
      <c r="F1114" s="226">
        <f t="shared" si="333"/>
        <v>0</v>
      </c>
      <c r="G1114" s="286">
        <f t="shared" si="335"/>
        <v>0</v>
      </c>
    </row>
    <row r="1115" spans="1:123" s="229" customFormat="1" ht="24" customHeight="1" x14ac:dyDescent="0.2">
      <c r="A1115" s="224" t="str">
        <f t="shared" si="331"/>
        <v/>
      </c>
      <c r="B1115" s="222" t="str">
        <f t="shared" si="334"/>
        <v/>
      </c>
      <c r="C1115" s="223"/>
      <c r="D1115" s="224" t="str">
        <f t="shared" si="332"/>
        <v/>
      </c>
      <c r="E1115" s="225"/>
      <c r="F1115" s="226">
        <f t="shared" si="333"/>
        <v>0</v>
      </c>
      <c r="G1115" s="286">
        <f t="shared" si="335"/>
        <v>0</v>
      </c>
    </row>
    <row r="1116" spans="1:123" s="229" customFormat="1" ht="24" customHeight="1" x14ac:dyDescent="0.2">
      <c r="A1116" s="224" t="str">
        <f t="shared" si="331"/>
        <v/>
      </c>
      <c r="B1116" s="222" t="str">
        <f t="shared" si="334"/>
        <v/>
      </c>
      <c r="C1116" s="223"/>
      <c r="D1116" s="224" t="str">
        <f t="shared" si="332"/>
        <v/>
      </c>
      <c r="E1116" s="225"/>
      <c r="F1116" s="226">
        <f t="shared" si="333"/>
        <v>0</v>
      </c>
      <c r="G1116" s="286">
        <f t="shared" si="335"/>
        <v>0</v>
      </c>
    </row>
    <row r="1117" spans="1:123" s="229" customFormat="1" ht="24" customHeight="1" x14ac:dyDescent="0.2">
      <c r="A1117" s="224" t="str">
        <f t="shared" si="331"/>
        <v/>
      </c>
      <c r="B1117" s="222" t="str">
        <f t="shared" si="334"/>
        <v/>
      </c>
      <c r="C1117" s="223"/>
      <c r="D1117" s="224" t="str">
        <f t="shared" si="332"/>
        <v/>
      </c>
      <c r="E1117" s="225"/>
      <c r="F1117" s="226">
        <f t="shared" si="333"/>
        <v>0</v>
      </c>
      <c r="G1117" s="286">
        <f t="shared" si="335"/>
        <v>0</v>
      </c>
    </row>
    <row r="1118" spans="1:123" s="229" customFormat="1" ht="24" customHeight="1" x14ac:dyDescent="0.2">
      <c r="A1118" s="224" t="str">
        <f t="shared" si="331"/>
        <v/>
      </c>
      <c r="B1118" s="222" t="str">
        <f t="shared" si="334"/>
        <v/>
      </c>
      <c r="C1118" s="223"/>
      <c r="D1118" s="224" t="str">
        <f t="shared" si="332"/>
        <v/>
      </c>
      <c r="E1118" s="225"/>
      <c r="F1118" s="226">
        <f t="shared" si="333"/>
        <v>0</v>
      </c>
      <c r="G1118" s="286">
        <f t="shared" si="335"/>
        <v>0</v>
      </c>
    </row>
    <row r="1119" spans="1:123" s="229" customFormat="1" ht="24" customHeight="1" x14ac:dyDescent="0.2">
      <c r="A1119" s="224" t="str">
        <f t="shared" si="331"/>
        <v/>
      </c>
      <c r="B1119" s="222" t="str">
        <f t="shared" si="334"/>
        <v/>
      </c>
      <c r="C1119" s="223"/>
      <c r="D1119" s="224" t="str">
        <f t="shared" si="332"/>
        <v/>
      </c>
      <c r="E1119" s="225"/>
      <c r="F1119" s="226">
        <f t="shared" si="333"/>
        <v>0</v>
      </c>
      <c r="G1119" s="286">
        <f t="shared" si="335"/>
        <v>0</v>
      </c>
    </row>
    <row r="1120" spans="1:123" s="229" customFormat="1" ht="24" customHeight="1" x14ac:dyDescent="0.2">
      <c r="A1120" s="224" t="str">
        <f t="shared" si="331"/>
        <v/>
      </c>
      <c r="B1120" s="222" t="str">
        <f t="shared" si="334"/>
        <v/>
      </c>
      <c r="C1120" s="223"/>
      <c r="D1120" s="224" t="str">
        <f t="shared" si="332"/>
        <v/>
      </c>
      <c r="E1120" s="225"/>
      <c r="F1120" s="226">
        <f t="shared" si="333"/>
        <v>0</v>
      </c>
      <c r="G1120" s="286">
        <f t="shared" si="335"/>
        <v>0</v>
      </c>
    </row>
    <row r="1121" spans="1:7" s="229" customFormat="1" ht="24" customHeight="1" x14ac:dyDescent="0.2">
      <c r="A1121" s="224" t="str">
        <f t="shared" si="331"/>
        <v/>
      </c>
      <c r="B1121" s="222" t="str">
        <f t="shared" si="334"/>
        <v/>
      </c>
      <c r="C1121" s="223"/>
      <c r="D1121" s="224" t="str">
        <f t="shared" si="332"/>
        <v/>
      </c>
      <c r="E1121" s="225"/>
      <c r="F1121" s="226">
        <f t="shared" si="333"/>
        <v>0</v>
      </c>
      <c r="G1121" s="286">
        <f t="shared" si="335"/>
        <v>0</v>
      </c>
    </row>
    <row r="1122" spans="1:7" s="229" customFormat="1" ht="24" customHeight="1" x14ac:dyDescent="0.2">
      <c r="A1122" s="224" t="str">
        <f t="shared" si="331"/>
        <v/>
      </c>
      <c r="B1122" s="222" t="str">
        <f t="shared" si="334"/>
        <v/>
      </c>
      <c r="C1122" s="223"/>
      <c r="D1122" s="224" t="str">
        <f t="shared" si="332"/>
        <v/>
      </c>
      <c r="E1122" s="225"/>
      <c r="F1122" s="226">
        <f t="shared" si="333"/>
        <v>0</v>
      </c>
      <c r="G1122" s="286">
        <f t="shared" si="335"/>
        <v>0</v>
      </c>
    </row>
    <row r="1123" spans="1:7" s="229" customFormat="1" ht="24" customHeight="1" x14ac:dyDescent="0.2">
      <c r="A1123" s="224" t="str">
        <f t="shared" si="331"/>
        <v/>
      </c>
      <c r="B1123" s="222" t="str">
        <f t="shared" si="334"/>
        <v/>
      </c>
      <c r="C1123" s="223"/>
      <c r="D1123" s="224" t="str">
        <f t="shared" si="332"/>
        <v/>
      </c>
      <c r="E1123" s="225"/>
      <c r="F1123" s="226">
        <f t="shared" si="333"/>
        <v>0</v>
      </c>
      <c r="G1123" s="286">
        <f t="shared" si="335"/>
        <v>0</v>
      </c>
    </row>
    <row r="1124" spans="1:7" s="229" customFormat="1" ht="24" customHeight="1" x14ac:dyDescent="0.2">
      <c r="A1124" s="224" t="str">
        <f t="shared" si="331"/>
        <v/>
      </c>
      <c r="B1124" s="222" t="str">
        <f t="shared" si="334"/>
        <v/>
      </c>
      <c r="C1124" s="223"/>
      <c r="D1124" s="224" t="str">
        <f t="shared" si="332"/>
        <v/>
      </c>
      <c r="E1124" s="225"/>
      <c r="F1124" s="226">
        <f t="shared" si="333"/>
        <v>0</v>
      </c>
      <c r="G1124" s="286">
        <f t="shared" si="335"/>
        <v>0</v>
      </c>
    </row>
    <row r="1125" spans="1:7" s="229" customFormat="1" ht="24" customHeight="1" x14ac:dyDescent="0.2">
      <c r="A1125" s="224" t="str">
        <f t="shared" si="331"/>
        <v/>
      </c>
      <c r="B1125" s="222" t="str">
        <f t="shared" si="334"/>
        <v/>
      </c>
      <c r="C1125" s="223"/>
      <c r="D1125" s="224" t="str">
        <f t="shared" si="332"/>
        <v/>
      </c>
      <c r="E1125" s="225"/>
      <c r="F1125" s="227">
        <f t="shared" si="333"/>
        <v>0</v>
      </c>
      <c r="G1125" s="286">
        <f t="shared" si="335"/>
        <v>0</v>
      </c>
    </row>
    <row r="1126" spans="1:7" ht="24" customHeight="1" x14ac:dyDescent="0.2">
      <c r="A1126" s="287"/>
      <c r="D1126" s="97"/>
      <c r="E1126" s="98"/>
      <c r="F1126" s="273" t="s">
        <v>31</v>
      </c>
      <c r="G1126" s="288">
        <f>SUBTOTAL(9,G1112:G1125)</f>
        <v>0</v>
      </c>
    </row>
    <row r="1127" spans="1:7" ht="24" customHeight="1" x14ac:dyDescent="0.2">
      <c r="A1127" s="287"/>
      <c r="C1127" s="107" t="s">
        <v>605</v>
      </c>
      <c r="D1127" s="97"/>
      <c r="E1127" s="98"/>
      <c r="G1127" s="289"/>
    </row>
    <row r="1128" spans="1:7" s="229" customFormat="1" ht="24" customHeight="1" x14ac:dyDescent="0.2">
      <c r="A1128" s="224" t="str">
        <f t="shared" ref="A1128:A1135" si="336">IFERROR(VLOOKUP(C1128,Tabla_Insumos,4,FALSE),"")</f>
        <v/>
      </c>
      <c r="B1128" s="222">
        <f t="shared" ref="B1128:B1135" si="337">IFERROR(VLOOKUP(A1128,Tabla_Indices,5,FALSE),"")</f>
        <v>0</v>
      </c>
      <c r="C1128" s="223"/>
      <c r="D1128" s="224" t="str">
        <f t="shared" ref="D1128:D1135" si="338">IFERROR(VLOOKUP(C1128,Tabla_Insumos,2,FALSE),"")</f>
        <v/>
      </c>
      <c r="E1128" s="225"/>
      <c r="F1128" s="228">
        <f t="shared" ref="F1128:F1135" si="339">IFERROR(VLOOKUP(C1128,Tabla_Insumos,3,FALSE),0)</f>
        <v>0</v>
      </c>
      <c r="G1128" s="286">
        <f>ROUND(E1128*F1128,2)</f>
        <v>0</v>
      </c>
    </row>
    <row r="1129" spans="1:7" s="229" customFormat="1" ht="24" customHeight="1" x14ac:dyDescent="0.2">
      <c r="A1129" s="224" t="str">
        <f t="shared" si="336"/>
        <v/>
      </c>
      <c r="B1129" s="222">
        <f t="shared" si="337"/>
        <v>0</v>
      </c>
      <c r="C1129" s="223"/>
      <c r="D1129" s="224" t="str">
        <f t="shared" si="338"/>
        <v/>
      </c>
      <c r="E1129" s="225"/>
      <c r="F1129" s="228">
        <f t="shared" si="339"/>
        <v>0</v>
      </c>
      <c r="G1129" s="286">
        <f>ROUND(E1129*F1129,2)</f>
        <v>0</v>
      </c>
    </row>
    <row r="1130" spans="1:7" s="229" customFormat="1" ht="24" customHeight="1" x14ac:dyDescent="0.2">
      <c r="A1130" s="224" t="str">
        <f t="shared" si="336"/>
        <v/>
      </c>
      <c r="B1130" s="222">
        <f t="shared" si="337"/>
        <v>0</v>
      </c>
      <c r="C1130" s="223"/>
      <c r="D1130" s="224" t="str">
        <f t="shared" si="338"/>
        <v/>
      </c>
      <c r="E1130" s="225"/>
      <c r="F1130" s="228">
        <f t="shared" si="339"/>
        <v>0</v>
      </c>
      <c r="G1130" s="286">
        <f t="shared" ref="G1130:G1135" si="340">ROUND(E1130*F1130,2)</f>
        <v>0</v>
      </c>
    </row>
    <row r="1131" spans="1:7" s="229" customFormat="1" ht="24" customHeight="1" x14ac:dyDescent="0.2">
      <c r="A1131" s="224" t="str">
        <f t="shared" si="336"/>
        <v/>
      </c>
      <c r="B1131" s="222">
        <f t="shared" si="337"/>
        <v>0</v>
      </c>
      <c r="C1131" s="223"/>
      <c r="D1131" s="224" t="str">
        <f t="shared" si="338"/>
        <v/>
      </c>
      <c r="E1131" s="225"/>
      <c r="F1131" s="228">
        <f t="shared" si="339"/>
        <v>0</v>
      </c>
      <c r="G1131" s="286">
        <f t="shared" si="340"/>
        <v>0</v>
      </c>
    </row>
    <row r="1132" spans="1:7" s="229" customFormat="1" ht="24" customHeight="1" x14ac:dyDescent="0.2">
      <c r="A1132" s="224" t="str">
        <f t="shared" si="336"/>
        <v/>
      </c>
      <c r="B1132" s="222">
        <f t="shared" si="337"/>
        <v>0</v>
      </c>
      <c r="C1132" s="223"/>
      <c r="D1132" s="224" t="str">
        <f t="shared" si="338"/>
        <v/>
      </c>
      <c r="E1132" s="225"/>
      <c r="F1132" s="226">
        <f t="shared" si="339"/>
        <v>0</v>
      </c>
      <c r="G1132" s="286">
        <f t="shared" si="340"/>
        <v>0</v>
      </c>
    </row>
    <row r="1133" spans="1:7" s="229" customFormat="1" ht="24" customHeight="1" x14ac:dyDescent="0.2">
      <c r="A1133" s="224" t="str">
        <f t="shared" si="336"/>
        <v/>
      </c>
      <c r="B1133" s="222">
        <f t="shared" si="337"/>
        <v>0</v>
      </c>
      <c r="C1133" s="223"/>
      <c r="D1133" s="224" t="str">
        <f t="shared" si="338"/>
        <v/>
      </c>
      <c r="E1133" s="225"/>
      <c r="F1133" s="226">
        <f t="shared" si="339"/>
        <v>0</v>
      </c>
      <c r="G1133" s="286">
        <f t="shared" si="340"/>
        <v>0</v>
      </c>
    </row>
    <row r="1134" spans="1:7" s="229" customFormat="1" ht="24" customHeight="1" x14ac:dyDescent="0.2">
      <c r="A1134" s="224" t="str">
        <f t="shared" si="336"/>
        <v/>
      </c>
      <c r="B1134" s="222">
        <f t="shared" si="337"/>
        <v>0</v>
      </c>
      <c r="C1134" s="223"/>
      <c r="D1134" s="224" t="str">
        <f t="shared" si="338"/>
        <v/>
      </c>
      <c r="E1134" s="225"/>
      <c r="F1134" s="226">
        <f t="shared" si="339"/>
        <v>0</v>
      </c>
      <c r="G1134" s="286">
        <f t="shared" si="340"/>
        <v>0</v>
      </c>
    </row>
    <row r="1135" spans="1:7" s="229" customFormat="1" ht="24" customHeight="1" x14ac:dyDescent="0.2">
      <c r="A1135" s="224" t="str">
        <f t="shared" si="336"/>
        <v/>
      </c>
      <c r="B1135" s="222">
        <f t="shared" si="337"/>
        <v>0</v>
      </c>
      <c r="C1135" s="223"/>
      <c r="D1135" s="224" t="str">
        <f t="shared" si="338"/>
        <v/>
      </c>
      <c r="E1135" s="225"/>
      <c r="F1135" s="226">
        <f t="shared" si="339"/>
        <v>0</v>
      </c>
      <c r="G1135" s="286">
        <f t="shared" si="340"/>
        <v>0</v>
      </c>
    </row>
    <row r="1136" spans="1:7" ht="24" customHeight="1" x14ac:dyDescent="0.2">
      <c r="A1136" s="287"/>
      <c r="D1136" s="97"/>
      <c r="E1136" s="98"/>
      <c r="F1136" s="273" t="s">
        <v>32</v>
      </c>
      <c r="G1136" s="288">
        <f>SUBTOTAL(9,G1128:G1135)</f>
        <v>0</v>
      </c>
    </row>
    <row r="1137" spans="1:7" ht="24" customHeight="1" x14ac:dyDescent="0.2">
      <c r="A1137" s="287"/>
      <c r="C1137" s="107" t="s">
        <v>606</v>
      </c>
      <c r="D1137" s="97"/>
      <c r="E1137" s="98"/>
      <c r="G1137" s="289"/>
    </row>
    <row r="1138" spans="1:7" s="229" customFormat="1" ht="24" customHeight="1" x14ac:dyDescent="0.2">
      <c r="A1138" s="224" t="str">
        <f t="shared" ref="A1138:A1146" si="341">IFERROR(VLOOKUP(C1138,Tabla_Insumos,4,FALSE),"")</f>
        <v/>
      </c>
      <c r="B1138" s="222" t="str">
        <f t="shared" ref="B1138:B1146" si="342">IFERROR(VLOOKUP(C1138,Tabla_Insumos,5,FALSE),"")</f>
        <v/>
      </c>
      <c r="C1138" s="223"/>
      <c r="D1138" s="224" t="str">
        <f t="shared" ref="D1138:D1146" si="343">IFERROR(VLOOKUP(C1138,Tabla_Insumos,2,FALSE),"")</f>
        <v/>
      </c>
      <c r="E1138" s="225"/>
      <c r="F1138" s="226">
        <f t="shared" ref="F1138:F1146" si="344">IFERROR(VLOOKUP(C1138,Tabla_Insumos,3,FALSE),0)</f>
        <v>0</v>
      </c>
      <c r="G1138" s="286">
        <f t="shared" ref="G1138:G1146" si="345">ROUND(E1138*F1138,2)</f>
        <v>0</v>
      </c>
    </row>
    <row r="1139" spans="1:7" s="229" customFormat="1" ht="24" customHeight="1" x14ac:dyDescent="0.2">
      <c r="A1139" s="224" t="str">
        <f t="shared" si="341"/>
        <v/>
      </c>
      <c r="B1139" s="222" t="str">
        <f t="shared" si="342"/>
        <v/>
      </c>
      <c r="C1139" s="223"/>
      <c r="D1139" s="224" t="str">
        <f t="shared" si="343"/>
        <v/>
      </c>
      <c r="E1139" s="225"/>
      <c r="F1139" s="226">
        <f t="shared" si="344"/>
        <v>0</v>
      </c>
      <c r="G1139" s="286">
        <f t="shared" si="345"/>
        <v>0</v>
      </c>
    </row>
    <row r="1140" spans="1:7" s="229" customFormat="1" ht="24" customHeight="1" x14ac:dyDescent="0.2">
      <c r="A1140" s="224" t="str">
        <f t="shared" si="341"/>
        <v/>
      </c>
      <c r="B1140" s="222" t="str">
        <f t="shared" si="342"/>
        <v/>
      </c>
      <c r="C1140" s="223"/>
      <c r="D1140" s="224" t="str">
        <f t="shared" si="343"/>
        <v/>
      </c>
      <c r="E1140" s="225"/>
      <c r="F1140" s="226">
        <f t="shared" si="344"/>
        <v>0</v>
      </c>
      <c r="G1140" s="286">
        <f t="shared" si="345"/>
        <v>0</v>
      </c>
    </row>
    <row r="1141" spans="1:7" s="229" customFormat="1" ht="24" customHeight="1" x14ac:dyDescent="0.2">
      <c r="A1141" s="224" t="str">
        <f t="shared" si="341"/>
        <v/>
      </c>
      <c r="B1141" s="222" t="str">
        <f t="shared" si="342"/>
        <v/>
      </c>
      <c r="C1141" s="223"/>
      <c r="D1141" s="224" t="str">
        <f t="shared" si="343"/>
        <v/>
      </c>
      <c r="E1141" s="225"/>
      <c r="F1141" s="226">
        <f t="shared" si="344"/>
        <v>0</v>
      </c>
      <c r="G1141" s="286">
        <f t="shared" si="345"/>
        <v>0</v>
      </c>
    </row>
    <row r="1142" spans="1:7" s="229" customFormat="1" ht="24" customHeight="1" x14ac:dyDescent="0.2">
      <c r="A1142" s="224" t="str">
        <f t="shared" si="341"/>
        <v/>
      </c>
      <c r="B1142" s="222" t="str">
        <f t="shared" si="342"/>
        <v/>
      </c>
      <c r="C1142" s="223"/>
      <c r="D1142" s="224" t="str">
        <f t="shared" si="343"/>
        <v/>
      </c>
      <c r="E1142" s="225"/>
      <c r="F1142" s="226">
        <f t="shared" si="344"/>
        <v>0</v>
      </c>
      <c r="G1142" s="286">
        <f t="shared" si="345"/>
        <v>0</v>
      </c>
    </row>
    <row r="1143" spans="1:7" s="229" customFormat="1" ht="24" customHeight="1" x14ac:dyDescent="0.2">
      <c r="A1143" s="224" t="str">
        <f t="shared" si="341"/>
        <v/>
      </c>
      <c r="B1143" s="222" t="str">
        <f t="shared" si="342"/>
        <v/>
      </c>
      <c r="C1143" s="223"/>
      <c r="D1143" s="224" t="str">
        <f t="shared" si="343"/>
        <v/>
      </c>
      <c r="E1143" s="225"/>
      <c r="F1143" s="226">
        <f t="shared" si="344"/>
        <v>0</v>
      </c>
      <c r="G1143" s="286">
        <f t="shared" si="345"/>
        <v>0</v>
      </c>
    </row>
    <row r="1144" spans="1:7" s="229" customFormat="1" ht="24" customHeight="1" x14ac:dyDescent="0.2">
      <c r="A1144" s="224" t="str">
        <f t="shared" si="341"/>
        <v/>
      </c>
      <c r="B1144" s="222" t="str">
        <f t="shared" si="342"/>
        <v/>
      </c>
      <c r="C1144" s="223"/>
      <c r="D1144" s="224" t="str">
        <f t="shared" si="343"/>
        <v/>
      </c>
      <c r="E1144" s="225"/>
      <c r="F1144" s="226">
        <f t="shared" si="344"/>
        <v>0</v>
      </c>
      <c r="G1144" s="286">
        <f t="shared" si="345"/>
        <v>0</v>
      </c>
    </row>
    <row r="1145" spans="1:7" s="229" customFormat="1" ht="24" customHeight="1" x14ac:dyDescent="0.2">
      <c r="A1145" s="224" t="str">
        <f t="shared" si="341"/>
        <v/>
      </c>
      <c r="B1145" s="222" t="str">
        <f t="shared" si="342"/>
        <v/>
      </c>
      <c r="C1145" s="223"/>
      <c r="D1145" s="224" t="str">
        <f t="shared" si="343"/>
        <v/>
      </c>
      <c r="E1145" s="225"/>
      <c r="F1145" s="226">
        <f t="shared" si="344"/>
        <v>0</v>
      </c>
      <c r="G1145" s="286">
        <f t="shared" si="345"/>
        <v>0</v>
      </c>
    </row>
    <row r="1146" spans="1:7" s="229" customFormat="1" ht="24" customHeight="1" x14ac:dyDescent="0.2">
      <c r="A1146" s="224" t="str">
        <f t="shared" si="341"/>
        <v/>
      </c>
      <c r="B1146" s="222" t="str">
        <f t="shared" si="342"/>
        <v/>
      </c>
      <c r="C1146" s="223"/>
      <c r="D1146" s="224" t="str">
        <f t="shared" si="343"/>
        <v/>
      </c>
      <c r="E1146" s="225"/>
      <c r="F1146" s="226">
        <f t="shared" si="344"/>
        <v>0</v>
      </c>
      <c r="G1146" s="286">
        <f t="shared" si="345"/>
        <v>0</v>
      </c>
    </row>
    <row r="1147" spans="1:7" ht="24" customHeight="1" x14ac:dyDescent="0.2">
      <c r="A1147" s="290"/>
      <c r="B1147" s="97"/>
      <c r="D1147" s="97"/>
      <c r="E1147" s="98"/>
      <c r="F1147" s="273" t="s">
        <v>33</v>
      </c>
      <c r="G1147" s="288">
        <f>SUBTOTAL(9,G1138:G1146)</f>
        <v>0</v>
      </c>
    </row>
    <row r="1148" spans="1:7" ht="24" customHeight="1" x14ac:dyDescent="0.2">
      <c r="A1148" s="291"/>
      <c r="B1148" s="97"/>
      <c r="D1148" s="97"/>
      <c r="E1148" s="98"/>
      <c r="G1148" s="289"/>
    </row>
    <row r="1149" spans="1:7" ht="24" customHeight="1" x14ac:dyDescent="0.2">
      <c r="A1149" s="292" t="str">
        <f>B1107</f>
        <v>11.2</v>
      </c>
      <c r="B1149" s="293" t="str">
        <f>C1107</f>
        <v>Manejo de las composteras</v>
      </c>
      <c r="C1149" s="104"/>
      <c r="D1149" s="104" t="s">
        <v>34</v>
      </c>
      <c r="E1149" s="105"/>
      <c r="F1149" s="295" t="s">
        <v>35</v>
      </c>
      <c r="G1149" s="294">
        <f>SUBTOTAL(9,G1112:G1148)</f>
        <v>0</v>
      </c>
    </row>
    <row r="1151" spans="1:7" ht="24" customHeight="1" x14ac:dyDescent="0.2">
      <c r="A1151" s="274" t="s">
        <v>37</v>
      </c>
      <c r="B1151" s="275"/>
      <c r="C1151" s="275"/>
      <c r="D1151" s="275"/>
      <c r="E1151" s="275"/>
      <c r="F1151" s="275"/>
      <c r="G1151" s="276"/>
    </row>
    <row r="1152" spans="1:7" ht="24" customHeight="1" x14ac:dyDescent="0.2">
      <c r="A1152" s="277" t="s">
        <v>602</v>
      </c>
      <c r="B1152" s="93" t="str">
        <f>Comitente</f>
        <v>DIRECCION PROVINCIAL DE ESPACIOS VERDES</v>
      </c>
      <c r="C1152" s="89"/>
      <c r="D1152" s="94"/>
      <c r="E1152" s="94"/>
      <c r="F1152" s="95"/>
      <c r="G1152" s="278"/>
    </row>
    <row r="1153" spans="1:123" ht="24" customHeight="1" x14ac:dyDescent="0.2">
      <c r="A1153" s="277" t="s">
        <v>603</v>
      </c>
      <c r="B1153" s="93">
        <f>Contratista</f>
        <v>0</v>
      </c>
      <c r="C1153" s="90"/>
      <c r="D1153" s="90"/>
      <c r="E1153" s="90"/>
      <c r="F1153" s="96"/>
      <c r="G1153" s="279"/>
    </row>
    <row r="1154" spans="1:123" ht="24" customHeight="1" x14ac:dyDescent="0.2">
      <c r="A1154" s="277" t="s">
        <v>24</v>
      </c>
      <c r="B1154" s="93" t="str">
        <f>Obra</f>
        <v>MANTENIMIENTO DEL ÁREA VERDE Y SISITEMA DE RIEGO DEL 
PARQUE BELGRANO E INFINITO POR DESCUBRIR - RENGLON 3</v>
      </c>
      <c r="C1154" s="90"/>
      <c r="D1154" s="90"/>
      <c r="E1154" s="90"/>
      <c r="F1154" s="96" t="s">
        <v>38</v>
      </c>
      <c r="G1154" s="280">
        <f>Fecha_Base</f>
        <v>44908</v>
      </c>
    </row>
    <row r="1155" spans="1:123" ht="24" customHeight="1" x14ac:dyDescent="0.2">
      <c r="A1155" s="281" t="s">
        <v>601</v>
      </c>
      <c r="B1155" s="91" t="str">
        <f>Ubicación</f>
        <v>CAPITAL</v>
      </c>
      <c r="C1155" s="91"/>
      <c r="D1155" s="97"/>
      <c r="E1155" s="98"/>
      <c r="G1155" s="282"/>
    </row>
    <row r="1156" spans="1:123" ht="24" customHeight="1" x14ac:dyDescent="0.2">
      <c r="A1156" s="281" t="s">
        <v>39</v>
      </c>
      <c r="B1156" s="100" t="str">
        <f>IFERROR(VALUE(LEFT(B1157,FIND(".",B1157)-1)),"")</f>
        <v/>
      </c>
      <c r="C1156" s="92" t="str">
        <f>IFERROR(VLOOKUP(B1156,Tabla_CyP,2,FALSE),"")</f>
        <v/>
      </c>
      <c r="E1156" s="98"/>
      <c r="G1156" s="282"/>
    </row>
    <row r="1157" spans="1:123" ht="24" customHeight="1" x14ac:dyDescent="0.2">
      <c r="A1157" s="281" t="s">
        <v>25</v>
      </c>
      <c r="B1157" s="101">
        <f>IFERROR(VLOOKUP(COUNTIF($A$1:A1157,"ANALISIS DE PRECIOS"),Tabla_NumeroItem,2,FALSE),"")</f>
        <v>12</v>
      </c>
      <c r="C1157" s="92" t="str">
        <f>IFERROR(VLOOKUP(B1157,Tabla_CyP,2,FALSE),"")</f>
        <v>EDUCACION AMBIENTAL Y PRÁCTICAS SUSTENTABLES</v>
      </c>
      <c r="D1157" s="97"/>
      <c r="E1157" s="98"/>
      <c r="F1157" s="96" t="s">
        <v>26</v>
      </c>
      <c r="G1157" s="283" t="str">
        <f>IFERROR(VLOOKUP(B1157,Tabla_CyP,4,FALSE),"")</f>
        <v>MES</v>
      </c>
    </row>
    <row r="1158" spans="1:123" ht="24" customHeight="1" x14ac:dyDescent="0.2">
      <c r="A1158" s="281"/>
      <c r="B1158" s="91"/>
      <c r="D1158" s="97"/>
      <c r="E1158" s="98"/>
      <c r="G1158" s="282"/>
    </row>
    <row r="1159" spans="1:123" ht="24" customHeight="1" x14ac:dyDescent="0.2">
      <c r="A1159" s="331" t="s">
        <v>507</v>
      </c>
      <c r="B1159" s="332"/>
      <c r="C1159" s="333" t="s">
        <v>0</v>
      </c>
      <c r="D1159" s="333" t="s">
        <v>27</v>
      </c>
      <c r="E1159" s="335" t="s">
        <v>28</v>
      </c>
      <c r="F1159" s="337" t="s">
        <v>29</v>
      </c>
      <c r="G1159" s="337" t="s">
        <v>30</v>
      </c>
    </row>
    <row r="1160" spans="1:123" s="97" customFormat="1" ht="24" customHeight="1" x14ac:dyDescent="0.2">
      <c r="A1160" s="102" t="s">
        <v>508</v>
      </c>
      <c r="B1160" s="102" t="s">
        <v>509</v>
      </c>
      <c r="C1160" s="334"/>
      <c r="D1160" s="334"/>
      <c r="E1160" s="336"/>
      <c r="F1160" s="338"/>
      <c r="G1160" s="338"/>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284"/>
      <c r="B1161" s="103"/>
      <c r="C1161" s="143" t="s">
        <v>604</v>
      </c>
      <c r="D1161" s="104"/>
      <c r="E1161" s="105"/>
      <c r="F1161" s="106"/>
      <c r="G1161" s="285"/>
    </row>
    <row r="1162" spans="1:123" s="229" customFormat="1" ht="24" customHeight="1" x14ac:dyDescent="0.2">
      <c r="A1162" s="224" t="str">
        <f t="shared" ref="A1162:A1175" si="346">IFERROR(VLOOKUP(C1162,Tabla_Insumos,4,FALSE),"")</f>
        <v/>
      </c>
      <c r="B1162" s="222" t="str">
        <f>IFERROR(VLOOKUP(C1162,Tabla_Insumos,5,FALSE),"")</f>
        <v/>
      </c>
      <c r="C1162" s="223"/>
      <c r="D1162" s="224" t="str">
        <f t="shared" ref="D1162:D1175" si="347">IFERROR(VLOOKUP(C1162,Tabla_Insumos,2,FALSE),"")</f>
        <v/>
      </c>
      <c r="E1162" s="225"/>
      <c r="F1162" s="226">
        <f t="shared" ref="F1162:F1175" si="348">IFERROR(VLOOKUP(C1162,Tabla_Insumos,3,FALSE),0)</f>
        <v>0</v>
      </c>
      <c r="G1162" s="286">
        <f>ROUND(E1162*F1162,2)</f>
        <v>0</v>
      </c>
    </row>
    <row r="1163" spans="1:123" s="229" customFormat="1" ht="24" customHeight="1" x14ac:dyDescent="0.2">
      <c r="A1163" s="224" t="str">
        <f t="shared" si="346"/>
        <v/>
      </c>
      <c r="B1163" s="222" t="str">
        <f t="shared" ref="B1163:B1175" si="349">IFERROR(VLOOKUP(C1163,Tabla_Insumos,5,FALSE),"")</f>
        <v/>
      </c>
      <c r="C1163" s="223"/>
      <c r="D1163" s="224" t="str">
        <f t="shared" si="347"/>
        <v/>
      </c>
      <c r="E1163" s="225"/>
      <c r="F1163" s="226">
        <f t="shared" si="348"/>
        <v>0</v>
      </c>
      <c r="G1163" s="286">
        <f t="shared" ref="G1163:G1175" si="350">ROUND(E1163*F1163,2)</f>
        <v>0</v>
      </c>
    </row>
    <row r="1164" spans="1:123" s="229" customFormat="1" ht="24" customHeight="1" x14ac:dyDescent="0.2">
      <c r="A1164" s="224" t="str">
        <f t="shared" si="346"/>
        <v/>
      </c>
      <c r="B1164" s="222" t="str">
        <f t="shared" si="349"/>
        <v/>
      </c>
      <c r="C1164" s="223"/>
      <c r="D1164" s="224" t="str">
        <f t="shared" si="347"/>
        <v/>
      </c>
      <c r="E1164" s="225"/>
      <c r="F1164" s="226">
        <f t="shared" si="348"/>
        <v>0</v>
      </c>
      <c r="G1164" s="286">
        <f t="shared" si="350"/>
        <v>0</v>
      </c>
    </row>
    <row r="1165" spans="1:123" s="229" customFormat="1" ht="24" customHeight="1" x14ac:dyDescent="0.2">
      <c r="A1165" s="224" t="str">
        <f t="shared" si="346"/>
        <v/>
      </c>
      <c r="B1165" s="222" t="str">
        <f t="shared" si="349"/>
        <v/>
      </c>
      <c r="C1165" s="223"/>
      <c r="D1165" s="224" t="str">
        <f t="shared" si="347"/>
        <v/>
      </c>
      <c r="E1165" s="225"/>
      <c r="F1165" s="226">
        <f t="shared" si="348"/>
        <v>0</v>
      </c>
      <c r="G1165" s="286">
        <f t="shared" si="350"/>
        <v>0</v>
      </c>
    </row>
    <row r="1166" spans="1:123" s="229" customFormat="1" ht="24" customHeight="1" x14ac:dyDescent="0.2">
      <c r="A1166" s="224" t="str">
        <f t="shared" si="346"/>
        <v/>
      </c>
      <c r="B1166" s="222" t="str">
        <f t="shared" si="349"/>
        <v/>
      </c>
      <c r="C1166" s="223"/>
      <c r="D1166" s="224" t="str">
        <f t="shared" si="347"/>
        <v/>
      </c>
      <c r="E1166" s="225"/>
      <c r="F1166" s="226">
        <f t="shared" si="348"/>
        <v>0</v>
      </c>
      <c r="G1166" s="286">
        <f t="shared" si="350"/>
        <v>0</v>
      </c>
    </row>
    <row r="1167" spans="1:123" s="229" customFormat="1" ht="24" customHeight="1" x14ac:dyDescent="0.2">
      <c r="A1167" s="224" t="str">
        <f t="shared" si="346"/>
        <v/>
      </c>
      <c r="B1167" s="222" t="str">
        <f t="shared" si="349"/>
        <v/>
      </c>
      <c r="C1167" s="223"/>
      <c r="D1167" s="224" t="str">
        <f t="shared" si="347"/>
        <v/>
      </c>
      <c r="E1167" s="225"/>
      <c r="F1167" s="226">
        <f t="shared" si="348"/>
        <v>0</v>
      </c>
      <c r="G1167" s="286">
        <f t="shared" si="350"/>
        <v>0</v>
      </c>
    </row>
    <row r="1168" spans="1:123" s="229" customFormat="1" ht="24" customHeight="1" x14ac:dyDescent="0.2">
      <c r="A1168" s="224" t="str">
        <f t="shared" si="346"/>
        <v/>
      </c>
      <c r="B1168" s="222" t="str">
        <f t="shared" si="349"/>
        <v/>
      </c>
      <c r="C1168" s="223"/>
      <c r="D1168" s="224" t="str">
        <f t="shared" si="347"/>
        <v/>
      </c>
      <c r="E1168" s="225"/>
      <c r="F1168" s="226">
        <f t="shared" si="348"/>
        <v>0</v>
      </c>
      <c r="G1168" s="286">
        <f t="shared" si="350"/>
        <v>0</v>
      </c>
    </row>
    <row r="1169" spans="1:7" s="229" customFormat="1" ht="24" customHeight="1" x14ac:dyDescent="0.2">
      <c r="A1169" s="224" t="str">
        <f t="shared" si="346"/>
        <v/>
      </c>
      <c r="B1169" s="222" t="str">
        <f t="shared" si="349"/>
        <v/>
      </c>
      <c r="C1169" s="223"/>
      <c r="D1169" s="224" t="str">
        <f t="shared" si="347"/>
        <v/>
      </c>
      <c r="E1169" s="225"/>
      <c r="F1169" s="226">
        <f t="shared" si="348"/>
        <v>0</v>
      </c>
      <c r="G1169" s="286">
        <f t="shared" si="350"/>
        <v>0</v>
      </c>
    </row>
    <row r="1170" spans="1:7" s="229" customFormat="1" ht="24" customHeight="1" x14ac:dyDescent="0.2">
      <c r="A1170" s="224" t="str">
        <f t="shared" si="346"/>
        <v/>
      </c>
      <c r="B1170" s="222" t="str">
        <f t="shared" si="349"/>
        <v/>
      </c>
      <c r="C1170" s="223"/>
      <c r="D1170" s="224" t="str">
        <f t="shared" si="347"/>
        <v/>
      </c>
      <c r="E1170" s="225"/>
      <c r="F1170" s="226">
        <f t="shared" si="348"/>
        <v>0</v>
      </c>
      <c r="G1170" s="286">
        <f t="shared" si="350"/>
        <v>0</v>
      </c>
    </row>
    <row r="1171" spans="1:7" s="229" customFormat="1" ht="24" customHeight="1" x14ac:dyDescent="0.2">
      <c r="A1171" s="224" t="str">
        <f t="shared" si="346"/>
        <v/>
      </c>
      <c r="B1171" s="222" t="str">
        <f t="shared" si="349"/>
        <v/>
      </c>
      <c r="C1171" s="223"/>
      <c r="D1171" s="224" t="str">
        <f t="shared" si="347"/>
        <v/>
      </c>
      <c r="E1171" s="225"/>
      <c r="F1171" s="226">
        <f t="shared" si="348"/>
        <v>0</v>
      </c>
      <c r="G1171" s="286">
        <f t="shared" si="350"/>
        <v>0</v>
      </c>
    </row>
    <row r="1172" spans="1:7" s="229" customFormat="1" ht="24" customHeight="1" x14ac:dyDescent="0.2">
      <c r="A1172" s="224" t="str">
        <f t="shared" si="346"/>
        <v/>
      </c>
      <c r="B1172" s="222" t="str">
        <f t="shared" si="349"/>
        <v/>
      </c>
      <c r="C1172" s="223"/>
      <c r="D1172" s="224" t="str">
        <f t="shared" si="347"/>
        <v/>
      </c>
      <c r="E1172" s="225"/>
      <c r="F1172" s="226">
        <f t="shared" si="348"/>
        <v>0</v>
      </c>
      <c r="G1172" s="286">
        <f t="shared" si="350"/>
        <v>0</v>
      </c>
    </row>
    <row r="1173" spans="1:7" s="229" customFormat="1" ht="24" customHeight="1" x14ac:dyDescent="0.2">
      <c r="A1173" s="224" t="str">
        <f t="shared" si="346"/>
        <v/>
      </c>
      <c r="B1173" s="222" t="str">
        <f t="shared" si="349"/>
        <v/>
      </c>
      <c r="C1173" s="223"/>
      <c r="D1173" s="224" t="str">
        <f t="shared" si="347"/>
        <v/>
      </c>
      <c r="E1173" s="225"/>
      <c r="F1173" s="226">
        <f t="shared" si="348"/>
        <v>0</v>
      </c>
      <c r="G1173" s="286">
        <f t="shared" si="350"/>
        <v>0</v>
      </c>
    </row>
    <row r="1174" spans="1:7" s="229" customFormat="1" ht="24" customHeight="1" x14ac:dyDescent="0.2">
      <c r="A1174" s="224" t="str">
        <f t="shared" si="346"/>
        <v/>
      </c>
      <c r="B1174" s="222" t="str">
        <f t="shared" si="349"/>
        <v/>
      </c>
      <c r="C1174" s="223"/>
      <c r="D1174" s="224" t="str">
        <f t="shared" si="347"/>
        <v/>
      </c>
      <c r="E1174" s="225"/>
      <c r="F1174" s="226">
        <f t="shared" si="348"/>
        <v>0</v>
      </c>
      <c r="G1174" s="286">
        <f t="shared" si="350"/>
        <v>0</v>
      </c>
    </row>
    <row r="1175" spans="1:7" s="229" customFormat="1" ht="24" customHeight="1" x14ac:dyDescent="0.2">
      <c r="A1175" s="224" t="str">
        <f t="shared" si="346"/>
        <v/>
      </c>
      <c r="B1175" s="222" t="str">
        <f t="shared" si="349"/>
        <v/>
      </c>
      <c r="C1175" s="223"/>
      <c r="D1175" s="224" t="str">
        <f t="shared" si="347"/>
        <v/>
      </c>
      <c r="E1175" s="225"/>
      <c r="F1175" s="227">
        <f t="shared" si="348"/>
        <v>0</v>
      </c>
      <c r="G1175" s="286">
        <f t="shared" si="350"/>
        <v>0</v>
      </c>
    </row>
    <row r="1176" spans="1:7" ht="24" customHeight="1" x14ac:dyDescent="0.2">
      <c r="A1176" s="287"/>
      <c r="D1176" s="97"/>
      <c r="E1176" s="98"/>
      <c r="F1176" s="273" t="s">
        <v>31</v>
      </c>
      <c r="G1176" s="288">
        <f>SUBTOTAL(9,G1162:G1175)</f>
        <v>0</v>
      </c>
    </row>
    <row r="1177" spans="1:7" ht="24" customHeight="1" x14ac:dyDescent="0.2">
      <c r="A1177" s="287"/>
      <c r="C1177" s="107" t="s">
        <v>605</v>
      </c>
      <c r="D1177" s="97"/>
      <c r="E1177" s="98"/>
      <c r="G1177" s="289"/>
    </row>
    <row r="1178" spans="1:7" s="229" customFormat="1" ht="24" customHeight="1" x14ac:dyDescent="0.2">
      <c r="A1178" s="224" t="str">
        <f t="shared" ref="A1178:A1185" si="351">IFERROR(VLOOKUP(C1178,Tabla_Insumos,4,FALSE),"")</f>
        <v/>
      </c>
      <c r="B1178" s="222">
        <f t="shared" ref="B1178:B1185" si="352">IFERROR(VLOOKUP(A1178,Tabla_Indices,5,FALSE),"")</f>
        <v>0</v>
      </c>
      <c r="C1178" s="223"/>
      <c r="D1178" s="224" t="str">
        <f t="shared" ref="D1178:D1185" si="353">IFERROR(VLOOKUP(C1178,Tabla_Insumos,2,FALSE),"")</f>
        <v/>
      </c>
      <c r="E1178" s="225"/>
      <c r="F1178" s="228">
        <f t="shared" ref="F1178:F1185" si="354">IFERROR(VLOOKUP(C1178,Tabla_Insumos,3,FALSE),0)</f>
        <v>0</v>
      </c>
      <c r="G1178" s="286">
        <f>ROUND(E1178*F1178,2)</f>
        <v>0</v>
      </c>
    </row>
    <row r="1179" spans="1:7" s="229" customFormat="1" ht="24" customHeight="1" x14ac:dyDescent="0.2">
      <c r="A1179" s="224" t="str">
        <f t="shared" si="351"/>
        <v/>
      </c>
      <c r="B1179" s="222">
        <f t="shared" si="352"/>
        <v>0</v>
      </c>
      <c r="C1179" s="223"/>
      <c r="D1179" s="224" t="str">
        <f t="shared" si="353"/>
        <v/>
      </c>
      <c r="E1179" s="225"/>
      <c r="F1179" s="228">
        <f t="shared" si="354"/>
        <v>0</v>
      </c>
      <c r="G1179" s="286">
        <f>ROUND(E1179*F1179,2)</f>
        <v>0</v>
      </c>
    </row>
    <row r="1180" spans="1:7" s="229" customFormat="1" ht="24" customHeight="1" x14ac:dyDescent="0.2">
      <c r="A1180" s="224" t="str">
        <f t="shared" si="351"/>
        <v/>
      </c>
      <c r="B1180" s="222">
        <f t="shared" si="352"/>
        <v>0</v>
      </c>
      <c r="C1180" s="223"/>
      <c r="D1180" s="224" t="str">
        <f t="shared" si="353"/>
        <v/>
      </c>
      <c r="E1180" s="225"/>
      <c r="F1180" s="228">
        <f t="shared" si="354"/>
        <v>0</v>
      </c>
      <c r="G1180" s="286">
        <f t="shared" ref="G1180:G1185" si="355">ROUND(E1180*F1180,2)</f>
        <v>0</v>
      </c>
    </row>
    <row r="1181" spans="1:7" s="229" customFormat="1" ht="24" customHeight="1" x14ac:dyDescent="0.2">
      <c r="A1181" s="224" t="str">
        <f t="shared" si="351"/>
        <v/>
      </c>
      <c r="B1181" s="222">
        <f t="shared" si="352"/>
        <v>0</v>
      </c>
      <c r="C1181" s="223"/>
      <c r="D1181" s="224" t="str">
        <f t="shared" si="353"/>
        <v/>
      </c>
      <c r="E1181" s="225"/>
      <c r="F1181" s="228">
        <f t="shared" si="354"/>
        <v>0</v>
      </c>
      <c r="G1181" s="286">
        <f t="shared" si="355"/>
        <v>0</v>
      </c>
    </row>
    <row r="1182" spans="1:7" s="229" customFormat="1" ht="24" customHeight="1" x14ac:dyDescent="0.2">
      <c r="A1182" s="224" t="str">
        <f t="shared" si="351"/>
        <v/>
      </c>
      <c r="B1182" s="222">
        <f t="shared" si="352"/>
        <v>0</v>
      </c>
      <c r="C1182" s="223"/>
      <c r="D1182" s="224" t="str">
        <f t="shared" si="353"/>
        <v/>
      </c>
      <c r="E1182" s="225"/>
      <c r="F1182" s="226">
        <f t="shared" si="354"/>
        <v>0</v>
      </c>
      <c r="G1182" s="286">
        <f t="shared" si="355"/>
        <v>0</v>
      </c>
    </row>
    <row r="1183" spans="1:7" s="229" customFormat="1" ht="24" customHeight="1" x14ac:dyDescent="0.2">
      <c r="A1183" s="224" t="str">
        <f t="shared" si="351"/>
        <v/>
      </c>
      <c r="B1183" s="222">
        <f t="shared" si="352"/>
        <v>0</v>
      </c>
      <c r="C1183" s="223"/>
      <c r="D1183" s="224" t="str">
        <f t="shared" si="353"/>
        <v/>
      </c>
      <c r="E1183" s="225"/>
      <c r="F1183" s="226">
        <f t="shared" si="354"/>
        <v>0</v>
      </c>
      <c r="G1183" s="286">
        <f t="shared" si="355"/>
        <v>0</v>
      </c>
    </row>
    <row r="1184" spans="1:7" s="229" customFormat="1" ht="24" customHeight="1" x14ac:dyDescent="0.2">
      <c r="A1184" s="224" t="str">
        <f t="shared" si="351"/>
        <v/>
      </c>
      <c r="B1184" s="222">
        <f t="shared" si="352"/>
        <v>0</v>
      </c>
      <c r="C1184" s="223"/>
      <c r="D1184" s="224" t="str">
        <f t="shared" si="353"/>
        <v/>
      </c>
      <c r="E1184" s="225"/>
      <c r="F1184" s="226">
        <f t="shared" si="354"/>
        <v>0</v>
      </c>
      <c r="G1184" s="286">
        <f t="shared" si="355"/>
        <v>0</v>
      </c>
    </row>
    <row r="1185" spans="1:7" s="229" customFormat="1" ht="24" customHeight="1" x14ac:dyDescent="0.2">
      <c r="A1185" s="224" t="str">
        <f t="shared" si="351"/>
        <v/>
      </c>
      <c r="B1185" s="222">
        <f t="shared" si="352"/>
        <v>0</v>
      </c>
      <c r="C1185" s="223"/>
      <c r="D1185" s="224" t="str">
        <f t="shared" si="353"/>
        <v/>
      </c>
      <c r="E1185" s="225"/>
      <c r="F1185" s="226">
        <f t="shared" si="354"/>
        <v>0</v>
      </c>
      <c r="G1185" s="286">
        <f t="shared" si="355"/>
        <v>0</v>
      </c>
    </row>
    <row r="1186" spans="1:7" ht="24" customHeight="1" x14ac:dyDescent="0.2">
      <c r="A1186" s="287"/>
      <c r="D1186" s="97"/>
      <c r="E1186" s="98"/>
      <c r="F1186" s="273" t="s">
        <v>32</v>
      </c>
      <c r="G1186" s="288">
        <f>SUBTOTAL(9,G1178:G1185)</f>
        <v>0</v>
      </c>
    </row>
    <row r="1187" spans="1:7" ht="24" customHeight="1" x14ac:dyDescent="0.2">
      <c r="A1187" s="287"/>
      <c r="C1187" s="107" t="s">
        <v>606</v>
      </c>
      <c r="D1187" s="97"/>
      <c r="E1187" s="98"/>
      <c r="G1187" s="289"/>
    </row>
    <row r="1188" spans="1:7" s="229" customFormat="1" ht="24" customHeight="1" x14ac:dyDescent="0.2">
      <c r="A1188" s="224" t="str">
        <f t="shared" ref="A1188:A1196" si="356">IFERROR(VLOOKUP(C1188,Tabla_Insumos,4,FALSE),"")</f>
        <v/>
      </c>
      <c r="B1188" s="222" t="str">
        <f t="shared" ref="B1188:B1196" si="357">IFERROR(VLOOKUP(C1188,Tabla_Insumos,5,FALSE),"")</f>
        <v/>
      </c>
      <c r="C1188" s="223"/>
      <c r="D1188" s="224" t="str">
        <f t="shared" ref="D1188:D1196" si="358">IFERROR(VLOOKUP(C1188,Tabla_Insumos,2,FALSE),"")</f>
        <v/>
      </c>
      <c r="E1188" s="225"/>
      <c r="F1188" s="226">
        <f t="shared" ref="F1188:F1196" si="359">IFERROR(VLOOKUP(C1188,Tabla_Insumos,3,FALSE),0)</f>
        <v>0</v>
      </c>
      <c r="G1188" s="286">
        <f t="shared" ref="G1188:G1196" si="360">ROUND(E1188*F1188,2)</f>
        <v>0</v>
      </c>
    </row>
    <row r="1189" spans="1:7" s="229" customFormat="1" ht="24" customHeight="1" x14ac:dyDescent="0.2">
      <c r="A1189" s="224" t="str">
        <f t="shared" si="356"/>
        <v/>
      </c>
      <c r="B1189" s="222" t="str">
        <f t="shared" si="357"/>
        <v/>
      </c>
      <c r="C1189" s="223"/>
      <c r="D1189" s="224" t="str">
        <f t="shared" si="358"/>
        <v/>
      </c>
      <c r="E1189" s="225"/>
      <c r="F1189" s="226">
        <f t="shared" si="359"/>
        <v>0</v>
      </c>
      <c r="G1189" s="286">
        <f t="shared" si="360"/>
        <v>0</v>
      </c>
    </row>
    <row r="1190" spans="1:7" s="229" customFormat="1" ht="24" customHeight="1" x14ac:dyDescent="0.2">
      <c r="A1190" s="224" t="str">
        <f t="shared" si="356"/>
        <v/>
      </c>
      <c r="B1190" s="222" t="str">
        <f t="shared" si="357"/>
        <v/>
      </c>
      <c r="C1190" s="223"/>
      <c r="D1190" s="224" t="str">
        <f t="shared" si="358"/>
        <v/>
      </c>
      <c r="E1190" s="225"/>
      <c r="F1190" s="226">
        <f t="shared" si="359"/>
        <v>0</v>
      </c>
      <c r="G1190" s="286">
        <f t="shared" si="360"/>
        <v>0</v>
      </c>
    </row>
    <row r="1191" spans="1:7" s="229" customFormat="1" ht="24" customHeight="1" x14ac:dyDescent="0.2">
      <c r="A1191" s="224" t="str">
        <f t="shared" si="356"/>
        <v/>
      </c>
      <c r="B1191" s="222" t="str">
        <f t="shared" si="357"/>
        <v/>
      </c>
      <c r="C1191" s="223"/>
      <c r="D1191" s="224" t="str">
        <f t="shared" si="358"/>
        <v/>
      </c>
      <c r="E1191" s="225"/>
      <c r="F1191" s="226">
        <f t="shared" si="359"/>
        <v>0</v>
      </c>
      <c r="G1191" s="286">
        <f t="shared" si="360"/>
        <v>0</v>
      </c>
    </row>
    <row r="1192" spans="1:7" s="229" customFormat="1" ht="24" customHeight="1" x14ac:dyDescent="0.2">
      <c r="A1192" s="224" t="str">
        <f t="shared" si="356"/>
        <v/>
      </c>
      <c r="B1192" s="222" t="str">
        <f t="shared" si="357"/>
        <v/>
      </c>
      <c r="C1192" s="223"/>
      <c r="D1192" s="224" t="str">
        <f t="shared" si="358"/>
        <v/>
      </c>
      <c r="E1192" s="225"/>
      <c r="F1192" s="226">
        <f t="shared" si="359"/>
        <v>0</v>
      </c>
      <c r="G1192" s="286">
        <f t="shared" si="360"/>
        <v>0</v>
      </c>
    </row>
    <row r="1193" spans="1:7" s="229" customFormat="1" ht="24" customHeight="1" x14ac:dyDescent="0.2">
      <c r="A1193" s="224" t="str">
        <f t="shared" si="356"/>
        <v/>
      </c>
      <c r="B1193" s="222" t="str">
        <f t="shared" si="357"/>
        <v/>
      </c>
      <c r="C1193" s="223"/>
      <c r="D1193" s="224" t="str">
        <f t="shared" si="358"/>
        <v/>
      </c>
      <c r="E1193" s="225"/>
      <c r="F1193" s="226">
        <f t="shared" si="359"/>
        <v>0</v>
      </c>
      <c r="G1193" s="286">
        <f t="shared" si="360"/>
        <v>0</v>
      </c>
    </row>
    <row r="1194" spans="1:7" s="229" customFormat="1" ht="24" customHeight="1" x14ac:dyDescent="0.2">
      <c r="A1194" s="224" t="str">
        <f t="shared" si="356"/>
        <v/>
      </c>
      <c r="B1194" s="222" t="str">
        <f t="shared" si="357"/>
        <v/>
      </c>
      <c r="C1194" s="223"/>
      <c r="D1194" s="224" t="str">
        <f t="shared" si="358"/>
        <v/>
      </c>
      <c r="E1194" s="225"/>
      <c r="F1194" s="226">
        <f t="shared" si="359"/>
        <v>0</v>
      </c>
      <c r="G1194" s="286">
        <f t="shared" si="360"/>
        <v>0</v>
      </c>
    </row>
    <row r="1195" spans="1:7" s="229" customFormat="1" ht="24" customHeight="1" x14ac:dyDescent="0.2">
      <c r="A1195" s="224" t="str">
        <f t="shared" si="356"/>
        <v/>
      </c>
      <c r="B1195" s="222" t="str">
        <f t="shared" si="357"/>
        <v/>
      </c>
      <c r="C1195" s="223"/>
      <c r="D1195" s="224" t="str">
        <f t="shared" si="358"/>
        <v/>
      </c>
      <c r="E1195" s="225"/>
      <c r="F1195" s="226">
        <f t="shared" si="359"/>
        <v>0</v>
      </c>
      <c r="G1195" s="286">
        <f t="shared" si="360"/>
        <v>0</v>
      </c>
    </row>
    <row r="1196" spans="1:7" s="229" customFormat="1" ht="24" customHeight="1" x14ac:dyDescent="0.2">
      <c r="A1196" s="224" t="str">
        <f t="shared" si="356"/>
        <v/>
      </c>
      <c r="B1196" s="222" t="str">
        <f t="shared" si="357"/>
        <v/>
      </c>
      <c r="C1196" s="223"/>
      <c r="D1196" s="224" t="str">
        <f t="shared" si="358"/>
        <v/>
      </c>
      <c r="E1196" s="225"/>
      <c r="F1196" s="226">
        <f t="shared" si="359"/>
        <v>0</v>
      </c>
      <c r="G1196" s="286">
        <f t="shared" si="360"/>
        <v>0</v>
      </c>
    </row>
    <row r="1197" spans="1:7" ht="24" customHeight="1" x14ac:dyDescent="0.2">
      <c r="A1197" s="290"/>
      <c r="B1197" s="97"/>
      <c r="D1197" s="97"/>
      <c r="E1197" s="98"/>
      <c r="F1197" s="273" t="s">
        <v>33</v>
      </c>
      <c r="G1197" s="288">
        <f>SUBTOTAL(9,G1188:G1196)</f>
        <v>0</v>
      </c>
    </row>
    <row r="1198" spans="1:7" ht="24" customHeight="1" x14ac:dyDescent="0.2">
      <c r="A1198" s="291"/>
      <c r="B1198" s="97"/>
      <c r="D1198" s="97"/>
      <c r="E1198" s="98"/>
      <c r="G1198" s="289"/>
    </row>
    <row r="1199" spans="1:7" ht="24" customHeight="1" x14ac:dyDescent="0.2">
      <c r="A1199" s="292">
        <f>B1157</f>
        <v>12</v>
      </c>
      <c r="B1199" s="293" t="str">
        <f>C1157</f>
        <v>EDUCACION AMBIENTAL Y PRÁCTICAS SUSTENTABLES</v>
      </c>
      <c r="C1199" s="104"/>
      <c r="D1199" s="104" t="s">
        <v>34</v>
      </c>
      <c r="E1199" s="105"/>
      <c r="F1199" s="295" t="s">
        <v>35</v>
      </c>
      <c r="G1199" s="294">
        <f>SUBTOTAL(9,G1162:G1198)</f>
        <v>0</v>
      </c>
    </row>
    <row r="1201" spans="1:123" ht="24" customHeight="1" x14ac:dyDescent="0.2">
      <c r="A1201" s="274" t="s">
        <v>37</v>
      </c>
      <c r="B1201" s="275"/>
      <c r="C1201" s="275"/>
      <c r="D1201" s="275"/>
      <c r="E1201" s="275"/>
      <c r="F1201" s="275"/>
      <c r="G1201" s="276"/>
    </row>
    <row r="1202" spans="1:123" ht="24" customHeight="1" x14ac:dyDescent="0.2">
      <c r="A1202" s="277" t="s">
        <v>602</v>
      </c>
      <c r="B1202" s="93" t="str">
        <f>Comitente</f>
        <v>DIRECCION PROVINCIAL DE ESPACIOS VERDES</v>
      </c>
      <c r="C1202" s="89"/>
      <c r="D1202" s="94"/>
      <c r="E1202" s="94"/>
      <c r="F1202" s="95"/>
      <c r="G1202" s="278"/>
    </row>
    <row r="1203" spans="1:123" ht="24" customHeight="1" x14ac:dyDescent="0.2">
      <c r="A1203" s="277" t="s">
        <v>603</v>
      </c>
      <c r="B1203" s="93">
        <f>Contratista</f>
        <v>0</v>
      </c>
      <c r="C1203" s="90"/>
      <c r="D1203" s="90"/>
      <c r="E1203" s="90"/>
      <c r="F1203" s="96"/>
      <c r="G1203" s="279"/>
    </row>
    <row r="1204" spans="1:123" ht="24" customHeight="1" x14ac:dyDescent="0.2">
      <c r="A1204" s="277" t="s">
        <v>24</v>
      </c>
      <c r="B1204" s="93" t="str">
        <f>Obra</f>
        <v>MANTENIMIENTO DEL ÁREA VERDE Y SISITEMA DE RIEGO DEL 
PARQUE BELGRANO E INFINITO POR DESCUBRIR - RENGLON 3</v>
      </c>
      <c r="C1204" s="90"/>
      <c r="D1204" s="90"/>
      <c r="E1204" s="90"/>
      <c r="F1204" s="96" t="s">
        <v>38</v>
      </c>
      <c r="G1204" s="280">
        <f>Fecha_Base</f>
        <v>44908</v>
      </c>
    </row>
    <row r="1205" spans="1:123" ht="24" customHeight="1" x14ac:dyDescent="0.2">
      <c r="A1205" s="281" t="s">
        <v>601</v>
      </c>
      <c r="B1205" s="91" t="str">
        <f>Ubicación</f>
        <v>CAPITAL</v>
      </c>
      <c r="C1205" s="91"/>
      <c r="D1205" s="97"/>
      <c r="E1205" s="98"/>
      <c r="G1205" s="282"/>
    </row>
    <row r="1206" spans="1:123" ht="24" customHeight="1" x14ac:dyDescent="0.2">
      <c r="A1206" s="281" t="s">
        <v>39</v>
      </c>
      <c r="B1206" s="100" t="str">
        <f>IFERROR(VALUE(LEFT(B1207,FIND(".",B1207)-1)),"")</f>
        <v/>
      </c>
      <c r="C1206" s="92" t="str">
        <f>IFERROR(VLOOKUP(B1206,Tabla_CyP,2,FALSE),"")</f>
        <v/>
      </c>
      <c r="E1206" s="98"/>
      <c r="G1206" s="282"/>
    </row>
    <row r="1207" spans="1:123" ht="24" customHeight="1" x14ac:dyDescent="0.2">
      <c r="A1207" s="281" t="s">
        <v>25</v>
      </c>
      <c r="B1207" s="101" t="str">
        <f>IFERROR(VLOOKUP(COUNTIF($A$1:A1207,"ANALISIS DE PRECIOS"),Tabla_NumeroItem,2,FALSE),"")</f>
        <v/>
      </c>
      <c r="C1207" s="92" t="str">
        <f>IFERROR(VLOOKUP(B1207,Tabla_CyP,2,FALSE),"")</f>
        <v/>
      </c>
      <c r="D1207" s="97"/>
      <c r="E1207" s="98"/>
      <c r="F1207" s="96" t="s">
        <v>26</v>
      </c>
      <c r="G1207" s="283" t="str">
        <f>IFERROR(VLOOKUP(B1207,Tabla_CyP,4,FALSE),"")</f>
        <v/>
      </c>
    </row>
    <row r="1208" spans="1:123" ht="24" customHeight="1" x14ac:dyDescent="0.2">
      <c r="A1208" s="281"/>
      <c r="B1208" s="91"/>
      <c r="D1208" s="97"/>
      <c r="E1208" s="98"/>
      <c r="G1208" s="282"/>
    </row>
    <row r="1209" spans="1:123" ht="24" customHeight="1" x14ac:dyDescent="0.2">
      <c r="A1209" s="331" t="s">
        <v>507</v>
      </c>
      <c r="B1209" s="332"/>
      <c r="C1209" s="333" t="s">
        <v>0</v>
      </c>
      <c r="D1209" s="333" t="s">
        <v>27</v>
      </c>
      <c r="E1209" s="335" t="s">
        <v>28</v>
      </c>
      <c r="F1209" s="337" t="s">
        <v>29</v>
      </c>
      <c r="G1209" s="337" t="s">
        <v>30</v>
      </c>
    </row>
    <row r="1210" spans="1:123" s="97" customFormat="1" ht="24" customHeight="1" x14ac:dyDescent="0.2">
      <c r="A1210" s="102" t="s">
        <v>508</v>
      </c>
      <c r="B1210" s="102" t="s">
        <v>509</v>
      </c>
      <c r="C1210" s="334"/>
      <c r="D1210" s="334"/>
      <c r="E1210" s="336"/>
      <c r="F1210" s="338"/>
      <c r="G1210" s="338"/>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284"/>
      <c r="B1211" s="103"/>
      <c r="C1211" s="143" t="s">
        <v>604</v>
      </c>
      <c r="D1211" s="104"/>
      <c r="E1211" s="105"/>
      <c r="F1211" s="106"/>
      <c r="G1211" s="285"/>
    </row>
    <row r="1212" spans="1:123" s="229" customFormat="1" ht="24" customHeight="1" x14ac:dyDescent="0.2">
      <c r="A1212" s="224" t="str">
        <f t="shared" ref="A1212:A1225" si="361">IFERROR(VLOOKUP(C1212,Tabla_Insumos,4,FALSE),"")</f>
        <v/>
      </c>
      <c r="B1212" s="222" t="str">
        <f>IFERROR(VLOOKUP(C1212,Tabla_Insumos,5,FALSE),"")</f>
        <v/>
      </c>
      <c r="C1212" s="223"/>
      <c r="D1212" s="224" t="str">
        <f t="shared" ref="D1212:D1225" si="362">IFERROR(VLOOKUP(C1212,Tabla_Insumos,2,FALSE),"")</f>
        <v/>
      </c>
      <c r="E1212" s="225"/>
      <c r="F1212" s="226">
        <f t="shared" ref="F1212:F1225" si="363">IFERROR(VLOOKUP(C1212,Tabla_Insumos,3,FALSE),0)</f>
        <v>0</v>
      </c>
      <c r="G1212" s="286">
        <f>ROUND(E1212*F1212,2)</f>
        <v>0</v>
      </c>
    </row>
    <row r="1213" spans="1:123" s="229" customFormat="1" ht="24" customHeight="1" x14ac:dyDescent="0.2">
      <c r="A1213" s="224" t="str">
        <f t="shared" si="361"/>
        <v/>
      </c>
      <c r="B1213" s="222" t="str">
        <f t="shared" ref="B1213:B1225" si="364">IFERROR(VLOOKUP(C1213,Tabla_Insumos,5,FALSE),"")</f>
        <v/>
      </c>
      <c r="C1213" s="223"/>
      <c r="D1213" s="224" t="str">
        <f t="shared" si="362"/>
        <v/>
      </c>
      <c r="E1213" s="225"/>
      <c r="F1213" s="226">
        <f t="shared" si="363"/>
        <v>0</v>
      </c>
      <c r="G1213" s="286">
        <f t="shared" ref="G1213:G1225" si="365">ROUND(E1213*F1213,2)</f>
        <v>0</v>
      </c>
    </row>
    <row r="1214" spans="1:123" s="229" customFormat="1" ht="24" customHeight="1" x14ac:dyDescent="0.2">
      <c r="A1214" s="224" t="str">
        <f t="shared" si="361"/>
        <v/>
      </c>
      <c r="B1214" s="222" t="str">
        <f t="shared" si="364"/>
        <v/>
      </c>
      <c r="C1214" s="223"/>
      <c r="D1214" s="224" t="str">
        <f t="shared" si="362"/>
        <v/>
      </c>
      <c r="E1214" s="225"/>
      <c r="F1214" s="226">
        <f t="shared" si="363"/>
        <v>0</v>
      </c>
      <c r="G1214" s="286">
        <f t="shared" si="365"/>
        <v>0</v>
      </c>
    </row>
    <row r="1215" spans="1:123" s="229" customFormat="1" ht="24" customHeight="1" x14ac:dyDescent="0.2">
      <c r="A1215" s="224" t="str">
        <f t="shared" si="361"/>
        <v/>
      </c>
      <c r="B1215" s="222" t="str">
        <f t="shared" si="364"/>
        <v/>
      </c>
      <c r="C1215" s="223"/>
      <c r="D1215" s="224" t="str">
        <f t="shared" si="362"/>
        <v/>
      </c>
      <c r="E1215" s="225"/>
      <c r="F1215" s="226">
        <f t="shared" si="363"/>
        <v>0</v>
      </c>
      <c r="G1215" s="286">
        <f t="shared" si="365"/>
        <v>0</v>
      </c>
    </row>
    <row r="1216" spans="1:123" s="229" customFormat="1" ht="24" customHeight="1" x14ac:dyDescent="0.2">
      <c r="A1216" s="224" t="str">
        <f t="shared" si="361"/>
        <v/>
      </c>
      <c r="B1216" s="222" t="str">
        <f t="shared" si="364"/>
        <v/>
      </c>
      <c r="C1216" s="223"/>
      <c r="D1216" s="224" t="str">
        <f t="shared" si="362"/>
        <v/>
      </c>
      <c r="E1216" s="225"/>
      <c r="F1216" s="226">
        <f t="shared" si="363"/>
        <v>0</v>
      </c>
      <c r="G1216" s="286">
        <f t="shared" si="365"/>
        <v>0</v>
      </c>
    </row>
    <row r="1217" spans="1:7" s="229" customFormat="1" ht="24" customHeight="1" x14ac:dyDescent="0.2">
      <c r="A1217" s="224" t="str">
        <f t="shared" si="361"/>
        <v/>
      </c>
      <c r="B1217" s="222" t="str">
        <f t="shared" si="364"/>
        <v/>
      </c>
      <c r="C1217" s="223"/>
      <c r="D1217" s="224" t="str">
        <f t="shared" si="362"/>
        <v/>
      </c>
      <c r="E1217" s="225"/>
      <c r="F1217" s="226">
        <f t="shared" si="363"/>
        <v>0</v>
      </c>
      <c r="G1217" s="286">
        <f t="shared" si="365"/>
        <v>0</v>
      </c>
    </row>
    <row r="1218" spans="1:7" s="229" customFormat="1" ht="24" customHeight="1" x14ac:dyDescent="0.2">
      <c r="A1218" s="224" t="str">
        <f t="shared" si="361"/>
        <v/>
      </c>
      <c r="B1218" s="222" t="str">
        <f t="shared" si="364"/>
        <v/>
      </c>
      <c r="C1218" s="223"/>
      <c r="D1218" s="224" t="str">
        <f t="shared" si="362"/>
        <v/>
      </c>
      <c r="E1218" s="225"/>
      <c r="F1218" s="226">
        <f t="shared" si="363"/>
        <v>0</v>
      </c>
      <c r="G1218" s="286">
        <f t="shared" si="365"/>
        <v>0</v>
      </c>
    </row>
    <row r="1219" spans="1:7" s="229" customFormat="1" ht="24" customHeight="1" x14ac:dyDescent="0.2">
      <c r="A1219" s="224" t="str">
        <f t="shared" si="361"/>
        <v/>
      </c>
      <c r="B1219" s="222" t="str">
        <f t="shared" si="364"/>
        <v/>
      </c>
      <c r="C1219" s="223"/>
      <c r="D1219" s="224" t="str">
        <f t="shared" si="362"/>
        <v/>
      </c>
      <c r="E1219" s="225"/>
      <c r="F1219" s="226">
        <f t="shared" si="363"/>
        <v>0</v>
      </c>
      <c r="G1219" s="286">
        <f t="shared" si="365"/>
        <v>0</v>
      </c>
    </row>
    <row r="1220" spans="1:7" s="229" customFormat="1" ht="24" customHeight="1" x14ac:dyDescent="0.2">
      <c r="A1220" s="224" t="str">
        <f t="shared" si="361"/>
        <v/>
      </c>
      <c r="B1220" s="222" t="str">
        <f t="shared" si="364"/>
        <v/>
      </c>
      <c r="C1220" s="223"/>
      <c r="D1220" s="224" t="str">
        <f t="shared" si="362"/>
        <v/>
      </c>
      <c r="E1220" s="225"/>
      <c r="F1220" s="226">
        <f t="shared" si="363"/>
        <v>0</v>
      </c>
      <c r="G1220" s="286">
        <f t="shared" si="365"/>
        <v>0</v>
      </c>
    </row>
    <row r="1221" spans="1:7" s="229" customFormat="1" ht="24" customHeight="1" x14ac:dyDescent="0.2">
      <c r="A1221" s="224" t="str">
        <f t="shared" si="361"/>
        <v/>
      </c>
      <c r="B1221" s="222" t="str">
        <f t="shared" si="364"/>
        <v/>
      </c>
      <c r="C1221" s="223"/>
      <c r="D1221" s="224" t="str">
        <f t="shared" si="362"/>
        <v/>
      </c>
      <c r="E1221" s="225"/>
      <c r="F1221" s="226">
        <f t="shared" si="363"/>
        <v>0</v>
      </c>
      <c r="G1221" s="286">
        <f t="shared" si="365"/>
        <v>0</v>
      </c>
    </row>
    <row r="1222" spans="1:7" s="229" customFormat="1" ht="24" customHeight="1" x14ac:dyDescent="0.2">
      <c r="A1222" s="224" t="str">
        <f t="shared" si="361"/>
        <v/>
      </c>
      <c r="B1222" s="222" t="str">
        <f t="shared" si="364"/>
        <v/>
      </c>
      <c r="C1222" s="223"/>
      <c r="D1222" s="224" t="str">
        <f t="shared" si="362"/>
        <v/>
      </c>
      <c r="E1222" s="225"/>
      <c r="F1222" s="226">
        <f t="shared" si="363"/>
        <v>0</v>
      </c>
      <c r="G1222" s="286">
        <f t="shared" si="365"/>
        <v>0</v>
      </c>
    </row>
    <row r="1223" spans="1:7" s="229" customFormat="1" ht="24" customHeight="1" x14ac:dyDescent="0.2">
      <c r="A1223" s="224" t="str">
        <f t="shared" si="361"/>
        <v/>
      </c>
      <c r="B1223" s="222" t="str">
        <f t="shared" si="364"/>
        <v/>
      </c>
      <c r="C1223" s="223"/>
      <c r="D1223" s="224" t="str">
        <f t="shared" si="362"/>
        <v/>
      </c>
      <c r="E1223" s="225"/>
      <c r="F1223" s="226">
        <f t="shared" si="363"/>
        <v>0</v>
      </c>
      <c r="G1223" s="286">
        <f t="shared" si="365"/>
        <v>0</v>
      </c>
    </row>
    <row r="1224" spans="1:7" s="229" customFormat="1" ht="24" customHeight="1" x14ac:dyDescent="0.2">
      <c r="A1224" s="224" t="str">
        <f t="shared" si="361"/>
        <v/>
      </c>
      <c r="B1224" s="222" t="str">
        <f t="shared" si="364"/>
        <v/>
      </c>
      <c r="C1224" s="223"/>
      <c r="D1224" s="224" t="str">
        <f t="shared" si="362"/>
        <v/>
      </c>
      <c r="E1224" s="225"/>
      <c r="F1224" s="226">
        <f t="shared" si="363"/>
        <v>0</v>
      </c>
      <c r="G1224" s="286">
        <f t="shared" si="365"/>
        <v>0</v>
      </c>
    </row>
    <row r="1225" spans="1:7" s="229" customFormat="1" ht="24" customHeight="1" x14ac:dyDescent="0.2">
      <c r="A1225" s="224" t="str">
        <f t="shared" si="361"/>
        <v/>
      </c>
      <c r="B1225" s="222" t="str">
        <f t="shared" si="364"/>
        <v/>
      </c>
      <c r="C1225" s="223"/>
      <c r="D1225" s="224" t="str">
        <f t="shared" si="362"/>
        <v/>
      </c>
      <c r="E1225" s="225"/>
      <c r="F1225" s="227">
        <f t="shared" si="363"/>
        <v>0</v>
      </c>
      <c r="G1225" s="286">
        <f t="shared" si="365"/>
        <v>0</v>
      </c>
    </row>
    <row r="1226" spans="1:7" ht="24" customHeight="1" x14ac:dyDescent="0.2">
      <c r="A1226" s="287"/>
      <c r="D1226" s="97"/>
      <c r="E1226" s="98"/>
      <c r="F1226" s="273" t="s">
        <v>31</v>
      </c>
      <c r="G1226" s="288">
        <f>SUBTOTAL(9,G1212:G1225)</f>
        <v>0</v>
      </c>
    </row>
    <row r="1227" spans="1:7" ht="24" customHeight="1" x14ac:dyDescent="0.2">
      <c r="A1227" s="287"/>
      <c r="C1227" s="107" t="s">
        <v>605</v>
      </c>
      <c r="D1227" s="97"/>
      <c r="E1227" s="98"/>
      <c r="G1227" s="289"/>
    </row>
    <row r="1228" spans="1:7" s="229" customFormat="1" ht="24" customHeight="1" x14ac:dyDescent="0.2">
      <c r="A1228" s="224" t="str">
        <f t="shared" ref="A1228:A1235" si="366">IFERROR(VLOOKUP(C1228,Tabla_Insumos,4,FALSE),"")</f>
        <v/>
      </c>
      <c r="B1228" s="222">
        <f t="shared" ref="B1228:B1235" si="367">IFERROR(VLOOKUP(A1228,Tabla_Indices,5,FALSE),"")</f>
        <v>0</v>
      </c>
      <c r="C1228" s="223"/>
      <c r="D1228" s="224" t="str">
        <f t="shared" ref="D1228:D1235" si="368">IFERROR(VLOOKUP(C1228,Tabla_Insumos,2,FALSE),"")</f>
        <v/>
      </c>
      <c r="E1228" s="225"/>
      <c r="F1228" s="228">
        <f t="shared" ref="F1228:F1235" si="369">IFERROR(VLOOKUP(C1228,Tabla_Insumos,3,FALSE),0)</f>
        <v>0</v>
      </c>
      <c r="G1228" s="286">
        <f>ROUND(E1228*F1228,2)</f>
        <v>0</v>
      </c>
    </row>
    <row r="1229" spans="1:7" s="229" customFormat="1" ht="24" customHeight="1" x14ac:dyDescent="0.2">
      <c r="A1229" s="224" t="str">
        <f t="shared" si="366"/>
        <v/>
      </c>
      <c r="B1229" s="222">
        <f t="shared" si="367"/>
        <v>0</v>
      </c>
      <c r="C1229" s="223"/>
      <c r="D1229" s="224" t="str">
        <f t="shared" si="368"/>
        <v/>
      </c>
      <c r="E1229" s="225"/>
      <c r="F1229" s="228">
        <f t="shared" si="369"/>
        <v>0</v>
      </c>
      <c r="G1229" s="286">
        <f>ROUND(E1229*F1229,2)</f>
        <v>0</v>
      </c>
    </row>
    <row r="1230" spans="1:7" s="229" customFormat="1" ht="24" customHeight="1" x14ac:dyDescent="0.2">
      <c r="A1230" s="224" t="str">
        <f t="shared" si="366"/>
        <v/>
      </c>
      <c r="B1230" s="222">
        <f t="shared" si="367"/>
        <v>0</v>
      </c>
      <c r="C1230" s="223"/>
      <c r="D1230" s="224" t="str">
        <f t="shared" si="368"/>
        <v/>
      </c>
      <c r="E1230" s="225"/>
      <c r="F1230" s="228">
        <f t="shared" si="369"/>
        <v>0</v>
      </c>
      <c r="G1230" s="286">
        <f t="shared" ref="G1230:G1235" si="370">ROUND(E1230*F1230,2)</f>
        <v>0</v>
      </c>
    </row>
    <row r="1231" spans="1:7" s="229" customFormat="1" ht="24" customHeight="1" x14ac:dyDescent="0.2">
      <c r="A1231" s="224" t="str">
        <f t="shared" si="366"/>
        <v/>
      </c>
      <c r="B1231" s="222">
        <f t="shared" si="367"/>
        <v>0</v>
      </c>
      <c r="C1231" s="223"/>
      <c r="D1231" s="224" t="str">
        <f t="shared" si="368"/>
        <v/>
      </c>
      <c r="E1231" s="225"/>
      <c r="F1231" s="228">
        <f t="shared" si="369"/>
        <v>0</v>
      </c>
      <c r="G1231" s="286">
        <f t="shared" si="370"/>
        <v>0</v>
      </c>
    </row>
    <row r="1232" spans="1:7" s="229" customFormat="1" ht="24" customHeight="1" x14ac:dyDescent="0.2">
      <c r="A1232" s="224" t="str">
        <f t="shared" si="366"/>
        <v/>
      </c>
      <c r="B1232" s="222">
        <f t="shared" si="367"/>
        <v>0</v>
      </c>
      <c r="C1232" s="223"/>
      <c r="D1232" s="224" t="str">
        <f t="shared" si="368"/>
        <v/>
      </c>
      <c r="E1232" s="225"/>
      <c r="F1232" s="226">
        <f t="shared" si="369"/>
        <v>0</v>
      </c>
      <c r="G1232" s="286">
        <f t="shared" si="370"/>
        <v>0</v>
      </c>
    </row>
    <row r="1233" spans="1:7" s="229" customFormat="1" ht="24" customHeight="1" x14ac:dyDescent="0.2">
      <c r="A1233" s="224" t="str">
        <f t="shared" si="366"/>
        <v/>
      </c>
      <c r="B1233" s="222">
        <f t="shared" si="367"/>
        <v>0</v>
      </c>
      <c r="C1233" s="223"/>
      <c r="D1233" s="224" t="str">
        <f t="shared" si="368"/>
        <v/>
      </c>
      <c r="E1233" s="225"/>
      <c r="F1233" s="226">
        <f t="shared" si="369"/>
        <v>0</v>
      </c>
      <c r="G1233" s="286">
        <f t="shared" si="370"/>
        <v>0</v>
      </c>
    </row>
    <row r="1234" spans="1:7" s="229" customFormat="1" ht="24" customHeight="1" x14ac:dyDescent="0.2">
      <c r="A1234" s="224" t="str">
        <f t="shared" si="366"/>
        <v/>
      </c>
      <c r="B1234" s="222">
        <f t="shared" si="367"/>
        <v>0</v>
      </c>
      <c r="C1234" s="223"/>
      <c r="D1234" s="224" t="str">
        <f t="shared" si="368"/>
        <v/>
      </c>
      <c r="E1234" s="225"/>
      <c r="F1234" s="226">
        <f t="shared" si="369"/>
        <v>0</v>
      </c>
      <c r="G1234" s="286">
        <f t="shared" si="370"/>
        <v>0</v>
      </c>
    </row>
    <row r="1235" spans="1:7" s="229" customFormat="1" ht="24" customHeight="1" x14ac:dyDescent="0.2">
      <c r="A1235" s="224" t="str">
        <f t="shared" si="366"/>
        <v/>
      </c>
      <c r="B1235" s="222">
        <f t="shared" si="367"/>
        <v>0</v>
      </c>
      <c r="C1235" s="223"/>
      <c r="D1235" s="224" t="str">
        <f t="shared" si="368"/>
        <v/>
      </c>
      <c r="E1235" s="225"/>
      <c r="F1235" s="226">
        <f t="shared" si="369"/>
        <v>0</v>
      </c>
      <c r="G1235" s="286">
        <f t="shared" si="370"/>
        <v>0</v>
      </c>
    </row>
    <row r="1236" spans="1:7" ht="24" customHeight="1" x14ac:dyDescent="0.2">
      <c r="A1236" s="287"/>
      <c r="D1236" s="97"/>
      <c r="E1236" s="98"/>
      <c r="F1236" s="273" t="s">
        <v>32</v>
      </c>
      <c r="G1236" s="288">
        <f>SUBTOTAL(9,G1228:G1235)</f>
        <v>0</v>
      </c>
    </row>
    <row r="1237" spans="1:7" ht="24" customHeight="1" x14ac:dyDescent="0.2">
      <c r="A1237" s="287"/>
      <c r="C1237" s="107" t="s">
        <v>606</v>
      </c>
      <c r="D1237" s="97"/>
      <c r="E1237" s="98"/>
      <c r="G1237" s="289"/>
    </row>
    <row r="1238" spans="1:7" s="229" customFormat="1" ht="24" customHeight="1" x14ac:dyDescent="0.2">
      <c r="A1238" s="224" t="str">
        <f t="shared" ref="A1238:A1246" si="371">IFERROR(VLOOKUP(C1238,Tabla_Insumos,4,FALSE),"")</f>
        <v/>
      </c>
      <c r="B1238" s="222" t="str">
        <f t="shared" ref="B1238:B1246" si="372">IFERROR(VLOOKUP(C1238,Tabla_Insumos,5,FALSE),"")</f>
        <v/>
      </c>
      <c r="C1238" s="223"/>
      <c r="D1238" s="224" t="str">
        <f t="shared" ref="D1238:D1246" si="373">IFERROR(VLOOKUP(C1238,Tabla_Insumos,2,FALSE),"")</f>
        <v/>
      </c>
      <c r="E1238" s="225"/>
      <c r="F1238" s="226">
        <f t="shared" ref="F1238:F1246" si="374">IFERROR(VLOOKUP(C1238,Tabla_Insumos,3,FALSE),0)</f>
        <v>0</v>
      </c>
      <c r="G1238" s="286">
        <f t="shared" ref="G1238:G1246" si="375">ROUND(E1238*F1238,2)</f>
        <v>0</v>
      </c>
    </row>
    <row r="1239" spans="1:7" s="229" customFormat="1" ht="24" customHeight="1" x14ac:dyDescent="0.2">
      <c r="A1239" s="224" t="str">
        <f t="shared" si="371"/>
        <v/>
      </c>
      <c r="B1239" s="222" t="str">
        <f t="shared" si="372"/>
        <v/>
      </c>
      <c r="C1239" s="223"/>
      <c r="D1239" s="224" t="str">
        <f t="shared" si="373"/>
        <v/>
      </c>
      <c r="E1239" s="225"/>
      <c r="F1239" s="226">
        <f t="shared" si="374"/>
        <v>0</v>
      </c>
      <c r="G1239" s="286">
        <f t="shared" si="375"/>
        <v>0</v>
      </c>
    </row>
    <row r="1240" spans="1:7" s="229" customFormat="1" ht="24" customHeight="1" x14ac:dyDescent="0.2">
      <c r="A1240" s="224" t="str">
        <f t="shared" si="371"/>
        <v/>
      </c>
      <c r="B1240" s="222" t="str">
        <f t="shared" si="372"/>
        <v/>
      </c>
      <c r="C1240" s="223"/>
      <c r="D1240" s="224" t="str">
        <f t="shared" si="373"/>
        <v/>
      </c>
      <c r="E1240" s="225"/>
      <c r="F1240" s="226">
        <f t="shared" si="374"/>
        <v>0</v>
      </c>
      <c r="G1240" s="286">
        <f t="shared" si="375"/>
        <v>0</v>
      </c>
    </row>
    <row r="1241" spans="1:7" s="229" customFormat="1" ht="24" customHeight="1" x14ac:dyDescent="0.2">
      <c r="A1241" s="224" t="str">
        <f t="shared" si="371"/>
        <v/>
      </c>
      <c r="B1241" s="222" t="str">
        <f t="shared" si="372"/>
        <v/>
      </c>
      <c r="C1241" s="223"/>
      <c r="D1241" s="224" t="str">
        <f t="shared" si="373"/>
        <v/>
      </c>
      <c r="E1241" s="225"/>
      <c r="F1241" s="226">
        <f t="shared" si="374"/>
        <v>0</v>
      </c>
      <c r="G1241" s="286">
        <f t="shared" si="375"/>
        <v>0</v>
      </c>
    </row>
    <row r="1242" spans="1:7" s="229" customFormat="1" ht="24" customHeight="1" x14ac:dyDescent="0.2">
      <c r="A1242" s="224" t="str">
        <f t="shared" si="371"/>
        <v/>
      </c>
      <c r="B1242" s="222" t="str">
        <f t="shared" si="372"/>
        <v/>
      </c>
      <c r="C1242" s="223"/>
      <c r="D1242" s="224" t="str">
        <f t="shared" si="373"/>
        <v/>
      </c>
      <c r="E1242" s="225"/>
      <c r="F1242" s="226">
        <f t="shared" si="374"/>
        <v>0</v>
      </c>
      <c r="G1242" s="286">
        <f t="shared" si="375"/>
        <v>0</v>
      </c>
    </row>
    <row r="1243" spans="1:7" s="229" customFormat="1" ht="24" customHeight="1" x14ac:dyDescent="0.2">
      <c r="A1243" s="224" t="str">
        <f t="shared" si="371"/>
        <v/>
      </c>
      <c r="B1243" s="222" t="str">
        <f t="shared" si="372"/>
        <v/>
      </c>
      <c r="C1243" s="223"/>
      <c r="D1243" s="224" t="str">
        <f t="shared" si="373"/>
        <v/>
      </c>
      <c r="E1243" s="225"/>
      <c r="F1243" s="226">
        <f t="shared" si="374"/>
        <v>0</v>
      </c>
      <c r="G1243" s="286">
        <f t="shared" si="375"/>
        <v>0</v>
      </c>
    </row>
    <row r="1244" spans="1:7" s="229" customFormat="1" ht="24" customHeight="1" x14ac:dyDescent="0.2">
      <c r="A1244" s="224" t="str">
        <f t="shared" si="371"/>
        <v/>
      </c>
      <c r="B1244" s="222" t="str">
        <f t="shared" si="372"/>
        <v/>
      </c>
      <c r="C1244" s="223"/>
      <c r="D1244" s="224" t="str">
        <f t="shared" si="373"/>
        <v/>
      </c>
      <c r="E1244" s="225"/>
      <c r="F1244" s="226">
        <f t="shared" si="374"/>
        <v>0</v>
      </c>
      <c r="G1244" s="286">
        <f t="shared" si="375"/>
        <v>0</v>
      </c>
    </row>
    <row r="1245" spans="1:7" s="229" customFormat="1" ht="24" customHeight="1" x14ac:dyDescent="0.2">
      <c r="A1245" s="224" t="str">
        <f t="shared" si="371"/>
        <v/>
      </c>
      <c r="B1245" s="222" t="str">
        <f t="shared" si="372"/>
        <v/>
      </c>
      <c r="C1245" s="223"/>
      <c r="D1245" s="224" t="str">
        <f t="shared" si="373"/>
        <v/>
      </c>
      <c r="E1245" s="225"/>
      <c r="F1245" s="226">
        <f t="shared" si="374"/>
        <v>0</v>
      </c>
      <c r="G1245" s="286">
        <f t="shared" si="375"/>
        <v>0</v>
      </c>
    </row>
    <row r="1246" spans="1:7" s="229" customFormat="1" ht="24" customHeight="1" x14ac:dyDescent="0.2">
      <c r="A1246" s="224" t="str">
        <f t="shared" si="371"/>
        <v/>
      </c>
      <c r="B1246" s="222" t="str">
        <f t="shared" si="372"/>
        <v/>
      </c>
      <c r="C1246" s="223"/>
      <c r="D1246" s="224" t="str">
        <f t="shared" si="373"/>
        <v/>
      </c>
      <c r="E1246" s="225"/>
      <c r="F1246" s="226">
        <f t="shared" si="374"/>
        <v>0</v>
      </c>
      <c r="G1246" s="286">
        <f t="shared" si="375"/>
        <v>0</v>
      </c>
    </row>
    <row r="1247" spans="1:7" ht="24" customHeight="1" x14ac:dyDescent="0.2">
      <c r="A1247" s="290"/>
      <c r="B1247" s="97"/>
      <c r="D1247" s="97"/>
      <c r="E1247" s="98"/>
      <c r="F1247" s="273" t="s">
        <v>33</v>
      </c>
      <c r="G1247" s="288">
        <f>SUBTOTAL(9,G1238:G1246)</f>
        <v>0</v>
      </c>
    </row>
    <row r="1248" spans="1:7" ht="24" customHeight="1" x14ac:dyDescent="0.2">
      <c r="A1248" s="291"/>
      <c r="B1248" s="97"/>
      <c r="D1248" s="97"/>
      <c r="E1248" s="98"/>
      <c r="G1248" s="289"/>
    </row>
    <row r="1249" spans="1:123" ht="24" customHeight="1" x14ac:dyDescent="0.2">
      <c r="A1249" s="292" t="str">
        <f>B1207</f>
        <v/>
      </c>
      <c r="B1249" s="293" t="str">
        <f>C1207</f>
        <v/>
      </c>
      <c r="C1249" s="104"/>
      <c r="D1249" s="104" t="s">
        <v>34</v>
      </c>
      <c r="E1249" s="105"/>
      <c r="F1249" s="295" t="s">
        <v>35</v>
      </c>
      <c r="G1249" s="294">
        <f>SUBTOTAL(9,G1212:G1248)</f>
        <v>0</v>
      </c>
    </row>
    <row r="1251" spans="1:123" ht="24" customHeight="1" x14ac:dyDescent="0.2">
      <c r="A1251" s="274" t="s">
        <v>37</v>
      </c>
      <c r="B1251" s="275"/>
      <c r="C1251" s="275"/>
      <c r="D1251" s="275"/>
      <c r="E1251" s="275"/>
      <c r="F1251" s="275"/>
      <c r="G1251" s="276"/>
    </row>
    <row r="1252" spans="1:123" ht="24" customHeight="1" x14ac:dyDescent="0.2">
      <c r="A1252" s="277" t="s">
        <v>602</v>
      </c>
      <c r="B1252" s="93" t="str">
        <f>Comitente</f>
        <v>DIRECCION PROVINCIAL DE ESPACIOS VERDES</v>
      </c>
      <c r="C1252" s="89"/>
      <c r="D1252" s="94"/>
      <c r="E1252" s="94"/>
      <c r="F1252" s="95"/>
      <c r="G1252" s="278"/>
    </row>
    <row r="1253" spans="1:123" ht="24" customHeight="1" x14ac:dyDescent="0.2">
      <c r="A1253" s="277" t="s">
        <v>603</v>
      </c>
      <c r="B1253" s="93">
        <f>Contratista</f>
        <v>0</v>
      </c>
      <c r="C1253" s="90"/>
      <c r="D1253" s="90"/>
      <c r="E1253" s="90"/>
      <c r="F1253" s="96"/>
      <c r="G1253" s="279"/>
    </row>
    <row r="1254" spans="1:123" ht="24" customHeight="1" x14ac:dyDescent="0.2">
      <c r="A1254" s="277" t="s">
        <v>24</v>
      </c>
      <c r="B1254" s="93" t="str">
        <f>Obra</f>
        <v>MANTENIMIENTO DEL ÁREA VERDE Y SISITEMA DE RIEGO DEL 
PARQUE BELGRANO E INFINITO POR DESCUBRIR - RENGLON 3</v>
      </c>
      <c r="C1254" s="90"/>
      <c r="D1254" s="90"/>
      <c r="E1254" s="90"/>
      <c r="F1254" s="96" t="s">
        <v>38</v>
      </c>
      <c r="G1254" s="280">
        <f>Fecha_Base</f>
        <v>44908</v>
      </c>
    </row>
    <row r="1255" spans="1:123" ht="24" customHeight="1" x14ac:dyDescent="0.2">
      <c r="A1255" s="281" t="s">
        <v>601</v>
      </c>
      <c r="B1255" s="91" t="str">
        <f>Ubicación</f>
        <v>CAPITAL</v>
      </c>
      <c r="C1255" s="91"/>
      <c r="D1255" s="97"/>
      <c r="E1255" s="98"/>
      <c r="G1255" s="282"/>
    </row>
    <row r="1256" spans="1:123" ht="24" customHeight="1" x14ac:dyDescent="0.2">
      <c r="A1256" s="281" t="s">
        <v>39</v>
      </c>
      <c r="B1256" s="100" t="str">
        <f>IFERROR(VALUE(LEFT(B1257,FIND(".",B1257)-1)),"")</f>
        <v/>
      </c>
      <c r="C1256" s="92" t="str">
        <f>IFERROR(VLOOKUP(B1256,Tabla_CyP,2,FALSE),"")</f>
        <v/>
      </c>
      <c r="E1256" s="98"/>
      <c r="G1256" s="282"/>
    </row>
    <row r="1257" spans="1:123" ht="24" customHeight="1" x14ac:dyDescent="0.2">
      <c r="A1257" s="281" t="s">
        <v>25</v>
      </c>
      <c r="B1257" s="101" t="str">
        <f>IFERROR(VLOOKUP(COUNTIF($A$1:A1257,"ANALISIS DE PRECIOS"),Tabla_NumeroItem,2,FALSE),"")</f>
        <v/>
      </c>
      <c r="C1257" s="92" t="str">
        <f>IFERROR(VLOOKUP(B1257,Tabla_CyP,2,FALSE),"")</f>
        <v/>
      </c>
      <c r="D1257" s="97"/>
      <c r="E1257" s="98"/>
      <c r="F1257" s="96" t="s">
        <v>26</v>
      </c>
      <c r="G1257" s="283" t="str">
        <f>IFERROR(VLOOKUP(B1257,Tabla_CyP,4,FALSE),"")</f>
        <v/>
      </c>
    </row>
    <row r="1258" spans="1:123" ht="24" customHeight="1" x14ac:dyDescent="0.2">
      <c r="A1258" s="281"/>
      <c r="B1258" s="91"/>
      <c r="D1258" s="97"/>
      <c r="E1258" s="98"/>
      <c r="G1258" s="282"/>
    </row>
    <row r="1259" spans="1:123" ht="24" customHeight="1" x14ac:dyDescent="0.2">
      <c r="A1259" s="331" t="s">
        <v>507</v>
      </c>
      <c r="B1259" s="332"/>
      <c r="C1259" s="333" t="s">
        <v>0</v>
      </c>
      <c r="D1259" s="333" t="s">
        <v>27</v>
      </c>
      <c r="E1259" s="335" t="s">
        <v>28</v>
      </c>
      <c r="F1259" s="337" t="s">
        <v>29</v>
      </c>
      <c r="G1259" s="337" t="s">
        <v>30</v>
      </c>
    </row>
    <row r="1260" spans="1:123" s="97" customFormat="1" ht="24" customHeight="1" x14ac:dyDescent="0.2">
      <c r="A1260" s="102" t="s">
        <v>508</v>
      </c>
      <c r="B1260" s="102" t="s">
        <v>509</v>
      </c>
      <c r="C1260" s="334"/>
      <c r="D1260" s="334"/>
      <c r="E1260" s="336"/>
      <c r="F1260" s="338"/>
      <c r="G1260" s="338"/>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284"/>
      <c r="B1261" s="103"/>
      <c r="C1261" s="143" t="s">
        <v>604</v>
      </c>
      <c r="D1261" s="104"/>
      <c r="E1261" s="105"/>
      <c r="F1261" s="106"/>
      <c r="G1261" s="285"/>
    </row>
    <row r="1262" spans="1:123" s="229" customFormat="1" ht="24" customHeight="1" x14ac:dyDescent="0.2">
      <c r="A1262" s="224" t="str">
        <f t="shared" ref="A1262:A1275" si="376">IFERROR(VLOOKUP(C1262,Tabla_Insumos,4,FALSE),"")</f>
        <v/>
      </c>
      <c r="B1262" s="222" t="str">
        <f>IFERROR(VLOOKUP(C1262,Tabla_Insumos,5,FALSE),"")</f>
        <v/>
      </c>
      <c r="C1262" s="223"/>
      <c r="D1262" s="224" t="str">
        <f t="shared" ref="D1262:D1275" si="377">IFERROR(VLOOKUP(C1262,Tabla_Insumos,2,FALSE),"")</f>
        <v/>
      </c>
      <c r="E1262" s="225"/>
      <c r="F1262" s="226">
        <f t="shared" ref="F1262:F1275" si="378">IFERROR(VLOOKUP(C1262,Tabla_Insumos,3,FALSE),0)</f>
        <v>0</v>
      </c>
      <c r="G1262" s="286">
        <f>ROUND(E1262*F1262,2)</f>
        <v>0</v>
      </c>
    </row>
    <row r="1263" spans="1:123" s="229" customFormat="1" ht="24" customHeight="1" x14ac:dyDescent="0.2">
      <c r="A1263" s="224" t="str">
        <f t="shared" si="376"/>
        <v/>
      </c>
      <c r="B1263" s="222" t="str">
        <f t="shared" ref="B1263:B1275" si="379">IFERROR(VLOOKUP(C1263,Tabla_Insumos,5,FALSE),"")</f>
        <v/>
      </c>
      <c r="C1263" s="223"/>
      <c r="D1263" s="224" t="str">
        <f t="shared" si="377"/>
        <v/>
      </c>
      <c r="E1263" s="225"/>
      <c r="F1263" s="226">
        <f t="shared" si="378"/>
        <v>0</v>
      </c>
      <c r="G1263" s="286">
        <f t="shared" ref="G1263:G1275" si="380">ROUND(E1263*F1263,2)</f>
        <v>0</v>
      </c>
    </row>
    <row r="1264" spans="1:123" s="229" customFormat="1" ht="24" customHeight="1" x14ac:dyDescent="0.2">
      <c r="A1264" s="224" t="str">
        <f t="shared" si="376"/>
        <v/>
      </c>
      <c r="B1264" s="222" t="str">
        <f t="shared" si="379"/>
        <v/>
      </c>
      <c r="C1264" s="223"/>
      <c r="D1264" s="224" t="str">
        <f t="shared" si="377"/>
        <v/>
      </c>
      <c r="E1264" s="225"/>
      <c r="F1264" s="226">
        <f t="shared" si="378"/>
        <v>0</v>
      </c>
      <c r="G1264" s="286">
        <f t="shared" si="380"/>
        <v>0</v>
      </c>
    </row>
    <row r="1265" spans="1:7" s="229" customFormat="1" ht="24" customHeight="1" x14ac:dyDescent="0.2">
      <c r="A1265" s="224" t="str">
        <f t="shared" si="376"/>
        <v/>
      </c>
      <c r="B1265" s="222" t="str">
        <f t="shared" si="379"/>
        <v/>
      </c>
      <c r="C1265" s="223"/>
      <c r="D1265" s="224" t="str">
        <f t="shared" si="377"/>
        <v/>
      </c>
      <c r="E1265" s="225"/>
      <c r="F1265" s="226">
        <f t="shared" si="378"/>
        <v>0</v>
      </c>
      <c r="G1265" s="286">
        <f t="shared" si="380"/>
        <v>0</v>
      </c>
    </row>
    <row r="1266" spans="1:7" s="229" customFormat="1" ht="24" customHeight="1" x14ac:dyDescent="0.2">
      <c r="A1266" s="224" t="str">
        <f t="shared" si="376"/>
        <v/>
      </c>
      <c r="B1266" s="222" t="str">
        <f t="shared" si="379"/>
        <v/>
      </c>
      <c r="C1266" s="223"/>
      <c r="D1266" s="224" t="str">
        <f t="shared" si="377"/>
        <v/>
      </c>
      <c r="E1266" s="225"/>
      <c r="F1266" s="226">
        <f t="shared" si="378"/>
        <v>0</v>
      </c>
      <c r="G1266" s="286">
        <f t="shared" si="380"/>
        <v>0</v>
      </c>
    </row>
    <row r="1267" spans="1:7" s="229" customFormat="1" ht="24" customHeight="1" x14ac:dyDescent="0.2">
      <c r="A1267" s="224" t="str">
        <f t="shared" si="376"/>
        <v/>
      </c>
      <c r="B1267" s="222" t="str">
        <f t="shared" si="379"/>
        <v/>
      </c>
      <c r="C1267" s="223"/>
      <c r="D1267" s="224" t="str">
        <f t="shared" si="377"/>
        <v/>
      </c>
      <c r="E1267" s="225"/>
      <c r="F1267" s="226">
        <f t="shared" si="378"/>
        <v>0</v>
      </c>
      <c r="G1267" s="286">
        <f t="shared" si="380"/>
        <v>0</v>
      </c>
    </row>
    <row r="1268" spans="1:7" s="229" customFormat="1" ht="24" customHeight="1" x14ac:dyDescent="0.2">
      <c r="A1268" s="224" t="str">
        <f t="shared" si="376"/>
        <v/>
      </c>
      <c r="B1268" s="222" t="str">
        <f t="shared" si="379"/>
        <v/>
      </c>
      <c r="C1268" s="223"/>
      <c r="D1268" s="224" t="str">
        <f t="shared" si="377"/>
        <v/>
      </c>
      <c r="E1268" s="225"/>
      <c r="F1268" s="226">
        <f t="shared" si="378"/>
        <v>0</v>
      </c>
      <c r="G1268" s="286">
        <f t="shared" si="380"/>
        <v>0</v>
      </c>
    </row>
    <row r="1269" spans="1:7" s="229" customFormat="1" ht="24" customHeight="1" x14ac:dyDescent="0.2">
      <c r="A1269" s="224" t="str">
        <f t="shared" si="376"/>
        <v/>
      </c>
      <c r="B1269" s="222" t="str">
        <f t="shared" si="379"/>
        <v/>
      </c>
      <c r="C1269" s="223"/>
      <c r="D1269" s="224" t="str">
        <f t="shared" si="377"/>
        <v/>
      </c>
      <c r="E1269" s="225"/>
      <c r="F1269" s="226">
        <f t="shared" si="378"/>
        <v>0</v>
      </c>
      <c r="G1269" s="286">
        <f t="shared" si="380"/>
        <v>0</v>
      </c>
    </row>
    <row r="1270" spans="1:7" s="229" customFormat="1" ht="24" customHeight="1" x14ac:dyDescent="0.2">
      <c r="A1270" s="224" t="str">
        <f t="shared" si="376"/>
        <v/>
      </c>
      <c r="B1270" s="222" t="str">
        <f t="shared" si="379"/>
        <v/>
      </c>
      <c r="C1270" s="223"/>
      <c r="D1270" s="224" t="str">
        <f t="shared" si="377"/>
        <v/>
      </c>
      <c r="E1270" s="225"/>
      <c r="F1270" s="226">
        <f t="shared" si="378"/>
        <v>0</v>
      </c>
      <c r="G1270" s="286">
        <f t="shared" si="380"/>
        <v>0</v>
      </c>
    </row>
    <row r="1271" spans="1:7" s="229" customFormat="1" ht="24" customHeight="1" x14ac:dyDescent="0.2">
      <c r="A1271" s="224" t="str">
        <f t="shared" si="376"/>
        <v/>
      </c>
      <c r="B1271" s="222" t="str">
        <f t="shared" si="379"/>
        <v/>
      </c>
      <c r="C1271" s="223"/>
      <c r="D1271" s="224" t="str">
        <f t="shared" si="377"/>
        <v/>
      </c>
      <c r="E1271" s="225"/>
      <c r="F1271" s="226">
        <f t="shared" si="378"/>
        <v>0</v>
      </c>
      <c r="G1271" s="286">
        <f t="shared" si="380"/>
        <v>0</v>
      </c>
    </row>
    <row r="1272" spans="1:7" s="229" customFormat="1" ht="24" customHeight="1" x14ac:dyDescent="0.2">
      <c r="A1272" s="224" t="str">
        <f t="shared" si="376"/>
        <v/>
      </c>
      <c r="B1272" s="222" t="str">
        <f t="shared" si="379"/>
        <v/>
      </c>
      <c r="C1272" s="223"/>
      <c r="D1272" s="224" t="str">
        <f t="shared" si="377"/>
        <v/>
      </c>
      <c r="E1272" s="225"/>
      <c r="F1272" s="226">
        <f t="shared" si="378"/>
        <v>0</v>
      </c>
      <c r="G1272" s="286">
        <f t="shared" si="380"/>
        <v>0</v>
      </c>
    </row>
    <row r="1273" spans="1:7" s="229" customFormat="1" ht="24" customHeight="1" x14ac:dyDescent="0.2">
      <c r="A1273" s="224" t="str">
        <f t="shared" si="376"/>
        <v/>
      </c>
      <c r="B1273" s="222" t="str">
        <f t="shared" si="379"/>
        <v/>
      </c>
      <c r="C1273" s="223"/>
      <c r="D1273" s="224" t="str">
        <f t="shared" si="377"/>
        <v/>
      </c>
      <c r="E1273" s="225"/>
      <c r="F1273" s="226">
        <f t="shared" si="378"/>
        <v>0</v>
      </c>
      <c r="G1273" s="286">
        <f t="shared" si="380"/>
        <v>0</v>
      </c>
    </row>
    <row r="1274" spans="1:7" s="229" customFormat="1" ht="24" customHeight="1" x14ac:dyDescent="0.2">
      <c r="A1274" s="224" t="str">
        <f t="shared" si="376"/>
        <v/>
      </c>
      <c r="B1274" s="222" t="str">
        <f t="shared" si="379"/>
        <v/>
      </c>
      <c r="C1274" s="223"/>
      <c r="D1274" s="224" t="str">
        <f t="shared" si="377"/>
        <v/>
      </c>
      <c r="E1274" s="225"/>
      <c r="F1274" s="226">
        <f t="shared" si="378"/>
        <v>0</v>
      </c>
      <c r="G1274" s="286">
        <f t="shared" si="380"/>
        <v>0</v>
      </c>
    </row>
    <row r="1275" spans="1:7" s="229" customFormat="1" ht="24" customHeight="1" x14ac:dyDescent="0.2">
      <c r="A1275" s="224" t="str">
        <f t="shared" si="376"/>
        <v/>
      </c>
      <c r="B1275" s="222" t="str">
        <f t="shared" si="379"/>
        <v/>
      </c>
      <c r="C1275" s="223"/>
      <c r="D1275" s="224" t="str">
        <f t="shared" si="377"/>
        <v/>
      </c>
      <c r="E1275" s="225"/>
      <c r="F1275" s="227">
        <f t="shared" si="378"/>
        <v>0</v>
      </c>
      <c r="G1275" s="286">
        <f t="shared" si="380"/>
        <v>0</v>
      </c>
    </row>
    <row r="1276" spans="1:7" ht="24" customHeight="1" x14ac:dyDescent="0.2">
      <c r="A1276" s="287"/>
      <c r="D1276" s="97"/>
      <c r="E1276" s="98"/>
      <c r="F1276" s="273" t="s">
        <v>31</v>
      </c>
      <c r="G1276" s="288">
        <f>SUBTOTAL(9,G1262:G1275)</f>
        <v>0</v>
      </c>
    </row>
    <row r="1277" spans="1:7" ht="24" customHeight="1" x14ac:dyDescent="0.2">
      <c r="A1277" s="287"/>
      <c r="C1277" s="107" t="s">
        <v>605</v>
      </c>
      <c r="D1277" s="97"/>
      <c r="E1277" s="98"/>
      <c r="G1277" s="289"/>
    </row>
    <row r="1278" spans="1:7" s="229" customFormat="1" ht="24" customHeight="1" x14ac:dyDescent="0.2">
      <c r="A1278" s="224" t="str">
        <f t="shared" ref="A1278:A1285" si="381">IFERROR(VLOOKUP(C1278,Tabla_Insumos,4,FALSE),"")</f>
        <v/>
      </c>
      <c r="B1278" s="222">
        <f t="shared" ref="B1278:B1285" si="382">IFERROR(VLOOKUP(A1278,Tabla_Indices,5,FALSE),"")</f>
        <v>0</v>
      </c>
      <c r="C1278" s="223"/>
      <c r="D1278" s="224" t="str">
        <f t="shared" ref="D1278:D1285" si="383">IFERROR(VLOOKUP(C1278,Tabla_Insumos,2,FALSE),"")</f>
        <v/>
      </c>
      <c r="E1278" s="225"/>
      <c r="F1278" s="228">
        <f t="shared" ref="F1278:F1285" si="384">IFERROR(VLOOKUP(C1278,Tabla_Insumos,3,FALSE),0)</f>
        <v>0</v>
      </c>
      <c r="G1278" s="286">
        <f>ROUND(E1278*F1278,2)</f>
        <v>0</v>
      </c>
    </row>
    <row r="1279" spans="1:7" s="229" customFormat="1" ht="24" customHeight="1" x14ac:dyDescent="0.2">
      <c r="A1279" s="224" t="str">
        <f t="shared" si="381"/>
        <v/>
      </c>
      <c r="B1279" s="222">
        <f t="shared" si="382"/>
        <v>0</v>
      </c>
      <c r="C1279" s="223"/>
      <c r="D1279" s="224" t="str">
        <f t="shared" si="383"/>
        <v/>
      </c>
      <c r="E1279" s="225"/>
      <c r="F1279" s="228">
        <f t="shared" si="384"/>
        <v>0</v>
      </c>
      <c r="G1279" s="286">
        <f>ROUND(E1279*F1279,2)</f>
        <v>0</v>
      </c>
    </row>
    <row r="1280" spans="1:7" s="229" customFormat="1" ht="24" customHeight="1" x14ac:dyDescent="0.2">
      <c r="A1280" s="224" t="str">
        <f t="shared" si="381"/>
        <v/>
      </c>
      <c r="B1280" s="222">
        <f t="shared" si="382"/>
        <v>0</v>
      </c>
      <c r="C1280" s="223"/>
      <c r="D1280" s="224" t="str">
        <f t="shared" si="383"/>
        <v/>
      </c>
      <c r="E1280" s="225"/>
      <c r="F1280" s="228">
        <f t="shared" si="384"/>
        <v>0</v>
      </c>
      <c r="G1280" s="286">
        <f t="shared" ref="G1280:G1285" si="385">ROUND(E1280*F1280,2)</f>
        <v>0</v>
      </c>
    </row>
    <row r="1281" spans="1:7" s="229" customFormat="1" ht="24" customHeight="1" x14ac:dyDescent="0.2">
      <c r="A1281" s="224" t="str">
        <f t="shared" si="381"/>
        <v/>
      </c>
      <c r="B1281" s="222">
        <f t="shared" si="382"/>
        <v>0</v>
      </c>
      <c r="C1281" s="223"/>
      <c r="D1281" s="224" t="str">
        <f t="shared" si="383"/>
        <v/>
      </c>
      <c r="E1281" s="225"/>
      <c r="F1281" s="228">
        <f t="shared" si="384"/>
        <v>0</v>
      </c>
      <c r="G1281" s="286">
        <f t="shared" si="385"/>
        <v>0</v>
      </c>
    </row>
    <row r="1282" spans="1:7" s="229" customFormat="1" ht="24" customHeight="1" x14ac:dyDescent="0.2">
      <c r="A1282" s="224" t="str">
        <f t="shared" si="381"/>
        <v/>
      </c>
      <c r="B1282" s="222">
        <f t="shared" si="382"/>
        <v>0</v>
      </c>
      <c r="C1282" s="223"/>
      <c r="D1282" s="224" t="str">
        <f t="shared" si="383"/>
        <v/>
      </c>
      <c r="E1282" s="225"/>
      <c r="F1282" s="226">
        <f t="shared" si="384"/>
        <v>0</v>
      </c>
      <c r="G1282" s="286">
        <f t="shared" si="385"/>
        <v>0</v>
      </c>
    </row>
    <row r="1283" spans="1:7" s="229" customFormat="1" ht="24" customHeight="1" x14ac:dyDescent="0.2">
      <c r="A1283" s="224" t="str">
        <f t="shared" si="381"/>
        <v/>
      </c>
      <c r="B1283" s="222">
        <f t="shared" si="382"/>
        <v>0</v>
      </c>
      <c r="C1283" s="223"/>
      <c r="D1283" s="224" t="str">
        <f t="shared" si="383"/>
        <v/>
      </c>
      <c r="E1283" s="225"/>
      <c r="F1283" s="226">
        <f t="shared" si="384"/>
        <v>0</v>
      </c>
      <c r="G1283" s="286">
        <f t="shared" si="385"/>
        <v>0</v>
      </c>
    </row>
    <row r="1284" spans="1:7" s="229" customFormat="1" ht="24" customHeight="1" x14ac:dyDescent="0.2">
      <c r="A1284" s="224" t="str">
        <f t="shared" si="381"/>
        <v/>
      </c>
      <c r="B1284" s="222">
        <f t="shared" si="382"/>
        <v>0</v>
      </c>
      <c r="C1284" s="223"/>
      <c r="D1284" s="224" t="str">
        <f t="shared" si="383"/>
        <v/>
      </c>
      <c r="E1284" s="225"/>
      <c r="F1284" s="226">
        <f t="shared" si="384"/>
        <v>0</v>
      </c>
      <c r="G1284" s="286">
        <f t="shared" si="385"/>
        <v>0</v>
      </c>
    </row>
    <row r="1285" spans="1:7" s="229" customFormat="1" ht="24" customHeight="1" x14ac:dyDescent="0.2">
      <c r="A1285" s="224" t="str">
        <f t="shared" si="381"/>
        <v/>
      </c>
      <c r="B1285" s="222">
        <f t="shared" si="382"/>
        <v>0</v>
      </c>
      <c r="C1285" s="223"/>
      <c r="D1285" s="224" t="str">
        <f t="shared" si="383"/>
        <v/>
      </c>
      <c r="E1285" s="225"/>
      <c r="F1285" s="226">
        <f t="shared" si="384"/>
        <v>0</v>
      </c>
      <c r="G1285" s="286">
        <f t="shared" si="385"/>
        <v>0</v>
      </c>
    </row>
    <row r="1286" spans="1:7" ht="24" customHeight="1" x14ac:dyDescent="0.2">
      <c r="A1286" s="287"/>
      <c r="D1286" s="97"/>
      <c r="E1286" s="98"/>
      <c r="F1286" s="273" t="s">
        <v>32</v>
      </c>
      <c r="G1286" s="288">
        <f>SUBTOTAL(9,G1278:G1285)</f>
        <v>0</v>
      </c>
    </row>
    <row r="1287" spans="1:7" ht="24" customHeight="1" x14ac:dyDescent="0.2">
      <c r="A1287" s="287"/>
      <c r="C1287" s="107" t="s">
        <v>606</v>
      </c>
      <c r="D1287" s="97"/>
      <c r="E1287" s="98"/>
      <c r="G1287" s="289"/>
    </row>
    <row r="1288" spans="1:7" s="229" customFormat="1" ht="24" customHeight="1" x14ac:dyDescent="0.2">
      <c r="A1288" s="224" t="str">
        <f t="shared" ref="A1288:A1296" si="386">IFERROR(VLOOKUP(C1288,Tabla_Insumos,4,FALSE),"")</f>
        <v/>
      </c>
      <c r="B1288" s="222" t="str">
        <f t="shared" ref="B1288:B1296" si="387">IFERROR(VLOOKUP(C1288,Tabla_Insumos,5,FALSE),"")</f>
        <v/>
      </c>
      <c r="C1288" s="223"/>
      <c r="D1288" s="224" t="str">
        <f t="shared" ref="D1288:D1296" si="388">IFERROR(VLOOKUP(C1288,Tabla_Insumos,2,FALSE),"")</f>
        <v/>
      </c>
      <c r="E1288" s="225"/>
      <c r="F1288" s="226">
        <f t="shared" ref="F1288:F1296" si="389">IFERROR(VLOOKUP(C1288,Tabla_Insumos,3,FALSE),0)</f>
        <v>0</v>
      </c>
      <c r="G1288" s="286">
        <f t="shared" ref="G1288:G1296" si="390">ROUND(E1288*F1288,2)</f>
        <v>0</v>
      </c>
    </row>
    <row r="1289" spans="1:7" s="229" customFormat="1" ht="24" customHeight="1" x14ac:dyDescent="0.2">
      <c r="A1289" s="224" t="str">
        <f t="shared" si="386"/>
        <v/>
      </c>
      <c r="B1289" s="222" t="str">
        <f t="shared" si="387"/>
        <v/>
      </c>
      <c r="C1289" s="223"/>
      <c r="D1289" s="224" t="str">
        <f t="shared" si="388"/>
        <v/>
      </c>
      <c r="E1289" s="225"/>
      <c r="F1289" s="226">
        <f t="shared" si="389"/>
        <v>0</v>
      </c>
      <c r="G1289" s="286">
        <f t="shared" si="390"/>
        <v>0</v>
      </c>
    </row>
    <row r="1290" spans="1:7" s="229" customFormat="1" ht="24" customHeight="1" x14ac:dyDescent="0.2">
      <c r="A1290" s="224" t="str">
        <f t="shared" si="386"/>
        <v/>
      </c>
      <c r="B1290" s="222" t="str">
        <f t="shared" si="387"/>
        <v/>
      </c>
      <c r="C1290" s="223"/>
      <c r="D1290" s="224" t="str">
        <f t="shared" si="388"/>
        <v/>
      </c>
      <c r="E1290" s="225"/>
      <c r="F1290" s="226">
        <f t="shared" si="389"/>
        <v>0</v>
      </c>
      <c r="G1290" s="286">
        <f t="shared" si="390"/>
        <v>0</v>
      </c>
    </row>
    <row r="1291" spans="1:7" s="229" customFormat="1" ht="24" customHeight="1" x14ac:dyDescent="0.2">
      <c r="A1291" s="224" t="str">
        <f t="shared" si="386"/>
        <v/>
      </c>
      <c r="B1291" s="222" t="str">
        <f t="shared" si="387"/>
        <v/>
      </c>
      <c r="C1291" s="223"/>
      <c r="D1291" s="224" t="str">
        <f t="shared" si="388"/>
        <v/>
      </c>
      <c r="E1291" s="225"/>
      <c r="F1291" s="226">
        <f t="shared" si="389"/>
        <v>0</v>
      </c>
      <c r="G1291" s="286">
        <f t="shared" si="390"/>
        <v>0</v>
      </c>
    </row>
    <row r="1292" spans="1:7" s="229" customFormat="1" ht="24" customHeight="1" x14ac:dyDescent="0.2">
      <c r="A1292" s="224" t="str">
        <f t="shared" si="386"/>
        <v/>
      </c>
      <c r="B1292" s="222" t="str">
        <f t="shared" si="387"/>
        <v/>
      </c>
      <c r="C1292" s="223"/>
      <c r="D1292" s="224" t="str">
        <f t="shared" si="388"/>
        <v/>
      </c>
      <c r="E1292" s="225"/>
      <c r="F1292" s="226">
        <f t="shared" si="389"/>
        <v>0</v>
      </c>
      <c r="G1292" s="286">
        <f t="shared" si="390"/>
        <v>0</v>
      </c>
    </row>
    <row r="1293" spans="1:7" s="229" customFormat="1" ht="24" customHeight="1" x14ac:dyDescent="0.2">
      <c r="A1293" s="224" t="str">
        <f t="shared" si="386"/>
        <v/>
      </c>
      <c r="B1293" s="222" t="str">
        <f t="shared" si="387"/>
        <v/>
      </c>
      <c r="C1293" s="223"/>
      <c r="D1293" s="224" t="str">
        <f t="shared" si="388"/>
        <v/>
      </c>
      <c r="E1293" s="225"/>
      <c r="F1293" s="226">
        <f t="shared" si="389"/>
        <v>0</v>
      </c>
      <c r="G1293" s="286">
        <f t="shared" si="390"/>
        <v>0</v>
      </c>
    </row>
    <row r="1294" spans="1:7" s="229" customFormat="1" ht="24" customHeight="1" x14ac:dyDescent="0.2">
      <c r="A1294" s="224" t="str">
        <f t="shared" si="386"/>
        <v/>
      </c>
      <c r="B1294" s="222" t="str">
        <f t="shared" si="387"/>
        <v/>
      </c>
      <c r="C1294" s="223"/>
      <c r="D1294" s="224" t="str">
        <f t="shared" si="388"/>
        <v/>
      </c>
      <c r="E1294" s="225"/>
      <c r="F1294" s="226">
        <f t="shared" si="389"/>
        <v>0</v>
      </c>
      <c r="G1294" s="286">
        <f t="shared" si="390"/>
        <v>0</v>
      </c>
    </row>
    <row r="1295" spans="1:7" s="229" customFormat="1" ht="24" customHeight="1" x14ac:dyDescent="0.2">
      <c r="A1295" s="224" t="str">
        <f t="shared" si="386"/>
        <v/>
      </c>
      <c r="B1295" s="222" t="str">
        <f t="shared" si="387"/>
        <v/>
      </c>
      <c r="C1295" s="223"/>
      <c r="D1295" s="224" t="str">
        <f t="shared" si="388"/>
        <v/>
      </c>
      <c r="E1295" s="225"/>
      <c r="F1295" s="226">
        <f t="shared" si="389"/>
        <v>0</v>
      </c>
      <c r="G1295" s="286">
        <f t="shared" si="390"/>
        <v>0</v>
      </c>
    </row>
    <row r="1296" spans="1:7" s="229" customFormat="1" ht="24" customHeight="1" x14ac:dyDescent="0.2">
      <c r="A1296" s="224" t="str">
        <f t="shared" si="386"/>
        <v/>
      </c>
      <c r="B1296" s="222" t="str">
        <f t="shared" si="387"/>
        <v/>
      </c>
      <c r="C1296" s="223"/>
      <c r="D1296" s="224" t="str">
        <f t="shared" si="388"/>
        <v/>
      </c>
      <c r="E1296" s="225"/>
      <c r="F1296" s="226">
        <f t="shared" si="389"/>
        <v>0</v>
      </c>
      <c r="G1296" s="286">
        <f t="shared" si="390"/>
        <v>0</v>
      </c>
    </row>
    <row r="1297" spans="1:123" ht="24" customHeight="1" x14ac:dyDescent="0.2">
      <c r="A1297" s="290"/>
      <c r="B1297" s="97"/>
      <c r="D1297" s="97"/>
      <c r="E1297" s="98"/>
      <c r="F1297" s="273" t="s">
        <v>33</v>
      </c>
      <c r="G1297" s="288">
        <f>SUBTOTAL(9,G1288:G1296)</f>
        <v>0</v>
      </c>
    </row>
    <row r="1298" spans="1:123" ht="24" customHeight="1" x14ac:dyDescent="0.2">
      <c r="A1298" s="291"/>
      <c r="B1298" s="97"/>
      <c r="D1298" s="97"/>
      <c r="E1298" s="98"/>
      <c r="G1298" s="289"/>
    </row>
    <row r="1299" spans="1:123" ht="24" customHeight="1" x14ac:dyDescent="0.2">
      <c r="A1299" s="292" t="str">
        <f>B1257</f>
        <v/>
      </c>
      <c r="B1299" s="293" t="str">
        <f>C1257</f>
        <v/>
      </c>
      <c r="C1299" s="104"/>
      <c r="D1299" s="104" t="s">
        <v>34</v>
      </c>
      <c r="E1299" s="105"/>
      <c r="F1299" s="295" t="s">
        <v>35</v>
      </c>
      <c r="G1299" s="294">
        <f>SUBTOTAL(9,G1262:G1298)</f>
        <v>0</v>
      </c>
    </row>
    <row r="1301" spans="1:123" ht="24" customHeight="1" x14ac:dyDescent="0.2">
      <c r="A1301" s="274" t="s">
        <v>37</v>
      </c>
      <c r="B1301" s="275"/>
      <c r="C1301" s="275"/>
      <c r="D1301" s="275"/>
      <c r="E1301" s="275"/>
      <c r="F1301" s="275"/>
      <c r="G1301" s="276"/>
    </row>
    <row r="1302" spans="1:123" ht="24" customHeight="1" x14ac:dyDescent="0.2">
      <c r="A1302" s="277" t="s">
        <v>602</v>
      </c>
      <c r="B1302" s="93" t="str">
        <f>Comitente</f>
        <v>DIRECCION PROVINCIAL DE ESPACIOS VERDES</v>
      </c>
      <c r="C1302" s="89"/>
      <c r="D1302" s="94"/>
      <c r="E1302" s="94"/>
      <c r="F1302" s="95"/>
      <c r="G1302" s="278"/>
    </row>
    <row r="1303" spans="1:123" ht="24" customHeight="1" x14ac:dyDescent="0.2">
      <c r="A1303" s="277" t="s">
        <v>603</v>
      </c>
      <c r="B1303" s="93">
        <f>Contratista</f>
        <v>0</v>
      </c>
      <c r="C1303" s="90"/>
      <c r="D1303" s="90"/>
      <c r="E1303" s="90"/>
      <c r="F1303" s="96"/>
      <c r="G1303" s="279"/>
    </row>
    <row r="1304" spans="1:123" ht="24" customHeight="1" x14ac:dyDescent="0.2">
      <c r="A1304" s="277" t="s">
        <v>24</v>
      </c>
      <c r="B1304" s="93" t="str">
        <f>Obra</f>
        <v>MANTENIMIENTO DEL ÁREA VERDE Y SISITEMA DE RIEGO DEL 
PARQUE BELGRANO E INFINITO POR DESCUBRIR - RENGLON 3</v>
      </c>
      <c r="C1304" s="90"/>
      <c r="D1304" s="90"/>
      <c r="E1304" s="90"/>
      <c r="F1304" s="96" t="s">
        <v>38</v>
      </c>
      <c r="G1304" s="280">
        <f>Fecha_Base</f>
        <v>44908</v>
      </c>
    </row>
    <row r="1305" spans="1:123" ht="24" customHeight="1" x14ac:dyDescent="0.2">
      <c r="A1305" s="281" t="s">
        <v>601</v>
      </c>
      <c r="B1305" s="91" t="str">
        <f>Ubicación</f>
        <v>CAPITAL</v>
      </c>
      <c r="C1305" s="91"/>
      <c r="D1305" s="97"/>
      <c r="E1305" s="98"/>
      <c r="G1305" s="282"/>
    </row>
    <row r="1306" spans="1:123" ht="24" customHeight="1" x14ac:dyDescent="0.2">
      <c r="A1306" s="281" t="s">
        <v>39</v>
      </c>
      <c r="B1306" s="100" t="str">
        <f>IFERROR(VALUE(LEFT(B1307,FIND(".",B1307)-1)),"")</f>
        <v/>
      </c>
      <c r="C1306" s="92" t="str">
        <f>IFERROR(VLOOKUP(B1306,Tabla_CyP,2,FALSE),"")</f>
        <v/>
      </c>
      <c r="E1306" s="98"/>
      <c r="G1306" s="282"/>
    </row>
    <row r="1307" spans="1:123" ht="24" customHeight="1" x14ac:dyDescent="0.2">
      <c r="A1307" s="281" t="s">
        <v>25</v>
      </c>
      <c r="B1307" s="101" t="str">
        <f>IFERROR(VLOOKUP(COUNTIF($A$1:A1307,"ANALISIS DE PRECIOS"),Tabla_NumeroItem,2,FALSE),"")</f>
        <v/>
      </c>
      <c r="C1307" s="92" t="str">
        <f>IFERROR(VLOOKUP(B1307,Tabla_CyP,2,FALSE),"")</f>
        <v/>
      </c>
      <c r="D1307" s="97"/>
      <c r="E1307" s="98"/>
      <c r="F1307" s="96" t="s">
        <v>26</v>
      </c>
      <c r="G1307" s="283" t="str">
        <f>IFERROR(VLOOKUP(B1307,Tabla_CyP,4,FALSE),"")</f>
        <v/>
      </c>
    </row>
    <row r="1308" spans="1:123" ht="24" customHeight="1" x14ac:dyDescent="0.2">
      <c r="A1308" s="281"/>
      <c r="B1308" s="91"/>
      <c r="D1308" s="97"/>
      <c r="E1308" s="98"/>
      <c r="G1308" s="282"/>
    </row>
    <row r="1309" spans="1:123" ht="24" customHeight="1" x14ac:dyDescent="0.2">
      <c r="A1309" s="331" t="s">
        <v>507</v>
      </c>
      <c r="B1309" s="332"/>
      <c r="C1309" s="333" t="s">
        <v>0</v>
      </c>
      <c r="D1309" s="333" t="s">
        <v>27</v>
      </c>
      <c r="E1309" s="335" t="s">
        <v>28</v>
      </c>
      <c r="F1309" s="337" t="s">
        <v>29</v>
      </c>
      <c r="G1309" s="337" t="s">
        <v>30</v>
      </c>
    </row>
    <row r="1310" spans="1:123" s="97" customFormat="1" ht="24" customHeight="1" x14ac:dyDescent="0.2">
      <c r="A1310" s="102" t="s">
        <v>508</v>
      </c>
      <c r="B1310" s="102" t="s">
        <v>509</v>
      </c>
      <c r="C1310" s="334"/>
      <c r="D1310" s="334"/>
      <c r="E1310" s="336"/>
      <c r="F1310" s="338"/>
      <c r="G1310" s="338"/>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284"/>
      <c r="B1311" s="103"/>
      <c r="C1311" s="143" t="s">
        <v>604</v>
      </c>
      <c r="D1311" s="104"/>
      <c r="E1311" s="105"/>
      <c r="F1311" s="106"/>
      <c r="G1311" s="285"/>
    </row>
    <row r="1312" spans="1:123" s="229" customFormat="1" ht="24" customHeight="1" x14ac:dyDescent="0.2">
      <c r="A1312" s="224" t="str">
        <f t="shared" ref="A1312:A1325" si="391">IFERROR(VLOOKUP(C1312,Tabla_Insumos,4,FALSE),"")</f>
        <v/>
      </c>
      <c r="B1312" s="222" t="str">
        <f>IFERROR(VLOOKUP(C1312,Tabla_Insumos,5,FALSE),"")</f>
        <v/>
      </c>
      <c r="C1312" s="223"/>
      <c r="D1312" s="224" t="str">
        <f t="shared" ref="D1312:D1325" si="392">IFERROR(VLOOKUP(C1312,Tabla_Insumos,2,FALSE),"")</f>
        <v/>
      </c>
      <c r="E1312" s="225"/>
      <c r="F1312" s="226">
        <f t="shared" ref="F1312:F1325" si="393">IFERROR(VLOOKUP(C1312,Tabla_Insumos,3,FALSE),0)</f>
        <v>0</v>
      </c>
      <c r="G1312" s="286">
        <f>ROUND(E1312*F1312,2)</f>
        <v>0</v>
      </c>
    </row>
    <row r="1313" spans="1:7" s="229" customFormat="1" ht="24" customHeight="1" x14ac:dyDescent="0.2">
      <c r="A1313" s="224" t="str">
        <f t="shared" si="391"/>
        <v/>
      </c>
      <c r="B1313" s="222" t="str">
        <f t="shared" ref="B1313:B1325" si="394">IFERROR(VLOOKUP(C1313,Tabla_Insumos,5,FALSE),"")</f>
        <v/>
      </c>
      <c r="C1313" s="223"/>
      <c r="D1313" s="224" t="str">
        <f t="shared" si="392"/>
        <v/>
      </c>
      <c r="E1313" s="225"/>
      <c r="F1313" s="226">
        <f t="shared" si="393"/>
        <v>0</v>
      </c>
      <c r="G1313" s="286">
        <f t="shared" ref="G1313:G1325" si="395">ROUND(E1313*F1313,2)</f>
        <v>0</v>
      </c>
    </row>
    <row r="1314" spans="1:7" s="229" customFormat="1" ht="24" customHeight="1" x14ac:dyDescent="0.2">
      <c r="A1314" s="224" t="str">
        <f t="shared" si="391"/>
        <v/>
      </c>
      <c r="B1314" s="222" t="str">
        <f t="shared" si="394"/>
        <v/>
      </c>
      <c r="C1314" s="223"/>
      <c r="D1314" s="224" t="str">
        <f t="shared" si="392"/>
        <v/>
      </c>
      <c r="E1314" s="225"/>
      <c r="F1314" s="226">
        <f t="shared" si="393"/>
        <v>0</v>
      </c>
      <c r="G1314" s="286">
        <f t="shared" si="395"/>
        <v>0</v>
      </c>
    </row>
    <row r="1315" spans="1:7" s="229" customFormat="1" ht="24" customHeight="1" x14ac:dyDescent="0.2">
      <c r="A1315" s="224" t="str">
        <f t="shared" si="391"/>
        <v/>
      </c>
      <c r="B1315" s="222" t="str">
        <f t="shared" si="394"/>
        <v/>
      </c>
      <c r="C1315" s="223"/>
      <c r="D1315" s="224" t="str">
        <f t="shared" si="392"/>
        <v/>
      </c>
      <c r="E1315" s="225"/>
      <c r="F1315" s="226">
        <f t="shared" si="393"/>
        <v>0</v>
      </c>
      <c r="G1315" s="286">
        <f t="shared" si="395"/>
        <v>0</v>
      </c>
    </row>
    <row r="1316" spans="1:7" s="229" customFormat="1" ht="24" customHeight="1" x14ac:dyDescent="0.2">
      <c r="A1316" s="224" t="str">
        <f t="shared" si="391"/>
        <v/>
      </c>
      <c r="B1316" s="222" t="str">
        <f t="shared" si="394"/>
        <v/>
      </c>
      <c r="C1316" s="223"/>
      <c r="D1316" s="224" t="str">
        <f t="shared" si="392"/>
        <v/>
      </c>
      <c r="E1316" s="225"/>
      <c r="F1316" s="226">
        <f t="shared" si="393"/>
        <v>0</v>
      </c>
      <c r="G1316" s="286">
        <f t="shared" si="395"/>
        <v>0</v>
      </c>
    </row>
    <row r="1317" spans="1:7" s="229" customFormat="1" ht="24" customHeight="1" x14ac:dyDescent="0.2">
      <c r="A1317" s="224" t="str">
        <f t="shared" si="391"/>
        <v/>
      </c>
      <c r="B1317" s="222" t="str">
        <f t="shared" si="394"/>
        <v/>
      </c>
      <c r="C1317" s="223"/>
      <c r="D1317" s="224" t="str">
        <f t="shared" si="392"/>
        <v/>
      </c>
      <c r="E1317" s="225"/>
      <c r="F1317" s="226">
        <f t="shared" si="393"/>
        <v>0</v>
      </c>
      <c r="G1317" s="286">
        <f t="shared" si="395"/>
        <v>0</v>
      </c>
    </row>
    <row r="1318" spans="1:7" s="229" customFormat="1" ht="24" customHeight="1" x14ac:dyDescent="0.2">
      <c r="A1318" s="224" t="str">
        <f t="shared" si="391"/>
        <v/>
      </c>
      <c r="B1318" s="222" t="str">
        <f t="shared" si="394"/>
        <v/>
      </c>
      <c r="C1318" s="223"/>
      <c r="D1318" s="224" t="str">
        <f t="shared" si="392"/>
        <v/>
      </c>
      <c r="E1318" s="225"/>
      <c r="F1318" s="226">
        <f t="shared" si="393"/>
        <v>0</v>
      </c>
      <c r="G1318" s="286">
        <f t="shared" si="395"/>
        <v>0</v>
      </c>
    </row>
    <row r="1319" spans="1:7" s="229" customFormat="1" ht="24" customHeight="1" x14ac:dyDescent="0.2">
      <c r="A1319" s="224" t="str">
        <f t="shared" si="391"/>
        <v/>
      </c>
      <c r="B1319" s="222" t="str">
        <f t="shared" si="394"/>
        <v/>
      </c>
      <c r="C1319" s="223"/>
      <c r="D1319" s="224" t="str">
        <f t="shared" si="392"/>
        <v/>
      </c>
      <c r="E1319" s="225"/>
      <c r="F1319" s="226">
        <f t="shared" si="393"/>
        <v>0</v>
      </c>
      <c r="G1319" s="286">
        <f t="shared" si="395"/>
        <v>0</v>
      </c>
    </row>
    <row r="1320" spans="1:7" s="229" customFormat="1" ht="24" customHeight="1" x14ac:dyDescent="0.2">
      <c r="A1320" s="224" t="str">
        <f t="shared" si="391"/>
        <v/>
      </c>
      <c r="B1320" s="222" t="str">
        <f t="shared" si="394"/>
        <v/>
      </c>
      <c r="C1320" s="223"/>
      <c r="D1320" s="224" t="str">
        <f t="shared" si="392"/>
        <v/>
      </c>
      <c r="E1320" s="225"/>
      <c r="F1320" s="226">
        <f t="shared" si="393"/>
        <v>0</v>
      </c>
      <c r="G1320" s="286">
        <f t="shared" si="395"/>
        <v>0</v>
      </c>
    </row>
    <row r="1321" spans="1:7" s="229" customFormat="1" ht="24" customHeight="1" x14ac:dyDescent="0.2">
      <c r="A1321" s="224" t="str">
        <f t="shared" si="391"/>
        <v/>
      </c>
      <c r="B1321" s="222" t="str">
        <f t="shared" si="394"/>
        <v/>
      </c>
      <c r="C1321" s="223"/>
      <c r="D1321" s="224" t="str">
        <f t="shared" si="392"/>
        <v/>
      </c>
      <c r="E1321" s="225"/>
      <c r="F1321" s="226">
        <f t="shared" si="393"/>
        <v>0</v>
      </c>
      <c r="G1321" s="286">
        <f t="shared" si="395"/>
        <v>0</v>
      </c>
    </row>
    <row r="1322" spans="1:7" s="229" customFormat="1" ht="24" customHeight="1" x14ac:dyDescent="0.2">
      <c r="A1322" s="224" t="str">
        <f t="shared" si="391"/>
        <v/>
      </c>
      <c r="B1322" s="222" t="str">
        <f t="shared" si="394"/>
        <v/>
      </c>
      <c r="C1322" s="223"/>
      <c r="D1322" s="224" t="str">
        <f t="shared" si="392"/>
        <v/>
      </c>
      <c r="E1322" s="225"/>
      <c r="F1322" s="226">
        <f t="shared" si="393"/>
        <v>0</v>
      </c>
      <c r="G1322" s="286">
        <f t="shared" si="395"/>
        <v>0</v>
      </c>
    </row>
    <row r="1323" spans="1:7" s="229" customFormat="1" ht="24" customHeight="1" x14ac:dyDescent="0.2">
      <c r="A1323" s="224" t="str">
        <f t="shared" si="391"/>
        <v/>
      </c>
      <c r="B1323" s="222" t="str">
        <f t="shared" si="394"/>
        <v/>
      </c>
      <c r="C1323" s="223"/>
      <c r="D1323" s="224" t="str">
        <f t="shared" si="392"/>
        <v/>
      </c>
      <c r="E1323" s="225"/>
      <c r="F1323" s="226">
        <f t="shared" si="393"/>
        <v>0</v>
      </c>
      <c r="G1323" s="286">
        <f t="shared" si="395"/>
        <v>0</v>
      </c>
    </row>
    <row r="1324" spans="1:7" s="229" customFormat="1" ht="24" customHeight="1" x14ac:dyDescent="0.2">
      <c r="A1324" s="224" t="str">
        <f t="shared" si="391"/>
        <v/>
      </c>
      <c r="B1324" s="222" t="str">
        <f t="shared" si="394"/>
        <v/>
      </c>
      <c r="C1324" s="223"/>
      <c r="D1324" s="224" t="str">
        <f t="shared" si="392"/>
        <v/>
      </c>
      <c r="E1324" s="225"/>
      <c r="F1324" s="226">
        <f t="shared" si="393"/>
        <v>0</v>
      </c>
      <c r="G1324" s="286">
        <f t="shared" si="395"/>
        <v>0</v>
      </c>
    </row>
    <row r="1325" spans="1:7" s="229" customFormat="1" ht="24" customHeight="1" x14ac:dyDescent="0.2">
      <c r="A1325" s="224" t="str">
        <f t="shared" si="391"/>
        <v/>
      </c>
      <c r="B1325" s="222" t="str">
        <f t="shared" si="394"/>
        <v/>
      </c>
      <c r="C1325" s="223"/>
      <c r="D1325" s="224" t="str">
        <f t="shared" si="392"/>
        <v/>
      </c>
      <c r="E1325" s="225"/>
      <c r="F1325" s="227">
        <f t="shared" si="393"/>
        <v>0</v>
      </c>
      <c r="G1325" s="286">
        <f t="shared" si="395"/>
        <v>0</v>
      </c>
    </row>
    <row r="1326" spans="1:7" ht="24" customHeight="1" x14ac:dyDescent="0.2">
      <c r="A1326" s="287"/>
      <c r="D1326" s="97"/>
      <c r="E1326" s="98"/>
      <c r="F1326" s="273" t="s">
        <v>31</v>
      </c>
      <c r="G1326" s="288">
        <f>SUBTOTAL(9,G1312:G1325)</f>
        <v>0</v>
      </c>
    </row>
    <row r="1327" spans="1:7" ht="24" customHeight="1" x14ac:dyDescent="0.2">
      <c r="A1327" s="287"/>
      <c r="C1327" s="107" t="s">
        <v>605</v>
      </c>
      <c r="D1327" s="97"/>
      <c r="E1327" s="98"/>
      <c r="G1327" s="289"/>
    </row>
    <row r="1328" spans="1:7" s="229" customFormat="1" ht="24" customHeight="1" x14ac:dyDescent="0.2">
      <c r="A1328" s="224" t="str">
        <f t="shared" ref="A1328:A1335" si="396">IFERROR(VLOOKUP(C1328,Tabla_Insumos,4,FALSE),"")</f>
        <v/>
      </c>
      <c r="B1328" s="222">
        <f t="shared" ref="B1328:B1335" si="397">IFERROR(VLOOKUP(A1328,Tabla_Indices,5,FALSE),"")</f>
        <v>0</v>
      </c>
      <c r="C1328" s="223"/>
      <c r="D1328" s="224" t="str">
        <f t="shared" ref="D1328:D1335" si="398">IFERROR(VLOOKUP(C1328,Tabla_Insumos,2,FALSE),"")</f>
        <v/>
      </c>
      <c r="E1328" s="225"/>
      <c r="F1328" s="228">
        <f t="shared" ref="F1328:F1335" si="399">IFERROR(VLOOKUP(C1328,Tabla_Insumos,3,FALSE),0)</f>
        <v>0</v>
      </c>
      <c r="G1328" s="286">
        <f>ROUND(E1328*F1328,2)</f>
        <v>0</v>
      </c>
    </row>
    <row r="1329" spans="1:7" s="229" customFormat="1" ht="24" customHeight="1" x14ac:dyDescent="0.2">
      <c r="A1329" s="224" t="str">
        <f t="shared" si="396"/>
        <v/>
      </c>
      <c r="B1329" s="222">
        <f t="shared" si="397"/>
        <v>0</v>
      </c>
      <c r="C1329" s="223"/>
      <c r="D1329" s="224" t="str">
        <f t="shared" si="398"/>
        <v/>
      </c>
      <c r="E1329" s="225"/>
      <c r="F1329" s="228">
        <f t="shared" si="399"/>
        <v>0</v>
      </c>
      <c r="G1329" s="286">
        <f>ROUND(E1329*F1329,2)</f>
        <v>0</v>
      </c>
    </row>
    <row r="1330" spans="1:7" s="229" customFormat="1" ht="24" customHeight="1" x14ac:dyDescent="0.2">
      <c r="A1330" s="224" t="str">
        <f t="shared" si="396"/>
        <v/>
      </c>
      <c r="B1330" s="222">
        <f t="shared" si="397"/>
        <v>0</v>
      </c>
      <c r="C1330" s="223"/>
      <c r="D1330" s="224" t="str">
        <f t="shared" si="398"/>
        <v/>
      </c>
      <c r="E1330" s="225"/>
      <c r="F1330" s="228">
        <f t="shared" si="399"/>
        <v>0</v>
      </c>
      <c r="G1330" s="286">
        <f t="shared" ref="G1330:G1335" si="400">ROUND(E1330*F1330,2)</f>
        <v>0</v>
      </c>
    </row>
    <row r="1331" spans="1:7" s="229" customFormat="1" ht="24" customHeight="1" x14ac:dyDescent="0.2">
      <c r="A1331" s="224" t="str">
        <f t="shared" si="396"/>
        <v/>
      </c>
      <c r="B1331" s="222">
        <f t="shared" si="397"/>
        <v>0</v>
      </c>
      <c r="C1331" s="223"/>
      <c r="D1331" s="224" t="str">
        <f t="shared" si="398"/>
        <v/>
      </c>
      <c r="E1331" s="225"/>
      <c r="F1331" s="228">
        <f t="shared" si="399"/>
        <v>0</v>
      </c>
      <c r="G1331" s="286">
        <f t="shared" si="400"/>
        <v>0</v>
      </c>
    </row>
    <row r="1332" spans="1:7" s="229" customFormat="1" ht="24" customHeight="1" x14ac:dyDescent="0.2">
      <c r="A1332" s="224" t="str">
        <f t="shared" si="396"/>
        <v/>
      </c>
      <c r="B1332" s="222">
        <f t="shared" si="397"/>
        <v>0</v>
      </c>
      <c r="C1332" s="223"/>
      <c r="D1332" s="224" t="str">
        <f t="shared" si="398"/>
        <v/>
      </c>
      <c r="E1332" s="225"/>
      <c r="F1332" s="226">
        <f t="shared" si="399"/>
        <v>0</v>
      </c>
      <c r="G1332" s="286">
        <f t="shared" si="400"/>
        <v>0</v>
      </c>
    </row>
    <row r="1333" spans="1:7" s="229" customFormat="1" ht="24" customHeight="1" x14ac:dyDescent="0.2">
      <c r="A1333" s="224" t="str">
        <f t="shared" si="396"/>
        <v/>
      </c>
      <c r="B1333" s="222">
        <f t="shared" si="397"/>
        <v>0</v>
      </c>
      <c r="C1333" s="223"/>
      <c r="D1333" s="224" t="str">
        <f t="shared" si="398"/>
        <v/>
      </c>
      <c r="E1333" s="225"/>
      <c r="F1333" s="226">
        <f t="shared" si="399"/>
        <v>0</v>
      </c>
      <c r="G1333" s="286">
        <f t="shared" si="400"/>
        <v>0</v>
      </c>
    </row>
    <row r="1334" spans="1:7" s="229" customFormat="1" ht="24" customHeight="1" x14ac:dyDescent="0.2">
      <c r="A1334" s="224" t="str">
        <f t="shared" si="396"/>
        <v/>
      </c>
      <c r="B1334" s="222">
        <f t="shared" si="397"/>
        <v>0</v>
      </c>
      <c r="C1334" s="223"/>
      <c r="D1334" s="224" t="str">
        <f t="shared" si="398"/>
        <v/>
      </c>
      <c r="E1334" s="225"/>
      <c r="F1334" s="226">
        <f t="shared" si="399"/>
        <v>0</v>
      </c>
      <c r="G1334" s="286">
        <f t="shared" si="400"/>
        <v>0</v>
      </c>
    </row>
    <row r="1335" spans="1:7" s="229" customFormat="1" ht="24" customHeight="1" x14ac:dyDescent="0.2">
      <c r="A1335" s="224" t="str">
        <f t="shared" si="396"/>
        <v/>
      </c>
      <c r="B1335" s="222">
        <f t="shared" si="397"/>
        <v>0</v>
      </c>
      <c r="C1335" s="223"/>
      <c r="D1335" s="224" t="str">
        <f t="shared" si="398"/>
        <v/>
      </c>
      <c r="E1335" s="225"/>
      <c r="F1335" s="226">
        <f t="shared" si="399"/>
        <v>0</v>
      </c>
      <c r="G1335" s="286">
        <f t="shared" si="400"/>
        <v>0</v>
      </c>
    </row>
    <row r="1336" spans="1:7" ht="24" customHeight="1" x14ac:dyDescent="0.2">
      <c r="A1336" s="287"/>
      <c r="D1336" s="97"/>
      <c r="E1336" s="98"/>
      <c r="F1336" s="273" t="s">
        <v>32</v>
      </c>
      <c r="G1336" s="288">
        <f>SUBTOTAL(9,G1328:G1335)</f>
        <v>0</v>
      </c>
    </row>
    <row r="1337" spans="1:7" ht="24" customHeight="1" x14ac:dyDescent="0.2">
      <c r="A1337" s="287"/>
      <c r="C1337" s="107" t="s">
        <v>606</v>
      </c>
      <c r="D1337" s="97"/>
      <c r="E1337" s="98"/>
      <c r="G1337" s="289"/>
    </row>
    <row r="1338" spans="1:7" s="229" customFormat="1" ht="24" customHeight="1" x14ac:dyDescent="0.2">
      <c r="A1338" s="224" t="str">
        <f t="shared" ref="A1338:A1346" si="401">IFERROR(VLOOKUP(C1338,Tabla_Insumos,4,FALSE),"")</f>
        <v/>
      </c>
      <c r="B1338" s="222" t="str">
        <f t="shared" ref="B1338:B1346" si="402">IFERROR(VLOOKUP(C1338,Tabla_Insumos,5,FALSE),"")</f>
        <v/>
      </c>
      <c r="C1338" s="223"/>
      <c r="D1338" s="224" t="str">
        <f t="shared" ref="D1338:D1346" si="403">IFERROR(VLOOKUP(C1338,Tabla_Insumos,2,FALSE),"")</f>
        <v/>
      </c>
      <c r="E1338" s="225"/>
      <c r="F1338" s="226">
        <f t="shared" ref="F1338:F1346" si="404">IFERROR(VLOOKUP(C1338,Tabla_Insumos,3,FALSE),0)</f>
        <v>0</v>
      </c>
      <c r="G1338" s="286">
        <f t="shared" ref="G1338:G1346" si="405">ROUND(E1338*F1338,2)</f>
        <v>0</v>
      </c>
    </row>
    <row r="1339" spans="1:7" s="229" customFormat="1" ht="24" customHeight="1" x14ac:dyDescent="0.2">
      <c r="A1339" s="224" t="str">
        <f t="shared" si="401"/>
        <v/>
      </c>
      <c r="B1339" s="222" t="str">
        <f t="shared" si="402"/>
        <v/>
      </c>
      <c r="C1339" s="223"/>
      <c r="D1339" s="224" t="str">
        <f t="shared" si="403"/>
        <v/>
      </c>
      <c r="E1339" s="225"/>
      <c r="F1339" s="226">
        <f t="shared" si="404"/>
        <v>0</v>
      </c>
      <c r="G1339" s="286">
        <f t="shared" si="405"/>
        <v>0</v>
      </c>
    </row>
    <row r="1340" spans="1:7" s="229" customFormat="1" ht="24" customHeight="1" x14ac:dyDescent="0.2">
      <c r="A1340" s="224" t="str">
        <f t="shared" si="401"/>
        <v/>
      </c>
      <c r="B1340" s="222" t="str">
        <f t="shared" si="402"/>
        <v/>
      </c>
      <c r="C1340" s="223"/>
      <c r="D1340" s="224" t="str">
        <f t="shared" si="403"/>
        <v/>
      </c>
      <c r="E1340" s="225"/>
      <c r="F1340" s="226">
        <f t="shared" si="404"/>
        <v>0</v>
      </c>
      <c r="G1340" s="286">
        <f t="shared" si="405"/>
        <v>0</v>
      </c>
    </row>
    <row r="1341" spans="1:7" s="229" customFormat="1" ht="24" customHeight="1" x14ac:dyDescent="0.2">
      <c r="A1341" s="224" t="str">
        <f t="shared" si="401"/>
        <v/>
      </c>
      <c r="B1341" s="222" t="str">
        <f t="shared" si="402"/>
        <v/>
      </c>
      <c r="C1341" s="223"/>
      <c r="D1341" s="224" t="str">
        <f t="shared" si="403"/>
        <v/>
      </c>
      <c r="E1341" s="225"/>
      <c r="F1341" s="226">
        <f t="shared" si="404"/>
        <v>0</v>
      </c>
      <c r="G1341" s="286">
        <f t="shared" si="405"/>
        <v>0</v>
      </c>
    </row>
    <row r="1342" spans="1:7" s="229" customFormat="1" ht="24" customHeight="1" x14ac:dyDescent="0.2">
      <c r="A1342" s="224" t="str">
        <f t="shared" si="401"/>
        <v/>
      </c>
      <c r="B1342" s="222" t="str">
        <f t="shared" si="402"/>
        <v/>
      </c>
      <c r="C1342" s="223"/>
      <c r="D1342" s="224" t="str">
        <f t="shared" si="403"/>
        <v/>
      </c>
      <c r="E1342" s="225"/>
      <c r="F1342" s="226">
        <f t="shared" si="404"/>
        <v>0</v>
      </c>
      <c r="G1342" s="286">
        <f t="shared" si="405"/>
        <v>0</v>
      </c>
    </row>
    <row r="1343" spans="1:7" s="229" customFormat="1" ht="24" customHeight="1" x14ac:dyDescent="0.2">
      <c r="A1343" s="224" t="str">
        <f t="shared" si="401"/>
        <v/>
      </c>
      <c r="B1343" s="222" t="str">
        <f t="shared" si="402"/>
        <v/>
      </c>
      <c r="C1343" s="223"/>
      <c r="D1343" s="224" t="str">
        <f t="shared" si="403"/>
        <v/>
      </c>
      <c r="E1343" s="225"/>
      <c r="F1343" s="226">
        <f t="shared" si="404"/>
        <v>0</v>
      </c>
      <c r="G1343" s="286">
        <f t="shared" si="405"/>
        <v>0</v>
      </c>
    </row>
    <row r="1344" spans="1:7" s="229" customFormat="1" ht="24" customHeight="1" x14ac:dyDescent="0.2">
      <c r="A1344" s="224" t="str">
        <f t="shared" si="401"/>
        <v/>
      </c>
      <c r="B1344" s="222" t="str">
        <f t="shared" si="402"/>
        <v/>
      </c>
      <c r="C1344" s="223"/>
      <c r="D1344" s="224" t="str">
        <f t="shared" si="403"/>
        <v/>
      </c>
      <c r="E1344" s="225"/>
      <c r="F1344" s="226">
        <f t="shared" si="404"/>
        <v>0</v>
      </c>
      <c r="G1344" s="286">
        <f t="shared" si="405"/>
        <v>0</v>
      </c>
    </row>
    <row r="1345" spans="1:123" s="229" customFormat="1" ht="24" customHeight="1" x14ac:dyDescent="0.2">
      <c r="A1345" s="224" t="str">
        <f t="shared" si="401"/>
        <v/>
      </c>
      <c r="B1345" s="222" t="str">
        <f t="shared" si="402"/>
        <v/>
      </c>
      <c r="C1345" s="223"/>
      <c r="D1345" s="224" t="str">
        <f t="shared" si="403"/>
        <v/>
      </c>
      <c r="E1345" s="225"/>
      <c r="F1345" s="226">
        <f t="shared" si="404"/>
        <v>0</v>
      </c>
      <c r="G1345" s="286">
        <f t="shared" si="405"/>
        <v>0</v>
      </c>
    </row>
    <row r="1346" spans="1:123" s="229" customFormat="1" ht="24" customHeight="1" x14ac:dyDescent="0.2">
      <c r="A1346" s="224" t="str">
        <f t="shared" si="401"/>
        <v/>
      </c>
      <c r="B1346" s="222" t="str">
        <f t="shared" si="402"/>
        <v/>
      </c>
      <c r="C1346" s="223"/>
      <c r="D1346" s="224" t="str">
        <f t="shared" si="403"/>
        <v/>
      </c>
      <c r="E1346" s="225"/>
      <c r="F1346" s="226">
        <f t="shared" si="404"/>
        <v>0</v>
      </c>
      <c r="G1346" s="286">
        <f t="shared" si="405"/>
        <v>0</v>
      </c>
    </row>
    <row r="1347" spans="1:123" ht="24" customHeight="1" x14ac:dyDescent="0.2">
      <c r="A1347" s="290"/>
      <c r="B1347" s="97"/>
      <c r="D1347" s="97"/>
      <c r="E1347" s="98"/>
      <c r="F1347" s="273" t="s">
        <v>33</v>
      </c>
      <c r="G1347" s="288">
        <f>SUBTOTAL(9,G1338:G1346)</f>
        <v>0</v>
      </c>
    </row>
    <row r="1348" spans="1:123" ht="24" customHeight="1" x14ac:dyDescent="0.2">
      <c r="A1348" s="291"/>
      <c r="B1348" s="97"/>
      <c r="D1348" s="97"/>
      <c r="E1348" s="98"/>
      <c r="G1348" s="289"/>
    </row>
    <row r="1349" spans="1:123" ht="24" customHeight="1" x14ac:dyDescent="0.2">
      <c r="A1349" s="292" t="str">
        <f>B1307</f>
        <v/>
      </c>
      <c r="B1349" s="293" t="str">
        <f>C1307</f>
        <v/>
      </c>
      <c r="C1349" s="104"/>
      <c r="D1349" s="104" t="s">
        <v>34</v>
      </c>
      <c r="E1349" s="105"/>
      <c r="F1349" s="295" t="s">
        <v>35</v>
      </c>
      <c r="G1349" s="294">
        <f>SUBTOTAL(9,G1312:G1348)</f>
        <v>0</v>
      </c>
    </row>
    <row r="1351" spans="1:123" ht="24" customHeight="1" x14ac:dyDescent="0.2">
      <c r="A1351" s="274" t="s">
        <v>37</v>
      </c>
      <c r="B1351" s="275"/>
      <c r="C1351" s="275"/>
      <c r="D1351" s="275"/>
      <c r="E1351" s="275"/>
      <c r="F1351" s="275"/>
      <c r="G1351" s="276"/>
    </row>
    <row r="1352" spans="1:123" ht="24" customHeight="1" x14ac:dyDescent="0.2">
      <c r="A1352" s="277" t="s">
        <v>602</v>
      </c>
      <c r="B1352" s="93" t="str">
        <f>Comitente</f>
        <v>DIRECCION PROVINCIAL DE ESPACIOS VERDES</v>
      </c>
      <c r="C1352" s="89"/>
      <c r="D1352" s="94"/>
      <c r="E1352" s="94"/>
      <c r="F1352" s="95"/>
      <c r="G1352" s="278"/>
    </row>
    <row r="1353" spans="1:123" ht="24" customHeight="1" x14ac:dyDescent="0.2">
      <c r="A1353" s="277" t="s">
        <v>603</v>
      </c>
      <c r="B1353" s="93">
        <f>Contratista</f>
        <v>0</v>
      </c>
      <c r="C1353" s="90"/>
      <c r="D1353" s="90"/>
      <c r="E1353" s="90"/>
      <c r="F1353" s="96"/>
      <c r="G1353" s="279"/>
    </row>
    <row r="1354" spans="1:123" ht="24" customHeight="1" x14ac:dyDescent="0.2">
      <c r="A1354" s="277" t="s">
        <v>24</v>
      </c>
      <c r="B1354" s="93" t="str">
        <f>Obra</f>
        <v>MANTENIMIENTO DEL ÁREA VERDE Y SISITEMA DE RIEGO DEL 
PARQUE BELGRANO E INFINITO POR DESCUBRIR - RENGLON 3</v>
      </c>
      <c r="C1354" s="90"/>
      <c r="D1354" s="90"/>
      <c r="E1354" s="90"/>
      <c r="F1354" s="96" t="s">
        <v>38</v>
      </c>
      <c r="G1354" s="280">
        <f>Fecha_Base</f>
        <v>44908</v>
      </c>
    </row>
    <row r="1355" spans="1:123" ht="24" customHeight="1" x14ac:dyDescent="0.2">
      <c r="A1355" s="281" t="s">
        <v>601</v>
      </c>
      <c r="B1355" s="91" t="str">
        <f>Ubicación</f>
        <v>CAPITAL</v>
      </c>
      <c r="C1355" s="91"/>
      <c r="D1355" s="97"/>
      <c r="E1355" s="98"/>
      <c r="G1355" s="282"/>
    </row>
    <row r="1356" spans="1:123" ht="24" customHeight="1" x14ac:dyDescent="0.2">
      <c r="A1356" s="281" t="s">
        <v>39</v>
      </c>
      <c r="B1356" s="100" t="str">
        <f>IFERROR(VALUE(LEFT(B1357,FIND(".",B1357)-1)),"")</f>
        <v/>
      </c>
      <c r="C1356" s="92" t="str">
        <f>IFERROR(VLOOKUP(B1356,Tabla_CyP,2,FALSE),"")</f>
        <v/>
      </c>
      <c r="E1356" s="98"/>
      <c r="G1356" s="282"/>
    </row>
    <row r="1357" spans="1:123" ht="24" customHeight="1" x14ac:dyDescent="0.2">
      <c r="A1357" s="281" t="s">
        <v>25</v>
      </c>
      <c r="B1357" s="101" t="str">
        <f>IFERROR(VLOOKUP(COUNTIF($A$1:A1357,"ANALISIS DE PRECIOS"),Tabla_NumeroItem,2,FALSE),"")</f>
        <v/>
      </c>
      <c r="C1357" s="92" t="str">
        <f>IFERROR(VLOOKUP(B1357,Tabla_CyP,2,FALSE),"")</f>
        <v/>
      </c>
      <c r="D1357" s="97"/>
      <c r="E1357" s="98"/>
      <c r="F1357" s="96" t="s">
        <v>26</v>
      </c>
      <c r="G1357" s="283" t="str">
        <f>IFERROR(VLOOKUP(B1357,Tabla_CyP,4,FALSE),"")</f>
        <v/>
      </c>
    </row>
    <row r="1358" spans="1:123" ht="24" customHeight="1" x14ac:dyDescent="0.2">
      <c r="A1358" s="281"/>
      <c r="B1358" s="91"/>
      <c r="D1358" s="97"/>
      <c r="E1358" s="98"/>
      <c r="G1358" s="282"/>
    </row>
    <row r="1359" spans="1:123" ht="24" customHeight="1" x14ac:dyDescent="0.2">
      <c r="A1359" s="331" t="s">
        <v>507</v>
      </c>
      <c r="B1359" s="332"/>
      <c r="C1359" s="333" t="s">
        <v>0</v>
      </c>
      <c r="D1359" s="333" t="s">
        <v>27</v>
      </c>
      <c r="E1359" s="335" t="s">
        <v>28</v>
      </c>
      <c r="F1359" s="337" t="s">
        <v>29</v>
      </c>
      <c r="G1359" s="337" t="s">
        <v>30</v>
      </c>
    </row>
    <row r="1360" spans="1:123" s="97" customFormat="1" ht="24" customHeight="1" x14ac:dyDescent="0.2">
      <c r="A1360" s="102" t="s">
        <v>508</v>
      </c>
      <c r="B1360" s="102" t="s">
        <v>509</v>
      </c>
      <c r="C1360" s="334"/>
      <c r="D1360" s="334"/>
      <c r="E1360" s="336"/>
      <c r="F1360" s="338"/>
      <c r="G1360" s="338"/>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284"/>
      <c r="B1361" s="103"/>
      <c r="C1361" s="143" t="s">
        <v>604</v>
      </c>
      <c r="D1361" s="104"/>
      <c r="E1361" s="105"/>
      <c r="F1361" s="106"/>
      <c r="G1361" s="285"/>
    </row>
    <row r="1362" spans="1:7" s="229" customFormat="1" ht="24" customHeight="1" x14ac:dyDescent="0.2">
      <c r="A1362" s="224" t="str">
        <f t="shared" ref="A1362:A1375" si="406">IFERROR(VLOOKUP(C1362,Tabla_Insumos,4,FALSE),"")</f>
        <v/>
      </c>
      <c r="B1362" s="222" t="str">
        <f>IFERROR(VLOOKUP(C1362,Tabla_Insumos,5,FALSE),"")</f>
        <v/>
      </c>
      <c r="C1362" s="223"/>
      <c r="D1362" s="224" t="str">
        <f t="shared" ref="D1362:D1375" si="407">IFERROR(VLOOKUP(C1362,Tabla_Insumos,2,FALSE),"")</f>
        <v/>
      </c>
      <c r="E1362" s="225"/>
      <c r="F1362" s="226">
        <f t="shared" ref="F1362:F1375" si="408">IFERROR(VLOOKUP(C1362,Tabla_Insumos,3,FALSE),0)</f>
        <v>0</v>
      </c>
      <c r="G1362" s="286">
        <f>ROUND(E1362*F1362,2)</f>
        <v>0</v>
      </c>
    </row>
    <row r="1363" spans="1:7" s="229" customFormat="1" ht="24" customHeight="1" x14ac:dyDescent="0.2">
      <c r="A1363" s="224" t="str">
        <f t="shared" si="406"/>
        <v/>
      </c>
      <c r="B1363" s="222" t="str">
        <f t="shared" ref="B1363:B1375" si="409">IFERROR(VLOOKUP(C1363,Tabla_Insumos,5,FALSE),"")</f>
        <v/>
      </c>
      <c r="C1363" s="223"/>
      <c r="D1363" s="224" t="str">
        <f t="shared" si="407"/>
        <v/>
      </c>
      <c r="E1363" s="225"/>
      <c r="F1363" s="226">
        <f t="shared" si="408"/>
        <v>0</v>
      </c>
      <c r="G1363" s="286">
        <f t="shared" ref="G1363:G1375" si="410">ROUND(E1363*F1363,2)</f>
        <v>0</v>
      </c>
    </row>
    <row r="1364" spans="1:7" s="229" customFormat="1" ht="24" customHeight="1" x14ac:dyDescent="0.2">
      <c r="A1364" s="224" t="str">
        <f t="shared" si="406"/>
        <v/>
      </c>
      <c r="B1364" s="222" t="str">
        <f t="shared" si="409"/>
        <v/>
      </c>
      <c r="C1364" s="223"/>
      <c r="D1364" s="224" t="str">
        <f t="shared" si="407"/>
        <v/>
      </c>
      <c r="E1364" s="225"/>
      <c r="F1364" s="226">
        <f t="shared" si="408"/>
        <v>0</v>
      </c>
      <c r="G1364" s="286">
        <f t="shared" si="410"/>
        <v>0</v>
      </c>
    </row>
    <row r="1365" spans="1:7" s="229" customFormat="1" ht="24" customHeight="1" x14ac:dyDescent="0.2">
      <c r="A1365" s="224" t="str">
        <f t="shared" si="406"/>
        <v/>
      </c>
      <c r="B1365" s="222" t="str">
        <f t="shared" si="409"/>
        <v/>
      </c>
      <c r="C1365" s="223"/>
      <c r="D1365" s="224" t="str">
        <f t="shared" si="407"/>
        <v/>
      </c>
      <c r="E1365" s="225"/>
      <c r="F1365" s="226">
        <f t="shared" si="408"/>
        <v>0</v>
      </c>
      <c r="G1365" s="286">
        <f t="shared" si="410"/>
        <v>0</v>
      </c>
    </row>
    <row r="1366" spans="1:7" s="229" customFormat="1" ht="24" customHeight="1" x14ac:dyDescent="0.2">
      <c r="A1366" s="224" t="str">
        <f t="shared" si="406"/>
        <v/>
      </c>
      <c r="B1366" s="222" t="str">
        <f t="shared" si="409"/>
        <v/>
      </c>
      <c r="C1366" s="223"/>
      <c r="D1366" s="224" t="str">
        <f t="shared" si="407"/>
        <v/>
      </c>
      <c r="E1366" s="225"/>
      <c r="F1366" s="226">
        <f t="shared" si="408"/>
        <v>0</v>
      </c>
      <c r="G1366" s="286">
        <f t="shared" si="410"/>
        <v>0</v>
      </c>
    </row>
    <row r="1367" spans="1:7" s="229" customFormat="1" ht="24" customHeight="1" x14ac:dyDescent="0.2">
      <c r="A1367" s="224" t="str">
        <f t="shared" si="406"/>
        <v/>
      </c>
      <c r="B1367" s="222" t="str">
        <f t="shared" si="409"/>
        <v/>
      </c>
      <c r="C1367" s="223"/>
      <c r="D1367" s="224" t="str">
        <f t="shared" si="407"/>
        <v/>
      </c>
      <c r="E1367" s="225"/>
      <c r="F1367" s="226">
        <f t="shared" si="408"/>
        <v>0</v>
      </c>
      <c r="G1367" s="286">
        <f t="shared" si="410"/>
        <v>0</v>
      </c>
    </row>
    <row r="1368" spans="1:7" s="229" customFormat="1" ht="24" customHeight="1" x14ac:dyDescent="0.2">
      <c r="A1368" s="224" t="str">
        <f t="shared" si="406"/>
        <v/>
      </c>
      <c r="B1368" s="222" t="str">
        <f t="shared" si="409"/>
        <v/>
      </c>
      <c r="C1368" s="223"/>
      <c r="D1368" s="224" t="str">
        <f t="shared" si="407"/>
        <v/>
      </c>
      <c r="E1368" s="225"/>
      <c r="F1368" s="226">
        <f t="shared" si="408"/>
        <v>0</v>
      </c>
      <c r="G1368" s="286">
        <f t="shared" si="410"/>
        <v>0</v>
      </c>
    </row>
    <row r="1369" spans="1:7" s="229" customFormat="1" ht="24" customHeight="1" x14ac:dyDescent="0.2">
      <c r="A1369" s="224" t="str">
        <f t="shared" si="406"/>
        <v/>
      </c>
      <c r="B1369" s="222" t="str">
        <f t="shared" si="409"/>
        <v/>
      </c>
      <c r="C1369" s="223"/>
      <c r="D1369" s="224" t="str">
        <f t="shared" si="407"/>
        <v/>
      </c>
      <c r="E1369" s="225"/>
      <c r="F1369" s="226">
        <f t="shared" si="408"/>
        <v>0</v>
      </c>
      <c r="G1369" s="286">
        <f t="shared" si="410"/>
        <v>0</v>
      </c>
    </row>
    <row r="1370" spans="1:7" s="229" customFormat="1" ht="24" customHeight="1" x14ac:dyDescent="0.2">
      <c r="A1370" s="224" t="str">
        <f t="shared" si="406"/>
        <v/>
      </c>
      <c r="B1370" s="222" t="str">
        <f t="shared" si="409"/>
        <v/>
      </c>
      <c r="C1370" s="223"/>
      <c r="D1370" s="224" t="str">
        <f t="shared" si="407"/>
        <v/>
      </c>
      <c r="E1370" s="225"/>
      <c r="F1370" s="226">
        <f t="shared" si="408"/>
        <v>0</v>
      </c>
      <c r="G1370" s="286">
        <f t="shared" si="410"/>
        <v>0</v>
      </c>
    </row>
    <row r="1371" spans="1:7" s="229" customFormat="1" ht="24" customHeight="1" x14ac:dyDescent="0.2">
      <c r="A1371" s="224" t="str">
        <f t="shared" si="406"/>
        <v/>
      </c>
      <c r="B1371" s="222" t="str">
        <f t="shared" si="409"/>
        <v/>
      </c>
      <c r="C1371" s="223"/>
      <c r="D1371" s="224" t="str">
        <f t="shared" si="407"/>
        <v/>
      </c>
      <c r="E1371" s="225"/>
      <c r="F1371" s="226">
        <f t="shared" si="408"/>
        <v>0</v>
      </c>
      <c r="G1371" s="286">
        <f t="shared" si="410"/>
        <v>0</v>
      </c>
    </row>
    <row r="1372" spans="1:7" s="229" customFormat="1" ht="24" customHeight="1" x14ac:dyDescent="0.2">
      <c r="A1372" s="224" t="str">
        <f t="shared" si="406"/>
        <v/>
      </c>
      <c r="B1372" s="222" t="str">
        <f t="shared" si="409"/>
        <v/>
      </c>
      <c r="C1372" s="223"/>
      <c r="D1372" s="224" t="str">
        <f t="shared" si="407"/>
        <v/>
      </c>
      <c r="E1372" s="225"/>
      <c r="F1372" s="226">
        <f t="shared" si="408"/>
        <v>0</v>
      </c>
      <c r="G1372" s="286">
        <f t="shared" si="410"/>
        <v>0</v>
      </c>
    </row>
    <row r="1373" spans="1:7" s="229" customFormat="1" ht="24" customHeight="1" x14ac:dyDescent="0.2">
      <c r="A1373" s="224" t="str">
        <f t="shared" si="406"/>
        <v/>
      </c>
      <c r="B1373" s="222" t="str">
        <f t="shared" si="409"/>
        <v/>
      </c>
      <c r="C1373" s="223"/>
      <c r="D1373" s="224" t="str">
        <f t="shared" si="407"/>
        <v/>
      </c>
      <c r="E1373" s="225"/>
      <c r="F1373" s="226">
        <f t="shared" si="408"/>
        <v>0</v>
      </c>
      <c r="G1373" s="286">
        <f t="shared" si="410"/>
        <v>0</v>
      </c>
    </row>
    <row r="1374" spans="1:7" s="229" customFormat="1" ht="24" customHeight="1" x14ac:dyDescent="0.2">
      <c r="A1374" s="224" t="str">
        <f t="shared" si="406"/>
        <v/>
      </c>
      <c r="B1374" s="222" t="str">
        <f t="shared" si="409"/>
        <v/>
      </c>
      <c r="C1374" s="223"/>
      <c r="D1374" s="224" t="str">
        <f t="shared" si="407"/>
        <v/>
      </c>
      <c r="E1374" s="225"/>
      <c r="F1374" s="226">
        <f t="shared" si="408"/>
        <v>0</v>
      </c>
      <c r="G1374" s="286">
        <f t="shared" si="410"/>
        <v>0</v>
      </c>
    </row>
    <row r="1375" spans="1:7" s="229" customFormat="1" ht="24" customHeight="1" x14ac:dyDescent="0.2">
      <c r="A1375" s="224" t="str">
        <f t="shared" si="406"/>
        <v/>
      </c>
      <c r="B1375" s="222" t="str">
        <f t="shared" si="409"/>
        <v/>
      </c>
      <c r="C1375" s="223"/>
      <c r="D1375" s="224" t="str">
        <f t="shared" si="407"/>
        <v/>
      </c>
      <c r="E1375" s="225"/>
      <c r="F1375" s="227">
        <f t="shared" si="408"/>
        <v>0</v>
      </c>
      <c r="G1375" s="286">
        <f t="shared" si="410"/>
        <v>0</v>
      </c>
    </row>
    <row r="1376" spans="1:7" ht="24" customHeight="1" x14ac:dyDescent="0.2">
      <c r="A1376" s="287"/>
      <c r="D1376" s="97"/>
      <c r="E1376" s="98"/>
      <c r="F1376" s="273" t="s">
        <v>31</v>
      </c>
      <c r="G1376" s="288">
        <f>SUBTOTAL(9,G1362:G1375)</f>
        <v>0</v>
      </c>
    </row>
    <row r="1377" spans="1:7" ht="24" customHeight="1" x14ac:dyDescent="0.2">
      <c r="A1377" s="287"/>
      <c r="C1377" s="107" t="s">
        <v>605</v>
      </c>
      <c r="D1377" s="97"/>
      <c r="E1377" s="98"/>
      <c r="G1377" s="289"/>
    </row>
    <row r="1378" spans="1:7" s="229" customFormat="1" ht="24" customHeight="1" x14ac:dyDescent="0.2">
      <c r="A1378" s="224" t="str">
        <f t="shared" ref="A1378:A1385" si="411">IFERROR(VLOOKUP(C1378,Tabla_Insumos,4,FALSE),"")</f>
        <v/>
      </c>
      <c r="B1378" s="222">
        <f t="shared" ref="B1378:B1385" si="412">IFERROR(VLOOKUP(A1378,Tabla_Indices,5,FALSE),"")</f>
        <v>0</v>
      </c>
      <c r="C1378" s="223"/>
      <c r="D1378" s="224" t="str">
        <f t="shared" ref="D1378:D1385" si="413">IFERROR(VLOOKUP(C1378,Tabla_Insumos,2,FALSE),"")</f>
        <v/>
      </c>
      <c r="E1378" s="225"/>
      <c r="F1378" s="228">
        <f t="shared" ref="F1378:F1385" si="414">IFERROR(VLOOKUP(C1378,Tabla_Insumos,3,FALSE),0)</f>
        <v>0</v>
      </c>
      <c r="G1378" s="286">
        <f>ROUND(E1378*F1378,2)</f>
        <v>0</v>
      </c>
    </row>
    <row r="1379" spans="1:7" s="229" customFormat="1" ht="24" customHeight="1" x14ac:dyDescent="0.2">
      <c r="A1379" s="224" t="str">
        <f t="shared" si="411"/>
        <v/>
      </c>
      <c r="B1379" s="222">
        <f t="shared" si="412"/>
        <v>0</v>
      </c>
      <c r="C1379" s="223"/>
      <c r="D1379" s="224" t="str">
        <f t="shared" si="413"/>
        <v/>
      </c>
      <c r="E1379" s="225"/>
      <c r="F1379" s="228">
        <f t="shared" si="414"/>
        <v>0</v>
      </c>
      <c r="G1379" s="286">
        <f>ROUND(E1379*F1379,2)</f>
        <v>0</v>
      </c>
    </row>
    <row r="1380" spans="1:7" s="229" customFormat="1" ht="24" customHeight="1" x14ac:dyDescent="0.2">
      <c r="A1380" s="224" t="str">
        <f t="shared" si="411"/>
        <v/>
      </c>
      <c r="B1380" s="222">
        <f t="shared" si="412"/>
        <v>0</v>
      </c>
      <c r="C1380" s="223"/>
      <c r="D1380" s="224" t="str">
        <f t="shared" si="413"/>
        <v/>
      </c>
      <c r="E1380" s="225"/>
      <c r="F1380" s="228">
        <f t="shared" si="414"/>
        <v>0</v>
      </c>
      <c r="G1380" s="286">
        <f t="shared" ref="G1380:G1385" si="415">ROUND(E1380*F1380,2)</f>
        <v>0</v>
      </c>
    </row>
    <row r="1381" spans="1:7" s="229" customFormat="1" ht="24" customHeight="1" x14ac:dyDescent="0.2">
      <c r="A1381" s="224" t="str">
        <f t="shared" si="411"/>
        <v/>
      </c>
      <c r="B1381" s="222">
        <f t="shared" si="412"/>
        <v>0</v>
      </c>
      <c r="C1381" s="223"/>
      <c r="D1381" s="224" t="str">
        <f t="shared" si="413"/>
        <v/>
      </c>
      <c r="E1381" s="225"/>
      <c r="F1381" s="228">
        <f t="shared" si="414"/>
        <v>0</v>
      </c>
      <c r="G1381" s="286">
        <f t="shared" si="415"/>
        <v>0</v>
      </c>
    </row>
    <row r="1382" spans="1:7" s="229" customFormat="1" ht="24" customHeight="1" x14ac:dyDescent="0.2">
      <c r="A1382" s="224" t="str">
        <f t="shared" si="411"/>
        <v/>
      </c>
      <c r="B1382" s="222">
        <f t="shared" si="412"/>
        <v>0</v>
      </c>
      <c r="C1382" s="223"/>
      <c r="D1382" s="224" t="str">
        <f t="shared" si="413"/>
        <v/>
      </c>
      <c r="E1382" s="225"/>
      <c r="F1382" s="226">
        <f t="shared" si="414"/>
        <v>0</v>
      </c>
      <c r="G1382" s="286">
        <f t="shared" si="415"/>
        <v>0</v>
      </c>
    </row>
    <row r="1383" spans="1:7" s="229" customFormat="1" ht="24" customHeight="1" x14ac:dyDescent="0.2">
      <c r="A1383" s="224" t="str">
        <f t="shared" si="411"/>
        <v/>
      </c>
      <c r="B1383" s="222">
        <f t="shared" si="412"/>
        <v>0</v>
      </c>
      <c r="C1383" s="223"/>
      <c r="D1383" s="224" t="str">
        <f t="shared" si="413"/>
        <v/>
      </c>
      <c r="E1383" s="225"/>
      <c r="F1383" s="226">
        <f t="shared" si="414"/>
        <v>0</v>
      </c>
      <c r="G1383" s="286">
        <f t="shared" si="415"/>
        <v>0</v>
      </c>
    </row>
    <row r="1384" spans="1:7" s="229" customFormat="1" ht="24" customHeight="1" x14ac:dyDescent="0.2">
      <c r="A1384" s="224" t="str">
        <f t="shared" si="411"/>
        <v/>
      </c>
      <c r="B1384" s="222">
        <f t="shared" si="412"/>
        <v>0</v>
      </c>
      <c r="C1384" s="223"/>
      <c r="D1384" s="224" t="str">
        <f t="shared" si="413"/>
        <v/>
      </c>
      <c r="E1384" s="225"/>
      <c r="F1384" s="226">
        <f t="shared" si="414"/>
        <v>0</v>
      </c>
      <c r="G1384" s="286">
        <f t="shared" si="415"/>
        <v>0</v>
      </c>
    </row>
    <row r="1385" spans="1:7" s="229" customFormat="1" ht="24" customHeight="1" x14ac:dyDescent="0.2">
      <c r="A1385" s="224" t="str">
        <f t="shared" si="411"/>
        <v/>
      </c>
      <c r="B1385" s="222">
        <f t="shared" si="412"/>
        <v>0</v>
      </c>
      <c r="C1385" s="223"/>
      <c r="D1385" s="224" t="str">
        <f t="shared" si="413"/>
        <v/>
      </c>
      <c r="E1385" s="225"/>
      <c r="F1385" s="226">
        <f t="shared" si="414"/>
        <v>0</v>
      </c>
      <c r="G1385" s="286">
        <f t="shared" si="415"/>
        <v>0</v>
      </c>
    </row>
    <row r="1386" spans="1:7" ht="24" customHeight="1" x14ac:dyDescent="0.2">
      <c r="A1386" s="287"/>
      <c r="D1386" s="97"/>
      <c r="E1386" s="98"/>
      <c r="F1386" s="273" t="s">
        <v>32</v>
      </c>
      <c r="G1386" s="288">
        <f>SUBTOTAL(9,G1378:G1385)</f>
        <v>0</v>
      </c>
    </row>
    <row r="1387" spans="1:7" ht="24" customHeight="1" x14ac:dyDescent="0.2">
      <c r="A1387" s="287"/>
      <c r="C1387" s="107" t="s">
        <v>606</v>
      </c>
      <c r="D1387" s="97"/>
      <c r="E1387" s="98"/>
      <c r="G1387" s="289"/>
    </row>
    <row r="1388" spans="1:7" s="229" customFormat="1" ht="24" customHeight="1" x14ac:dyDescent="0.2">
      <c r="A1388" s="224" t="str">
        <f t="shared" ref="A1388:A1396" si="416">IFERROR(VLOOKUP(C1388,Tabla_Insumos,4,FALSE),"")</f>
        <v/>
      </c>
      <c r="B1388" s="222" t="str">
        <f t="shared" ref="B1388:B1396" si="417">IFERROR(VLOOKUP(C1388,Tabla_Insumos,5,FALSE),"")</f>
        <v/>
      </c>
      <c r="C1388" s="223"/>
      <c r="D1388" s="224" t="str">
        <f t="shared" ref="D1388:D1396" si="418">IFERROR(VLOOKUP(C1388,Tabla_Insumos,2,FALSE),"")</f>
        <v/>
      </c>
      <c r="E1388" s="225"/>
      <c r="F1388" s="226">
        <f t="shared" ref="F1388:F1396" si="419">IFERROR(VLOOKUP(C1388,Tabla_Insumos,3,FALSE),0)</f>
        <v>0</v>
      </c>
      <c r="G1388" s="286">
        <f t="shared" ref="G1388:G1396" si="420">ROUND(E1388*F1388,2)</f>
        <v>0</v>
      </c>
    </row>
    <row r="1389" spans="1:7" s="229" customFormat="1" ht="24" customHeight="1" x14ac:dyDescent="0.2">
      <c r="A1389" s="224" t="str">
        <f t="shared" si="416"/>
        <v/>
      </c>
      <c r="B1389" s="222" t="str">
        <f t="shared" si="417"/>
        <v/>
      </c>
      <c r="C1389" s="223"/>
      <c r="D1389" s="224" t="str">
        <f t="shared" si="418"/>
        <v/>
      </c>
      <c r="E1389" s="225"/>
      <c r="F1389" s="226">
        <f t="shared" si="419"/>
        <v>0</v>
      </c>
      <c r="G1389" s="286">
        <f t="shared" si="420"/>
        <v>0</v>
      </c>
    </row>
    <row r="1390" spans="1:7" s="229" customFormat="1" ht="24" customHeight="1" x14ac:dyDescent="0.2">
      <c r="A1390" s="224" t="str">
        <f t="shared" si="416"/>
        <v/>
      </c>
      <c r="B1390" s="222" t="str">
        <f t="shared" si="417"/>
        <v/>
      </c>
      <c r="C1390" s="223"/>
      <c r="D1390" s="224" t="str">
        <f t="shared" si="418"/>
        <v/>
      </c>
      <c r="E1390" s="225"/>
      <c r="F1390" s="226">
        <f t="shared" si="419"/>
        <v>0</v>
      </c>
      <c r="G1390" s="286">
        <f t="shared" si="420"/>
        <v>0</v>
      </c>
    </row>
    <row r="1391" spans="1:7" s="229" customFormat="1" ht="24" customHeight="1" x14ac:dyDescent="0.2">
      <c r="A1391" s="224" t="str">
        <f t="shared" si="416"/>
        <v/>
      </c>
      <c r="B1391" s="222" t="str">
        <f t="shared" si="417"/>
        <v/>
      </c>
      <c r="C1391" s="223"/>
      <c r="D1391" s="224" t="str">
        <f t="shared" si="418"/>
        <v/>
      </c>
      <c r="E1391" s="225"/>
      <c r="F1391" s="226">
        <f t="shared" si="419"/>
        <v>0</v>
      </c>
      <c r="G1391" s="286">
        <f t="shared" si="420"/>
        <v>0</v>
      </c>
    </row>
    <row r="1392" spans="1:7" s="229" customFormat="1" ht="24" customHeight="1" x14ac:dyDescent="0.2">
      <c r="A1392" s="224" t="str">
        <f t="shared" si="416"/>
        <v/>
      </c>
      <c r="B1392" s="222" t="str">
        <f t="shared" si="417"/>
        <v/>
      </c>
      <c r="C1392" s="223"/>
      <c r="D1392" s="224" t="str">
        <f t="shared" si="418"/>
        <v/>
      </c>
      <c r="E1392" s="225"/>
      <c r="F1392" s="226">
        <f t="shared" si="419"/>
        <v>0</v>
      </c>
      <c r="G1392" s="286">
        <f t="shared" si="420"/>
        <v>0</v>
      </c>
    </row>
    <row r="1393" spans="1:7" s="229" customFormat="1" ht="24" customHeight="1" x14ac:dyDescent="0.2">
      <c r="A1393" s="224" t="str">
        <f t="shared" si="416"/>
        <v/>
      </c>
      <c r="B1393" s="222" t="str">
        <f t="shared" si="417"/>
        <v/>
      </c>
      <c r="C1393" s="223"/>
      <c r="D1393" s="224" t="str">
        <f t="shared" si="418"/>
        <v/>
      </c>
      <c r="E1393" s="225"/>
      <c r="F1393" s="226">
        <f t="shared" si="419"/>
        <v>0</v>
      </c>
      <c r="G1393" s="286">
        <f t="shared" si="420"/>
        <v>0</v>
      </c>
    </row>
    <row r="1394" spans="1:7" s="229" customFormat="1" ht="24" customHeight="1" x14ac:dyDescent="0.2">
      <c r="A1394" s="224" t="str">
        <f t="shared" si="416"/>
        <v/>
      </c>
      <c r="B1394" s="222" t="str">
        <f t="shared" si="417"/>
        <v/>
      </c>
      <c r="C1394" s="223"/>
      <c r="D1394" s="224" t="str">
        <f t="shared" si="418"/>
        <v/>
      </c>
      <c r="E1394" s="225"/>
      <c r="F1394" s="226">
        <f t="shared" si="419"/>
        <v>0</v>
      </c>
      <c r="G1394" s="286">
        <f t="shared" si="420"/>
        <v>0</v>
      </c>
    </row>
    <row r="1395" spans="1:7" s="229" customFormat="1" ht="24" customHeight="1" x14ac:dyDescent="0.2">
      <c r="A1395" s="224" t="str">
        <f t="shared" si="416"/>
        <v/>
      </c>
      <c r="B1395" s="222" t="str">
        <f t="shared" si="417"/>
        <v/>
      </c>
      <c r="C1395" s="223"/>
      <c r="D1395" s="224" t="str">
        <f t="shared" si="418"/>
        <v/>
      </c>
      <c r="E1395" s="225"/>
      <c r="F1395" s="226">
        <f t="shared" si="419"/>
        <v>0</v>
      </c>
      <c r="G1395" s="286">
        <f t="shared" si="420"/>
        <v>0</v>
      </c>
    </row>
    <row r="1396" spans="1:7" s="229" customFormat="1" ht="24" customHeight="1" x14ac:dyDescent="0.2">
      <c r="A1396" s="224" t="str">
        <f t="shared" si="416"/>
        <v/>
      </c>
      <c r="B1396" s="222" t="str">
        <f t="shared" si="417"/>
        <v/>
      </c>
      <c r="C1396" s="223"/>
      <c r="D1396" s="224" t="str">
        <f t="shared" si="418"/>
        <v/>
      </c>
      <c r="E1396" s="225"/>
      <c r="F1396" s="226">
        <f t="shared" si="419"/>
        <v>0</v>
      </c>
      <c r="G1396" s="286">
        <f t="shared" si="420"/>
        <v>0</v>
      </c>
    </row>
    <row r="1397" spans="1:7" ht="24" customHeight="1" x14ac:dyDescent="0.2">
      <c r="A1397" s="290"/>
      <c r="B1397" s="97"/>
      <c r="D1397" s="97"/>
      <c r="E1397" s="98"/>
      <c r="F1397" s="273" t="s">
        <v>33</v>
      </c>
      <c r="G1397" s="288">
        <f>SUBTOTAL(9,G1388:G1396)</f>
        <v>0</v>
      </c>
    </row>
    <row r="1398" spans="1:7" ht="24" customHeight="1" x14ac:dyDescent="0.2">
      <c r="A1398" s="291"/>
      <c r="B1398" s="97"/>
      <c r="D1398" s="97"/>
      <c r="E1398" s="98"/>
      <c r="G1398" s="289"/>
    </row>
    <row r="1399" spans="1:7" ht="24" customHeight="1" x14ac:dyDescent="0.2">
      <c r="A1399" s="292" t="str">
        <f>B1357</f>
        <v/>
      </c>
      <c r="B1399" s="293" t="str">
        <f>C1357</f>
        <v/>
      </c>
      <c r="C1399" s="104"/>
      <c r="D1399" s="104" t="s">
        <v>34</v>
      </c>
      <c r="E1399" s="105"/>
      <c r="F1399" s="295" t="s">
        <v>35</v>
      </c>
      <c r="G1399" s="294">
        <f>SUBTOTAL(9,G1362:G1398)</f>
        <v>0</v>
      </c>
    </row>
    <row r="1401" spans="1:7" ht="24" customHeight="1" x14ac:dyDescent="0.2">
      <c r="A1401" s="274" t="s">
        <v>37</v>
      </c>
      <c r="B1401" s="275"/>
      <c r="C1401" s="275"/>
      <c r="D1401" s="275"/>
      <c r="E1401" s="275"/>
      <c r="F1401" s="275"/>
      <c r="G1401" s="276"/>
    </row>
    <row r="1402" spans="1:7" ht="24" customHeight="1" x14ac:dyDescent="0.2">
      <c r="A1402" s="277" t="s">
        <v>602</v>
      </c>
      <c r="B1402" s="93" t="str">
        <f>Comitente</f>
        <v>DIRECCION PROVINCIAL DE ESPACIOS VERDES</v>
      </c>
      <c r="C1402" s="89"/>
      <c r="D1402" s="94"/>
      <c r="E1402" s="94"/>
      <c r="F1402" s="95"/>
      <c r="G1402" s="278"/>
    </row>
    <row r="1403" spans="1:7" ht="24" customHeight="1" x14ac:dyDescent="0.2">
      <c r="A1403" s="277" t="s">
        <v>603</v>
      </c>
      <c r="B1403" s="93">
        <f>Contratista</f>
        <v>0</v>
      </c>
      <c r="C1403" s="90"/>
      <c r="D1403" s="90"/>
      <c r="E1403" s="90"/>
      <c r="F1403" s="96"/>
      <c r="G1403" s="279"/>
    </row>
    <row r="1404" spans="1:7" ht="24" customHeight="1" x14ac:dyDescent="0.2">
      <c r="A1404" s="277" t="s">
        <v>24</v>
      </c>
      <c r="B1404" s="93" t="str">
        <f>Obra</f>
        <v>MANTENIMIENTO DEL ÁREA VERDE Y SISITEMA DE RIEGO DEL 
PARQUE BELGRANO E INFINITO POR DESCUBRIR - RENGLON 3</v>
      </c>
      <c r="C1404" s="90"/>
      <c r="D1404" s="90"/>
      <c r="E1404" s="90"/>
      <c r="F1404" s="96" t="s">
        <v>38</v>
      </c>
      <c r="G1404" s="280">
        <f>Fecha_Base</f>
        <v>44908</v>
      </c>
    </row>
    <row r="1405" spans="1:7" ht="24" customHeight="1" x14ac:dyDescent="0.2">
      <c r="A1405" s="281" t="s">
        <v>601</v>
      </c>
      <c r="B1405" s="91" t="str">
        <f>Ubicación</f>
        <v>CAPITAL</v>
      </c>
      <c r="C1405" s="91"/>
      <c r="D1405" s="97"/>
      <c r="E1405" s="98"/>
      <c r="G1405" s="282"/>
    </row>
    <row r="1406" spans="1:7" ht="24" customHeight="1" x14ac:dyDescent="0.2">
      <c r="A1406" s="281" t="s">
        <v>39</v>
      </c>
      <c r="B1406" s="100" t="str">
        <f>IFERROR(VALUE(LEFT(B1407,FIND(".",B1407)-1)),"")</f>
        <v/>
      </c>
      <c r="C1406" s="92" t="str">
        <f>IFERROR(VLOOKUP(B1406,Tabla_CyP,2,FALSE),"")</f>
        <v/>
      </c>
      <c r="E1406" s="98"/>
      <c r="G1406" s="282"/>
    </row>
    <row r="1407" spans="1:7" ht="24" customHeight="1" x14ac:dyDescent="0.2">
      <c r="A1407" s="281" t="s">
        <v>25</v>
      </c>
      <c r="B1407" s="101" t="str">
        <f>IFERROR(VLOOKUP(COUNTIF($A$1:A1407,"ANALISIS DE PRECIOS"),Tabla_NumeroItem,2,FALSE),"")</f>
        <v/>
      </c>
      <c r="C1407" s="92" t="str">
        <f>IFERROR(VLOOKUP(B1407,Tabla_CyP,2,FALSE),"")</f>
        <v/>
      </c>
      <c r="D1407" s="97"/>
      <c r="E1407" s="98"/>
      <c r="F1407" s="96" t="s">
        <v>26</v>
      </c>
      <c r="G1407" s="283" t="str">
        <f>IFERROR(VLOOKUP(B1407,Tabla_CyP,4,FALSE),"")</f>
        <v/>
      </c>
    </row>
    <row r="1408" spans="1:7" ht="24" customHeight="1" x14ac:dyDescent="0.2">
      <c r="A1408" s="281"/>
      <c r="B1408" s="91"/>
      <c r="D1408" s="97"/>
      <c r="E1408" s="98"/>
      <c r="G1408" s="282"/>
    </row>
    <row r="1409" spans="1:123" ht="24" customHeight="1" x14ac:dyDescent="0.2">
      <c r="A1409" s="331" t="s">
        <v>507</v>
      </c>
      <c r="B1409" s="332"/>
      <c r="C1409" s="333" t="s">
        <v>0</v>
      </c>
      <c r="D1409" s="333" t="s">
        <v>27</v>
      </c>
      <c r="E1409" s="335" t="s">
        <v>28</v>
      </c>
      <c r="F1409" s="337" t="s">
        <v>29</v>
      </c>
      <c r="G1409" s="337" t="s">
        <v>30</v>
      </c>
    </row>
    <row r="1410" spans="1:123" s="97" customFormat="1" ht="24" customHeight="1" x14ac:dyDescent="0.2">
      <c r="A1410" s="102" t="s">
        <v>508</v>
      </c>
      <c r="B1410" s="102" t="s">
        <v>509</v>
      </c>
      <c r="C1410" s="334"/>
      <c r="D1410" s="334"/>
      <c r="E1410" s="336"/>
      <c r="F1410" s="338"/>
      <c r="G1410" s="338"/>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284"/>
      <c r="B1411" s="103"/>
      <c r="C1411" s="143" t="s">
        <v>604</v>
      </c>
      <c r="D1411" s="104"/>
      <c r="E1411" s="105"/>
      <c r="F1411" s="106"/>
      <c r="G1411" s="285"/>
    </row>
    <row r="1412" spans="1:123" s="229" customFormat="1" ht="24" customHeight="1" x14ac:dyDescent="0.2">
      <c r="A1412" s="224" t="str">
        <f t="shared" ref="A1412:A1425" si="421">IFERROR(VLOOKUP(C1412,Tabla_Insumos,4,FALSE),"")</f>
        <v/>
      </c>
      <c r="B1412" s="222" t="str">
        <f>IFERROR(VLOOKUP(C1412,Tabla_Insumos,5,FALSE),"")</f>
        <v/>
      </c>
      <c r="C1412" s="223"/>
      <c r="D1412" s="224" t="str">
        <f t="shared" ref="D1412:D1425" si="422">IFERROR(VLOOKUP(C1412,Tabla_Insumos,2,FALSE),"")</f>
        <v/>
      </c>
      <c r="E1412" s="225"/>
      <c r="F1412" s="226">
        <f t="shared" ref="F1412:F1425" si="423">IFERROR(VLOOKUP(C1412,Tabla_Insumos,3,FALSE),0)</f>
        <v>0</v>
      </c>
      <c r="G1412" s="286">
        <f>ROUND(E1412*F1412,2)</f>
        <v>0</v>
      </c>
    </row>
    <row r="1413" spans="1:123" s="229" customFormat="1" ht="24" customHeight="1" x14ac:dyDescent="0.2">
      <c r="A1413" s="224" t="str">
        <f t="shared" si="421"/>
        <v/>
      </c>
      <c r="B1413" s="222" t="str">
        <f t="shared" ref="B1413:B1425" si="424">IFERROR(VLOOKUP(C1413,Tabla_Insumos,5,FALSE),"")</f>
        <v/>
      </c>
      <c r="C1413" s="223"/>
      <c r="D1413" s="224" t="str">
        <f t="shared" si="422"/>
        <v/>
      </c>
      <c r="E1413" s="225"/>
      <c r="F1413" s="226">
        <f t="shared" si="423"/>
        <v>0</v>
      </c>
      <c r="G1413" s="286">
        <f t="shared" ref="G1413:G1425" si="425">ROUND(E1413*F1413,2)</f>
        <v>0</v>
      </c>
    </row>
    <row r="1414" spans="1:123" s="229" customFormat="1" ht="24" customHeight="1" x14ac:dyDescent="0.2">
      <c r="A1414" s="224" t="str">
        <f t="shared" si="421"/>
        <v/>
      </c>
      <c r="B1414" s="222" t="str">
        <f t="shared" si="424"/>
        <v/>
      </c>
      <c r="C1414" s="223"/>
      <c r="D1414" s="224" t="str">
        <f t="shared" si="422"/>
        <v/>
      </c>
      <c r="E1414" s="225"/>
      <c r="F1414" s="226">
        <f t="shared" si="423"/>
        <v>0</v>
      </c>
      <c r="G1414" s="286">
        <f t="shared" si="425"/>
        <v>0</v>
      </c>
    </row>
    <row r="1415" spans="1:123" s="229" customFormat="1" ht="24" customHeight="1" x14ac:dyDescent="0.2">
      <c r="A1415" s="224" t="str">
        <f t="shared" si="421"/>
        <v/>
      </c>
      <c r="B1415" s="222" t="str">
        <f t="shared" si="424"/>
        <v/>
      </c>
      <c r="C1415" s="223"/>
      <c r="D1415" s="224" t="str">
        <f t="shared" si="422"/>
        <v/>
      </c>
      <c r="E1415" s="225"/>
      <c r="F1415" s="226">
        <f t="shared" si="423"/>
        <v>0</v>
      </c>
      <c r="G1415" s="286">
        <f t="shared" si="425"/>
        <v>0</v>
      </c>
    </row>
    <row r="1416" spans="1:123" s="229" customFormat="1" ht="24" customHeight="1" x14ac:dyDescent="0.2">
      <c r="A1416" s="224" t="str">
        <f t="shared" si="421"/>
        <v/>
      </c>
      <c r="B1416" s="222" t="str">
        <f t="shared" si="424"/>
        <v/>
      </c>
      <c r="C1416" s="223"/>
      <c r="D1416" s="224" t="str">
        <f t="shared" si="422"/>
        <v/>
      </c>
      <c r="E1416" s="225"/>
      <c r="F1416" s="226">
        <f t="shared" si="423"/>
        <v>0</v>
      </c>
      <c r="G1416" s="286">
        <f t="shared" si="425"/>
        <v>0</v>
      </c>
    </row>
    <row r="1417" spans="1:123" s="229" customFormat="1" ht="24" customHeight="1" x14ac:dyDescent="0.2">
      <c r="A1417" s="224" t="str">
        <f t="shared" si="421"/>
        <v/>
      </c>
      <c r="B1417" s="222" t="str">
        <f t="shared" si="424"/>
        <v/>
      </c>
      <c r="C1417" s="223"/>
      <c r="D1417" s="224" t="str">
        <f t="shared" si="422"/>
        <v/>
      </c>
      <c r="E1417" s="225"/>
      <c r="F1417" s="226">
        <f t="shared" si="423"/>
        <v>0</v>
      </c>
      <c r="G1417" s="286">
        <f t="shared" si="425"/>
        <v>0</v>
      </c>
    </row>
    <row r="1418" spans="1:123" s="229" customFormat="1" ht="24" customHeight="1" x14ac:dyDescent="0.2">
      <c r="A1418" s="224" t="str">
        <f t="shared" si="421"/>
        <v/>
      </c>
      <c r="B1418" s="222" t="str">
        <f t="shared" si="424"/>
        <v/>
      </c>
      <c r="C1418" s="223"/>
      <c r="D1418" s="224" t="str">
        <f t="shared" si="422"/>
        <v/>
      </c>
      <c r="E1418" s="225"/>
      <c r="F1418" s="226">
        <f t="shared" si="423"/>
        <v>0</v>
      </c>
      <c r="G1418" s="286">
        <f t="shared" si="425"/>
        <v>0</v>
      </c>
    </row>
    <row r="1419" spans="1:123" s="229" customFormat="1" ht="24" customHeight="1" x14ac:dyDescent="0.2">
      <c r="A1419" s="224" t="str">
        <f t="shared" si="421"/>
        <v/>
      </c>
      <c r="B1419" s="222" t="str">
        <f t="shared" si="424"/>
        <v/>
      </c>
      <c r="C1419" s="223"/>
      <c r="D1419" s="224" t="str">
        <f t="shared" si="422"/>
        <v/>
      </c>
      <c r="E1419" s="225"/>
      <c r="F1419" s="226">
        <f t="shared" si="423"/>
        <v>0</v>
      </c>
      <c r="G1419" s="286">
        <f t="shared" si="425"/>
        <v>0</v>
      </c>
    </row>
    <row r="1420" spans="1:123" s="229" customFormat="1" ht="24" customHeight="1" x14ac:dyDescent="0.2">
      <c r="A1420" s="224" t="str">
        <f t="shared" si="421"/>
        <v/>
      </c>
      <c r="B1420" s="222" t="str">
        <f t="shared" si="424"/>
        <v/>
      </c>
      <c r="C1420" s="223"/>
      <c r="D1420" s="224" t="str">
        <f t="shared" si="422"/>
        <v/>
      </c>
      <c r="E1420" s="225"/>
      <c r="F1420" s="226">
        <f t="shared" si="423"/>
        <v>0</v>
      </c>
      <c r="G1420" s="286">
        <f t="shared" si="425"/>
        <v>0</v>
      </c>
    </row>
    <row r="1421" spans="1:123" s="229" customFormat="1" ht="24" customHeight="1" x14ac:dyDescent="0.2">
      <c r="A1421" s="224" t="str">
        <f t="shared" si="421"/>
        <v/>
      </c>
      <c r="B1421" s="222" t="str">
        <f t="shared" si="424"/>
        <v/>
      </c>
      <c r="C1421" s="223"/>
      <c r="D1421" s="224" t="str">
        <f t="shared" si="422"/>
        <v/>
      </c>
      <c r="E1421" s="225"/>
      <c r="F1421" s="226">
        <f t="shared" si="423"/>
        <v>0</v>
      </c>
      <c r="G1421" s="286">
        <f t="shared" si="425"/>
        <v>0</v>
      </c>
    </row>
    <row r="1422" spans="1:123" s="229" customFormat="1" ht="24" customHeight="1" x14ac:dyDescent="0.2">
      <c r="A1422" s="224" t="str">
        <f t="shared" si="421"/>
        <v/>
      </c>
      <c r="B1422" s="222" t="str">
        <f t="shared" si="424"/>
        <v/>
      </c>
      <c r="C1422" s="223"/>
      <c r="D1422" s="224" t="str">
        <f t="shared" si="422"/>
        <v/>
      </c>
      <c r="E1422" s="225"/>
      <c r="F1422" s="226">
        <f t="shared" si="423"/>
        <v>0</v>
      </c>
      <c r="G1422" s="286">
        <f t="shared" si="425"/>
        <v>0</v>
      </c>
    </row>
    <row r="1423" spans="1:123" s="229" customFormat="1" ht="24" customHeight="1" x14ac:dyDescent="0.2">
      <c r="A1423" s="224" t="str">
        <f t="shared" si="421"/>
        <v/>
      </c>
      <c r="B1423" s="222" t="str">
        <f t="shared" si="424"/>
        <v/>
      </c>
      <c r="C1423" s="223"/>
      <c r="D1423" s="224" t="str">
        <f t="shared" si="422"/>
        <v/>
      </c>
      <c r="E1423" s="225"/>
      <c r="F1423" s="226">
        <f t="shared" si="423"/>
        <v>0</v>
      </c>
      <c r="G1423" s="286">
        <f t="shared" si="425"/>
        <v>0</v>
      </c>
    </row>
    <row r="1424" spans="1:123" s="229" customFormat="1" ht="24" customHeight="1" x14ac:dyDescent="0.2">
      <c r="A1424" s="224" t="str">
        <f t="shared" si="421"/>
        <v/>
      </c>
      <c r="B1424" s="222" t="str">
        <f t="shared" si="424"/>
        <v/>
      </c>
      <c r="C1424" s="223"/>
      <c r="D1424" s="224" t="str">
        <f t="shared" si="422"/>
        <v/>
      </c>
      <c r="E1424" s="225"/>
      <c r="F1424" s="226">
        <f t="shared" si="423"/>
        <v>0</v>
      </c>
      <c r="G1424" s="286">
        <f t="shared" si="425"/>
        <v>0</v>
      </c>
    </row>
    <row r="1425" spans="1:7" s="229" customFormat="1" ht="24" customHeight="1" x14ac:dyDescent="0.2">
      <c r="A1425" s="224" t="str">
        <f t="shared" si="421"/>
        <v/>
      </c>
      <c r="B1425" s="222" t="str">
        <f t="shared" si="424"/>
        <v/>
      </c>
      <c r="C1425" s="223"/>
      <c r="D1425" s="224" t="str">
        <f t="shared" si="422"/>
        <v/>
      </c>
      <c r="E1425" s="225"/>
      <c r="F1425" s="227">
        <f t="shared" si="423"/>
        <v>0</v>
      </c>
      <c r="G1425" s="286">
        <f t="shared" si="425"/>
        <v>0</v>
      </c>
    </row>
    <row r="1426" spans="1:7" ht="24" customHeight="1" x14ac:dyDescent="0.2">
      <c r="A1426" s="287"/>
      <c r="D1426" s="97"/>
      <c r="E1426" s="98"/>
      <c r="F1426" s="273" t="s">
        <v>31</v>
      </c>
      <c r="G1426" s="288">
        <f>SUBTOTAL(9,G1412:G1425)</f>
        <v>0</v>
      </c>
    </row>
    <row r="1427" spans="1:7" ht="24" customHeight="1" x14ac:dyDescent="0.2">
      <c r="A1427" s="287"/>
      <c r="C1427" s="107" t="s">
        <v>605</v>
      </c>
      <c r="D1427" s="97"/>
      <c r="E1427" s="98"/>
      <c r="G1427" s="289"/>
    </row>
    <row r="1428" spans="1:7" s="229" customFormat="1" ht="24" customHeight="1" x14ac:dyDescent="0.2">
      <c r="A1428" s="224" t="str">
        <f t="shared" ref="A1428:A1435" si="426">IFERROR(VLOOKUP(C1428,Tabla_Insumos,4,FALSE),"")</f>
        <v/>
      </c>
      <c r="B1428" s="222">
        <f t="shared" ref="B1428:B1435" si="427">IFERROR(VLOOKUP(A1428,Tabla_Indices,5,FALSE),"")</f>
        <v>0</v>
      </c>
      <c r="C1428" s="223"/>
      <c r="D1428" s="224" t="str">
        <f t="shared" ref="D1428:D1435" si="428">IFERROR(VLOOKUP(C1428,Tabla_Insumos,2,FALSE),"")</f>
        <v/>
      </c>
      <c r="E1428" s="225"/>
      <c r="F1428" s="228">
        <f t="shared" ref="F1428:F1435" si="429">IFERROR(VLOOKUP(C1428,Tabla_Insumos,3,FALSE),0)</f>
        <v>0</v>
      </c>
      <c r="G1428" s="286">
        <f>ROUND(E1428*F1428,2)</f>
        <v>0</v>
      </c>
    </row>
    <row r="1429" spans="1:7" s="229" customFormat="1" ht="24" customHeight="1" x14ac:dyDescent="0.2">
      <c r="A1429" s="224" t="str">
        <f t="shared" si="426"/>
        <v/>
      </c>
      <c r="B1429" s="222">
        <f t="shared" si="427"/>
        <v>0</v>
      </c>
      <c r="C1429" s="223"/>
      <c r="D1429" s="224" t="str">
        <f t="shared" si="428"/>
        <v/>
      </c>
      <c r="E1429" s="225"/>
      <c r="F1429" s="228">
        <f t="shared" si="429"/>
        <v>0</v>
      </c>
      <c r="G1429" s="286">
        <f>ROUND(E1429*F1429,2)</f>
        <v>0</v>
      </c>
    </row>
    <row r="1430" spans="1:7" s="229" customFormat="1" ht="24" customHeight="1" x14ac:dyDescent="0.2">
      <c r="A1430" s="224" t="str">
        <f t="shared" si="426"/>
        <v/>
      </c>
      <c r="B1430" s="222">
        <f t="shared" si="427"/>
        <v>0</v>
      </c>
      <c r="C1430" s="223"/>
      <c r="D1430" s="224" t="str">
        <f t="shared" si="428"/>
        <v/>
      </c>
      <c r="E1430" s="225"/>
      <c r="F1430" s="228">
        <f t="shared" si="429"/>
        <v>0</v>
      </c>
      <c r="G1430" s="286">
        <f t="shared" ref="G1430:G1435" si="430">ROUND(E1430*F1430,2)</f>
        <v>0</v>
      </c>
    </row>
    <row r="1431" spans="1:7" s="229" customFormat="1" ht="24" customHeight="1" x14ac:dyDescent="0.2">
      <c r="A1431" s="224" t="str">
        <f t="shared" si="426"/>
        <v/>
      </c>
      <c r="B1431" s="222">
        <f t="shared" si="427"/>
        <v>0</v>
      </c>
      <c r="C1431" s="223"/>
      <c r="D1431" s="224" t="str">
        <f t="shared" si="428"/>
        <v/>
      </c>
      <c r="E1431" s="225"/>
      <c r="F1431" s="228">
        <f t="shared" si="429"/>
        <v>0</v>
      </c>
      <c r="G1431" s="286">
        <f t="shared" si="430"/>
        <v>0</v>
      </c>
    </row>
    <row r="1432" spans="1:7" s="229" customFormat="1" ht="24" customHeight="1" x14ac:dyDescent="0.2">
      <c r="A1432" s="224" t="str">
        <f t="shared" si="426"/>
        <v/>
      </c>
      <c r="B1432" s="222">
        <f t="shared" si="427"/>
        <v>0</v>
      </c>
      <c r="C1432" s="223"/>
      <c r="D1432" s="224" t="str">
        <f t="shared" si="428"/>
        <v/>
      </c>
      <c r="E1432" s="225"/>
      <c r="F1432" s="226">
        <f t="shared" si="429"/>
        <v>0</v>
      </c>
      <c r="G1432" s="286">
        <f t="shared" si="430"/>
        <v>0</v>
      </c>
    </row>
    <row r="1433" spans="1:7" s="229" customFormat="1" ht="24" customHeight="1" x14ac:dyDescent="0.2">
      <c r="A1433" s="224" t="str">
        <f t="shared" si="426"/>
        <v/>
      </c>
      <c r="B1433" s="222">
        <f t="shared" si="427"/>
        <v>0</v>
      </c>
      <c r="C1433" s="223"/>
      <c r="D1433" s="224" t="str">
        <f t="shared" si="428"/>
        <v/>
      </c>
      <c r="E1433" s="225"/>
      <c r="F1433" s="226">
        <f t="shared" si="429"/>
        <v>0</v>
      </c>
      <c r="G1433" s="286">
        <f t="shared" si="430"/>
        <v>0</v>
      </c>
    </row>
    <row r="1434" spans="1:7" s="229" customFormat="1" ht="24" customHeight="1" x14ac:dyDescent="0.2">
      <c r="A1434" s="224" t="str">
        <f t="shared" si="426"/>
        <v/>
      </c>
      <c r="B1434" s="222">
        <f t="shared" si="427"/>
        <v>0</v>
      </c>
      <c r="C1434" s="223"/>
      <c r="D1434" s="224" t="str">
        <f t="shared" si="428"/>
        <v/>
      </c>
      <c r="E1434" s="225"/>
      <c r="F1434" s="226">
        <f t="shared" si="429"/>
        <v>0</v>
      </c>
      <c r="G1434" s="286">
        <f t="shared" si="430"/>
        <v>0</v>
      </c>
    </row>
    <row r="1435" spans="1:7" s="229" customFormat="1" ht="24" customHeight="1" x14ac:dyDescent="0.2">
      <c r="A1435" s="224" t="str">
        <f t="shared" si="426"/>
        <v/>
      </c>
      <c r="B1435" s="222">
        <f t="shared" si="427"/>
        <v>0</v>
      </c>
      <c r="C1435" s="223"/>
      <c r="D1435" s="224" t="str">
        <f t="shared" si="428"/>
        <v/>
      </c>
      <c r="E1435" s="225"/>
      <c r="F1435" s="226">
        <f t="shared" si="429"/>
        <v>0</v>
      </c>
      <c r="G1435" s="286">
        <f t="shared" si="430"/>
        <v>0</v>
      </c>
    </row>
    <row r="1436" spans="1:7" ht="24" customHeight="1" x14ac:dyDescent="0.2">
      <c r="A1436" s="287"/>
      <c r="D1436" s="97"/>
      <c r="E1436" s="98"/>
      <c r="F1436" s="273" t="s">
        <v>32</v>
      </c>
      <c r="G1436" s="288">
        <f>SUBTOTAL(9,G1428:G1435)</f>
        <v>0</v>
      </c>
    </row>
    <row r="1437" spans="1:7" ht="24" customHeight="1" x14ac:dyDescent="0.2">
      <c r="A1437" s="287"/>
      <c r="C1437" s="107" t="s">
        <v>606</v>
      </c>
      <c r="D1437" s="97"/>
      <c r="E1437" s="98"/>
      <c r="G1437" s="289"/>
    </row>
    <row r="1438" spans="1:7" s="229" customFormat="1" ht="24" customHeight="1" x14ac:dyDescent="0.2">
      <c r="A1438" s="224" t="str">
        <f t="shared" ref="A1438:A1446" si="431">IFERROR(VLOOKUP(C1438,Tabla_Insumos,4,FALSE),"")</f>
        <v/>
      </c>
      <c r="B1438" s="222" t="str">
        <f t="shared" ref="B1438:B1446" si="432">IFERROR(VLOOKUP(C1438,Tabla_Insumos,5,FALSE),"")</f>
        <v/>
      </c>
      <c r="C1438" s="223"/>
      <c r="D1438" s="224" t="str">
        <f t="shared" ref="D1438:D1446" si="433">IFERROR(VLOOKUP(C1438,Tabla_Insumos,2,FALSE),"")</f>
        <v/>
      </c>
      <c r="E1438" s="225"/>
      <c r="F1438" s="226">
        <f t="shared" ref="F1438:F1446" si="434">IFERROR(VLOOKUP(C1438,Tabla_Insumos,3,FALSE),0)</f>
        <v>0</v>
      </c>
      <c r="G1438" s="286">
        <f t="shared" ref="G1438:G1446" si="435">ROUND(E1438*F1438,2)</f>
        <v>0</v>
      </c>
    </row>
    <row r="1439" spans="1:7" s="229" customFormat="1" ht="24" customHeight="1" x14ac:dyDescent="0.2">
      <c r="A1439" s="224" t="str">
        <f t="shared" si="431"/>
        <v/>
      </c>
      <c r="B1439" s="222" t="str">
        <f t="shared" si="432"/>
        <v/>
      </c>
      <c r="C1439" s="223"/>
      <c r="D1439" s="224" t="str">
        <f t="shared" si="433"/>
        <v/>
      </c>
      <c r="E1439" s="225"/>
      <c r="F1439" s="226">
        <f t="shared" si="434"/>
        <v>0</v>
      </c>
      <c r="G1439" s="286">
        <f t="shared" si="435"/>
        <v>0</v>
      </c>
    </row>
    <row r="1440" spans="1:7" s="229" customFormat="1" ht="24" customHeight="1" x14ac:dyDescent="0.2">
      <c r="A1440" s="224" t="str">
        <f t="shared" si="431"/>
        <v/>
      </c>
      <c r="B1440" s="222" t="str">
        <f t="shared" si="432"/>
        <v/>
      </c>
      <c r="C1440" s="223"/>
      <c r="D1440" s="224" t="str">
        <f t="shared" si="433"/>
        <v/>
      </c>
      <c r="E1440" s="225"/>
      <c r="F1440" s="226">
        <f t="shared" si="434"/>
        <v>0</v>
      </c>
      <c r="G1440" s="286">
        <f t="shared" si="435"/>
        <v>0</v>
      </c>
    </row>
    <row r="1441" spans="1:7" s="229" customFormat="1" ht="24" customHeight="1" x14ac:dyDescent="0.2">
      <c r="A1441" s="224" t="str">
        <f t="shared" si="431"/>
        <v/>
      </c>
      <c r="B1441" s="222" t="str">
        <f t="shared" si="432"/>
        <v/>
      </c>
      <c r="C1441" s="223"/>
      <c r="D1441" s="224" t="str">
        <f t="shared" si="433"/>
        <v/>
      </c>
      <c r="E1441" s="225"/>
      <c r="F1441" s="226">
        <f t="shared" si="434"/>
        <v>0</v>
      </c>
      <c r="G1441" s="286">
        <f t="shared" si="435"/>
        <v>0</v>
      </c>
    </row>
    <row r="1442" spans="1:7" s="229" customFormat="1" ht="24" customHeight="1" x14ac:dyDescent="0.2">
      <c r="A1442" s="224" t="str">
        <f t="shared" si="431"/>
        <v/>
      </c>
      <c r="B1442" s="222" t="str">
        <f t="shared" si="432"/>
        <v/>
      </c>
      <c r="C1442" s="223"/>
      <c r="D1442" s="224" t="str">
        <f t="shared" si="433"/>
        <v/>
      </c>
      <c r="E1442" s="225"/>
      <c r="F1442" s="226">
        <f t="shared" si="434"/>
        <v>0</v>
      </c>
      <c r="G1442" s="286">
        <f t="shared" si="435"/>
        <v>0</v>
      </c>
    </row>
    <row r="1443" spans="1:7" s="229" customFormat="1" ht="24" customHeight="1" x14ac:dyDescent="0.2">
      <c r="A1443" s="224" t="str">
        <f t="shared" si="431"/>
        <v/>
      </c>
      <c r="B1443" s="222" t="str">
        <f t="shared" si="432"/>
        <v/>
      </c>
      <c r="C1443" s="223"/>
      <c r="D1443" s="224" t="str">
        <f t="shared" si="433"/>
        <v/>
      </c>
      <c r="E1443" s="225"/>
      <c r="F1443" s="226">
        <f t="shared" si="434"/>
        <v>0</v>
      </c>
      <c r="G1443" s="286">
        <f t="shared" si="435"/>
        <v>0</v>
      </c>
    </row>
    <row r="1444" spans="1:7" s="229" customFormat="1" ht="24" customHeight="1" x14ac:dyDescent="0.2">
      <c r="A1444" s="224" t="str">
        <f t="shared" si="431"/>
        <v/>
      </c>
      <c r="B1444" s="222" t="str">
        <f t="shared" si="432"/>
        <v/>
      </c>
      <c r="C1444" s="223"/>
      <c r="D1444" s="224" t="str">
        <f t="shared" si="433"/>
        <v/>
      </c>
      <c r="E1444" s="225"/>
      <c r="F1444" s="226">
        <f t="shared" si="434"/>
        <v>0</v>
      </c>
      <c r="G1444" s="286">
        <f t="shared" si="435"/>
        <v>0</v>
      </c>
    </row>
    <row r="1445" spans="1:7" s="229" customFormat="1" ht="24" customHeight="1" x14ac:dyDescent="0.2">
      <c r="A1445" s="224" t="str">
        <f t="shared" si="431"/>
        <v/>
      </c>
      <c r="B1445" s="222" t="str">
        <f t="shared" si="432"/>
        <v/>
      </c>
      <c r="C1445" s="223"/>
      <c r="D1445" s="224" t="str">
        <f t="shared" si="433"/>
        <v/>
      </c>
      <c r="E1445" s="225"/>
      <c r="F1445" s="226">
        <f t="shared" si="434"/>
        <v>0</v>
      </c>
      <c r="G1445" s="286">
        <f t="shared" si="435"/>
        <v>0</v>
      </c>
    </row>
    <row r="1446" spans="1:7" s="229" customFormat="1" ht="24" customHeight="1" x14ac:dyDescent="0.2">
      <c r="A1446" s="224" t="str">
        <f t="shared" si="431"/>
        <v/>
      </c>
      <c r="B1446" s="222" t="str">
        <f t="shared" si="432"/>
        <v/>
      </c>
      <c r="C1446" s="223"/>
      <c r="D1446" s="224" t="str">
        <f t="shared" si="433"/>
        <v/>
      </c>
      <c r="E1446" s="225"/>
      <c r="F1446" s="226">
        <f t="shared" si="434"/>
        <v>0</v>
      </c>
      <c r="G1446" s="286">
        <f t="shared" si="435"/>
        <v>0</v>
      </c>
    </row>
    <row r="1447" spans="1:7" ht="24" customHeight="1" x14ac:dyDescent="0.2">
      <c r="A1447" s="290"/>
      <c r="B1447" s="97"/>
      <c r="D1447" s="97"/>
      <c r="E1447" s="98"/>
      <c r="F1447" s="273" t="s">
        <v>33</v>
      </c>
      <c r="G1447" s="288">
        <f>SUBTOTAL(9,G1438:G1446)</f>
        <v>0</v>
      </c>
    </row>
    <row r="1448" spans="1:7" ht="24" customHeight="1" x14ac:dyDescent="0.2">
      <c r="A1448" s="291"/>
      <c r="B1448" s="97"/>
      <c r="D1448" s="97"/>
      <c r="E1448" s="98"/>
      <c r="G1448" s="289"/>
    </row>
    <row r="1449" spans="1:7" ht="24" customHeight="1" x14ac:dyDescent="0.2">
      <c r="A1449" s="292" t="str">
        <f>B1407</f>
        <v/>
      </c>
      <c r="B1449" s="293" t="str">
        <f>C1407</f>
        <v/>
      </c>
      <c r="C1449" s="104"/>
      <c r="D1449" s="104" t="s">
        <v>34</v>
      </c>
      <c r="E1449" s="105"/>
      <c r="F1449" s="295" t="s">
        <v>35</v>
      </c>
      <c r="G1449" s="294">
        <f>SUBTOTAL(9,G1412:G1448)</f>
        <v>0</v>
      </c>
    </row>
    <row r="1451" spans="1:7" ht="24" customHeight="1" x14ac:dyDescent="0.2">
      <c r="A1451" s="274" t="s">
        <v>37</v>
      </c>
      <c r="B1451" s="275"/>
      <c r="C1451" s="275"/>
      <c r="D1451" s="275"/>
      <c r="E1451" s="275"/>
      <c r="F1451" s="275"/>
      <c r="G1451" s="276"/>
    </row>
    <row r="1452" spans="1:7" ht="24" customHeight="1" x14ac:dyDescent="0.2">
      <c r="A1452" s="277" t="s">
        <v>602</v>
      </c>
      <c r="B1452" s="93" t="str">
        <f>Comitente</f>
        <v>DIRECCION PROVINCIAL DE ESPACIOS VERDES</v>
      </c>
      <c r="C1452" s="89"/>
      <c r="D1452" s="94"/>
      <c r="E1452" s="94"/>
      <c r="F1452" s="95"/>
      <c r="G1452" s="278"/>
    </row>
    <row r="1453" spans="1:7" ht="24" customHeight="1" x14ac:dyDescent="0.2">
      <c r="A1453" s="277" t="s">
        <v>603</v>
      </c>
      <c r="B1453" s="93">
        <f>Contratista</f>
        <v>0</v>
      </c>
      <c r="C1453" s="90"/>
      <c r="D1453" s="90"/>
      <c r="E1453" s="90"/>
      <c r="F1453" s="96"/>
      <c r="G1453" s="279"/>
    </row>
    <row r="1454" spans="1:7" ht="24" customHeight="1" x14ac:dyDescent="0.2">
      <c r="A1454" s="277" t="s">
        <v>24</v>
      </c>
      <c r="B1454" s="93" t="str">
        <f>Obra</f>
        <v>MANTENIMIENTO DEL ÁREA VERDE Y SISITEMA DE RIEGO DEL 
PARQUE BELGRANO E INFINITO POR DESCUBRIR - RENGLON 3</v>
      </c>
      <c r="C1454" s="90"/>
      <c r="D1454" s="90"/>
      <c r="E1454" s="90"/>
      <c r="F1454" s="96" t="s">
        <v>38</v>
      </c>
      <c r="G1454" s="280">
        <f>Fecha_Base</f>
        <v>44908</v>
      </c>
    </row>
    <row r="1455" spans="1:7" ht="24" customHeight="1" x14ac:dyDescent="0.2">
      <c r="A1455" s="281" t="s">
        <v>601</v>
      </c>
      <c r="B1455" s="91" t="str">
        <f>Ubicación</f>
        <v>CAPITAL</v>
      </c>
      <c r="C1455" s="91"/>
      <c r="D1455" s="97"/>
      <c r="E1455" s="98"/>
      <c r="G1455" s="282"/>
    </row>
    <row r="1456" spans="1:7" ht="24" customHeight="1" x14ac:dyDescent="0.2">
      <c r="A1456" s="281" t="s">
        <v>39</v>
      </c>
      <c r="B1456" s="100" t="str">
        <f>IFERROR(VALUE(LEFT(B1457,FIND(".",B1457)-1)),"")</f>
        <v/>
      </c>
      <c r="C1456" s="92" t="str">
        <f>IFERROR(VLOOKUP(B1456,Tabla_CyP,2,FALSE),"")</f>
        <v/>
      </c>
      <c r="E1456" s="98"/>
      <c r="G1456" s="282"/>
    </row>
    <row r="1457" spans="1:123" ht="24" customHeight="1" x14ac:dyDescent="0.2">
      <c r="A1457" s="281" t="s">
        <v>25</v>
      </c>
      <c r="B1457" s="101" t="str">
        <f>IFERROR(VLOOKUP(COUNTIF($A$1:A1457,"ANALISIS DE PRECIOS"),Tabla_NumeroItem,2,FALSE),"")</f>
        <v/>
      </c>
      <c r="C1457" s="92" t="str">
        <f>IFERROR(VLOOKUP(B1457,Tabla_CyP,2,FALSE),"")</f>
        <v/>
      </c>
      <c r="D1457" s="97"/>
      <c r="E1457" s="98"/>
      <c r="F1457" s="96" t="s">
        <v>26</v>
      </c>
      <c r="G1457" s="283" t="str">
        <f>IFERROR(VLOOKUP(B1457,Tabla_CyP,4,FALSE),"")</f>
        <v/>
      </c>
    </row>
    <row r="1458" spans="1:123" ht="24" customHeight="1" x14ac:dyDescent="0.2">
      <c r="A1458" s="281"/>
      <c r="B1458" s="91"/>
      <c r="D1458" s="97"/>
      <c r="E1458" s="98"/>
      <c r="G1458" s="282"/>
    </row>
    <row r="1459" spans="1:123" ht="24" customHeight="1" x14ac:dyDescent="0.2">
      <c r="A1459" s="331" t="s">
        <v>507</v>
      </c>
      <c r="B1459" s="332"/>
      <c r="C1459" s="333" t="s">
        <v>0</v>
      </c>
      <c r="D1459" s="333" t="s">
        <v>27</v>
      </c>
      <c r="E1459" s="335" t="s">
        <v>28</v>
      </c>
      <c r="F1459" s="337" t="s">
        <v>29</v>
      </c>
      <c r="G1459" s="337" t="s">
        <v>30</v>
      </c>
    </row>
    <row r="1460" spans="1:123" s="97" customFormat="1" ht="24" customHeight="1" x14ac:dyDescent="0.2">
      <c r="A1460" s="102" t="s">
        <v>508</v>
      </c>
      <c r="B1460" s="102" t="s">
        <v>509</v>
      </c>
      <c r="C1460" s="334"/>
      <c r="D1460" s="334"/>
      <c r="E1460" s="336"/>
      <c r="F1460" s="338"/>
      <c r="G1460" s="338"/>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284"/>
      <c r="B1461" s="103"/>
      <c r="C1461" s="143" t="s">
        <v>604</v>
      </c>
      <c r="D1461" s="104"/>
      <c r="E1461" s="105"/>
      <c r="F1461" s="106"/>
      <c r="G1461" s="285"/>
    </row>
    <row r="1462" spans="1:123" s="229" customFormat="1" ht="24" customHeight="1" x14ac:dyDescent="0.2">
      <c r="A1462" s="224" t="str">
        <f t="shared" ref="A1462:A1475" si="436">IFERROR(VLOOKUP(C1462,Tabla_Insumos,4,FALSE),"")</f>
        <v/>
      </c>
      <c r="B1462" s="222" t="str">
        <f>IFERROR(VLOOKUP(C1462,Tabla_Insumos,5,FALSE),"")</f>
        <v/>
      </c>
      <c r="C1462" s="223"/>
      <c r="D1462" s="224" t="str">
        <f t="shared" ref="D1462:D1475" si="437">IFERROR(VLOOKUP(C1462,Tabla_Insumos,2,FALSE),"")</f>
        <v/>
      </c>
      <c r="E1462" s="225"/>
      <c r="F1462" s="226">
        <f t="shared" ref="F1462:F1475" si="438">IFERROR(VLOOKUP(C1462,Tabla_Insumos,3,FALSE),0)</f>
        <v>0</v>
      </c>
      <c r="G1462" s="286">
        <f>ROUND(E1462*F1462,2)</f>
        <v>0</v>
      </c>
    </row>
    <row r="1463" spans="1:123" s="229" customFormat="1" ht="24" customHeight="1" x14ac:dyDescent="0.2">
      <c r="A1463" s="224" t="str">
        <f t="shared" si="436"/>
        <v/>
      </c>
      <c r="B1463" s="222" t="str">
        <f t="shared" ref="B1463:B1475" si="439">IFERROR(VLOOKUP(C1463,Tabla_Insumos,5,FALSE),"")</f>
        <v/>
      </c>
      <c r="C1463" s="223"/>
      <c r="D1463" s="224" t="str">
        <f t="shared" si="437"/>
        <v/>
      </c>
      <c r="E1463" s="225"/>
      <c r="F1463" s="226">
        <f t="shared" si="438"/>
        <v>0</v>
      </c>
      <c r="G1463" s="286">
        <f t="shared" ref="G1463:G1475" si="440">ROUND(E1463*F1463,2)</f>
        <v>0</v>
      </c>
    </row>
    <row r="1464" spans="1:123" s="229" customFormat="1" ht="24" customHeight="1" x14ac:dyDescent="0.2">
      <c r="A1464" s="224" t="str">
        <f t="shared" si="436"/>
        <v/>
      </c>
      <c r="B1464" s="222" t="str">
        <f t="shared" si="439"/>
        <v/>
      </c>
      <c r="C1464" s="223"/>
      <c r="D1464" s="224" t="str">
        <f t="shared" si="437"/>
        <v/>
      </c>
      <c r="E1464" s="225"/>
      <c r="F1464" s="226">
        <f t="shared" si="438"/>
        <v>0</v>
      </c>
      <c r="G1464" s="286">
        <f t="shared" si="440"/>
        <v>0</v>
      </c>
    </row>
    <row r="1465" spans="1:123" s="229" customFormat="1" ht="24" customHeight="1" x14ac:dyDescent="0.2">
      <c r="A1465" s="224" t="str">
        <f t="shared" si="436"/>
        <v/>
      </c>
      <c r="B1465" s="222" t="str">
        <f t="shared" si="439"/>
        <v/>
      </c>
      <c r="C1465" s="223"/>
      <c r="D1465" s="224" t="str">
        <f t="shared" si="437"/>
        <v/>
      </c>
      <c r="E1465" s="225"/>
      <c r="F1465" s="226">
        <f t="shared" si="438"/>
        <v>0</v>
      </c>
      <c r="G1465" s="286">
        <f t="shared" si="440"/>
        <v>0</v>
      </c>
    </row>
    <row r="1466" spans="1:123" s="229" customFormat="1" ht="24" customHeight="1" x14ac:dyDescent="0.2">
      <c r="A1466" s="224" t="str">
        <f t="shared" si="436"/>
        <v/>
      </c>
      <c r="B1466" s="222" t="str">
        <f t="shared" si="439"/>
        <v/>
      </c>
      <c r="C1466" s="223"/>
      <c r="D1466" s="224" t="str">
        <f t="shared" si="437"/>
        <v/>
      </c>
      <c r="E1466" s="225"/>
      <c r="F1466" s="226">
        <f t="shared" si="438"/>
        <v>0</v>
      </c>
      <c r="G1466" s="286">
        <f t="shared" si="440"/>
        <v>0</v>
      </c>
    </row>
    <row r="1467" spans="1:123" s="229" customFormat="1" ht="24" customHeight="1" x14ac:dyDescent="0.2">
      <c r="A1467" s="224" t="str">
        <f t="shared" si="436"/>
        <v/>
      </c>
      <c r="B1467" s="222" t="str">
        <f t="shared" si="439"/>
        <v/>
      </c>
      <c r="C1467" s="223"/>
      <c r="D1467" s="224" t="str">
        <f t="shared" si="437"/>
        <v/>
      </c>
      <c r="E1467" s="225"/>
      <c r="F1467" s="226">
        <f t="shared" si="438"/>
        <v>0</v>
      </c>
      <c r="G1467" s="286">
        <f t="shared" si="440"/>
        <v>0</v>
      </c>
    </row>
    <row r="1468" spans="1:123" s="229" customFormat="1" ht="24" customHeight="1" x14ac:dyDescent="0.2">
      <c r="A1468" s="224" t="str">
        <f t="shared" si="436"/>
        <v/>
      </c>
      <c r="B1468" s="222" t="str">
        <f t="shared" si="439"/>
        <v/>
      </c>
      <c r="C1468" s="223"/>
      <c r="D1468" s="224" t="str">
        <f t="shared" si="437"/>
        <v/>
      </c>
      <c r="E1468" s="225"/>
      <c r="F1468" s="226">
        <f t="shared" si="438"/>
        <v>0</v>
      </c>
      <c r="G1468" s="286">
        <f t="shared" si="440"/>
        <v>0</v>
      </c>
    </row>
    <row r="1469" spans="1:123" s="229" customFormat="1" ht="24" customHeight="1" x14ac:dyDescent="0.2">
      <c r="A1469" s="224" t="str">
        <f t="shared" si="436"/>
        <v/>
      </c>
      <c r="B1469" s="222" t="str">
        <f t="shared" si="439"/>
        <v/>
      </c>
      <c r="C1469" s="223"/>
      <c r="D1469" s="224" t="str">
        <f t="shared" si="437"/>
        <v/>
      </c>
      <c r="E1469" s="225"/>
      <c r="F1469" s="226">
        <f t="shared" si="438"/>
        <v>0</v>
      </c>
      <c r="G1469" s="286">
        <f t="shared" si="440"/>
        <v>0</v>
      </c>
    </row>
    <row r="1470" spans="1:123" s="229" customFormat="1" ht="24" customHeight="1" x14ac:dyDescent="0.2">
      <c r="A1470" s="224" t="str">
        <f t="shared" si="436"/>
        <v/>
      </c>
      <c r="B1470" s="222" t="str">
        <f t="shared" si="439"/>
        <v/>
      </c>
      <c r="C1470" s="223"/>
      <c r="D1470" s="224" t="str">
        <f t="shared" si="437"/>
        <v/>
      </c>
      <c r="E1470" s="225"/>
      <c r="F1470" s="226">
        <f t="shared" si="438"/>
        <v>0</v>
      </c>
      <c r="G1470" s="286">
        <f t="shared" si="440"/>
        <v>0</v>
      </c>
    </row>
    <row r="1471" spans="1:123" s="229" customFormat="1" ht="24" customHeight="1" x14ac:dyDescent="0.2">
      <c r="A1471" s="224" t="str">
        <f t="shared" si="436"/>
        <v/>
      </c>
      <c r="B1471" s="222" t="str">
        <f t="shared" si="439"/>
        <v/>
      </c>
      <c r="C1471" s="223"/>
      <c r="D1471" s="224" t="str">
        <f t="shared" si="437"/>
        <v/>
      </c>
      <c r="E1471" s="225"/>
      <c r="F1471" s="226">
        <f t="shared" si="438"/>
        <v>0</v>
      </c>
      <c r="G1471" s="286">
        <f t="shared" si="440"/>
        <v>0</v>
      </c>
    </row>
    <row r="1472" spans="1:123" s="229" customFormat="1" ht="24" customHeight="1" x14ac:dyDescent="0.2">
      <c r="A1472" s="224" t="str">
        <f t="shared" si="436"/>
        <v/>
      </c>
      <c r="B1472" s="222" t="str">
        <f t="shared" si="439"/>
        <v/>
      </c>
      <c r="C1472" s="223"/>
      <c r="D1472" s="224" t="str">
        <f t="shared" si="437"/>
        <v/>
      </c>
      <c r="E1472" s="225"/>
      <c r="F1472" s="226">
        <f t="shared" si="438"/>
        <v>0</v>
      </c>
      <c r="G1472" s="286">
        <f t="shared" si="440"/>
        <v>0</v>
      </c>
    </row>
    <row r="1473" spans="1:7" s="229" customFormat="1" ht="24" customHeight="1" x14ac:dyDescent="0.2">
      <c r="A1473" s="224" t="str">
        <f t="shared" si="436"/>
        <v/>
      </c>
      <c r="B1473" s="222" t="str">
        <f t="shared" si="439"/>
        <v/>
      </c>
      <c r="C1473" s="223"/>
      <c r="D1473" s="224" t="str">
        <f t="shared" si="437"/>
        <v/>
      </c>
      <c r="E1473" s="225"/>
      <c r="F1473" s="226">
        <f t="shared" si="438"/>
        <v>0</v>
      </c>
      <c r="G1473" s="286">
        <f t="shared" si="440"/>
        <v>0</v>
      </c>
    </row>
    <row r="1474" spans="1:7" s="229" customFormat="1" ht="24" customHeight="1" x14ac:dyDescent="0.2">
      <c r="A1474" s="224" t="str">
        <f t="shared" si="436"/>
        <v/>
      </c>
      <c r="B1474" s="222" t="str">
        <f t="shared" si="439"/>
        <v/>
      </c>
      <c r="C1474" s="223"/>
      <c r="D1474" s="224" t="str">
        <f t="shared" si="437"/>
        <v/>
      </c>
      <c r="E1474" s="225"/>
      <c r="F1474" s="226">
        <f t="shared" si="438"/>
        <v>0</v>
      </c>
      <c r="G1474" s="286">
        <f t="shared" si="440"/>
        <v>0</v>
      </c>
    </row>
    <row r="1475" spans="1:7" s="229" customFormat="1" ht="24" customHeight="1" x14ac:dyDescent="0.2">
      <c r="A1475" s="224" t="str">
        <f t="shared" si="436"/>
        <v/>
      </c>
      <c r="B1475" s="222" t="str">
        <f t="shared" si="439"/>
        <v/>
      </c>
      <c r="C1475" s="223"/>
      <c r="D1475" s="224" t="str">
        <f t="shared" si="437"/>
        <v/>
      </c>
      <c r="E1475" s="225"/>
      <c r="F1475" s="227">
        <f t="shared" si="438"/>
        <v>0</v>
      </c>
      <c r="G1475" s="286">
        <f t="shared" si="440"/>
        <v>0</v>
      </c>
    </row>
    <row r="1476" spans="1:7" ht="24" customHeight="1" x14ac:dyDescent="0.2">
      <c r="A1476" s="287"/>
      <c r="D1476" s="97"/>
      <c r="E1476" s="98"/>
      <c r="F1476" s="273" t="s">
        <v>31</v>
      </c>
      <c r="G1476" s="288">
        <f>SUBTOTAL(9,G1462:G1475)</f>
        <v>0</v>
      </c>
    </row>
    <row r="1477" spans="1:7" ht="24" customHeight="1" x14ac:dyDescent="0.2">
      <c r="A1477" s="287"/>
      <c r="C1477" s="107" t="s">
        <v>605</v>
      </c>
      <c r="D1477" s="97"/>
      <c r="E1477" s="98"/>
      <c r="G1477" s="289"/>
    </row>
    <row r="1478" spans="1:7" s="229" customFormat="1" ht="24" customHeight="1" x14ac:dyDescent="0.2">
      <c r="A1478" s="224" t="str">
        <f t="shared" ref="A1478:A1485" si="441">IFERROR(VLOOKUP(C1478,Tabla_Insumos,4,FALSE),"")</f>
        <v/>
      </c>
      <c r="B1478" s="222">
        <f t="shared" ref="B1478:B1485" si="442">IFERROR(VLOOKUP(A1478,Tabla_Indices,5,FALSE),"")</f>
        <v>0</v>
      </c>
      <c r="C1478" s="223"/>
      <c r="D1478" s="224" t="str">
        <f t="shared" ref="D1478:D1485" si="443">IFERROR(VLOOKUP(C1478,Tabla_Insumos,2,FALSE),"")</f>
        <v/>
      </c>
      <c r="E1478" s="225"/>
      <c r="F1478" s="228">
        <f t="shared" ref="F1478:F1485" si="444">IFERROR(VLOOKUP(C1478,Tabla_Insumos,3,FALSE),0)</f>
        <v>0</v>
      </c>
      <c r="G1478" s="286">
        <f>ROUND(E1478*F1478,2)</f>
        <v>0</v>
      </c>
    </row>
    <row r="1479" spans="1:7" s="229" customFormat="1" ht="24" customHeight="1" x14ac:dyDescent="0.2">
      <c r="A1479" s="224" t="str">
        <f t="shared" si="441"/>
        <v/>
      </c>
      <c r="B1479" s="222">
        <f t="shared" si="442"/>
        <v>0</v>
      </c>
      <c r="C1479" s="223"/>
      <c r="D1479" s="224" t="str">
        <f t="shared" si="443"/>
        <v/>
      </c>
      <c r="E1479" s="225"/>
      <c r="F1479" s="228">
        <f t="shared" si="444"/>
        <v>0</v>
      </c>
      <c r="G1479" s="286">
        <f>ROUND(E1479*F1479,2)</f>
        <v>0</v>
      </c>
    </row>
    <row r="1480" spans="1:7" s="229" customFormat="1" ht="24" customHeight="1" x14ac:dyDescent="0.2">
      <c r="A1480" s="224" t="str">
        <f t="shared" si="441"/>
        <v/>
      </c>
      <c r="B1480" s="222">
        <f t="shared" si="442"/>
        <v>0</v>
      </c>
      <c r="C1480" s="223"/>
      <c r="D1480" s="224" t="str">
        <f t="shared" si="443"/>
        <v/>
      </c>
      <c r="E1480" s="225"/>
      <c r="F1480" s="228">
        <f t="shared" si="444"/>
        <v>0</v>
      </c>
      <c r="G1480" s="286">
        <f t="shared" ref="G1480:G1485" si="445">ROUND(E1480*F1480,2)</f>
        <v>0</v>
      </c>
    </row>
    <row r="1481" spans="1:7" s="229" customFormat="1" ht="24" customHeight="1" x14ac:dyDescent="0.2">
      <c r="A1481" s="224" t="str">
        <f t="shared" si="441"/>
        <v/>
      </c>
      <c r="B1481" s="222">
        <f t="shared" si="442"/>
        <v>0</v>
      </c>
      <c r="C1481" s="223"/>
      <c r="D1481" s="224" t="str">
        <f t="shared" si="443"/>
        <v/>
      </c>
      <c r="E1481" s="225"/>
      <c r="F1481" s="228">
        <f t="shared" si="444"/>
        <v>0</v>
      </c>
      <c r="G1481" s="286">
        <f t="shared" si="445"/>
        <v>0</v>
      </c>
    </row>
    <row r="1482" spans="1:7" s="229" customFormat="1" ht="24" customHeight="1" x14ac:dyDescent="0.2">
      <c r="A1482" s="224" t="str">
        <f t="shared" si="441"/>
        <v/>
      </c>
      <c r="B1482" s="222">
        <f t="shared" si="442"/>
        <v>0</v>
      </c>
      <c r="C1482" s="223"/>
      <c r="D1482" s="224" t="str">
        <f t="shared" si="443"/>
        <v/>
      </c>
      <c r="E1482" s="225"/>
      <c r="F1482" s="226">
        <f t="shared" si="444"/>
        <v>0</v>
      </c>
      <c r="G1482" s="286">
        <f t="shared" si="445"/>
        <v>0</v>
      </c>
    </row>
    <row r="1483" spans="1:7" s="229" customFormat="1" ht="24" customHeight="1" x14ac:dyDescent="0.2">
      <c r="A1483" s="224" t="str">
        <f t="shared" si="441"/>
        <v/>
      </c>
      <c r="B1483" s="222">
        <f t="shared" si="442"/>
        <v>0</v>
      </c>
      <c r="C1483" s="223"/>
      <c r="D1483" s="224" t="str">
        <f t="shared" si="443"/>
        <v/>
      </c>
      <c r="E1483" s="225"/>
      <c r="F1483" s="226">
        <f t="shared" si="444"/>
        <v>0</v>
      </c>
      <c r="G1483" s="286">
        <f t="shared" si="445"/>
        <v>0</v>
      </c>
    </row>
    <row r="1484" spans="1:7" s="229" customFormat="1" ht="24" customHeight="1" x14ac:dyDescent="0.2">
      <c r="A1484" s="224" t="str">
        <f t="shared" si="441"/>
        <v/>
      </c>
      <c r="B1484" s="222">
        <f t="shared" si="442"/>
        <v>0</v>
      </c>
      <c r="C1484" s="223"/>
      <c r="D1484" s="224" t="str">
        <f t="shared" si="443"/>
        <v/>
      </c>
      <c r="E1484" s="225"/>
      <c r="F1484" s="226">
        <f t="shared" si="444"/>
        <v>0</v>
      </c>
      <c r="G1484" s="286">
        <f t="shared" si="445"/>
        <v>0</v>
      </c>
    </row>
    <row r="1485" spans="1:7" s="229" customFormat="1" ht="24" customHeight="1" x14ac:dyDescent="0.2">
      <c r="A1485" s="224" t="str">
        <f t="shared" si="441"/>
        <v/>
      </c>
      <c r="B1485" s="222">
        <f t="shared" si="442"/>
        <v>0</v>
      </c>
      <c r="C1485" s="223"/>
      <c r="D1485" s="224" t="str">
        <f t="shared" si="443"/>
        <v/>
      </c>
      <c r="E1485" s="225"/>
      <c r="F1485" s="226">
        <f t="shared" si="444"/>
        <v>0</v>
      </c>
      <c r="G1485" s="286">
        <f t="shared" si="445"/>
        <v>0</v>
      </c>
    </row>
    <row r="1486" spans="1:7" ht="24" customHeight="1" x14ac:dyDescent="0.2">
      <c r="A1486" s="287"/>
      <c r="D1486" s="97"/>
      <c r="E1486" s="98"/>
      <c r="F1486" s="273" t="s">
        <v>32</v>
      </c>
      <c r="G1486" s="288">
        <f>SUBTOTAL(9,G1478:G1485)</f>
        <v>0</v>
      </c>
    </row>
    <row r="1487" spans="1:7" ht="24" customHeight="1" x14ac:dyDescent="0.2">
      <c r="A1487" s="287"/>
      <c r="C1487" s="107" t="s">
        <v>606</v>
      </c>
      <c r="D1487" s="97"/>
      <c r="E1487" s="98"/>
      <c r="G1487" s="289"/>
    </row>
    <row r="1488" spans="1:7" s="229" customFormat="1" ht="24" customHeight="1" x14ac:dyDescent="0.2">
      <c r="A1488" s="224" t="str">
        <f t="shared" ref="A1488:A1496" si="446">IFERROR(VLOOKUP(C1488,Tabla_Insumos,4,FALSE),"")</f>
        <v/>
      </c>
      <c r="B1488" s="222" t="str">
        <f t="shared" ref="B1488:B1496" si="447">IFERROR(VLOOKUP(C1488,Tabla_Insumos,5,FALSE),"")</f>
        <v/>
      </c>
      <c r="C1488" s="223"/>
      <c r="D1488" s="224" t="str">
        <f t="shared" ref="D1488:D1496" si="448">IFERROR(VLOOKUP(C1488,Tabla_Insumos,2,FALSE),"")</f>
        <v/>
      </c>
      <c r="E1488" s="225"/>
      <c r="F1488" s="226">
        <f t="shared" ref="F1488:F1496" si="449">IFERROR(VLOOKUP(C1488,Tabla_Insumos,3,FALSE),0)</f>
        <v>0</v>
      </c>
      <c r="G1488" s="286">
        <f t="shared" ref="G1488:G1496" si="450">ROUND(E1488*F1488,2)</f>
        <v>0</v>
      </c>
    </row>
    <row r="1489" spans="1:7" s="229" customFormat="1" ht="24" customHeight="1" x14ac:dyDescent="0.2">
      <c r="A1489" s="224" t="str">
        <f t="shared" si="446"/>
        <v/>
      </c>
      <c r="B1489" s="222" t="str">
        <f t="shared" si="447"/>
        <v/>
      </c>
      <c r="C1489" s="223"/>
      <c r="D1489" s="224" t="str">
        <f t="shared" si="448"/>
        <v/>
      </c>
      <c r="E1489" s="225"/>
      <c r="F1489" s="226">
        <f t="shared" si="449"/>
        <v>0</v>
      </c>
      <c r="G1489" s="286">
        <f t="shared" si="450"/>
        <v>0</v>
      </c>
    </row>
    <row r="1490" spans="1:7" s="229" customFormat="1" ht="24" customHeight="1" x14ac:dyDescent="0.2">
      <c r="A1490" s="224" t="str">
        <f t="shared" si="446"/>
        <v/>
      </c>
      <c r="B1490" s="222" t="str">
        <f t="shared" si="447"/>
        <v/>
      </c>
      <c r="C1490" s="223"/>
      <c r="D1490" s="224" t="str">
        <f t="shared" si="448"/>
        <v/>
      </c>
      <c r="E1490" s="225"/>
      <c r="F1490" s="226">
        <f t="shared" si="449"/>
        <v>0</v>
      </c>
      <c r="G1490" s="286">
        <f t="shared" si="450"/>
        <v>0</v>
      </c>
    </row>
    <row r="1491" spans="1:7" s="229" customFormat="1" ht="24" customHeight="1" x14ac:dyDescent="0.2">
      <c r="A1491" s="224" t="str">
        <f t="shared" si="446"/>
        <v/>
      </c>
      <c r="B1491" s="222" t="str">
        <f t="shared" si="447"/>
        <v/>
      </c>
      <c r="C1491" s="223"/>
      <c r="D1491" s="224" t="str">
        <f t="shared" si="448"/>
        <v/>
      </c>
      <c r="E1491" s="225"/>
      <c r="F1491" s="226">
        <f t="shared" si="449"/>
        <v>0</v>
      </c>
      <c r="G1491" s="286">
        <f t="shared" si="450"/>
        <v>0</v>
      </c>
    </row>
    <row r="1492" spans="1:7" s="229" customFormat="1" ht="24" customHeight="1" x14ac:dyDescent="0.2">
      <c r="A1492" s="224" t="str">
        <f t="shared" si="446"/>
        <v/>
      </c>
      <c r="B1492" s="222" t="str">
        <f t="shared" si="447"/>
        <v/>
      </c>
      <c r="C1492" s="223"/>
      <c r="D1492" s="224" t="str">
        <f t="shared" si="448"/>
        <v/>
      </c>
      <c r="E1492" s="225"/>
      <c r="F1492" s="226">
        <f t="shared" si="449"/>
        <v>0</v>
      </c>
      <c r="G1492" s="286">
        <f t="shared" si="450"/>
        <v>0</v>
      </c>
    </row>
    <row r="1493" spans="1:7" s="229" customFormat="1" ht="24" customHeight="1" x14ac:dyDescent="0.2">
      <c r="A1493" s="224" t="str">
        <f t="shared" si="446"/>
        <v/>
      </c>
      <c r="B1493" s="222" t="str">
        <f t="shared" si="447"/>
        <v/>
      </c>
      <c r="C1493" s="223"/>
      <c r="D1493" s="224" t="str">
        <f t="shared" si="448"/>
        <v/>
      </c>
      <c r="E1493" s="225"/>
      <c r="F1493" s="226">
        <f t="shared" si="449"/>
        <v>0</v>
      </c>
      <c r="G1493" s="286">
        <f t="shared" si="450"/>
        <v>0</v>
      </c>
    </row>
    <row r="1494" spans="1:7" s="229" customFormat="1" ht="24" customHeight="1" x14ac:dyDescent="0.2">
      <c r="A1494" s="224" t="str">
        <f t="shared" si="446"/>
        <v/>
      </c>
      <c r="B1494" s="222" t="str">
        <f t="shared" si="447"/>
        <v/>
      </c>
      <c r="C1494" s="223"/>
      <c r="D1494" s="224" t="str">
        <f t="shared" si="448"/>
        <v/>
      </c>
      <c r="E1494" s="225"/>
      <c r="F1494" s="226">
        <f t="shared" si="449"/>
        <v>0</v>
      </c>
      <c r="G1494" s="286">
        <f t="shared" si="450"/>
        <v>0</v>
      </c>
    </row>
    <row r="1495" spans="1:7" s="229" customFormat="1" ht="24" customHeight="1" x14ac:dyDescent="0.2">
      <c r="A1495" s="224" t="str">
        <f t="shared" si="446"/>
        <v/>
      </c>
      <c r="B1495" s="222" t="str">
        <f t="shared" si="447"/>
        <v/>
      </c>
      <c r="C1495" s="223"/>
      <c r="D1495" s="224" t="str">
        <f t="shared" si="448"/>
        <v/>
      </c>
      <c r="E1495" s="225"/>
      <c r="F1495" s="226">
        <f t="shared" si="449"/>
        <v>0</v>
      </c>
      <c r="G1495" s="286">
        <f t="shared" si="450"/>
        <v>0</v>
      </c>
    </row>
    <row r="1496" spans="1:7" s="229" customFormat="1" ht="24" customHeight="1" x14ac:dyDescent="0.2">
      <c r="A1496" s="224" t="str">
        <f t="shared" si="446"/>
        <v/>
      </c>
      <c r="B1496" s="222" t="str">
        <f t="shared" si="447"/>
        <v/>
      </c>
      <c r="C1496" s="223"/>
      <c r="D1496" s="224" t="str">
        <f t="shared" si="448"/>
        <v/>
      </c>
      <c r="E1496" s="225"/>
      <c r="F1496" s="226">
        <f t="shared" si="449"/>
        <v>0</v>
      </c>
      <c r="G1496" s="286">
        <f t="shared" si="450"/>
        <v>0</v>
      </c>
    </row>
    <row r="1497" spans="1:7" ht="24" customHeight="1" x14ac:dyDescent="0.2">
      <c r="A1497" s="290"/>
      <c r="B1497" s="97"/>
      <c r="D1497" s="97"/>
      <c r="E1497" s="98"/>
      <c r="F1497" s="273" t="s">
        <v>33</v>
      </c>
      <c r="G1497" s="288">
        <f>SUBTOTAL(9,G1488:G1496)</f>
        <v>0</v>
      </c>
    </row>
    <row r="1498" spans="1:7" ht="24" customHeight="1" x14ac:dyDescent="0.2">
      <c r="A1498" s="291"/>
      <c r="B1498" s="97"/>
      <c r="D1498" s="97"/>
      <c r="E1498" s="98"/>
      <c r="G1498" s="289"/>
    </row>
    <row r="1499" spans="1:7" ht="24" customHeight="1" x14ac:dyDescent="0.2">
      <c r="A1499" s="292" t="str">
        <f>B1457</f>
        <v/>
      </c>
      <c r="B1499" s="293" t="str">
        <f>C1457</f>
        <v/>
      </c>
      <c r="C1499" s="104"/>
      <c r="D1499" s="104" t="s">
        <v>34</v>
      </c>
      <c r="E1499" s="105"/>
      <c r="F1499" s="295" t="s">
        <v>35</v>
      </c>
      <c r="G1499" s="294">
        <f>SUBTOTAL(9,G1462:G1498)</f>
        <v>0</v>
      </c>
    </row>
    <row r="1501" spans="1:7" ht="24" customHeight="1" x14ac:dyDescent="0.2">
      <c r="A1501" s="274" t="s">
        <v>37</v>
      </c>
      <c r="B1501" s="275"/>
      <c r="C1501" s="275"/>
      <c r="D1501" s="275"/>
      <c r="E1501" s="275"/>
      <c r="F1501" s="275"/>
      <c r="G1501" s="276"/>
    </row>
    <row r="1502" spans="1:7" ht="24" customHeight="1" x14ac:dyDescent="0.2">
      <c r="A1502" s="277" t="s">
        <v>602</v>
      </c>
      <c r="B1502" s="93" t="str">
        <f>Comitente</f>
        <v>DIRECCION PROVINCIAL DE ESPACIOS VERDES</v>
      </c>
      <c r="C1502" s="89"/>
      <c r="D1502" s="94"/>
      <c r="E1502" s="94"/>
      <c r="F1502" s="95"/>
      <c r="G1502" s="278"/>
    </row>
    <row r="1503" spans="1:7" ht="24" customHeight="1" x14ac:dyDescent="0.2">
      <c r="A1503" s="277" t="s">
        <v>603</v>
      </c>
      <c r="B1503" s="93">
        <f>Contratista</f>
        <v>0</v>
      </c>
      <c r="C1503" s="90"/>
      <c r="D1503" s="90"/>
      <c r="E1503" s="90"/>
      <c r="F1503" s="96"/>
      <c r="G1503" s="279"/>
    </row>
    <row r="1504" spans="1:7" ht="24" customHeight="1" x14ac:dyDescent="0.2">
      <c r="A1504" s="277" t="s">
        <v>24</v>
      </c>
      <c r="B1504" s="93" t="str">
        <f>Obra</f>
        <v>MANTENIMIENTO DEL ÁREA VERDE Y SISITEMA DE RIEGO DEL 
PARQUE BELGRANO E INFINITO POR DESCUBRIR - RENGLON 3</v>
      </c>
      <c r="C1504" s="90"/>
      <c r="D1504" s="90"/>
      <c r="E1504" s="90"/>
      <c r="F1504" s="96" t="s">
        <v>38</v>
      </c>
      <c r="G1504" s="280">
        <f>Fecha_Base</f>
        <v>44908</v>
      </c>
    </row>
    <row r="1505" spans="1:123" ht="24" customHeight="1" x14ac:dyDescent="0.2">
      <c r="A1505" s="281" t="s">
        <v>601</v>
      </c>
      <c r="B1505" s="91" t="str">
        <f>Ubicación</f>
        <v>CAPITAL</v>
      </c>
      <c r="C1505" s="91"/>
      <c r="D1505" s="97"/>
      <c r="E1505" s="98"/>
      <c r="G1505" s="282"/>
    </row>
    <row r="1506" spans="1:123" ht="24" customHeight="1" x14ac:dyDescent="0.2">
      <c r="A1506" s="281" t="s">
        <v>39</v>
      </c>
      <c r="B1506" s="100" t="str">
        <f>IFERROR(VALUE(LEFT(B1507,FIND(".",B1507)-1)),"")</f>
        <v/>
      </c>
      <c r="C1506" s="92" t="str">
        <f>IFERROR(VLOOKUP(B1506,Tabla_CyP,2,FALSE),"")</f>
        <v/>
      </c>
      <c r="E1506" s="98"/>
      <c r="G1506" s="282"/>
    </row>
    <row r="1507" spans="1:123" ht="24" customHeight="1" x14ac:dyDescent="0.2">
      <c r="A1507" s="281" t="s">
        <v>25</v>
      </c>
      <c r="B1507" s="101" t="str">
        <f>IFERROR(VLOOKUP(COUNTIF($A$1:A1507,"ANALISIS DE PRECIOS"),Tabla_NumeroItem,2,FALSE),"")</f>
        <v/>
      </c>
      <c r="C1507" s="92" t="str">
        <f>IFERROR(VLOOKUP(B1507,Tabla_CyP,2,FALSE),"")</f>
        <v/>
      </c>
      <c r="D1507" s="97"/>
      <c r="E1507" s="98"/>
      <c r="F1507" s="96" t="s">
        <v>26</v>
      </c>
      <c r="G1507" s="283" t="str">
        <f>IFERROR(VLOOKUP(B1507,Tabla_CyP,4,FALSE),"")</f>
        <v/>
      </c>
    </row>
    <row r="1508" spans="1:123" ht="24" customHeight="1" x14ac:dyDescent="0.2">
      <c r="A1508" s="281"/>
      <c r="B1508" s="91"/>
      <c r="D1508" s="97"/>
      <c r="E1508" s="98"/>
      <c r="G1508" s="282"/>
    </row>
    <row r="1509" spans="1:123" ht="24" customHeight="1" x14ac:dyDescent="0.2">
      <c r="A1509" s="331" t="s">
        <v>507</v>
      </c>
      <c r="B1509" s="332"/>
      <c r="C1509" s="333" t="s">
        <v>0</v>
      </c>
      <c r="D1509" s="333" t="s">
        <v>27</v>
      </c>
      <c r="E1509" s="335" t="s">
        <v>28</v>
      </c>
      <c r="F1509" s="337" t="s">
        <v>29</v>
      </c>
      <c r="G1509" s="337" t="s">
        <v>30</v>
      </c>
    </row>
    <row r="1510" spans="1:123" s="97" customFormat="1" ht="24" customHeight="1" x14ac:dyDescent="0.2">
      <c r="A1510" s="102" t="s">
        <v>508</v>
      </c>
      <c r="B1510" s="102" t="s">
        <v>509</v>
      </c>
      <c r="C1510" s="334"/>
      <c r="D1510" s="334"/>
      <c r="E1510" s="336"/>
      <c r="F1510" s="338"/>
      <c r="G1510" s="338"/>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284"/>
      <c r="B1511" s="103"/>
      <c r="C1511" s="143" t="s">
        <v>604</v>
      </c>
      <c r="D1511" s="104"/>
      <c r="E1511" s="105"/>
      <c r="F1511" s="106"/>
      <c r="G1511" s="285"/>
    </row>
    <row r="1512" spans="1:123" s="229" customFormat="1" ht="24" customHeight="1" x14ac:dyDescent="0.2">
      <c r="A1512" s="224" t="str">
        <f t="shared" ref="A1512:A1525" si="451">IFERROR(VLOOKUP(C1512,Tabla_Insumos,4,FALSE),"")</f>
        <v/>
      </c>
      <c r="B1512" s="222" t="str">
        <f>IFERROR(VLOOKUP(C1512,Tabla_Insumos,5,FALSE),"")</f>
        <v/>
      </c>
      <c r="C1512" s="223"/>
      <c r="D1512" s="224" t="str">
        <f t="shared" ref="D1512:D1525" si="452">IFERROR(VLOOKUP(C1512,Tabla_Insumos,2,FALSE),"")</f>
        <v/>
      </c>
      <c r="E1512" s="225"/>
      <c r="F1512" s="226">
        <f t="shared" ref="F1512:F1525" si="453">IFERROR(VLOOKUP(C1512,Tabla_Insumos,3,FALSE),0)</f>
        <v>0</v>
      </c>
      <c r="G1512" s="286">
        <f>ROUND(E1512*F1512,2)</f>
        <v>0</v>
      </c>
    </row>
    <row r="1513" spans="1:123" s="229" customFormat="1" ht="24" customHeight="1" x14ac:dyDescent="0.2">
      <c r="A1513" s="224" t="str">
        <f t="shared" si="451"/>
        <v/>
      </c>
      <c r="B1513" s="222" t="str">
        <f t="shared" ref="B1513:B1525" si="454">IFERROR(VLOOKUP(C1513,Tabla_Insumos,5,FALSE),"")</f>
        <v/>
      </c>
      <c r="C1513" s="223"/>
      <c r="D1513" s="224" t="str">
        <f t="shared" si="452"/>
        <v/>
      </c>
      <c r="E1513" s="225"/>
      <c r="F1513" s="226">
        <f t="shared" si="453"/>
        <v>0</v>
      </c>
      <c r="G1513" s="286">
        <f t="shared" ref="G1513:G1525" si="455">ROUND(E1513*F1513,2)</f>
        <v>0</v>
      </c>
    </row>
    <row r="1514" spans="1:123" s="229" customFormat="1" ht="24" customHeight="1" x14ac:dyDescent="0.2">
      <c r="A1514" s="224" t="str">
        <f t="shared" si="451"/>
        <v/>
      </c>
      <c r="B1514" s="222" t="str">
        <f t="shared" si="454"/>
        <v/>
      </c>
      <c r="C1514" s="223"/>
      <c r="D1514" s="224" t="str">
        <f t="shared" si="452"/>
        <v/>
      </c>
      <c r="E1514" s="225"/>
      <c r="F1514" s="226">
        <f t="shared" si="453"/>
        <v>0</v>
      </c>
      <c r="G1514" s="286">
        <f t="shared" si="455"/>
        <v>0</v>
      </c>
    </row>
    <row r="1515" spans="1:123" s="229" customFormat="1" ht="24" customHeight="1" x14ac:dyDescent="0.2">
      <c r="A1515" s="224" t="str">
        <f t="shared" si="451"/>
        <v/>
      </c>
      <c r="B1515" s="222" t="str">
        <f t="shared" si="454"/>
        <v/>
      </c>
      <c r="C1515" s="223"/>
      <c r="D1515" s="224" t="str">
        <f t="shared" si="452"/>
        <v/>
      </c>
      <c r="E1515" s="225"/>
      <c r="F1515" s="226">
        <f t="shared" si="453"/>
        <v>0</v>
      </c>
      <c r="G1515" s="286">
        <f t="shared" si="455"/>
        <v>0</v>
      </c>
    </row>
    <row r="1516" spans="1:123" s="229" customFormat="1" ht="24" customHeight="1" x14ac:dyDescent="0.2">
      <c r="A1516" s="224" t="str">
        <f t="shared" si="451"/>
        <v/>
      </c>
      <c r="B1516" s="222" t="str">
        <f t="shared" si="454"/>
        <v/>
      </c>
      <c r="C1516" s="223"/>
      <c r="D1516" s="224" t="str">
        <f t="shared" si="452"/>
        <v/>
      </c>
      <c r="E1516" s="225"/>
      <c r="F1516" s="226">
        <f t="shared" si="453"/>
        <v>0</v>
      </c>
      <c r="G1516" s="286">
        <f t="shared" si="455"/>
        <v>0</v>
      </c>
    </row>
    <row r="1517" spans="1:123" s="229" customFormat="1" ht="24" customHeight="1" x14ac:dyDescent="0.2">
      <c r="A1517" s="224" t="str">
        <f t="shared" si="451"/>
        <v/>
      </c>
      <c r="B1517" s="222" t="str">
        <f t="shared" si="454"/>
        <v/>
      </c>
      <c r="C1517" s="223"/>
      <c r="D1517" s="224" t="str">
        <f t="shared" si="452"/>
        <v/>
      </c>
      <c r="E1517" s="225"/>
      <c r="F1517" s="226">
        <f t="shared" si="453"/>
        <v>0</v>
      </c>
      <c r="G1517" s="286">
        <f t="shared" si="455"/>
        <v>0</v>
      </c>
    </row>
    <row r="1518" spans="1:123" s="229" customFormat="1" ht="24" customHeight="1" x14ac:dyDescent="0.2">
      <c r="A1518" s="224" t="str">
        <f t="shared" si="451"/>
        <v/>
      </c>
      <c r="B1518" s="222" t="str">
        <f t="shared" si="454"/>
        <v/>
      </c>
      <c r="C1518" s="223"/>
      <c r="D1518" s="224" t="str">
        <f t="shared" si="452"/>
        <v/>
      </c>
      <c r="E1518" s="225"/>
      <c r="F1518" s="226">
        <f t="shared" si="453"/>
        <v>0</v>
      </c>
      <c r="G1518" s="286">
        <f t="shared" si="455"/>
        <v>0</v>
      </c>
    </row>
    <row r="1519" spans="1:123" s="229" customFormat="1" ht="24" customHeight="1" x14ac:dyDescent="0.2">
      <c r="A1519" s="224" t="str">
        <f t="shared" si="451"/>
        <v/>
      </c>
      <c r="B1519" s="222" t="str">
        <f t="shared" si="454"/>
        <v/>
      </c>
      <c r="C1519" s="223"/>
      <c r="D1519" s="224" t="str">
        <f t="shared" si="452"/>
        <v/>
      </c>
      <c r="E1519" s="225"/>
      <c r="F1519" s="226">
        <f t="shared" si="453"/>
        <v>0</v>
      </c>
      <c r="G1519" s="286">
        <f t="shared" si="455"/>
        <v>0</v>
      </c>
    </row>
    <row r="1520" spans="1:123" s="229" customFormat="1" ht="24" customHeight="1" x14ac:dyDescent="0.2">
      <c r="A1520" s="224" t="str">
        <f t="shared" si="451"/>
        <v/>
      </c>
      <c r="B1520" s="222" t="str">
        <f t="shared" si="454"/>
        <v/>
      </c>
      <c r="C1520" s="223"/>
      <c r="D1520" s="224" t="str">
        <f t="shared" si="452"/>
        <v/>
      </c>
      <c r="E1520" s="225"/>
      <c r="F1520" s="226">
        <f t="shared" si="453"/>
        <v>0</v>
      </c>
      <c r="G1520" s="286">
        <f t="shared" si="455"/>
        <v>0</v>
      </c>
    </row>
    <row r="1521" spans="1:7" s="229" customFormat="1" ht="24" customHeight="1" x14ac:dyDescent="0.2">
      <c r="A1521" s="224" t="str">
        <f t="shared" si="451"/>
        <v/>
      </c>
      <c r="B1521" s="222" t="str">
        <f t="shared" si="454"/>
        <v/>
      </c>
      <c r="C1521" s="223"/>
      <c r="D1521" s="224" t="str">
        <f t="shared" si="452"/>
        <v/>
      </c>
      <c r="E1521" s="225"/>
      <c r="F1521" s="226">
        <f t="shared" si="453"/>
        <v>0</v>
      </c>
      <c r="G1521" s="286">
        <f t="shared" si="455"/>
        <v>0</v>
      </c>
    </row>
    <row r="1522" spans="1:7" s="229" customFormat="1" ht="24" customHeight="1" x14ac:dyDescent="0.2">
      <c r="A1522" s="224" t="str">
        <f t="shared" si="451"/>
        <v/>
      </c>
      <c r="B1522" s="222" t="str">
        <f t="shared" si="454"/>
        <v/>
      </c>
      <c r="C1522" s="223"/>
      <c r="D1522" s="224" t="str">
        <f t="shared" si="452"/>
        <v/>
      </c>
      <c r="E1522" s="225"/>
      <c r="F1522" s="226">
        <f t="shared" si="453"/>
        <v>0</v>
      </c>
      <c r="G1522" s="286">
        <f t="shared" si="455"/>
        <v>0</v>
      </c>
    </row>
    <row r="1523" spans="1:7" s="229" customFormat="1" ht="24" customHeight="1" x14ac:dyDescent="0.2">
      <c r="A1523" s="224" t="str">
        <f t="shared" si="451"/>
        <v/>
      </c>
      <c r="B1523" s="222" t="str">
        <f t="shared" si="454"/>
        <v/>
      </c>
      <c r="C1523" s="223"/>
      <c r="D1523" s="224" t="str">
        <f t="shared" si="452"/>
        <v/>
      </c>
      <c r="E1523" s="225"/>
      <c r="F1523" s="226">
        <f t="shared" si="453"/>
        <v>0</v>
      </c>
      <c r="G1523" s="286">
        <f t="shared" si="455"/>
        <v>0</v>
      </c>
    </row>
    <row r="1524" spans="1:7" s="229" customFormat="1" ht="24" customHeight="1" x14ac:dyDescent="0.2">
      <c r="A1524" s="224" t="str">
        <f t="shared" si="451"/>
        <v/>
      </c>
      <c r="B1524" s="222" t="str">
        <f t="shared" si="454"/>
        <v/>
      </c>
      <c r="C1524" s="223"/>
      <c r="D1524" s="224" t="str">
        <f t="shared" si="452"/>
        <v/>
      </c>
      <c r="E1524" s="225"/>
      <c r="F1524" s="226">
        <f t="shared" si="453"/>
        <v>0</v>
      </c>
      <c r="G1524" s="286">
        <f t="shared" si="455"/>
        <v>0</v>
      </c>
    </row>
    <row r="1525" spans="1:7" s="229" customFormat="1" ht="24" customHeight="1" x14ac:dyDescent="0.2">
      <c r="A1525" s="224" t="str">
        <f t="shared" si="451"/>
        <v/>
      </c>
      <c r="B1525" s="222" t="str">
        <f t="shared" si="454"/>
        <v/>
      </c>
      <c r="C1525" s="223"/>
      <c r="D1525" s="224" t="str">
        <f t="shared" si="452"/>
        <v/>
      </c>
      <c r="E1525" s="225"/>
      <c r="F1525" s="227">
        <f t="shared" si="453"/>
        <v>0</v>
      </c>
      <c r="G1525" s="286">
        <f t="shared" si="455"/>
        <v>0</v>
      </c>
    </row>
    <row r="1526" spans="1:7" ht="24" customHeight="1" x14ac:dyDescent="0.2">
      <c r="A1526" s="287"/>
      <c r="D1526" s="97"/>
      <c r="E1526" s="98"/>
      <c r="F1526" s="273" t="s">
        <v>31</v>
      </c>
      <c r="G1526" s="288">
        <f>SUBTOTAL(9,G1512:G1525)</f>
        <v>0</v>
      </c>
    </row>
    <row r="1527" spans="1:7" ht="24" customHeight="1" x14ac:dyDescent="0.2">
      <c r="A1527" s="287"/>
      <c r="C1527" s="107" t="s">
        <v>605</v>
      </c>
      <c r="D1527" s="97"/>
      <c r="E1527" s="98"/>
      <c r="G1527" s="289"/>
    </row>
    <row r="1528" spans="1:7" s="229" customFormat="1" ht="24" customHeight="1" x14ac:dyDescent="0.2">
      <c r="A1528" s="224" t="str">
        <f t="shared" ref="A1528:A1535" si="456">IFERROR(VLOOKUP(C1528,Tabla_Insumos,4,FALSE),"")</f>
        <v/>
      </c>
      <c r="B1528" s="222">
        <f t="shared" ref="B1528:B1535" si="457">IFERROR(VLOOKUP(A1528,Tabla_Indices,5,FALSE),"")</f>
        <v>0</v>
      </c>
      <c r="C1528" s="223"/>
      <c r="D1528" s="224" t="str">
        <f t="shared" ref="D1528:D1535" si="458">IFERROR(VLOOKUP(C1528,Tabla_Insumos,2,FALSE),"")</f>
        <v/>
      </c>
      <c r="E1528" s="225"/>
      <c r="F1528" s="228">
        <f t="shared" ref="F1528:F1535" si="459">IFERROR(VLOOKUP(C1528,Tabla_Insumos,3,FALSE),0)</f>
        <v>0</v>
      </c>
      <c r="G1528" s="286">
        <f>ROUND(E1528*F1528,2)</f>
        <v>0</v>
      </c>
    </row>
    <row r="1529" spans="1:7" s="229" customFormat="1" ht="24" customHeight="1" x14ac:dyDescent="0.2">
      <c r="A1529" s="224" t="str">
        <f t="shared" si="456"/>
        <v/>
      </c>
      <c r="B1529" s="222">
        <f t="shared" si="457"/>
        <v>0</v>
      </c>
      <c r="C1529" s="223"/>
      <c r="D1529" s="224" t="str">
        <f t="shared" si="458"/>
        <v/>
      </c>
      <c r="E1529" s="225"/>
      <c r="F1529" s="228">
        <f t="shared" si="459"/>
        <v>0</v>
      </c>
      <c r="G1529" s="286">
        <f>ROUND(E1529*F1529,2)</f>
        <v>0</v>
      </c>
    </row>
    <row r="1530" spans="1:7" s="229" customFormat="1" ht="24" customHeight="1" x14ac:dyDescent="0.2">
      <c r="A1530" s="224" t="str">
        <f t="shared" si="456"/>
        <v/>
      </c>
      <c r="B1530" s="222">
        <f t="shared" si="457"/>
        <v>0</v>
      </c>
      <c r="C1530" s="223"/>
      <c r="D1530" s="224" t="str">
        <f t="shared" si="458"/>
        <v/>
      </c>
      <c r="E1530" s="225"/>
      <c r="F1530" s="228">
        <f t="shared" si="459"/>
        <v>0</v>
      </c>
      <c r="G1530" s="286">
        <f t="shared" ref="G1530:G1535" si="460">ROUND(E1530*F1530,2)</f>
        <v>0</v>
      </c>
    </row>
    <row r="1531" spans="1:7" s="229" customFormat="1" ht="24" customHeight="1" x14ac:dyDescent="0.2">
      <c r="A1531" s="224" t="str">
        <f t="shared" si="456"/>
        <v/>
      </c>
      <c r="B1531" s="222">
        <f t="shared" si="457"/>
        <v>0</v>
      </c>
      <c r="C1531" s="223"/>
      <c r="D1531" s="224" t="str">
        <f t="shared" si="458"/>
        <v/>
      </c>
      <c r="E1531" s="225"/>
      <c r="F1531" s="228">
        <f t="shared" si="459"/>
        <v>0</v>
      </c>
      <c r="G1531" s="286">
        <f t="shared" si="460"/>
        <v>0</v>
      </c>
    </row>
    <row r="1532" spans="1:7" s="229" customFormat="1" ht="24" customHeight="1" x14ac:dyDescent="0.2">
      <c r="A1532" s="224" t="str">
        <f t="shared" si="456"/>
        <v/>
      </c>
      <c r="B1532" s="222">
        <f t="shared" si="457"/>
        <v>0</v>
      </c>
      <c r="C1532" s="223"/>
      <c r="D1532" s="224" t="str">
        <f t="shared" si="458"/>
        <v/>
      </c>
      <c r="E1532" s="225"/>
      <c r="F1532" s="226">
        <f t="shared" si="459"/>
        <v>0</v>
      </c>
      <c r="G1532" s="286">
        <f t="shared" si="460"/>
        <v>0</v>
      </c>
    </row>
    <row r="1533" spans="1:7" s="229" customFormat="1" ht="24" customHeight="1" x14ac:dyDescent="0.2">
      <c r="A1533" s="224" t="str">
        <f t="shared" si="456"/>
        <v/>
      </c>
      <c r="B1533" s="222">
        <f t="shared" si="457"/>
        <v>0</v>
      </c>
      <c r="C1533" s="223"/>
      <c r="D1533" s="224" t="str">
        <f t="shared" si="458"/>
        <v/>
      </c>
      <c r="E1533" s="225"/>
      <c r="F1533" s="226">
        <f t="shared" si="459"/>
        <v>0</v>
      </c>
      <c r="G1533" s="286">
        <f t="shared" si="460"/>
        <v>0</v>
      </c>
    </row>
    <row r="1534" spans="1:7" s="229" customFormat="1" ht="24" customHeight="1" x14ac:dyDescent="0.2">
      <c r="A1534" s="224" t="str">
        <f t="shared" si="456"/>
        <v/>
      </c>
      <c r="B1534" s="222">
        <f t="shared" si="457"/>
        <v>0</v>
      </c>
      <c r="C1534" s="223"/>
      <c r="D1534" s="224" t="str">
        <f t="shared" si="458"/>
        <v/>
      </c>
      <c r="E1534" s="225"/>
      <c r="F1534" s="226">
        <f t="shared" si="459"/>
        <v>0</v>
      </c>
      <c r="G1534" s="286">
        <f t="shared" si="460"/>
        <v>0</v>
      </c>
    </row>
    <row r="1535" spans="1:7" s="229" customFormat="1" ht="24" customHeight="1" x14ac:dyDescent="0.2">
      <c r="A1535" s="224" t="str">
        <f t="shared" si="456"/>
        <v/>
      </c>
      <c r="B1535" s="222">
        <f t="shared" si="457"/>
        <v>0</v>
      </c>
      <c r="C1535" s="223"/>
      <c r="D1535" s="224" t="str">
        <f t="shared" si="458"/>
        <v/>
      </c>
      <c r="E1535" s="225"/>
      <c r="F1535" s="226">
        <f t="shared" si="459"/>
        <v>0</v>
      </c>
      <c r="G1535" s="286">
        <f t="shared" si="460"/>
        <v>0</v>
      </c>
    </row>
    <row r="1536" spans="1:7" ht="24" customHeight="1" x14ac:dyDescent="0.2">
      <c r="A1536" s="287"/>
      <c r="D1536" s="97"/>
      <c r="E1536" s="98"/>
      <c r="F1536" s="273" t="s">
        <v>32</v>
      </c>
      <c r="G1536" s="288">
        <f>SUBTOTAL(9,G1528:G1535)</f>
        <v>0</v>
      </c>
    </row>
    <row r="1537" spans="1:7" ht="24" customHeight="1" x14ac:dyDescent="0.2">
      <c r="A1537" s="287"/>
      <c r="C1537" s="107" t="s">
        <v>606</v>
      </c>
      <c r="D1537" s="97"/>
      <c r="E1537" s="98"/>
      <c r="G1537" s="289"/>
    </row>
    <row r="1538" spans="1:7" s="229" customFormat="1" ht="24" customHeight="1" x14ac:dyDescent="0.2">
      <c r="A1538" s="224" t="str">
        <f t="shared" ref="A1538:A1546" si="461">IFERROR(VLOOKUP(C1538,Tabla_Insumos,4,FALSE),"")</f>
        <v/>
      </c>
      <c r="B1538" s="222" t="str">
        <f t="shared" ref="B1538:B1546" si="462">IFERROR(VLOOKUP(C1538,Tabla_Insumos,5,FALSE),"")</f>
        <v/>
      </c>
      <c r="C1538" s="223"/>
      <c r="D1538" s="224" t="str">
        <f t="shared" ref="D1538:D1546" si="463">IFERROR(VLOOKUP(C1538,Tabla_Insumos,2,FALSE),"")</f>
        <v/>
      </c>
      <c r="E1538" s="225"/>
      <c r="F1538" s="226">
        <f t="shared" ref="F1538:F1546" si="464">IFERROR(VLOOKUP(C1538,Tabla_Insumos,3,FALSE),0)</f>
        <v>0</v>
      </c>
      <c r="G1538" s="286">
        <f t="shared" ref="G1538:G1546" si="465">ROUND(E1538*F1538,2)</f>
        <v>0</v>
      </c>
    </row>
    <row r="1539" spans="1:7" s="229" customFormat="1" ht="24" customHeight="1" x14ac:dyDescent="0.2">
      <c r="A1539" s="224" t="str">
        <f t="shared" si="461"/>
        <v/>
      </c>
      <c r="B1539" s="222" t="str">
        <f t="shared" si="462"/>
        <v/>
      </c>
      <c r="C1539" s="223"/>
      <c r="D1539" s="224" t="str">
        <f t="shared" si="463"/>
        <v/>
      </c>
      <c r="E1539" s="225"/>
      <c r="F1539" s="226">
        <f t="shared" si="464"/>
        <v>0</v>
      </c>
      <c r="G1539" s="286">
        <f t="shared" si="465"/>
        <v>0</v>
      </c>
    </row>
    <row r="1540" spans="1:7" s="229" customFormat="1" ht="24" customHeight="1" x14ac:dyDescent="0.2">
      <c r="A1540" s="224" t="str">
        <f t="shared" si="461"/>
        <v/>
      </c>
      <c r="B1540" s="222" t="str">
        <f t="shared" si="462"/>
        <v/>
      </c>
      <c r="C1540" s="223"/>
      <c r="D1540" s="224" t="str">
        <f t="shared" si="463"/>
        <v/>
      </c>
      <c r="E1540" s="225"/>
      <c r="F1540" s="226">
        <f t="shared" si="464"/>
        <v>0</v>
      </c>
      <c r="G1540" s="286">
        <f t="shared" si="465"/>
        <v>0</v>
      </c>
    </row>
    <row r="1541" spans="1:7" s="229" customFormat="1" ht="24" customHeight="1" x14ac:dyDescent="0.2">
      <c r="A1541" s="224" t="str">
        <f t="shared" si="461"/>
        <v/>
      </c>
      <c r="B1541" s="222" t="str">
        <f t="shared" si="462"/>
        <v/>
      </c>
      <c r="C1541" s="223"/>
      <c r="D1541" s="224" t="str">
        <f t="shared" si="463"/>
        <v/>
      </c>
      <c r="E1541" s="225"/>
      <c r="F1541" s="226">
        <f t="shared" si="464"/>
        <v>0</v>
      </c>
      <c r="G1541" s="286">
        <f t="shared" si="465"/>
        <v>0</v>
      </c>
    </row>
    <row r="1542" spans="1:7" s="229" customFormat="1" ht="24" customHeight="1" x14ac:dyDescent="0.2">
      <c r="A1542" s="224" t="str">
        <f t="shared" si="461"/>
        <v/>
      </c>
      <c r="B1542" s="222" t="str">
        <f t="shared" si="462"/>
        <v/>
      </c>
      <c r="C1542" s="223"/>
      <c r="D1542" s="224" t="str">
        <f t="shared" si="463"/>
        <v/>
      </c>
      <c r="E1542" s="225"/>
      <c r="F1542" s="226">
        <f t="shared" si="464"/>
        <v>0</v>
      </c>
      <c r="G1542" s="286">
        <f t="shared" si="465"/>
        <v>0</v>
      </c>
    </row>
    <row r="1543" spans="1:7" s="229" customFormat="1" ht="24" customHeight="1" x14ac:dyDescent="0.2">
      <c r="A1543" s="224" t="str">
        <f t="shared" si="461"/>
        <v/>
      </c>
      <c r="B1543" s="222" t="str">
        <f t="shared" si="462"/>
        <v/>
      </c>
      <c r="C1543" s="223"/>
      <c r="D1543" s="224" t="str">
        <f t="shared" si="463"/>
        <v/>
      </c>
      <c r="E1543" s="225"/>
      <c r="F1543" s="226">
        <f t="shared" si="464"/>
        <v>0</v>
      </c>
      <c r="G1543" s="286">
        <f t="shared" si="465"/>
        <v>0</v>
      </c>
    </row>
    <row r="1544" spans="1:7" s="229" customFormat="1" ht="24" customHeight="1" x14ac:dyDescent="0.2">
      <c r="A1544" s="224" t="str">
        <f t="shared" si="461"/>
        <v/>
      </c>
      <c r="B1544" s="222" t="str">
        <f t="shared" si="462"/>
        <v/>
      </c>
      <c r="C1544" s="223"/>
      <c r="D1544" s="224" t="str">
        <f t="shared" si="463"/>
        <v/>
      </c>
      <c r="E1544" s="225"/>
      <c r="F1544" s="226">
        <f t="shared" si="464"/>
        <v>0</v>
      </c>
      <c r="G1544" s="286">
        <f t="shared" si="465"/>
        <v>0</v>
      </c>
    </row>
    <row r="1545" spans="1:7" s="229" customFormat="1" ht="24" customHeight="1" x14ac:dyDescent="0.2">
      <c r="A1545" s="224" t="str">
        <f t="shared" si="461"/>
        <v/>
      </c>
      <c r="B1545" s="222" t="str">
        <f t="shared" si="462"/>
        <v/>
      </c>
      <c r="C1545" s="223"/>
      <c r="D1545" s="224" t="str">
        <f t="shared" si="463"/>
        <v/>
      </c>
      <c r="E1545" s="225"/>
      <c r="F1545" s="226">
        <f t="shared" si="464"/>
        <v>0</v>
      </c>
      <c r="G1545" s="286">
        <f t="shared" si="465"/>
        <v>0</v>
      </c>
    </row>
    <row r="1546" spans="1:7" s="229" customFormat="1" ht="24" customHeight="1" x14ac:dyDescent="0.2">
      <c r="A1546" s="224" t="str">
        <f t="shared" si="461"/>
        <v/>
      </c>
      <c r="B1546" s="222" t="str">
        <f t="shared" si="462"/>
        <v/>
      </c>
      <c r="C1546" s="223"/>
      <c r="D1546" s="224" t="str">
        <f t="shared" si="463"/>
        <v/>
      </c>
      <c r="E1546" s="225"/>
      <c r="F1546" s="226">
        <f t="shared" si="464"/>
        <v>0</v>
      </c>
      <c r="G1546" s="286">
        <f t="shared" si="465"/>
        <v>0</v>
      </c>
    </row>
    <row r="1547" spans="1:7" ht="24" customHeight="1" x14ac:dyDescent="0.2">
      <c r="A1547" s="290"/>
      <c r="B1547" s="97"/>
      <c r="D1547" s="97"/>
      <c r="E1547" s="98"/>
      <c r="F1547" s="273" t="s">
        <v>33</v>
      </c>
      <c r="G1547" s="288">
        <f>SUBTOTAL(9,G1538:G1546)</f>
        <v>0</v>
      </c>
    </row>
    <row r="1548" spans="1:7" ht="24" customHeight="1" x14ac:dyDescent="0.2">
      <c r="A1548" s="291"/>
      <c r="B1548" s="97"/>
      <c r="D1548" s="97"/>
      <c r="E1548" s="98"/>
      <c r="G1548" s="289"/>
    </row>
    <row r="1549" spans="1:7" ht="24" customHeight="1" x14ac:dyDescent="0.2">
      <c r="A1549" s="292" t="str">
        <f>B1507</f>
        <v/>
      </c>
      <c r="B1549" s="293" t="str">
        <f>C1507</f>
        <v/>
      </c>
      <c r="C1549" s="104"/>
      <c r="D1549" s="104" t="s">
        <v>34</v>
      </c>
      <c r="E1549" s="105"/>
      <c r="F1549" s="295" t="s">
        <v>35</v>
      </c>
      <c r="G1549" s="294">
        <f>SUBTOTAL(9,G1512:G1548)</f>
        <v>0</v>
      </c>
    </row>
    <row r="1551" spans="1:7" ht="24" customHeight="1" x14ac:dyDescent="0.2">
      <c r="A1551" s="274" t="s">
        <v>37</v>
      </c>
      <c r="B1551" s="275"/>
      <c r="C1551" s="275"/>
      <c r="D1551" s="275"/>
      <c r="E1551" s="275"/>
      <c r="F1551" s="275"/>
      <c r="G1551" s="276"/>
    </row>
    <row r="1552" spans="1:7" ht="24" customHeight="1" x14ac:dyDescent="0.2">
      <c r="A1552" s="277" t="s">
        <v>602</v>
      </c>
      <c r="B1552" s="93" t="str">
        <f>Comitente</f>
        <v>DIRECCION PROVINCIAL DE ESPACIOS VERDES</v>
      </c>
      <c r="C1552" s="89"/>
      <c r="D1552" s="94"/>
      <c r="E1552" s="94"/>
      <c r="F1552" s="95"/>
      <c r="G1552" s="278"/>
    </row>
    <row r="1553" spans="1:123" ht="24" customHeight="1" x14ac:dyDescent="0.2">
      <c r="A1553" s="277" t="s">
        <v>603</v>
      </c>
      <c r="B1553" s="93">
        <f>Contratista</f>
        <v>0</v>
      </c>
      <c r="C1553" s="90"/>
      <c r="D1553" s="90"/>
      <c r="E1553" s="90"/>
      <c r="F1553" s="96"/>
      <c r="G1553" s="279"/>
    </row>
    <row r="1554" spans="1:123" ht="24" customHeight="1" x14ac:dyDescent="0.2">
      <c r="A1554" s="277" t="s">
        <v>24</v>
      </c>
      <c r="B1554" s="93" t="str">
        <f>Obra</f>
        <v>MANTENIMIENTO DEL ÁREA VERDE Y SISITEMA DE RIEGO DEL 
PARQUE BELGRANO E INFINITO POR DESCUBRIR - RENGLON 3</v>
      </c>
      <c r="C1554" s="90"/>
      <c r="D1554" s="90"/>
      <c r="E1554" s="90"/>
      <c r="F1554" s="96" t="s">
        <v>38</v>
      </c>
      <c r="G1554" s="280">
        <f>Fecha_Base</f>
        <v>44908</v>
      </c>
    </row>
    <row r="1555" spans="1:123" ht="24" customHeight="1" x14ac:dyDescent="0.2">
      <c r="A1555" s="281" t="s">
        <v>601</v>
      </c>
      <c r="B1555" s="91" t="str">
        <f>Ubicación</f>
        <v>CAPITAL</v>
      </c>
      <c r="C1555" s="91"/>
      <c r="D1555" s="97"/>
      <c r="E1555" s="98"/>
      <c r="G1555" s="282"/>
    </row>
    <row r="1556" spans="1:123" ht="24" customHeight="1" x14ac:dyDescent="0.2">
      <c r="A1556" s="281" t="s">
        <v>39</v>
      </c>
      <c r="B1556" s="100" t="str">
        <f>IFERROR(VALUE(LEFT(B1557,FIND(".",B1557)-1)),"")</f>
        <v/>
      </c>
      <c r="C1556" s="92" t="str">
        <f>IFERROR(VLOOKUP(B1556,Tabla_CyP,2,FALSE),"")</f>
        <v/>
      </c>
      <c r="E1556" s="98"/>
      <c r="G1556" s="282"/>
    </row>
    <row r="1557" spans="1:123" ht="24" customHeight="1" x14ac:dyDescent="0.2">
      <c r="A1557" s="281" t="s">
        <v>25</v>
      </c>
      <c r="B1557" s="101" t="str">
        <f>IFERROR(VLOOKUP(COUNTIF($A$1:A1557,"ANALISIS DE PRECIOS"),Tabla_NumeroItem,2,FALSE),"")</f>
        <v/>
      </c>
      <c r="C1557" s="92" t="str">
        <f>IFERROR(VLOOKUP(B1557,Tabla_CyP,2,FALSE),"")</f>
        <v/>
      </c>
      <c r="D1557" s="97"/>
      <c r="E1557" s="98"/>
      <c r="F1557" s="96" t="s">
        <v>26</v>
      </c>
      <c r="G1557" s="283" t="str">
        <f>IFERROR(VLOOKUP(B1557,Tabla_CyP,4,FALSE),"")</f>
        <v/>
      </c>
    </row>
    <row r="1558" spans="1:123" ht="24" customHeight="1" x14ac:dyDescent="0.2">
      <c r="A1558" s="281"/>
      <c r="B1558" s="91"/>
      <c r="D1558" s="97"/>
      <c r="E1558" s="98"/>
      <c r="G1558" s="282"/>
    </row>
    <row r="1559" spans="1:123" ht="24" customHeight="1" x14ac:dyDescent="0.2">
      <c r="A1559" s="331" t="s">
        <v>507</v>
      </c>
      <c r="B1559" s="332"/>
      <c r="C1559" s="333" t="s">
        <v>0</v>
      </c>
      <c r="D1559" s="333" t="s">
        <v>27</v>
      </c>
      <c r="E1559" s="335" t="s">
        <v>28</v>
      </c>
      <c r="F1559" s="337" t="s">
        <v>29</v>
      </c>
      <c r="G1559" s="337" t="s">
        <v>30</v>
      </c>
    </row>
    <row r="1560" spans="1:123" s="97" customFormat="1" ht="24" customHeight="1" x14ac:dyDescent="0.2">
      <c r="A1560" s="102" t="s">
        <v>508</v>
      </c>
      <c r="B1560" s="102" t="s">
        <v>509</v>
      </c>
      <c r="C1560" s="334"/>
      <c r="D1560" s="334"/>
      <c r="E1560" s="336"/>
      <c r="F1560" s="338"/>
      <c r="G1560" s="338"/>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284"/>
      <c r="B1561" s="103"/>
      <c r="C1561" s="143" t="s">
        <v>604</v>
      </c>
      <c r="D1561" s="104"/>
      <c r="E1561" s="105"/>
      <c r="F1561" s="106"/>
      <c r="G1561" s="285"/>
    </row>
    <row r="1562" spans="1:123" s="229" customFormat="1" ht="24" customHeight="1" x14ac:dyDescent="0.2">
      <c r="A1562" s="224" t="str">
        <f t="shared" ref="A1562:A1575" si="466">IFERROR(VLOOKUP(C1562,Tabla_Insumos,4,FALSE),"")</f>
        <v/>
      </c>
      <c r="B1562" s="222" t="str">
        <f>IFERROR(VLOOKUP(C1562,Tabla_Insumos,5,FALSE),"")</f>
        <v/>
      </c>
      <c r="C1562" s="223"/>
      <c r="D1562" s="224" t="str">
        <f t="shared" ref="D1562:D1575" si="467">IFERROR(VLOOKUP(C1562,Tabla_Insumos,2,FALSE),"")</f>
        <v/>
      </c>
      <c r="E1562" s="225"/>
      <c r="F1562" s="226">
        <f t="shared" ref="F1562:F1575" si="468">IFERROR(VLOOKUP(C1562,Tabla_Insumos,3,FALSE),0)</f>
        <v>0</v>
      </c>
      <c r="G1562" s="286">
        <f>ROUND(E1562*F1562,2)</f>
        <v>0</v>
      </c>
    </row>
    <row r="1563" spans="1:123" s="229" customFormat="1" ht="24" customHeight="1" x14ac:dyDescent="0.2">
      <c r="A1563" s="224" t="str">
        <f t="shared" si="466"/>
        <v/>
      </c>
      <c r="B1563" s="222" t="str">
        <f t="shared" ref="B1563:B1575" si="469">IFERROR(VLOOKUP(C1563,Tabla_Insumos,5,FALSE),"")</f>
        <v/>
      </c>
      <c r="C1563" s="223"/>
      <c r="D1563" s="224" t="str">
        <f t="shared" si="467"/>
        <v/>
      </c>
      <c r="E1563" s="225"/>
      <c r="F1563" s="226">
        <f t="shared" si="468"/>
        <v>0</v>
      </c>
      <c r="G1563" s="286">
        <f t="shared" ref="G1563:G1575" si="470">ROUND(E1563*F1563,2)</f>
        <v>0</v>
      </c>
    </row>
    <row r="1564" spans="1:123" s="229" customFormat="1" ht="24" customHeight="1" x14ac:dyDescent="0.2">
      <c r="A1564" s="224" t="str">
        <f t="shared" si="466"/>
        <v/>
      </c>
      <c r="B1564" s="222" t="str">
        <f t="shared" si="469"/>
        <v/>
      </c>
      <c r="C1564" s="223"/>
      <c r="D1564" s="224" t="str">
        <f t="shared" si="467"/>
        <v/>
      </c>
      <c r="E1564" s="225"/>
      <c r="F1564" s="226">
        <f t="shared" si="468"/>
        <v>0</v>
      </c>
      <c r="G1564" s="286">
        <f t="shared" si="470"/>
        <v>0</v>
      </c>
    </row>
    <row r="1565" spans="1:123" s="229" customFormat="1" ht="24" customHeight="1" x14ac:dyDescent="0.2">
      <c r="A1565" s="224" t="str">
        <f t="shared" si="466"/>
        <v/>
      </c>
      <c r="B1565" s="222" t="str">
        <f t="shared" si="469"/>
        <v/>
      </c>
      <c r="C1565" s="223"/>
      <c r="D1565" s="224" t="str">
        <f t="shared" si="467"/>
        <v/>
      </c>
      <c r="E1565" s="225"/>
      <c r="F1565" s="226">
        <f t="shared" si="468"/>
        <v>0</v>
      </c>
      <c r="G1565" s="286">
        <f t="shared" si="470"/>
        <v>0</v>
      </c>
    </row>
    <row r="1566" spans="1:123" s="229" customFormat="1" ht="24" customHeight="1" x14ac:dyDescent="0.2">
      <c r="A1566" s="224" t="str">
        <f t="shared" si="466"/>
        <v/>
      </c>
      <c r="B1566" s="222" t="str">
        <f t="shared" si="469"/>
        <v/>
      </c>
      <c r="C1566" s="223"/>
      <c r="D1566" s="224" t="str">
        <f t="shared" si="467"/>
        <v/>
      </c>
      <c r="E1566" s="225"/>
      <c r="F1566" s="226">
        <f t="shared" si="468"/>
        <v>0</v>
      </c>
      <c r="G1566" s="286">
        <f t="shared" si="470"/>
        <v>0</v>
      </c>
    </row>
    <row r="1567" spans="1:123" s="229" customFormat="1" ht="24" customHeight="1" x14ac:dyDescent="0.2">
      <c r="A1567" s="224" t="str">
        <f t="shared" si="466"/>
        <v/>
      </c>
      <c r="B1567" s="222" t="str">
        <f t="shared" si="469"/>
        <v/>
      </c>
      <c r="C1567" s="223"/>
      <c r="D1567" s="224" t="str">
        <f t="shared" si="467"/>
        <v/>
      </c>
      <c r="E1567" s="225"/>
      <c r="F1567" s="226">
        <f t="shared" si="468"/>
        <v>0</v>
      </c>
      <c r="G1567" s="286">
        <f t="shared" si="470"/>
        <v>0</v>
      </c>
    </row>
    <row r="1568" spans="1:123" s="229" customFormat="1" ht="24" customHeight="1" x14ac:dyDescent="0.2">
      <c r="A1568" s="224" t="str">
        <f t="shared" si="466"/>
        <v/>
      </c>
      <c r="B1568" s="222" t="str">
        <f t="shared" si="469"/>
        <v/>
      </c>
      <c r="C1568" s="223"/>
      <c r="D1568" s="224" t="str">
        <f t="shared" si="467"/>
        <v/>
      </c>
      <c r="E1568" s="225"/>
      <c r="F1568" s="226">
        <f t="shared" si="468"/>
        <v>0</v>
      </c>
      <c r="G1568" s="286">
        <f t="shared" si="470"/>
        <v>0</v>
      </c>
    </row>
    <row r="1569" spans="1:7" s="229" customFormat="1" ht="24" customHeight="1" x14ac:dyDescent="0.2">
      <c r="A1569" s="224" t="str">
        <f t="shared" si="466"/>
        <v/>
      </c>
      <c r="B1569" s="222" t="str">
        <f t="shared" si="469"/>
        <v/>
      </c>
      <c r="C1569" s="223"/>
      <c r="D1569" s="224" t="str">
        <f t="shared" si="467"/>
        <v/>
      </c>
      <c r="E1569" s="225"/>
      <c r="F1569" s="226">
        <f t="shared" si="468"/>
        <v>0</v>
      </c>
      <c r="G1569" s="286">
        <f t="shared" si="470"/>
        <v>0</v>
      </c>
    </row>
    <row r="1570" spans="1:7" s="229" customFormat="1" ht="24" customHeight="1" x14ac:dyDescent="0.2">
      <c r="A1570" s="224" t="str">
        <f t="shared" si="466"/>
        <v/>
      </c>
      <c r="B1570" s="222" t="str">
        <f t="shared" si="469"/>
        <v/>
      </c>
      <c r="C1570" s="223"/>
      <c r="D1570" s="224" t="str">
        <f t="shared" si="467"/>
        <v/>
      </c>
      <c r="E1570" s="225"/>
      <c r="F1570" s="226">
        <f t="shared" si="468"/>
        <v>0</v>
      </c>
      <c r="G1570" s="286">
        <f t="shared" si="470"/>
        <v>0</v>
      </c>
    </row>
    <row r="1571" spans="1:7" s="229" customFormat="1" ht="24" customHeight="1" x14ac:dyDescent="0.2">
      <c r="A1571" s="224" t="str">
        <f t="shared" si="466"/>
        <v/>
      </c>
      <c r="B1571" s="222" t="str">
        <f t="shared" si="469"/>
        <v/>
      </c>
      <c r="C1571" s="223"/>
      <c r="D1571" s="224" t="str">
        <f t="shared" si="467"/>
        <v/>
      </c>
      <c r="E1571" s="225"/>
      <c r="F1571" s="226">
        <f t="shared" si="468"/>
        <v>0</v>
      </c>
      <c r="G1571" s="286">
        <f t="shared" si="470"/>
        <v>0</v>
      </c>
    </row>
    <row r="1572" spans="1:7" s="229" customFormat="1" ht="24" customHeight="1" x14ac:dyDescent="0.2">
      <c r="A1572" s="224" t="str">
        <f t="shared" si="466"/>
        <v/>
      </c>
      <c r="B1572" s="222" t="str">
        <f t="shared" si="469"/>
        <v/>
      </c>
      <c r="C1572" s="223"/>
      <c r="D1572" s="224" t="str">
        <f t="shared" si="467"/>
        <v/>
      </c>
      <c r="E1572" s="225"/>
      <c r="F1572" s="226">
        <f t="shared" si="468"/>
        <v>0</v>
      </c>
      <c r="G1572" s="286">
        <f t="shared" si="470"/>
        <v>0</v>
      </c>
    </row>
    <row r="1573" spans="1:7" s="229" customFormat="1" ht="24" customHeight="1" x14ac:dyDescent="0.2">
      <c r="A1573" s="224" t="str">
        <f t="shared" si="466"/>
        <v/>
      </c>
      <c r="B1573" s="222" t="str">
        <f t="shared" si="469"/>
        <v/>
      </c>
      <c r="C1573" s="223"/>
      <c r="D1573" s="224" t="str">
        <f t="shared" si="467"/>
        <v/>
      </c>
      <c r="E1573" s="225"/>
      <c r="F1573" s="226">
        <f t="shared" si="468"/>
        <v>0</v>
      </c>
      <c r="G1573" s="286">
        <f t="shared" si="470"/>
        <v>0</v>
      </c>
    </row>
    <row r="1574" spans="1:7" s="229" customFormat="1" ht="24" customHeight="1" x14ac:dyDescent="0.2">
      <c r="A1574" s="224" t="str">
        <f t="shared" si="466"/>
        <v/>
      </c>
      <c r="B1574" s="222" t="str">
        <f t="shared" si="469"/>
        <v/>
      </c>
      <c r="C1574" s="223"/>
      <c r="D1574" s="224" t="str">
        <f t="shared" si="467"/>
        <v/>
      </c>
      <c r="E1574" s="225"/>
      <c r="F1574" s="226">
        <f t="shared" si="468"/>
        <v>0</v>
      </c>
      <c r="G1574" s="286">
        <f t="shared" si="470"/>
        <v>0</v>
      </c>
    </row>
    <row r="1575" spans="1:7" s="229" customFormat="1" ht="24" customHeight="1" x14ac:dyDescent="0.2">
      <c r="A1575" s="224" t="str">
        <f t="shared" si="466"/>
        <v/>
      </c>
      <c r="B1575" s="222" t="str">
        <f t="shared" si="469"/>
        <v/>
      </c>
      <c r="C1575" s="223"/>
      <c r="D1575" s="224" t="str">
        <f t="shared" si="467"/>
        <v/>
      </c>
      <c r="E1575" s="225"/>
      <c r="F1575" s="227">
        <f t="shared" si="468"/>
        <v>0</v>
      </c>
      <c r="G1575" s="286">
        <f t="shared" si="470"/>
        <v>0</v>
      </c>
    </row>
    <row r="1576" spans="1:7" ht="24" customHeight="1" x14ac:dyDescent="0.2">
      <c r="A1576" s="287"/>
      <c r="D1576" s="97"/>
      <c r="E1576" s="98"/>
      <c r="F1576" s="273" t="s">
        <v>31</v>
      </c>
      <c r="G1576" s="288">
        <f>SUBTOTAL(9,G1562:G1575)</f>
        <v>0</v>
      </c>
    </row>
    <row r="1577" spans="1:7" ht="24" customHeight="1" x14ac:dyDescent="0.2">
      <c r="A1577" s="287"/>
      <c r="C1577" s="107" t="s">
        <v>605</v>
      </c>
      <c r="D1577" s="97"/>
      <c r="E1577" s="98"/>
      <c r="G1577" s="289"/>
    </row>
    <row r="1578" spans="1:7" s="229" customFormat="1" ht="24" customHeight="1" x14ac:dyDescent="0.2">
      <c r="A1578" s="224" t="str">
        <f t="shared" ref="A1578:A1585" si="471">IFERROR(VLOOKUP(C1578,Tabla_Insumos,4,FALSE),"")</f>
        <v/>
      </c>
      <c r="B1578" s="222">
        <f t="shared" ref="B1578:B1585" si="472">IFERROR(VLOOKUP(A1578,Tabla_Indices,5,FALSE),"")</f>
        <v>0</v>
      </c>
      <c r="C1578" s="223"/>
      <c r="D1578" s="224" t="str">
        <f t="shared" ref="D1578:D1585" si="473">IFERROR(VLOOKUP(C1578,Tabla_Insumos,2,FALSE),"")</f>
        <v/>
      </c>
      <c r="E1578" s="225"/>
      <c r="F1578" s="228">
        <f t="shared" ref="F1578:F1585" si="474">IFERROR(VLOOKUP(C1578,Tabla_Insumos,3,FALSE),0)</f>
        <v>0</v>
      </c>
      <c r="G1578" s="286">
        <f>ROUND(E1578*F1578,2)</f>
        <v>0</v>
      </c>
    </row>
    <row r="1579" spans="1:7" s="229" customFormat="1" ht="24" customHeight="1" x14ac:dyDescent="0.2">
      <c r="A1579" s="224" t="str">
        <f t="shared" si="471"/>
        <v/>
      </c>
      <c r="B1579" s="222">
        <f t="shared" si="472"/>
        <v>0</v>
      </c>
      <c r="C1579" s="223"/>
      <c r="D1579" s="224" t="str">
        <f t="shared" si="473"/>
        <v/>
      </c>
      <c r="E1579" s="225"/>
      <c r="F1579" s="228">
        <f t="shared" si="474"/>
        <v>0</v>
      </c>
      <c r="G1579" s="286">
        <f>ROUND(E1579*F1579,2)</f>
        <v>0</v>
      </c>
    </row>
    <row r="1580" spans="1:7" s="229" customFormat="1" ht="24" customHeight="1" x14ac:dyDescent="0.2">
      <c r="A1580" s="224" t="str">
        <f t="shared" si="471"/>
        <v/>
      </c>
      <c r="B1580" s="222">
        <f t="shared" si="472"/>
        <v>0</v>
      </c>
      <c r="C1580" s="223"/>
      <c r="D1580" s="224" t="str">
        <f t="shared" si="473"/>
        <v/>
      </c>
      <c r="E1580" s="225"/>
      <c r="F1580" s="228">
        <f t="shared" si="474"/>
        <v>0</v>
      </c>
      <c r="G1580" s="286">
        <f t="shared" ref="G1580:G1585" si="475">ROUND(E1580*F1580,2)</f>
        <v>0</v>
      </c>
    </row>
    <row r="1581" spans="1:7" s="229" customFormat="1" ht="24" customHeight="1" x14ac:dyDescent="0.2">
      <c r="A1581" s="224" t="str">
        <f t="shared" si="471"/>
        <v/>
      </c>
      <c r="B1581" s="222">
        <f t="shared" si="472"/>
        <v>0</v>
      </c>
      <c r="C1581" s="223"/>
      <c r="D1581" s="224" t="str">
        <f t="shared" si="473"/>
        <v/>
      </c>
      <c r="E1581" s="225"/>
      <c r="F1581" s="228">
        <f t="shared" si="474"/>
        <v>0</v>
      </c>
      <c r="G1581" s="286">
        <f t="shared" si="475"/>
        <v>0</v>
      </c>
    </row>
    <row r="1582" spans="1:7" s="229" customFormat="1" ht="24" customHeight="1" x14ac:dyDescent="0.2">
      <c r="A1582" s="224" t="str">
        <f t="shared" si="471"/>
        <v/>
      </c>
      <c r="B1582" s="222">
        <f t="shared" si="472"/>
        <v>0</v>
      </c>
      <c r="C1582" s="223"/>
      <c r="D1582" s="224" t="str">
        <f t="shared" si="473"/>
        <v/>
      </c>
      <c r="E1582" s="225"/>
      <c r="F1582" s="226">
        <f t="shared" si="474"/>
        <v>0</v>
      </c>
      <c r="G1582" s="286">
        <f t="shared" si="475"/>
        <v>0</v>
      </c>
    </row>
    <row r="1583" spans="1:7" s="229" customFormat="1" ht="24" customHeight="1" x14ac:dyDescent="0.2">
      <c r="A1583" s="224" t="str">
        <f t="shared" si="471"/>
        <v/>
      </c>
      <c r="B1583" s="222">
        <f t="shared" si="472"/>
        <v>0</v>
      </c>
      <c r="C1583" s="223"/>
      <c r="D1583" s="224" t="str">
        <f t="shared" si="473"/>
        <v/>
      </c>
      <c r="E1583" s="225"/>
      <c r="F1583" s="226">
        <f t="shared" si="474"/>
        <v>0</v>
      </c>
      <c r="G1583" s="286">
        <f t="shared" si="475"/>
        <v>0</v>
      </c>
    </row>
    <row r="1584" spans="1:7" s="229" customFormat="1" ht="24" customHeight="1" x14ac:dyDescent="0.2">
      <c r="A1584" s="224" t="str">
        <f t="shared" si="471"/>
        <v/>
      </c>
      <c r="B1584" s="222">
        <f t="shared" si="472"/>
        <v>0</v>
      </c>
      <c r="C1584" s="223"/>
      <c r="D1584" s="224" t="str">
        <f t="shared" si="473"/>
        <v/>
      </c>
      <c r="E1584" s="225"/>
      <c r="F1584" s="226">
        <f t="shared" si="474"/>
        <v>0</v>
      </c>
      <c r="G1584" s="286">
        <f t="shared" si="475"/>
        <v>0</v>
      </c>
    </row>
    <row r="1585" spans="1:7" s="229" customFormat="1" ht="24" customHeight="1" x14ac:dyDescent="0.2">
      <c r="A1585" s="224" t="str">
        <f t="shared" si="471"/>
        <v/>
      </c>
      <c r="B1585" s="222">
        <f t="shared" si="472"/>
        <v>0</v>
      </c>
      <c r="C1585" s="223"/>
      <c r="D1585" s="224" t="str">
        <f t="shared" si="473"/>
        <v/>
      </c>
      <c r="E1585" s="225"/>
      <c r="F1585" s="226">
        <f t="shared" si="474"/>
        <v>0</v>
      </c>
      <c r="G1585" s="286">
        <f t="shared" si="475"/>
        <v>0</v>
      </c>
    </row>
    <row r="1586" spans="1:7" ht="24" customHeight="1" x14ac:dyDescent="0.2">
      <c r="A1586" s="287"/>
      <c r="D1586" s="97"/>
      <c r="E1586" s="98"/>
      <c r="F1586" s="273" t="s">
        <v>32</v>
      </c>
      <c r="G1586" s="288">
        <f>SUBTOTAL(9,G1578:G1585)</f>
        <v>0</v>
      </c>
    </row>
    <row r="1587" spans="1:7" ht="24" customHeight="1" x14ac:dyDescent="0.2">
      <c r="A1587" s="287"/>
      <c r="C1587" s="107" t="s">
        <v>606</v>
      </c>
      <c r="D1587" s="97"/>
      <c r="E1587" s="98"/>
      <c r="G1587" s="289"/>
    </row>
    <row r="1588" spans="1:7" s="229" customFormat="1" ht="24" customHeight="1" x14ac:dyDescent="0.2">
      <c r="A1588" s="224" t="str">
        <f t="shared" ref="A1588:A1596" si="476">IFERROR(VLOOKUP(C1588,Tabla_Insumos,4,FALSE),"")</f>
        <v/>
      </c>
      <c r="B1588" s="222" t="str">
        <f t="shared" ref="B1588:B1596" si="477">IFERROR(VLOOKUP(C1588,Tabla_Insumos,5,FALSE),"")</f>
        <v/>
      </c>
      <c r="C1588" s="223"/>
      <c r="D1588" s="224" t="str">
        <f t="shared" ref="D1588:D1596" si="478">IFERROR(VLOOKUP(C1588,Tabla_Insumos,2,FALSE),"")</f>
        <v/>
      </c>
      <c r="E1588" s="225"/>
      <c r="F1588" s="226">
        <f t="shared" ref="F1588:F1596" si="479">IFERROR(VLOOKUP(C1588,Tabla_Insumos,3,FALSE),0)</f>
        <v>0</v>
      </c>
      <c r="G1588" s="286">
        <f t="shared" ref="G1588:G1596" si="480">ROUND(E1588*F1588,2)</f>
        <v>0</v>
      </c>
    </row>
    <row r="1589" spans="1:7" s="229" customFormat="1" ht="24" customHeight="1" x14ac:dyDescent="0.2">
      <c r="A1589" s="224" t="str">
        <f t="shared" si="476"/>
        <v/>
      </c>
      <c r="B1589" s="222" t="str">
        <f t="shared" si="477"/>
        <v/>
      </c>
      <c r="C1589" s="223"/>
      <c r="D1589" s="224" t="str">
        <f t="shared" si="478"/>
        <v/>
      </c>
      <c r="E1589" s="225"/>
      <c r="F1589" s="226">
        <f t="shared" si="479"/>
        <v>0</v>
      </c>
      <c r="G1589" s="286">
        <f t="shared" si="480"/>
        <v>0</v>
      </c>
    </row>
    <row r="1590" spans="1:7" s="229" customFormat="1" ht="24" customHeight="1" x14ac:dyDescent="0.2">
      <c r="A1590" s="224" t="str">
        <f t="shared" si="476"/>
        <v/>
      </c>
      <c r="B1590" s="222" t="str">
        <f t="shared" si="477"/>
        <v/>
      </c>
      <c r="C1590" s="223"/>
      <c r="D1590" s="224" t="str">
        <f t="shared" si="478"/>
        <v/>
      </c>
      <c r="E1590" s="225"/>
      <c r="F1590" s="226">
        <f t="shared" si="479"/>
        <v>0</v>
      </c>
      <c r="G1590" s="286">
        <f t="shared" si="480"/>
        <v>0</v>
      </c>
    </row>
    <row r="1591" spans="1:7" s="229" customFormat="1" ht="24" customHeight="1" x14ac:dyDescent="0.2">
      <c r="A1591" s="224" t="str">
        <f t="shared" si="476"/>
        <v/>
      </c>
      <c r="B1591" s="222" t="str">
        <f t="shared" si="477"/>
        <v/>
      </c>
      <c r="C1591" s="223"/>
      <c r="D1591" s="224" t="str">
        <f t="shared" si="478"/>
        <v/>
      </c>
      <c r="E1591" s="225"/>
      <c r="F1591" s="226">
        <f t="shared" si="479"/>
        <v>0</v>
      </c>
      <c r="G1591" s="286">
        <f t="shared" si="480"/>
        <v>0</v>
      </c>
    </row>
    <row r="1592" spans="1:7" s="229" customFormat="1" ht="24" customHeight="1" x14ac:dyDescent="0.2">
      <c r="A1592" s="224" t="str">
        <f t="shared" si="476"/>
        <v/>
      </c>
      <c r="B1592" s="222" t="str">
        <f t="shared" si="477"/>
        <v/>
      </c>
      <c r="C1592" s="223"/>
      <c r="D1592" s="224" t="str">
        <f t="shared" si="478"/>
        <v/>
      </c>
      <c r="E1592" s="225"/>
      <c r="F1592" s="226">
        <f t="shared" si="479"/>
        <v>0</v>
      </c>
      <c r="G1592" s="286">
        <f t="shared" si="480"/>
        <v>0</v>
      </c>
    </row>
    <row r="1593" spans="1:7" s="229" customFormat="1" ht="24" customHeight="1" x14ac:dyDescent="0.2">
      <c r="A1593" s="224" t="str">
        <f t="shared" si="476"/>
        <v/>
      </c>
      <c r="B1593" s="222" t="str">
        <f t="shared" si="477"/>
        <v/>
      </c>
      <c r="C1593" s="223"/>
      <c r="D1593" s="224" t="str">
        <f t="shared" si="478"/>
        <v/>
      </c>
      <c r="E1593" s="225"/>
      <c r="F1593" s="226">
        <f t="shared" si="479"/>
        <v>0</v>
      </c>
      <c r="G1593" s="286">
        <f t="shared" si="480"/>
        <v>0</v>
      </c>
    </row>
    <row r="1594" spans="1:7" s="229" customFormat="1" ht="24" customHeight="1" x14ac:dyDescent="0.2">
      <c r="A1594" s="224" t="str">
        <f t="shared" si="476"/>
        <v/>
      </c>
      <c r="B1594" s="222" t="str">
        <f t="shared" si="477"/>
        <v/>
      </c>
      <c r="C1594" s="223"/>
      <c r="D1594" s="224" t="str">
        <f t="shared" si="478"/>
        <v/>
      </c>
      <c r="E1594" s="225"/>
      <c r="F1594" s="226">
        <f t="shared" si="479"/>
        <v>0</v>
      </c>
      <c r="G1594" s="286">
        <f t="shared" si="480"/>
        <v>0</v>
      </c>
    </row>
    <row r="1595" spans="1:7" s="229" customFormat="1" ht="24" customHeight="1" x14ac:dyDescent="0.2">
      <c r="A1595" s="224" t="str">
        <f t="shared" si="476"/>
        <v/>
      </c>
      <c r="B1595" s="222" t="str">
        <f t="shared" si="477"/>
        <v/>
      </c>
      <c r="C1595" s="223"/>
      <c r="D1595" s="224" t="str">
        <f t="shared" si="478"/>
        <v/>
      </c>
      <c r="E1595" s="225"/>
      <c r="F1595" s="226">
        <f t="shared" si="479"/>
        <v>0</v>
      </c>
      <c r="G1595" s="286">
        <f t="shared" si="480"/>
        <v>0</v>
      </c>
    </row>
    <row r="1596" spans="1:7" s="229" customFormat="1" ht="24" customHeight="1" x14ac:dyDescent="0.2">
      <c r="A1596" s="224" t="str">
        <f t="shared" si="476"/>
        <v/>
      </c>
      <c r="B1596" s="222" t="str">
        <f t="shared" si="477"/>
        <v/>
      </c>
      <c r="C1596" s="223"/>
      <c r="D1596" s="224" t="str">
        <f t="shared" si="478"/>
        <v/>
      </c>
      <c r="E1596" s="225"/>
      <c r="F1596" s="226">
        <f t="shared" si="479"/>
        <v>0</v>
      </c>
      <c r="G1596" s="286">
        <f t="shared" si="480"/>
        <v>0</v>
      </c>
    </row>
    <row r="1597" spans="1:7" ht="24" customHeight="1" x14ac:dyDescent="0.2">
      <c r="A1597" s="290"/>
      <c r="B1597" s="97"/>
      <c r="D1597" s="97"/>
      <c r="E1597" s="98"/>
      <c r="F1597" s="273" t="s">
        <v>33</v>
      </c>
      <c r="G1597" s="288">
        <f>SUBTOTAL(9,G1588:G1596)</f>
        <v>0</v>
      </c>
    </row>
    <row r="1598" spans="1:7" ht="24" customHeight="1" x14ac:dyDescent="0.2">
      <c r="A1598" s="291"/>
      <c r="B1598" s="97"/>
      <c r="D1598" s="97"/>
      <c r="E1598" s="98"/>
      <c r="G1598" s="289"/>
    </row>
    <row r="1599" spans="1:7" ht="24" customHeight="1" x14ac:dyDescent="0.2">
      <c r="A1599" s="292" t="str">
        <f>B1557</f>
        <v/>
      </c>
      <c r="B1599" s="293" t="str">
        <f>C1557</f>
        <v/>
      </c>
      <c r="C1599" s="104"/>
      <c r="D1599" s="104" t="s">
        <v>34</v>
      </c>
      <c r="E1599" s="105"/>
      <c r="F1599" s="295" t="s">
        <v>35</v>
      </c>
      <c r="G1599" s="294">
        <f>SUBTOTAL(9,G1562:G1598)</f>
        <v>0</v>
      </c>
    </row>
    <row r="1601" spans="1:123" ht="24" customHeight="1" x14ac:dyDescent="0.2">
      <c r="A1601" s="274" t="s">
        <v>37</v>
      </c>
      <c r="B1601" s="275"/>
      <c r="C1601" s="275"/>
      <c r="D1601" s="275"/>
      <c r="E1601" s="275"/>
      <c r="F1601" s="275"/>
      <c r="G1601" s="276"/>
    </row>
    <row r="1602" spans="1:123" ht="24" customHeight="1" x14ac:dyDescent="0.2">
      <c r="A1602" s="277" t="s">
        <v>602</v>
      </c>
      <c r="B1602" s="93" t="str">
        <f>Comitente</f>
        <v>DIRECCION PROVINCIAL DE ESPACIOS VERDES</v>
      </c>
      <c r="C1602" s="89"/>
      <c r="D1602" s="94"/>
      <c r="E1602" s="94"/>
      <c r="F1602" s="95"/>
      <c r="G1602" s="278"/>
    </row>
    <row r="1603" spans="1:123" ht="24" customHeight="1" x14ac:dyDescent="0.2">
      <c r="A1603" s="277" t="s">
        <v>603</v>
      </c>
      <c r="B1603" s="93">
        <f>Contratista</f>
        <v>0</v>
      </c>
      <c r="C1603" s="90"/>
      <c r="D1603" s="90"/>
      <c r="E1603" s="90"/>
      <c r="F1603" s="96"/>
      <c r="G1603" s="279"/>
    </row>
    <row r="1604" spans="1:123" ht="24" customHeight="1" x14ac:dyDescent="0.2">
      <c r="A1604" s="277" t="s">
        <v>24</v>
      </c>
      <c r="B1604" s="93" t="str">
        <f>Obra</f>
        <v>MANTENIMIENTO DEL ÁREA VERDE Y SISITEMA DE RIEGO DEL 
PARQUE BELGRANO E INFINITO POR DESCUBRIR - RENGLON 3</v>
      </c>
      <c r="C1604" s="90"/>
      <c r="D1604" s="90"/>
      <c r="E1604" s="90"/>
      <c r="F1604" s="96" t="s">
        <v>38</v>
      </c>
      <c r="G1604" s="280">
        <f>Fecha_Base</f>
        <v>44908</v>
      </c>
    </row>
    <row r="1605" spans="1:123" ht="24" customHeight="1" x14ac:dyDescent="0.2">
      <c r="A1605" s="281" t="s">
        <v>601</v>
      </c>
      <c r="B1605" s="91" t="str">
        <f>Ubicación</f>
        <v>CAPITAL</v>
      </c>
      <c r="C1605" s="91"/>
      <c r="D1605" s="97"/>
      <c r="E1605" s="98"/>
      <c r="G1605" s="282"/>
    </row>
    <row r="1606" spans="1:123" ht="24" customHeight="1" x14ac:dyDescent="0.2">
      <c r="A1606" s="281" t="s">
        <v>39</v>
      </c>
      <c r="B1606" s="100" t="str">
        <f>IFERROR(VALUE(LEFT(B1607,FIND(".",B1607)-1)),"")</f>
        <v/>
      </c>
      <c r="C1606" s="92" t="str">
        <f>IFERROR(VLOOKUP(B1606,Tabla_CyP,2,FALSE),"")</f>
        <v/>
      </c>
      <c r="E1606" s="98"/>
      <c r="G1606" s="282"/>
    </row>
    <row r="1607" spans="1:123" ht="24" customHeight="1" x14ac:dyDescent="0.2">
      <c r="A1607" s="281" t="s">
        <v>25</v>
      </c>
      <c r="B1607" s="101" t="str">
        <f>IFERROR(VLOOKUP(COUNTIF($A$1:A1607,"ANALISIS DE PRECIOS"),Tabla_NumeroItem,2,FALSE),"")</f>
        <v/>
      </c>
      <c r="C1607" s="92" t="str">
        <f>IFERROR(VLOOKUP(B1607,Tabla_CyP,2,FALSE),"")</f>
        <v/>
      </c>
      <c r="D1607" s="97"/>
      <c r="E1607" s="98"/>
      <c r="F1607" s="96" t="s">
        <v>26</v>
      </c>
      <c r="G1607" s="283" t="str">
        <f>IFERROR(VLOOKUP(B1607,Tabla_CyP,4,FALSE),"")</f>
        <v/>
      </c>
    </row>
    <row r="1608" spans="1:123" ht="24" customHeight="1" x14ac:dyDescent="0.2">
      <c r="A1608" s="281"/>
      <c r="B1608" s="91"/>
      <c r="D1608" s="97"/>
      <c r="E1608" s="98"/>
      <c r="G1608" s="282"/>
    </row>
    <row r="1609" spans="1:123" ht="24" customHeight="1" x14ac:dyDescent="0.2">
      <c r="A1609" s="331" t="s">
        <v>507</v>
      </c>
      <c r="B1609" s="332"/>
      <c r="C1609" s="333" t="s">
        <v>0</v>
      </c>
      <c r="D1609" s="333" t="s">
        <v>27</v>
      </c>
      <c r="E1609" s="335" t="s">
        <v>28</v>
      </c>
      <c r="F1609" s="337" t="s">
        <v>29</v>
      </c>
      <c r="G1609" s="337" t="s">
        <v>30</v>
      </c>
    </row>
    <row r="1610" spans="1:123" s="97" customFormat="1" ht="24" customHeight="1" x14ac:dyDescent="0.2">
      <c r="A1610" s="102" t="s">
        <v>508</v>
      </c>
      <c r="B1610" s="102" t="s">
        <v>509</v>
      </c>
      <c r="C1610" s="334"/>
      <c r="D1610" s="334"/>
      <c r="E1610" s="336"/>
      <c r="F1610" s="338"/>
      <c r="G1610" s="338"/>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284"/>
      <c r="B1611" s="103"/>
      <c r="C1611" s="143" t="s">
        <v>604</v>
      </c>
      <c r="D1611" s="104"/>
      <c r="E1611" s="105"/>
      <c r="F1611" s="106"/>
      <c r="G1611" s="285"/>
    </row>
    <row r="1612" spans="1:123" s="229" customFormat="1" ht="24" customHeight="1" x14ac:dyDescent="0.2">
      <c r="A1612" s="224" t="str">
        <f t="shared" ref="A1612:A1625" si="481">IFERROR(VLOOKUP(C1612,Tabla_Insumos,4,FALSE),"")</f>
        <v/>
      </c>
      <c r="B1612" s="222" t="str">
        <f>IFERROR(VLOOKUP(C1612,Tabla_Insumos,5,FALSE),"")</f>
        <v/>
      </c>
      <c r="C1612" s="223"/>
      <c r="D1612" s="224" t="str">
        <f t="shared" ref="D1612:D1625" si="482">IFERROR(VLOOKUP(C1612,Tabla_Insumos,2,FALSE),"")</f>
        <v/>
      </c>
      <c r="E1612" s="225"/>
      <c r="F1612" s="226">
        <f t="shared" ref="F1612:F1625" si="483">IFERROR(VLOOKUP(C1612,Tabla_Insumos,3,FALSE),0)</f>
        <v>0</v>
      </c>
      <c r="G1612" s="286">
        <f>ROUND(E1612*F1612,2)</f>
        <v>0</v>
      </c>
    </row>
    <row r="1613" spans="1:123" s="229" customFormat="1" ht="24" customHeight="1" x14ac:dyDescent="0.2">
      <c r="A1613" s="224" t="str">
        <f t="shared" si="481"/>
        <v/>
      </c>
      <c r="B1613" s="222" t="str">
        <f t="shared" ref="B1613:B1625" si="484">IFERROR(VLOOKUP(C1613,Tabla_Insumos,5,FALSE),"")</f>
        <v/>
      </c>
      <c r="C1613" s="223"/>
      <c r="D1613" s="224" t="str">
        <f t="shared" si="482"/>
        <v/>
      </c>
      <c r="E1613" s="225"/>
      <c r="F1613" s="226">
        <f t="shared" si="483"/>
        <v>0</v>
      </c>
      <c r="G1613" s="286">
        <f t="shared" ref="G1613:G1625" si="485">ROUND(E1613*F1613,2)</f>
        <v>0</v>
      </c>
    </row>
    <row r="1614" spans="1:123" s="229" customFormat="1" ht="24" customHeight="1" x14ac:dyDescent="0.2">
      <c r="A1614" s="224" t="str">
        <f t="shared" si="481"/>
        <v/>
      </c>
      <c r="B1614" s="222" t="str">
        <f t="shared" si="484"/>
        <v/>
      </c>
      <c r="C1614" s="223"/>
      <c r="D1614" s="224" t="str">
        <f t="shared" si="482"/>
        <v/>
      </c>
      <c r="E1614" s="225"/>
      <c r="F1614" s="226">
        <f t="shared" si="483"/>
        <v>0</v>
      </c>
      <c r="G1614" s="286">
        <f t="shared" si="485"/>
        <v>0</v>
      </c>
    </row>
    <row r="1615" spans="1:123" s="229" customFormat="1" ht="24" customHeight="1" x14ac:dyDescent="0.2">
      <c r="A1615" s="224" t="str">
        <f t="shared" si="481"/>
        <v/>
      </c>
      <c r="B1615" s="222" t="str">
        <f t="shared" si="484"/>
        <v/>
      </c>
      <c r="C1615" s="223"/>
      <c r="D1615" s="224" t="str">
        <f t="shared" si="482"/>
        <v/>
      </c>
      <c r="E1615" s="225"/>
      <c r="F1615" s="226">
        <f t="shared" si="483"/>
        <v>0</v>
      </c>
      <c r="G1615" s="286">
        <f t="shared" si="485"/>
        <v>0</v>
      </c>
    </row>
    <row r="1616" spans="1:123" s="229" customFormat="1" ht="24" customHeight="1" x14ac:dyDescent="0.2">
      <c r="A1616" s="224" t="str">
        <f t="shared" si="481"/>
        <v/>
      </c>
      <c r="B1616" s="222" t="str">
        <f t="shared" si="484"/>
        <v/>
      </c>
      <c r="C1616" s="223"/>
      <c r="D1616" s="224" t="str">
        <f t="shared" si="482"/>
        <v/>
      </c>
      <c r="E1616" s="225"/>
      <c r="F1616" s="226">
        <f t="shared" si="483"/>
        <v>0</v>
      </c>
      <c r="G1616" s="286">
        <f t="shared" si="485"/>
        <v>0</v>
      </c>
    </row>
    <row r="1617" spans="1:7" s="229" customFormat="1" ht="24" customHeight="1" x14ac:dyDescent="0.2">
      <c r="A1617" s="224" t="str">
        <f t="shared" si="481"/>
        <v/>
      </c>
      <c r="B1617" s="222" t="str">
        <f t="shared" si="484"/>
        <v/>
      </c>
      <c r="C1617" s="223"/>
      <c r="D1617" s="224" t="str">
        <f t="shared" si="482"/>
        <v/>
      </c>
      <c r="E1617" s="225"/>
      <c r="F1617" s="226">
        <f t="shared" si="483"/>
        <v>0</v>
      </c>
      <c r="G1617" s="286">
        <f t="shared" si="485"/>
        <v>0</v>
      </c>
    </row>
    <row r="1618" spans="1:7" s="229" customFormat="1" ht="24" customHeight="1" x14ac:dyDescent="0.2">
      <c r="A1618" s="224" t="str">
        <f t="shared" si="481"/>
        <v/>
      </c>
      <c r="B1618" s="222" t="str">
        <f t="shared" si="484"/>
        <v/>
      </c>
      <c r="C1618" s="223"/>
      <c r="D1618" s="224" t="str">
        <f t="shared" si="482"/>
        <v/>
      </c>
      <c r="E1618" s="225"/>
      <c r="F1618" s="226">
        <f t="shared" si="483"/>
        <v>0</v>
      </c>
      <c r="G1618" s="286">
        <f t="shared" si="485"/>
        <v>0</v>
      </c>
    </row>
    <row r="1619" spans="1:7" s="229" customFormat="1" ht="24" customHeight="1" x14ac:dyDescent="0.2">
      <c r="A1619" s="224" t="str">
        <f t="shared" si="481"/>
        <v/>
      </c>
      <c r="B1619" s="222" t="str">
        <f t="shared" si="484"/>
        <v/>
      </c>
      <c r="C1619" s="223"/>
      <c r="D1619" s="224" t="str">
        <f t="shared" si="482"/>
        <v/>
      </c>
      <c r="E1619" s="225"/>
      <c r="F1619" s="226">
        <f t="shared" si="483"/>
        <v>0</v>
      </c>
      <c r="G1619" s="286">
        <f t="shared" si="485"/>
        <v>0</v>
      </c>
    </row>
    <row r="1620" spans="1:7" s="229" customFormat="1" ht="24" customHeight="1" x14ac:dyDescent="0.2">
      <c r="A1620" s="224" t="str">
        <f t="shared" si="481"/>
        <v/>
      </c>
      <c r="B1620" s="222" t="str">
        <f t="shared" si="484"/>
        <v/>
      </c>
      <c r="C1620" s="223"/>
      <c r="D1620" s="224" t="str">
        <f t="shared" si="482"/>
        <v/>
      </c>
      <c r="E1620" s="225"/>
      <c r="F1620" s="226">
        <f t="shared" si="483"/>
        <v>0</v>
      </c>
      <c r="G1620" s="286">
        <f t="shared" si="485"/>
        <v>0</v>
      </c>
    </row>
    <row r="1621" spans="1:7" s="229" customFormat="1" ht="24" customHeight="1" x14ac:dyDescent="0.2">
      <c r="A1621" s="224" t="str">
        <f t="shared" si="481"/>
        <v/>
      </c>
      <c r="B1621" s="222" t="str">
        <f t="shared" si="484"/>
        <v/>
      </c>
      <c r="C1621" s="223"/>
      <c r="D1621" s="224" t="str">
        <f t="shared" si="482"/>
        <v/>
      </c>
      <c r="E1621" s="225"/>
      <c r="F1621" s="226">
        <f t="shared" si="483"/>
        <v>0</v>
      </c>
      <c r="G1621" s="286">
        <f t="shared" si="485"/>
        <v>0</v>
      </c>
    </row>
    <row r="1622" spans="1:7" s="229" customFormat="1" ht="24" customHeight="1" x14ac:dyDescent="0.2">
      <c r="A1622" s="224" t="str">
        <f t="shared" si="481"/>
        <v/>
      </c>
      <c r="B1622" s="222" t="str">
        <f t="shared" si="484"/>
        <v/>
      </c>
      <c r="C1622" s="223"/>
      <c r="D1622" s="224" t="str">
        <f t="shared" si="482"/>
        <v/>
      </c>
      <c r="E1622" s="225"/>
      <c r="F1622" s="226">
        <f t="shared" si="483"/>
        <v>0</v>
      </c>
      <c r="G1622" s="286">
        <f t="shared" si="485"/>
        <v>0</v>
      </c>
    </row>
    <row r="1623" spans="1:7" s="229" customFormat="1" ht="24" customHeight="1" x14ac:dyDescent="0.2">
      <c r="A1623" s="224" t="str">
        <f t="shared" si="481"/>
        <v/>
      </c>
      <c r="B1623" s="222" t="str">
        <f t="shared" si="484"/>
        <v/>
      </c>
      <c r="C1623" s="223"/>
      <c r="D1623" s="224" t="str">
        <f t="shared" si="482"/>
        <v/>
      </c>
      <c r="E1623" s="225"/>
      <c r="F1623" s="226">
        <f t="shared" si="483"/>
        <v>0</v>
      </c>
      <c r="G1623" s="286">
        <f t="shared" si="485"/>
        <v>0</v>
      </c>
    </row>
    <row r="1624" spans="1:7" s="229" customFormat="1" ht="24" customHeight="1" x14ac:dyDescent="0.2">
      <c r="A1624" s="224" t="str">
        <f t="shared" si="481"/>
        <v/>
      </c>
      <c r="B1624" s="222" t="str">
        <f t="shared" si="484"/>
        <v/>
      </c>
      <c r="C1624" s="223"/>
      <c r="D1624" s="224" t="str">
        <f t="shared" si="482"/>
        <v/>
      </c>
      <c r="E1624" s="225"/>
      <c r="F1624" s="226">
        <f t="shared" si="483"/>
        <v>0</v>
      </c>
      <c r="G1624" s="286">
        <f t="shared" si="485"/>
        <v>0</v>
      </c>
    </row>
    <row r="1625" spans="1:7" s="229" customFormat="1" ht="24" customHeight="1" x14ac:dyDescent="0.2">
      <c r="A1625" s="224" t="str">
        <f t="shared" si="481"/>
        <v/>
      </c>
      <c r="B1625" s="222" t="str">
        <f t="shared" si="484"/>
        <v/>
      </c>
      <c r="C1625" s="223"/>
      <c r="D1625" s="224" t="str">
        <f t="shared" si="482"/>
        <v/>
      </c>
      <c r="E1625" s="225"/>
      <c r="F1625" s="227">
        <f t="shared" si="483"/>
        <v>0</v>
      </c>
      <c r="G1625" s="286">
        <f t="shared" si="485"/>
        <v>0</v>
      </c>
    </row>
    <row r="1626" spans="1:7" ht="24" customHeight="1" x14ac:dyDescent="0.2">
      <c r="A1626" s="287"/>
      <c r="D1626" s="97"/>
      <c r="E1626" s="98"/>
      <c r="F1626" s="273" t="s">
        <v>31</v>
      </c>
      <c r="G1626" s="288">
        <f>SUBTOTAL(9,G1612:G1625)</f>
        <v>0</v>
      </c>
    </row>
    <row r="1627" spans="1:7" ht="24" customHeight="1" x14ac:dyDescent="0.2">
      <c r="A1627" s="287"/>
      <c r="C1627" s="107" t="s">
        <v>605</v>
      </c>
      <c r="D1627" s="97"/>
      <c r="E1627" s="98"/>
      <c r="G1627" s="289"/>
    </row>
    <row r="1628" spans="1:7" s="229" customFormat="1" ht="24" customHeight="1" x14ac:dyDescent="0.2">
      <c r="A1628" s="224" t="str">
        <f t="shared" ref="A1628:A1635" si="486">IFERROR(VLOOKUP(C1628,Tabla_Insumos,4,FALSE),"")</f>
        <v/>
      </c>
      <c r="B1628" s="222">
        <f t="shared" ref="B1628:B1635" si="487">IFERROR(VLOOKUP(A1628,Tabla_Indices,5,FALSE),"")</f>
        <v>0</v>
      </c>
      <c r="C1628" s="223"/>
      <c r="D1628" s="224" t="str">
        <f t="shared" ref="D1628:D1635" si="488">IFERROR(VLOOKUP(C1628,Tabla_Insumos,2,FALSE),"")</f>
        <v/>
      </c>
      <c r="E1628" s="225"/>
      <c r="F1628" s="228">
        <f t="shared" ref="F1628:F1635" si="489">IFERROR(VLOOKUP(C1628,Tabla_Insumos,3,FALSE),0)</f>
        <v>0</v>
      </c>
      <c r="G1628" s="286">
        <f>ROUND(E1628*F1628,2)</f>
        <v>0</v>
      </c>
    </row>
    <row r="1629" spans="1:7" s="229" customFormat="1" ht="24" customHeight="1" x14ac:dyDescent="0.2">
      <c r="A1629" s="224" t="str">
        <f t="shared" si="486"/>
        <v/>
      </c>
      <c r="B1629" s="222">
        <f t="shared" si="487"/>
        <v>0</v>
      </c>
      <c r="C1629" s="223"/>
      <c r="D1629" s="224" t="str">
        <f t="shared" si="488"/>
        <v/>
      </c>
      <c r="E1629" s="225"/>
      <c r="F1629" s="228">
        <f t="shared" si="489"/>
        <v>0</v>
      </c>
      <c r="G1629" s="286">
        <f>ROUND(E1629*F1629,2)</f>
        <v>0</v>
      </c>
    </row>
    <row r="1630" spans="1:7" s="229" customFormat="1" ht="24" customHeight="1" x14ac:dyDescent="0.2">
      <c r="A1630" s="224" t="str">
        <f t="shared" si="486"/>
        <v/>
      </c>
      <c r="B1630" s="222">
        <f t="shared" si="487"/>
        <v>0</v>
      </c>
      <c r="C1630" s="223"/>
      <c r="D1630" s="224" t="str">
        <f t="shared" si="488"/>
        <v/>
      </c>
      <c r="E1630" s="225"/>
      <c r="F1630" s="228">
        <f t="shared" si="489"/>
        <v>0</v>
      </c>
      <c r="G1630" s="286">
        <f t="shared" ref="G1630:G1635" si="490">ROUND(E1630*F1630,2)</f>
        <v>0</v>
      </c>
    </row>
    <row r="1631" spans="1:7" s="229" customFormat="1" ht="24" customHeight="1" x14ac:dyDescent="0.2">
      <c r="A1631" s="224" t="str">
        <f t="shared" si="486"/>
        <v/>
      </c>
      <c r="B1631" s="222">
        <f t="shared" si="487"/>
        <v>0</v>
      </c>
      <c r="C1631" s="223"/>
      <c r="D1631" s="224" t="str">
        <f t="shared" si="488"/>
        <v/>
      </c>
      <c r="E1631" s="225"/>
      <c r="F1631" s="228">
        <f t="shared" si="489"/>
        <v>0</v>
      </c>
      <c r="G1631" s="286">
        <f t="shared" si="490"/>
        <v>0</v>
      </c>
    </row>
    <row r="1632" spans="1:7" s="229" customFormat="1" ht="24" customHeight="1" x14ac:dyDescent="0.2">
      <c r="A1632" s="224" t="str">
        <f t="shared" si="486"/>
        <v/>
      </c>
      <c r="B1632" s="222">
        <f t="shared" si="487"/>
        <v>0</v>
      </c>
      <c r="C1632" s="223"/>
      <c r="D1632" s="224" t="str">
        <f t="shared" si="488"/>
        <v/>
      </c>
      <c r="E1632" s="225"/>
      <c r="F1632" s="226">
        <f t="shared" si="489"/>
        <v>0</v>
      </c>
      <c r="G1632" s="286">
        <f t="shared" si="490"/>
        <v>0</v>
      </c>
    </row>
    <row r="1633" spans="1:7" s="229" customFormat="1" ht="24" customHeight="1" x14ac:dyDescent="0.2">
      <c r="A1633" s="224" t="str">
        <f t="shared" si="486"/>
        <v/>
      </c>
      <c r="B1633" s="222">
        <f t="shared" si="487"/>
        <v>0</v>
      </c>
      <c r="C1633" s="223"/>
      <c r="D1633" s="224" t="str">
        <f t="shared" si="488"/>
        <v/>
      </c>
      <c r="E1633" s="225"/>
      <c r="F1633" s="226">
        <f t="shared" si="489"/>
        <v>0</v>
      </c>
      <c r="G1633" s="286">
        <f t="shared" si="490"/>
        <v>0</v>
      </c>
    </row>
    <row r="1634" spans="1:7" s="229" customFormat="1" ht="24" customHeight="1" x14ac:dyDescent="0.2">
      <c r="A1634" s="224" t="str">
        <f t="shared" si="486"/>
        <v/>
      </c>
      <c r="B1634" s="222">
        <f t="shared" si="487"/>
        <v>0</v>
      </c>
      <c r="C1634" s="223"/>
      <c r="D1634" s="224" t="str">
        <f t="shared" si="488"/>
        <v/>
      </c>
      <c r="E1634" s="225"/>
      <c r="F1634" s="226">
        <f t="shared" si="489"/>
        <v>0</v>
      </c>
      <c r="G1634" s="286">
        <f t="shared" si="490"/>
        <v>0</v>
      </c>
    </row>
    <row r="1635" spans="1:7" s="229" customFormat="1" ht="24" customHeight="1" x14ac:dyDescent="0.2">
      <c r="A1635" s="224" t="str">
        <f t="shared" si="486"/>
        <v/>
      </c>
      <c r="B1635" s="222">
        <f t="shared" si="487"/>
        <v>0</v>
      </c>
      <c r="C1635" s="223"/>
      <c r="D1635" s="224" t="str">
        <f t="shared" si="488"/>
        <v/>
      </c>
      <c r="E1635" s="225"/>
      <c r="F1635" s="226">
        <f t="shared" si="489"/>
        <v>0</v>
      </c>
      <c r="G1635" s="286">
        <f t="shared" si="490"/>
        <v>0</v>
      </c>
    </row>
    <row r="1636" spans="1:7" ht="24" customHeight="1" x14ac:dyDescent="0.2">
      <c r="A1636" s="287"/>
      <c r="D1636" s="97"/>
      <c r="E1636" s="98"/>
      <c r="F1636" s="273" t="s">
        <v>32</v>
      </c>
      <c r="G1636" s="288">
        <f>SUBTOTAL(9,G1628:G1635)</f>
        <v>0</v>
      </c>
    </row>
    <row r="1637" spans="1:7" ht="24" customHeight="1" x14ac:dyDescent="0.2">
      <c r="A1637" s="287"/>
      <c r="C1637" s="107" t="s">
        <v>606</v>
      </c>
      <c r="D1637" s="97"/>
      <c r="E1637" s="98"/>
      <c r="G1637" s="289"/>
    </row>
    <row r="1638" spans="1:7" s="229" customFormat="1" ht="24" customHeight="1" x14ac:dyDescent="0.2">
      <c r="A1638" s="224" t="str">
        <f t="shared" ref="A1638:A1646" si="491">IFERROR(VLOOKUP(C1638,Tabla_Insumos,4,FALSE),"")</f>
        <v/>
      </c>
      <c r="B1638" s="222" t="str">
        <f t="shared" ref="B1638:B1646" si="492">IFERROR(VLOOKUP(C1638,Tabla_Insumos,5,FALSE),"")</f>
        <v/>
      </c>
      <c r="C1638" s="223"/>
      <c r="D1638" s="224" t="str">
        <f t="shared" ref="D1638:D1646" si="493">IFERROR(VLOOKUP(C1638,Tabla_Insumos,2,FALSE),"")</f>
        <v/>
      </c>
      <c r="E1638" s="225"/>
      <c r="F1638" s="226">
        <f t="shared" ref="F1638:F1646" si="494">IFERROR(VLOOKUP(C1638,Tabla_Insumos,3,FALSE),0)</f>
        <v>0</v>
      </c>
      <c r="G1638" s="286">
        <f t="shared" ref="G1638:G1646" si="495">ROUND(E1638*F1638,2)</f>
        <v>0</v>
      </c>
    </row>
    <row r="1639" spans="1:7" s="229" customFormat="1" ht="24" customHeight="1" x14ac:dyDescent="0.2">
      <c r="A1639" s="224" t="str">
        <f t="shared" si="491"/>
        <v/>
      </c>
      <c r="B1639" s="222" t="str">
        <f t="shared" si="492"/>
        <v/>
      </c>
      <c r="C1639" s="223"/>
      <c r="D1639" s="224" t="str">
        <f t="shared" si="493"/>
        <v/>
      </c>
      <c r="E1639" s="225"/>
      <c r="F1639" s="226">
        <f t="shared" si="494"/>
        <v>0</v>
      </c>
      <c r="G1639" s="286">
        <f t="shared" si="495"/>
        <v>0</v>
      </c>
    </row>
    <row r="1640" spans="1:7" s="229" customFormat="1" ht="24" customHeight="1" x14ac:dyDescent="0.2">
      <c r="A1640" s="224" t="str">
        <f t="shared" si="491"/>
        <v/>
      </c>
      <c r="B1640" s="222" t="str">
        <f t="shared" si="492"/>
        <v/>
      </c>
      <c r="C1640" s="223"/>
      <c r="D1640" s="224" t="str">
        <f t="shared" si="493"/>
        <v/>
      </c>
      <c r="E1640" s="225"/>
      <c r="F1640" s="226">
        <f t="shared" si="494"/>
        <v>0</v>
      </c>
      <c r="G1640" s="286">
        <f t="shared" si="495"/>
        <v>0</v>
      </c>
    </row>
    <row r="1641" spans="1:7" s="229" customFormat="1" ht="24" customHeight="1" x14ac:dyDescent="0.2">
      <c r="A1641" s="224" t="str">
        <f t="shared" si="491"/>
        <v/>
      </c>
      <c r="B1641" s="222" t="str">
        <f t="shared" si="492"/>
        <v/>
      </c>
      <c r="C1641" s="223"/>
      <c r="D1641" s="224" t="str">
        <f t="shared" si="493"/>
        <v/>
      </c>
      <c r="E1641" s="225"/>
      <c r="F1641" s="226">
        <f t="shared" si="494"/>
        <v>0</v>
      </c>
      <c r="G1641" s="286">
        <f t="shared" si="495"/>
        <v>0</v>
      </c>
    </row>
    <row r="1642" spans="1:7" s="229" customFormat="1" ht="24" customHeight="1" x14ac:dyDescent="0.2">
      <c r="A1642" s="224" t="str">
        <f t="shared" si="491"/>
        <v/>
      </c>
      <c r="B1642" s="222" t="str">
        <f t="shared" si="492"/>
        <v/>
      </c>
      <c r="C1642" s="223"/>
      <c r="D1642" s="224" t="str">
        <f t="shared" si="493"/>
        <v/>
      </c>
      <c r="E1642" s="225"/>
      <c r="F1642" s="226">
        <f t="shared" si="494"/>
        <v>0</v>
      </c>
      <c r="G1642" s="286">
        <f t="shared" si="495"/>
        <v>0</v>
      </c>
    </row>
    <row r="1643" spans="1:7" s="229" customFormat="1" ht="24" customHeight="1" x14ac:dyDescent="0.2">
      <c r="A1643" s="224" t="str">
        <f t="shared" si="491"/>
        <v/>
      </c>
      <c r="B1643" s="222" t="str">
        <f t="shared" si="492"/>
        <v/>
      </c>
      <c r="C1643" s="223"/>
      <c r="D1643" s="224" t="str">
        <f t="shared" si="493"/>
        <v/>
      </c>
      <c r="E1643" s="225"/>
      <c r="F1643" s="226">
        <f t="shared" si="494"/>
        <v>0</v>
      </c>
      <c r="G1643" s="286">
        <f t="shared" si="495"/>
        <v>0</v>
      </c>
    </row>
    <row r="1644" spans="1:7" s="229" customFormat="1" ht="24" customHeight="1" x14ac:dyDescent="0.2">
      <c r="A1644" s="224" t="str">
        <f t="shared" si="491"/>
        <v/>
      </c>
      <c r="B1644" s="222" t="str">
        <f t="shared" si="492"/>
        <v/>
      </c>
      <c r="C1644" s="223"/>
      <c r="D1644" s="224" t="str">
        <f t="shared" si="493"/>
        <v/>
      </c>
      <c r="E1644" s="225"/>
      <c r="F1644" s="226">
        <f t="shared" si="494"/>
        <v>0</v>
      </c>
      <c r="G1644" s="286">
        <f t="shared" si="495"/>
        <v>0</v>
      </c>
    </row>
    <row r="1645" spans="1:7" s="229" customFormat="1" ht="24" customHeight="1" x14ac:dyDescent="0.2">
      <c r="A1645" s="224" t="str">
        <f t="shared" si="491"/>
        <v/>
      </c>
      <c r="B1645" s="222" t="str">
        <f t="shared" si="492"/>
        <v/>
      </c>
      <c r="C1645" s="223"/>
      <c r="D1645" s="224" t="str">
        <f t="shared" si="493"/>
        <v/>
      </c>
      <c r="E1645" s="225"/>
      <c r="F1645" s="226">
        <f t="shared" si="494"/>
        <v>0</v>
      </c>
      <c r="G1645" s="286">
        <f t="shared" si="495"/>
        <v>0</v>
      </c>
    </row>
    <row r="1646" spans="1:7" s="229" customFormat="1" ht="24" customHeight="1" x14ac:dyDescent="0.2">
      <c r="A1646" s="224" t="str">
        <f t="shared" si="491"/>
        <v/>
      </c>
      <c r="B1646" s="222" t="str">
        <f t="shared" si="492"/>
        <v/>
      </c>
      <c r="C1646" s="223"/>
      <c r="D1646" s="224" t="str">
        <f t="shared" si="493"/>
        <v/>
      </c>
      <c r="E1646" s="225"/>
      <c r="F1646" s="226">
        <f t="shared" si="494"/>
        <v>0</v>
      </c>
      <c r="G1646" s="286">
        <f t="shared" si="495"/>
        <v>0</v>
      </c>
    </row>
    <row r="1647" spans="1:7" ht="24" customHeight="1" x14ac:dyDescent="0.2">
      <c r="A1647" s="290"/>
      <c r="B1647" s="97"/>
      <c r="D1647" s="97"/>
      <c r="E1647" s="98"/>
      <c r="F1647" s="273" t="s">
        <v>33</v>
      </c>
      <c r="G1647" s="288">
        <f>SUBTOTAL(9,G1638:G1646)</f>
        <v>0</v>
      </c>
    </row>
    <row r="1648" spans="1:7" ht="24" customHeight="1" x14ac:dyDescent="0.2">
      <c r="A1648" s="291"/>
      <c r="B1648" s="97"/>
      <c r="D1648" s="97"/>
      <c r="E1648" s="98"/>
      <c r="G1648" s="289"/>
    </row>
    <row r="1649" spans="1:123" ht="24" customHeight="1" x14ac:dyDescent="0.2">
      <c r="A1649" s="292" t="str">
        <f>B1607</f>
        <v/>
      </c>
      <c r="B1649" s="293" t="str">
        <f>C1607</f>
        <v/>
      </c>
      <c r="C1649" s="104"/>
      <c r="D1649" s="104" t="s">
        <v>34</v>
      </c>
      <c r="E1649" s="105"/>
      <c r="F1649" s="295" t="s">
        <v>35</v>
      </c>
      <c r="G1649" s="294">
        <f>SUBTOTAL(9,G1612:G1648)</f>
        <v>0</v>
      </c>
    </row>
    <row r="1651" spans="1:123" ht="24" customHeight="1" x14ac:dyDescent="0.2">
      <c r="A1651" s="274" t="s">
        <v>37</v>
      </c>
      <c r="B1651" s="275"/>
      <c r="C1651" s="275"/>
      <c r="D1651" s="275"/>
      <c r="E1651" s="275"/>
      <c r="F1651" s="275"/>
      <c r="G1651" s="276"/>
    </row>
    <row r="1652" spans="1:123" ht="24" customHeight="1" x14ac:dyDescent="0.2">
      <c r="A1652" s="277" t="s">
        <v>602</v>
      </c>
      <c r="B1652" s="93" t="str">
        <f>Comitente</f>
        <v>DIRECCION PROVINCIAL DE ESPACIOS VERDES</v>
      </c>
      <c r="C1652" s="89"/>
      <c r="D1652" s="94"/>
      <c r="E1652" s="94"/>
      <c r="F1652" s="95"/>
      <c r="G1652" s="278"/>
    </row>
    <row r="1653" spans="1:123" ht="24" customHeight="1" x14ac:dyDescent="0.2">
      <c r="A1653" s="277" t="s">
        <v>603</v>
      </c>
      <c r="B1653" s="93">
        <f>Contratista</f>
        <v>0</v>
      </c>
      <c r="C1653" s="90"/>
      <c r="D1653" s="90"/>
      <c r="E1653" s="90"/>
      <c r="F1653" s="96"/>
      <c r="G1653" s="279"/>
    </row>
    <row r="1654" spans="1:123" ht="24" customHeight="1" x14ac:dyDescent="0.2">
      <c r="A1654" s="277" t="s">
        <v>24</v>
      </c>
      <c r="B1654" s="93" t="str">
        <f>Obra</f>
        <v>MANTENIMIENTO DEL ÁREA VERDE Y SISITEMA DE RIEGO DEL 
PARQUE BELGRANO E INFINITO POR DESCUBRIR - RENGLON 3</v>
      </c>
      <c r="C1654" s="90"/>
      <c r="D1654" s="90"/>
      <c r="E1654" s="90"/>
      <c r="F1654" s="96" t="s">
        <v>38</v>
      </c>
      <c r="G1654" s="280">
        <f>Fecha_Base</f>
        <v>44908</v>
      </c>
    </row>
    <row r="1655" spans="1:123" ht="24" customHeight="1" x14ac:dyDescent="0.2">
      <c r="A1655" s="281" t="s">
        <v>601</v>
      </c>
      <c r="B1655" s="91" t="str">
        <f>Ubicación</f>
        <v>CAPITAL</v>
      </c>
      <c r="C1655" s="91"/>
      <c r="D1655" s="97"/>
      <c r="E1655" s="98"/>
      <c r="G1655" s="282"/>
    </row>
    <row r="1656" spans="1:123" ht="24" customHeight="1" x14ac:dyDescent="0.2">
      <c r="A1656" s="281" t="s">
        <v>39</v>
      </c>
      <c r="B1656" s="100" t="str">
        <f>IFERROR(VALUE(LEFT(B1657,FIND(".",B1657)-1)),"")</f>
        <v/>
      </c>
      <c r="C1656" s="92" t="str">
        <f>IFERROR(VLOOKUP(B1656,Tabla_CyP,2,FALSE),"")</f>
        <v/>
      </c>
      <c r="E1656" s="98"/>
      <c r="G1656" s="282"/>
    </row>
    <row r="1657" spans="1:123" ht="24" customHeight="1" x14ac:dyDescent="0.2">
      <c r="A1657" s="281" t="s">
        <v>25</v>
      </c>
      <c r="B1657" s="101" t="str">
        <f>IFERROR(VLOOKUP(COUNTIF($A$1:A1657,"ANALISIS DE PRECIOS"),Tabla_NumeroItem,2,FALSE),"")</f>
        <v/>
      </c>
      <c r="C1657" s="92" t="str">
        <f>IFERROR(VLOOKUP(B1657,Tabla_CyP,2,FALSE),"")</f>
        <v/>
      </c>
      <c r="D1657" s="97"/>
      <c r="E1657" s="98"/>
      <c r="F1657" s="96" t="s">
        <v>26</v>
      </c>
      <c r="G1657" s="283" t="str">
        <f>IFERROR(VLOOKUP(B1657,Tabla_CyP,4,FALSE),"")</f>
        <v/>
      </c>
    </row>
    <row r="1658" spans="1:123" ht="24" customHeight="1" x14ac:dyDescent="0.2">
      <c r="A1658" s="281"/>
      <c r="B1658" s="91"/>
      <c r="D1658" s="97"/>
      <c r="E1658" s="98"/>
      <c r="G1658" s="282"/>
    </row>
    <row r="1659" spans="1:123" ht="24" customHeight="1" x14ac:dyDescent="0.2">
      <c r="A1659" s="331" t="s">
        <v>507</v>
      </c>
      <c r="B1659" s="332"/>
      <c r="C1659" s="333" t="s">
        <v>0</v>
      </c>
      <c r="D1659" s="333" t="s">
        <v>27</v>
      </c>
      <c r="E1659" s="335" t="s">
        <v>28</v>
      </c>
      <c r="F1659" s="337" t="s">
        <v>29</v>
      </c>
      <c r="G1659" s="337" t="s">
        <v>30</v>
      </c>
    </row>
    <row r="1660" spans="1:123" s="97" customFormat="1" ht="24" customHeight="1" x14ac:dyDescent="0.2">
      <c r="A1660" s="102" t="s">
        <v>508</v>
      </c>
      <c r="B1660" s="102" t="s">
        <v>509</v>
      </c>
      <c r="C1660" s="334"/>
      <c r="D1660" s="334"/>
      <c r="E1660" s="336"/>
      <c r="F1660" s="338"/>
      <c r="G1660" s="338"/>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284"/>
      <c r="B1661" s="103"/>
      <c r="C1661" s="143" t="s">
        <v>604</v>
      </c>
      <c r="D1661" s="104"/>
      <c r="E1661" s="105"/>
      <c r="F1661" s="106"/>
      <c r="G1661" s="285"/>
    </row>
    <row r="1662" spans="1:123" s="229" customFormat="1" ht="24" customHeight="1" x14ac:dyDescent="0.2">
      <c r="A1662" s="224" t="str">
        <f t="shared" ref="A1662:A1675" si="496">IFERROR(VLOOKUP(C1662,Tabla_Insumos,4,FALSE),"")</f>
        <v/>
      </c>
      <c r="B1662" s="222" t="str">
        <f>IFERROR(VLOOKUP(C1662,Tabla_Insumos,5,FALSE),"")</f>
        <v/>
      </c>
      <c r="C1662" s="223"/>
      <c r="D1662" s="224" t="str">
        <f t="shared" ref="D1662:D1675" si="497">IFERROR(VLOOKUP(C1662,Tabla_Insumos,2,FALSE),"")</f>
        <v/>
      </c>
      <c r="E1662" s="225"/>
      <c r="F1662" s="226">
        <f t="shared" ref="F1662:F1675" si="498">IFERROR(VLOOKUP(C1662,Tabla_Insumos,3,FALSE),0)</f>
        <v>0</v>
      </c>
      <c r="G1662" s="286">
        <f>ROUND(E1662*F1662,2)</f>
        <v>0</v>
      </c>
    </row>
    <row r="1663" spans="1:123" s="229" customFormat="1" ht="24" customHeight="1" x14ac:dyDescent="0.2">
      <c r="A1663" s="224" t="str">
        <f t="shared" si="496"/>
        <v/>
      </c>
      <c r="B1663" s="222" t="str">
        <f t="shared" ref="B1663:B1675" si="499">IFERROR(VLOOKUP(C1663,Tabla_Insumos,5,FALSE),"")</f>
        <v/>
      </c>
      <c r="C1663" s="223"/>
      <c r="D1663" s="224" t="str">
        <f t="shared" si="497"/>
        <v/>
      </c>
      <c r="E1663" s="225"/>
      <c r="F1663" s="226">
        <f t="shared" si="498"/>
        <v>0</v>
      </c>
      <c r="G1663" s="286">
        <f t="shared" ref="G1663:G1675" si="500">ROUND(E1663*F1663,2)</f>
        <v>0</v>
      </c>
    </row>
    <row r="1664" spans="1:123" s="229" customFormat="1" ht="24" customHeight="1" x14ac:dyDescent="0.2">
      <c r="A1664" s="224" t="str">
        <f t="shared" si="496"/>
        <v/>
      </c>
      <c r="B1664" s="222" t="str">
        <f t="shared" si="499"/>
        <v/>
      </c>
      <c r="C1664" s="223"/>
      <c r="D1664" s="224" t="str">
        <f t="shared" si="497"/>
        <v/>
      </c>
      <c r="E1664" s="225"/>
      <c r="F1664" s="226">
        <f t="shared" si="498"/>
        <v>0</v>
      </c>
      <c r="G1664" s="286">
        <f t="shared" si="500"/>
        <v>0</v>
      </c>
    </row>
    <row r="1665" spans="1:7" s="229" customFormat="1" ht="24" customHeight="1" x14ac:dyDescent="0.2">
      <c r="A1665" s="224" t="str">
        <f t="shared" si="496"/>
        <v/>
      </c>
      <c r="B1665" s="222" t="str">
        <f t="shared" si="499"/>
        <v/>
      </c>
      <c r="C1665" s="223"/>
      <c r="D1665" s="224" t="str">
        <f t="shared" si="497"/>
        <v/>
      </c>
      <c r="E1665" s="225"/>
      <c r="F1665" s="226">
        <f t="shared" si="498"/>
        <v>0</v>
      </c>
      <c r="G1665" s="286">
        <f t="shared" si="500"/>
        <v>0</v>
      </c>
    </row>
    <row r="1666" spans="1:7" s="229" customFormat="1" ht="24" customHeight="1" x14ac:dyDescent="0.2">
      <c r="A1666" s="224" t="str">
        <f t="shared" si="496"/>
        <v/>
      </c>
      <c r="B1666" s="222" t="str">
        <f t="shared" si="499"/>
        <v/>
      </c>
      <c r="C1666" s="223"/>
      <c r="D1666" s="224" t="str">
        <f t="shared" si="497"/>
        <v/>
      </c>
      <c r="E1666" s="225"/>
      <c r="F1666" s="226">
        <f t="shared" si="498"/>
        <v>0</v>
      </c>
      <c r="G1666" s="286">
        <f t="shared" si="500"/>
        <v>0</v>
      </c>
    </row>
    <row r="1667" spans="1:7" s="229" customFormat="1" ht="24" customHeight="1" x14ac:dyDescent="0.2">
      <c r="A1667" s="224" t="str">
        <f t="shared" si="496"/>
        <v/>
      </c>
      <c r="B1667" s="222" t="str">
        <f t="shared" si="499"/>
        <v/>
      </c>
      <c r="C1667" s="223"/>
      <c r="D1667" s="224" t="str">
        <f t="shared" si="497"/>
        <v/>
      </c>
      <c r="E1667" s="225"/>
      <c r="F1667" s="226">
        <f t="shared" si="498"/>
        <v>0</v>
      </c>
      <c r="G1667" s="286">
        <f t="shared" si="500"/>
        <v>0</v>
      </c>
    </row>
    <row r="1668" spans="1:7" s="229" customFormat="1" ht="24" customHeight="1" x14ac:dyDescent="0.2">
      <c r="A1668" s="224" t="str">
        <f t="shared" si="496"/>
        <v/>
      </c>
      <c r="B1668" s="222" t="str">
        <f t="shared" si="499"/>
        <v/>
      </c>
      <c r="C1668" s="223"/>
      <c r="D1668" s="224" t="str">
        <f t="shared" si="497"/>
        <v/>
      </c>
      <c r="E1668" s="225"/>
      <c r="F1668" s="226">
        <f t="shared" si="498"/>
        <v>0</v>
      </c>
      <c r="G1668" s="286">
        <f t="shared" si="500"/>
        <v>0</v>
      </c>
    </row>
    <row r="1669" spans="1:7" s="229" customFormat="1" ht="24" customHeight="1" x14ac:dyDescent="0.2">
      <c r="A1669" s="224" t="str">
        <f t="shared" si="496"/>
        <v/>
      </c>
      <c r="B1669" s="222" t="str">
        <f t="shared" si="499"/>
        <v/>
      </c>
      <c r="C1669" s="223"/>
      <c r="D1669" s="224" t="str">
        <f t="shared" si="497"/>
        <v/>
      </c>
      <c r="E1669" s="225"/>
      <c r="F1669" s="226">
        <f t="shared" si="498"/>
        <v>0</v>
      </c>
      <c r="G1669" s="286">
        <f t="shared" si="500"/>
        <v>0</v>
      </c>
    </row>
    <row r="1670" spans="1:7" s="229" customFormat="1" ht="24" customHeight="1" x14ac:dyDescent="0.2">
      <c r="A1670" s="224" t="str">
        <f t="shared" si="496"/>
        <v/>
      </c>
      <c r="B1670" s="222" t="str">
        <f t="shared" si="499"/>
        <v/>
      </c>
      <c r="C1670" s="223"/>
      <c r="D1670" s="224" t="str">
        <f t="shared" si="497"/>
        <v/>
      </c>
      <c r="E1670" s="225"/>
      <c r="F1670" s="226">
        <f t="shared" si="498"/>
        <v>0</v>
      </c>
      <c r="G1670" s="286">
        <f t="shared" si="500"/>
        <v>0</v>
      </c>
    </row>
    <row r="1671" spans="1:7" s="229" customFormat="1" ht="24" customHeight="1" x14ac:dyDescent="0.2">
      <c r="A1671" s="224" t="str">
        <f t="shared" si="496"/>
        <v/>
      </c>
      <c r="B1671" s="222" t="str">
        <f t="shared" si="499"/>
        <v/>
      </c>
      <c r="C1671" s="223"/>
      <c r="D1671" s="224" t="str">
        <f t="shared" si="497"/>
        <v/>
      </c>
      <c r="E1671" s="225"/>
      <c r="F1671" s="226">
        <f t="shared" si="498"/>
        <v>0</v>
      </c>
      <c r="G1671" s="286">
        <f t="shared" si="500"/>
        <v>0</v>
      </c>
    </row>
    <row r="1672" spans="1:7" s="229" customFormat="1" ht="24" customHeight="1" x14ac:dyDescent="0.2">
      <c r="A1672" s="224" t="str">
        <f t="shared" si="496"/>
        <v/>
      </c>
      <c r="B1672" s="222" t="str">
        <f t="shared" si="499"/>
        <v/>
      </c>
      <c r="C1672" s="223"/>
      <c r="D1672" s="224" t="str">
        <f t="shared" si="497"/>
        <v/>
      </c>
      <c r="E1672" s="225"/>
      <c r="F1672" s="226">
        <f t="shared" si="498"/>
        <v>0</v>
      </c>
      <c r="G1672" s="286">
        <f t="shared" si="500"/>
        <v>0</v>
      </c>
    </row>
    <row r="1673" spans="1:7" s="229" customFormat="1" ht="24" customHeight="1" x14ac:dyDescent="0.2">
      <c r="A1673" s="224" t="str">
        <f t="shared" si="496"/>
        <v/>
      </c>
      <c r="B1673" s="222" t="str">
        <f t="shared" si="499"/>
        <v/>
      </c>
      <c r="C1673" s="223"/>
      <c r="D1673" s="224" t="str">
        <f t="shared" si="497"/>
        <v/>
      </c>
      <c r="E1673" s="225"/>
      <c r="F1673" s="226">
        <f t="shared" si="498"/>
        <v>0</v>
      </c>
      <c r="G1673" s="286">
        <f t="shared" si="500"/>
        <v>0</v>
      </c>
    </row>
    <row r="1674" spans="1:7" s="229" customFormat="1" ht="24" customHeight="1" x14ac:dyDescent="0.2">
      <c r="A1674" s="224" t="str">
        <f t="shared" si="496"/>
        <v/>
      </c>
      <c r="B1674" s="222" t="str">
        <f t="shared" si="499"/>
        <v/>
      </c>
      <c r="C1674" s="223"/>
      <c r="D1674" s="224" t="str">
        <f t="shared" si="497"/>
        <v/>
      </c>
      <c r="E1674" s="225"/>
      <c r="F1674" s="226">
        <f t="shared" si="498"/>
        <v>0</v>
      </c>
      <c r="G1674" s="286">
        <f t="shared" si="500"/>
        <v>0</v>
      </c>
    </row>
    <row r="1675" spans="1:7" s="229" customFormat="1" ht="24" customHeight="1" x14ac:dyDescent="0.2">
      <c r="A1675" s="224" t="str">
        <f t="shared" si="496"/>
        <v/>
      </c>
      <c r="B1675" s="222" t="str">
        <f t="shared" si="499"/>
        <v/>
      </c>
      <c r="C1675" s="223"/>
      <c r="D1675" s="224" t="str">
        <f t="shared" si="497"/>
        <v/>
      </c>
      <c r="E1675" s="225"/>
      <c r="F1675" s="227">
        <f t="shared" si="498"/>
        <v>0</v>
      </c>
      <c r="G1675" s="286">
        <f t="shared" si="500"/>
        <v>0</v>
      </c>
    </row>
    <row r="1676" spans="1:7" ht="24" customHeight="1" x14ac:dyDescent="0.2">
      <c r="A1676" s="287"/>
      <c r="D1676" s="97"/>
      <c r="E1676" s="98"/>
      <c r="F1676" s="273" t="s">
        <v>31</v>
      </c>
      <c r="G1676" s="288">
        <f>SUBTOTAL(9,G1662:G1675)</f>
        <v>0</v>
      </c>
    </row>
    <row r="1677" spans="1:7" ht="24" customHeight="1" x14ac:dyDescent="0.2">
      <c r="A1677" s="287"/>
      <c r="C1677" s="107" t="s">
        <v>605</v>
      </c>
      <c r="D1677" s="97"/>
      <c r="E1677" s="98"/>
      <c r="G1677" s="289"/>
    </row>
    <row r="1678" spans="1:7" s="229" customFormat="1" ht="24" customHeight="1" x14ac:dyDescent="0.2">
      <c r="A1678" s="224" t="str">
        <f t="shared" ref="A1678:A1685" si="501">IFERROR(VLOOKUP(C1678,Tabla_Insumos,4,FALSE),"")</f>
        <v/>
      </c>
      <c r="B1678" s="222">
        <f t="shared" ref="B1678:B1685" si="502">IFERROR(VLOOKUP(A1678,Tabla_Indices,5,FALSE),"")</f>
        <v>0</v>
      </c>
      <c r="C1678" s="223"/>
      <c r="D1678" s="224" t="str">
        <f t="shared" ref="D1678:D1685" si="503">IFERROR(VLOOKUP(C1678,Tabla_Insumos,2,FALSE),"")</f>
        <v/>
      </c>
      <c r="E1678" s="225"/>
      <c r="F1678" s="228">
        <f t="shared" ref="F1678:F1685" si="504">IFERROR(VLOOKUP(C1678,Tabla_Insumos,3,FALSE),0)</f>
        <v>0</v>
      </c>
      <c r="G1678" s="286">
        <f>ROUND(E1678*F1678,2)</f>
        <v>0</v>
      </c>
    </row>
    <row r="1679" spans="1:7" s="229" customFormat="1" ht="24" customHeight="1" x14ac:dyDescent="0.2">
      <c r="A1679" s="224" t="str">
        <f t="shared" si="501"/>
        <v/>
      </c>
      <c r="B1679" s="222">
        <f t="shared" si="502"/>
        <v>0</v>
      </c>
      <c r="C1679" s="223"/>
      <c r="D1679" s="224" t="str">
        <f t="shared" si="503"/>
        <v/>
      </c>
      <c r="E1679" s="225"/>
      <c r="F1679" s="228">
        <f t="shared" si="504"/>
        <v>0</v>
      </c>
      <c r="G1679" s="286">
        <f>ROUND(E1679*F1679,2)</f>
        <v>0</v>
      </c>
    </row>
    <row r="1680" spans="1:7" s="229" customFormat="1" ht="24" customHeight="1" x14ac:dyDescent="0.2">
      <c r="A1680" s="224" t="str">
        <f t="shared" si="501"/>
        <v/>
      </c>
      <c r="B1680" s="222">
        <f t="shared" si="502"/>
        <v>0</v>
      </c>
      <c r="C1680" s="223"/>
      <c r="D1680" s="224" t="str">
        <f t="shared" si="503"/>
        <v/>
      </c>
      <c r="E1680" s="225"/>
      <c r="F1680" s="228">
        <f t="shared" si="504"/>
        <v>0</v>
      </c>
      <c r="G1680" s="286">
        <f t="shared" ref="G1680:G1685" si="505">ROUND(E1680*F1680,2)</f>
        <v>0</v>
      </c>
    </row>
    <row r="1681" spans="1:7" s="229" customFormat="1" ht="24" customHeight="1" x14ac:dyDescent="0.2">
      <c r="A1681" s="224" t="str">
        <f t="shared" si="501"/>
        <v/>
      </c>
      <c r="B1681" s="222">
        <f t="shared" si="502"/>
        <v>0</v>
      </c>
      <c r="C1681" s="223"/>
      <c r="D1681" s="224" t="str">
        <f t="shared" si="503"/>
        <v/>
      </c>
      <c r="E1681" s="225"/>
      <c r="F1681" s="228">
        <f t="shared" si="504"/>
        <v>0</v>
      </c>
      <c r="G1681" s="286">
        <f t="shared" si="505"/>
        <v>0</v>
      </c>
    </row>
    <row r="1682" spans="1:7" s="229" customFormat="1" ht="24" customHeight="1" x14ac:dyDescent="0.2">
      <c r="A1682" s="224" t="str">
        <f t="shared" si="501"/>
        <v/>
      </c>
      <c r="B1682" s="222">
        <f t="shared" si="502"/>
        <v>0</v>
      </c>
      <c r="C1682" s="223"/>
      <c r="D1682" s="224" t="str">
        <f t="shared" si="503"/>
        <v/>
      </c>
      <c r="E1682" s="225"/>
      <c r="F1682" s="226">
        <f t="shared" si="504"/>
        <v>0</v>
      </c>
      <c r="G1682" s="286">
        <f t="shared" si="505"/>
        <v>0</v>
      </c>
    </row>
    <row r="1683" spans="1:7" s="229" customFormat="1" ht="24" customHeight="1" x14ac:dyDescent="0.2">
      <c r="A1683" s="224" t="str">
        <f t="shared" si="501"/>
        <v/>
      </c>
      <c r="B1683" s="222">
        <f t="shared" si="502"/>
        <v>0</v>
      </c>
      <c r="C1683" s="223"/>
      <c r="D1683" s="224" t="str">
        <f t="shared" si="503"/>
        <v/>
      </c>
      <c r="E1683" s="225"/>
      <c r="F1683" s="226">
        <f t="shared" si="504"/>
        <v>0</v>
      </c>
      <c r="G1683" s="286">
        <f t="shared" si="505"/>
        <v>0</v>
      </c>
    </row>
    <row r="1684" spans="1:7" s="229" customFormat="1" ht="24" customHeight="1" x14ac:dyDescent="0.2">
      <c r="A1684" s="224" t="str">
        <f t="shared" si="501"/>
        <v/>
      </c>
      <c r="B1684" s="222">
        <f t="shared" si="502"/>
        <v>0</v>
      </c>
      <c r="C1684" s="223"/>
      <c r="D1684" s="224" t="str">
        <f t="shared" si="503"/>
        <v/>
      </c>
      <c r="E1684" s="225"/>
      <c r="F1684" s="226">
        <f t="shared" si="504"/>
        <v>0</v>
      </c>
      <c r="G1684" s="286">
        <f t="shared" si="505"/>
        <v>0</v>
      </c>
    </row>
    <row r="1685" spans="1:7" s="229" customFormat="1" ht="24" customHeight="1" x14ac:dyDescent="0.2">
      <c r="A1685" s="224" t="str">
        <f t="shared" si="501"/>
        <v/>
      </c>
      <c r="B1685" s="222">
        <f t="shared" si="502"/>
        <v>0</v>
      </c>
      <c r="C1685" s="223"/>
      <c r="D1685" s="224" t="str">
        <f t="shared" si="503"/>
        <v/>
      </c>
      <c r="E1685" s="225"/>
      <c r="F1685" s="226">
        <f t="shared" si="504"/>
        <v>0</v>
      </c>
      <c r="G1685" s="286">
        <f t="shared" si="505"/>
        <v>0</v>
      </c>
    </row>
    <row r="1686" spans="1:7" ht="24" customHeight="1" x14ac:dyDescent="0.2">
      <c r="A1686" s="287"/>
      <c r="D1686" s="97"/>
      <c r="E1686" s="98"/>
      <c r="F1686" s="273" t="s">
        <v>32</v>
      </c>
      <c r="G1686" s="288">
        <f>SUBTOTAL(9,G1678:G1685)</f>
        <v>0</v>
      </c>
    </row>
    <row r="1687" spans="1:7" ht="24" customHeight="1" x14ac:dyDescent="0.2">
      <c r="A1687" s="287"/>
      <c r="C1687" s="107" t="s">
        <v>606</v>
      </c>
      <c r="D1687" s="97"/>
      <c r="E1687" s="98"/>
      <c r="G1687" s="289"/>
    </row>
    <row r="1688" spans="1:7" s="229" customFormat="1" ht="24" customHeight="1" x14ac:dyDescent="0.2">
      <c r="A1688" s="224" t="str">
        <f t="shared" ref="A1688:A1696" si="506">IFERROR(VLOOKUP(C1688,Tabla_Insumos,4,FALSE),"")</f>
        <v/>
      </c>
      <c r="B1688" s="222" t="str">
        <f t="shared" ref="B1688:B1696" si="507">IFERROR(VLOOKUP(C1688,Tabla_Insumos,5,FALSE),"")</f>
        <v/>
      </c>
      <c r="C1688" s="223"/>
      <c r="D1688" s="224" t="str">
        <f t="shared" ref="D1688:D1696" si="508">IFERROR(VLOOKUP(C1688,Tabla_Insumos,2,FALSE),"")</f>
        <v/>
      </c>
      <c r="E1688" s="225"/>
      <c r="F1688" s="226">
        <f t="shared" ref="F1688:F1696" si="509">IFERROR(VLOOKUP(C1688,Tabla_Insumos,3,FALSE),0)</f>
        <v>0</v>
      </c>
      <c r="G1688" s="286">
        <f t="shared" ref="G1688:G1696" si="510">ROUND(E1688*F1688,2)</f>
        <v>0</v>
      </c>
    </row>
    <row r="1689" spans="1:7" s="229" customFormat="1" ht="24" customHeight="1" x14ac:dyDescent="0.2">
      <c r="A1689" s="224" t="str">
        <f t="shared" si="506"/>
        <v/>
      </c>
      <c r="B1689" s="222" t="str">
        <f t="shared" si="507"/>
        <v/>
      </c>
      <c r="C1689" s="223"/>
      <c r="D1689" s="224" t="str">
        <f t="shared" si="508"/>
        <v/>
      </c>
      <c r="E1689" s="225"/>
      <c r="F1689" s="226">
        <f t="shared" si="509"/>
        <v>0</v>
      </c>
      <c r="G1689" s="286">
        <f t="shared" si="510"/>
        <v>0</v>
      </c>
    </row>
    <row r="1690" spans="1:7" s="229" customFormat="1" ht="24" customHeight="1" x14ac:dyDescent="0.2">
      <c r="A1690" s="224" t="str">
        <f t="shared" si="506"/>
        <v/>
      </c>
      <c r="B1690" s="222" t="str">
        <f t="shared" si="507"/>
        <v/>
      </c>
      <c r="C1690" s="223"/>
      <c r="D1690" s="224" t="str">
        <f t="shared" si="508"/>
        <v/>
      </c>
      <c r="E1690" s="225"/>
      <c r="F1690" s="226">
        <f t="shared" si="509"/>
        <v>0</v>
      </c>
      <c r="G1690" s="286">
        <f t="shared" si="510"/>
        <v>0</v>
      </c>
    </row>
    <row r="1691" spans="1:7" s="229" customFormat="1" ht="24" customHeight="1" x14ac:dyDescent="0.2">
      <c r="A1691" s="224" t="str">
        <f t="shared" si="506"/>
        <v/>
      </c>
      <c r="B1691" s="222" t="str">
        <f t="shared" si="507"/>
        <v/>
      </c>
      <c r="C1691" s="223"/>
      <c r="D1691" s="224" t="str">
        <f t="shared" si="508"/>
        <v/>
      </c>
      <c r="E1691" s="225"/>
      <c r="F1691" s="226">
        <f t="shared" si="509"/>
        <v>0</v>
      </c>
      <c r="G1691" s="286">
        <f t="shared" si="510"/>
        <v>0</v>
      </c>
    </row>
    <row r="1692" spans="1:7" s="229" customFormat="1" ht="24" customHeight="1" x14ac:dyDescent="0.2">
      <c r="A1692" s="224" t="str">
        <f t="shared" si="506"/>
        <v/>
      </c>
      <c r="B1692" s="222" t="str">
        <f t="shared" si="507"/>
        <v/>
      </c>
      <c r="C1692" s="223"/>
      <c r="D1692" s="224" t="str">
        <f t="shared" si="508"/>
        <v/>
      </c>
      <c r="E1692" s="225"/>
      <c r="F1692" s="226">
        <f t="shared" si="509"/>
        <v>0</v>
      </c>
      <c r="G1692" s="286">
        <f t="shared" si="510"/>
        <v>0</v>
      </c>
    </row>
    <row r="1693" spans="1:7" s="229" customFormat="1" ht="24" customHeight="1" x14ac:dyDescent="0.2">
      <c r="A1693" s="224" t="str">
        <f t="shared" si="506"/>
        <v/>
      </c>
      <c r="B1693" s="222" t="str">
        <f t="shared" si="507"/>
        <v/>
      </c>
      <c r="C1693" s="223"/>
      <c r="D1693" s="224" t="str">
        <f t="shared" si="508"/>
        <v/>
      </c>
      <c r="E1693" s="225"/>
      <c r="F1693" s="226">
        <f t="shared" si="509"/>
        <v>0</v>
      </c>
      <c r="G1693" s="286">
        <f t="shared" si="510"/>
        <v>0</v>
      </c>
    </row>
    <row r="1694" spans="1:7" s="229" customFormat="1" ht="24" customHeight="1" x14ac:dyDescent="0.2">
      <c r="A1694" s="224" t="str">
        <f t="shared" si="506"/>
        <v/>
      </c>
      <c r="B1694" s="222" t="str">
        <f t="shared" si="507"/>
        <v/>
      </c>
      <c r="C1694" s="223"/>
      <c r="D1694" s="224" t="str">
        <f t="shared" si="508"/>
        <v/>
      </c>
      <c r="E1694" s="225"/>
      <c r="F1694" s="226">
        <f t="shared" si="509"/>
        <v>0</v>
      </c>
      <c r="G1694" s="286">
        <f t="shared" si="510"/>
        <v>0</v>
      </c>
    </row>
    <row r="1695" spans="1:7" s="229" customFormat="1" ht="24" customHeight="1" x14ac:dyDescent="0.2">
      <c r="A1695" s="224" t="str">
        <f t="shared" si="506"/>
        <v/>
      </c>
      <c r="B1695" s="222" t="str">
        <f t="shared" si="507"/>
        <v/>
      </c>
      <c r="C1695" s="223"/>
      <c r="D1695" s="224" t="str">
        <f t="shared" si="508"/>
        <v/>
      </c>
      <c r="E1695" s="225"/>
      <c r="F1695" s="226">
        <f t="shared" si="509"/>
        <v>0</v>
      </c>
      <c r="G1695" s="286">
        <f t="shared" si="510"/>
        <v>0</v>
      </c>
    </row>
    <row r="1696" spans="1:7" s="229" customFormat="1" ht="24" customHeight="1" x14ac:dyDescent="0.2">
      <c r="A1696" s="224" t="str">
        <f t="shared" si="506"/>
        <v/>
      </c>
      <c r="B1696" s="222" t="str">
        <f t="shared" si="507"/>
        <v/>
      </c>
      <c r="C1696" s="223"/>
      <c r="D1696" s="224" t="str">
        <f t="shared" si="508"/>
        <v/>
      </c>
      <c r="E1696" s="225"/>
      <c r="F1696" s="226">
        <f t="shared" si="509"/>
        <v>0</v>
      </c>
      <c r="G1696" s="286">
        <f t="shared" si="510"/>
        <v>0</v>
      </c>
    </row>
    <row r="1697" spans="1:123" ht="24" customHeight="1" x14ac:dyDescent="0.2">
      <c r="A1697" s="290"/>
      <c r="B1697" s="97"/>
      <c r="D1697" s="97"/>
      <c r="E1697" s="98"/>
      <c r="F1697" s="273" t="s">
        <v>33</v>
      </c>
      <c r="G1697" s="288">
        <f>SUBTOTAL(9,G1688:G1696)</f>
        <v>0</v>
      </c>
    </row>
    <row r="1698" spans="1:123" ht="24" customHeight="1" x14ac:dyDescent="0.2">
      <c r="A1698" s="291"/>
      <c r="B1698" s="97"/>
      <c r="D1698" s="97"/>
      <c r="E1698" s="98"/>
      <c r="G1698" s="289"/>
    </row>
    <row r="1699" spans="1:123" ht="24" customHeight="1" x14ac:dyDescent="0.2">
      <c r="A1699" s="292" t="str">
        <f>B1657</f>
        <v/>
      </c>
      <c r="B1699" s="293" t="str">
        <f>C1657</f>
        <v/>
      </c>
      <c r="C1699" s="104"/>
      <c r="D1699" s="104" t="s">
        <v>34</v>
      </c>
      <c r="E1699" s="105"/>
      <c r="F1699" s="295" t="s">
        <v>35</v>
      </c>
      <c r="G1699" s="294">
        <f>SUBTOTAL(9,G1662:G1698)</f>
        <v>0</v>
      </c>
    </row>
    <row r="1701" spans="1:123" ht="24" customHeight="1" x14ac:dyDescent="0.2">
      <c r="A1701" s="274" t="s">
        <v>37</v>
      </c>
      <c r="B1701" s="275"/>
      <c r="C1701" s="275"/>
      <c r="D1701" s="275"/>
      <c r="E1701" s="275"/>
      <c r="F1701" s="275"/>
      <c r="G1701" s="276"/>
    </row>
    <row r="1702" spans="1:123" ht="24" customHeight="1" x14ac:dyDescent="0.2">
      <c r="A1702" s="277" t="s">
        <v>602</v>
      </c>
      <c r="B1702" s="93" t="str">
        <f>Comitente</f>
        <v>DIRECCION PROVINCIAL DE ESPACIOS VERDES</v>
      </c>
      <c r="C1702" s="89"/>
      <c r="D1702" s="94"/>
      <c r="E1702" s="94"/>
      <c r="F1702" s="95"/>
      <c r="G1702" s="278"/>
    </row>
    <row r="1703" spans="1:123" ht="24" customHeight="1" x14ac:dyDescent="0.2">
      <c r="A1703" s="277" t="s">
        <v>603</v>
      </c>
      <c r="B1703" s="93">
        <f>Contratista</f>
        <v>0</v>
      </c>
      <c r="C1703" s="90"/>
      <c r="D1703" s="90"/>
      <c r="E1703" s="90"/>
      <c r="F1703" s="96"/>
      <c r="G1703" s="279"/>
    </row>
    <row r="1704" spans="1:123" ht="24" customHeight="1" x14ac:dyDescent="0.2">
      <c r="A1704" s="277" t="s">
        <v>24</v>
      </c>
      <c r="B1704" s="93" t="str">
        <f>Obra</f>
        <v>MANTENIMIENTO DEL ÁREA VERDE Y SISITEMA DE RIEGO DEL 
PARQUE BELGRANO E INFINITO POR DESCUBRIR - RENGLON 3</v>
      </c>
      <c r="C1704" s="90"/>
      <c r="D1704" s="90"/>
      <c r="E1704" s="90"/>
      <c r="F1704" s="96" t="s">
        <v>38</v>
      </c>
      <c r="G1704" s="280">
        <f>Fecha_Base</f>
        <v>44908</v>
      </c>
    </row>
    <row r="1705" spans="1:123" ht="24" customHeight="1" x14ac:dyDescent="0.2">
      <c r="A1705" s="281" t="s">
        <v>601</v>
      </c>
      <c r="B1705" s="91" t="str">
        <f>Ubicación</f>
        <v>CAPITAL</v>
      </c>
      <c r="C1705" s="91"/>
      <c r="D1705" s="97"/>
      <c r="E1705" s="98"/>
      <c r="G1705" s="282"/>
    </row>
    <row r="1706" spans="1:123" ht="24" customHeight="1" x14ac:dyDescent="0.2">
      <c r="A1706" s="281" t="s">
        <v>39</v>
      </c>
      <c r="B1706" s="100" t="str">
        <f>IFERROR(VALUE(LEFT(B1707,FIND(".",B1707)-1)),"")</f>
        <v/>
      </c>
      <c r="C1706" s="92" t="str">
        <f>IFERROR(VLOOKUP(B1706,Tabla_CyP,2,FALSE),"")</f>
        <v/>
      </c>
      <c r="E1706" s="98"/>
      <c r="G1706" s="282"/>
    </row>
    <row r="1707" spans="1:123" ht="24" customHeight="1" x14ac:dyDescent="0.2">
      <c r="A1707" s="281" t="s">
        <v>25</v>
      </c>
      <c r="B1707" s="101" t="str">
        <f>IFERROR(VLOOKUP(COUNTIF($A$1:A1707,"ANALISIS DE PRECIOS"),Tabla_NumeroItem,2,FALSE),"")</f>
        <v/>
      </c>
      <c r="C1707" s="92" t="str">
        <f>IFERROR(VLOOKUP(B1707,Tabla_CyP,2,FALSE),"")</f>
        <v/>
      </c>
      <c r="D1707" s="97"/>
      <c r="E1707" s="98"/>
      <c r="F1707" s="96" t="s">
        <v>26</v>
      </c>
      <c r="G1707" s="283" t="str">
        <f>IFERROR(VLOOKUP(B1707,Tabla_CyP,4,FALSE),"")</f>
        <v/>
      </c>
    </row>
    <row r="1708" spans="1:123" ht="24" customHeight="1" x14ac:dyDescent="0.2">
      <c r="A1708" s="281"/>
      <c r="B1708" s="91"/>
      <c r="D1708" s="97"/>
      <c r="E1708" s="98"/>
      <c r="G1708" s="282"/>
    </row>
    <row r="1709" spans="1:123" ht="24" customHeight="1" x14ac:dyDescent="0.2">
      <c r="A1709" s="331" t="s">
        <v>507</v>
      </c>
      <c r="B1709" s="332"/>
      <c r="C1709" s="333" t="s">
        <v>0</v>
      </c>
      <c r="D1709" s="333" t="s">
        <v>27</v>
      </c>
      <c r="E1709" s="335" t="s">
        <v>28</v>
      </c>
      <c r="F1709" s="337" t="s">
        <v>29</v>
      </c>
      <c r="G1709" s="337" t="s">
        <v>30</v>
      </c>
    </row>
    <row r="1710" spans="1:123" s="97" customFormat="1" ht="24" customHeight="1" x14ac:dyDescent="0.2">
      <c r="A1710" s="102" t="s">
        <v>508</v>
      </c>
      <c r="B1710" s="102" t="s">
        <v>509</v>
      </c>
      <c r="C1710" s="334"/>
      <c r="D1710" s="334"/>
      <c r="E1710" s="336"/>
      <c r="F1710" s="338"/>
      <c r="G1710" s="338"/>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284"/>
      <c r="B1711" s="103"/>
      <c r="C1711" s="143" t="s">
        <v>604</v>
      </c>
      <c r="D1711" s="104"/>
      <c r="E1711" s="105"/>
      <c r="F1711" s="106"/>
      <c r="G1711" s="285"/>
    </row>
    <row r="1712" spans="1:123" s="229" customFormat="1" ht="24" customHeight="1" x14ac:dyDescent="0.2">
      <c r="A1712" s="224" t="str">
        <f t="shared" ref="A1712:A1725" si="511">IFERROR(VLOOKUP(C1712,Tabla_Insumos,4,FALSE),"")</f>
        <v/>
      </c>
      <c r="B1712" s="222" t="str">
        <f>IFERROR(VLOOKUP(C1712,Tabla_Insumos,5,FALSE),"")</f>
        <v/>
      </c>
      <c r="C1712" s="223"/>
      <c r="D1712" s="224" t="str">
        <f t="shared" ref="D1712:D1725" si="512">IFERROR(VLOOKUP(C1712,Tabla_Insumos,2,FALSE),"")</f>
        <v/>
      </c>
      <c r="E1712" s="225"/>
      <c r="F1712" s="226">
        <f t="shared" ref="F1712:F1725" si="513">IFERROR(VLOOKUP(C1712,Tabla_Insumos,3,FALSE),0)</f>
        <v>0</v>
      </c>
      <c r="G1712" s="286">
        <f>ROUND(E1712*F1712,2)</f>
        <v>0</v>
      </c>
    </row>
    <row r="1713" spans="1:7" s="229" customFormat="1" ht="24" customHeight="1" x14ac:dyDescent="0.2">
      <c r="A1713" s="224" t="str">
        <f t="shared" si="511"/>
        <v/>
      </c>
      <c r="B1713" s="222" t="str">
        <f t="shared" ref="B1713:B1725" si="514">IFERROR(VLOOKUP(C1713,Tabla_Insumos,5,FALSE),"")</f>
        <v/>
      </c>
      <c r="C1713" s="223"/>
      <c r="D1713" s="224" t="str">
        <f t="shared" si="512"/>
        <v/>
      </c>
      <c r="E1713" s="225"/>
      <c r="F1713" s="226">
        <f t="shared" si="513"/>
        <v>0</v>
      </c>
      <c r="G1713" s="286">
        <f t="shared" ref="G1713:G1725" si="515">ROUND(E1713*F1713,2)</f>
        <v>0</v>
      </c>
    </row>
    <row r="1714" spans="1:7" s="229" customFormat="1" ht="24" customHeight="1" x14ac:dyDescent="0.2">
      <c r="A1714" s="224" t="str">
        <f t="shared" si="511"/>
        <v/>
      </c>
      <c r="B1714" s="222" t="str">
        <f t="shared" si="514"/>
        <v/>
      </c>
      <c r="C1714" s="223"/>
      <c r="D1714" s="224" t="str">
        <f t="shared" si="512"/>
        <v/>
      </c>
      <c r="E1714" s="225"/>
      <c r="F1714" s="226">
        <f t="shared" si="513"/>
        <v>0</v>
      </c>
      <c r="G1714" s="286">
        <f t="shared" si="515"/>
        <v>0</v>
      </c>
    </row>
    <row r="1715" spans="1:7" s="229" customFormat="1" ht="24" customHeight="1" x14ac:dyDescent="0.2">
      <c r="A1715" s="224" t="str">
        <f t="shared" si="511"/>
        <v/>
      </c>
      <c r="B1715" s="222" t="str">
        <f t="shared" si="514"/>
        <v/>
      </c>
      <c r="C1715" s="223"/>
      <c r="D1715" s="224" t="str">
        <f t="shared" si="512"/>
        <v/>
      </c>
      <c r="E1715" s="225"/>
      <c r="F1715" s="226">
        <f t="shared" si="513"/>
        <v>0</v>
      </c>
      <c r="G1715" s="286">
        <f t="shared" si="515"/>
        <v>0</v>
      </c>
    </row>
    <row r="1716" spans="1:7" s="229" customFormat="1" ht="24" customHeight="1" x14ac:dyDescent="0.2">
      <c r="A1716" s="224" t="str">
        <f t="shared" si="511"/>
        <v/>
      </c>
      <c r="B1716" s="222" t="str">
        <f t="shared" si="514"/>
        <v/>
      </c>
      <c r="C1716" s="223"/>
      <c r="D1716" s="224" t="str">
        <f t="shared" si="512"/>
        <v/>
      </c>
      <c r="E1716" s="225"/>
      <c r="F1716" s="226">
        <f t="shared" si="513"/>
        <v>0</v>
      </c>
      <c r="G1716" s="286">
        <f t="shared" si="515"/>
        <v>0</v>
      </c>
    </row>
    <row r="1717" spans="1:7" s="229" customFormat="1" ht="24" customHeight="1" x14ac:dyDescent="0.2">
      <c r="A1717" s="224" t="str">
        <f t="shared" si="511"/>
        <v/>
      </c>
      <c r="B1717" s="222" t="str">
        <f t="shared" si="514"/>
        <v/>
      </c>
      <c r="C1717" s="223"/>
      <c r="D1717" s="224" t="str">
        <f t="shared" si="512"/>
        <v/>
      </c>
      <c r="E1717" s="225"/>
      <c r="F1717" s="226">
        <f t="shared" si="513"/>
        <v>0</v>
      </c>
      <c r="G1717" s="286">
        <f t="shared" si="515"/>
        <v>0</v>
      </c>
    </row>
    <row r="1718" spans="1:7" s="229" customFormat="1" ht="24" customHeight="1" x14ac:dyDescent="0.2">
      <c r="A1718" s="224" t="str">
        <f t="shared" si="511"/>
        <v/>
      </c>
      <c r="B1718" s="222" t="str">
        <f t="shared" si="514"/>
        <v/>
      </c>
      <c r="C1718" s="223"/>
      <c r="D1718" s="224" t="str">
        <f t="shared" si="512"/>
        <v/>
      </c>
      <c r="E1718" s="225"/>
      <c r="F1718" s="226">
        <f t="shared" si="513"/>
        <v>0</v>
      </c>
      <c r="G1718" s="286">
        <f t="shared" si="515"/>
        <v>0</v>
      </c>
    </row>
    <row r="1719" spans="1:7" s="229" customFormat="1" ht="24" customHeight="1" x14ac:dyDescent="0.2">
      <c r="A1719" s="224" t="str">
        <f t="shared" si="511"/>
        <v/>
      </c>
      <c r="B1719" s="222" t="str">
        <f t="shared" si="514"/>
        <v/>
      </c>
      <c r="C1719" s="223"/>
      <c r="D1719" s="224" t="str">
        <f t="shared" si="512"/>
        <v/>
      </c>
      <c r="E1719" s="225"/>
      <c r="F1719" s="226">
        <f t="shared" si="513"/>
        <v>0</v>
      </c>
      <c r="G1719" s="286">
        <f t="shared" si="515"/>
        <v>0</v>
      </c>
    </row>
    <row r="1720" spans="1:7" s="229" customFormat="1" ht="24" customHeight="1" x14ac:dyDescent="0.2">
      <c r="A1720" s="224" t="str">
        <f t="shared" si="511"/>
        <v/>
      </c>
      <c r="B1720" s="222" t="str">
        <f t="shared" si="514"/>
        <v/>
      </c>
      <c r="C1720" s="223"/>
      <c r="D1720" s="224" t="str">
        <f t="shared" si="512"/>
        <v/>
      </c>
      <c r="E1720" s="225"/>
      <c r="F1720" s="226">
        <f t="shared" si="513"/>
        <v>0</v>
      </c>
      <c r="G1720" s="286">
        <f t="shared" si="515"/>
        <v>0</v>
      </c>
    </row>
    <row r="1721" spans="1:7" s="229" customFormat="1" ht="24" customHeight="1" x14ac:dyDescent="0.2">
      <c r="A1721" s="224" t="str">
        <f t="shared" si="511"/>
        <v/>
      </c>
      <c r="B1721" s="222" t="str">
        <f t="shared" si="514"/>
        <v/>
      </c>
      <c r="C1721" s="223"/>
      <c r="D1721" s="224" t="str">
        <f t="shared" si="512"/>
        <v/>
      </c>
      <c r="E1721" s="225"/>
      <c r="F1721" s="226">
        <f t="shared" si="513"/>
        <v>0</v>
      </c>
      <c r="G1721" s="286">
        <f t="shared" si="515"/>
        <v>0</v>
      </c>
    </row>
    <row r="1722" spans="1:7" s="229" customFormat="1" ht="24" customHeight="1" x14ac:dyDescent="0.2">
      <c r="A1722" s="224" t="str">
        <f t="shared" si="511"/>
        <v/>
      </c>
      <c r="B1722" s="222" t="str">
        <f t="shared" si="514"/>
        <v/>
      </c>
      <c r="C1722" s="223"/>
      <c r="D1722" s="224" t="str">
        <f t="shared" si="512"/>
        <v/>
      </c>
      <c r="E1722" s="225"/>
      <c r="F1722" s="226">
        <f t="shared" si="513"/>
        <v>0</v>
      </c>
      <c r="G1722" s="286">
        <f t="shared" si="515"/>
        <v>0</v>
      </c>
    </row>
    <row r="1723" spans="1:7" s="229" customFormat="1" ht="24" customHeight="1" x14ac:dyDescent="0.2">
      <c r="A1723" s="224" t="str">
        <f t="shared" si="511"/>
        <v/>
      </c>
      <c r="B1723" s="222" t="str">
        <f t="shared" si="514"/>
        <v/>
      </c>
      <c r="C1723" s="223"/>
      <c r="D1723" s="224" t="str">
        <f t="shared" si="512"/>
        <v/>
      </c>
      <c r="E1723" s="225"/>
      <c r="F1723" s="226">
        <f t="shared" si="513"/>
        <v>0</v>
      </c>
      <c r="G1723" s="286">
        <f t="shared" si="515"/>
        <v>0</v>
      </c>
    </row>
    <row r="1724" spans="1:7" s="229" customFormat="1" ht="24" customHeight="1" x14ac:dyDescent="0.2">
      <c r="A1724" s="224" t="str">
        <f t="shared" si="511"/>
        <v/>
      </c>
      <c r="B1724" s="222" t="str">
        <f t="shared" si="514"/>
        <v/>
      </c>
      <c r="C1724" s="223"/>
      <c r="D1724" s="224" t="str">
        <f t="shared" si="512"/>
        <v/>
      </c>
      <c r="E1724" s="225"/>
      <c r="F1724" s="226">
        <f t="shared" si="513"/>
        <v>0</v>
      </c>
      <c r="G1724" s="286">
        <f t="shared" si="515"/>
        <v>0</v>
      </c>
    </row>
    <row r="1725" spans="1:7" s="229" customFormat="1" ht="24" customHeight="1" x14ac:dyDescent="0.2">
      <c r="A1725" s="224" t="str">
        <f t="shared" si="511"/>
        <v/>
      </c>
      <c r="B1725" s="222" t="str">
        <f t="shared" si="514"/>
        <v/>
      </c>
      <c r="C1725" s="223"/>
      <c r="D1725" s="224" t="str">
        <f t="shared" si="512"/>
        <v/>
      </c>
      <c r="E1725" s="225"/>
      <c r="F1725" s="227">
        <f t="shared" si="513"/>
        <v>0</v>
      </c>
      <c r="G1725" s="286">
        <f t="shared" si="515"/>
        <v>0</v>
      </c>
    </row>
    <row r="1726" spans="1:7" ht="24" customHeight="1" x14ac:dyDescent="0.2">
      <c r="A1726" s="287"/>
      <c r="D1726" s="97"/>
      <c r="E1726" s="98"/>
      <c r="F1726" s="273" t="s">
        <v>31</v>
      </c>
      <c r="G1726" s="288">
        <f>SUBTOTAL(9,G1712:G1725)</f>
        <v>0</v>
      </c>
    </row>
    <row r="1727" spans="1:7" ht="24" customHeight="1" x14ac:dyDescent="0.2">
      <c r="A1727" s="287"/>
      <c r="C1727" s="107" t="s">
        <v>605</v>
      </c>
      <c r="D1727" s="97"/>
      <c r="E1727" s="98"/>
      <c r="G1727" s="289"/>
    </row>
    <row r="1728" spans="1:7" s="229" customFormat="1" ht="24" customHeight="1" x14ac:dyDescent="0.2">
      <c r="A1728" s="224" t="str">
        <f t="shared" ref="A1728:A1735" si="516">IFERROR(VLOOKUP(C1728,Tabla_Insumos,4,FALSE),"")</f>
        <v/>
      </c>
      <c r="B1728" s="222">
        <f t="shared" ref="B1728:B1735" si="517">IFERROR(VLOOKUP(A1728,Tabla_Indices,5,FALSE),"")</f>
        <v>0</v>
      </c>
      <c r="C1728" s="223"/>
      <c r="D1728" s="224" t="str">
        <f t="shared" ref="D1728:D1735" si="518">IFERROR(VLOOKUP(C1728,Tabla_Insumos,2,FALSE),"")</f>
        <v/>
      </c>
      <c r="E1728" s="225"/>
      <c r="F1728" s="228">
        <f t="shared" ref="F1728:F1735" si="519">IFERROR(VLOOKUP(C1728,Tabla_Insumos,3,FALSE),0)</f>
        <v>0</v>
      </c>
      <c r="G1728" s="286">
        <f>ROUND(E1728*F1728,2)</f>
        <v>0</v>
      </c>
    </row>
    <row r="1729" spans="1:7" s="229" customFormat="1" ht="24" customHeight="1" x14ac:dyDescent="0.2">
      <c r="A1729" s="224" t="str">
        <f t="shared" si="516"/>
        <v/>
      </c>
      <c r="B1729" s="222">
        <f t="shared" si="517"/>
        <v>0</v>
      </c>
      <c r="C1729" s="223"/>
      <c r="D1729" s="224" t="str">
        <f t="shared" si="518"/>
        <v/>
      </c>
      <c r="E1729" s="225"/>
      <c r="F1729" s="228">
        <f t="shared" si="519"/>
        <v>0</v>
      </c>
      <c r="G1729" s="286">
        <f>ROUND(E1729*F1729,2)</f>
        <v>0</v>
      </c>
    </row>
    <row r="1730" spans="1:7" s="229" customFormat="1" ht="24" customHeight="1" x14ac:dyDescent="0.2">
      <c r="A1730" s="224" t="str">
        <f t="shared" si="516"/>
        <v/>
      </c>
      <c r="B1730" s="222">
        <f t="shared" si="517"/>
        <v>0</v>
      </c>
      <c r="C1730" s="223"/>
      <c r="D1730" s="224" t="str">
        <f t="shared" si="518"/>
        <v/>
      </c>
      <c r="E1730" s="225"/>
      <c r="F1730" s="228">
        <f t="shared" si="519"/>
        <v>0</v>
      </c>
      <c r="G1730" s="286">
        <f t="shared" ref="G1730:G1735" si="520">ROUND(E1730*F1730,2)</f>
        <v>0</v>
      </c>
    </row>
    <row r="1731" spans="1:7" s="229" customFormat="1" ht="24" customHeight="1" x14ac:dyDescent="0.2">
      <c r="A1731" s="224" t="str">
        <f t="shared" si="516"/>
        <v/>
      </c>
      <c r="B1731" s="222">
        <f t="shared" si="517"/>
        <v>0</v>
      </c>
      <c r="C1731" s="223"/>
      <c r="D1731" s="224" t="str">
        <f t="shared" si="518"/>
        <v/>
      </c>
      <c r="E1731" s="225"/>
      <c r="F1731" s="228">
        <f t="shared" si="519"/>
        <v>0</v>
      </c>
      <c r="G1731" s="286">
        <f t="shared" si="520"/>
        <v>0</v>
      </c>
    </row>
    <row r="1732" spans="1:7" s="229" customFormat="1" ht="24" customHeight="1" x14ac:dyDescent="0.2">
      <c r="A1732" s="224" t="str">
        <f t="shared" si="516"/>
        <v/>
      </c>
      <c r="B1732" s="222">
        <f t="shared" si="517"/>
        <v>0</v>
      </c>
      <c r="C1732" s="223"/>
      <c r="D1732" s="224" t="str">
        <f t="shared" si="518"/>
        <v/>
      </c>
      <c r="E1732" s="225"/>
      <c r="F1732" s="226">
        <f t="shared" si="519"/>
        <v>0</v>
      </c>
      <c r="G1732" s="286">
        <f t="shared" si="520"/>
        <v>0</v>
      </c>
    </row>
    <row r="1733" spans="1:7" s="229" customFormat="1" ht="24" customHeight="1" x14ac:dyDescent="0.2">
      <c r="A1733" s="224" t="str">
        <f t="shared" si="516"/>
        <v/>
      </c>
      <c r="B1733" s="222">
        <f t="shared" si="517"/>
        <v>0</v>
      </c>
      <c r="C1733" s="223"/>
      <c r="D1733" s="224" t="str">
        <f t="shared" si="518"/>
        <v/>
      </c>
      <c r="E1733" s="225"/>
      <c r="F1733" s="226">
        <f t="shared" si="519"/>
        <v>0</v>
      </c>
      <c r="G1733" s="286">
        <f t="shared" si="520"/>
        <v>0</v>
      </c>
    </row>
    <row r="1734" spans="1:7" s="229" customFormat="1" ht="24" customHeight="1" x14ac:dyDescent="0.2">
      <c r="A1734" s="224" t="str">
        <f t="shared" si="516"/>
        <v/>
      </c>
      <c r="B1734" s="222">
        <f t="shared" si="517"/>
        <v>0</v>
      </c>
      <c r="C1734" s="223"/>
      <c r="D1734" s="224" t="str">
        <f t="shared" si="518"/>
        <v/>
      </c>
      <c r="E1734" s="225"/>
      <c r="F1734" s="226">
        <f t="shared" si="519"/>
        <v>0</v>
      </c>
      <c r="G1734" s="286">
        <f t="shared" si="520"/>
        <v>0</v>
      </c>
    </row>
    <row r="1735" spans="1:7" s="229" customFormat="1" ht="24" customHeight="1" x14ac:dyDescent="0.2">
      <c r="A1735" s="224" t="str">
        <f t="shared" si="516"/>
        <v/>
      </c>
      <c r="B1735" s="222">
        <f t="shared" si="517"/>
        <v>0</v>
      </c>
      <c r="C1735" s="223"/>
      <c r="D1735" s="224" t="str">
        <f t="shared" si="518"/>
        <v/>
      </c>
      <c r="E1735" s="225"/>
      <c r="F1735" s="226">
        <f t="shared" si="519"/>
        <v>0</v>
      </c>
      <c r="G1735" s="286">
        <f t="shared" si="520"/>
        <v>0</v>
      </c>
    </row>
    <row r="1736" spans="1:7" ht="24" customHeight="1" x14ac:dyDescent="0.2">
      <c r="A1736" s="287"/>
      <c r="D1736" s="97"/>
      <c r="E1736" s="98"/>
      <c r="F1736" s="273" t="s">
        <v>32</v>
      </c>
      <c r="G1736" s="288">
        <f>SUBTOTAL(9,G1728:G1735)</f>
        <v>0</v>
      </c>
    </row>
    <row r="1737" spans="1:7" ht="24" customHeight="1" x14ac:dyDescent="0.2">
      <c r="A1737" s="287"/>
      <c r="C1737" s="107" t="s">
        <v>606</v>
      </c>
      <c r="D1737" s="97"/>
      <c r="E1737" s="98"/>
      <c r="G1737" s="289"/>
    </row>
    <row r="1738" spans="1:7" s="229" customFormat="1" ht="24" customHeight="1" x14ac:dyDescent="0.2">
      <c r="A1738" s="224" t="str">
        <f t="shared" ref="A1738:A1746" si="521">IFERROR(VLOOKUP(C1738,Tabla_Insumos,4,FALSE),"")</f>
        <v/>
      </c>
      <c r="B1738" s="222" t="str">
        <f t="shared" ref="B1738:B1746" si="522">IFERROR(VLOOKUP(C1738,Tabla_Insumos,5,FALSE),"")</f>
        <v/>
      </c>
      <c r="C1738" s="223"/>
      <c r="D1738" s="224" t="str">
        <f t="shared" ref="D1738:D1746" si="523">IFERROR(VLOOKUP(C1738,Tabla_Insumos,2,FALSE),"")</f>
        <v/>
      </c>
      <c r="E1738" s="225"/>
      <c r="F1738" s="226">
        <f t="shared" ref="F1738:F1746" si="524">IFERROR(VLOOKUP(C1738,Tabla_Insumos,3,FALSE),0)</f>
        <v>0</v>
      </c>
      <c r="G1738" s="286">
        <f t="shared" ref="G1738:G1746" si="525">ROUND(E1738*F1738,2)</f>
        <v>0</v>
      </c>
    </row>
    <row r="1739" spans="1:7" s="229" customFormat="1" ht="24" customHeight="1" x14ac:dyDescent="0.2">
      <c r="A1739" s="224" t="str">
        <f t="shared" si="521"/>
        <v/>
      </c>
      <c r="B1739" s="222" t="str">
        <f t="shared" si="522"/>
        <v/>
      </c>
      <c r="C1739" s="223"/>
      <c r="D1739" s="224" t="str">
        <f t="shared" si="523"/>
        <v/>
      </c>
      <c r="E1739" s="225"/>
      <c r="F1739" s="226">
        <f t="shared" si="524"/>
        <v>0</v>
      </c>
      <c r="G1739" s="286">
        <f t="shared" si="525"/>
        <v>0</v>
      </c>
    </row>
    <row r="1740" spans="1:7" s="229" customFormat="1" ht="24" customHeight="1" x14ac:dyDescent="0.2">
      <c r="A1740" s="224" t="str">
        <f t="shared" si="521"/>
        <v/>
      </c>
      <c r="B1740" s="222" t="str">
        <f t="shared" si="522"/>
        <v/>
      </c>
      <c r="C1740" s="223"/>
      <c r="D1740" s="224" t="str">
        <f t="shared" si="523"/>
        <v/>
      </c>
      <c r="E1740" s="225"/>
      <c r="F1740" s="226">
        <f t="shared" si="524"/>
        <v>0</v>
      </c>
      <c r="G1740" s="286">
        <f t="shared" si="525"/>
        <v>0</v>
      </c>
    </row>
    <row r="1741" spans="1:7" s="229" customFormat="1" ht="24" customHeight="1" x14ac:dyDescent="0.2">
      <c r="A1741" s="224" t="str">
        <f t="shared" si="521"/>
        <v/>
      </c>
      <c r="B1741" s="222" t="str">
        <f t="shared" si="522"/>
        <v/>
      </c>
      <c r="C1741" s="223"/>
      <c r="D1741" s="224" t="str">
        <f t="shared" si="523"/>
        <v/>
      </c>
      <c r="E1741" s="225"/>
      <c r="F1741" s="226">
        <f t="shared" si="524"/>
        <v>0</v>
      </c>
      <c r="G1741" s="286">
        <f t="shared" si="525"/>
        <v>0</v>
      </c>
    </row>
    <row r="1742" spans="1:7" s="229" customFormat="1" ht="24" customHeight="1" x14ac:dyDescent="0.2">
      <c r="A1742" s="224" t="str">
        <f t="shared" si="521"/>
        <v/>
      </c>
      <c r="B1742" s="222" t="str">
        <f t="shared" si="522"/>
        <v/>
      </c>
      <c r="C1742" s="223"/>
      <c r="D1742" s="224" t="str">
        <f t="shared" si="523"/>
        <v/>
      </c>
      <c r="E1742" s="225"/>
      <c r="F1742" s="226">
        <f t="shared" si="524"/>
        <v>0</v>
      </c>
      <c r="G1742" s="286">
        <f t="shared" si="525"/>
        <v>0</v>
      </c>
    </row>
    <row r="1743" spans="1:7" s="229" customFormat="1" ht="24" customHeight="1" x14ac:dyDescent="0.2">
      <c r="A1743" s="224" t="str">
        <f t="shared" si="521"/>
        <v/>
      </c>
      <c r="B1743" s="222" t="str">
        <f t="shared" si="522"/>
        <v/>
      </c>
      <c r="C1743" s="223"/>
      <c r="D1743" s="224" t="str">
        <f t="shared" si="523"/>
        <v/>
      </c>
      <c r="E1743" s="225"/>
      <c r="F1743" s="226">
        <f t="shared" si="524"/>
        <v>0</v>
      </c>
      <c r="G1743" s="286">
        <f t="shared" si="525"/>
        <v>0</v>
      </c>
    </row>
    <row r="1744" spans="1:7" s="229" customFormat="1" ht="24" customHeight="1" x14ac:dyDescent="0.2">
      <c r="A1744" s="224" t="str">
        <f t="shared" si="521"/>
        <v/>
      </c>
      <c r="B1744" s="222" t="str">
        <f t="shared" si="522"/>
        <v/>
      </c>
      <c r="C1744" s="223"/>
      <c r="D1744" s="224" t="str">
        <f t="shared" si="523"/>
        <v/>
      </c>
      <c r="E1744" s="225"/>
      <c r="F1744" s="226">
        <f t="shared" si="524"/>
        <v>0</v>
      </c>
      <c r="G1744" s="286">
        <f t="shared" si="525"/>
        <v>0</v>
      </c>
    </row>
    <row r="1745" spans="1:123" s="229" customFormat="1" ht="24" customHeight="1" x14ac:dyDescent="0.2">
      <c r="A1745" s="224" t="str">
        <f t="shared" si="521"/>
        <v/>
      </c>
      <c r="B1745" s="222" t="str">
        <f t="shared" si="522"/>
        <v/>
      </c>
      <c r="C1745" s="223"/>
      <c r="D1745" s="224" t="str">
        <f t="shared" si="523"/>
        <v/>
      </c>
      <c r="E1745" s="225"/>
      <c r="F1745" s="226">
        <f t="shared" si="524"/>
        <v>0</v>
      </c>
      <c r="G1745" s="286">
        <f t="shared" si="525"/>
        <v>0</v>
      </c>
    </row>
    <row r="1746" spans="1:123" s="229" customFormat="1" ht="24" customHeight="1" x14ac:dyDescent="0.2">
      <c r="A1746" s="224" t="str">
        <f t="shared" si="521"/>
        <v/>
      </c>
      <c r="B1746" s="222" t="str">
        <f t="shared" si="522"/>
        <v/>
      </c>
      <c r="C1746" s="223"/>
      <c r="D1746" s="224" t="str">
        <f t="shared" si="523"/>
        <v/>
      </c>
      <c r="E1746" s="225"/>
      <c r="F1746" s="226">
        <f t="shared" si="524"/>
        <v>0</v>
      </c>
      <c r="G1746" s="286">
        <f t="shared" si="525"/>
        <v>0</v>
      </c>
    </row>
    <row r="1747" spans="1:123" ht="24" customHeight="1" x14ac:dyDescent="0.2">
      <c r="A1747" s="290"/>
      <c r="B1747" s="97"/>
      <c r="D1747" s="97"/>
      <c r="E1747" s="98"/>
      <c r="F1747" s="273" t="s">
        <v>33</v>
      </c>
      <c r="G1747" s="288">
        <f>SUBTOTAL(9,G1738:G1746)</f>
        <v>0</v>
      </c>
    </row>
    <row r="1748" spans="1:123" ht="24" customHeight="1" x14ac:dyDescent="0.2">
      <c r="A1748" s="291"/>
      <c r="B1748" s="97"/>
      <c r="D1748" s="97"/>
      <c r="E1748" s="98"/>
      <c r="G1748" s="289"/>
    </row>
    <row r="1749" spans="1:123" ht="24" customHeight="1" x14ac:dyDescent="0.2">
      <c r="A1749" s="292" t="str">
        <f>B1707</f>
        <v/>
      </c>
      <c r="B1749" s="293" t="str">
        <f>C1707</f>
        <v/>
      </c>
      <c r="C1749" s="104"/>
      <c r="D1749" s="104" t="s">
        <v>34</v>
      </c>
      <c r="E1749" s="105"/>
      <c r="F1749" s="295" t="s">
        <v>35</v>
      </c>
      <c r="G1749" s="294">
        <f>SUBTOTAL(9,G1712:G1748)</f>
        <v>0</v>
      </c>
    </row>
    <row r="1751" spans="1:123" ht="24" customHeight="1" x14ac:dyDescent="0.2">
      <c r="A1751" s="274" t="s">
        <v>37</v>
      </c>
      <c r="B1751" s="275"/>
      <c r="C1751" s="275"/>
      <c r="D1751" s="275"/>
      <c r="E1751" s="275"/>
      <c r="F1751" s="275"/>
      <c r="G1751" s="276"/>
    </row>
    <row r="1752" spans="1:123" ht="24" customHeight="1" x14ac:dyDescent="0.2">
      <c r="A1752" s="277" t="s">
        <v>602</v>
      </c>
      <c r="B1752" s="93" t="str">
        <f>Comitente</f>
        <v>DIRECCION PROVINCIAL DE ESPACIOS VERDES</v>
      </c>
      <c r="C1752" s="89"/>
      <c r="D1752" s="94"/>
      <c r="E1752" s="94"/>
      <c r="F1752" s="95"/>
      <c r="G1752" s="278"/>
    </row>
    <row r="1753" spans="1:123" ht="24" customHeight="1" x14ac:dyDescent="0.2">
      <c r="A1753" s="277" t="s">
        <v>603</v>
      </c>
      <c r="B1753" s="93">
        <f>Contratista</f>
        <v>0</v>
      </c>
      <c r="C1753" s="90"/>
      <c r="D1753" s="90"/>
      <c r="E1753" s="90"/>
      <c r="F1753" s="96"/>
      <c r="G1753" s="279"/>
    </row>
    <row r="1754" spans="1:123" ht="24" customHeight="1" x14ac:dyDescent="0.2">
      <c r="A1754" s="277" t="s">
        <v>24</v>
      </c>
      <c r="B1754" s="93" t="str">
        <f>Obra</f>
        <v>MANTENIMIENTO DEL ÁREA VERDE Y SISITEMA DE RIEGO DEL 
PARQUE BELGRANO E INFINITO POR DESCUBRIR - RENGLON 3</v>
      </c>
      <c r="C1754" s="90"/>
      <c r="D1754" s="90"/>
      <c r="E1754" s="90"/>
      <c r="F1754" s="96" t="s">
        <v>38</v>
      </c>
      <c r="G1754" s="280">
        <f>Fecha_Base</f>
        <v>44908</v>
      </c>
    </row>
    <row r="1755" spans="1:123" ht="24" customHeight="1" x14ac:dyDescent="0.2">
      <c r="A1755" s="281" t="s">
        <v>601</v>
      </c>
      <c r="B1755" s="91" t="str">
        <f>Ubicación</f>
        <v>CAPITAL</v>
      </c>
      <c r="C1755" s="91"/>
      <c r="D1755" s="97"/>
      <c r="E1755" s="98"/>
      <c r="G1755" s="282"/>
    </row>
    <row r="1756" spans="1:123" ht="24" customHeight="1" x14ac:dyDescent="0.2">
      <c r="A1756" s="281" t="s">
        <v>39</v>
      </c>
      <c r="B1756" s="100" t="str">
        <f>IFERROR(VALUE(LEFT(B1757,FIND(".",B1757)-1)),"")</f>
        <v/>
      </c>
      <c r="C1756" s="92" t="str">
        <f>IFERROR(VLOOKUP(B1756,Tabla_CyP,2,FALSE),"")</f>
        <v/>
      </c>
      <c r="E1756" s="98"/>
      <c r="G1756" s="282"/>
    </row>
    <row r="1757" spans="1:123" ht="24" customHeight="1" x14ac:dyDescent="0.2">
      <c r="A1757" s="281" t="s">
        <v>25</v>
      </c>
      <c r="B1757" s="101" t="str">
        <f>IFERROR(VLOOKUP(COUNTIF($A$1:A1757,"ANALISIS DE PRECIOS"),Tabla_NumeroItem,2,FALSE),"")</f>
        <v/>
      </c>
      <c r="C1757" s="92" t="str">
        <f>IFERROR(VLOOKUP(B1757,Tabla_CyP,2,FALSE),"")</f>
        <v/>
      </c>
      <c r="D1757" s="97"/>
      <c r="E1757" s="98"/>
      <c r="F1757" s="96" t="s">
        <v>26</v>
      </c>
      <c r="G1757" s="283" t="str">
        <f>IFERROR(VLOOKUP(B1757,Tabla_CyP,4,FALSE),"")</f>
        <v/>
      </c>
    </row>
    <row r="1758" spans="1:123" ht="24" customHeight="1" x14ac:dyDescent="0.2">
      <c r="A1758" s="281"/>
      <c r="B1758" s="91"/>
      <c r="D1758" s="97"/>
      <c r="E1758" s="98"/>
      <c r="G1758" s="282"/>
    </row>
    <row r="1759" spans="1:123" ht="24" customHeight="1" x14ac:dyDescent="0.2">
      <c r="A1759" s="331" t="s">
        <v>507</v>
      </c>
      <c r="B1759" s="332"/>
      <c r="C1759" s="333" t="s">
        <v>0</v>
      </c>
      <c r="D1759" s="333" t="s">
        <v>27</v>
      </c>
      <c r="E1759" s="335" t="s">
        <v>28</v>
      </c>
      <c r="F1759" s="337" t="s">
        <v>29</v>
      </c>
      <c r="G1759" s="337" t="s">
        <v>30</v>
      </c>
    </row>
    <row r="1760" spans="1:123" s="97" customFormat="1" ht="24" customHeight="1" x14ac:dyDescent="0.2">
      <c r="A1760" s="102" t="s">
        <v>508</v>
      </c>
      <c r="B1760" s="102" t="s">
        <v>509</v>
      </c>
      <c r="C1760" s="334"/>
      <c r="D1760" s="334"/>
      <c r="E1760" s="336"/>
      <c r="F1760" s="338"/>
      <c r="G1760" s="338"/>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284"/>
      <c r="B1761" s="103"/>
      <c r="C1761" s="143" t="s">
        <v>604</v>
      </c>
      <c r="D1761" s="104"/>
      <c r="E1761" s="105"/>
      <c r="F1761" s="106"/>
      <c r="G1761" s="285"/>
    </row>
    <row r="1762" spans="1:7" s="229" customFormat="1" ht="24" customHeight="1" x14ac:dyDescent="0.2">
      <c r="A1762" s="224" t="str">
        <f t="shared" ref="A1762:A1775" si="526">IFERROR(VLOOKUP(C1762,Tabla_Insumos,4,FALSE),"")</f>
        <v/>
      </c>
      <c r="B1762" s="222" t="str">
        <f>IFERROR(VLOOKUP(C1762,Tabla_Insumos,5,FALSE),"")</f>
        <v/>
      </c>
      <c r="C1762" s="223"/>
      <c r="D1762" s="224" t="str">
        <f t="shared" ref="D1762:D1775" si="527">IFERROR(VLOOKUP(C1762,Tabla_Insumos,2,FALSE),"")</f>
        <v/>
      </c>
      <c r="E1762" s="225"/>
      <c r="F1762" s="226">
        <f t="shared" ref="F1762:F1775" si="528">IFERROR(VLOOKUP(C1762,Tabla_Insumos,3,FALSE),0)</f>
        <v>0</v>
      </c>
      <c r="G1762" s="286">
        <f>ROUND(E1762*F1762,2)</f>
        <v>0</v>
      </c>
    </row>
    <row r="1763" spans="1:7" s="229" customFormat="1" ht="24" customHeight="1" x14ac:dyDescent="0.2">
      <c r="A1763" s="224" t="str">
        <f t="shared" si="526"/>
        <v/>
      </c>
      <c r="B1763" s="222" t="str">
        <f t="shared" ref="B1763:B1775" si="529">IFERROR(VLOOKUP(C1763,Tabla_Insumos,5,FALSE),"")</f>
        <v/>
      </c>
      <c r="C1763" s="223"/>
      <c r="D1763" s="224" t="str">
        <f t="shared" si="527"/>
        <v/>
      </c>
      <c r="E1763" s="225"/>
      <c r="F1763" s="226">
        <f t="shared" si="528"/>
        <v>0</v>
      </c>
      <c r="G1763" s="286">
        <f t="shared" ref="G1763:G1775" si="530">ROUND(E1763*F1763,2)</f>
        <v>0</v>
      </c>
    </row>
    <row r="1764" spans="1:7" s="229" customFormat="1" ht="24" customHeight="1" x14ac:dyDescent="0.2">
      <c r="A1764" s="224" t="str">
        <f t="shared" si="526"/>
        <v/>
      </c>
      <c r="B1764" s="222" t="str">
        <f t="shared" si="529"/>
        <v/>
      </c>
      <c r="C1764" s="223"/>
      <c r="D1764" s="224" t="str">
        <f t="shared" si="527"/>
        <v/>
      </c>
      <c r="E1764" s="225"/>
      <c r="F1764" s="226">
        <f t="shared" si="528"/>
        <v>0</v>
      </c>
      <c r="G1764" s="286">
        <f t="shared" si="530"/>
        <v>0</v>
      </c>
    </row>
    <row r="1765" spans="1:7" s="229" customFormat="1" ht="24" customHeight="1" x14ac:dyDescent="0.2">
      <c r="A1765" s="224" t="str">
        <f t="shared" si="526"/>
        <v/>
      </c>
      <c r="B1765" s="222" t="str">
        <f t="shared" si="529"/>
        <v/>
      </c>
      <c r="C1765" s="223"/>
      <c r="D1765" s="224" t="str">
        <f t="shared" si="527"/>
        <v/>
      </c>
      <c r="E1765" s="225"/>
      <c r="F1765" s="226">
        <f t="shared" si="528"/>
        <v>0</v>
      </c>
      <c r="G1765" s="286">
        <f t="shared" si="530"/>
        <v>0</v>
      </c>
    </row>
    <row r="1766" spans="1:7" s="229" customFormat="1" ht="24" customHeight="1" x14ac:dyDescent="0.2">
      <c r="A1766" s="224" t="str">
        <f t="shared" si="526"/>
        <v/>
      </c>
      <c r="B1766" s="222" t="str">
        <f t="shared" si="529"/>
        <v/>
      </c>
      <c r="C1766" s="223"/>
      <c r="D1766" s="224" t="str">
        <f t="shared" si="527"/>
        <v/>
      </c>
      <c r="E1766" s="225"/>
      <c r="F1766" s="226">
        <f t="shared" si="528"/>
        <v>0</v>
      </c>
      <c r="G1766" s="286">
        <f t="shared" si="530"/>
        <v>0</v>
      </c>
    </row>
    <row r="1767" spans="1:7" s="229" customFormat="1" ht="24" customHeight="1" x14ac:dyDescent="0.2">
      <c r="A1767" s="224" t="str">
        <f t="shared" si="526"/>
        <v/>
      </c>
      <c r="B1767" s="222" t="str">
        <f t="shared" si="529"/>
        <v/>
      </c>
      <c r="C1767" s="223"/>
      <c r="D1767" s="224" t="str">
        <f t="shared" si="527"/>
        <v/>
      </c>
      <c r="E1767" s="225"/>
      <c r="F1767" s="226">
        <f t="shared" si="528"/>
        <v>0</v>
      </c>
      <c r="G1767" s="286">
        <f t="shared" si="530"/>
        <v>0</v>
      </c>
    </row>
    <row r="1768" spans="1:7" s="229" customFormat="1" ht="24" customHeight="1" x14ac:dyDescent="0.2">
      <c r="A1768" s="224" t="str">
        <f t="shared" si="526"/>
        <v/>
      </c>
      <c r="B1768" s="222" t="str">
        <f t="shared" si="529"/>
        <v/>
      </c>
      <c r="C1768" s="223"/>
      <c r="D1768" s="224" t="str">
        <f t="shared" si="527"/>
        <v/>
      </c>
      <c r="E1768" s="225"/>
      <c r="F1768" s="226">
        <f t="shared" si="528"/>
        <v>0</v>
      </c>
      <c r="G1768" s="286">
        <f t="shared" si="530"/>
        <v>0</v>
      </c>
    </row>
    <row r="1769" spans="1:7" s="229" customFormat="1" ht="24" customHeight="1" x14ac:dyDescent="0.2">
      <c r="A1769" s="224" t="str">
        <f t="shared" si="526"/>
        <v/>
      </c>
      <c r="B1769" s="222" t="str">
        <f t="shared" si="529"/>
        <v/>
      </c>
      <c r="C1769" s="223"/>
      <c r="D1769" s="224" t="str">
        <f t="shared" si="527"/>
        <v/>
      </c>
      <c r="E1769" s="225"/>
      <c r="F1769" s="226">
        <f t="shared" si="528"/>
        <v>0</v>
      </c>
      <c r="G1769" s="286">
        <f t="shared" si="530"/>
        <v>0</v>
      </c>
    </row>
    <row r="1770" spans="1:7" s="229" customFormat="1" ht="24" customHeight="1" x14ac:dyDescent="0.2">
      <c r="A1770" s="224" t="str">
        <f t="shared" si="526"/>
        <v/>
      </c>
      <c r="B1770" s="222" t="str">
        <f t="shared" si="529"/>
        <v/>
      </c>
      <c r="C1770" s="223"/>
      <c r="D1770" s="224" t="str">
        <f t="shared" si="527"/>
        <v/>
      </c>
      <c r="E1770" s="225"/>
      <c r="F1770" s="226">
        <f t="shared" si="528"/>
        <v>0</v>
      </c>
      <c r="G1770" s="286">
        <f t="shared" si="530"/>
        <v>0</v>
      </c>
    </row>
    <row r="1771" spans="1:7" s="229" customFormat="1" ht="24" customHeight="1" x14ac:dyDescent="0.2">
      <c r="A1771" s="224" t="str">
        <f t="shared" si="526"/>
        <v/>
      </c>
      <c r="B1771" s="222" t="str">
        <f t="shared" si="529"/>
        <v/>
      </c>
      <c r="C1771" s="223"/>
      <c r="D1771" s="224" t="str">
        <f t="shared" si="527"/>
        <v/>
      </c>
      <c r="E1771" s="225"/>
      <c r="F1771" s="226">
        <f t="shared" si="528"/>
        <v>0</v>
      </c>
      <c r="G1771" s="286">
        <f t="shared" si="530"/>
        <v>0</v>
      </c>
    </row>
    <row r="1772" spans="1:7" s="229" customFormat="1" ht="24" customHeight="1" x14ac:dyDescent="0.2">
      <c r="A1772" s="224" t="str">
        <f t="shared" si="526"/>
        <v/>
      </c>
      <c r="B1772" s="222" t="str">
        <f t="shared" si="529"/>
        <v/>
      </c>
      <c r="C1772" s="223"/>
      <c r="D1772" s="224" t="str">
        <f t="shared" si="527"/>
        <v/>
      </c>
      <c r="E1772" s="225"/>
      <c r="F1772" s="226">
        <f t="shared" si="528"/>
        <v>0</v>
      </c>
      <c r="G1772" s="286">
        <f t="shared" si="530"/>
        <v>0</v>
      </c>
    </row>
    <row r="1773" spans="1:7" s="229" customFormat="1" ht="24" customHeight="1" x14ac:dyDescent="0.2">
      <c r="A1773" s="224" t="str">
        <f t="shared" si="526"/>
        <v/>
      </c>
      <c r="B1773" s="222" t="str">
        <f t="shared" si="529"/>
        <v/>
      </c>
      <c r="C1773" s="223"/>
      <c r="D1773" s="224" t="str">
        <f t="shared" si="527"/>
        <v/>
      </c>
      <c r="E1773" s="225"/>
      <c r="F1773" s="226">
        <f t="shared" si="528"/>
        <v>0</v>
      </c>
      <c r="G1773" s="286">
        <f t="shared" si="530"/>
        <v>0</v>
      </c>
    </row>
    <row r="1774" spans="1:7" s="229" customFormat="1" ht="24" customHeight="1" x14ac:dyDescent="0.2">
      <c r="A1774" s="224" t="str">
        <f t="shared" si="526"/>
        <v/>
      </c>
      <c r="B1774" s="222" t="str">
        <f t="shared" si="529"/>
        <v/>
      </c>
      <c r="C1774" s="223"/>
      <c r="D1774" s="224" t="str">
        <f t="shared" si="527"/>
        <v/>
      </c>
      <c r="E1774" s="225"/>
      <c r="F1774" s="226">
        <f t="shared" si="528"/>
        <v>0</v>
      </c>
      <c r="G1774" s="286">
        <f t="shared" si="530"/>
        <v>0</v>
      </c>
    </row>
    <row r="1775" spans="1:7" s="229" customFormat="1" ht="24" customHeight="1" x14ac:dyDescent="0.2">
      <c r="A1775" s="224" t="str">
        <f t="shared" si="526"/>
        <v/>
      </c>
      <c r="B1775" s="222" t="str">
        <f t="shared" si="529"/>
        <v/>
      </c>
      <c r="C1775" s="223"/>
      <c r="D1775" s="224" t="str">
        <f t="shared" si="527"/>
        <v/>
      </c>
      <c r="E1775" s="225"/>
      <c r="F1775" s="227">
        <f t="shared" si="528"/>
        <v>0</v>
      </c>
      <c r="G1775" s="286">
        <f t="shared" si="530"/>
        <v>0</v>
      </c>
    </row>
    <row r="1776" spans="1:7" ht="24" customHeight="1" x14ac:dyDescent="0.2">
      <c r="A1776" s="287"/>
      <c r="D1776" s="97"/>
      <c r="E1776" s="98"/>
      <c r="F1776" s="273" t="s">
        <v>31</v>
      </c>
      <c r="G1776" s="288">
        <f>SUBTOTAL(9,G1762:G1775)</f>
        <v>0</v>
      </c>
    </row>
    <row r="1777" spans="1:7" ht="24" customHeight="1" x14ac:dyDescent="0.2">
      <c r="A1777" s="287"/>
      <c r="C1777" s="107" t="s">
        <v>605</v>
      </c>
      <c r="D1777" s="97"/>
      <c r="E1777" s="98"/>
      <c r="G1777" s="289"/>
    </row>
    <row r="1778" spans="1:7" s="229" customFormat="1" ht="24" customHeight="1" x14ac:dyDescent="0.2">
      <c r="A1778" s="224" t="str">
        <f t="shared" ref="A1778:A1785" si="531">IFERROR(VLOOKUP(C1778,Tabla_Insumos,4,FALSE),"")</f>
        <v/>
      </c>
      <c r="B1778" s="222">
        <f t="shared" ref="B1778:B1785" si="532">IFERROR(VLOOKUP(A1778,Tabla_Indices,5,FALSE),"")</f>
        <v>0</v>
      </c>
      <c r="C1778" s="223"/>
      <c r="D1778" s="224" t="str">
        <f t="shared" ref="D1778:D1785" si="533">IFERROR(VLOOKUP(C1778,Tabla_Insumos,2,FALSE),"")</f>
        <v/>
      </c>
      <c r="E1778" s="225"/>
      <c r="F1778" s="228">
        <f t="shared" ref="F1778:F1785" si="534">IFERROR(VLOOKUP(C1778,Tabla_Insumos,3,FALSE),0)</f>
        <v>0</v>
      </c>
      <c r="G1778" s="286">
        <f>ROUND(E1778*F1778,2)</f>
        <v>0</v>
      </c>
    </row>
    <row r="1779" spans="1:7" s="229" customFormat="1" ht="24" customHeight="1" x14ac:dyDescent="0.2">
      <c r="A1779" s="224" t="str">
        <f t="shared" si="531"/>
        <v/>
      </c>
      <c r="B1779" s="222">
        <f t="shared" si="532"/>
        <v>0</v>
      </c>
      <c r="C1779" s="223"/>
      <c r="D1779" s="224" t="str">
        <f t="shared" si="533"/>
        <v/>
      </c>
      <c r="E1779" s="225"/>
      <c r="F1779" s="228">
        <f t="shared" si="534"/>
        <v>0</v>
      </c>
      <c r="G1779" s="286">
        <f>ROUND(E1779*F1779,2)</f>
        <v>0</v>
      </c>
    </row>
    <row r="1780" spans="1:7" s="229" customFormat="1" ht="24" customHeight="1" x14ac:dyDescent="0.2">
      <c r="A1780" s="224" t="str">
        <f t="shared" si="531"/>
        <v/>
      </c>
      <c r="B1780" s="222">
        <f t="shared" si="532"/>
        <v>0</v>
      </c>
      <c r="C1780" s="223"/>
      <c r="D1780" s="224" t="str">
        <f t="shared" si="533"/>
        <v/>
      </c>
      <c r="E1780" s="225"/>
      <c r="F1780" s="228">
        <f t="shared" si="534"/>
        <v>0</v>
      </c>
      <c r="G1780" s="286">
        <f t="shared" ref="G1780:G1785" si="535">ROUND(E1780*F1780,2)</f>
        <v>0</v>
      </c>
    </row>
    <row r="1781" spans="1:7" s="229" customFormat="1" ht="24" customHeight="1" x14ac:dyDescent="0.2">
      <c r="A1781" s="224" t="str">
        <f t="shared" si="531"/>
        <v/>
      </c>
      <c r="B1781" s="222">
        <f t="shared" si="532"/>
        <v>0</v>
      </c>
      <c r="C1781" s="223"/>
      <c r="D1781" s="224" t="str">
        <f t="shared" si="533"/>
        <v/>
      </c>
      <c r="E1781" s="225"/>
      <c r="F1781" s="228">
        <f t="shared" si="534"/>
        <v>0</v>
      </c>
      <c r="G1781" s="286">
        <f t="shared" si="535"/>
        <v>0</v>
      </c>
    </row>
    <row r="1782" spans="1:7" s="229" customFormat="1" ht="24" customHeight="1" x14ac:dyDescent="0.2">
      <c r="A1782" s="224" t="str">
        <f t="shared" si="531"/>
        <v/>
      </c>
      <c r="B1782" s="222">
        <f t="shared" si="532"/>
        <v>0</v>
      </c>
      <c r="C1782" s="223"/>
      <c r="D1782" s="224" t="str">
        <f t="shared" si="533"/>
        <v/>
      </c>
      <c r="E1782" s="225"/>
      <c r="F1782" s="226">
        <f t="shared" si="534"/>
        <v>0</v>
      </c>
      <c r="G1782" s="286">
        <f t="shared" si="535"/>
        <v>0</v>
      </c>
    </row>
    <row r="1783" spans="1:7" s="229" customFormat="1" ht="24" customHeight="1" x14ac:dyDescent="0.2">
      <c r="A1783" s="224" t="str">
        <f t="shared" si="531"/>
        <v/>
      </c>
      <c r="B1783" s="222">
        <f t="shared" si="532"/>
        <v>0</v>
      </c>
      <c r="C1783" s="223"/>
      <c r="D1783" s="224" t="str">
        <f t="shared" si="533"/>
        <v/>
      </c>
      <c r="E1783" s="225"/>
      <c r="F1783" s="226">
        <f t="shared" si="534"/>
        <v>0</v>
      </c>
      <c r="G1783" s="286">
        <f t="shared" si="535"/>
        <v>0</v>
      </c>
    </row>
    <row r="1784" spans="1:7" s="229" customFormat="1" ht="24" customHeight="1" x14ac:dyDescent="0.2">
      <c r="A1784" s="224" t="str">
        <f t="shared" si="531"/>
        <v/>
      </c>
      <c r="B1784" s="222">
        <f t="shared" si="532"/>
        <v>0</v>
      </c>
      <c r="C1784" s="223"/>
      <c r="D1784" s="224" t="str">
        <f t="shared" si="533"/>
        <v/>
      </c>
      <c r="E1784" s="225"/>
      <c r="F1784" s="226">
        <f t="shared" si="534"/>
        <v>0</v>
      </c>
      <c r="G1784" s="286">
        <f t="shared" si="535"/>
        <v>0</v>
      </c>
    </row>
    <row r="1785" spans="1:7" s="229" customFormat="1" ht="24" customHeight="1" x14ac:dyDescent="0.2">
      <c r="A1785" s="224" t="str">
        <f t="shared" si="531"/>
        <v/>
      </c>
      <c r="B1785" s="222">
        <f t="shared" si="532"/>
        <v>0</v>
      </c>
      <c r="C1785" s="223"/>
      <c r="D1785" s="224" t="str">
        <f t="shared" si="533"/>
        <v/>
      </c>
      <c r="E1785" s="225"/>
      <c r="F1785" s="226">
        <f t="shared" si="534"/>
        <v>0</v>
      </c>
      <c r="G1785" s="286">
        <f t="shared" si="535"/>
        <v>0</v>
      </c>
    </row>
    <row r="1786" spans="1:7" ht="24" customHeight="1" x14ac:dyDescent="0.2">
      <c r="A1786" s="287"/>
      <c r="D1786" s="97"/>
      <c r="E1786" s="98"/>
      <c r="F1786" s="273" t="s">
        <v>32</v>
      </c>
      <c r="G1786" s="288">
        <f>SUBTOTAL(9,G1778:G1785)</f>
        <v>0</v>
      </c>
    </row>
    <row r="1787" spans="1:7" ht="24" customHeight="1" x14ac:dyDescent="0.2">
      <c r="A1787" s="287"/>
      <c r="C1787" s="107" t="s">
        <v>606</v>
      </c>
      <c r="D1787" s="97"/>
      <c r="E1787" s="98"/>
      <c r="G1787" s="289"/>
    </row>
    <row r="1788" spans="1:7" s="229" customFormat="1" ht="24" customHeight="1" x14ac:dyDescent="0.2">
      <c r="A1788" s="224" t="str">
        <f t="shared" ref="A1788:A1796" si="536">IFERROR(VLOOKUP(C1788,Tabla_Insumos,4,FALSE),"")</f>
        <v/>
      </c>
      <c r="B1788" s="222" t="str">
        <f t="shared" ref="B1788:B1796" si="537">IFERROR(VLOOKUP(C1788,Tabla_Insumos,5,FALSE),"")</f>
        <v/>
      </c>
      <c r="C1788" s="223"/>
      <c r="D1788" s="224" t="str">
        <f t="shared" ref="D1788:D1796" si="538">IFERROR(VLOOKUP(C1788,Tabla_Insumos,2,FALSE),"")</f>
        <v/>
      </c>
      <c r="E1788" s="225"/>
      <c r="F1788" s="226">
        <f t="shared" ref="F1788:F1796" si="539">IFERROR(VLOOKUP(C1788,Tabla_Insumos,3,FALSE),0)</f>
        <v>0</v>
      </c>
      <c r="G1788" s="286">
        <f t="shared" ref="G1788:G1796" si="540">ROUND(E1788*F1788,2)</f>
        <v>0</v>
      </c>
    </row>
    <row r="1789" spans="1:7" s="229" customFormat="1" ht="24" customHeight="1" x14ac:dyDescent="0.2">
      <c r="A1789" s="224" t="str">
        <f t="shared" si="536"/>
        <v/>
      </c>
      <c r="B1789" s="222" t="str">
        <f t="shared" si="537"/>
        <v/>
      </c>
      <c r="C1789" s="223"/>
      <c r="D1789" s="224" t="str">
        <f t="shared" si="538"/>
        <v/>
      </c>
      <c r="E1789" s="225"/>
      <c r="F1789" s="226">
        <f t="shared" si="539"/>
        <v>0</v>
      </c>
      <c r="G1789" s="286">
        <f t="shared" si="540"/>
        <v>0</v>
      </c>
    </row>
    <row r="1790" spans="1:7" s="229" customFormat="1" ht="24" customHeight="1" x14ac:dyDescent="0.2">
      <c r="A1790" s="224" t="str">
        <f t="shared" si="536"/>
        <v/>
      </c>
      <c r="B1790" s="222" t="str">
        <f t="shared" si="537"/>
        <v/>
      </c>
      <c r="C1790" s="223"/>
      <c r="D1790" s="224" t="str">
        <f t="shared" si="538"/>
        <v/>
      </c>
      <c r="E1790" s="225"/>
      <c r="F1790" s="226">
        <f t="shared" si="539"/>
        <v>0</v>
      </c>
      <c r="G1790" s="286">
        <f t="shared" si="540"/>
        <v>0</v>
      </c>
    </row>
    <row r="1791" spans="1:7" s="229" customFormat="1" ht="24" customHeight="1" x14ac:dyDescent="0.2">
      <c r="A1791" s="224" t="str">
        <f t="shared" si="536"/>
        <v/>
      </c>
      <c r="B1791" s="222" t="str">
        <f t="shared" si="537"/>
        <v/>
      </c>
      <c r="C1791" s="223"/>
      <c r="D1791" s="224" t="str">
        <f t="shared" si="538"/>
        <v/>
      </c>
      <c r="E1791" s="225"/>
      <c r="F1791" s="226">
        <f t="shared" si="539"/>
        <v>0</v>
      </c>
      <c r="G1791" s="286">
        <f t="shared" si="540"/>
        <v>0</v>
      </c>
    </row>
    <row r="1792" spans="1:7" s="229" customFormat="1" ht="24" customHeight="1" x14ac:dyDescent="0.2">
      <c r="A1792" s="224" t="str">
        <f t="shared" si="536"/>
        <v/>
      </c>
      <c r="B1792" s="222" t="str">
        <f t="shared" si="537"/>
        <v/>
      </c>
      <c r="C1792" s="223"/>
      <c r="D1792" s="224" t="str">
        <f t="shared" si="538"/>
        <v/>
      </c>
      <c r="E1792" s="225"/>
      <c r="F1792" s="226">
        <f t="shared" si="539"/>
        <v>0</v>
      </c>
      <c r="G1792" s="286">
        <f t="shared" si="540"/>
        <v>0</v>
      </c>
    </row>
    <row r="1793" spans="1:7" s="229" customFormat="1" ht="24" customHeight="1" x14ac:dyDescent="0.2">
      <c r="A1793" s="224" t="str">
        <f t="shared" si="536"/>
        <v/>
      </c>
      <c r="B1793" s="222" t="str">
        <f t="shared" si="537"/>
        <v/>
      </c>
      <c r="C1793" s="223"/>
      <c r="D1793" s="224" t="str">
        <f t="shared" si="538"/>
        <v/>
      </c>
      <c r="E1793" s="225"/>
      <c r="F1793" s="226">
        <f t="shared" si="539"/>
        <v>0</v>
      </c>
      <c r="G1793" s="286">
        <f t="shared" si="540"/>
        <v>0</v>
      </c>
    </row>
    <row r="1794" spans="1:7" s="229" customFormat="1" ht="24" customHeight="1" x14ac:dyDescent="0.2">
      <c r="A1794" s="224" t="str">
        <f t="shared" si="536"/>
        <v/>
      </c>
      <c r="B1794" s="222" t="str">
        <f t="shared" si="537"/>
        <v/>
      </c>
      <c r="C1794" s="223"/>
      <c r="D1794" s="224" t="str">
        <f t="shared" si="538"/>
        <v/>
      </c>
      <c r="E1794" s="225"/>
      <c r="F1794" s="226">
        <f t="shared" si="539"/>
        <v>0</v>
      </c>
      <c r="G1794" s="286">
        <f t="shared" si="540"/>
        <v>0</v>
      </c>
    </row>
    <row r="1795" spans="1:7" s="229" customFormat="1" ht="24" customHeight="1" x14ac:dyDescent="0.2">
      <c r="A1795" s="224" t="str">
        <f t="shared" si="536"/>
        <v/>
      </c>
      <c r="B1795" s="222" t="str">
        <f t="shared" si="537"/>
        <v/>
      </c>
      <c r="C1795" s="223"/>
      <c r="D1795" s="224" t="str">
        <f t="shared" si="538"/>
        <v/>
      </c>
      <c r="E1795" s="225"/>
      <c r="F1795" s="226">
        <f t="shared" si="539"/>
        <v>0</v>
      </c>
      <c r="G1795" s="286">
        <f t="shared" si="540"/>
        <v>0</v>
      </c>
    </row>
    <row r="1796" spans="1:7" s="229" customFormat="1" ht="24" customHeight="1" x14ac:dyDescent="0.2">
      <c r="A1796" s="224" t="str">
        <f t="shared" si="536"/>
        <v/>
      </c>
      <c r="B1796" s="222" t="str">
        <f t="shared" si="537"/>
        <v/>
      </c>
      <c r="C1796" s="223"/>
      <c r="D1796" s="224" t="str">
        <f t="shared" si="538"/>
        <v/>
      </c>
      <c r="E1796" s="225"/>
      <c r="F1796" s="226">
        <f t="shared" si="539"/>
        <v>0</v>
      </c>
      <c r="G1796" s="286">
        <f t="shared" si="540"/>
        <v>0</v>
      </c>
    </row>
    <row r="1797" spans="1:7" ht="24" customHeight="1" x14ac:dyDescent="0.2">
      <c r="A1797" s="290"/>
      <c r="B1797" s="97"/>
      <c r="D1797" s="97"/>
      <c r="E1797" s="98"/>
      <c r="F1797" s="273" t="s">
        <v>33</v>
      </c>
      <c r="G1797" s="288">
        <f>SUBTOTAL(9,G1788:G1796)</f>
        <v>0</v>
      </c>
    </row>
    <row r="1798" spans="1:7" ht="24" customHeight="1" x14ac:dyDescent="0.2">
      <c r="A1798" s="291"/>
      <c r="B1798" s="97"/>
      <c r="D1798" s="97"/>
      <c r="E1798" s="98"/>
      <c r="G1798" s="289"/>
    </row>
    <row r="1799" spans="1:7" ht="24" customHeight="1" x14ac:dyDescent="0.2">
      <c r="A1799" s="292" t="str">
        <f>B1757</f>
        <v/>
      </c>
      <c r="B1799" s="293" t="str">
        <f>C1757</f>
        <v/>
      </c>
      <c r="C1799" s="104"/>
      <c r="D1799" s="104" t="s">
        <v>34</v>
      </c>
      <c r="E1799" s="105"/>
      <c r="F1799" s="295" t="s">
        <v>35</v>
      </c>
      <c r="G1799" s="294">
        <f>SUBTOTAL(9,G1762:G1798)</f>
        <v>0</v>
      </c>
    </row>
    <row r="1801" spans="1:7" ht="24" customHeight="1" x14ac:dyDescent="0.2">
      <c r="A1801" s="274" t="s">
        <v>37</v>
      </c>
      <c r="B1801" s="275"/>
      <c r="C1801" s="275"/>
      <c r="D1801" s="275"/>
      <c r="E1801" s="275"/>
      <c r="F1801" s="275"/>
      <c r="G1801" s="276"/>
    </row>
    <row r="1802" spans="1:7" ht="24" customHeight="1" x14ac:dyDescent="0.2">
      <c r="A1802" s="277" t="s">
        <v>602</v>
      </c>
      <c r="B1802" s="93" t="str">
        <f>Comitente</f>
        <v>DIRECCION PROVINCIAL DE ESPACIOS VERDES</v>
      </c>
      <c r="C1802" s="89"/>
      <c r="D1802" s="94"/>
      <c r="E1802" s="94"/>
      <c r="F1802" s="95"/>
      <c r="G1802" s="278"/>
    </row>
    <row r="1803" spans="1:7" ht="24" customHeight="1" x14ac:dyDescent="0.2">
      <c r="A1803" s="277" t="s">
        <v>603</v>
      </c>
      <c r="B1803" s="93">
        <f>Contratista</f>
        <v>0</v>
      </c>
      <c r="C1803" s="90"/>
      <c r="D1803" s="90"/>
      <c r="E1803" s="90"/>
      <c r="F1803" s="96"/>
      <c r="G1803" s="279"/>
    </row>
    <row r="1804" spans="1:7" ht="24" customHeight="1" x14ac:dyDescent="0.2">
      <c r="A1804" s="277" t="s">
        <v>24</v>
      </c>
      <c r="B1804" s="93" t="str">
        <f>Obra</f>
        <v>MANTENIMIENTO DEL ÁREA VERDE Y SISITEMA DE RIEGO DEL 
PARQUE BELGRANO E INFINITO POR DESCUBRIR - RENGLON 3</v>
      </c>
      <c r="C1804" s="90"/>
      <c r="D1804" s="90"/>
      <c r="E1804" s="90"/>
      <c r="F1804" s="96" t="s">
        <v>38</v>
      </c>
      <c r="G1804" s="280">
        <f>Fecha_Base</f>
        <v>44908</v>
      </c>
    </row>
    <row r="1805" spans="1:7" ht="24" customHeight="1" x14ac:dyDescent="0.2">
      <c r="A1805" s="281" t="s">
        <v>601</v>
      </c>
      <c r="B1805" s="91" t="str">
        <f>Ubicación</f>
        <v>CAPITAL</v>
      </c>
      <c r="C1805" s="91"/>
      <c r="D1805" s="97"/>
      <c r="E1805" s="98"/>
      <c r="G1805" s="282"/>
    </row>
    <row r="1806" spans="1:7" ht="24" customHeight="1" x14ac:dyDescent="0.2">
      <c r="A1806" s="281" t="s">
        <v>39</v>
      </c>
      <c r="B1806" s="100" t="str">
        <f>IFERROR(VALUE(LEFT(B1807,FIND(".",B1807)-1)),"")</f>
        <v/>
      </c>
      <c r="C1806" s="92" t="str">
        <f>IFERROR(VLOOKUP(B1806,Tabla_CyP,2,FALSE),"")</f>
        <v/>
      </c>
      <c r="E1806" s="98"/>
      <c r="G1806" s="282"/>
    </row>
    <row r="1807" spans="1:7" ht="24" customHeight="1" x14ac:dyDescent="0.2">
      <c r="A1807" s="281" t="s">
        <v>25</v>
      </c>
      <c r="B1807" s="101" t="str">
        <f>IFERROR(VLOOKUP(COUNTIF($A$1:A1807,"ANALISIS DE PRECIOS"),Tabla_NumeroItem,2,FALSE),"")</f>
        <v/>
      </c>
      <c r="C1807" s="92" t="str">
        <f>IFERROR(VLOOKUP(B1807,Tabla_CyP,2,FALSE),"")</f>
        <v/>
      </c>
      <c r="D1807" s="97"/>
      <c r="E1807" s="98"/>
      <c r="F1807" s="96" t="s">
        <v>26</v>
      </c>
      <c r="G1807" s="283" t="str">
        <f>IFERROR(VLOOKUP(B1807,Tabla_CyP,4,FALSE),"")</f>
        <v/>
      </c>
    </row>
    <row r="1808" spans="1:7" ht="24" customHeight="1" x14ac:dyDescent="0.2">
      <c r="A1808" s="281"/>
      <c r="B1808" s="91"/>
      <c r="D1808" s="97"/>
      <c r="E1808" s="98"/>
      <c r="G1808" s="282"/>
    </row>
    <row r="1809" spans="1:123" ht="24" customHeight="1" x14ac:dyDescent="0.2">
      <c r="A1809" s="331" t="s">
        <v>507</v>
      </c>
      <c r="B1809" s="332"/>
      <c r="C1809" s="333" t="s">
        <v>0</v>
      </c>
      <c r="D1809" s="333" t="s">
        <v>27</v>
      </c>
      <c r="E1809" s="335" t="s">
        <v>28</v>
      </c>
      <c r="F1809" s="337" t="s">
        <v>29</v>
      </c>
      <c r="G1809" s="337" t="s">
        <v>30</v>
      </c>
    </row>
    <row r="1810" spans="1:123" s="97" customFormat="1" ht="24" customHeight="1" x14ac:dyDescent="0.2">
      <c r="A1810" s="102" t="s">
        <v>508</v>
      </c>
      <c r="B1810" s="102" t="s">
        <v>509</v>
      </c>
      <c r="C1810" s="334"/>
      <c r="D1810" s="334"/>
      <c r="E1810" s="336"/>
      <c r="F1810" s="338"/>
      <c r="G1810" s="338"/>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284"/>
      <c r="B1811" s="103"/>
      <c r="C1811" s="143" t="s">
        <v>604</v>
      </c>
      <c r="D1811" s="104"/>
      <c r="E1811" s="105"/>
      <c r="F1811" s="106"/>
      <c r="G1811" s="285"/>
    </row>
    <row r="1812" spans="1:123" s="229" customFormat="1" ht="24" customHeight="1" x14ac:dyDescent="0.2">
      <c r="A1812" s="224" t="str">
        <f t="shared" ref="A1812:A1825" si="541">IFERROR(VLOOKUP(C1812,Tabla_Insumos,4,FALSE),"")</f>
        <v/>
      </c>
      <c r="B1812" s="222" t="str">
        <f>IFERROR(VLOOKUP(C1812,Tabla_Insumos,5,FALSE),"")</f>
        <v/>
      </c>
      <c r="C1812" s="223"/>
      <c r="D1812" s="224" t="str">
        <f t="shared" ref="D1812:D1825" si="542">IFERROR(VLOOKUP(C1812,Tabla_Insumos,2,FALSE),"")</f>
        <v/>
      </c>
      <c r="E1812" s="225"/>
      <c r="F1812" s="226">
        <f t="shared" ref="F1812:F1825" si="543">IFERROR(VLOOKUP(C1812,Tabla_Insumos,3,FALSE),0)</f>
        <v>0</v>
      </c>
      <c r="G1812" s="286">
        <f>ROUND(E1812*F1812,2)</f>
        <v>0</v>
      </c>
    </row>
    <row r="1813" spans="1:123" s="229" customFormat="1" ht="24" customHeight="1" x14ac:dyDescent="0.2">
      <c r="A1813" s="224" t="str">
        <f t="shared" si="541"/>
        <v/>
      </c>
      <c r="B1813" s="222" t="str">
        <f t="shared" ref="B1813:B1825" si="544">IFERROR(VLOOKUP(C1813,Tabla_Insumos,5,FALSE),"")</f>
        <v/>
      </c>
      <c r="C1813" s="223"/>
      <c r="D1813" s="224" t="str">
        <f t="shared" si="542"/>
        <v/>
      </c>
      <c r="E1813" s="225"/>
      <c r="F1813" s="226">
        <f t="shared" si="543"/>
        <v>0</v>
      </c>
      <c r="G1813" s="286">
        <f t="shared" ref="G1813:G1825" si="545">ROUND(E1813*F1813,2)</f>
        <v>0</v>
      </c>
    </row>
    <row r="1814" spans="1:123" s="229" customFormat="1" ht="24" customHeight="1" x14ac:dyDescent="0.2">
      <c r="A1814" s="224" t="str">
        <f t="shared" si="541"/>
        <v/>
      </c>
      <c r="B1814" s="222" t="str">
        <f t="shared" si="544"/>
        <v/>
      </c>
      <c r="C1814" s="223"/>
      <c r="D1814" s="224" t="str">
        <f t="shared" si="542"/>
        <v/>
      </c>
      <c r="E1814" s="225"/>
      <c r="F1814" s="226">
        <f t="shared" si="543"/>
        <v>0</v>
      </c>
      <c r="G1814" s="286">
        <f t="shared" si="545"/>
        <v>0</v>
      </c>
    </row>
    <row r="1815" spans="1:123" s="229" customFormat="1" ht="24" customHeight="1" x14ac:dyDescent="0.2">
      <c r="A1815" s="224" t="str">
        <f t="shared" si="541"/>
        <v/>
      </c>
      <c r="B1815" s="222" t="str">
        <f t="shared" si="544"/>
        <v/>
      </c>
      <c r="C1815" s="223"/>
      <c r="D1815" s="224" t="str">
        <f t="shared" si="542"/>
        <v/>
      </c>
      <c r="E1815" s="225"/>
      <c r="F1815" s="226">
        <f t="shared" si="543"/>
        <v>0</v>
      </c>
      <c r="G1815" s="286">
        <f t="shared" si="545"/>
        <v>0</v>
      </c>
    </row>
    <row r="1816" spans="1:123" s="229" customFormat="1" ht="24" customHeight="1" x14ac:dyDescent="0.2">
      <c r="A1816" s="224" t="str">
        <f t="shared" si="541"/>
        <v/>
      </c>
      <c r="B1816" s="222" t="str">
        <f t="shared" si="544"/>
        <v/>
      </c>
      <c r="C1816" s="223"/>
      <c r="D1816" s="224" t="str">
        <f t="shared" si="542"/>
        <v/>
      </c>
      <c r="E1816" s="225"/>
      <c r="F1816" s="226">
        <f t="shared" si="543"/>
        <v>0</v>
      </c>
      <c r="G1816" s="286">
        <f t="shared" si="545"/>
        <v>0</v>
      </c>
    </row>
    <row r="1817" spans="1:123" s="229" customFormat="1" ht="24" customHeight="1" x14ac:dyDescent="0.2">
      <c r="A1817" s="224" t="str">
        <f t="shared" si="541"/>
        <v/>
      </c>
      <c r="B1817" s="222" t="str">
        <f t="shared" si="544"/>
        <v/>
      </c>
      <c r="C1817" s="223"/>
      <c r="D1817" s="224" t="str">
        <f t="shared" si="542"/>
        <v/>
      </c>
      <c r="E1817" s="225"/>
      <c r="F1817" s="226">
        <f t="shared" si="543"/>
        <v>0</v>
      </c>
      <c r="G1817" s="286">
        <f t="shared" si="545"/>
        <v>0</v>
      </c>
    </row>
    <row r="1818" spans="1:123" s="229" customFormat="1" ht="24" customHeight="1" x14ac:dyDescent="0.2">
      <c r="A1818" s="224" t="str">
        <f t="shared" si="541"/>
        <v/>
      </c>
      <c r="B1818" s="222" t="str">
        <f t="shared" si="544"/>
        <v/>
      </c>
      <c r="C1818" s="223"/>
      <c r="D1818" s="224" t="str">
        <f t="shared" si="542"/>
        <v/>
      </c>
      <c r="E1818" s="225"/>
      <c r="F1818" s="226">
        <f t="shared" si="543"/>
        <v>0</v>
      </c>
      <c r="G1818" s="286">
        <f t="shared" si="545"/>
        <v>0</v>
      </c>
    </row>
    <row r="1819" spans="1:123" s="229" customFormat="1" ht="24" customHeight="1" x14ac:dyDescent="0.2">
      <c r="A1819" s="224" t="str">
        <f t="shared" si="541"/>
        <v/>
      </c>
      <c r="B1819" s="222" t="str">
        <f t="shared" si="544"/>
        <v/>
      </c>
      <c r="C1819" s="223"/>
      <c r="D1819" s="224" t="str">
        <f t="shared" si="542"/>
        <v/>
      </c>
      <c r="E1819" s="225"/>
      <c r="F1819" s="226">
        <f t="shared" si="543"/>
        <v>0</v>
      </c>
      <c r="G1819" s="286">
        <f t="shared" si="545"/>
        <v>0</v>
      </c>
    </row>
    <row r="1820" spans="1:123" s="229" customFormat="1" ht="24" customHeight="1" x14ac:dyDescent="0.2">
      <c r="A1820" s="224" t="str">
        <f t="shared" si="541"/>
        <v/>
      </c>
      <c r="B1820" s="222" t="str">
        <f t="shared" si="544"/>
        <v/>
      </c>
      <c r="C1820" s="223"/>
      <c r="D1820" s="224" t="str">
        <f t="shared" si="542"/>
        <v/>
      </c>
      <c r="E1820" s="225"/>
      <c r="F1820" s="226">
        <f t="shared" si="543"/>
        <v>0</v>
      </c>
      <c r="G1820" s="286">
        <f t="shared" si="545"/>
        <v>0</v>
      </c>
    </row>
    <row r="1821" spans="1:123" s="229" customFormat="1" ht="24" customHeight="1" x14ac:dyDescent="0.2">
      <c r="A1821" s="224" t="str">
        <f t="shared" si="541"/>
        <v/>
      </c>
      <c r="B1821" s="222" t="str">
        <f t="shared" si="544"/>
        <v/>
      </c>
      <c r="C1821" s="223"/>
      <c r="D1821" s="224" t="str">
        <f t="shared" si="542"/>
        <v/>
      </c>
      <c r="E1821" s="225"/>
      <c r="F1821" s="226">
        <f t="shared" si="543"/>
        <v>0</v>
      </c>
      <c r="G1821" s="286">
        <f t="shared" si="545"/>
        <v>0</v>
      </c>
    </row>
    <row r="1822" spans="1:123" s="229" customFormat="1" ht="24" customHeight="1" x14ac:dyDescent="0.2">
      <c r="A1822" s="224" t="str">
        <f t="shared" si="541"/>
        <v/>
      </c>
      <c r="B1822" s="222" t="str">
        <f t="shared" si="544"/>
        <v/>
      </c>
      <c r="C1822" s="223"/>
      <c r="D1822" s="224" t="str">
        <f t="shared" si="542"/>
        <v/>
      </c>
      <c r="E1822" s="225"/>
      <c r="F1822" s="226">
        <f t="shared" si="543"/>
        <v>0</v>
      </c>
      <c r="G1822" s="286">
        <f t="shared" si="545"/>
        <v>0</v>
      </c>
    </row>
    <row r="1823" spans="1:123" s="229" customFormat="1" ht="24" customHeight="1" x14ac:dyDescent="0.2">
      <c r="A1823" s="224" t="str">
        <f t="shared" si="541"/>
        <v/>
      </c>
      <c r="B1823" s="222" t="str">
        <f t="shared" si="544"/>
        <v/>
      </c>
      <c r="C1823" s="223"/>
      <c r="D1823" s="224" t="str">
        <f t="shared" si="542"/>
        <v/>
      </c>
      <c r="E1823" s="225"/>
      <c r="F1823" s="226">
        <f t="shared" si="543"/>
        <v>0</v>
      </c>
      <c r="G1823" s="286">
        <f t="shared" si="545"/>
        <v>0</v>
      </c>
    </row>
    <row r="1824" spans="1:123" s="229" customFormat="1" ht="24" customHeight="1" x14ac:dyDescent="0.2">
      <c r="A1824" s="224" t="str">
        <f t="shared" si="541"/>
        <v/>
      </c>
      <c r="B1824" s="222" t="str">
        <f t="shared" si="544"/>
        <v/>
      </c>
      <c r="C1824" s="223"/>
      <c r="D1824" s="224" t="str">
        <f t="shared" si="542"/>
        <v/>
      </c>
      <c r="E1824" s="225"/>
      <c r="F1824" s="226">
        <f t="shared" si="543"/>
        <v>0</v>
      </c>
      <c r="G1824" s="286">
        <f t="shared" si="545"/>
        <v>0</v>
      </c>
    </row>
    <row r="1825" spans="1:7" s="229" customFormat="1" ht="24" customHeight="1" x14ac:dyDescent="0.2">
      <c r="A1825" s="224" t="str">
        <f t="shared" si="541"/>
        <v/>
      </c>
      <c r="B1825" s="222" t="str">
        <f t="shared" si="544"/>
        <v/>
      </c>
      <c r="C1825" s="223"/>
      <c r="D1825" s="224" t="str">
        <f t="shared" si="542"/>
        <v/>
      </c>
      <c r="E1825" s="225"/>
      <c r="F1825" s="227">
        <f t="shared" si="543"/>
        <v>0</v>
      </c>
      <c r="G1825" s="286">
        <f t="shared" si="545"/>
        <v>0</v>
      </c>
    </row>
    <row r="1826" spans="1:7" ht="24" customHeight="1" x14ac:dyDescent="0.2">
      <c r="A1826" s="287"/>
      <c r="D1826" s="97"/>
      <c r="E1826" s="98"/>
      <c r="F1826" s="273" t="s">
        <v>31</v>
      </c>
      <c r="G1826" s="288">
        <f>SUBTOTAL(9,G1812:G1825)</f>
        <v>0</v>
      </c>
    </row>
    <row r="1827" spans="1:7" ht="24" customHeight="1" x14ac:dyDescent="0.2">
      <c r="A1827" s="287"/>
      <c r="C1827" s="107" t="s">
        <v>605</v>
      </c>
      <c r="D1827" s="97"/>
      <c r="E1827" s="98"/>
      <c r="G1827" s="289"/>
    </row>
    <row r="1828" spans="1:7" s="229" customFormat="1" ht="24" customHeight="1" x14ac:dyDescent="0.2">
      <c r="A1828" s="224" t="str">
        <f t="shared" ref="A1828:A1835" si="546">IFERROR(VLOOKUP(C1828,Tabla_Insumos,4,FALSE),"")</f>
        <v/>
      </c>
      <c r="B1828" s="222">
        <f t="shared" ref="B1828:B1835" si="547">IFERROR(VLOOKUP(A1828,Tabla_Indices,5,FALSE),"")</f>
        <v>0</v>
      </c>
      <c r="C1828" s="223"/>
      <c r="D1828" s="224" t="str">
        <f t="shared" ref="D1828:D1835" si="548">IFERROR(VLOOKUP(C1828,Tabla_Insumos,2,FALSE),"")</f>
        <v/>
      </c>
      <c r="E1828" s="225"/>
      <c r="F1828" s="228">
        <f t="shared" ref="F1828:F1835" si="549">IFERROR(VLOOKUP(C1828,Tabla_Insumos,3,FALSE),0)</f>
        <v>0</v>
      </c>
      <c r="G1828" s="286">
        <f>ROUND(E1828*F1828,2)</f>
        <v>0</v>
      </c>
    </row>
    <row r="1829" spans="1:7" s="229" customFormat="1" ht="24" customHeight="1" x14ac:dyDescent="0.2">
      <c r="A1829" s="224" t="str">
        <f t="shared" si="546"/>
        <v/>
      </c>
      <c r="B1829" s="222">
        <f t="shared" si="547"/>
        <v>0</v>
      </c>
      <c r="C1829" s="223"/>
      <c r="D1829" s="224" t="str">
        <f t="shared" si="548"/>
        <v/>
      </c>
      <c r="E1829" s="225"/>
      <c r="F1829" s="228">
        <f t="shared" si="549"/>
        <v>0</v>
      </c>
      <c r="G1829" s="286">
        <f>ROUND(E1829*F1829,2)</f>
        <v>0</v>
      </c>
    </row>
    <row r="1830" spans="1:7" s="229" customFormat="1" ht="24" customHeight="1" x14ac:dyDescent="0.2">
      <c r="A1830" s="224" t="str">
        <f t="shared" si="546"/>
        <v/>
      </c>
      <c r="B1830" s="222">
        <f t="shared" si="547"/>
        <v>0</v>
      </c>
      <c r="C1830" s="223"/>
      <c r="D1830" s="224" t="str">
        <f t="shared" si="548"/>
        <v/>
      </c>
      <c r="E1830" s="225"/>
      <c r="F1830" s="228">
        <f t="shared" si="549"/>
        <v>0</v>
      </c>
      <c r="G1830" s="286">
        <f t="shared" ref="G1830:G1835" si="550">ROUND(E1830*F1830,2)</f>
        <v>0</v>
      </c>
    </row>
    <row r="1831" spans="1:7" s="229" customFormat="1" ht="24" customHeight="1" x14ac:dyDescent="0.2">
      <c r="A1831" s="224" t="str">
        <f t="shared" si="546"/>
        <v/>
      </c>
      <c r="B1831" s="222">
        <f t="shared" si="547"/>
        <v>0</v>
      </c>
      <c r="C1831" s="223"/>
      <c r="D1831" s="224" t="str">
        <f t="shared" si="548"/>
        <v/>
      </c>
      <c r="E1831" s="225"/>
      <c r="F1831" s="228">
        <f t="shared" si="549"/>
        <v>0</v>
      </c>
      <c r="G1831" s="286">
        <f t="shared" si="550"/>
        <v>0</v>
      </c>
    </row>
    <row r="1832" spans="1:7" s="229" customFormat="1" ht="24" customHeight="1" x14ac:dyDescent="0.2">
      <c r="A1832" s="224" t="str">
        <f t="shared" si="546"/>
        <v/>
      </c>
      <c r="B1832" s="222">
        <f t="shared" si="547"/>
        <v>0</v>
      </c>
      <c r="C1832" s="223"/>
      <c r="D1832" s="224" t="str">
        <f t="shared" si="548"/>
        <v/>
      </c>
      <c r="E1832" s="225"/>
      <c r="F1832" s="226">
        <f t="shared" si="549"/>
        <v>0</v>
      </c>
      <c r="G1832" s="286">
        <f t="shared" si="550"/>
        <v>0</v>
      </c>
    </row>
    <row r="1833" spans="1:7" s="229" customFormat="1" ht="24" customHeight="1" x14ac:dyDescent="0.2">
      <c r="A1833" s="224" t="str">
        <f t="shared" si="546"/>
        <v/>
      </c>
      <c r="B1833" s="222">
        <f t="shared" si="547"/>
        <v>0</v>
      </c>
      <c r="C1833" s="223"/>
      <c r="D1833" s="224" t="str">
        <f t="shared" si="548"/>
        <v/>
      </c>
      <c r="E1833" s="225"/>
      <c r="F1833" s="226">
        <f t="shared" si="549"/>
        <v>0</v>
      </c>
      <c r="G1833" s="286">
        <f t="shared" si="550"/>
        <v>0</v>
      </c>
    </row>
    <row r="1834" spans="1:7" s="229" customFormat="1" ht="24" customHeight="1" x14ac:dyDescent="0.2">
      <c r="A1834" s="224" t="str">
        <f t="shared" si="546"/>
        <v/>
      </c>
      <c r="B1834" s="222">
        <f t="shared" si="547"/>
        <v>0</v>
      </c>
      <c r="C1834" s="223"/>
      <c r="D1834" s="224" t="str">
        <f t="shared" si="548"/>
        <v/>
      </c>
      <c r="E1834" s="225"/>
      <c r="F1834" s="226">
        <f t="shared" si="549"/>
        <v>0</v>
      </c>
      <c r="G1834" s="286">
        <f t="shared" si="550"/>
        <v>0</v>
      </c>
    </row>
    <row r="1835" spans="1:7" s="229" customFormat="1" ht="24" customHeight="1" x14ac:dyDescent="0.2">
      <c r="A1835" s="224" t="str">
        <f t="shared" si="546"/>
        <v/>
      </c>
      <c r="B1835" s="222">
        <f t="shared" si="547"/>
        <v>0</v>
      </c>
      <c r="C1835" s="223"/>
      <c r="D1835" s="224" t="str">
        <f t="shared" si="548"/>
        <v/>
      </c>
      <c r="E1835" s="225"/>
      <c r="F1835" s="226">
        <f t="shared" si="549"/>
        <v>0</v>
      </c>
      <c r="G1835" s="286">
        <f t="shared" si="550"/>
        <v>0</v>
      </c>
    </row>
    <row r="1836" spans="1:7" ht="24" customHeight="1" x14ac:dyDescent="0.2">
      <c r="A1836" s="287"/>
      <c r="D1836" s="97"/>
      <c r="E1836" s="98"/>
      <c r="F1836" s="273" t="s">
        <v>32</v>
      </c>
      <c r="G1836" s="288">
        <f>SUBTOTAL(9,G1828:G1835)</f>
        <v>0</v>
      </c>
    </row>
    <row r="1837" spans="1:7" ht="24" customHeight="1" x14ac:dyDescent="0.2">
      <c r="A1837" s="287"/>
      <c r="C1837" s="107" t="s">
        <v>606</v>
      </c>
      <c r="D1837" s="97"/>
      <c r="E1837" s="98"/>
      <c r="G1837" s="289"/>
    </row>
    <row r="1838" spans="1:7" s="229" customFormat="1" ht="24" customHeight="1" x14ac:dyDescent="0.2">
      <c r="A1838" s="224" t="str">
        <f t="shared" ref="A1838:A1846" si="551">IFERROR(VLOOKUP(C1838,Tabla_Insumos,4,FALSE),"")</f>
        <v/>
      </c>
      <c r="B1838" s="222" t="str">
        <f t="shared" ref="B1838:B1846" si="552">IFERROR(VLOOKUP(C1838,Tabla_Insumos,5,FALSE),"")</f>
        <v/>
      </c>
      <c r="C1838" s="223"/>
      <c r="D1838" s="224" t="str">
        <f t="shared" ref="D1838:D1846" si="553">IFERROR(VLOOKUP(C1838,Tabla_Insumos,2,FALSE),"")</f>
        <v/>
      </c>
      <c r="E1838" s="225"/>
      <c r="F1838" s="226">
        <f t="shared" ref="F1838:F1846" si="554">IFERROR(VLOOKUP(C1838,Tabla_Insumos,3,FALSE),0)</f>
        <v>0</v>
      </c>
      <c r="G1838" s="286">
        <f t="shared" ref="G1838:G1846" si="555">ROUND(E1838*F1838,2)</f>
        <v>0</v>
      </c>
    </row>
    <row r="1839" spans="1:7" s="229" customFormat="1" ht="24" customHeight="1" x14ac:dyDescent="0.2">
      <c r="A1839" s="224" t="str">
        <f t="shared" si="551"/>
        <v/>
      </c>
      <c r="B1839" s="222" t="str">
        <f t="shared" si="552"/>
        <v/>
      </c>
      <c r="C1839" s="223"/>
      <c r="D1839" s="224" t="str">
        <f t="shared" si="553"/>
        <v/>
      </c>
      <c r="E1839" s="225"/>
      <c r="F1839" s="226">
        <f t="shared" si="554"/>
        <v>0</v>
      </c>
      <c r="G1839" s="286">
        <f t="shared" si="555"/>
        <v>0</v>
      </c>
    </row>
    <row r="1840" spans="1:7" s="229" customFormat="1" ht="24" customHeight="1" x14ac:dyDescent="0.2">
      <c r="A1840" s="224" t="str">
        <f t="shared" si="551"/>
        <v/>
      </c>
      <c r="B1840" s="222" t="str">
        <f t="shared" si="552"/>
        <v/>
      </c>
      <c r="C1840" s="223"/>
      <c r="D1840" s="224" t="str">
        <f t="shared" si="553"/>
        <v/>
      </c>
      <c r="E1840" s="225"/>
      <c r="F1840" s="226">
        <f t="shared" si="554"/>
        <v>0</v>
      </c>
      <c r="G1840" s="286">
        <f t="shared" si="555"/>
        <v>0</v>
      </c>
    </row>
    <row r="1841" spans="1:7" s="229" customFormat="1" ht="24" customHeight="1" x14ac:dyDescent="0.2">
      <c r="A1841" s="224" t="str">
        <f t="shared" si="551"/>
        <v/>
      </c>
      <c r="B1841" s="222" t="str">
        <f t="shared" si="552"/>
        <v/>
      </c>
      <c r="C1841" s="223"/>
      <c r="D1841" s="224" t="str">
        <f t="shared" si="553"/>
        <v/>
      </c>
      <c r="E1841" s="225"/>
      <c r="F1841" s="226">
        <f t="shared" si="554"/>
        <v>0</v>
      </c>
      <c r="G1841" s="286">
        <f t="shared" si="555"/>
        <v>0</v>
      </c>
    </row>
    <row r="1842" spans="1:7" s="229" customFormat="1" ht="24" customHeight="1" x14ac:dyDescent="0.2">
      <c r="A1842" s="224" t="str">
        <f t="shared" si="551"/>
        <v/>
      </c>
      <c r="B1842" s="222" t="str">
        <f t="shared" si="552"/>
        <v/>
      </c>
      <c r="C1842" s="223"/>
      <c r="D1842" s="224" t="str">
        <f t="shared" si="553"/>
        <v/>
      </c>
      <c r="E1842" s="225"/>
      <c r="F1842" s="226">
        <f t="shared" si="554"/>
        <v>0</v>
      </c>
      <c r="G1842" s="286">
        <f t="shared" si="555"/>
        <v>0</v>
      </c>
    </row>
    <row r="1843" spans="1:7" s="229" customFormat="1" ht="24" customHeight="1" x14ac:dyDescent="0.2">
      <c r="A1843" s="224" t="str">
        <f t="shared" si="551"/>
        <v/>
      </c>
      <c r="B1843" s="222" t="str">
        <f t="shared" si="552"/>
        <v/>
      </c>
      <c r="C1843" s="223"/>
      <c r="D1843" s="224" t="str">
        <f t="shared" si="553"/>
        <v/>
      </c>
      <c r="E1843" s="225"/>
      <c r="F1843" s="226">
        <f t="shared" si="554"/>
        <v>0</v>
      </c>
      <c r="G1843" s="286">
        <f t="shared" si="555"/>
        <v>0</v>
      </c>
    </row>
    <row r="1844" spans="1:7" s="229" customFormat="1" ht="24" customHeight="1" x14ac:dyDescent="0.2">
      <c r="A1844" s="224" t="str">
        <f t="shared" si="551"/>
        <v/>
      </c>
      <c r="B1844" s="222" t="str">
        <f t="shared" si="552"/>
        <v/>
      </c>
      <c r="C1844" s="223"/>
      <c r="D1844" s="224" t="str">
        <f t="shared" si="553"/>
        <v/>
      </c>
      <c r="E1844" s="225"/>
      <c r="F1844" s="226">
        <f t="shared" si="554"/>
        <v>0</v>
      </c>
      <c r="G1844" s="286">
        <f t="shared" si="555"/>
        <v>0</v>
      </c>
    </row>
    <row r="1845" spans="1:7" s="229" customFormat="1" ht="24" customHeight="1" x14ac:dyDescent="0.2">
      <c r="A1845" s="224" t="str">
        <f t="shared" si="551"/>
        <v/>
      </c>
      <c r="B1845" s="222" t="str">
        <f t="shared" si="552"/>
        <v/>
      </c>
      <c r="C1845" s="223"/>
      <c r="D1845" s="224" t="str">
        <f t="shared" si="553"/>
        <v/>
      </c>
      <c r="E1845" s="225"/>
      <c r="F1845" s="226">
        <f t="shared" si="554"/>
        <v>0</v>
      </c>
      <c r="G1845" s="286">
        <f t="shared" si="555"/>
        <v>0</v>
      </c>
    </row>
    <row r="1846" spans="1:7" s="229" customFormat="1" ht="24" customHeight="1" x14ac:dyDescent="0.2">
      <c r="A1846" s="224" t="str">
        <f t="shared" si="551"/>
        <v/>
      </c>
      <c r="B1846" s="222" t="str">
        <f t="shared" si="552"/>
        <v/>
      </c>
      <c r="C1846" s="223"/>
      <c r="D1846" s="224" t="str">
        <f t="shared" si="553"/>
        <v/>
      </c>
      <c r="E1846" s="225"/>
      <c r="F1846" s="226">
        <f t="shared" si="554"/>
        <v>0</v>
      </c>
      <c r="G1846" s="286">
        <f t="shared" si="555"/>
        <v>0</v>
      </c>
    </row>
    <row r="1847" spans="1:7" ht="24" customHeight="1" x14ac:dyDescent="0.2">
      <c r="A1847" s="290"/>
      <c r="B1847" s="97"/>
      <c r="D1847" s="97"/>
      <c r="E1847" s="98"/>
      <c r="F1847" s="273" t="s">
        <v>33</v>
      </c>
      <c r="G1847" s="288">
        <f>SUBTOTAL(9,G1838:G1846)</f>
        <v>0</v>
      </c>
    </row>
    <row r="1848" spans="1:7" ht="24" customHeight="1" x14ac:dyDescent="0.2">
      <c r="A1848" s="291"/>
      <c r="B1848" s="97"/>
      <c r="D1848" s="97"/>
      <c r="E1848" s="98"/>
      <c r="G1848" s="289"/>
    </row>
    <row r="1849" spans="1:7" ht="24" customHeight="1" x14ac:dyDescent="0.2">
      <c r="A1849" s="292" t="str">
        <f>B1807</f>
        <v/>
      </c>
      <c r="B1849" s="293" t="str">
        <f>C1807</f>
        <v/>
      </c>
      <c r="C1849" s="104"/>
      <c r="D1849" s="104" t="s">
        <v>34</v>
      </c>
      <c r="E1849" s="105"/>
      <c r="F1849" s="295" t="s">
        <v>35</v>
      </c>
      <c r="G1849" s="294">
        <f>SUBTOTAL(9,G1812:G1848)</f>
        <v>0</v>
      </c>
    </row>
    <row r="1851" spans="1:7" ht="24" customHeight="1" x14ac:dyDescent="0.2">
      <c r="A1851" s="274" t="s">
        <v>37</v>
      </c>
      <c r="B1851" s="275"/>
      <c r="C1851" s="275"/>
      <c r="D1851" s="275"/>
      <c r="E1851" s="275"/>
      <c r="F1851" s="275"/>
      <c r="G1851" s="276"/>
    </row>
    <row r="1852" spans="1:7" ht="24" customHeight="1" x14ac:dyDescent="0.2">
      <c r="A1852" s="277" t="s">
        <v>602</v>
      </c>
      <c r="B1852" s="93" t="str">
        <f>Comitente</f>
        <v>DIRECCION PROVINCIAL DE ESPACIOS VERDES</v>
      </c>
      <c r="C1852" s="89"/>
      <c r="D1852" s="94"/>
      <c r="E1852" s="94"/>
      <c r="F1852" s="95"/>
      <c r="G1852" s="278"/>
    </row>
    <row r="1853" spans="1:7" ht="24" customHeight="1" x14ac:dyDescent="0.2">
      <c r="A1853" s="277" t="s">
        <v>603</v>
      </c>
      <c r="B1853" s="93">
        <f>Contratista</f>
        <v>0</v>
      </c>
      <c r="C1853" s="90"/>
      <c r="D1853" s="90"/>
      <c r="E1853" s="90"/>
      <c r="F1853" s="96"/>
      <c r="G1853" s="279"/>
    </row>
    <row r="1854" spans="1:7" ht="24" customHeight="1" x14ac:dyDescent="0.2">
      <c r="A1854" s="277" t="s">
        <v>24</v>
      </c>
      <c r="B1854" s="93" t="str">
        <f>Obra</f>
        <v>MANTENIMIENTO DEL ÁREA VERDE Y SISITEMA DE RIEGO DEL 
PARQUE BELGRANO E INFINITO POR DESCUBRIR - RENGLON 3</v>
      </c>
      <c r="C1854" s="90"/>
      <c r="D1854" s="90"/>
      <c r="E1854" s="90"/>
      <c r="F1854" s="96" t="s">
        <v>38</v>
      </c>
      <c r="G1854" s="280">
        <f>Fecha_Base</f>
        <v>44908</v>
      </c>
    </row>
    <row r="1855" spans="1:7" ht="24" customHeight="1" x14ac:dyDescent="0.2">
      <c r="A1855" s="281" t="s">
        <v>601</v>
      </c>
      <c r="B1855" s="91" t="str">
        <f>Ubicación</f>
        <v>CAPITAL</v>
      </c>
      <c r="C1855" s="91"/>
      <c r="D1855" s="97"/>
      <c r="E1855" s="98"/>
      <c r="G1855" s="282"/>
    </row>
    <row r="1856" spans="1:7" ht="24" customHeight="1" x14ac:dyDescent="0.2">
      <c r="A1856" s="281" t="s">
        <v>39</v>
      </c>
      <c r="B1856" s="100" t="str">
        <f>IFERROR(VALUE(LEFT(B1857,FIND(".",B1857)-1)),"")</f>
        <v/>
      </c>
      <c r="C1856" s="92" t="str">
        <f>IFERROR(VLOOKUP(B1856,Tabla_CyP,2,FALSE),"")</f>
        <v/>
      </c>
      <c r="E1856" s="98"/>
      <c r="G1856" s="282"/>
    </row>
    <row r="1857" spans="1:123" ht="24" customHeight="1" x14ac:dyDescent="0.2">
      <c r="A1857" s="281" t="s">
        <v>25</v>
      </c>
      <c r="B1857" s="101" t="str">
        <f>IFERROR(VLOOKUP(COUNTIF($A$1:A1857,"ANALISIS DE PRECIOS"),Tabla_NumeroItem,2,FALSE),"")</f>
        <v/>
      </c>
      <c r="C1857" s="92" t="str">
        <f>IFERROR(VLOOKUP(B1857,Tabla_CyP,2,FALSE),"")</f>
        <v/>
      </c>
      <c r="D1857" s="97"/>
      <c r="E1857" s="98"/>
      <c r="F1857" s="96" t="s">
        <v>26</v>
      </c>
      <c r="G1857" s="283" t="str">
        <f>IFERROR(VLOOKUP(B1857,Tabla_CyP,4,FALSE),"")</f>
        <v/>
      </c>
    </row>
    <row r="1858" spans="1:123" ht="24" customHeight="1" x14ac:dyDescent="0.2">
      <c r="A1858" s="281"/>
      <c r="B1858" s="91"/>
      <c r="D1858" s="97"/>
      <c r="E1858" s="98"/>
      <c r="G1858" s="282"/>
    </row>
    <row r="1859" spans="1:123" ht="24" customHeight="1" x14ac:dyDescent="0.2">
      <c r="A1859" s="331" t="s">
        <v>507</v>
      </c>
      <c r="B1859" s="332"/>
      <c r="C1859" s="333" t="s">
        <v>0</v>
      </c>
      <c r="D1859" s="333" t="s">
        <v>27</v>
      </c>
      <c r="E1859" s="335" t="s">
        <v>28</v>
      </c>
      <c r="F1859" s="337" t="s">
        <v>29</v>
      </c>
      <c r="G1859" s="337" t="s">
        <v>30</v>
      </c>
    </row>
    <row r="1860" spans="1:123" s="97" customFormat="1" ht="24" customHeight="1" x14ac:dyDescent="0.2">
      <c r="A1860" s="102" t="s">
        <v>508</v>
      </c>
      <c r="B1860" s="102" t="s">
        <v>509</v>
      </c>
      <c r="C1860" s="334"/>
      <c r="D1860" s="334"/>
      <c r="E1860" s="336"/>
      <c r="F1860" s="338"/>
      <c r="G1860" s="338"/>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284"/>
      <c r="B1861" s="103"/>
      <c r="C1861" s="143" t="s">
        <v>604</v>
      </c>
      <c r="D1861" s="104"/>
      <c r="E1861" s="105"/>
      <c r="F1861" s="106"/>
      <c r="G1861" s="285"/>
    </row>
    <row r="1862" spans="1:123" s="229" customFormat="1" ht="24" customHeight="1" x14ac:dyDescent="0.2">
      <c r="A1862" s="224" t="str">
        <f t="shared" ref="A1862:A1875" si="556">IFERROR(VLOOKUP(C1862,Tabla_Insumos,4,FALSE),"")</f>
        <v/>
      </c>
      <c r="B1862" s="222" t="str">
        <f>IFERROR(VLOOKUP(C1862,Tabla_Insumos,5,FALSE),"")</f>
        <v/>
      </c>
      <c r="C1862" s="223"/>
      <c r="D1862" s="224" t="str">
        <f t="shared" ref="D1862:D1875" si="557">IFERROR(VLOOKUP(C1862,Tabla_Insumos,2,FALSE),"")</f>
        <v/>
      </c>
      <c r="E1862" s="225"/>
      <c r="F1862" s="226">
        <f t="shared" ref="F1862:F1875" si="558">IFERROR(VLOOKUP(C1862,Tabla_Insumos,3,FALSE),0)</f>
        <v>0</v>
      </c>
      <c r="G1862" s="286">
        <f>ROUND(E1862*F1862,2)</f>
        <v>0</v>
      </c>
    </row>
    <row r="1863" spans="1:123" s="229" customFormat="1" ht="24" customHeight="1" x14ac:dyDescent="0.2">
      <c r="A1863" s="224" t="str">
        <f t="shared" si="556"/>
        <v/>
      </c>
      <c r="B1863" s="222" t="str">
        <f t="shared" ref="B1863:B1875" si="559">IFERROR(VLOOKUP(C1863,Tabla_Insumos,5,FALSE),"")</f>
        <v/>
      </c>
      <c r="C1863" s="223"/>
      <c r="D1863" s="224" t="str">
        <f t="shared" si="557"/>
        <v/>
      </c>
      <c r="E1863" s="225"/>
      <c r="F1863" s="226">
        <f t="shared" si="558"/>
        <v>0</v>
      </c>
      <c r="G1863" s="286">
        <f t="shared" ref="G1863:G1875" si="560">ROUND(E1863*F1863,2)</f>
        <v>0</v>
      </c>
    </row>
    <row r="1864" spans="1:123" s="229" customFormat="1" ht="24" customHeight="1" x14ac:dyDescent="0.2">
      <c r="A1864" s="224" t="str">
        <f t="shared" si="556"/>
        <v/>
      </c>
      <c r="B1864" s="222" t="str">
        <f t="shared" si="559"/>
        <v/>
      </c>
      <c r="C1864" s="223"/>
      <c r="D1864" s="224" t="str">
        <f t="shared" si="557"/>
        <v/>
      </c>
      <c r="E1864" s="225"/>
      <c r="F1864" s="226">
        <f t="shared" si="558"/>
        <v>0</v>
      </c>
      <c r="G1864" s="286">
        <f t="shared" si="560"/>
        <v>0</v>
      </c>
    </row>
    <row r="1865" spans="1:123" s="229" customFormat="1" ht="24" customHeight="1" x14ac:dyDescent="0.2">
      <c r="A1865" s="224" t="str">
        <f t="shared" si="556"/>
        <v/>
      </c>
      <c r="B1865" s="222" t="str">
        <f t="shared" si="559"/>
        <v/>
      </c>
      <c r="C1865" s="223"/>
      <c r="D1865" s="224" t="str">
        <f t="shared" si="557"/>
        <v/>
      </c>
      <c r="E1865" s="225"/>
      <c r="F1865" s="226">
        <f t="shared" si="558"/>
        <v>0</v>
      </c>
      <c r="G1865" s="286">
        <f t="shared" si="560"/>
        <v>0</v>
      </c>
    </row>
    <row r="1866" spans="1:123" s="229" customFormat="1" ht="24" customHeight="1" x14ac:dyDescent="0.2">
      <c r="A1866" s="224" t="str">
        <f t="shared" si="556"/>
        <v/>
      </c>
      <c r="B1866" s="222" t="str">
        <f t="shared" si="559"/>
        <v/>
      </c>
      <c r="C1866" s="223"/>
      <c r="D1866" s="224" t="str">
        <f t="shared" si="557"/>
        <v/>
      </c>
      <c r="E1866" s="225"/>
      <c r="F1866" s="226">
        <f t="shared" si="558"/>
        <v>0</v>
      </c>
      <c r="G1866" s="286">
        <f t="shared" si="560"/>
        <v>0</v>
      </c>
    </row>
    <row r="1867" spans="1:123" s="229" customFormat="1" ht="24" customHeight="1" x14ac:dyDescent="0.2">
      <c r="A1867" s="224" t="str">
        <f t="shared" si="556"/>
        <v/>
      </c>
      <c r="B1867" s="222" t="str">
        <f t="shared" si="559"/>
        <v/>
      </c>
      <c r="C1867" s="223"/>
      <c r="D1867" s="224" t="str">
        <f t="shared" si="557"/>
        <v/>
      </c>
      <c r="E1867" s="225"/>
      <c r="F1867" s="226">
        <f t="shared" si="558"/>
        <v>0</v>
      </c>
      <c r="G1867" s="286">
        <f t="shared" si="560"/>
        <v>0</v>
      </c>
    </row>
    <row r="1868" spans="1:123" s="229" customFormat="1" ht="24" customHeight="1" x14ac:dyDescent="0.2">
      <c r="A1868" s="224" t="str">
        <f t="shared" si="556"/>
        <v/>
      </c>
      <c r="B1868" s="222" t="str">
        <f t="shared" si="559"/>
        <v/>
      </c>
      <c r="C1868" s="223"/>
      <c r="D1868" s="224" t="str">
        <f t="shared" si="557"/>
        <v/>
      </c>
      <c r="E1868" s="225"/>
      <c r="F1868" s="226">
        <f t="shared" si="558"/>
        <v>0</v>
      </c>
      <c r="G1868" s="286">
        <f t="shared" si="560"/>
        <v>0</v>
      </c>
    </row>
    <row r="1869" spans="1:123" s="229" customFormat="1" ht="24" customHeight="1" x14ac:dyDescent="0.2">
      <c r="A1869" s="224" t="str">
        <f t="shared" si="556"/>
        <v/>
      </c>
      <c r="B1869" s="222" t="str">
        <f t="shared" si="559"/>
        <v/>
      </c>
      <c r="C1869" s="223"/>
      <c r="D1869" s="224" t="str">
        <f t="shared" si="557"/>
        <v/>
      </c>
      <c r="E1869" s="225"/>
      <c r="F1869" s="226">
        <f t="shared" si="558"/>
        <v>0</v>
      </c>
      <c r="G1869" s="286">
        <f t="shared" si="560"/>
        <v>0</v>
      </c>
    </row>
    <row r="1870" spans="1:123" s="229" customFormat="1" ht="24" customHeight="1" x14ac:dyDescent="0.2">
      <c r="A1870" s="224" t="str">
        <f t="shared" si="556"/>
        <v/>
      </c>
      <c r="B1870" s="222" t="str">
        <f t="shared" si="559"/>
        <v/>
      </c>
      <c r="C1870" s="223"/>
      <c r="D1870" s="224" t="str">
        <f t="shared" si="557"/>
        <v/>
      </c>
      <c r="E1870" s="225"/>
      <c r="F1870" s="226">
        <f t="shared" si="558"/>
        <v>0</v>
      </c>
      <c r="G1870" s="286">
        <f t="shared" si="560"/>
        <v>0</v>
      </c>
    </row>
    <row r="1871" spans="1:123" s="229" customFormat="1" ht="24" customHeight="1" x14ac:dyDescent="0.2">
      <c r="A1871" s="224" t="str">
        <f t="shared" si="556"/>
        <v/>
      </c>
      <c r="B1871" s="222" t="str">
        <f t="shared" si="559"/>
        <v/>
      </c>
      <c r="C1871" s="223"/>
      <c r="D1871" s="224" t="str">
        <f t="shared" si="557"/>
        <v/>
      </c>
      <c r="E1871" s="225"/>
      <c r="F1871" s="226">
        <f t="shared" si="558"/>
        <v>0</v>
      </c>
      <c r="G1871" s="286">
        <f t="shared" si="560"/>
        <v>0</v>
      </c>
    </row>
    <row r="1872" spans="1:123" s="229" customFormat="1" ht="24" customHeight="1" x14ac:dyDescent="0.2">
      <c r="A1872" s="224" t="str">
        <f t="shared" si="556"/>
        <v/>
      </c>
      <c r="B1872" s="222" t="str">
        <f t="shared" si="559"/>
        <v/>
      </c>
      <c r="C1872" s="223"/>
      <c r="D1872" s="224" t="str">
        <f t="shared" si="557"/>
        <v/>
      </c>
      <c r="E1872" s="225"/>
      <c r="F1872" s="226">
        <f t="shared" si="558"/>
        <v>0</v>
      </c>
      <c r="G1872" s="286">
        <f t="shared" si="560"/>
        <v>0</v>
      </c>
    </row>
    <row r="1873" spans="1:7" s="229" customFormat="1" ht="24" customHeight="1" x14ac:dyDescent="0.2">
      <c r="A1873" s="224" t="str">
        <f t="shared" si="556"/>
        <v/>
      </c>
      <c r="B1873" s="222" t="str">
        <f t="shared" si="559"/>
        <v/>
      </c>
      <c r="C1873" s="223"/>
      <c r="D1873" s="224" t="str">
        <f t="shared" si="557"/>
        <v/>
      </c>
      <c r="E1873" s="225"/>
      <c r="F1873" s="226">
        <f t="shared" si="558"/>
        <v>0</v>
      </c>
      <c r="G1873" s="286">
        <f t="shared" si="560"/>
        <v>0</v>
      </c>
    </row>
    <row r="1874" spans="1:7" s="229" customFormat="1" ht="24" customHeight="1" x14ac:dyDescent="0.2">
      <c r="A1874" s="224" t="str">
        <f t="shared" si="556"/>
        <v/>
      </c>
      <c r="B1874" s="222" t="str">
        <f t="shared" si="559"/>
        <v/>
      </c>
      <c r="C1874" s="223"/>
      <c r="D1874" s="224" t="str">
        <f t="shared" si="557"/>
        <v/>
      </c>
      <c r="E1874" s="225"/>
      <c r="F1874" s="226">
        <f t="shared" si="558"/>
        <v>0</v>
      </c>
      <c r="G1874" s="286">
        <f t="shared" si="560"/>
        <v>0</v>
      </c>
    </row>
    <row r="1875" spans="1:7" s="229" customFormat="1" ht="24" customHeight="1" x14ac:dyDescent="0.2">
      <c r="A1875" s="224" t="str">
        <f t="shared" si="556"/>
        <v/>
      </c>
      <c r="B1875" s="222" t="str">
        <f t="shared" si="559"/>
        <v/>
      </c>
      <c r="C1875" s="223"/>
      <c r="D1875" s="224" t="str">
        <f t="shared" si="557"/>
        <v/>
      </c>
      <c r="E1875" s="225"/>
      <c r="F1875" s="227">
        <f t="shared" si="558"/>
        <v>0</v>
      </c>
      <c r="G1875" s="286">
        <f t="shared" si="560"/>
        <v>0</v>
      </c>
    </row>
    <row r="1876" spans="1:7" ht="24" customHeight="1" x14ac:dyDescent="0.2">
      <c r="A1876" s="287"/>
      <c r="D1876" s="97"/>
      <c r="E1876" s="98"/>
      <c r="F1876" s="273" t="s">
        <v>31</v>
      </c>
      <c r="G1876" s="288">
        <f>SUBTOTAL(9,G1862:G1875)</f>
        <v>0</v>
      </c>
    </row>
    <row r="1877" spans="1:7" ht="24" customHeight="1" x14ac:dyDescent="0.2">
      <c r="A1877" s="287"/>
      <c r="C1877" s="107" t="s">
        <v>605</v>
      </c>
      <c r="D1877" s="97"/>
      <c r="E1877" s="98"/>
      <c r="G1877" s="289"/>
    </row>
    <row r="1878" spans="1:7" s="229" customFormat="1" ht="24" customHeight="1" x14ac:dyDescent="0.2">
      <c r="A1878" s="224" t="str">
        <f t="shared" ref="A1878:A1885" si="561">IFERROR(VLOOKUP(C1878,Tabla_Insumos,4,FALSE),"")</f>
        <v/>
      </c>
      <c r="B1878" s="222">
        <f t="shared" ref="B1878:B1885" si="562">IFERROR(VLOOKUP(A1878,Tabla_Indices,5,FALSE),"")</f>
        <v>0</v>
      </c>
      <c r="C1878" s="223"/>
      <c r="D1878" s="224" t="str">
        <f t="shared" ref="D1878:D1885" si="563">IFERROR(VLOOKUP(C1878,Tabla_Insumos,2,FALSE),"")</f>
        <v/>
      </c>
      <c r="E1878" s="225"/>
      <c r="F1878" s="228">
        <f t="shared" ref="F1878:F1885" si="564">IFERROR(VLOOKUP(C1878,Tabla_Insumos,3,FALSE),0)</f>
        <v>0</v>
      </c>
      <c r="G1878" s="286">
        <f>ROUND(E1878*F1878,2)</f>
        <v>0</v>
      </c>
    </row>
    <row r="1879" spans="1:7" s="229" customFormat="1" ht="24" customHeight="1" x14ac:dyDescent="0.2">
      <c r="A1879" s="224" t="str">
        <f t="shared" si="561"/>
        <v/>
      </c>
      <c r="B1879" s="222">
        <f t="shared" si="562"/>
        <v>0</v>
      </c>
      <c r="C1879" s="223"/>
      <c r="D1879" s="224" t="str">
        <f t="shared" si="563"/>
        <v/>
      </c>
      <c r="E1879" s="225"/>
      <c r="F1879" s="228">
        <f t="shared" si="564"/>
        <v>0</v>
      </c>
      <c r="G1879" s="286">
        <f>ROUND(E1879*F1879,2)</f>
        <v>0</v>
      </c>
    </row>
    <row r="1880" spans="1:7" s="229" customFormat="1" ht="24" customHeight="1" x14ac:dyDescent="0.2">
      <c r="A1880" s="224" t="str">
        <f t="shared" si="561"/>
        <v/>
      </c>
      <c r="B1880" s="222">
        <f t="shared" si="562"/>
        <v>0</v>
      </c>
      <c r="C1880" s="223"/>
      <c r="D1880" s="224" t="str">
        <f t="shared" si="563"/>
        <v/>
      </c>
      <c r="E1880" s="225"/>
      <c r="F1880" s="228">
        <f t="shared" si="564"/>
        <v>0</v>
      </c>
      <c r="G1880" s="286">
        <f t="shared" ref="G1880:G1885" si="565">ROUND(E1880*F1880,2)</f>
        <v>0</v>
      </c>
    </row>
    <row r="1881" spans="1:7" s="229" customFormat="1" ht="24" customHeight="1" x14ac:dyDescent="0.2">
      <c r="A1881" s="224" t="str">
        <f t="shared" si="561"/>
        <v/>
      </c>
      <c r="B1881" s="222">
        <f t="shared" si="562"/>
        <v>0</v>
      </c>
      <c r="C1881" s="223"/>
      <c r="D1881" s="224" t="str">
        <f t="shared" si="563"/>
        <v/>
      </c>
      <c r="E1881" s="225"/>
      <c r="F1881" s="228">
        <f t="shared" si="564"/>
        <v>0</v>
      </c>
      <c r="G1881" s="286">
        <f t="shared" si="565"/>
        <v>0</v>
      </c>
    </row>
    <row r="1882" spans="1:7" s="229" customFormat="1" ht="24" customHeight="1" x14ac:dyDescent="0.2">
      <c r="A1882" s="224" t="str">
        <f t="shared" si="561"/>
        <v/>
      </c>
      <c r="B1882" s="222">
        <f t="shared" si="562"/>
        <v>0</v>
      </c>
      <c r="C1882" s="223"/>
      <c r="D1882" s="224" t="str">
        <f t="shared" si="563"/>
        <v/>
      </c>
      <c r="E1882" s="225"/>
      <c r="F1882" s="226">
        <f t="shared" si="564"/>
        <v>0</v>
      </c>
      <c r="G1882" s="286">
        <f t="shared" si="565"/>
        <v>0</v>
      </c>
    </row>
    <row r="1883" spans="1:7" s="229" customFormat="1" ht="24" customHeight="1" x14ac:dyDescent="0.2">
      <c r="A1883" s="224" t="str">
        <f t="shared" si="561"/>
        <v/>
      </c>
      <c r="B1883" s="222">
        <f t="shared" si="562"/>
        <v>0</v>
      </c>
      <c r="C1883" s="223"/>
      <c r="D1883" s="224" t="str">
        <f t="shared" si="563"/>
        <v/>
      </c>
      <c r="E1883" s="225"/>
      <c r="F1883" s="226">
        <f t="shared" si="564"/>
        <v>0</v>
      </c>
      <c r="G1883" s="286">
        <f t="shared" si="565"/>
        <v>0</v>
      </c>
    </row>
    <row r="1884" spans="1:7" s="229" customFormat="1" ht="24" customHeight="1" x14ac:dyDescent="0.2">
      <c r="A1884" s="224" t="str">
        <f t="shared" si="561"/>
        <v/>
      </c>
      <c r="B1884" s="222">
        <f t="shared" si="562"/>
        <v>0</v>
      </c>
      <c r="C1884" s="223"/>
      <c r="D1884" s="224" t="str">
        <f t="shared" si="563"/>
        <v/>
      </c>
      <c r="E1884" s="225"/>
      <c r="F1884" s="226">
        <f t="shared" si="564"/>
        <v>0</v>
      </c>
      <c r="G1884" s="286">
        <f t="shared" si="565"/>
        <v>0</v>
      </c>
    </row>
    <row r="1885" spans="1:7" s="229" customFormat="1" ht="24" customHeight="1" x14ac:dyDescent="0.2">
      <c r="A1885" s="224" t="str">
        <f t="shared" si="561"/>
        <v/>
      </c>
      <c r="B1885" s="222">
        <f t="shared" si="562"/>
        <v>0</v>
      </c>
      <c r="C1885" s="223"/>
      <c r="D1885" s="224" t="str">
        <f t="shared" si="563"/>
        <v/>
      </c>
      <c r="E1885" s="225"/>
      <c r="F1885" s="226">
        <f t="shared" si="564"/>
        <v>0</v>
      </c>
      <c r="G1885" s="286">
        <f t="shared" si="565"/>
        <v>0</v>
      </c>
    </row>
    <row r="1886" spans="1:7" ht="24" customHeight="1" x14ac:dyDescent="0.2">
      <c r="A1886" s="287"/>
      <c r="D1886" s="97"/>
      <c r="E1886" s="98"/>
      <c r="F1886" s="273" t="s">
        <v>32</v>
      </c>
      <c r="G1886" s="288">
        <f>SUBTOTAL(9,G1878:G1885)</f>
        <v>0</v>
      </c>
    </row>
    <row r="1887" spans="1:7" ht="24" customHeight="1" x14ac:dyDescent="0.2">
      <c r="A1887" s="287"/>
      <c r="C1887" s="107" t="s">
        <v>606</v>
      </c>
      <c r="D1887" s="97"/>
      <c r="E1887" s="98"/>
      <c r="G1887" s="289"/>
    </row>
    <row r="1888" spans="1:7" s="229" customFormat="1" ht="24" customHeight="1" x14ac:dyDescent="0.2">
      <c r="A1888" s="224" t="str">
        <f t="shared" ref="A1888:A1896" si="566">IFERROR(VLOOKUP(C1888,Tabla_Insumos,4,FALSE),"")</f>
        <v/>
      </c>
      <c r="B1888" s="222" t="str">
        <f t="shared" ref="B1888:B1896" si="567">IFERROR(VLOOKUP(C1888,Tabla_Insumos,5,FALSE),"")</f>
        <v/>
      </c>
      <c r="C1888" s="223"/>
      <c r="D1888" s="224" t="str">
        <f t="shared" ref="D1888:D1896" si="568">IFERROR(VLOOKUP(C1888,Tabla_Insumos,2,FALSE),"")</f>
        <v/>
      </c>
      <c r="E1888" s="225"/>
      <c r="F1888" s="226">
        <f t="shared" ref="F1888:F1896" si="569">IFERROR(VLOOKUP(C1888,Tabla_Insumos,3,FALSE),0)</f>
        <v>0</v>
      </c>
      <c r="G1888" s="286">
        <f t="shared" ref="G1888:G1896" si="570">ROUND(E1888*F1888,2)</f>
        <v>0</v>
      </c>
    </row>
    <row r="1889" spans="1:7" s="229" customFormat="1" ht="24" customHeight="1" x14ac:dyDescent="0.2">
      <c r="A1889" s="224" t="str">
        <f t="shared" si="566"/>
        <v/>
      </c>
      <c r="B1889" s="222" t="str">
        <f t="shared" si="567"/>
        <v/>
      </c>
      <c r="C1889" s="223"/>
      <c r="D1889" s="224" t="str">
        <f t="shared" si="568"/>
        <v/>
      </c>
      <c r="E1889" s="225"/>
      <c r="F1889" s="226">
        <f t="shared" si="569"/>
        <v>0</v>
      </c>
      <c r="G1889" s="286">
        <f t="shared" si="570"/>
        <v>0</v>
      </c>
    </row>
    <row r="1890" spans="1:7" s="229" customFormat="1" ht="24" customHeight="1" x14ac:dyDescent="0.2">
      <c r="A1890" s="224" t="str">
        <f t="shared" si="566"/>
        <v/>
      </c>
      <c r="B1890" s="222" t="str">
        <f t="shared" si="567"/>
        <v/>
      </c>
      <c r="C1890" s="223"/>
      <c r="D1890" s="224" t="str">
        <f t="shared" si="568"/>
        <v/>
      </c>
      <c r="E1890" s="225"/>
      <c r="F1890" s="226">
        <f t="shared" si="569"/>
        <v>0</v>
      </c>
      <c r="G1890" s="286">
        <f t="shared" si="570"/>
        <v>0</v>
      </c>
    </row>
    <row r="1891" spans="1:7" s="229" customFormat="1" ht="24" customHeight="1" x14ac:dyDescent="0.2">
      <c r="A1891" s="224" t="str">
        <f t="shared" si="566"/>
        <v/>
      </c>
      <c r="B1891" s="222" t="str">
        <f t="shared" si="567"/>
        <v/>
      </c>
      <c r="C1891" s="223"/>
      <c r="D1891" s="224" t="str">
        <f t="shared" si="568"/>
        <v/>
      </c>
      <c r="E1891" s="225"/>
      <c r="F1891" s="226">
        <f t="shared" si="569"/>
        <v>0</v>
      </c>
      <c r="G1891" s="286">
        <f t="shared" si="570"/>
        <v>0</v>
      </c>
    </row>
    <row r="1892" spans="1:7" s="229" customFormat="1" ht="24" customHeight="1" x14ac:dyDescent="0.2">
      <c r="A1892" s="224" t="str">
        <f t="shared" si="566"/>
        <v/>
      </c>
      <c r="B1892" s="222" t="str">
        <f t="shared" si="567"/>
        <v/>
      </c>
      <c r="C1892" s="223"/>
      <c r="D1892" s="224" t="str">
        <f t="shared" si="568"/>
        <v/>
      </c>
      <c r="E1892" s="225"/>
      <c r="F1892" s="226">
        <f t="shared" si="569"/>
        <v>0</v>
      </c>
      <c r="G1892" s="286">
        <f t="shared" si="570"/>
        <v>0</v>
      </c>
    </row>
    <row r="1893" spans="1:7" s="229" customFormat="1" ht="24" customHeight="1" x14ac:dyDescent="0.2">
      <c r="A1893" s="224" t="str">
        <f t="shared" si="566"/>
        <v/>
      </c>
      <c r="B1893" s="222" t="str">
        <f t="shared" si="567"/>
        <v/>
      </c>
      <c r="C1893" s="223"/>
      <c r="D1893" s="224" t="str">
        <f t="shared" si="568"/>
        <v/>
      </c>
      <c r="E1893" s="225"/>
      <c r="F1893" s="226">
        <f t="shared" si="569"/>
        <v>0</v>
      </c>
      <c r="G1893" s="286">
        <f t="shared" si="570"/>
        <v>0</v>
      </c>
    </row>
    <row r="1894" spans="1:7" s="229" customFormat="1" ht="24" customHeight="1" x14ac:dyDescent="0.2">
      <c r="A1894" s="224" t="str">
        <f t="shared" si="566"/>
        <v/>
      </c>
      <c r="B1894" s="222" t="str">
        <f t="shared" si="567"/>
        <v/>
      </c>
      <c r="C1894" s="223"/>
      <c r="D1894" s="224" t="str">
        <f t="shared" si="568"/>
        <v/>
      </c>
      <c r="E1894" s="225"/>
      <c r="F1894" s="226">
        <f t="shared" si="569"/>
        <v>0</v>
      </c>
      <c r="G1894" s="286">
        <f t="shared" si="570"/>
        <v>0</v>
      </c>
    </row>
    <row r="1895" spans="1:7" s="229" customFormat="1" ht="24" customHeight="1" x14ac:dyDescent="0.2">
      <c r="A1895" s="224" t="str">
        <f t="shared" si="566"/>
        <v/>
      </c>
      <c r="B1895" s="222" t="str">
        <f t="shared" si="567"/>
        <v/>
      </c>
      <c r="C1895" s="223"/>
      <c r="D1895" s="224" t="str">
        <f t="shared" si="568"/>
        <v/>
      </c>
      <c r="E1895" s="225"/>
      <c r="F1895" s="226">
        <f t="shared" si="569"/>
        <v>0</v>
      </c>
      <c r="G1895" s="286">
        <f t="shared" si="570"/>
        <v>0</v>
      </c>
    </row>
    <row r="1896" spans="1:7" s="229" customFormat="1" ht="24" customHeight="1" x14ac:dyDescent="0.2">
      <c r="A1896" s="224" t="str">
        <f t="shared" si="566"/>
        <v/>
      </c>
      <c r="B1896" s="222" t="str">
        <f t="shared" si="567"/>
        <v/>
      </c>
      <c r="C1896" s="223"/>
      <c r="D1896" s="224" t="str">
        <f t="shared" si="568"/>
        <v/>
      </c>
      <c r="E1896" s="225"/>
      <c r="F1896" s="226">
        <f t="shared" si="569"/>
        <v>0</v>
      </c>
      <c r="G1896" s="286">
        <f t="shared" si="570"/>
        <v>0</v>
      </c>
    </row>
    <row r="1897" spans="1:7" ht="24" customHeight="1" x14ac:dyDescent="0.2">
      <c r="A1897" s="290"/>
      <c r="B1897" s="97"/>
      <c r="D1897" s="97"/>
      <c r="E1897" s="98"/>
      <c r="F1897" s="273" t="s">
        <v>33</v>
      </c>
      <c r="G1897" s="288">
        <f>SUBTOTAL(9,G1888:G1896)</f>
        <v>0</v>
      </c>
    </row>
    <row r="1898" spans="1:7" ht="24" customHeight="1" x14ac:dyDescent="0.2">
      <c r="A1898" s="291"/>
      <c r="B1898" s="97"/>
      <c r="D1898" s="97"/>
      <c r="E1898" s="98"/>
      <c r="G1898" s="289"/>
    </row>
    <row r="1899" spans="1:7" ht="24" customHeight="1" x14ac:dyDescent="0.2">
      <c r="A1899" s="292" t="str">
        <f>B1857</f>
        <v/>
      </c>
      <c r="B1899" s="293" t="str">
        <f>C1857</f>
        <v/>
      </c>
      <c r="C1899" s="104"/>
      <c r="D1899" s="104" t="s">
        <v>34</v>
      </c>
      <c r="E1899" s="105"/>
      <c r="F1899" s="295" t="s">
        <v>35</v>
      </c>
      <c r="G1899" s="294">
        <f>SUBTOTAL(9,G1862:G1898)</f>
        <v>0</v>
      </c>
    </row>
    <row r="1901" spans="1:7" ht="24" customHeight="1" x14ac:dyDescent="0.2">
      <c r="A1901" s="274" t="s">
        <v>37</v>
      </c>
      <c r="B1901" s="275"/>
      <c r="C1901" s="275"/>
      <c r="D1901" s="275"/>
      <c r="E1901" s="275"/>
      <c r="F1901" s="275"/>
      <c r="G1901" s="276"/>
    </row>
    <row r="1902" spans="1:7" ht="24" customHeight="1" x14ac:dyDescent="0.2">
      <c r="A1902" s="277" t="s">
        <v>602</v>
      </c>
      <c r="B1902" s="93" t="str">
        <f>Comitente</f>
        <v>DIRECCION PROVINCIAL DE ESPACIOS VERDES</v>
      </c>
      <c r="C1902" s="89"/>
      <c r="D1902" s="94"/>
      <c r="E1902" s="94"/>
      <c r="F1902" s="95"/>
      <c r="G1902" s="278"/>
    </row>
    <row r="1903" spans="1:7" ht="24" customHeight="1" x14ac:dyDescent="0.2">
      <c r="A1903" s="277" t="s">
        <v>603</v>
      </c>
      <c r="B1903" s="93">
        <f>Contratista</f>
        <v>0</v>
      </c>
      <c r="C1903" s="90"/>
      <c r="D1903" s="90"/>
      <c r="E1903" s="90"/>
      <c r="F1903" s="96"/>
      <c r="G1903" s="279"/>
    </row>
    <row r="1904" spans="1:7" ht="24" customHeight="1" x14ac:dyDescent="0.2">
      <c r="A1904" s="277" t="s">
        <v>24</v>
      </c>
      <c r="B1904" s="93" t="str">
        <f>Obra</f>
        <v>MANTENIMIENTO DEL ÁREA VERDE Y SISITEMA DE RIEGO DEL 
PARQUE BELGRANO E INFINITO POR DESCUBRIR - RENGLON 3</v>
      </c>
      <c r="C1904" s="90"/>
      <c r="D1904" s="90"/>
      <c r="E1904" s="90"/>
      <c r="F1904" s="96" t="s">
        <v>38</v>
      </c>
      <c r="G1904" s="280">
        <f>Fecha_Base</f>
        <v>44908</v>
      </c>
    </row>
    <row r="1905" spans="1:123" ht="24" customHeight="1" x14ac:dyDescent="0.2">
      <c r="A1905" s="281" t="s">
        <v>601</v>
      </c>
      <c r="B1905" s="91" t="str">
        <f>Ubicación</f>
        <v>CAPITAL</v>
      </c>
      <c r="C1905" s="91"/>
      <c r="D1905" s="97"/>
      <c r="E1905" s="98"/>
      <c r="G1905" s="282"/>
    </row>
    <row r="1906" spans="1:123" ht="24" customHeight="1" x14ac:dyDescent="0.2">
      <c r="A1906" s="281" t="s">
        <v>39</v>
      </c>
      <c r="B1906" s="100" t="str">
        <f>IFERROR(VALUE(LEFT(B1907,FIND(".",B1907)-1)),"")</f>
        <v/>
      </c>
      <c r="C1906" s="92" t="str">
        <f>IFERROR(VLOOKUP(B1906,Tabla_CyP,2,FALSE),"")</f>
        <v/>
      </c>
      <c r="E1906" s="98"/>
      <c r="G1906" s="282"/>
    </row>
    <row r="1907" spans="1:123" ht="24" customHeight="1" x14ac:dyDescent="0.2">
      <c r="A1907" s="281" t="s">
        <v>25</v>
      </c>
      <c r="B1907" s="101" t="str">
        <f>IFERROR(VLOOKUP(COUNTIF($A$1:A1907,"ANALISIS DE PRECIOS"),Tabla_NumeroItem,2,FALSE),"")</f>
        <v/>
      </c>
      <c r="C1907" s="92" t="str">
        <f>IFERROR(VLOOKUP(B1907,Tabla_CyP,2,FALSE),"")</f>
        <v/>
      </c>
      <c r="D1907" s="97"/>
      <c r="E1907" s="98"/>
      <c r="F1907" s="96" t="s">
        <v>26</v>
      </c>
      <c r="G1907" s="283" t="str">
        <f>IFERROR(VLOOKUP(B1907,Tabla_CyP,4,FALSE),"")</f>
        <v/>
      </c>
    </row>
    <row r="1908" spans="1:123" ht="24" customHeight="1" x14ac:dyDescent="0.2">
      <c r="A1908" s="281"/>
      <c r="B1908" s="91"/>
      <c r="D1908" s="97"/>
      <c r="E1908" s="98"/>
      <c r="G1908" s="282"/>
    </row>
    <row r="1909" spans="1:123" ht="24" customHeight="1" x14ac:dyDescent="0.2">
      <c r="A1909" s="331" t="s">
        <v>507</v>
      </c>
      <c r="B1909" s="332"/>
      <c r="C1909" s="333" t="s">
        <v>0</v>
      </c>
      <c r="D1909" s="333" t="s">
        <v>27</v>
      </c>
      <c r="E1909" s="335" t="s">
        <v>28</v>
      </c>
      <c r="F1909" s="337" t="s">
        <v>29</v>
      </c>
      <c r="G1909" s="337" t="s">
        <v>30</v>
      </c>
    </row>
    <row r="1910" spans="1:123" s="97" customFormat="1" ht="24" customHeight="1" x14ac:dyDescent="0.2">
      <c r="A1910" s="102" t="s">
        <v>508</v>
      </c>
      <c r="B1910" s="102" t="s">
        <v>509</v>
      </c>
      <c r="C1910" s="334"/>
      <c r="D1910" s="334"/>
      <c r="E1910" s="336"/>
      <c r="F1910" s="338"/>
      <c r="G1910" s="338"/>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284"/>
      <c r="B1911" s="103"/>
      <c r="C1911" s="143" t="s">
        <v>604</v>
      </c>
      <c r="D1911" s="104"/>
      <c r="E1911" s="105"/>
      <c r="F1911" s="106"/>
      <c r="G1911" s="285"/>
    </row>
    <row r="1912" spans="1:123" s="229" customFormat="1" ht="24" customHeight="1" x14ac:dyDescent="0.2">
      <c r="A1912" s="224" t="str">
        <f t="shared" ref="A1912:A1925" si="571">IFERROR(VLOOKUP(C1912,Tabla_Insumos,4,FALSE),"")</f>
        <v/>
      </c>
      <c r="B1912" s="222" t="str">
        <f>IFERROR(VLOOKUP(C1912,Tabla_Insumos,5,FALSE),"")</f>
        <v/>
      </c>
      <c r="C1912" s="223"/>
      <c r="D1912" s="224" t="str">
        <f t="shared" ref="D1912:D1925" si="572">IFERROR(VLOOKUP(C1912,Tabla_Insumos,2,FALSE),"")</f>
        <v/>
      </c>
      <c r="E1912" s="225"/>
      <c r="F1912" s="226">
        <f t="shared" ref="F1912:F1925" si="573">IFERROR(VLOOKUP(C1912,Tabla_Insumos,3,FALSE),0)</f>
        <v>0</v>
      </c>
      <c r="G1912" s="286">
        <f>ROUND(E1912*F1912,2)</f>
        <v>0</v>
      </c>
    </row>
    <row r="1913" spans="1:123" s="229" customFormat="1" ht="24" customHeight="1" x14ac:dyDescent="0.2">
      <c r="A1913" s="224" t="str">
        <f t="shared" si="571"/>
        <v/>
      </c>
      <c r="B1913" s="222" t="str">
        <f t="shared" ref="B1913:B1925" si="574">IFERROR(VLOOKUP(C1913,Tabla_Insumos,5,FALSE),"")</f>
        <v/>
      </c>
      <c r="C1913" s="223"/>
      <c r="D1913" s="224" t="str">
        <f t="shared" si="572"/>
        <v/>
      </c>
      <c r="E1913" s="225"/>
      <c r="F1913" s="226">
        <f t="shared" si="573"/>
        <v>0</v>
      </c>
      <c r="G1913" s="286">
        <f t="shared" ref="G1913:G1925" si="575">ROUND(E1913*F1913,2)</f>
        <v>0</v>
      </c>
    </row>
    <row r="1914" spans="1:123" s="229" customFormat="1" ht="24" customHeight="1" x14ac:dyDescent="0.2">
      <c r="A1914" s="224" t="str">
        <f t="shared" si="571"/>
        <v/>
      </c>
      <c r="B1914" s="222" t="str">
        <f t="shared" si="574"/>
        <v/>
      </c>
      <c r="C1914" s="223"/>
      <c r="D1914" s="224" t="str">
        <f t="shared" si="572"/>
        <v/>
      </c>
      <c r="E1914" s="225"/>
      <c r="F1914" s="226">
        <f t="shared" si="573"/>
        <v>0</v>
      </c>
      <c r="G1914" s="286">
        <f t="shared" si="575"/>
        <v>0</v>
      </c>
    </row>
    <row r="1915" spans="1:123" s="229" customFormat="1" ht="24" customHeight="1" x14ac:dyDescent="0.2">
      <c r="A1915" s="224" t="str">
        <f t="shared" si="571"/>
        <v/>
      </c>
      <c r="B1915" s="222" t="str">
        <f t="shared" si="574"/>
        <v/>
      </c>
      <c r="C1915" s="223"/>
      <c r="D1915" s="224" t="str">
        <f t="shared" si="572"/>
        <v/>
      </c>
      <c r="E1915" s="225"/>
      <c r="F1915" s="226">
        <f t="shared" si="573"/>
        <v>0</v>
      </c>
      <c r="G1915" s="286">
        <f t="shared" si="575"/>
        <v>0</v>
      </c>
    </row>
    <row r="1916" spans="1:123" s="229" customFormat="1" ht="24" customHeight="1" x14ac:dyDescent="0.2">
      <c r="A1916" s="224" t="str">
        <f t="shared" si="571"/>
        <v/>
      </c>
      <c r="B1916" s="222" t="str">
        <f t="shared" si="574"/>
        <v/>
      </c>
      <c r="C1916" s="223"/>
      <c r="D1916" s="224" t="str">
        <f t="shared" si="572"/>
        <v/>
      </c>
      <c r="E1916" s="225"/>
      <c r="F1916" s="226">
        <f t="shared" si="573"/>
        <v>0</v>
      </c>
      <c r="G1916" s="286">
        <f t="shared" si="575"/>
        <v>0</v>
      </c>
    </row>
    <row r="1917" spans="1:123" s="229" customFormat="1" ht="24" customHeight="1" x14ac:dyDescent="0.2">
      <c r="A1917" s="224" t="str">
        <f t="shared" si="571"/>
        <v/>
      </c>
      <c r="B1917" s="222" t="str">
        <f t="shared" si="574"/>
        <v/>
      </c>
      <c r="C1917" s="223"/>
      <c r="D1917" s="224" t="str">
        <f t="shared" si="572"/>
        <v/>
      </c>
      <c r="E1917" s="225"/>
      <c r="F1917" s="226">
        <f t="shared" si="573"/>
        <v>0</v>
      </c>
      <c r="G1917" s="286">
        <f t="shared" si="575"/>
        <v>0</v>
      </c>
    </row>
    <row r="1918" spans="1:123" s="229" customFormat="1" ht="24" customHeight="1" x14ac:dyDescent="0.2">
      <c r="A1918" s="224" t="str">
        <f t="shared" si="571"/>
        <v/>
      </c>
      <c r="B1918" s="222" t="str">
        <f t="shared" si="574"/>
        <v/>
      </c>
      <c r="C1918" s="223"/>
      <c r="D1918" s="224" t="str">
        <f t="shared" si="572"/>
        <v/>
      </c>
      <c r="E1918" s="225"/>
      <c r="F1918" s="226">
        <f t="shared" si="573"/>
        <v>0</v>
      </c>
      <c r="G1918" s="286">
        <f t="shared" si="575"/>
        <v>0</v>
      </c>
    </row>
    <row r="1919" spans="1:123" s="229" customFormat="1" ht="24" customHeight="1" x14ac:dyDescent="0.2">
      <c r="A1919" s="224" t="str">
        <f t="shared" si="571"/>
        <v/>
      </c>
      <c r="B1919" s="222" t="str">
        <f t="shared" si="574"/>
        <v/>
      </c>
      <c r="C1919" s="223"/>
      <c r="D1919" s="224" t="str">
        <f t="shared" si="572"/>
        <v/>
      </c>
      <c r="E1919" s="225"/>
      <c r="F1919" s="226">
        <f t="shared" si="573"/>
        <v>0</v>
      </c>
      <c r="G1919" s="286">
        <f t="shared" si="575"/>
        <v>0</v>
      </c>
    </row>
    <row r="1920" spans="1:123" s="229" customFormat="1" ht="24" customHeight="1" x14ac:dyDescent="0.2">
      <c r="A1920" s="224" t="str">
        <f t="shared" si="571"/>
        <v/>
      </c>
      <c r="B1920" s="222" t="str">
        <f t="shared" si="574"/>
        <v/>
      </c>
      <c r="C1920" s="223"/>
      <c r="D1920" s="224" t="str">
        <f t="shared" si="572"/>
        <v/>
      </c>
      <c r="E1920" s="225"/>
      <c r="F1920" s="226">
        <f t="shared" si="573"/>
        <v>0</v>
      </c>
      <c r="G1920" s="286">
        <f t="shared" si="575"/>
        <v>0</v>
      </c>
    </row>
    <row r="1921" spans="1:7" s="229" customFormat="1" ht="24" customHeight="1" x14ac:dyDescent="0.2">
      <c r="A1921" s="224" t="str">
        <f t="shared" si="571"/>
        <v/>
      </c>
      <c r="B1921" s="222" t="str">
        <f t="shared" si="574"/>
        <v/>
      </c>
      <c r="C1921" s="223"/>
      <c r="D1921" s="224" t="str">
        <f t="shared" si="572"/>
        <v/>
      </c>
      <c r="E1921" s="225"/>
      <c r="F1921" s="226">
        <f t="shared" si="573"/>
        <v>0</v>
      </c>
      <c r="G1921" s="286">
        <f t="shared" si="575"/>
        <v>0</v>
      </c>
    </row>
    <row r="1922" spans="1:7" s="229" customFormat="1" ht="24" customHeight="1" x14ac:dyDescent="0.2">
      <c r="A1922" s="224" t="str">
        <f t="shared" si="571"/>
        <v/>
      </c>
      <c r="B1922" s="222" t="str">
        <f t="shared" si="574"/>
        <v/>
      </c>
      <c r="C1922" s="223"/>
      <c r="D1922" s="224" t="str">
        <f t="shared" si="572"/>
        <v/>
      </c>
      <c r="E1922" s="225"/>
      <c r="F1922" s="226">
        <f t="shared" si="573"/>
        <v>0</v>
      </c>
      <c r="G1922" s="286">
        <f t="shared" si="575"/>
        <v>0</v>
      </c>
    </row>
    <row r="1923" spans="1:7" s="229" customFormat="1" ht="24" customHeight="1" x14ac:dyDescent="0.2">
      <c r="A1923" s="224" t="str">
        <f t="shared" si="571"/>
        <v/>
      </c>
      <c r="B1923" s="222" t="str">
        <f t="shared" si="574"/>
        <v/>
      </c>
      <c r="C1923" s="223"/>
      <c r="D1923" s="224" t="str">
        <f t="shared" si="572"/>
        <v/>
      </c>
      <c r="E1923" s="225"/>
      <c r="F1923" s="226">
        <f t="shared" si="573"/>
        <v>0</v>
      </c>
      <c r="G1923" s="286">
        <f t="shared" si="575"/>
        <v>0</v>
      </c>
    </row>
    <row r="1924" spans="1:7" s="229" customFormat="1" ht="24" customHeight="1" x14ac:dyDescent="0.2">
      <c r="A1924" s="224" t="str">
        <f t="shared" si="571"/>
        <v/>
      </c>
      <c r="B1924" s="222" t="str">
        <f t="shared" si="574"/>
        <v/>
      </c>
      <c r="C1924" s="223"/>
      <c r="D1924" s="224" t="str">
        <f t="shared" si="572"/>
        <v/>
      </c>
      <c r="E1924" s="225"/>
      <c r="F1924" s="226">
        <f t="shared" si="573"/>
        <v>0</v>
      </c>
      <c r="G1924" s="286">
        <f t="shared" si="575"/>
        <v>0</v>
      </c>
    </row>
    <row r="1925" spans="1:7" s="229" customFormat="1" ht="24" customHeight="1" x14ac:dyDescent="0.2">
      <c r="A1925" s="224" t="str">
        <f t="shared" si="571"/>
        <v/>
      </c>
      <c r="B1925" s="222" t="str">
        <f t="shared" si="574"/>
        <v/>
      </c>
      <c r="C1925" s="223"/>
      <c r="D1925" s="224" t="str">
        <f t="shared" si="572"/>
        <v/>
      </c>
      <c r="E1925" s="225"/>
      <c r="F1925" s="227">
        <f t="shared" si="573"/>
        <v>0</v>
      </c>
      <c r="G1925" s="286">
        <f t="shared" si="575"/>
        <v>0</v>
      </c>
    </row>
    <row r="1926" spans="1:7" ht="24" customHeight="1" x14ac:dyDescent="0.2">
      <c r="A1926" s="287"/>
      <c r="D1926" s="97"/>
      <c r="E1926" s="98"/>
      <c r="F1926" s="273" t="s">
        <v>31</v>
      </c>
      <c r="G1926" s="288">
        <f>SUBTOTAL(9,G1912:G1925)</f>
        <v>0</v>
      </c>
    </row>
    <row r="1927" spans="1:7" ht="24" customHeight="1" x14ac:dyDescent="0.2">
      <c r="A1927" s="287"/>
      <c r="C1927" s="107" t="s">
        <v>605</v>
      </c>
      <c r="D1927" s="97"/>
      <c r="E1927" s="98"/>
      <c r="G1927" s="289"/>
    </row>
    <row r="1928" spans="1:7" s="229" customFormat="1" ht="24" customHeight="1" x14ac:dyDescent="0.2">
      <c r="A1928" s="224" t="str">
        <f t="shared" ref="A1928:A1935" si="576">IFERROR(VLOOKUP(C1928,Tabla_Insumos,4,FALSE),"")</f>
        <v/>
      </c>
      <c r="B1928" s="222">
        <f t="shared" ref="B1928:B1935" si="577">IFERROR(VLOOKUP(A1928,Tabla_Indices,5,FALSE),"")</f>
        <v>0</v>
      </c>
      <c r="C1928" s="223"/>
      <c r="D1928" s="224" t="str">
        <f t="shared" ref="D1928:D1935" si="578">IFERROR(VLOOKUP(C1928,Tabla_Insumos,2,FALSE),"")</f>
        <v/>
      </c>
      <c r="E1928" s="225"/>
      <c r="F1928" s="228">
        <f t="shared" ref="F1928:F1935" si="579">IFERROR(VLOOKUP(C1928,Tabla_Insumos,3,FALSE),0)</f>
        <v>0</v>
      </c>
      <c r="G1928" s="286">
        <f>ROUND(E1928*F1928,2)</f>
        <v>0</v>
      </c>
    </row>
    <row r="1929" spans="1:7" s="229" customFormat="1" ht="24" customHeight="1" x14ac:dyDescent="0.2">
      <c r="A1929" s="224" t="str">
        <f t="shared" si="576"/>
        <v/>
      </c>
      <c r="B1929" s="222">
        <f t="shared" si="577"/>
        <v>0</v>
      </c>
      <c r="C1929" s="223"/>
      <c r="D1929" s="224" t="str">
        <f t="shared" si="578"/>
        <v/>
      </c>
      <c r="E1929" s="225"/>
      <c r="F1929" s="228">
        <f t="shared" si="579"/>
        <v>0</v>
      </c>
      <c r="G1929" s="286">
        <f>ROUND(E1929*F1929,2)</f>
        <v>0</v>
      </c>
    </row>
    <row r="1930" spans="1:7" s="229" customFormat="1" ht="24" customHeight="1" x14ac:dyDescent="0.2">
      <c r="A1930" s="224" t="str">
        <f t="shared" si="576"/>
        <v/>
      </c>
      <c r="B1930" s="222">
        <f t="shared" si="577"/>
        <v>0</v>
      </c>
      <c r="C1930" s="223"/>
      <c r="D1930" s="224" t="str">
        <f t="shared" si="578"/>
        <v/>
      </c>
      <c r="E1930" s="225"/>
      <c r="F1930" s="228">
        <f t="shared" si="579"/>
        <v>0</v>
      </c>
      <c r="G1930" s="286">
        <f t="shared" ref="G1930:G1935" si="580">ROUND(E1930*F1930,2)</f>
        <v>0</v>
      </c>
    </row>
    <row r="1931" spans="1:7" s="229" customFormat="1" ht="24" customHeight="1" x14ac:dyDescent="0.2">
      <c r="A1931" s="224" t="str">
        <f t="shared" si="576"/>
        <v/>
      </c>
      <c r="B1931" s="222">
        <f t="shared" si="577"/>
        <v>0</v>
      </c>
      <c r="C1931" s="223"/>
      <c r="D1931" s="224" t="str">
        <f t="shared" si="578"/>
        <v/>
      </c>
      <c r="E1931" s="225"/>
      <c r="F1931" s="228">
        <f t="shared" si="579"/>
        <v>0</v>
      </c>
      <c r="G1931" s="286">
        <f t="shared" si="580"/>
        <v>0</v>
      </c>
    </row>
    <row r="1932" spans="1:7" s="229" customFormat="1" ht="24" customHeight="1" x14ac:dyDescent="0.2">
      <c r="A1932" s="224" t="str">
        <f t="shared" si="576"/>
        <v/>
      </c>
      <c r="B1932" s="222">
        <f t="shared" si="577"/>
        <v>0</v>
      </c>
      <c r="C1932" s="223"/>
      <c r="D1932" s="224" t="str">
        <f t="shared" si="578"/>
        <v/>
      </c>
      <c r="E1932" s="225"/>
      <c r="F1932" s="226">
        <f t="shared" si="579"/>
        <v>0</v>
      </c>
      <c r="G1932" s="286">
        <f t="shared" si="580"/>
        <v>0</v>
      </c>
    </row>
    <row r="1933" spans="1:7" s="229" customFormat="1" ht="24" customHeight="1" x14ac:dyDescent="0.2">
      <c r="A1933" s="224" t="str">
        <f t="shared" si="576"/>
        <v/>
      </c>
      <c r="B1933" s="222">
        <f t="shared" si="577"/>
        <v>0</v>
      </c>
      <c r="C1933" s="223"/>
      <c r="D1933" s="224" t="str">
        <f t="shared" si="578"/>
        <v/>
      </c>
      <c r="E1933" s="225"/>
      <c r="F1933" s="226">
        <f t="shared" si="579"/>
        <v>0</v>
      </c>
      <c r="G1933" s="286">
        <f t="shared" si="580"/>
        <v>0</v>
      </c>
    </row>
    <row r="1934" spans="1:7" s="229" customFormat="1" ht="24" customHeight="1" x14ac:dyDescent="0.2">
      <c r="A1934" s="224" t="str">
        <f t="shared" si="576"/>
        <v/>
      </c>
      <c r="B1934" s="222">
        <f t="shared" si="577"/>
        <v>0</v>
      </c>
      <c r="C1934" s="223"/>
      <c r="D1934" s="224" t="str">
        <f t="shared" si="578"/>
        <v/>
      </c>
      <c r="E1934" s="225"/>
      <c r="F1934" s="226">
        <f t="shared" si="579"/>
        <v>0</v>
      </c>
      <c r="G1934" s="286">
        <f t="shared" si="580"/>
        <v>0</v>
      </c>
    </row>
    <row r="1935" spans="1:7" s="229" customFormat="1" ht="24" customHeight="1" x14ac:dyDescent="0.2">
      <c r="A1935" s="224" t="str">
        <f t="shared" si="576"/>
        <v/>
      </c>
      <c r="B1935" s="222">
        <f t="shared" si="577"/>
        <v>0</v>
      </c>
      <c r="C1935" s="223"/>
      <c r="D1935" s="224" t="str">
        <f t="shared" si="578"/>
        <v/>
      </c>
      <c r="E1935" s="225"/>
      <c r="F1935" s="226">
        <f t="shared" si="579"/>
        <v>0</v>
      </c>
      <c r="G1935" s="286">
        <f t="shared" si="580"/>
        <v>0</v>
      </c>
    </row>
    <row r="1936" spans="1:7" ht="24" customHeight="1" x14ac:dyDescent="0.2">
      <c r="A1936" s="287"/>
      <c r="D1936" s="97"/>
      <c r="E1936" s="98"/>
      <c r="F1936" s="273" t="s">
        <v>32</v>
      </c>
      <c r="G1936" s="288">
        <f>SUBTOTAL(9,G1928:G1935)</f>
        <v>0</v>
      </c>
    </row>
    <row r="1937" spans="1:7" ht="24" customHeight="1" x14ac:dyDescent="0.2">
      <c r="A1937" s="287"/>
      <c r="C1937" s="107" t="s">
        <v>606</v>
      </c>
      <c r="D1937" s="97"/>
      <c r="E1937" s="98"/>
      <c r="G1937" s="289"/>
    </row>
    <row r="1938" spans="1:7" s="229" customFormat="1" ht="24" customHeight="1" x14ac:dyDescent="0.2">
      <c r="A1938" s="224" t="str">
        <f t="shared" ref="A1938:A1946" si="581">IFERROR(VLOOKUP(C1938,Tabla_Insumos,4,FALSE),"")</f>
        <v/>
      </c>
      <c r="B1938" s="222" t="str">
        <f t="shared" ref="B1938:B1946" si="582">IFERROR(VLOOKUP(C1938,Tabla_Insumos,5,FALSE),"")</f>
        <v/>
      </c>
      <c r="C1938" s="223"/>
      <c r="D1938" s="224" t="str">
        <f t="shared" ref="D1938:D1946" si="583">IFERROR(VLOOKUP(C1938,Tabla_Insumos,2,FALSE),"")</f>
        <v/>
      </c>
      <c r="E1938" s="225"/>
      <c r="F1938" s="226">
        <f t="shared" ref="F1938:F1946" si="584">IFERROR(VLOOKUP(C1938,Tabla_Insumos,3,FALSE),0)</f>
        <v>0</v>
      </c>
      <c r="G1938" s="286">
        <f t="shared" ref="G1938:G1946" si="585">ROUND(E1938*F1938,2)</f>
        <v>0</v>
      </c>
    </row>
    <row r="1939" spans="1:7" s="229" customFormat="1" ht="24" customHeight="1" x14ac:dyDescent="0.2">
      <c r="A1939" s="224" t="str">
        <f t="shared" si="581"/>
        <v/>
      </c>
      <c r="B1939" s="222" t="str">
        <f t="shared" si="582"/>
        <v/>
      </c>
      <c r="C1939" s="223"/>
      <c r="D1939" s="224" t="str">
        <f t="shared" si="583"/>
        <v/>
      </c>
      <c r="E1939" s="225"/>
      <c r="F1939" s="226">
        <f t="shared" si="584"/>
        <v>0</v>
      </c>
      <c r="G1939" s="286">
        <f t="shared" si="585"/>
        <v>0</v>
      </c>
    </row>
    <row r="1940" spans="1:7" s="229" customFormat="1" ht="24" customHeight="1" x14ac:dyDescent="0.2">
      <c r="A1940" s="224" t="str">
        <f t="shared" si="581"/>
        <v/>
      </c>
      <c r="B1940" s="222" t="str">
        <f t="shared" si="582"/>
        <v/>
      </c>
      <c r="C1940" s="223"/>
      <c r="D1940" s="224" t="str">
        <f t="shared" si="583"/>
        <v/>
      </c>
      <c r="E1940" s="225"/>
      <c r="F1940" s="226">
        <f t="shared" si="584"/>
        <v>0</v>
      </c>
      <c r="G1940" s="286">
        <f t="shared" si="585"/>
        <v>0</v>
      </c>
    </row>
    <row r="1941" spans="1:7" s="229" customFormat="1" ht="24" customHeight="1" x14ac:dyDescent="0.2">
      <c r="A1941" s="224" t="str">
        <f t="shared" si="581"/>
        <v/>
      </c>
      <c r="B1941" s="222" t="str">
        <f t="shared" si="582"/>
        <v/>
      </c>
      <c r="C1941" s="223"/>
      <c r="D1941" s="224" t="str">
        <f t="shared" si="583"/>
        <v/>
      </c>
      <c r="E1941" s="225"/>
      <c r="F1941" s="226">
        <f t="shared" si="584"/>
        <v>0</v>
      </c>
      <c r="G1941" s="286">
        <f t="shared" si="585"/>
        <v>0</v>
      </c>
    </row>
    <row r="1942" spans="1:7" s="229" customFormat="1" ht="24" customHeight="1" x14ac:dyDescent="0.2">
      <c r="A1942" s="224" t="str">
        <f t="shared" si="581"/>
        <v/>
      </c>
      <c r="B1942" s="222" t="str">
        <f t="shared" si="582"/>
        <v/>
      </c>
      <c r="C1942" s="223"/>
      <c r="D1942" s="224" t="str">
        <f t="shared" si="583"/>
        <v/>
      </c>
      <c r="E1942" s="225"/>
      <c r="F1942" s="226">
        <f t="shared" si="584"/>
        <v>0</v>
      </c>
      <c r="G1942" s="286">
        <f t="shared" si="585"/>
        <v>0</v>
      </c>
    </row>
    <row r="1943" spans="1:7" s="229" customFormat="1" ht="24" customHeight="1" x14ac:dyDescent="0.2">
      <c r="A1943" s="224" t="str">
        <f t="shared" si="581"/>
        <v/>
      </c>
      <c r="B1943" s="222" t="str">
        <f t="shared" si="582"/>
        <v/>
      </c>
      <c r="C1943" s="223"/>
      <c r="D1943" s="224" t="str">
        <f t="shared" si="583"/>
        <v/>
      </c>
      <c r="E1943" s="225"/>
      <c r="F1943" s="226">
        <f t="shared" si="584"/>
        <v>0</v>
      </c>
      <c r="G1943" s="286">
        <f t="shared" si="585"/>
        <v>0</v>
      </c>
    </row>
    <row r="1944" spans="1:7" s="229" customFormat="1" ht="24" customHeight="1" x14ac:dyDescent="0.2">
      <c r="A1944" s="224" t="str">
        <f t="shared" si="581"/>
        <v/>
      </c>
      <c r="B1944" s="222" t="str">
        <f t="shared" si="582"/>
        <v/>
      </c>
      <c r="C1944" s="223"/>
      <c r="D1944" s="224" t="str">
        <f t="shared" si="583"/>
        <v/>
      </c>
      <c r="E1944" s="225"/>
      <c r="F1944" s="226">
        <f t="shared" si="584"/>
        <v>0</v>
      </c>
      <c r="G1944" s="286">
        <f t="shared" si="585"/>
        <v>0</v>
      </c>
    </row>
    <row r="1945" spans="1:7" s="229" customFormat="1" ht="24" customHeight="1" x14ac:dyDescent="0.2">
      <c r="A1945" s="224" t="str">
        <f t="shared" si="581"/>
        <v/>
      </c>
      <c r="B1945" s="222" t="str">
        <f t="shared" si="582"/>
        <v/>
      </c>
      <c r="C1945" s="223"/>
      <c r="D1945" s="224" t="str">
        <f t="shared" si="583"/>
        <v/>
      </c>
      <c r="E1945" s="225"/>
      <c r="F1945" s="226">
        <f t="shared" si="584"/>
        <v>0</v>
      </c>
      <c r="G1945" s="286">
        <f t="shared" si="585"/>
        <v>0</v>
      </c>
    </row>
    <row r="1946" spans="1:7" s="229" customFormat="1" ht="24" customHeight="1" x14ac:dyDescent="0.2">
      <c r="A1946" s="224" t="str">
        <f t="shared" si="581"/>
        <v/>
      </c>
      <c r="B1946" s="222" t="str">
        <f t="shared" si="582"/>
        <v/>
      </c>
      <c r="C1946" s="223"/>
      <c r="D1946" s="224" t="str">
        <f t="shared" si="583"/>
        <v/>
      </c>
      <c r="E1946" s="225"/>
      <c r="F1946" s="226">
        <f t="shared" si="584"/>
        <v>0</v>
      </c>
      <c r="G1946" s="286">
        <f t="shared" si="585"/>
        <v>0</v>
      </c>
    </row>
    <row r="1947" spans="1:7" ht="24" customHeight="1" x14ac:dyDescent="0.2">
      <c r="A1947" s="290"/>
      <c r="B1947" s="97"/>
      <c r="D1947" s="97"/>
      <c r="E1947" s="98"/>
      <c r="F1947" s="273" t="s">
        <v>33</v>
      </c>
      <c r="G1947" s="288">
        <f>SUBTOTAL(9,G1938:G1946)</f>
        <v>0</v>
      </c>
    </row>
    <row r="1948" spans="1:7" ht="24" customHeight="1" x14ac:dyDescent="0.2">
      <c r="A1948" s="291"/>
      <c r="B1948" s="97"/>
      <c r="D1948" s="97"/>
      <c r="E1948" s="98"/>
      <c r="G1948" s="289"/>
    </row>
    <row r="1949" spans="1:7" ht="24" customHeight="1" x14ac:dyDescent="0.2">
      <c r="A1949" s="292" t="str">
        <f>B1907</f>
        <v/>
      </c>
      <c r="B1949" s="293" t="str">
        <f>C1907</f>
        <v/>
      </c>
      <c r="C1949" s="104"/>
      <c r="D1949" s="104" t="s">
        <v>34</v>
      </c>
      <c r="E1949" s="105"/>
      <c r="F1949" s="295" t="s">
        <v>35</v>
      </c>
      <c r="G1949" s="294">
        <f>SUBTOTAL(9,G1912:G1948)</f>
        <v>0</v>
      </c>
    </row>
    <row r="1951" spans="1:7" ht="24" customHeight="1" x14ac:dyDescent="0.2">
      <c r="A1951" s="274" t="s">
        <v>37</v>
      </c>
      <c r="B1951" s="275"/>
      <c r="C1951" s="275"/>
      <c r="D1951" s="275"/>
      <c r="E1951" s="275"/>
      <c r="F1951" s="275"/>
      <c r="G1951" s="276"/>
    </row>
    <row r="1952" spans="1:7" ht="24" customHeight="1" x14ac:dyDescent="0.2">
      <c r="A1952" s="277" t="s">
        <v>602</v>
      </c>
      <c r="B1952" s="93" t="str">
        <f>Comitente</f>
        <v>DIRECCION PROVINCIAL DE ESPACIOS VERDES</v>
      </c>
      <c r="C1952" s="89"/>
      <c r="D1952" s="94"/>
      <c r="E1952" s="94"/>
      <c r="F1952" s="95"/>
      <c r="G1952" s="278"/>
    </row>
    <row r="1953" spans="1:123" ht="24" customHeight="1" x14ac:dyDescent="0.2">
      <c r="A1953" s="277" t="s">
        <v>603</v>
      </c>
      <c r="B1953" s="93">
        <f>Contratista</f>
        <v>0</v>
      </c>
      <c r="C1953" s="90"/>
      <c r="D1953" s="90"/>
      <c r="E1953" s="90"/>
      <c r="F1953" s="96"/>
      <c r="G1953" s="279"/>
    </row>
    <row r="1954" spans="1:123" ht="24" customHeight="1" x14ac:dyDescent="0.2">
      <c r="A1954" s="277" t="s">
        <v>24</v>
      </c>
      <c r="B1954" s="93" t="str">
        <f>Obra</f>
        <v>MANTENIMIENTO DEL ÁREA VERDE Y SISITEMA DE RIEGO DEL 
PARQUE BELGRANO E INFINITO POR DESCUBRIR - RENGLON 3</v>
      </c>
      <c r="C1954" s="90"/>
      <c r="D1954" s="90"/>
      <c r="E1954" s="90"/>
      <c r="F1954" s="96" t="s">
        <v>38</v>
      </c>
      <c r="G1954" s="280">
        <f>Fecha_Base</f>
        <v>44908</v>
      </c>
    </row>
    <row r="1955" spans="1:123" ht="24" customHeight="1" x14ac:dyDescent="0.2">
      <c r="A1955" s="281" t="s">
        <v>601</v>
      </c>
      <c r="B1955" s="91" t="str">
        <f>Ubicación</f>
        <v>CAPITAL</v>
      </c>
      <c r="C1955" s="91"/>
      <c r="D1955" s="97"/>
      <c r="E1955" s="98"/>
      <c r="G1955" s="282"/>
    </row>
    <row r="1956" spans="1:123" ht="24" customHeight="1" x14ac:dyDescent="0.2">
      <c r="A1956" s="281" t="s">
        <v>39</v>
      </c>
      <c r="B1956" s="100" t="str">
        <f>IFERROR(VALUE(LEFT(B1957,FIND(".",B1957)-1)),"")</f>
        <v/>
      </c>
      <c r="C1956" s="92" t="str">
        <f>IFERROR(VLOOKUP(B1956,Tabla_CyP,2,FALSE),"")</f>
        <v/>
      </c>
      <c r="E1956" s="98"/>
      <c r="G1956" s="282"/>
    </row>
    <row r="1957" spans="1:123" ht="24" customHeight="1" x14ac:dyDescent="0.2">
      <c r="A1957" s="281" t="s">
        <v>25</v>
      </c>
      <c r="B1957" s="101" t="str">
        <f>IFERROR(VLOOKUP(COUNTIF($A$1:A1957,"ANALISIS DE PRECIOS"),Tabla_NumeroItem,2,FALSE),"")</f>
        <v/>
      </c>
      <c r="C1957" s="92" t="str">
        <f>IFERROR(VLOOKUP(B1957,Tabla_CyP,2,FALSE),"")</f>
        <v/>
      </c>
      <c r="D1957" s="97"/>
      <c r="E1957" s="98"/>
      <c r="F1957" s="96" t="s">
        <v>26</v>
      </c>
      <c r="G1957" s="283" t="str">
        <f>IFERROR(VLOOKUP(B1957,Tabla_CyP,4,FALSE),"")</f>
        <v/>
      </c>
    </row>
    <row r="1958" spans="1:123" ht="24" customHeight="1" x14ac:dyDescent="0.2">
      <c r="A1958" s="281"/>
      <c r="B1958" s="91"/>
      <c r="D1958" s="97"/>
      <c r="E1958" s="98"/>
      <c r="G1958" s="282"/>
    </row>
    <row r="1959" spans="1:123" ht="24" customHeight="1" x14ac:dyDescent="0.2">
      <c r="A1959" s="331" t="s">
        <v>507</v>
      </c>
      <c r="B1959" s="332"/>
      <c r="C1959" s="333" t="s">
        <v>0</v>
      </c>
      <c r="D1959" s="333" t="s">
        <v>27</v>
      </c>
      <c r="E1959" s="335" t="s">
        <v>28</v>
      </c>
      <c r="F1959" s="337" t="s">
        <v>29</v>
      </c>
      <c r="G1959" s="337" t="s">
        <v>30</v>
      </c>
    </row>
    <row r="1960" spans="1:123" s="97" customFormat="1" ht="24" customHeight="1" x14ac:dyDescent="0.2">
      <c r="A1960" s="102" t="s">
        <v>508</v>
      </c>
      <c r="B1960" s="102" t="s">
        <v>509</v>
      </c>
      <c r="C1960" s="334"/>
      <c r="D1960" s="334"/>
      <c r="E1960" s="336"/>
      <c r="F1960" s="338"/>
      <c r="G1960" s="338"/>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284"/>
      <c r="B1961" s="103"/>
      <c r="C1961" s="143" t="s">
        <v>604</v>
      </c>
      <c r="D1961" s="104"/>
      <c r="E1961" s="105"/>
      <c r="F1961" s="106"/>
      <c r="G1961" s="285"/>
    </row>
    <row r="1962" spans="1:123" s="229" customFormat="1" ht="24" customHeight="1" x14ac:dyDescent="0.2">
      <c r="A1962" s="224" t="str">
        <f t="shared" ref="A1962:A1975" si="586">IFERROR(VLOOKUP(C1962,Tabla_Insumos,4,FALSE),"")</f>
        <v/>
      </c>
      <c r="B1962" s="222" t="str">
        <f>IFERROR(VLOOKUP(C1962,Tabla_Insumos,5,FALSE),"")</f>
        <v/>
      </c>
      <c r="C1962" s="223"/>
      <c r="D1962" s="224" t="str">
        <f t="shared" ref="D1962:D1975" si="587">IFERROR(VLOOKUP(C1962,Tabla_Insumos,2,FALSE),"")</f>
        <v/>
      </c>
      <c r="E1962" s="225"/>
      <c r="F1962" s="226">
        <f t="shared" ref="F1962:F1975" si="588">IFERROR(VLOOKUP(C1962,Tabla_Insumos,3,FALSE),0)</f>
        <v>0</v>
      </c>
      <c r="G1962" s="286">
        <f>ROUND(E1962*F1962,2)</f>
        <v>0</v>
      </c>
    </row>
    <row r="1963" spans="1:123" s="229" customFormat="1" ht="24" customHeight="1" x14ac:dyDescent="0.2">
      <c r="A1963" s="224" t="str">
        <f t="shared" si="586"/>
        <v/>
      </c>
      <c r="B1963" s="222" t="str">
        <f t="shared" ref="B1963:B1975" si="589">IFERROR(VLOOKUP(C1963,Tabla_Insumos,5,FALSE),"")</f>
        <v/>
      </c>
      <c r="C1963" s="223"/>
      <c r="D1963" s="224" t="str">
        <f t="shared" si="587"/>
        <v/>
      </c>
      <c r="E1963" s="225"/>
      <c r="F1963" s="226">
        <f t="shared" si="588"/>
        <v>0</v>
      </c>
      <c r="G1963" s="286">
        <f t="shared" ref="G1963:G1975" si="590">ROUND(E1963*F1963,2)</f>
        <v>0</v>
      </c>
    </row>
    <row r="1964" spans="1:123" s="229" customFormat="1" ht="24" customHeight="1" x14ac:dyDescent="0.2">
      <c r="A1964" s="224" t="str">
        <f t="shared" si="586"/>
        <v/>
      </c>
      <c r="B1964" s="222" t="str">
        <f t="shared" si="589"/>
        <v/>
      </c>
      <c r="C1964" s="223"/>
      <c r="D1964" s="224" t="str">
        <f t="shared" si="587"/>
        <v/>
      </c>
      <c r="E1964" s="225"/>
      <c r="F1964" s="226">
        <f t="shared" si="588"/>
        <v>0</v>
      </c>
      <c r="G1964" s="286">
        <f t="shared" si="590"/>
        <v>0</v>
      </c>
    </row>
    <row r="1965" spans="1:123" s="229" customFormat="1" ht="24" customHeight="1" x14ac:dyDescent="0.2">
      <c r="A1965" s="224" t="str">
        <f t="shared" si="586"/>
        <v/>
      </c>
      <c r="B1965" s="222" t="str">
        <f t="shared" si="589"/>
        <v/>
      </c>
      <c r="C1965" s="223"/>
      <c r="D1965" s="224" t="str">
        <f t="shared" si="587"/>
        <v/>
      </c>
      <c r="E1965" s="225"/>
      <c r="F1965" s="226">
        <f t="shared" si="588"/>
        <v>0</v>
      </c>
      <c r="G1965" s="286">
        <f t="shared" si="590"/>
        <v>0</v>
      </c>
    </row>
    <row r="1966" spans="1:123" s="229" customFormat="1" ht="24" customHeight="1" x14ac:dyDescent="0.2">
      <c r="A1966" s="224" t="str">
        <f t="shared" si="586"/>
        <v/>
      </c>
      <c r="B1966" s="222" t="str">
        <f t="shared" si="589"/>
        <v/>
      </c>
      <c r="C1966" s="223"/>
      <c r="D1966" s="224" t="str">
        <f t="shared" si="587"/>
        <v/>
      </c>
      <c r="E1966" s="225"/>
      <c r="F1966" s="226">
        <f t="shared" si="588"/>
        <v>0</v>
      </c>
      <c r="G1966" s="286">
        <f t="shared" si="590"/>
        <v>0</v>
      </c>
    </row>
    <row r="1967" spans="1:123" s="229" customFormat="1" ht="24" customHeight="1" x14ac:dyDescent="0.2">
      <c r="A1967" s="224" t="str">
        <f t="shared" si="586"/>
        <v/>
      </c>
      <c r="B1967" s="222" t="str">
        <f t="shared" si="589"/>
        <v/>
      </c>
      <c r="C1967" s="223"/>
      <c r="D1967" s="224" t="str">
        <f t="shared" si="587"/>
        <v/>
      </c>
      <c r="E1967" s="225"/>
      <c r="F1967" s="226">
        <f t="shared" si="588"/>
        <v>0</v>
      </c>
      <c r="G1967" s="286">
        <f t="shared" si="590"/>
        <v>0</v>
      </c>
    </row>
    <row r="1968" spans="1:123" s="229" customFormat="1" ht="24" customHeight="1" x14ac:dyDescent="0.2">
      <c r="A1968" s="224" t="str">
        <f t="shared" si="586"/>
        <v/>
      </c>
      <c r="B1968" s="222" t="str">
        <f t="shared" si="589"/>
        <v/>
      </c>
      <c r="C1968" s="223"/>
      <c r="D1968" s="224" t="str">
        <f t="shared" si="587"/>
        <v/>
      </c>
      <c r="E1968" s="225"/>
      <c r="F1968" s="226">
        <f t="shared" si="588"/>
        <v>0</v>
      </c>
      <c r="G1968" s="286">
        <f t="shared" si="590"/>
        <v>0</v>
      </c>
    </row>
    <row r="1969" spans="1:7" s="229" customFormat="1" ht="24" customHeight="1" x14ac:dyDescent="0.2">
      <c r="A1969" s="224" t="str">
        <f t="shared" si="586"/>
        <v/>
      </c>
      <c r="B1969" s="222" t="str">
        <f t="shared" si="589"/>
        <v/>
      </c>
      <c r="C1969" s="223"/>
      <c r="D1969" s="224" t="str">
        <f t="shared" si="587"/>
        <v/>
      </c>
      <c r="E1969" s="225"/>
      <c r="F1969" s="226">
        <f t="shared" si="588"/>
        <v>0</v>
      </c>
      <c r="G1969" s="286">
        <f t="shared" si="590"/>
        <v>0</v>
      </c>
    </row>
    <row r="1970" spans="1:7" s="229" customFormat="1" ht="24" customHeight="1" x14ac:dyDescent="0.2">
      <c r="A1970" s="224" t="str">
        <f t="shared" si="586"/>
        <v/>
      </c>
      <c r="B1970" s="222" t="str">
        <f t="shared" si="589"/>
        <v/>
      </c>
      <c r="C1970" s="223"/>
      <c r="D1970" s="224" t="str">
        <f t="shared" si="587"/>
        <v/>
      </c>
      <c r="E1970" s="225"/>
      <c r="F1970" s="226">
        <f t="shared" si="588"/>
        <v>0</v>
      </c>
      <c r="G1970" s="286">
        <f t="shared" si="590"/>
        <v>0</v>
      </c>
    </row>
    <row r="1971" spans="1:7" s="229" customFormat="1" ht="24" customHeight="1" x14ac:dyDescent="0.2">
      <c r="A1971" s="224" t="str">
        <f t="shared" si="586"/>
        <v/>
      </c>
      <c r="B1971" s="222" t="str">
        <f t="shared" si="589"/>
        <v/>
      </c>
      <c r="C1971" s="223"/>
      <c r="D1971" s="224" t="str">
        <f t="shared" si="587"/>
        <v/>
      </c>
      <c r="E1971" s="225"/>
      <c r="F1971" s="226">
        <f t="shared" si="588"/>
        <v>0</v>
      </c>
      <c r="G1971" s="286">
        <f t="shared" si="590"/>
        <v>0</v>
      </c>
    </row>
    <row r="1972" spans="1:7" s="229" customFormat="1" ht="24" customHeight="1" x14ac:dyDescent="0.2">
      <c r="A1972" s="224" t="str">
        <f t="shared" si="586"/>
        <v/>
      </c>
      <c r="B1972" s="222" t="str">
        <f t="shared" si="589"/>
        <v/>
      </c>
      <c r="C1972" s="223"/>
      <c r="D1972" s="224" t="str">
        <f t="shared" si="587"/>
        <v/>
      </c>
      <c r="E1972" s="225"/>
      <c r="F1972" s="226">
        <f t="shared" si="588"/>
        <v>0</v>
      </c>
      <c r="G1972" s="286">
        <f t="shared" si="590"/>
        <v>0</v>
      </c>
    </row>
    <row r="1973" spans="1:7" s="229" customFormat="1" ht="24" customHeight="1" x14ac:dyDescent="0.2">
      <c r="A1973" s="224" t="str">
        <f t="shared" si="586"/>
        <v/>
      </c>
      <c r="B1973" s="222" t="str">
        <f t="shared" si="589"/>
        <v/>
      </c>
      <c r="C1973" s="223"/>
      <c r="D1973" s="224" t="str">
        <f t="shared" si="587"/>
        <v/>
      </c>
      <c r="E1973" s="225"/>
      <c r="F1973" s="226">
        <f t="shared" si="588"/>
        <v>0</v>
      </c>
      <c r="G1973" s="286">
        <f t="shared" si="590"/>
        <v>0</v>
      </c>
    </row>
    <row r="1974" spans="1:7" s="229" customFormat="1" ht="24" customHeight="1" x14ac:dyDescent="0.2">
      <c r="A1974" s="224" t="str">
        <f t="shared" si="586"/>
        <v/>
      </c>
      <c r="B1974" s="222" t="str">
        <f t="shared" si="589"/>
        <v/>
      </c>
      <c r="C1974" s="223"/>
      <c r="D1974" s="224" t="str">
        <f t="shared" si="587"/>
        <v/>
      </c>
      <c r="E1974" s="225"/>
      <c r="F1974" s="226">
        <f t="shared" si="588"/>
        <v>0</v>
      </c>
      <c r="G1974" s="286">
        <f t="shared" si="590"/>
        <v>0</v>
      </c>
    </row>
    <row r="1975" spans="1:7" s="229" customFormat="1" ht="24" customHeight="1" x14ac:dyDescent="0.2">
      <c r="A1975" s="224" t="str">
        <f t="shared" si="586"/>
        <v/>
      </c>
      <c r="B1975" s="222" t="str">
        <f t="shared" si="589"/>
        <v/>
      </c>
      <c r="C1975" s="223"/>
      <c r="D1975" s="224" t="str">
        <f t="shared" si="587"/>
        <v/>
      </c>
      <c r="E1975" s="225"/>
      <c r="F1975" s="227">
        <f t="shared" si="588"/>
        <v>0</v>
      </c>
      <c r="G1975" s="286">
        <f t="shared" si="590"/>
        <v>0</v>
      </c>
    </row>
    <row r="1976" spans="1:7" ht="24" customHeight="1" x14ac:dyDescent="0.2">
      <c r="A1976" s="287"/>
      <c r="D1976" s="97"/>
      <c r="E1976" s="98"/>
      <c r="F1976" s="273" t="s">
        <v>31</v>
      </c>
      <c r="G1976" s="288">
        <f>SUBTOTAL(9,G1962:G1975)</f>
        <v>0</v>
      </c>
    </row>
    <row r="1977" spans="1:7" ht="24" customHeight="1" x14ac:dyDescent="0.2">
      <c r="A1977" s="287"/>
      <c r="C1977" s="107" t="s">
        <v>605</v>
      </c>
      <c r="D1977" s="97"/>
      <c r="E1977" s="98"/>
      <c r="G1977" s="289"/>
    </row>
    <row r="1978" spans="1:7" s="229" customFormat="1" ht="24" customHeight="1" x14ac:dyDescent="0.2">
      <c r="A1978" s="224" t="str">
        <f t="shared" ref="A1978:A1985" si="591">IFERROR(VLOOKUP(C1978,Tabla_Insumos,4,FALSE),"")</f>
        <v/>
      </c>
      <c r="B1978" s="222">
        <f t="shared" ref="B1978:B1985" si="592">IFERROR(VLOOKUP(A1978,Tabla_Indices,5,FALSE),"")</f>
        <v>0</v>
      </c>
      <c r="C1978" s="223"/>
      <c r="D1978" s="224" t="str">
        <f t="shared" ref="D1978:D1985" si="593">IFERROR(VLOOKUP(C1978,Tabla_Insumos,2,FALSE),"")</f>
        <v/>
      </c>
      <c r="E1978" s="225"/>
      <c r="F1978" s="228">
        <f t="shared" ref="F1978:F1985" si="594">IFERROR(VLOOKUP(C1978,Tabla_Insumos,3,FALSE),0)</f>
        <v>0</v>
      </c>
      <c r="G1978" s="286">
        <f>ROUND(E1978*F1978,2)</f>
        <v>0</v>
      </c>
    </row>
    <row r="1979" spans="1:7" s="229" customFormat="1" ht="24" customHeight="1" x14ac:dyDescent="0.2">
      <c r="A1979" s="224" t="str">
        <f t="shared" si="591"/>
        <v/>
      </c>
      <c r="B1979" s="222">
        <f t="shared" si="592"/>
        <v>0</v>
      </c>
      <c r="C1979" s="223"/>
      <c r="D1979" s="224" t="str">
        <f t="shared" si="593"/>
        <v/>
      </c>
      <c r="E1979" s="225"/>
      <c r="F1979" s="228">
        <f t="shared" si="594"/>
        <v>0</v>
      </c>
      <c r="G1979" s="286">
        <f>ROUND(E1979*F1979,2)</f>
        <v>0</v>
      </c>
    </row>
    <row r="1980" spans="1:7" s="229" customFormat="1" ht="24" customHeight="1" x14ac:dyDescent="0.2">
      <c r="A1980" s="224" t="str">
        <f t="shared" si="591"/>
        <v/>
      </c>
      <c r="B1980" s="222">
        <f t="shared" si="592"/>
        <v>0</v>
      </c>
      <c r="C1980" s="223"/>
      <c r="D1980" s="224" t="str">
        <f t="shared" si="593"/>
        <v/>
      </c>
      <c r="E1980" s="225"/>
      <c r="F1980" s="228">
        <f t="shared" si="594"/>
        <v>0</v>
      </c>
      <c r="G1980" s="286">
        <f t="shared" ref="G1980:G1985" si="595">ROUND(E1980*F1980,2)</f>
        <v>0</v>
      </c>
    </row>
    <row r="1981" spans="1:7" s="229" customFormat="1" ht="24" customHeight="1" x14ac:dyDescent="0.2">
      <c r="A1981" s="224" t="str">
        <f t="shared" si="591"/>
        <v/>
      </c>
      <c r="B1981" s="222">
        <f t="shared" si="592"/>
        <v>0</v>
      </c>
      <c r="C1981" s="223"/>
      <c r="D1981" s="224" t="str">
        <f t="shared" si="593"/>
        <v/>
      </c>
      <c r="E1981" s="225"/>
      <c r="F1981" s="228">
        <f t="shared" si="594"/>
        <v>0</v>
      </c>
      <c r="G1981" s="286">
        <f t="shared" si="595"/>
        <v>0</v>
      </c>
    </row>
    <row r="1982" spans="1:7" s="229" customFormat="1" ht="24" customHeight="1" x14ac:dyDescent="0.2">
      <c r="A1982" s="224" t="str">
        <f t="shared" si="591"/>
        <v/>
      </c>
      <c r="B1982" s="222">
        <f t="shared" si="592"/>
        <v>0</v>
      </c>
      <c r="C1982" s="223"/>
      <c r="D1982" s="224" t="str">
        <f t="shared" si="593"/>
        <v/>
      </c>
      <c r="E1982" s="225"/>
      <c r="F1982" s="226">
        <f t="shared" si="594"/>
        <v>0</v>
      </c>
      <c r="G1982" s="286">
        <f t="shared" si="595"/>
        <v>0</v>
      </c>
    </row>
    <row r="1983" spans="1:7" s="229" customFormat="1" ht="24" customHeight="1" x14ac:dyDescent="0.2">
      <c r="A1983" s="224" t="str">
        <f t="shared" si="591"/>
        <v/>
      </c>
      <c r="B1983" s="222">
        <f t="shared" si="592"/>
        <v>0</v>
      </c>
      <c r="C1983" s="223"/>
      <c r="D1983" s="224" t="str">
        <f t="shared" si="593"/>
        <v/>
      </c>
      <c r="E1983" s="225"/>
      <c r="F1983" s="226">
        <f t="shared" si="594"/>
        <v>0</v>
      </c>
      <c r="G1983" s="286">
        <f t="shared" si="595"/>
        <v>0</v>
      </c>
    </row>
    <row r="1984" spans="1:7" s="229" customFormat="1" ht="24" customHeight="1" x14ac:dyDescent="0.2">
      <c r="A1984" s="224" t="str">
        <f t="shared" si="591"/>
        <v/>
      </c>
      <c r="B1984" s="222">
        <f t="shared" si="592"/>
        <v>0</v>
      </c>
      <c r="C1984" s="223"/>
      <c r="D1984" s="224" t="str">
        <f t="shared" si="593"/>
        <v/>
      </c>
      <c r="E1984" s="225"/>
      <c r="F1984" s="226">
        <f t="shared" si="594"/>
        <v>0</v>
      </c>
      <c r="G1984" s="286">
        <f t="shared" si="595"/>
        <v>0</v>
      </c>
    </row>
    <row r="1985" spans="1:7" s="229" customFormat="1" ht="24" customHeight="1" x14ac:dyDescent="0.2">
      <c r="A1985" s="224" t="str">
        <f t="shared" si="591"/>
        <v/>
      </c>
      <c r="B1985" s="222">
        <f t="shared" si="592"/>
        <v>0</v>
      </c>
      <c r="C1985" s="223"/>
      <c r="D1985" s="224" t="str">
        <f t="shared" si="593"/>
        <v/>
      </c>
      <c r="E1985" s="225"/>
      <c r="F1985" s="226">
        <f t="shared" si="594"/>
        <v>0</v>
      </c>
      <c r="G1985" s="286">
        <f t="shared" si="595"/>
        <v>0</v>
      </c>
    </row>
    <row r="1986" spans="1:7" ht="24" customHeight="1" x14ac:dyDescent="0.2">
      <c r="A1986" s="287"/>
      <c r="D1986" s="97"/>
      <c r="E1986" s="98"/>
      <c r="F1986" s="273" t="s">
        <v>32</v>
      </c>
      <c r="G1986" s="288">
        <f>SUBTOTAL(9,G1978:G1985)</f>
        <v>0</v>
      </c>
    </row>
    <row r="1987" spans="1:7" ht="24" customHeight="1" x14ac:dyDescent="0.2">
      <c r="A1987" s="287"/>
      <c r="C1987" s="107" t="s">
        <v>606</v>
      </c>
      <c r="D1987" s="97"/>
      <c r="E1987" s="98"/>
      <c r="G1987" s="289"/>
    </row>
    <row r="1988" spans="1:7" s="229" customFormat="1" ht="24" customHeight="1" x14ac:dyDescent="0.2">
      <c r="A1988" s="224" t="str">
        <f t="shared" ref="A1988:A1996" si="596">IFERROR(VLOOKUP(C1988,Tabla_Insumos,4,FALSE),"")</f>
        <v/>
      </c>
      <c r="B1988" s="222" t="str">
        <f t="shared" ref="B1988:B1996" si="597">IFERROR(VLOOKUP(C1988,Tabla_Insumos,5,FALSE),"")</f>
        <v/>
      </c>
      <c r="C1988" s="223"/>
      <c r="D1988" s="224" t="str">
        <f t="shared" ref="D1988:D1996" si="598">IFERROR(VLOOKUP(C1988,Tabla_Insumos,2,FALSE),"")</f>
        <v/>
      </c>
      <c r="E1988" s="225"/>
      <c r="F1988" s="226">
        <f t="shared" ref="F1988:F1996" si="599">IFERROR(VLOOKUP(C1988,Tabla_Insumos,3,FALSE),0)</f>
        <v>0</v>
      </c>
      <c r="G1988" s="286">
        <f t="shared" ref="G1988:G1996" si="600">ROUND(E1988*F1988,2)</f>
        <v>0</v>
      </c>
    </row>
    <row r="1989" spans="1:7" s="229" customFormat="1" ht="24" customHeight="1" x14ac:dyDescent="0.2">
      <c r="A1989" s="224" t="str">
        <f t="shared" si="596"/>
        <v/>
      </c>
      <c r="B1989" s="222" t="str">
        <f t="shared" si="597"/>
        <v/>
      </c>
      <c r="C1989" s="223"/>
      <c r="D1989" s="224" t="str">
        <f t="shared" si="598"/>
        <v/>
      </c>
      <c r="E1989" s="225"/>
      <c r="F1989" s="226">
        <f t="shared" si="599"/>
        <v>0</v>
      </c>
      <c r="G1989" s="286">
        <f t="shared" si="600"/>
        <v>0</v>
      </c>
    </row>
    <row r="1990" spans="1:7" s="229" customFormat="1" ht="24" customHeight="1" x14ac:dyDescent="0.2">
      <c r="A1990" s="224" t="str">
        <f t="shared" si="596"/>
        <v/>
      </c>
      <c r="B1990" s="222" t="str">
        <f t="shared" si="597"/>
        <v/>
      </c>
      <c r="C1990" s="223"/>
      <c r="D1990" s="224" t="str">
        <f t="shared" si="598"/>
        <v/>
      </c>
      <c r="E1990" s="225"/>
      <c r="F1990" s="226">
        <f t="shared" si="599"/>
        <v>0</v>
      </c>
      <c r="G1990" s="286">
        <f t="shared" si="600"/>
        <v>0</v>
      </c>
    </row>
    <row r="1991" spans="1:7" s="229" customFormat="1" ht="24" customHeight="1" x14ac:dyDescent="0.2">
      <c r="A1991" s="224" t="str">
        <f t="shared" si="596"/>
        <v/>
      </c>
      <c r="B1991" s="222" t="str">
        <f t="shared" si="597"/>
        <v/>
      </c>
      <c r="C1991" s="223"/>
      <c r="D1991" s="224" t="str">
        <f t="shared" si="598"/>
        <v/>
      </c>
      <c r="E1991" s="225"/>
      <c r="F1991" s="226">
        <f t="shared" si="599"/>
        <v>0</v>
      </c>
      <c r="G1991" s="286">
        <f t="shared" si="600"/>
        <v>0</v>
      </c>
    </row>
    <row r="1992" spans="1:7" s="229" customFormat="1" ht="24" customHeight="1" x14ac:dyDescent="0.2">
      <c r="A1992" s="224" t="str">
        <f t="shared" si="596"/>
        <v/>
      </c>
      <c r="B1992" s="222" t="str">
        <f t="shared" si="597"/>
        <v/>
      </c>
      <c r="C1992" s="223"/>
      <c r="D1992" s="224" t="str">
        <f t="shared" si="598"/>
        <v/>
      </c>
      <c r="E1992" s="225"/>
      <c r="F1992" s="226">
        <f t="shared" si="599"/>
        <v>0</v>
      </c>
      <c r="G1992" s="286">
        <f t="shared" si="600"/>
        <v>0</v>
      </c>
    </row>
    <row r="1993" spans="1:7" s="229" customFormat="1" ht="24" customHeight="1" x14ac:dyDescent="0.2">
      <c r="A1993" s="224" t="str">
        <f t="shared" si="596"/>
        <v/>
      </c>
      <c r="B1993" s="222" t="str">
        <f t="shared" si="597"/>
        <v/>
      </c>
      <c r="C1993" s="223"/>
      <c r="D1993" s="224" t="str">
        <f t="shared" si="598"/>
        <v/>
      </c>
      <c r="E1993" s="225"/>
      <c r="F1993" s="226">
        <f t="shared" si="599"/>
        <v>0</v>
      </c>
      <c r="G1993" s="286">
        <f t="shared" si="600"/>
        <v>0</v>
      </c>
    </row>
    <row r="1994" spans="1:7" s="229" customFormat="1" ht="24" customHeight="1" x14ac:dyDescent="0.2">
      <c r="A1994" s="224" t="str">
        <f t="shared" si="596"/>
        <v/>
      </c>
      <c r="B1994" s="222" t="str">
        <f t="shared" si="597"/>
        <v/>
      </c>
      <c r="C1994" s="223"/>
      <c r="D1994" s="224" t="str">
        <f t="shared" si="598"/>
        <v/>
      </c>
      <c r="E1994" s="225"/>
      <c r="F1994" s="226">
        <f t="shared" si="599"/>
        <v>0</v>
      </c>
      <c r="G1994" s="286">
        <f t="shared" si="600"/>
        <v>0</v>
      </c>
    </row>
    <row r="1995" spans="1:7" s="229" customFormat="1" ht="24" customHeight="1" x14ac:dyDescent="0.2">
      <c r="A1995" s="224" t="str">
        <f t="shared" si="596"/>
        <v/>
      </c>
      <c r="B1995" s="222" t="str">
        <f t="shared" si="597"/>
        <v/>
      </c>
      <c r="C1995" s="223"/>
      <c r="D1995" s="224" t="str">
        <f t="shared" si="598"/>
        <v/>
      </c>
      <c r="E1995" s="225"/>
      <c r="F1995" s="226">
        <f t="shared" si="599"/>
        <v>0</v>
      </c>
      <c r="G1995" s="286">
        <f t="shared" si="600"/>
        <v>0</v>
      </c>
    </row>
    <row r="1996" spans="1:7" s="229" customFormat="1" ht="24" customHeight="1" x14ac:dyDescent="0.2">
      <c r="A1996" s="224" t="str">
        <f t="shared" si="596"/>
        <v/>
      </c>
      <c r="B1996" s="222" t="str">
        <f t="shared" si="597"/>
        <v/>
      </c>
      <c r="C1996" s="223"/>
      <c r="D1996" s="224" t="str">
        <f t="shared" si="598"/>
        <v/>
      </c>
      <c r="E1996" s="225"/>
      <c r="F1996" s="226">
        <f t="shared" si="599"/>
        <v>0</v>
      </c>
      <c r="G1996" s="286">
        <f t="shared" si="600"/>
        <v>0</v>
      </c>
    </row>
    <row r="1997" spans="1:7" ht="24" customHeight="1" x14ac:dyDescent="0.2">
      <c r="A1997" s="290"/>
      <c r="B1997" s="97"/>
      <c r="D1997" s="97"/>
      <c r="E1997" s="98"/>
      <c r="F1997" s="273" t="s">
        <v>33</v>
      </c>
      <c r="G1997" s="288">
        <f>SUBTOTAL(9,G1988:G1996)</f>
        <v>0</v>
      </c>
    </row>
    <row r="1998" spans="1:7" ht="24" customHeight="1" x14ac:dyDescent="0.2">
      <c r="A1998" s="291"/>
      <c r="B1998" s="97"/>
      <c r="D1998" s="97"/>
      <c r="E1998" s="98"/>
      <c r="G1998" s="289"/>
    </row>
    <row r="1999" spans="1:7" ht="24" customHeight="1" x14ac:dyDescent="0.2">
      <c r="A1999" s="292" t="str">
        <f>B1957</f>
        <v/>
      </c>
      <c r="B1999" s="293" t="str">
        <f>C1957</f>
        <v/>
      </c>
      <c r="C1999" s="104"/>
      <c r="D1999" s="104" t="s">
        <v>34</v>
      </c>
      <c r="E1999" s="105"/>
      <c r="F1999" s="295" t="s">
        <v>35</v>
      </c>
      <c r="G1999" s="294">
        <f>SUBTOTAL(9,G1962:G1998)</f>
        <v>0</v>
      </c>
    </row>
    <row r="2001" spans="1:123" ht="24" customHeight="1" x14ac:dyDescent="0.2">
      <c r="A2001" s="274" t="s">
        <v>37</v>
      </c>
      <c r="B2001" s="275"/>
      <c r="C2001" s="275"/>
      <c r="D2001" s="275"/>
      <c r="E2001" s="275"/>
      <c r="F2001" s="275"/>
      <c r="G2001" s="276"/>
    </row>
    <row r="2002" spans="1:123" ht="24" customHeight="1" x14ac:dyDescent="0.2">
      <c r="A2002" s="277" t="s">
        <v>602</v>
      </c>
      <c r="B2002" s="93" t="str">
        <f>Comitente</f>
        <v>DIRECCION PROVINCIAL DE ESPACIOS VERDES</v>
      </c>
      <c r="C2002" s="89"/>
      <c r="D2002" s="94"/>
      <c r="E2002" s="94"/>
      <c r="F2002" s="95"/>
      <c r="G2002" s="278"/>
    </row>
    <row r="2003" spans="1:123" ht="24" customHeight="1" x14ac:dyDescent="0.2">
      <c r="A2003" s="277" t="s">
        <v>603</v>
      </c>
      <c r="B2003" s="93">
        <f>Contratista</f>
        <v>0</v>
      </c>
      <c r="C2003" s="90"/>
      <c r="D2003" s="90"/>
      <c r="E2003" s="90"/>
      <c r="F2003" s="96"/>
      <c r="G2003" s="279"/>
    </row>
    <row r="2004" spans="1:123" ht="24" customHeight="1" x14ac:dyDescent="0.2">
      <c r="A2004" s="277" t="s">
        <v>24</v>
      </c>
      <c r="B2004" s="93" t="str">
        <f>Obra</f>
        <v>MANTENIMIENTO DEL ÁREA VERDE Y SISITEMA DE RIEGO DEL 
PARQUE BELGRANO E INFINITO POR DESCUBRIR - RENGLON 3</v>
      </c>
      <c r="C2004" s="90"/>
      <c r="D2004" s="90"/>
      <c r="E2004" s="90"/>
      <c r="F2004" s="96" t="s">
        <v>38</v>
      </c>
      <c r="G2004" s="280">
        <f>Fecha_Base</f>
        <v>44908</v>
      </c>
    </row>
    <row r="2005" spans="1:123" ht="24" customHeight="1" x14ac:dyDescent="0.2">
      <c r="A2005" s="281" t="s">
        <v>601</v>
      </c>
      <c r="B2005" s="91" t="str">
        <f>Ubicación</f>
        <v>CAPITAL</v>
      </c>
      <c r="C2005" s="91"/>
      <c r="D2005" s="97"/>
      <c r="E2005" s="98"/>
      <c r="G2005" s="282"/>
    </row>
    <row r="2006" spans="1:123" ht="24" customHeight="1" x14ac:dyDescent="0.2">
      <c r="A2006" s="281" t="s">
        <v>39</v>
      </c>
      <c r="B2006" s="100" t="str">
        <f>IFERROR(VALUE(LEFT(B2007,FIND(".",B2007)-1)),"")</f>
        <v/>
      </c>
      <c r="C2006" s="92" t="str">
        <f>IFERROR(VLOOKUP(B2006,Tabla_CyP,2,FALSE),"")</f>
        <v/>
      </c>
      <c r="E2006" s="98"/>
      <c r="G2006" s="282"/>
    </row>
    <row r="2007" spans="1:123" ht="24" customHeight="1" x14ac:dyDescent="0.2">
      <c r="A2007" s="281" t="s">
        <v>25</v>
      </c>
      <c r="B2007" s="101" t="str">
        <f>IFERROR(VLOOKUP(COUNTIF($A$1:A2007,"ANALISIS DE PRECIOS"),Tabla_NumeroItem,2,FALSE),"")</f>
        <v/>
      </c>
      <c r="C2007" s="92" t="str">
        <f>IFERROR(VLOOKUP(B2007,Tabla_CyP,2,FALSE),"")</f>
        <v/>
      </c>
      <c r="D2007" s="97"/>
      <c r="E2007" s="98"/>
      <c r="F2007" s="96" t="s">
        <v>26</v>
      </c>
      <c r="G2007" s="283" t="str">
        <f>IFERROR(VLOOKUP(B2007,Tabla_CyP,4,FALSE),"")</f>
        <v/>
      </c>
    </row>
    <row r="2008" spans="1:123" ht="24" customHeight="1" x14ac:dyDescent="0.2">
      <c r="A2008" s="281"/>
      <c r="B2008" s="91"/>
      <c r="D2008" s="97"/>
      <c r="E2008" s="98"/>
      <c r="G2008" s="282"/>
    </row>
    <row r="2009" spans="1:123" ht="24" customHeight="1" x14ac:dyDescent="0.2">
      <c r="A2009" s="331" t="s">
        <v>507</v>
      </c>
      <c r="B2009" s="332"/>
      <c r="C2009" s="333" t="s">
        <v>0</v>
      </c>
      <c r="D2009" s="333" t="s">
        <v>27</v>
      </c>
      <c r="E2009" s="335" t="s">
        <v>28</v>
      </c>
      <c r="F2009" s="337" t="s">
        <v>29</v>
      </c>
      <c r="G2009" s="337" t="s">
        <v>30</v>
      </c>
    </row>
    <row r="2010" spans="1:123" s="97" customFormat="1" ht="24" customHeight="1" x14ac:dyDescent="0.2">
      <c r="A2010" s="102" t="s">
        <v>508</v>
      </c>
      <c r="B2010" s="102" t="s">
        <v>509</v>
      </c>
      <c r="C2010" s="334"/>
      <c r="D2010" s="334"/>
      <c r="E2010" s="336"/>
      <c r="F2010" s="338"/>
      <c r="G2010" s="338"/>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284"/>
      <c r="B2011" s="103"/>
      <c r="C2011" s="143" t="s">
        <v>604</v>
      </c>
      <c r="D2011" s="104"/>
      <c r="E2011" s="105"/>
      <c r="F2011" s="106"/>
      <c r="G2011" s="285"/>
    </row>
    <row r="2012" spans="1:123" s="229" customFormat="1" ht="24" customHeight="1" x14ac:dyDescent="0.2">
      <c r="A2012" s="224" t="str">
        <f t="shared" ref="A2012:A2025" si="601">IFERROR(VLOOKUP(C2012,Tabla_Insumos,4,FALSE),"")</f>
        <v/>
      </c>
      <c r="B2012" s="222" t="str">
        <f>IFERROR(VLOOKUP(C2012,Tabla_Insumos,5,FALSE),"")</f>
        <v/>
      </c>
      <c r="C2012" s="223"/>
      <c r="D2012" s="224" t="str">
        <f t="shared" ref="D2012:D2025" si="602">IFERROR(VLOOKUP(C2012,Tabla_Insumos,2,FALSE),"")</f>
        <v/>
      </c>
      <c r="E2012" s="225"/>
      <c r="F2012" s="226">
        <f t="shared" ref="F2012:F2025" si="603">IFERROR(VLOOKUP(C2012,Tabla_Insumos,3,FALSE),0)</f>
        <v>0</v>
      </c>
      <c r="G2012" s="286">
        <f>ROUND(E2012*F2012,2)</f>
        <v>0</v>
      </c>
    </row>
    <row r="2013" spans="1:123" s="229" customFormat="1" ht="24" customHeight="1" x14ac:dyDescent="0.2">
      <c r="A2013" s="224" t="str">
        <f t="shared" si="601"/>
        <v/>
      </c>
      <c r="B2013" s="222" t="str">
        <f t="shared" ref="B2013:B2025" si="604">IFERROR(VLOOKUP(C2013,Tabla_Insumos,5,FALSE),"")</f>
        <v/>
      </c>
      <c r="C2013" s="223"/>
      <c r="D2013" s="224" t="str">
        <f t="shared" si="602"/>
        <v/>
      </c>
      <c r="E2013" s="225"/>
      <c r="F2013" s="226">
        <f t="shared" si="603"/>
        <v>0</v>
      </c>
      <c r="G2013" s="286">
        <f t="shared" ref="G2013:G2025" si="605">ROUND(E2013*F2013,2)</f>
        <v>0</v>
      </c>
    </row>
    <row r="2014" spans="1:123" s="229" customFormat="1" ht="24" customHeight="1" x14ac:dyDescent="0.2">
      <c r="A2014" s="224" t="str">
        <f t="shared" si="601"/>
        <v/>
      </c>
      <c r="B2014" s="222" t="str">
        <f t="shared" si="604"/>
        <v/>
      </c>
      <c r="C2014" s="223"/>
      <c r="D2014" s="224" t="str">
        <f t="shared" si="602"/>
        <v/>
      </c>
      <c r="E2014" s="225"/>
      <c r="F2014" s="226">
        <f t="shared" si="603"/>
        <v>0</v>
      </c>
      <c r="G2014" s="286">
        <f t="shared" si="605"/>
        <v>0</v>
      </c>
    </row>
    <row r="2015" spans="1:123" s="229" customFormat="1" ht="24" customHeight="1" x14ac:dyDescent="0.2">
      <c r="A2015" s="224" t="str">
        <f t="shared" si="601"/>
        <v/>
      </c>
      <c r="B2015" s="222" t="str">
        <f t="shared" si="604"/>
        <v/>
      </c>
      <c r="C2015" s="223"/>
      <c r="D2015" s="224" t="str">
        <f t="shared" si="602"/>
        <v/>
      </c>
      <c r="E2015" s="225"/>
      <c r="F2015" s="226">
        <f t="shared" si="603"/>
        <v>0</v>
      </c>
      <c r="G2015" s="286">
        <f t="shared" si="605"/>
        <v>0</v>
      </c>
    </row>
    <row r="2016" spans="1:123" s="229" customFormat="1" ht="24" customHeight="1" x14ac:dyDescent="0.2">
      <c r="A2016" s="224" t="str">
        <f t="shared" si="601"/>
        <v/>
      </c>
      <c r="B2016" s="222" t="str">
        <f t="shared" si="604"/>
        <v/>
      </c>
      <c r="C2016" s="223"/>
      <c r="D2016" s="224" t="str">
        <f t="shared" si="602"/>
        <v/>
      </c>
      <c r="E2016" s="225"/>
      <c r="F2016" s="226">
        <f t="shared" si="603"/>
        <v>0</v>
      </c>
      <c r="G2016" s="286">
        <f t="shared" si="605"/>
        <v>0</v>
      </c>
    </row>
    <row r="2017" spans="1:7" s="229" customFormat="1" ht="24" customHeight="1" x14ac:dyDescent="0.2">
      <c r="A2017" s="224" t="str">
        <f t="shared" si="601"/>
        <v/>
      </c>
      <c r="B2017" s="222" t="str">
        <f t="shared" si="604"/>
        <v/>
      </c>
      <c r="C2017" s="223"/>
      <c r="D2017" s="224" t="str">
        <f t="shared" si="602"/>
        <v/>
      </c>
      <c r="E2017" s="225"/>
      <c r="F2017" s="226">
        <f t="shared" si="603"/>
        <v>0</v>
      </c>
      <c r="G2017" s="286">
        <f t="shared" si="605"/>
        <v>0</v>
      </c>
    </row>
    <row r="2018" spans="1:7" s="229" customFormat="1" ht="24" customHeight="1" x14ac:dyDescent="0.2">
      <c r="A2018" s="224" t="str">
        <f t="shared" si="601"/>
        <v/>
      </c>
      <c r="B2018" s="222" t="str">
        <f t="shared" si="604"/>
        <v/>
      </c>
      <c r="C2018" s="223"/>
      <c r="D2018" s="224" t="str">
        <f t="shared" si="602"/>
        <v/>
      </c>
      <c r="E2018" s="225"/>
      <c r="F2018" s="226">
        <f t="shared" si="603"/>
        <v>0</v>
      </c>
      <c r="G2018" s="286">
        <f t="shared" si="605"/>
        <v>0</v>
      </c>
    </row>
    <row r="2019" spans="1:7" s="229" customFormat="1" ht="24" customHeight="1" x14ac:dyDescent="0.2">
      <c r="A2019" s="224" t="str">
        <f t="shared" si="601"/>
        <v/>
      </c>
      <c r="B2019" s="222" t="str">
        <f t="shared" si="604"/>
        <v/>
      </c>
      <c r="C2019" s="223"/>
      <c r="D2019" s="224" t="str">
        <f t="shared" si="602"/>
        <v/>
      </c>
      <c r="E2019" s="225"/>
      <c r="F2019" s="226">
        <f t="shared" si="603"/>
        <v>0</v>
      </c>
      <c r="G2019" s="286">
        <f t="shared" si="605"/>
        <v>0</v>
      </c>
    </row>
    <row r="2020" spans="1:7" s="229" customFormat="1" ht="24" customHeight="1" x14ac:dyDescent="0.2">
      <c r="A2020" s="224" t="str">
        <f t="shared" si="601"/>
        <v/>
      </c>
      <c r="B2020" s="222" t="str">
        <f t="shared" si="604"/>
        <v/>
      </c>
      <c r="C2020" s="223"/>
      <c r="D2020" s="224" t="str">
        <f t="shared" si="602"/>
        <v/>
      </c>
      <c r="E2020" s="225"/>
      <c r="F2020" s="226">
        <f t="shared" si="603"/>
        <v>0</v>
      </c>
      <c r="G2020" s="286">
        <f t="shared" si="605"/>
        <v>0</v>
      </c>
    </row>
    <row r="2021" spans="1:7" s="229" customFormat="1" ht="24" customHeight="1" x14ac:dyDescent="0.2">
      <c r="A2021" s="224" t="str">
        <f t="shared" si="601"/>
        <v/>
      </c>
      <c r="B2021" s="222" t="str">
        <f t="shared" si="604"/>
        <v/>
      </c>
      <c r="C2021" s="223"/>
      <c r="D2021" s="224" t="str">
        <f t="shared" si="602"/>
        <v/>
      </c>
      <c r="E2021" s="225"/>
      <c r="F2021" s="226">
        <f t="shared" si="603"/>
        <v>0</v>
      </c>
      <c r="G2021" s="286">
        <f t="shared" si="605"/>
        <v>0</v>
      </c>
    </row>
    <row r="2022" spans="1:7" s="229" customFormat="1" ht="24" customHeight="1" x14ac:dyDescent="0.2">
      <c r="A2022" s="224" t="str">
        <f t="shared" si="601"/>
        <v/>
      </c>
      <c r="B2022" s="222" t="str">
        <f t="shared" si="604"/>
        <v/>
      </c>
      <c r="C2022" s="223"/>
      <c r="D2022" s="224" t="str">
        <f t="shared" si="602"/>
        <v/>
      </c>
      <c r="E2022" s="225"/>
      <c r="F2022" s="226">
        <f t="shared" si="603"/>
        <v>0</v>
      </c>
      <c r="G2022" s="286">
        <f t="shared" si="605"/>
        <v>0</v>
      </c>
    </row>
    <row r="2023" spans="1:7" s="229" customFormat="1" ht="24" customHeight="1" x14ac:dyDescent="0.2">
      <c r="A2023" s="224" t="str">
        <f t="shared" si="601"/>
        <v/>
      </c>
      <c r="B2023" s="222" t="str">
        <f t="shared" si="604"/>
        <v/>
      </c>
      <c r="C2023" s="223"/>
      <c r="D2023" s="224" t="str">
        <f t="shared" si="602"/>
        <v/>
      </c>
      <c r="E2023" s="225"/>
      <c r="F2023" s="226">
        <f t="shared" si="603"/>
        <v>0</v>
      </c>
      <c r="G2023" s="286">
        <f t="shared" si="605"/>
        <v>0</v>
      </c>
    </row>
    <row r="2024" spans="1:7" s="229" customFormat="1" ht="24" customHeight="1" x14ac:dyDescent="0.2">
      <c r="A2024" s="224" t="str">
        <f t="shared" si="601"/>
        <v/>
      </c>
      <c r="B2024" s="222" t="str">
        <f t="shared" si="604"/>
        <v/>
      </c>
      <c r="C2024" s="223"/>
      <c r="D2024" s="224" t="str">
        <f t="shared" si="602"/>
        <v/>
      </c>
      <c r="E2024" s="225"/>
      <c r="F2024" s="226">
        <f t="shared" si="603"/>
        <v>0</v>
      </c>
      <c r="G2024" s="286">
        <f t="shared" si="605"/>
        <v>0</v>
      </c>
    </row>
    <row r="2025" spans="1:7" s="229" customFormat="1" ht="24" customHeight="1" x14ac:dyDescent="0.2">
      <c r="A2025" s="224" t="str">
        <f t="shared" si="601"/>
        <v/>
      </c>
      <c r="B2025" s="222" t="str">
        <f t="shared" si="604"/>
        <v/>
      </c>
      <c r="C2025" s="223"/>
      <c r="D2025" s="224" t="str">
        <f t="shared" si="602"/>
        <v/>
      </c>
      <c r="E2025" s="225"/>
      <c r="F2025" s="227">
        <f t="shared" si="603"/>
        <v>0</v>
      </c>
      <c r="G2025" s="286">
        <f t="shared" si="605"/>
        <v>0</v>
      </c>
    </row>
    <row r="2026" spans="1:7" ht="24" customHeight="1" x14ac:dyDescent="0.2">
      <c r="A2026" s="287"/>
      <c r="D2026" s="97"/>
      <c r="E2026" s="98"/>
      <c r="F2026" s="273" t="s">
        <v>31</v>
      </c>
      <c r="G2026" s="288">
        <f>SUBTOTAL(9,G2012:G2025)</f>
        <v>0</v>
      </c>
    </row>
    <row r="2027" spans="1:7" ht="24" customHeight="1" x14ac:dyDescent="0.2">
      <c r="A2027" s="287"/>
      <c r="C2027" s="107" t="s">
        <v>605</v>
      </c>
      <c r="D2027" s="97"/>
      <c r="E2027" s="98"/>
      <c r="G2027" s="289"/>
    </row>
    <row r="2028" spans="1:7" s="229" customFormat="1" ht="24" customHeight="1" x14ac:dyDescent="0.2">
      <c r="A2028" s="224" t="str">
        <f t="shared" ref="A2028:A2035" si="606">IFERROR(VLOOKUP(C2028,Tabla_Insumos,4,FALSE),"")</f>
        <v/>
      </c>
      <c r="B2028" s="222">
        <f t="shared" ref="B2028:B2035" si="607">IFERROR(VLOOKUP(A2028,Tabla_Indices,5,FALSE),"")</f>
        <v>0</v>
      </c>
      <c r="C2028" s="223"/>
      <c r="D2028" s="224" t="str">
        <f t="shared" ref="D2028:D2035" si="608">IFERROR(VLOOKUP(C2028,Tabla_Insumos,2,FALSE),"")</f>
        <v/>
      </c>
      <c r="E2028" s="225"/>
      <c r="F2028" s="228">
        <f t="shared" ref="F2028:F2035" si="609">IFERROR(VLOOKUP(C2028,Tabla_Insumos,3,FALSE),0)</f>
        <v>0</v>
      </c>
      <c r="G2028" s="286">
        <f>ROUND(E2028*F2028,2)</f>
        <v>0</v>
      </c>
    </row>
    <row r="2029" spans="1:7" s="229" customFormat="1" ht="24" customHeight="1" x14ac:dyDescent="0.2">
      <c r="A2029" s="224" t="str">
        <f t="shared" si="606"/>
        <v/>
      </c>
      <c r="B2029" s="222">
        <f t="shared" si="607"/>
        <v>0</v>
      </c>
      <c r="C2029" s="223"/>
      <c r="D2029" s="224" t="str">
        <f t="shared" si="608"/>
        <v/>
      </c>
      <c r="E2029" s="225"/>
      <c r="F2029" s="228">
        <f t="shared" si="609"/>
        <v>0</v>
      </c>
      <c r="G2029" s="286">
        <f>ROUND(E2029*F2029,2)</f>
        <v>0</v>
      </c>
    </row>
    <row r="2030" spans="1:7" s="229" customFormat="1" ht="24" customHeight="1" x14ac:dyDescent="0.2">
      <c r="A2030" s="224" t="str">
        <f t="shared" si="606"/>
        <v/>
      </c>
      <c r="B2030" s="222">
        <f t="shared" si="607"/>
        <v>0</v>
      </c>
      <c r="C2030" s="223"/>
      <c r="D2030" s="224" t="str">
        <f t="shared" si="608"/>
        <v/>
      </c>
      <c r="E2030" s="225"/>
      <c r="F2030" s="228">
        <f t="shared" si="609"/>
        <v>0</v>
      </c>
      <c r="G2030" s="286">
        <f t="shared" ref="G2030:G2035" si="610">ROUND(E2030*F2030,2)</f>
        <v>0</v>
      </c>
    </row>
    <row r="2031" spans="1:7" s="229" customFormat="1" ht="24" customHeight="1" x14ac:dyDescent="0.2">
      <c r="A2031" s="224" t="str">
        <f t="shared" si="606"/>
        <v/>
      </c>
      <c r="B2031" s="222">
        <f t="shared" si="607"/>
        <v>0</v>
      </c>
      <c r="C2031" s="223"/>
      <c r="D2031" s="224" t="str">
        <f t="shared" si="608"/>
        <v/>
      </c>
      <c r="E2031" s="225"/>
      <c r="F2031" s="228">
        <f t="shared" si="609"/>
        <v>0</v>
      </c>
      <c r="G2031" s="286">
        <f t="shared" si="610"/>
        <v>0</v>
      </c>
    </row>
    <row r="2032" spans="1:7" s="229" customFormat="1" ht="24" customHeight="1" x14ac:dyDescent="0.2">
      <c r="A2032" s="224" t="str">
        <f t="shared" si="606"/>
        <v/>
      </c>
      <c r="B2032" s="222">
        <f t="shared" si="607"/>
        <v>0</v>
      </c>
      <c r="C2032" s="223"/>
      <c r="D2032" s="224" t="str">
        <f t="shared" si="608"/>
        <v/>
      </c>
      <c r="E2032" s="225"/>
      <c r="F2032" s="226">
        <f t="shared" si="609"/>
        <v>0</v>
      </c>
      <c r="G2032" s="286">
        <f t="shared" si="610"/>
        <v>0</v>
      </c>
    </row>
    <row r="2033" spans="1:7" s="229" customFormat="1" ht="24" customHeight="1" x14ac:dyDescent="0.2">
      <c r="A2033" s="224" t="str">
        <f t="shared" si="606"/>
        <v/>
      </c>
      <c r="B2033" s="222">
        <f t="shared" si="607"/>
        <v>0</v>
      </c>
      <c r="C2033" s="223"/>
      <c r="D2033" s="224" t="str">
        <f t="shared" si="608"/>
        <v/>
      </c>
      <c r="E2033" s="225"/>
      <c r="F2033" s="226">
        <f t="shared" si="609"/>
        <v>0</v>
      </c>
      <c r="G2033" s="286">
        <f t="shared" si="610"/>
        <v>0</v>
      </c>
    </row>
    <row r="2034" spans="1:7" s="229" customFormat="1" ht="24" customHeight="1" x14ac:dyDescent="0.2">
      <c r="A2034" s="224" t="str">
        <f t="shared" si="606"/>
        <v/>
      </c>
      <c r="B2034" s="222">
        <f t="shared" si="607"/>
        <v>0</v>
      </c>
      <c r="C2034" s="223"/>
      <c r="D2034" s="224" t="str">
        <f t="shared" si="608"/>
        <v/>
      </c>
      <c r="E2034" s="225"/>
      <c r="F2034" s="226">
        <f t="shared" si="609"/>
        <v>0</v>
      </c>
      <c r="G2034" s="286">
        <f t="shared" si="610"/>
        <v>0</v>
      </c>
    </row>
    <row r="2035" spans="1:7" s="229" customFormat="1" ht="24" customHeight="1" x14ac:dyDescent="0.2">
      <c r="A2035" s="224" t="str">
        <f t="shared" si="606"/>
        <v/>
      </c>
      <c r="B2035" s="222">
        <f t="shared" si="607"/>
        <v>0</v>
      </c>
      <c r="C2035" s="223"/>
      <c r="D2035" s="224" t="str">
        <f t="shared" si="608"/>
        <v/>
      </c>
      <c r="E2035" s="225"/>
      <c r="F2035" s="226">
        <f t="shared" si="609"/>
        <v>0</v>
      </c>
      <c r="G2035" s="286">
        <f t="shared" si="610"/>
        <v>0</v>
      </c>
    </row>
    <row r="2036" spans="1:7" ht="24" customHeight="1" x14ac:dyDescent="0.2">
      <c r="A2036" s="287"/>
      <c r="D2036" s="97"/>
      <c r="E2036" s="98"/>
      <c r="F2036" s="273" t="s">
        <v>32</v>
      </c>
      <c r="G2036" s="288">
        <f>SUBTOTAL(9,G2028:G2035)</f>
        <v>0</v>
      </c>
    </row>
    <row r="2037" spans="1:7" ht="24" customHeight="1" x14ac:dyDescent="0.2">
      <c r="A2037" s="287"/>
      <c r="C2037" s="107" t="s">
        <v>606</v>
      </c>
      <c r="D2037" s="97"/>
      <c r="E2037" s="98"/>
      <c r="G2037" s="289"/>
    </row>
    <row r="2038" spans="1:7" s="229" customFormat="1" ht="24" customHeight="1" x14ac:dyDescent="0.2">
      <c r="A2038" s="224" t="str">
        <f t="shared" ref="A2038:A2046" si="611">IFERROR(VLOOKUP(C2038,Tabla_Insumos,4,FALSE),"")</f>
        <v/>
      </c>
      <c r="B2038" s="222" t="str">
        <f t="shared" ref="B2038:B2046" si="612">IFERROR(VLOOKUP(C2038,Tabla_Insumos,5,FALSE),"")</f>
        <v/>
      </c>
      <c r="C2038" s="223"/>
      <c r="D2038" s="224" t="str">
        <f t="shared" ref="D2038:D2046" si="613">IFERROR(VLOOKUP(C2038,Tabla_Insumos,2,FALSE),"")</f>
        <v/>
      </c>
      <c r="E2038" s="225"/>
      <c r="F2038" s="226">
        <f t="shared" ref="F2038:F2046" si="614">IFERROR(VLOOKUP(C2038,Tabla_Insumos,3,FALSE),0)</f>
        <v>0</v>
      </c>
      <c r="G2038" s="286">
        <f t="shared" ref="G2038:G2046" si="615">ROUND(E2038*F2038,2)</f>
        <v>0</v>
      </c>
    </row>
    <row r="2039" spans="1:7" s="229" customFormat="1" ht="24" customHeight="1" x14ac:dyDescent="0.2">
      <c r="A2039" s="224" t="str">
        <f t="shared" si="611"/>
        <v/>
      </c>
      <c r="B2039" s="222" t="str">
        <f t="shared" si="612"/>
        <v/>
      </c>
      <c r="C2039" s="223"/>
      <c r="D2039" s="224" t="str">
        <f t="shared" si="613"/>
        <v/>
      </c>
      <c r="E2039" s="225"/>
      <c r="F2039" s="226">
        <f t="shared" si="614"/>
        <v>0</v>
      </c>
      <c r="G2039" s="286">
        <f t="shared" si="615"/>
        <v>0</v>
      </c>
    </row>
    <row r="2040" spans="1:7" s="229" customFormat="1" ht="24" customHeight="1" x14ac:dyDescent="0.2">
      <c r="A2040" s="224" t="str">
        <f t="shared" si="611"/>
        <v/>
      </c>
      <c r="B2040" s="222" t="str">
        <f t="shared" si="612"/>
        <v/>
      </c>
      <c r="C2040" s="223"/>
      <c r="D2040" s="224" t="str">
        <f t="shared" si="613"/>
        <v/>
      </c>
      <c r="E2040" s="225"/>
      <c r="F2040" s="226">
        <f t="shared" si="614"/>
        <v>0</v>
      </c>
      <c r="G2040" s="286">
        <f t="shared" si="615"/>
        <v>0</v>
      </c>
    </row>
    <row r="2041" spans="1:7" s="229" customFormat="1" ht="24" customHeight="1" x14ac:dyDescent="0.2">
      <c r="A2041" s="224" t="str">
        <f t="shared" si="611"/>
        <v/>
      </c>
      <c r="B2041" s="222" t="str">
        <f t="shared" si="612"/>
        <v/>
      </c>
      <c r="C2041" s="223"/>
      <c r="D2041" s="224" t="str">
        <f t="shared" si="613"/>
        <v/>
      </c>
      <c r="E2041" s="225"/>
      <c r="F2041" s="226">
        <f t="shared" si="614"/>
        <v>0</v>
      </c>
      <c r="G2041" s="286">
        <f t="shared" si="615"/>
        <v>0</v>
      </c>
    </row>
    <row r="2042" spans="1:7" s="229" customFormat="1" ht="24" customHeight="1" x14ac:dyDescent="0.2">
      <c r="A2042" s="224" t="str">
        <f t="shared" si="611"/>
        <v/>
      </c>
      <c r="B2042" s="222" t="str">
        <f t="shared" si="612"/>
        <v/>
      </c>
      <c r="C2042" s="223"/>
      <c r="D2042" s="224" t="str">
        <f t="shared" si="613"/>
        <v/>
      </c>
      <c r="E2042" s="225"/>
      <c r="F2042" s="226">
        <f t="shared" si="614"/>
        <v>0</v>
      </c>
      <c r="G2042" s="286">
        <f t="shared" si="615"/>
        <v>0</v>
      </c>
    </row>
    <row r="2043" spans="1:7" s="229" customFormat="1" ht="24" customHeight="1" x14ac:dyDescent="0.2">
      <c r="A2043" s="224" t="str">
        <f t="shared" si="611"/>
        <v/>
      </c>
      <c r="B2043" s="222" t="str">
        <f t="shared" si="612"/>
        <v/>
      </c>
      <c r="C2043" s="223"/>
      <c r="D2043" s="224" t="str">
        <f t="shared" si="613"/>
        <v/>
      </c>
      <c r="E2043" s="225"/>
      <c r="F2043" s="226">
        <f t="shared" si="614"/>
        <v>0</v>
      </c>
      <c r="G2043" s="286">
        <f t="shared" si="615"/>
        <v>0</v>
      </c>
    </row>
    <row r="2044" spans="1:7" s="229" customFormat="1" ht="24" customHeight="1" x14ac:dyDescent="0.2">
      <c r="A2044" s="224" t="str">
        <f t="shared" si="611"/>
        <v/>
      </c>
      <c r="B2044" s="222" t="str">
        <f t="shared" si="612"/>
        <v/>
      </c>
      <c r="C2044" s="223"/>
      <c r="D2044" s="224" t="str">
        <f t="shared" si="613"/>
        <v/>
      </c>
      <c r="E2044" s="225"/>
      <c r="F2044" s="226">
        <f t="shared" si="614"/>
        <v>0</v>
      </c>
      <c r="G2044" s="286">
        <f t="shared" si="615"/>
        <v>0</v>
      </c>
    </row>
    <row r="2045" spans="1:7" s="229" customFormat="1" ht="24" customHeight="1" x14ac:dyDescent="0.2">
      <c r="A2045" s="224" t="str">
        <f t="shared" si="611"/>
        <v/>
      </c>
      <c r="B2045" s="222" t="str">
        <f t="shared" si="612"/>
        <v/>
      </c>
      <c r="C2045" s="223"/>
      <c r="D2045" s="224" t="str">
        <f t="shared" si="613"/>
        <v/>
      </c>
      <c r="E2045" s="225"/>
      <c r="F2045" s="226">
        <f t="shared" si="614"/>
        <v>0</v>
      </c>
      <c r="G2045" s="286">
        <f t="shared" si="615"/>
        <v>0</v>
      </c>
    </row>
    <row r="2046" spans="1:7" s="229" customFormat="1" ht="24" customHeight="1" x14ac:dyDescent="0.2">
      <c r="A2046" s="224" t="str">
        <f t="shared" si="611"/>
        <v/>
      </c>
      <c r="B2046" s="222" t="str">
        <f t="shared" si="612"/>
        <v/>
      </c>
      <c r="C2046" s="223"/>
      <c r="D2046" s="224" t="str">
        <f t="shared" si="613"/>
        <v/>
      </c>
      <c r="E2046" s="225"/>
      <c r="F2046" s="226">
        <f t="shared" si="614"/>
        <v>0</v>
      </c>
      <c r="G2046" s="286">
        <f t="shared" si="615"/>
        <v>0</v>
      </c>
    </row>
    <row r="2047" spans="1:7" ht="24" customHeight="1" x14ac:dyDescent="0.2">
      <c r="A2047" s="290"/>
      <c r="B2047" s="97"/>
      <c r="D2047" s="97"/>
      <c r="E2047" s="98"/>
      <c r="F2047" s="273" t="s">
        <v>33</v>
      </c>
      <c r="G2047" s="288">
        <f>SUBTOTAL(9,G2038:G2046)</f>
        <v>0</v>
      </c>
    </row>
    <row r="2048" spans="1:7" ht="24" customHeight="1" x14ac:dyDescent="0.2">
      <c r="A2048" s="291"/>
      <c r="B2048" s="97"/>
      <c r="D2048" s="97"/>
      <c r="E2048" s="98"/>
      <c r="G2048" s="289"/>
    </row>
    <row r="2049" spans="1:123" ht="24" customHeight="1" x14ac:dyDescent="0.2">
      <c r="A2049" s="292" t="str">
        <f>B2007</f>
        <v/>
      </c>
      <c r="B2049" s="293" t="str">
        <f>C2007</f>
        <v/>
      </c>
      <c r="C2049" s="104"/>
      <c r="D2049" s="104" t="s">
        <v>34</v>
      </c>
      <c r="E2049" s="105"/>
      <c r="F2049" s="295" t="s">
        <v>35</v>
      </c>
      <c r="G2049" s="294">
        <f>SUBTOTAL(9,G2012:G2048)</f>
        <v>0</v>
      </c>
    </row>
    <row r="2051" spans="1:123" ht="24" customHeight="1" x14ac:dyDescent="0.2">
      <c r="A2051" s="274" t="s">
        <v>37</v>
      </c>
      <c r="B2051" s="275"/>
      <c r="C2051" s="275"/>
      <c r="D2051" s="275"/>
      <c r="E2051" s="275"/>
      <c r="F2051" s="275"/>
      <c r="G2051" s="276"/>
    </row>
    <row r="2052" spans="1:123" ht="24" customHeight="1" x14ac:dyDescent="0.2">
      <c r="A2052" s="277" t="s">
        <v>602</v>
      </c>
      <c r="B2052" s="93" t="str">
        <f>Comitente</f>
        <v>DIRECCION PROVINCIAL DE ESPACIOS VERDES</v>
      </c>
      <c r="C2052" s="89"/>
      <c r="D2052" s="94"/>
      <c r="E2052" s="94"/>
      <c r="F2052" s="95"/>
      <c r="G2052" s="278"/>
    </row>
    <row r="2053" spans="1:123" ht="24" customHeight="1" x14ac:dyDescent="0.2">
      <c r="A2053" s="277" t="s">
        <v>603</v>
      </c>
      <c r="B2053" s="93">
        <f>Contratista</f>
        <v>0</v>
      </c>
      <c r="C2053" s="90"/>
      <c r="D2053" s="90"/>
      <c r="E2053" s="90"/>
      <c r="F2053" s="96"/>
      <c r="G2053" s="279"/>
    </row>
    <row r="2054" spans="1:123" ht="24" customHeight="1" x14ac:dyDescent="0.2">
      <c r="A2054" s="277" t="s">
        <v>24</v>
      </c>
      <c r="B2054" s="93" t="str">
        <f>Obra</f>
        <v>MANTENIMIENTO DEL ÁREA VERDE Y SISITEMA DE RIEGO DEL 
PARQUE BELGRANO E INFINITO POR DESCUBRIR - RENGLON 3</v>
      </c>
      <c r="C2054" s="90"/>
      <c r="D2054" s="90"/>
      <c r="E2054" s="90"/>
      <c r="F2054" s="96" t="s">
        <v>38</v>
      </c>
      <c r="G2054" s="280">
        <f>Fecha_Base</f>
        <v>44908</v>
      </c>
    </row>
    <row r="2055" spans="1:123" ht="24" customHeight="1" x14ac:dyDescent="0.2">
      <c r="A2055" s="281" t="s">
        <v>601</v>
      </c>
      <c r="B2055" s="91" t="str">
        <f>Ubicación</f>
        <v>CAPITAL</v>
      </c>
      <c r="C2055" s="91"/>
      <c r="D2055" s="97"/>
      <c r="E2055" s="98"/>
      <c r="G2055" s="282"/>
    </row>
    <row r="2056" spans="1:123" ht="24" customHeight="1" x14ac:dyDescent="0.2">
      <c r="A2056" s="281" t="s">
        <v>39</v>
      </c>
      <c r="B2056" s="100" t="str">
        <f>IFERROR(VALUE(LEFT(B2057,FIND(".",B2057)-1)),"")</f>
        <v/>
      </c>
      <c r="C2056" s="92" t="str">
        <f>IFERROR(VLOOKUP(B2056,Tabla_CyP,2,FALSE),"")</f>
        <v/>
      </c>
      <c r="E2056" s="98"/>
      <c r="G2056" s="282"/>
    </row>
    <row r="2057" spans="1:123" ht="24" customHeight="1" x14ac:dyDescent="0.2">
      <c r="A2057" s="281" t="s">
        <v>25</v>
      </c>
      <c r="B2057" s="101" t="str">
        <f>IFERROR(VLOOKUP(COUNTIF($A$1:A2057,"ANALISIS DE PRECIOS"),Tabla_NumeroItem,2,FALSE),"")</f>
        <v/>
      </c>
      <c r="C2057" s="92" t="str">
        <f>IFERROR(VLOOKUP(B2057,Tabla_CyP,2,FALSE),"")</f>
        <v/>
      </c>
      <c r="D2057" s="97"/>
      <c r="E2057" s="98"/>
      <c r="F2057" s="96" t="s">
        <v>26</v>
      </c>
      <c r="G2057" s="283" t="str">
        <f>IFERROR(VLOOKUP(B2057,Tabla_CyP,4,FALSE),"")</f>
        <v/>
      </c>
    </row>
    <row r="2058" spans="1:123" ht="24" customHeight="1" x14ac:dyDescent="0.2">
      <c r="A2058" s="281"/>
      <c r="B2058" s="91"/>
      <c r="D2058" s="97"/>
      <c r="E2058" s="98"/>
      <c r="G2058" s="282"/>
    </row>
    <row r="2059" spans="1:123" ht="24" customHeight="1" x14ac:dyDescent="0.2">
      <c r="A2059" s="331" t="s">
        <v>507</v>
      </c>
      <c r="B2059" s="332"/>
      <c r="C2059" s="333" t="s">
        <v>0</v>
      </c>
      <c r="D2059" s="333" t="s">
        <v>27</v>
      </c>
      <c r="E2059" s="335" t="s">
        <v>28</v>
      </c>
      <c r="F2059" s="337" t="s">
        <v>29</v>
      </c>
      <c r="G2059" s="337" t="s">
        <v>30</v>
      </c>
    </row>
    <row r="2060" spans="1:123" s="97" customFormat="1" ht="24" customHeight="1" x14ac:dyDescent="0.2">
      <c r="A2060" s="102" t="s">
        <v>508</v>
      </c>
      <c r="B2060" s="102" t="s">
        <v>509</v>
      </c>
      <c r="C2060" s="334"/>
      <c r="D2060" s="334"/>
      <c r="E2060" s="336"/>
      <c r="F2060" s="338"/>
      <c r="G2060" s="338"/>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284"/>
      <c r="B2061" s="103"/>
      <c r="C2061" s="143" t="s">
        <v>604</v>
      </c>
      <c r="D2061" s="104"/>
      <c r="E2061" s="105"/>
      <c r="F2061" s="106"/>
      <c r="G2061" s="285"/>
    </row>
    <row r="2062" spans="1:123" s="229" customFormat="1" ht="24" customHeight="1" x14ac:dyDescent="0.2">
      <c r="A2062" s="224" t="str">
        <f t="shared" ref="A2062:A2075" si="616">IFERROR(VLOOKUP(C2062,Tabla_Insumos,4,FALSE),"")</f>
        <v/>
      </c>
      <c r="B2062" s="222" t="str">
        <f>IFERROR(VLOOKUP(C2062,Tabla_Insumos,5,FALSE),"")</f>
        <v/>
      </c>
      <c r="C2062" s="223"/>
      <c r="D2062" s="224" t="str">
        <f t="shared" ref="D2062:D2075" si="617">IFERROR(VLOOKUP(C2062,Tabla_Insumos,2,FALSE),"")</f>
        <v/>
      </c>
      <c r="E2062" s="225"/>
      <c r="F2062" s="226">
        <f t="shared" ref="F2062:F2075" si="618">IFERROR(VLOOKUP(C2062,Tabla_Insumos,3,FALSE),0)</f>
        <v>0</v>
      </c>
      <c r="G2062" s="286">
        <f>ROUND(E2062*F2062,2)</f>
        <v>0</v>
      </c>
    </row>
    <row r="2063" spans="1:123" s="229" customFormat="1" ht="24" customHeight="1" x14ac:dyDescent="0.2">
      <c r="A2063" s="224" t="str">
        <f t="shared" si="616"/>
        <v/>
      </c>
      <c r="B2063" s="222" t="str">
        <f t="shared" ref="B2063:B2075" si="619">IFERROR(VLOOKUP(C2063,Tabla_Insumos,5,FALSE),"")</f>
        <v/>
      </c>
      <c r="C2063" s="223"/>
      <c r="D2063" s="224" t="str">
        <f t="shared" si="617"/>
        <v/>
      </c>
      <c r="E2063" s="225"/>
      <c r="F2063" s="226">
        <f t="shared" si="618"/>
        <v>0</v>
      </c>
      <c r="G2063" s="286">
        <f t="shared" ref="G2063:G2075" si="620">ROUND(E2063*F2063,2)</f>
        <v>0</v>
      </c>
    </row>
    <row r="2064" spans="1:123" s="229" customFormat="1" ht="24" customHeight="1" x14ac:dyDescent="0.2">
      <c r="A2064" s="224" t="str">
        <f t="shared" si="616"/>
        <v/>
      </c>
      <c r="B2064" s="222" t="str">
        <f t="shared" si="619"/>
        <v/>
      </c>
      <c r="C2064" s="223"/>
      <c r="D2064" s="224" t="str">
        <f t="shared" si="617"/>
        <v/>
      </c>
      <c r="E2064" s="225"/>
      <c r="F2064" s="226">
        <f t="shared" si="618"/>
        <v>0</v>
      </c>
      <c r="G2064" s="286">
        <f t="shared" si="620"/>
        <v>0</v>
      </c>
    </row>
    <row r="2065" spans="1:7" s="229" customFormat="1" ht="24" customHeight="1" x14ac:dyDescent="0.2">
      <c r="A2065" s="224" t="str">
        <f t="shared" si="616"/>
        <v/>
      </c>
      <c r="B2065" s="222" t="str">
        <f t="shared" si="619"/>
        <v/>
      </c>
      <c r="C2065" s="223"/>
      <c r="D2065" s="224" t="str">
        <f t="shared" si="617"/>
        <v/>
      </c>
      <c r="E2065" s="225"/>
      <c r="F2065" s="226">
        <f t="shared" si="618"/>
        <v>0</v>
      </c>
      <c r="G2065" s="286">
        <f t="shared" si="620"/>
        <v>0</v>
      </c>
    </row>
    <row r="2066" spans="1:7" s="229" customFormat="1" ht="24" customHeight="1" x14ac:dyDescent="0.2">
      <c r="A2066" s="224" t="str">
        <f t="shared" si="616"/>
        <v/>
      </c>
      <c r="B2066" s="222" t="str">
        <f t="shared" si="619"/>
        <v/>
      </c>
      <c r="C2066" s="223"/>
      <c r="D2066" s="224" t="str">
        <f t="shared" si="617"/>
        <v/>
      </c>
      <c r="E2066" s="225"/>
      <c r="F2066" s="226">
        <f t="shared" si="618"/>
        <v>0</v>
      </c>
      <c r="G2066" s="286">
        <f t="shared" si="620"/>
        <v>0</v>
      </c>
    </row>
    <row r="2067" spans="1:7" s="229" customFormat="1" ht="24" customHeight="1" x14ac:dyDescent="0.2">
      <c r="A2067" s="224" t="str">
        <f t="shared" si="616"/>
        <v/>
      </c>
      <c r="B2067" s="222" t="str">
        <f t="shared" si="619"/>
        <v/>
      </c>
      <c r="C2067" s="223"/>
      <c r="D2067" s="224" t="str">
        <f t="shared" si="617"/>
        <v/>
      </c>
      <c r="E2067" s="225"/>
      <c r="F2067" s="226">
        <f t="shared" si="618"/>
        <v>0</v>
      </c>
      <c r="G2067" s="286">
        <f t="shared" si="620"/>
        <v>0</v>
      </c>
    </row>
    <row r="2068" spans="1:7" s="229" customFormat="1" ht="24" customHeight="1" x14ac:dyDescent="0.2">
      <c r="A2068" s="224" t="str">
        <f t="shared" si="616"/>
        <v/>
      </c>
      <c r="B2068" s="222" t="str">
        <f t="shared" si="619"/>
        <v/>
      </c>
      <c r="C2068" s="223"/>
      <c r="D2068" s="224" t="str">
        <f t="shared" si="617"/>
        <v/>
      </c>
      <c r="E2068" s="225"/>
      <c r="F2068" s="226">
        <f t="shared" si="618"/>
        <v>0</v>
      </c>
      <c r="G2068" s="286">
        <f t="shared" si="620"/>
        <v>0</v>
      </c>
    </row>
    <row r="2069" spans="1:7" s="229" customFormat="1" ht="24" customHeight="1" x14ac:dyDescent="0.2">
      <c r="A2069" s="224" t="str">
        <f t="shared" si="616"/>
        <v/>
      </c>
      <c r="B2069" s="222" t="str">
        <f t="shared" si="619"/>
        <v/>
      </c>
      <c r="C2069" s="223"/>
      <c r="D2069" s="224" t="str">
        <f t="shared" si="617"/>
        <v/>
      </c>
      <c r="E2069" s="225"/>
      <c r="F2069" s="226">
        <f t="shared" si="618"/>
        <v>0</v>
      </c>
      <c r="G2069" s="286">
        <f t="shared" si="620"/>
        <v>0</v>
      </c>
    </row>
    <row r="2070" spans="1:7" s="229" customFormat="1" ht="24" customHeight="1" x14ac:dyDescent="0.2">
      <c r="A2070" s="224" t="str">
        <f t="shared" si="616"/>
        <v/>
      </c>
      <c r="B2070" s="222" t="str">
        <f t="shared" si="619"/>
        <v/>
      </c>
      <c r="C2070" s="223"/>
      <c r="D2070" s="224" t="str">
        <f t="shared" si="617"/>
        <v/>
      </c>
      <c r="E2070" s="225"/>
      <c r="F2070" s="226">
        <f t="shared" si="618"/>
        <v>0</v>
      </c>
      <c r="G2070" s="286">
        <f t="shared" si="620"/>
        <v>0</v>
      </c>
    </row>
    <row r="2071" spans="1:7" s="229" customFormat="1" ht="24" customHeight="1" x14ac:dyDescent="0.2">
      <c r="A2071" s="224" t="str">
        <f t="shared" si="616"/>
        <v/>
      </c>
      <c r="B2071" s="222" t="str">
        <f t="shared" si="619"/>
        <v/>
      </c>
      <c r="C2071" s="223"/>
      <c r="D2071" s="224" t="str">
        <f t="shared" si="617"/>
        <v/>
      </c>
      <c r="E2071" s="225"/>
      <c r="F2071" s="226">
        <f t="shared" si="618"/>
        <v>0</v>
      </c>
      <c r="G2071" s="286">
        <f t="shared" si="620"/>
        <v>0</v>
      </c>
    </row>
    <row r="2072" spans="1:7" s="229" customFormat="1" ht="24" customHeight="1" x14ac:dyDescent="0.2">
      <c r="A2072" s="224" t="str">
        <f t="shared" si="616"/>
        <v/>
      </c>
      <c r="B2072" s="222" t="str">
        <f t="shared" si="619"/>
        <v/>
      </c>
      <c r="C2072" s="223"/>
      <c r="D2072" s="224" t="str">
        <f t="shared" si="617"/>
        <v/>
      </c>
      <c r="E2072" s="225"/>
      <c r="F2072" s="226">
        <f t="shared" si="618"/>
        <v>0</v>
      </c>
      <c r="G2072" s="286">
        <f t="shared" si="620"/>
        <v>0</v>
      </c>
    </row>
    <row r="2073" spans="1:7" s="229" customFormat="1" ht="24" customHeight="1" x14ac:dyDescent="0.2">
      <c r="A2073" s="224" t="str">
        <f t="shared" si="616"/>
        <v/>
      </c>
      <c r="B2073" s="222" t="str">
        <f t="shared" si="619"/>
        <v/>
      </c>
      <c r="C2073" s="223"/>
      <c r="D2073" s="224" t="str">
        <f t="shared" si="617"/>
        <v/>
      </c>
      <c r="E2073" s="225"/>
      <c r="F2073" s="226">
        <f t="shared" si="618"/>
        <v>0</v>
      </c>
      <c r="G2073" s="286">
        <f t="shared" si="620"/>
        <v>0</v>
      </c>
    </row>
    <row r="2074" spans="1:7" s="229" customFormat="1" ht="24" customHeight="1" x14ac:dyDescent="0.2">
      <c r="A2074" s="224" t="str">
        <f t="shared" si="616"/>
        <v/>
      </c>
      <c r="B2074" s="222" t="str">
        <f t="shared" si="619"/>
        <v/>
      </c>
      <c r="C2074" s="223"/>
      <c r="D2074" s="224" t="str">
        <f t="shared" si="617"/>
        <v/>
      </c>
      <c r="E2074" s="225"/>
      <c r="F2074" s="226">
        <f t="shared" si="618"/>
        <v>0</v>
      </c>
      <c r="G2074" s="286">
        <f t="shared" si="620"/>
        <v>0</v>
      </c>
    </row>
    <row r="2075" spans="1:7" s="229" customFormat="1" ht="24" customHeight="1" x14ac:dyDescent="0.2">
      <c r="A2075" s="224" t="str">
        <f t="shared" si="616"/>
        <v/>
      </c>
      <c r="B2075" s="222" t="str">
        <f t="shared" si="619"/>
        <v/>
      </c>
      <c r="C2075" s="223"/>
      <c r="D2075" s="224" t="str">
        <f t="shared" si="617"/>
        <v/>
      </c>
      <c r="E2075" s="225"/>
      <c r="F2075" s="227">
        <f t="shared" si="618"/>
        <v>0</v>
      </c>
      <c r="G2075" s="286">
        <f t="shared" si="620"/>
        <v>0</v>
      </c>
    </row>
    <row r="2076" spans="1:7" ht="24" customHeight="1" x14ac:dyDescent="0.2">
      <c r="A2076" s="287"/>
      <c r="D2076" s="97"/>
      <c r="E2076" s="98"/>
      <c r="F2076" s="273" t="s">
        <v>31</v>
      </c>
      <c r="G2076" s="288">
        <f>SUBTOTAL(9,G2062:G2075)</f>
        <v>0</v>
      </c>
    </row>
    <row r="2077" spans="1:7" ht="24" customHeight="1" x14ac:dyDescent="0.2">
      <c r="A2077" s="287"/>
      <c r="C2077" s="107" t="s">
        <v>605</v>
      </c>
      <c r="D2077" s="97"/>
      <c r="E2077" s="98"/>
      <c r="G2077" s="289"/>
    </row>
    <row r="2078" spans="1:7" s="229" customFormat="1" ht="24" customHeight="1" x14ac:dyDescent="0.2">
      <c r="A2078" s="224" t="str">
        <f t="shared" ref="A2078:A2085" si="621">IFERROR(VLOOKUP(C2078,Tabla_Insumos,4,FALSE),"")</f>
        <v/>
      </c>
      <c r="B2078" s="222">
        <f t="shared" ref="B2078:B2085" si="622">IFERROR(VLOOKUP(A2078,Tabla_Indices,5,FALSE),"")</f>
        <v>0</v>
      </c>
      <c r="C2078" s="223"/>
      <c r="D2078" s="224" t="str">
        <f t="shared" ref="D2078:D2085" si="623">IFERROR(VLOOKUP(C2078,Tabla_Insumos,2,FALSE),"")</f>
        <v/>
      </c>
      <c r="E2078" s="225"/>
      <c r="F2078" s="228">
        <f t="shared" ref="F2078:F2085" si="624">IFERROR(VLOOKUP(C2078,Tabla_Insumos,3,FALSE),0)</f>
        <v>0</v>
      </c>
      <c r="G2078" s="286">
        <f>ROUND(E2078*F2078,2)</f>
        <v>0</v>
      </c>
    </row>
    <row r="2079" spans="1:7" s="229" customFormat="1" ht="24" customHeight="1" x14ac:dyDescent="0.2">
      <c r="A2079" s="224" t="str">
        <f t="shared" si="621"/>
        <v/>
      </c>
      <c r="B2079" s="222">
        <f t="shared" si="622"/>
        <v>0</v>
      </c>
      <c r="C2079" s="223"/>
      <c r="D2079" s="224" t="str">
        <f t="shared" si="623"/>
        <v/>
      </c>
      <c r="E2079" s="225"/>
      <c r="F2079" s="228">
        <f t="shared" si="624"/>
        <v>0</v>
      </c>
      <c r="G2079" s="286">
        <f>ROUND(E2079*F2079,2)</f>
        <v>0</v>
      </c>
    </row>
    <row r="2080" spans="1:7" s="229" customFormat="1" ht="24" customHeight="1" x14ac:dyDescent="0.2">
      <c r="A2080" s="224" t="str">
        <f t="shared" si="621"/>
        <v/>
      </c>
      <c r="B2080" s="222">
        <f t="shared" si="622"/>
        <v>0</v>
      </c>
      <c r="C2080" s="223"/>
      <c r="D2080" s="224" t="str">
        <f t="shared" si="623"/>
        <v/>
      </c>
      <c r="E2080" s="225"/>
      <c r="F2080" s="228">
        <f t="shared" si="624"/>
        <v>0</v>
      </c>
      <c r="G2080" s="286">
        <f t="shared" ref="G2080:G2085" si="625">ROUND(E2080*F2080,2)</f>
        <v>0</v>
      </c>
    </row>
    <row r="2081" spans="1:7" s="229" customFormat="1" ht="24" customHeight="1" x14ac:dyDescent="0.2">
      <c r="A2081" s="224" t="str">
        <f t="shared" si="621"/>
        <v/>
      </c>
      <c r="B2081" s="222">
        <f t="shared" si="622"/>
        <v>0</v>
      </c>
      <c r="C2081" s="223"/>
      <c r="D2081" s="224" t="str">
        <f t="shared" si="623"/>
        <v/>
      </c>
      <c r="E2081" s="225"/>
      <c r="F2081" s="228">
        <f t="shared" si="624"/>
        <v>0</v>
      </c>
      <c r="G2081" s="286">
        <f t="shared" si="625"/>
        <v>0</v>
      </c>
    </row>
    <row r="2082" spans="1:7" s="229" customFormat="1" ht="24" customHeight="1" x14ac:dyDescent="0.2">
      <c r="A2082" s="224" t="str">
        <f t="shared" si="621"/>
        <v/>
      </c>
      <c r="B2082" s="222">
        <f t="shared" si="622"/>
        <v>0</v>
      </c>
      <c r="C2082" s="223"/>
      <c r="D2082" s="224" t="str">
        <f t="shared" si="623"/>
        <v/>
      </c>
      <c r="E2082" s="225"/>
      <c r="F2082" s="226">
        <f t="shared" si="624"/>
        <v>0</v>
      </c>
      <c r="G2082" s="286">
        <f t="shared" si="625"/>
        <v>0</v>
      </c>
    </row>
    <row r="2083" spans="1:7" s="229" customFormat="1" ht="24" customHeight="1" x14ac:dyDescent="0.2">
      <c r="A2083" s="224" t="str">
        <f t="shared" si="621"/>
        <v/>
      </c>
      <c r="B2083" s="222">
        <f t="shared" si="622"/>
        <v>0</v>
      </c>
      <c r="C2083" s="223"/>
      <c r="D2083" s="224" t="str">
        <f t="shared" si="623"/>
        <v/>
      </c>
      <c r="E2083" s="225"/>
      <c r="F2083" s="226">
        <f t="shared" si="624"/>
        <v>0</v>
      </c>
      <c r="G2083" s="286">
        <f t="shared" si="625"/>
        <v>0</v>
      </c>
    </row>
    <row r="2084" spans="1:7" s="229" customFormat="1" ht="24" customHeight="1" x14ac:dyDescent="0.2">
      <c r="A2084" s="224" t="str">
        <f t="shared" si="621"/>
        <v/>
      </c>
      <c r="B2084" s="222">
        <f t="shared" si="622"/>
        <v>0</v>
      </c>
      <c r="C2084" s="223"/>
      <c r="D2084" s="224" t="str">
        <f t="shared" si="623"/>
        <v/>
      </c>
      <c r="E2084" s="225"/>
      <c r="F2084" s="226">
        <f t="shared" si="624"/>
        <v>0</v>
      </c>
      <c r="G2084" s="286">
        <f t="shared" si="625"/>
        <v>0</v>
      </c>
    </row>
    <row r="2085" spans="1:7" s="229" customFormat="1" ht="24" customHeight="1" x14ac:dyDescent="0.2">
      <c r="A2085" s="224" t="str">
        <f t="shared" si="621"/>
        <v/>
      </c>
      <c r="B2085" s="222">
        <f t="shared" si="622"/>
        <v>0</v>
      </c>
      <c r="C2085" s="223"/>
      <c r="D2085" s="224" t="str">
        <f t="shared" si="623"/>
        <v/>
      </c>
      <c r="E2085" s="225"/>
      <c r="F2085" s="226">
        <f t="shared" si="624"/>
        <v>0</v>
      </c>
      <c r="G2085" s="286">
        <f t="shared" si="625"/>
        <v>0</v>
      </c>
    </row>
    <row r="2086" spans="1:7" ht="24" customHeight="1" x14ac:dyDescent="0.2">
      <c r="A2086" s="287"/>
      <c r="D2086" s="97"/>
      <c r="E2086" s="98"/>
      <c r="F2086" s="273" t="s">
        <v>32</v>
      </c>
      <c r="G2086" s="288">
        <f>SUBTOTAL(9,G2078:G2085)</f>
        <v>0</v>
      </c>
    </row>
    <row r="2087" spans="1:7" ht="24" customHeight="1" x14ac:dyDescent="0.2">
      <c r="A2087" s="287"/>
      <c r="C2087" s="107" t="s">
        <v>606</v>
      </c>
      <c r="D2087" s="97"/>
      <c r="E2087" s="98"/>
      <c r="G2087" s="289"/>
    </row>
    <row r="2088" spans="1:7" s="229" customFormat="1" ht="24" customHeight="1" x14ac:dyDescent="0.2">
      <c r="A2088" s="224" t="str">
        <f t="shared" ref="A2088:A2096" si="626">IFERROR(VLOOKUP(C2088,Tabla_Insumos,4,FALSE),"")</f>
        <v/>
      </c>
      <c r="B2088" s="222" t="str">
        <f t="shared" ref="B2088:B2096" si="627">IFERROR(VLOOKUP(C2088,Tabla_Insumos,5,FALSE),"")</f>
        <v/>
      </c>
      <c r="C2088" s="223"/>
      <c r="D2088" s="224" t="str">
        <f t="shared" ref="D2088:D2096" si="628">IFERROR(VLOOKUP(C2088,Tabla_Insumos,2,FALSE),"")</f>
        <v/>
      </c>
      <c r="E2088" s="225"/>
      <c r="F2088" s="226">
        <f t="shared" ref="F2088:F2096" si="629">IFERROR(VLOOKUP(C2088,Tabla_Insumos,3,FALSE),0)</f>
        <v>0</v>
      </c>
      <c r="G2088" s="286">
        <f t="shared" ref="G2088:G2096" si="630">ROUND(E2088*F2088,2)</f>
        <v>0</v>
      </c>
    </row>
    <row r="2089" spans="1:7" s="229" customFormat="1" ht="24" customHeight="1" x14ac:dyDescent="0.2">
      <c r="A2089" s="224" t="str">
        <f t="shared" si="626"/>
        <v/>
      </c>
      <c r="B2089" s="222" t="str">
        <f t="shared" si="627"/>
        <v/>
      </c>
      <c r="C2089" s="223"/>
      <c r="D2089" s="224" t="str">
        <f t="shared" si="628"/>
        <v/>
      </c>
      <c r="E2089" s="225"/>
      <c r="F2089" s="226">
        <f t="shared" si="629"/>
        <v>0</v>
      </c>
      <c r="G2089" s="286">
        <f t="shared" si="630"/>
        <v>0</v>
      </c>
    </row>
    <row r="2090" spans="1:7" s="229" customFormat="1" ht="24" customHeight="1" x14ac:dyDescent="0.2">
      <c r="A2090" s="224" t="str">
        <f t="shared" si="626"/>
        <v/>
      </c>
      <c r="B2090" s="222" t="str">
        <f t="shared" si="627"/>
        <v/>
      </c>
      <c r="C2090" s="223"/>
      <c r="D2090" s="224" t="str">
        <f t="shared" si="628"/>
        <v/>
      </c>
      <c r="E2090" s="225"/>
      <c r="F2090" s="226">
        <f t="shared" si="629"/>
        <v>0</v>
      </c>
      <c r="G2090" s="286">
        <f t="shared" si="630"/>
        <v>0</v>
      </c>
    </row>
    <row r="2091" spans="1:7" s="229" customFormat="1" ht="24" customHeight="1" x14ac:dyDescent="0.2">
      <c r="A2091" s="224" t="str">
        <f t="shared" si="626"/>
        <v/>
      </c>
      <c r="B2091" s="222" t="str">
        <f t="shared" si="627"/>
        <v/>
      </c>
      <c r="C2091" s="223"/>
      <c r="D2091" s="224" t="str">
        <f t="shared" si="628"/>
        <v/>
      </c>
      <c r="E2091" s="225"/>
      <c r="F2091" s="226">
        <f t="shared" si="629"/>
        <v>0</v>
      </c>
      <c r="G2091" s="286">
        <f t="shared" si="630"/>
        <v>0</v>
      </c>
    </row>
    <row r="2092" spans="1:7" s="229" customFormat="1" ht="24" customHeight="1" x14ac:dyDescent="0.2">
      <c r="A2092" s="224" t="str">
        <f t="shared" si="626"/>
        <v/>
      </c>
      <c r="B2092" s="222" t="str">
        <f t="shared" si="627"/>
        <v/>
      </c>
      <c r="C2092" s="223"/>
      <c r="D2092" s="224" t="str">
        <f t="shared" si="628"/>
        <v/>
      </c>
      <c r="E2092" s="225"/>
      <c r="F2092" s="226">
        <f t="shared" si="629"/>
        <v>0</v>
      </c>
      <c r="G2092" s="286">
        <f t="shared" si="630"/>
        <v>0</v>
      </c>
    </row>
    <row r="2093" spans="1:7" s="229" customFormat="1" ht="24" customHeight="1" x14ac:dyDescent="0.2">
      <c r="A2093" s="224" t="str">
        <f t="shared" si="626"/>
        <v/>
      </c>
      <c r="B2093" s="222" t="str">
        <f t="shared" si="627"/>
        <v/>
      </c>
      <c r="C2093" s="223"/>
      <c r="D2093" s="224" t="str">
        <f t="shared" si="628"/>
        <v/>
      </c>
      <c r="E2093" s="225"/>
      <c r="F2093" s="226">
        <f t="shared" si="629"/>
        <v>0</v>
      </c>
      <c r="G2093" s="286">
        <f t="shared" si="630"/>
        <v>0</v>
      </c>
    </row>
    <row r="2094" spans="1:7" s="229" customFormat="1" ht="24" customHeight="1" x14ac:dyDescent="0.2">
      <c r="A2094" s="224" t="str">
        <f t="shared" si="626"/>
        <v/>
      </c>
      <c r="B2094" s="222" t="str">
        <f t="shared" si="627"/>
        <v/>
      </c>
      <c r="C2094" s="223"/>
      <c r="D2094" s="224" t="str">
        <f t="shared" si="628"/>
        <v/>
      </c>
      <c r="E2094" s="225"/>
      <c r="F2094" s="226">
        <f t="shared" si="629"/>
        <v>0</v>
      </c>
      <c r="G2094" s="286">
        <f t="shared" si="630"/>
        <v>0</v>
      </c>
    </row>
    <row r="2095" spans="1:7" s="229" customFormat="1" ht="24" customHeight="1" x14ac:dyDescent="0.2">
      <c r="A2095" s="224" t="str">
        <f t="shared" si="626"/>
        <v/>
      </c>
      <c r="B2095" s="222" t="str">
        <f t="shared" si="627"/>
        <v/>
      </c>
      <c r="C2095" s="223"/>
      <c r="D2095" s="224" t="str">
        <f t="shared" si="628"/>
        <v/>
      </c>
      <c r="E2095" s="225"/>
      <c r="F2095" s="226">
        <f t="shared" si="629"/>
        <v>0</v>
      </c>
      <c r="G2095" s="286">
        <f t="shared" si="630"/>
        <v>0</v>
      </c>
    </row>
    <row r="2096" spans="1:7" s="229" customFormat="1" ht="24" customHeight="1" x14ac:dyDescent="0.2">
      <c r="A2096" s="224" t="str">
        <f t="shared" si="626"/>
        <v/>
      </c>
      <c r="B2096" s="222" t="str">
        <f t="shared" si="627"/>
        <v/>
      </c>
      <c r="C2096" s="223"/>
      <c r="D2096" s="224" t="str">
        <f t="shared" si="628"/>
        <v/>
      </c>
      <c r="E2096" s="225"/>
      <c r="F2096" s="226">
        <f t="shared" si="629"/>
        <v>0</v>
      </c>
      <c r="G2096" s="286">
        <f t="shared" si="630"/>
        <v>0</v>
      </c>
    </row>
    <row r="2097" spans="1:123" ht="24" customHeight="1" x14ac:dyDescent="0.2">
      <c r="A2097" s="290"/>
      <c r="B2097" s="97"/>
      <c r="D2097" s="97"/>
      <c r="E2097" s="98"/>
      <c r="F2097" s="273" t="s">
        <v>33</v>
      </c>
      <c r="G2097" s="288">
        <f>SUBTOTAL(9,G2088:G2096)</f>
        <v>0</v>
      </c>
    </row>
    <row r="2098" spans="1:123" ht="24" customHeight="1" x14ac:dyDescent="0.2">
      <c r="A2098" s="291"/>
      <c r="B2098" s="97"/>
      <c r="D2098" s="97"/>
      <c r="E2098" s="98"/>
      <c r="G2098" s="289"/>
    </row>
    <row r="2099" spans="1:123" ht="24" customHeight="1" x14ac:dyDescent="0.2">
      <c r="A2099" s="292" t="str">
        <f>B2057</f>
        <v/>
      </c>
      <c r="B2099" s="293" t="str">
        <f>C2057</f>
        <v/>
      </c>
      <c r="C2099" s="104"/>
      <c r="D2099" s="104" t="s">
        <v>34</v>
      </c>
      <c r="E2099" s="105"/>
      <c r="F2099" s="295" t="s">
        <v>35</v>
      </c>
      <c r="G2099" s="294">
        <f>SUBTOTAL(9,G2062:G2098)</f>
        <v>0</v>
      </c>
    </row>
    <row r="2101" spans="1:123" ht="24" customHeight="1" x14ac:dyDescent="0.2">
      <c r="A2101" s="274" t="s">
        <v>37</v>
      </c>
      <c r="B2101" s="275"/>
      <c r="C2101" s="275"/>
      <c r="D2101" s="275"/>
      <c r="E2101" s="275"/>
      <c r="F2101" s="275"/>
      <c r="G2101" s="276"/>
    </row>
    <row r="2102" spans="1:123" ht="24" customHeight="1" x14ac:dyDescent="0.2">
      <c r="A2102" s="277" t="s">
        <v>602</v>
      </c>
      <c r="B2102" s="93" t="str">
        <f>Comitente</f>
        <v>DIRECCION PROVINCIAL DE ESPACIOS VERDES</v>
      </c>
      <c r="C2102" s="89"/>
      <c r="D2102" s="94"/>
      <c r="E2102" s="94"/>
      <c r="F2102" s="95"/>
      <c r="G2102" s="278"/>
    </row>
    <row r="2103" spans="1:123" ht="24" customHeight="1" x14ac:dyDescent="0.2">
      <c r="A2103" s="277" t="s">
        <v>603</v>
      </c>
      <c r="B2103" s="93">
        <f>Contratista</f>
        <v>0</v>
      </c>
      <c r="C2103" s="90"/>
      <c r="D2103" s="90"/>
      <c r="E2103" s="90"/>
      <c r="F2103" s="96"/>
      <c r="G2103" s="279"/>
    </row>
    <row r="2104" spans="1:123" ht="24" customHeight="1" x14ac:dyDescent="0.2">
      <c r="A2104" s="277" t="s">
        <v>24</v>
      </c>
      <c r="B2104" s="93" t="str">
        <f>Obra</f>
        <v>MANTENIMIENTO DEL ÁREA VERDE Y SISITEMA DE RIEGO DEL 
PARQUE BELGRANO E INFINITO POR DESCUBRIR - RENGLON 3</v>
      </c>
      <c r="C2104" s="90"/>
      <c r="D2104" s="90"/>
      <c r="E2104" s="90"/>
      <c r="F2104" s="96" t="s">
        <v>38</v>
      </c>
      <c r="G2104" s="280">
        <f>Fecha_Base</f>
        <v>44908</v>
      </c>
    </row>
    <row r="2105" spans="1:123" ht="24" customHeight="1" x14ac:dyDescent="0.2">
      <c r="A2105" s="281" t="s">
        <v>601</v>
      </c>
      <c r="B2105" s="91" t="str">
        <f>Ubicación</f>
        <v>CAPITAL</v>
      </c>
      <c r="C2105" s="91"/>
      <c r="D2105" s="97"/>
      <c r="E2105" s="98"/>
      <c r="G2105" s="282"/>
    </row>
    <row r="2106" spans="1:123" ht="24" customHeight="1" x14ac:dyDescent="0.2">
      <c r="A2106" s="281" t="s">
        <v>39</v>
      </c>
      <c r="B2106" s="100" t="str">
        <f>IFERROR(VALUE(LEFT(B2107,FIND(".",B2107)-1)),"")</f>
        <v/>
      </c>
      <c r="C2106" s="92" t="str">
        <f>IFERROR(VLOOKUP(B2106,Tabla_CyP,2,FALSE),"")</f>
        <v/>
      </c>
      <c r="E2106" s="98"/>
      <c r="G2106" s="282"/>
    </row>
    <row r="2107" spans="1:123" ht="24" customHeight="1" x14ac:dyDescent="0.2">
      <c r="A2107" s="281" t="s">
        <v>25</v>
      </c>
      <c r="B2107" s="101" t="str">
        <f>IFERROR(VLOOKUP(COUNTIF($A$1:A2107,"ANALISIS DE PRECIOS"),Tabla_NumeroItem,2,FALSE),"")</f>
        <v/>
      </c>
      <c r="C2107" s="92" t="str">
        <f>IFERROR(VLOOKUP(B2107,Tabla_CyP,2,FALSE),"")</f>
        <v/>
      </c>
      <c r="D2107" s="97"/>
      <c r="E2107" s="98"/>
      <c r="F2107" s="96" t="s">
        <v>26</v>
      </c>
      <c r="G2107" s="283" t="str">
        <f>IFERROR(VLOOKUP(B2107,Tabla_CyP,4,FALSE),"")</f>
        <v/>
      </c>
    </row>
    <row r="2108" spans="1:123" ht="24" customHeight="1" x14ac:dyDescent="0.2">
      <c r="A2108" s="281"/>
      <c r="B2108" s="91"/>
      <c r="D2108" s="97"/>
      <c r="E2108" s="98"/>
      <c r="G2108" s="282"/>
    </row>
    <row r="2109" spans="1:123" ht="24" customHeight="1" x14ac:dyDescent="0.2">
      <c r="A2109" s="331" t="s">
        <v>507</v>
      </c>
      <c r="B2109" s="332"/>
      <c r="C2109" s="333" t="s">
        <v>0</v>
      </c>
      <c r="D2109" s="333" t="s">
        <v>27</v>
      </c>
      <c r="E2109" s="335" t="s">
        <v>28</v>
      </c>
      <c r="F2109" s="337" t="s">
        <v>29</v>
      </c>
      <c r="G2109" s="337" t="s">
        <v>30</v>
      </c>
    </row>
    <row r="2110" spans="1:123" s="97" customFormat="1" ht="24" customHeight="1" x14ac:dyDescent="0.2">
      <c r="A2110" s="102" t="s">
        <v>508</v>
      </c>
      <c r="B2110" s="102" t="s">
        <v>509</v>
      </c>
      <c r="C2110" s="334"/>
      <c r="D2110" s="334"/>
      <c r="E2110" s="336"/>
      <c r="F2110" s="338"/>
      <c r="G2110" s="338"/>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284"/>
      <c r="B2111" s="103"/>
      <c r="C2111" s="143" t="s">
        <v>604</v>
      </c>
      <c r="D2111" s="104"/>
      <c r="E2111" s="105"/>
      <c r="F2111" s="106"/>
      <c r="G2111" s="285"/>
    </row>
    <row r="2112" spans="1:123" s="229" customFormat="1" ht="24" customHeight="1" x14ac:dyDescent="0.2">
      <c r="A2112" s="224" t="str">
        <f t="shared" ref="A2112:A2125" si="631">IFERROR(VLOOKUP(C2112,Tabla_Insumos,4,FALSE),"")</f>
        <v/>
      </c>
      <c r="B2112" s="222" t="str">
        <f>IFERROR(VLOOKUP(C2112,Tabla_Insumos,5,FALSE),"")</f>
        <v/>
      </c>
      <c r="C2112" s="223"/>
      <c r="D2112" s="224" t="str">
        <f t="shared" ref="D2112:D2125" si="632">IFERROR(VLOOKUP(C2112,Tabla_Insumos,2,FALSE),"")</f>
        <v/>
      </c>
      <c r="E2112" s="225"/>
      <c r="F2112" s="226">
        <f t="shared" ref="F2112:F2125" si="633">IFERROR(VLOOKUP(C2112,Tabla_Insumos,3,FALSE),0)</f>
        <v>0</v>
      </c>
      <c r="G2112" s="286">
        <f>ROUND(E2112*F2112,2)</f>
        <v>0</v>
      </c>
    </row>
    <row r="2113" spans="1:7" s="229" customFormat="1" ht="24" customHeight="1" x14ac:dyDescent="0.2">
      <c r="A2113" s="224" t="str">
        <f t="shared" si="631"/>
        <v/>
      </c>
      <c r="B2113" s="222" t="str">
        <f t="shared" ref="B2113:B2125" si="634">IFERROR(VLOOKUP(C2113,Tabla_Insumos,5,FALSE),"")</f>
        <v/>
      </c>
      <c r="C2113" s="223"/>
      <c r="D2113" s="224" t="str">
        <f t="shared" si="632"/>
        <v/>
      </c>
      <c r="E2113" s="225"/>
      <c r="F2113" s="226">
        <f t="shared" si="633"/>
        <v>0</v>
      </c>
      <c r="G2113" s="286">
        <f t="shared" ref="G2113:G2125" si="635">ROUND(E2113*F2113,2)</f>
        <v>0</v>
      </c>
    </row>
    <row r="2114" spans="1:7" s="229" customFormat="1" ht="24" customHeight="1" x14ac:dyDescent="0.2">
      <c r="A2114" s="224" t="str">
        <f t="shared" si="631"/>
        <v/>
      </c>
      <c r="B2114" s="222" t="str">
        <f t="shared" si="634"/>
        <v/>
      </c>
      <c r="C2114" s="223"/>
      <c r="D2114" s="224" t="str">
        <f t="shared" si="632"/>
        <v/>
      </c>
      <c r="E2114" s="225"/>
      <c r="F2114" s="226">
        <f t="shared" si="633"/>
        <v>0</v>
      </c>
      <c r="G2114" s="286">
        <f t="shared" si="635"/>
        <v>0</v>
      </c>
    </row>
    <row r="2115" spans="1:7" s="229" customFormat="1" ht="24" customHeight="1" x14ac:dyDescent="0.2">
      <c r="A2115" s="224" t="str">
        <f t="shared" si="631"/>
        <v/>
      </c>
      <c r="B2115" s="222" t="str">
        <f t="shared" si="634"/>
        <v/>
      </c>
      <c r="C2115" s="223"/>
      <c r="D2115" s="224" t="str">
        <f t="shared" si="632"/>
        <v/>
      </c>
      <c r="E2115" s="225"/>
      <c r="F2115" s="226">
        <f t="shared" si="633"/>
        <v>0</v>
      </c>
      <c r="G2115" s="286">
        <f t="shared" si="635"/>
        <v>0</v>
      </c>
    </row>
    <row r="2116" spans="1:7" s="229" customFormat="1" ht="24" customHeight="1" x14ac:dyDescent="0.2">
      <c r="A2116" s="224" t="str">
        <f t="shared" si="631"/>
        <v/>
      </c>
      <c r="B2116" s="222" t="str">
        <f t="shared" si="634"/>
        <v/>
      </c>
      <c r="C2116" s="223"/>
      <c r="D2116" s="224" t="str">
        <f t="shared" si="632"/>
        <v/>
      </c>
      <c r="E2116" s="225"/>
      <c r="F2116" s="226">
        <f t="shared" si="633"/>
        <v>0</v>
      </c>
      <c r="G2116" s="286">
        <f t="shared" si="635"/>
        <v>0</v>
      </c>
    </row>
    <row r="2117" spans="1:7" s="229" customFormat="1" ht="24" customHeight="1" x14ac:dyDescent="0.2">
      <c r="A2117" s="224" t="str">
        <f t="shared" si="631"/>
        <v/>
      </c>
      <c r="B2117" s="222" t="str">
        <f t="shared" si="634"/>
        <v/>
      </c>
      <c r="C2117" s="223"/>
      <c r="D2117" s="224" t="str">
        <f t="shared" si="632"/>
        <v/>
      </c>
      <c r="E2117" s="225"/>
      <c r="F2117" s="226">
        <f t="shared" si="633"/>
        <v>0</v>
      </c>
      <c r="G2117" s="286">
        <f t="shared" si="635"/>
        <v>0</v>
      </c>
    </row>
    <row r="2118" spans="1:7" s="229" customFormat="1" ht="24" customHeight="1" x14ac:dyDescent="0.2">
      <c r="A2118" s="224" t="str">
        <f t="shared" si="631"/>
        <v/>
      </c>
      <c r="B2118" s="222" t="str">
        <f t="shared" si="634"/>
        <v/>
      </c>
      <c r="C2118" s="223"/>
      <c r="D2118" s="224" t="str">
        <f t="shared" si="632"/>
        <v/>
      </c>
      <c r="E2118" s="225"/>
      <c r="F2118" s="226">
        <f t="shared" si="633"/>
        <v>0</v>
      </c>
      <c r="G2118" s="286">
        <f t="shared" si="635"/>
        <v>0</v>
      </c>
    </row>
    <row r="2119" spans="1:7" s="229" customFormat="1" ht="24" customHeight="1" x14ac:dyDescent="0.2">
      <c r="A2119" s="224" t="str">
        <f t="shared" si="631"/>
        <v/>
      </c>
      <c r="B2119" s="222" t="str">
        <f t="shared" si="634"/>
        <v/>
      </c>
      <c r="C2119" s="223"/>
      <c r="D2119" s="224" t="str">
        <f t="shared" si="632"/>
        <v/>
      </c>
      <c r="E2119" s="225"/>
      <c r="F2119" s="226">
        <f t="shared" si="633"/>
        <v>0</v>
      </c>
      <c r="G2119" s="286">
        <f t="shared" si="635"/>
        <v>0</v>
      </c>
    </row>
    <row r="2120" spans="1:7" s="229" customFormat="1" ht="24" customHeight="1" x14ac:dyDescent="0.2">
      <c r="A2120" s="224" t="str">
        <f t="shared" si="631"/>
        <v/>
      </c>
      <c r="B2120" s="222" t="str">
        <f t="shared" si="634"/>
        <v/>
      </c>
      <c r="C2120" s="223"/>
      <c r="D2120" s="224" t="str">
        <f t="shared" si="632"/>
        <v/>
      </c>
      <c r="E2120" s="225"/>
      <c r="F2120" s="226">
        <f t="shared" si="633"/>
        <v>0</v>
      </c>
      <c r="G2120" s="286">
        <f t="shared" si="635"/>
        <v>0</v>
      </c>
    </row>
    <row r="2121" spans="1:7" s="229" customFormat="1" ht="24" customHeight="1" x14ac:dyDescent="0.2">
      <c r="A2121" s="224" t="str">
        <f t="shared" si="631"/>
        <v/>
      </c>
      <c r="B2121" s="222" t="str">
        <f t="shared" si="634"/>
        <v/>
      </c>
      <c r="C2121" s="223"/>
      <c r="D2121" s="224" t="str">
        <f t="shared" si="632"/>
        <v/>
      </c>
      <c r="E2121" s="225"/>
      <c r="F2121" s="226">
        <f t="shared" si="633"/>
        <v>0</v>
      </c>
      <c r="G2121" s="286">
        <f t="shared" si="635"/>
        <v>0</v>
      </c>
    </row>
    <row r="2122" spans="1:7" s="229" customFormat="1" ht="24" customHeight="1" x14ac:dyDescent="0.2">
      <c r="A2122" s="224" t="str">
        <f t="shared" si="631"/>
        <v/>
      </c>
      <c r="B2122" s="222" t="str">
        <f t="shared" si="634"/>
        <v/>
      </c>
      <c r="C2122" s="223"/>
      <c r="D2122" s="224" t="str">
        <f t="shared" si="632"/>
        <v/>
      </c>
      <c r="E2122" s="225"/>
      <c r="F2122" s="226">
        <f t="shared" si="633"/>
        <v>0</v>
      </c>
      <c r="G2122" s="286">
        <f t="shared" si="635"/>
        <v>0</v>
      </c>
    </row>
    <row r="2123" spans="1:7" s="229" customFormat="1" ht="24" customHeight="1" x14ac:dyDescent="0.2">
      <c r="A2123" s="224" t="str">
        <f t="shared" si="631"/>
        <v/>
      </c>
      <c r="B2123" s="222" t="str">
        <f t="shared" si="634"/>
        <v/>
      </c>
      <c r="C2123" s="223"/>
      <c r="D2123" s="224" t="str">
        <f t="shared" si="632"/>
        <v/>
      </c>
      <c r="E2123" s="225"/>
      <c r="F2123" s="226">
        <f t="shared" si="633"/>
        <v>0</v>
      </c>
      <c r="G2123" s="286">
        <f t="shared" si="635"/>
        <v>0</v>
      </c>
    </row>
    <row r="2124" spans="1:7" s="229" customFormat="1" ht="24" customHeight="1" x14ac:dyDescent="0.2">
      <c r="A2124" s="224" t="str">
        <f t="shared" si="631"/>
        <v/>
      </c>
      <c r="B2124" s="222" t="str">
        <f t="shared" si="634"/>
        <v/>
      </c>
      <c r="C2124" s="223"/>
      <c r="D2124" s="224" t="str">
        <f t="shared" si="632"/>
        <v/>
      </c>
      <c r="E2124" s="225"/>
      <c r="F2124" s="226">
        <f t="shared" si="633"/>
        <v>0</v>
      </c>
      <c r="G2124" s="286">
        <f t="shared" si="635"/>
        <v>0</v>
      </c>
    </row>
    <row r="2125" spans="1:7" s="229" customFormat="1" ht="24" customHeight="1" x14ac:dyDescent="0.2">
      <c r="A2125" s="224" t="str">
        <f t="shared" si="631"/>
        <v/>
      </c>
      <c r="B2125" s="222" t="str">
        <f t="shared" si="634"/>
        <v/>
      </c>
      <c r="C2125" s="223"/>
      <c r="D2125" s="224" t="str">
        <f t="shared" si="632"/>
        <v/>
      </c>
      <c r="E2125" s="225"/>
      <c r="F2125" s="227">
        <f t="shared" si="633"/>
        <v>0</v>
      </c>
      <c r="G2125" s="286">
        <f t="shared" si="635"/>
        <v>0</v>
      </c>
    </row>
    <row r="2126" spans="1:7" ht="24" customHeight="1" x14ac:dyDescent="0.2">
      <c r="A2126" s="287"/>
      <c r="D2126" s="97"/>
      <c r="E2126" s="98"/>
      <c r="F2126" s="273" t="s">
        <v>31</v>
      </c>
      <c r="G2126" s="288">
        <f>SUBTOTAL(9,G2112:G2125)</f>
        <v>0</v>
      </c>
    </row>
    <row r="2127" spans="1:7" ht="24" customHeight="1" x14ac:dyDescent="0.2">
      <c r="A2127" s="287"/>
      <c r="C2127" s="107" t="s">
        <v>605</v>
      </c>
      <c r="D2127" s="97"/>
      <c r="E2127" s="98"/>
      <c r="G2127" s="289"/>
    </row>
    <row r="2128" spans="1:7" s="229" customFormat="1" ht="24" customHeight="1" x14ac:dyDescent="0.2">
      <c r="A2128" s="224" t="str">
        <f t="shared" ref="A2128:A2135" si="636">IFERROR(VLOOKUP(C2128,Tabla_Insumos,4,FALSE),"")</f>
        <v/>
      </c>
      <c r="B2128" s="222">
        <f t="shared" ref="B2128:B2135" si="637">IFERROR(VLOOKUP(A2128,Tabla_Indices,5,FALSE),"")</f>
        <v>0</v>
      </c>
      <c r="C2128" s="223"/>
      <c r="D2128" s="224" t="str">
        <f t="shared" ref="D2128:D2135" si="638">IFERROR(VLOOKUP(C2128,Tabla_Insumos,2,FALSE),"")</f>
        <v/>
      </c>
      <c r="E2128" s="225"/>
      <c r="F2128" s="228">
        <f t="shared" ref="F2128:F2135" si="639">IFERROR(VLOOKUP(C2128,Tabla_Insumos,3,FALSE),0)</f>
        <v>0</v>
      </c>
      <c r="G2128" s="286">
        <f>ROUND(E2128*F2128,2)</f>
        <v>0</v>
      </c>
    </row>
    <row r="2129" spans="1:7" s="229" customFormat="1" ht="24" customHeight="1" x14ac:dyDescent="0.2">
      <c r="A2129" s="224" t="str">
        <f t="shared" si="636"/>
        <v/>
      </c>
      <c r="B2129" s="222">
        <f t="shared" si="637"/>
        <v>0</v>
      </c>
      <c r="C2129" s="223"/>
      <c r="D2129" s="224" t="str">
        <f t="shared" si="638"/>
        <v/>
      </c>
      <c r="E2129" s="225"/>
      <c r="F2129" s="228">
        <f t="shared" si="639"/>
        <v>0</v>
      </c>
      <c r="G2129" s="286">
        <f>ROUND(E2129*F2129,2)</f>
        <v>0</v>
      </c>
    </row>
    <row r="2130" spans="1:7" s="229" customFormat="1" ht="24" customHeight="1" x14ac:dyDescent="0.2">
      <c r="A2130" s="224" t="str">
        <f t="shared" si="636"/>
        <v/>
      </c>
      <c r="B2130" s="222">
        <f t="shared" si="637"/>
        <v>0</v>
      </c>
      <c r="C2130" s="223"/>
      <c r="D2130" s="224" t="str">
        <f t="shared" si="638"/>
        <v/>
      </c>
      <c r="E2130" s="225"/>
      <c r="F2130" s="228">
        <f t="shared" si="639"/>
        <v>0</v>
      </c>
      <c r="G2130" s="286">
        <f t="shared" ref="G2130:G2135" si="640">ROUND(E2130*F2130,2)</f>
        <v>0</v>
      </c>
    </row>
    <row r="2131" spans="1:7" s="229" customFormat="1" ht="24" customHeight="1" x14ac:dyDescent="0.2">
      <c r="A2131" s="224" t="str">
        <f t="shared" si="636"/>
        <v/>
      </c>
      <c r="B2131" s="222">
        <f t="shared" si="637"/>
        <v>0</v>
      </c>
      <c r="C2131" s="223"/>
      <c r="D2131" s="224" t="str">
        <f t="shared" si="638"/>
        <v/>
      </c>
      <c r="E2131" s="225"/>
      <c r="F2131" s="228">
        <f t="shared" si="639"/>
        <v>0</v>
      </c>
      <c r="G2131" s="286">
        <f t="shared" si="640"/>
        <v>0</v>
      </c>
    </row>
    <row r="2132" spans="1:7" s="229" customFormat="1" ht="24" customHeight="1" x14ac:dyDescent="0.2">
      <c r="A2132" s="224" t="str">
        <f t="shared" si="636"/>
        <v/>
      </c>
      <c r="B2132" s="222">
        <f t="shared" si="637"/>
        <v>0</v>
      </c>
      <c r="C2132" s="223"/>
      <c r="D2132" s="224" t="str">
        <f t="shared" si="638"/>
        <v/>
      </c>
      <c r="E2132" s="225"/>
      <c r="F2132" s="226">
        <f t="shared" si="639"/>
        <v>0</v>
      </c>
      <c r="G2132" s="286">
        <f t="shared" si="640"/>
        <v>0</v>
      </c>
    </row>
    <row r="2133" spans="1:7" s="229" customFormat="1" ht="24" customHeight="1" x14ac:dyDescent="0.2">
      <c r="A2133" s="224" t="str">
        <f t="shared" si="636"/>
        <v/>
      </c>
      <c r="B2133" s="222">
        <f t="shared" si="637"/>
        <v>0</v>
      </c>
      <c r="C2133" s="223"/>
      <c r="D2133" s="224" t="str">
        <f t="shared" si="638"/>
        <v/>
      </c>
      <c r="E2133" s="225"/>
      <c r="F2133" s="226">
        <f t="shared" si="639"/>
        <v>0</v>
      </c>
      <c r="G2133" s="286">
        <f t="shared" si="640"/>
        <v>0</v>
      </c>
    </row>
    <row r="2134" spans="1:7" s="229" customFormat="1" ht="24" customHeight="1" x14ac:dyDescent="0.2">
      <c r="A2134" s="224" t="str">
        <f t="shared" si="636"/>
        <v/>
      </c>
      <c r="B2134" s="222">
        <f t="shared" si="637"/>
        <v>0</v>
      </c>
      <c r="C2134" s="223"/>
      <c r="D2134" s="224" t="str">
        <f t="shared" si="638"/>
        <v/>
      </c>
      <c r="E2134" s="225"/>
      <c r="F2134" s="226">
        <f t="shared" si="639"/>
        <v>0</v>
      </c>
      <c r="G2134" s="286">
        <f t="shared" si="640"/>
        <v>0</v>
      </c>
    </row>
    <row r="2135" spans="1:7" s="229" customFormat="1" ht="24" customHeight="1" x14ac:dyDescent="0.2">
      <c r="A2135" s="224" t="str">
        <f t="shared" si="636"/>
        <v/>
      </c>
      <c r="B2135" s="222">
        <f t="shared" si="637"/>
        <v>0</v>
      </c>
      <c r="C2135" s="223"/>
      <c r="D2135" s="224" t="str">
        <f t="shared" si="638"/>
        <v/>
      </c>
      <c r="E2135" s="225"/>
      <c r="F2135" s="226">
        <f t="shared" si="639"/>
        <v>0</v>
      </c>
      <c r="G2135" s="286">
        <f t="shared" si="640"/>
        <v>0</v>
      </c>
    </row>
    <row r="2136" spans="1:7" ht="24" customHeight="1" x14ac:dyDescent="0.2">
      <c r="A2136" s="287"/>
      <c r="D2136" s="97"/>
      <c r="E2136" s="98"/>
      <c r="F2136" s="273" t="s">
        <v>32</v>
      </c>
      <c r="G2136" s="288">
        <f>SUBTOTAL(9,G2128:G2135)</f>
        <v>0</v>
      </c>
    </row>
    <row r="2137" spans="1:7" ht="24" customHeight="1" x14ac:dyDescent="0.2">
      <c r="A2137" s="287"/>
      <c r="C2137" s="107" t="s">
        <v>606</v>
      </c>
      <c r="D2137" s="97"/>
      <c r="E2137" s="98"/>
      <c r="G2137" s="289"/>
    </row>
    <row r="2138" spans="1:7" s="229" customFormat="1" ht="24" customHeight="1" x14ac:dyDescent="0.2">
      <c r="A2138" s="224" t="str">
        <f t="shared" ref="A2138:A2146" si="641">IFERROR(VLOOKUP(C2138,Tabla_Insumos,4,FALSE),"")</f>
        <v/>
      </c>
      <c r="B2138" s="222" t="str">
        <f t="shared" ref="B2138:B2146" si="642">IFERROR(VLOOKUP(C2138,Tabla_Insumos,5,FALSE),"")</f>
        <v/>
      </c>
      <c r="C2138" s="223"/>
      <c r="D2138" s="224" t="str">
        <f t="shared" ref="D2138:D2146" si="643">IFERROR(VLOOKUP(C2138,Tabla_Insumos,2,FALSE),"")</f>
        <v/>
      </c>
      <c r="E2138" s="225"/>
      <c r="F2138" s="226">
        <f t="shared" ref="F2138:F2146" si="644">IFERROR(VLOOKUP(C2138,Tabla_Insumos,3,FALSE),0)</f>
        <v>0</v>
      </c>
      <c r="G2138" s="286">
        <f t="shared" ref="G2138:G2146" si="645">ROUND(E2138*F2138,2)</f>
        <v>0</v>
      </c>
    </row>
    <row r="2139" spans="1:7" s="229" customFormat="1" ht="24" customHeight="1" x14ac:dyDescent="0.2">
      <c r="A2139" s="224" t="str">
        <f t="shared" si="641"/>
        <v/>
      </c>
      <c r="B2139" s="222" t="str">
        <f t="shared" si="642"/>
        <v/>
      </c>
      <c r="C2139" s="223"/>
      <c r="D2139" s="224" t="str">
        <f t="shared" si="643"/>
        <v/>
      </c>
      <c r="E2139" s="225"/>
      <c r="F2139" s="226">
        <f t="shared" si="644"/>
        <v>0</v>
      </c>
      <c r="G2139" s="286">
        <f t="shared" si="645"/>
        <v>0</v>
      </c>
    </row>
    <row r="2140" spans="1:7" s="229" customFormat="1" ht="24" customHeight="1" x14ac:dyDescent="0.2">
      <c r="A2140" s="224" t="str">
        <f t="shared" si="641"/>
        <v/>
      </c>
      <c r="B2140" s="222" t="str">
        <f t="shared" si="642"/>
        <v/>
      </c>
      <c r="C2140" s="223"/>
      <c r="D2140" s="224" t="str">
        <f t="shared" si="643"/>
        <v/>
      </c>
      <c r="E2140" s="225"/>
      <c r="F2140" s="226">
        <f t="shared" si="644"/>
        <v>0</v>
      </c>
      <c r="G2140" s="286">
        <f t="shared" si="645"/>
        <v>0</v>
      </c>
    </row>
    <row r="2141" spans="1:7" s="229" customFormat="1" ht="24" customHeight="1" x14ac:dyDescent="0.2">
      <c r="A2141" s="224" t="str">
        <f t="shared" si="641"/>
        <v/>
      </c>
      <c r="B2141" s="222" t="str">
        <f t="shared" si="642"/>
        <v/>
      </c>
      <c r="C2141" s="223"/>
      <c r="D2141" s="224" t="str">
        <f t="shared" si="643"/>
        <v/>
      </c>
      <c r="E2141" s="225"/>
      <c r="F2141" s="226">
        <f t="shared" si="644"/>
        <v>0</v>
      </c>
      <c r="G2141" s="286">
        <f t="shared" si="645"/>
        <v>0</v>
      </c>
    </row>
    <row r="2142" spans="1:7" s="229" customFormat="1" ht="24" customHeight="1" x14ac:dyDescent="0.2">
      <c r="A2142" s="224" t="str">
        <f t="shared" si="641"/>
        <v/>
      </c>
      <c r="B2142" s="222" t="str">
        <f t="shared" si="642"/>
        <v/>
      </c>
      <c r="C2142" s="223"/>
      <c r="D2142" s="224" t="str">
        <f t="shared" si="643"/>
        <v/>
      </c>
      <c r="E2142" s="225"/>
      <c r="F2142" s="226">
        <f t="shared" si="644"/>
        <v>0</v>
      </c>
      <c r="G2142" s="286">
        <f t="shared" si="645"/>
        <v>0</v>
      </c>
    </row>
    <row r="2143" spans="1:7" s="229" customFormat="1" ht="24" customHeight="1" x14ac:dyDescent="0.2">
      <c r="A2143" s="224" t="str">
        <f t="shared" si="641"/>
        <v/>
      </c>
      <c r="B2143" s="222" t="str">
        <f t="shared" si="642"/>
        <v/>
      </c>
      <c r="C2143" s="223"/>
      <c r="D2143" s="224" t="str">
        <f t="shared" si="643"/>
        <v/>
      </c>
      <c r="E2143" s="225"/>
      <c r="F2143" s="226">
        <f t="shared" si="644"/>
        <v>0</v>
      </c>
      <c r="G2143" s="286">
        <f t="shared" si="645"/>
        <v>0</v>
      </c>
    </row>
    <row r="2144" spans="1:7" s="229" customFormat="1" ht="24" customHeight="1" x14ac:dyDescent="0.2">
      <c r="A2144" s="224" t="str">
        <f t="shared" si="641"/>
        <v/>
      </c>
      <c r="B2144" s="222" t="str">
        <f t="shared" si="642"/>
        <v/>
      </c>
      <c r="C2144" s="223"/>
      <c r="D2144" s="224" t="str">
        <f t="shared" si="643"/>
        <v/>
      </c>
      <c r="E2144" s="225"/>
      <c r="F2144" s="226">
        <f t="shared" si="644"/>
        <v>0</v>
      </c>
      <c r="G2144" s="286">
        <f t="shared" si="645"/>
        <v>0</v>
      </c>
    </row>
    <row r="2145" spans="1:123" s="229" customFormat="1" ht="24" customHeight="1" x14ac:dyDescent="0.2">
      <c r="A2145" s="224" t="str">
        <f t="shared" si="641"/>
        <v/>
      </c>
      <c r="B2145" s="222" t="str">
        <f t="shared" si="642"/>
        <v/>
      </c>
      <c r="C2145" s="223"/>
      <c r="D2145" s="224" t="str">
        <f t="shared" si="643"/>
        <v/>
      </c>
      <c r="E2145" s="225"/>
      <c r="F2145" s="226">
        <f t="shared" si="644"/>
        <v>0</v>
      </c>
      <c r="G2145" s="286">
        <f t="shared" si="645"/>
        <v>0</v>
      </c>
    </row>
    <row r="2146" spans="1:123" s="229" customFormat="1" ht="24" customHeight="1" x14ac:dyDescent="0.2">
      <c r="A2146" s="224" t="str">
        <f t="shared" si="641"/>
        <v/>
      </c>
      <c r="B2146" s="222" t="str">
        <f t="shared" si="642"/>
        <v/>
      </c>
      <c r="C2146" s="223"/>
      <c r="D2146" s="224" t="str">
        <f t="shared" si="643"/>
        <v/>
      </c>
      <c r="E2146" s="225"/>
      <c r="F2146" s="226">
        <f t="shared" si="644"/>
        <v>0</v>
      </c>
      <c r="G2146" s="286">
        <f t="shared" si="645"/>
        <v>0</v>
      </c>
    </row>
    <row r="2147" spans="1:123" ht="24" customHeight="1" x14ac:dyDescent="0.2">
      <c r="A2147" s="290"/>
      <c r="B2147" s="97"/>
      <c r="D2147" s="97"/>
      <c r="E2147" s="98"/>
      <c r="F2147" s="273" t="s">
        <v>33</v>
      </c>
      <c r="G2147" s="288">
        <f>SUBTOTAL(9,G2138:G2146)</f>
        <v>0</v>
      </c>
    </row>
    <row r="2148" spans="1:123" ht="24" customHeight="1" x14ac:dyDescent="0.2">
      <c r="A2148" s="291"/>
      <c r="B2148" s="97"/>
      <c r="D2148" s="97"/>
      <c r="E2148" s="98"/>
      <c r="G2148" s="289"/>
    </row>
    <row r="2149" spans="1:123" ht="24" customHeight="1" x14ac:dyDescent="0.2">
      <c r="A2149" s="292" t="str">
        <f>B2107</f>
        <v/>
      </c>
      <c r="B2149" s="293" t="str">
        <f>C2107</f>
        <v/>
      </c>
      <c r="C2149" s="104"/>
      <c r="D2149" s="104" t="s">
        <v>34</v>
      </c>
      <c r="E2149" s="105"/>
      <c r="F2149" s="295" t="s">
        <v>35</v>
      </c>
      <c r="G2149" s="294">
        <f>SUBTOTAL(9,G2112:G2148)</f>
        <v>0</v>
      </c>
    </row>
    <row r="2151" spans="1:123" ht="24" customHeight="1" x14ac:dyDescent="0.2">
      <c r="A2151" s="274" t="s">
        <v>37</v>
      </c>
      <c r="B2151" s="275"/>
      <c r="C2151" s="275"/>
      <c r="D2151" s="275"/>
      <c r="E2151" s="275"/>
      <c r="F2151" s="275"/>
      <c r="G2151" s="276"/>
    </row>
    <row r="2152" spans="1:123" ht="24" customHeight="1" x14ac:dyDescent="0.2">
      <c r="A2152" s="277" t="s">
        <v>602</v>
      </c>
      <c r="B2152" s="93" t="str">
        <f>Comitente</f>
        <v>DIRECCION PROVINCIAL DE ESPACIOS VERDES</v>
      </c>
      <c r="C2152" s="89"/>
      <c r="D2152" s="94"/>
      <c r="E2152" s="94"/>
      <c r="F2152" s="95"/>
      <c r="G2152" s="278"/>
    </row>
    <row r="2153" spans="1:123" ht="24" customHeight="1" x14ac:dyDescent="0.2">
      <c r="A2153" s="277" t="s">
        <v>603</v>
      </c>
      <c r="B2153" s="93">
        <f>Contratista</f>
        <v>0</v>
      </c>
      <c r="C2153" s="90"/>
      <c r="D2153" s="90"/>
      <c r="E2153" s="90"/>
      <c r="F2153" s="96"/>
      <c r="G2153" s="279"/>
    </row>
    <row r="2154" spans="1:123" ht="24" customHeight="1" x14ac:dyDescent="0.2">
      <c r="A2154" s="277" t="s">
        <v>24</v>
      </c>
      <c r="B2154" s="93" t="str">
        <f>Obra</f>
        <v>MANTENIMIENTO DEL ÁREA VERDE Y SISITEMA DE RIEGO DEL 
PARQUE BELGRANO E INFINITO POR DESCUBRIR - RENGLON 3</v>
      </c>
      <c r="C2154" s="90"/>
      <c r="D2154" s="90"/>
      <c r="E2154" s="90"/>
      <c r="F2154" s="96" t="s">
        <v>38</v>
      </c>
      <c r="G2154" s="280">
        <f>Fecha_Base</f>
        <v>44908</v>
      </c>
    </row>
    <row r="2155" spans="1:123" ht="24" customHeight="1" x14ac:dyDescent="0.2">
      <c r="A2155" s="281" t="s">
        <v>601</v>
      </c>
      <c r="B2155" s="91" t="str">
        <f>Ubicación</f>
        <v>CAPITAL</v>
      </c>
      <c r="C2155" s="91"/>
      <c r="D2155" s="97"/>
      <c r="E2155" s="98"/>
      <c r="G2155" s="282"/>
    </row>
    <row r="2156" spans="1:123" ht="24" customHeight="1" x14ac:dyDescent="0.2">
      <c r="A2156" s="281" t="s">
        <v>39</v>
      </c>
      <c r="B2156" s="100" t="str">
        <f>IFERROR(VALUE(LEFT(B2157,FIND(".",B2157)-1)),"")</f>
        <v/>
      </c>
      <c r="C2156" s="92" t="str">
        <f>IFERROR(VLOOKUP(B2156,Tabla_CyP,2,FALSE),"")</f>
        <v/>
      </c>
      <c r="E2156" s="98"/>
      <c r="G2156" s="282"/>
    </row>
    <row r="2157" spans="1:123" ht="24" customHeight="1" x14ac:dyDescent="0.2">
      <c r="A2157" s="281" t="s">
        <v>25</v>
      </c>
      <c r="B2157" s="101" t="str">
        <f>IFERROR(VLOOKUP(COUNTIF($A$1:A2157,"ANALISIS DE PRECIOS"),Tabla_NumeroItem,2,FALSE),"")</f>
        <v/>
      </c>
      <c r="C2157" s="92" t="str">
        <f>IFERROR(VLOOKUP(B2157,Tabla_CyP,2,FALSE),"")</f>
        <v/>
      </c>
      <c r="D2157" s="97"/>
      <c r="E2157" s="98"/>
      <c r="F2157" s="96" t="s">
        <v>26</v>
      </c>
      <c r="G2157" s="283" t="str">
        <f>IFERROR(VLOOKUP(B2157,Tabla_CyP,4,FALSE),"")</f>
        <v/>
      </c>
    </row>
    <row r="2158" spans="1:123" ht="24" customHeight="1" x14ac:dyDescent="0.2">
      <c r="A2158" s="281"/>
      <c r="B2158" s="91"/>
      <c r="D2158" s="97"/>
      <c r="E2158" s="98"/>
      <c r="G2158" s="282"/>
    </row>
    <row r="2159" spans="1:123" ht="24" customHeight="1" x14ac:dyDescent="0.2">
      <c r="A2159" s="331" t="s">
        <v>507</v>
      </c>
      <c r="B2159" s="332"/>
      <c r="C2159" s="333" t="s">
        <v>0</v>
      </c>
      <c r="D2159" s="333" t="s">
        <v>27</v>
      </c>
      <c r="E2159" s="335" t="s">
        <v>28</v>
      </c>
      <c r="F2159" s="337" t="s">
        <v>29</v>
      </c>
      <c r="G2159" s="337" t="s">
        <v>30</v>
      </c>
    </row>
    <row r="2160" spans="1:123" s="97" customFormat="1" ht="24" customHeight="1" x14ac:dyDescent="0.2">
      <c r="A2160" s="102" t="s">
        <v>508</v>
      </c>
      <c r="B2160" s="102" t="s">
        <v>509</v>
      </c>
      <c r="C2160" s="334"/>
      <c r="D2160" s="334"/>
      <c r="E2160" s="336"/>
      <c r="F2160" s="338"/>
      <c r="G2160" s="338"/>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284"/>
      <c r="B2161" s="103"/>
      <c r="C2161" s="143" t="s">
        <v>604</v>
      </c>
      <c r="D2161" s="104"/>
      <c r="E2161" s="105"/>
      <c r="F2161" s="106"/>
      <c r="G2161" s="285"/>
    </row>
    <row r="2162" spans="1:7" s="229" customFormat="1" ht="24" customHeight="1" x14ac:dyDescent="0.2">
      <c r="A2162" s="224" t="str">
        <f t="shared" ref="A2162:A2175" si="646">IFERROR(VLOOKUP(C2162,Tabla_Insumos,4,FALSE),"")</f>
        <v/>
      </c>
      <c r="B2162" s="222" t="str">
        <f>IFERROR(VLOOKUP(C2162,Tabla_Insumos,5,FALSE),"")</f>
        <v/>
      </c>
      <c r="C2162" s="223"/>
      <c r="D2162" s="224" t="str">
        <f t="shared" ref="D2162:D2175" si="647">IFERROR(VLOOKUP(C2162,Tabla_Insumos,2,FALSE),"")</f>
        <v/>
      </c>
      <c r="E2162" s="225"/>
      <c r="F2162" s="226">
        <f t="shared" ref="F2162:F2175" si="648">IFERROR(VLOOKUP(C2162,Tabla_Insumos,3,FALSE),0)</f>
        <v>0</v>
      </c>
      <c r="G2162" s="286">
        <f>ROUND(E2162*F2162,2)</f>
        <v>0</v>
      </c>
    </row>
    <row r="2163" spans="1:7" s="229" customFormat="1" ht="24" customHeight="1" x14ac:dyDescent="0.2">
      <c r="A2163" s="224" t="str">
        <f t="shared" si="646"/>
        <v/>
      </c>
      <c r="B2163" s="222" t="str">
        <f t="shared" ref="B2163:B2175" si="649">IFERROR(VLOOKUP(C2163,Tabla_Insumos,5,FALSE),"")</f>
        <v/>
      </c>
      <c r="C2163" s="223"/>
      <c r="D2163" s="224" t="str">
        <f t="shared" si="647"/>
        <v/>
      </c>
      <c r="E2163" s="225"/>
      <c r="F2163" s="226">
        <f t="shared" si="648"/>
        <v>0</v>
      </c>
      <c r="G2163" s="286">
        <f t="shared" ref="G2163:G2175" si="650">ROUND(E2163*F2163,2)</f>
        <v>0</v>
      </c>
    </row>
    <row r="2164" spans="1:7" s="229" customFormat="1" ht="24" customHeight="1" x14ac:dyDescent="0.2">
      <c r="A2164" s="224" t="str">
        <f t="shared" si="646"/>
        <v/>
      </c>
      <c r="B2164" s="222" t="str">
        <f t="shared" si="649"/>
        <v/>
      </c>
      <c r="C2164" s="223"/>
      <c r="D2164" s="224" t="str">
        <f t="shared" si="647"/>
        <v/>
      </c>
      <c r="E2164" s="225"/>
      <c r="F2164" s="226">
        <f t="shared" si="648"/>
        <v>0</v>
      </c>
      <c r="G2164" s="286">
        <f t="shared" si="650"/>
        <v>0</v>
      </c>
    </row>
    <row r="2165" spans="1:7" s="229" customFormat="1" ht="24" customHeight="1" x14ac:dyDescent="0.2">
      <c r="A2165" s="224" t="str">
        <f t="shared" si="646"/>
        <v/>
      </c>
      <c r="B2165" s="222" t="str">
        <f t="shared" si="649"/>
        <v/>
      </c>
      <c r="C2165" s="223"/>
      <c r="D2165" s="224" t="str">
        <f t="shared" si="647"/>
        <v/>
      </c>
      <c r="E2165" s="225"/>
      <c r="F2165" s="226">
        <f t="shared" si="648"/>
        <v>0</v>
      </c>
      <c r="G2165" s="286">
        <f t="shared" si="650"/>
        <v>0</v>
      </c>
    </row>
    <row r="2166" spans="1:7" s="229" customFormat="1" ht="24" customHeight="1" x14ac:dyDescent="0.2">
      <c r="A2166" s="224" t="str">
        <f t="shared" si="646"/>
        <v/>
      </c>
      <c r="B2166" s="222" t="str">
        <f t="shared" si="649"/>
        <v/>
      </c>
      <c r="C2166" s="223"/>
      <c r="D2166" s="224" t="str">
        <f t="shared" si="647"/>
        <v/>
      </c>
      <c r="E2166" s="225"/>
      <c r="F2166" s="226">
        <f t="shared" si="648"/>
        <v>0</v>
      </c>
      <c r="G2166" s="286">
        <f t="shared" si="650"/>
        <v>0</v>
      </c>
    </row>
    <row r="2167" spans="1:7" s="229" customFormat="1" ht="24" customHeight="1" x14ac:dyDescent="0.2">
      <c r="A2167" s="224" t="str">
        <f t="shared" si="646"/>
        <v/>
      </c>
      <c r="B2167" s="222" t="str">
        <f t="shared" si="649"/>
        <v/>
      </c>
      <c r="C2167" s="223"/>
      <c r="D2167" s="224" t="str">
        <f t="shared" si="647"/>
        <v/>
      </c>
      <c r="E2167" s="225"/>
      <c r="F2167" s="226">
        <f t="shared" si="648"/>
        <v>0</v>
      </c>
      <c r="G2167" s="286">
        <f t="shared" si="650"/>
        <v>0</v>
      </c>
    </row>
    <row r="2168" spans="1:7" s="229" customFormat="1" ht="24" customHeight="1" x14ac:dyDescent="0.2">
      <c r="A2168" s="224" t="str">
        <f t="shared" si="646"/>
        <v/>
      </c>
      <c r="B2168" s="222" t="str">
        <f t="shared" si="649"/>
        <v/>
      </c>
      <c r="C2168" s="223"/>
      <c r="D2168" s="224" t="str">
        <f t="shared" si="647"/>
        <v/>
      </c>
      <c r="E2168" s="225"/>
      <c r="F2168" s="226">
        <f t="shared" si="648"/>
        <v>0</v>
      </c>
      <c r="G2168" s="286">
        <f t="shared" si="650"/>
        <v>0</v>
      </c>
    </row>
    <row r="2169" spans="1:7" s="229" customFormat="1" ht="24" customHeight="1" x14ac:dyDescent="0.2">
      <c r="A2169" s="224" t="str">
        <f t="shared" si="646"/>
        <v/>
      </c>
      <c r="B2169" s="222" t="str">
        <f t="shared" si="649"/>
        <v/>
      </c>
      <c r="C2169" s="223"/>
      <c r="D2169" s="224" t="str">
        <f t="shared" si="647"/>
        <v/>
      </c>
      <c r="E2169" s="225"/>
      <c r="F2169" s="226">
        <f t="shared" si="648"/>
        <v>0</v>
      </c>
      <c r="G2169" s="286">
        <f t="shared" si="650"/>
        <v>0</v>
      </c>
    </row>
    <row r="2170" spans="1:7" s="229" customFormat="1" ht="24" customHeight="1" x14ac:dyDescent="0.2">
      <c r="A2170" s="224" t="str">
        <f t="shared" si="646"/>
        <v/>
      </c>
      <c r="B2170" s="222" t="str">
        <f t="shared" si="649"/>
        <v/>
      </c>
      <c r="C2170" s="223"/>
      <c r="D2170" s="224" t="str">
        <f t="shared" si="647"/>
        <v/>
      </c>
      <c r="E2170" s="225"/>
      <c r="F2170" s="226">
        <f t="shared" si="648"/>
        <v>0</v>
      </c>
      <c r="G2170" s="286">
        <f t="shared" si="650"/>
        <v>0</v>
      </c>
    </row>
    <row r="2171" spans="1:7" s="229" customFormat="1" ht="24" customHeight="1" x14ac:dyDescent="0.2">
      <c r="A2171" s="224" t="str">
        <f t="shared" si="646"/>
        <v/>
      </c>
      <c r="B2171" s="222" t="str">
        <f t="shared" si="649"/>
        <v/>
      </c>
      <c r="C2171" s="223"/>
      <c r="D2171" s="224" t="str">
        <f t="shared" si="647"/>
        <v/>
      </c>
      <c r="E2171" s="225"/>
      <c r="F2171" s="226">
        <f t="shared" si="648"/>
        <v>0</v>
      </c>
      <c r="G2171" s="286">
        <f t="shared" si="650"/>
        <v>0</v>
      </c>
    </row>
    <row r="2172" spans="1:7" s="229" customFormat="1" ht="24" customHeight="1" x14ac:dyDescent="0.2">
      <c r="A2172" s="224" t="str">
        <f t="shared" si="646"/>
        <v/>
      </c>
      <c r="B2172" s="222" t="str">
        <f t="shared" si="649"/>
        <v/>
      </c>
      <c r="C2172" s="223"/>
      <c r="D2172" s="224" t="str">
        <f t="shared" si="647"/>
        <v/>
      </c>
      <c r="E2172" s="225"/>
      <c r="F2172" s="226">
        <f t="shared" si="648"/>
        <v>0</v>
      </c>
      <c r="G2172" s="286">
        <f t="shared" si="650"/>
        <v>0</v>
      </c>
    </row>
    <row r="2173" spans="1:7" s="229" customFormat="1" ht="24" customHeight="1" x14ac:dyDescent="0.2">
      <c r="A2173" s="224" t="str">
        <f t="shared" si="646"/>
        <v/>
      </c>
      <c r="B2173" s="222" t="str">
        <f t="shared" si="649"/>
        <v/>
      </c>
      <c r="C2173" s="223"/>
      <c r="D2173" s="224" t="str">
        <f t="shared" si="647"/>
        <v/>
      </c>
      <c r="E2173" s="225"/>
      <c r="F2173" s="226">
        <f t="shared" si="648"/>
        <v>0</v>
      </c>
      <c r="G2173" s="286">
        <f t="shared" si="650"/>
        <v>0</v>
      </c>
    </row>
    <row r="2174" spans="1:7" s="229" customFormat="1" ht="24" customHeight="1" x14ac:dyDescent="0.2">
      <c r="A2174" s="224" t="str">
        <f t="shared" si="646"/>
        <v/>
      </c>
      <c r="B2174" s="222" t="str">
        <f t="shared" si="649"/>
        <v/>
      </c>
      <c r="C2174" s="223"/>
      <c r="D2174" s="224" t="str">
        <f t="shared" si="647"/>
        <v/>
      </c>
      <c r="E2174" s="225"/>
      <c r="F2174" s="226">
        <f t="shared" si="648"/>
        <v>0</v>
      </c>
      <c r="G2174" s="286">
        <f t="shared" si="650"/>
        <v>0</v>
      </c>
    </row>
    <row r="2175" spans="1:7" s="229" customFormat="1" ht="24" customHeight="1" x14ac:dyDescent="0.2">
      <c r="A2175" s="224" t="str">
        <f t="shared" si="646"/>
        <v/>
      </c>
      <c r="B2175" s="222" t="str">
        <f t="shared" si="649"/>
        <v/>
      </c>
      <c r="C2175" s="223"/>
      <c r="D2175" s="224" t="str">
        <f t="shared" si="647"/>
        <v/>
      </c>
      <c r="E2175" s="225"/>
      <c r="F2175" s="227">
        <f t="shared" si="648"/>
        <v>0</v>
      </c>
      <c r="G2175" s="286">
        <f t="shared" si="650"/>
        <v>0</v>
      </c>
    </row>
    <row r="2176" spans="1:7" ht="24" customHeight="1" x14ac:dyDescent="0.2">
      <c r="A2176" s="287"/>
      <c r="D2176" s="97"/>
      <c r="E2176" s="98"/>
      <c r="F2176" s="273" t="s">
        <v>31</v>
      </c>
      <c r="G2176" s="288">
        <f>SUBTOTAL(9,G2162:G2175)</f>
        <v>0</v>
      </c>
    </row>
    <row r="2177" spans="1:7" ht="24" customHeight="1" x14ac:dyDescent="0.2">
      <c r="A2177" s="287"/>
      <c r="C2177" s="107" t="s">
        <v>605</v>
      </c>
      <c r="D2177" s="97"/>
      <c r="E2177" s="98"/>
      <c r="G2177" s="289"/>
    </row>
    <row r="2178" spans="1:7" s="229" customFormat="1" ht="24" customHeight="1" x14ac:dyDescent="0.2">
      <c r="A2178" s="224" t="str">
        <f t="shared" ref="A2178:A2185" si="651">IFERROR(VLOOKUP(C2178,Tabla_Insumos,4,FALSE),"")</f>
        <v/>
      </c>
      <c r="B2178" s="222">
        <f t="shared" ref="B2178:B2185" si="652">IFERROR(VLOOKUP(A2178,Tabla_Indices,5,FALSE),"")</f>
        <v>0</v>
      </c>
      <c r="C2178" s="223"/>
      <c r="D2178" s="224" t="str">
        <f t="shared" ref="D2178:D2185" si="653">IFERROR(VLOOKUP(C2178,Tabla_Insumos,2,FALSE),"")</f>
        <v/>
      </c>
      <c r="E2178" s="225"/>
      <c r="F2178" s="228">
        <f t="shared" ref="F2178:F2185" si="654">IFERROR(VLOOKUP(C2178,Tabla_Insumos,3,FALSE),0)</f>
        <v>0</v>
      </c>
      <c r="G2178" s="286">
        <f>ROUND(E2178*F2178,2)</f>
        <v>0</v>
      </c>
    </row>
    <row r="2179" spans="1:7" s="229" customFormat="1" ht="24" customHeight="1" x14ac:dyDescent="0.2">
      <c r="A2179" s="224" t="str">
        <f t="shared" si="651"/>
        <v/>
      </c>
      <c r="B2179" s="222">
        <f t="shared" si="652"/>
        <v>0</v>
      </c>
      <c r="C2179" s="223"/>
      <c r="D2179" s="224" t="str">
        <f t="shared" si="653"/>
        <v/>
      </c>
      <c r="E2179" s="225"/>
      <c r="F2179" s="228">
        <f t="shared" si="654"/>
        <v>0</v>
      </c>
      <c r="G2179" s="286">
        <f>ROUND(E2179*F2179,2)</f>
        <v>0</v>
      </c>
    </row>
    <row r="2180" spans="1:7" s="229" customFormat="1" ht="24" customHeight="1" x14ac:dyDescent="0.2">
      <c r="A2180" s="224" t="str">
        <f t="shared" si="651"/>
        <v/>
      </c>
      <c r="B2180" s="222">
        <f t="shared" si="652"/>
        <v>0</v>
      </c>
      <c r="C2180" s="223"/>
      <c r="D2180" s="224" t="str">
        <f t="shared" si="653"/>
        <v/>
      </c>
      <c r="E2180" s="225"/>
      <c r="F2180" s="228">
        <f t="shared" si="654"/>
        <v>0</v>
      </c>
      <c r="G2180" s="286">
        <f t="shared" ref="G2180:G2185" si="655">ROUND(E2180*F2180,2)</f>
        <v>0</v>
      </c>
    </row>
    <row r="2181" spans="1:7" s="229" customFormat="1" ht="24" customHeight="1" x14ac:dyDescent="0.2">
      <c r="A2181" s="224" t="str">
        <f t="shared" si="651"/>
        <v/>
      </c>
      <c r="B2181" s="222">
        <f t="shared" si="652"/>
        <v>0</v>
      </c>
      <c r="C2181" s="223"/>
      <c r="D2181" s="224" t="str">
        <f t="shared" si="653"/>
        <v/>
      </c>
      <c r="E2181" s="225"/>
      <c r="F2181" s="228">
        <f t="shared" si="654"/>
        <v>0</v>
      </c>
      <c r="G2181" s="286">
        <f t="shared" si="655"/>
        <v>0</v>
      </c>
    </row>
    <row r="2182" spans="1:7" s="229" customFormat="1" ht="24" customHeight="1" x14ac:dyDescent="0.2">
      <c r="A2182" s="224" t="str">
        <f t="shared" si="651"/>
        <v/>
      </c>
      <c r="B2182" s="222">
        <f t="shared" si="652"/>
        <v>0</v>
      </c>
      <c r="C2182" s="223"/>
      <c r="D2182" s="224" t="str">
        <f t="shared" si="653"/>
        <v/>
      </c>
      <c r="E2182" s="225"/>
      <c r="F2182" s="226">
        <f t="shared" si="654"/>
        <v>0</v>
      </c>
      <c r="G2182" s="286">
        <f t="shared" si="655"/>
        <v>0</v>
      </c>
    </row>
    <row r="2183" spans="1:7" s="229" customFormat="1" ht="24" customHeight="1" x14ac:dyDescent="0.2">
      <c r="A2183" s="224" t="str">
        <f t="shared" si="651"/>
        <v/>
      </c>
      <c r="B2183" s="222">
        <f t="shared" si="652"/>
        <v>0</v>
      </c>
      <c r="C2183" s="223"/>
      <c r="D2183" s="224" t="str">
        <f t="shared" si="653"/>
        <v/>
      </c>
      <c r="E2183" s="225"/>
      <c r="F2183" s="226">
        <f t="shared" si="654"/>
        <v>0</v>
      </c>
      <c r="G2183" s="286">
        <f t="shared" si="655"/>
        <v>0</v>
      </c>
    </row>
    <row r="2184" spans="1:7" s="229" customFormat="1" ht="24" customHeight="1" x14ac:dyDescent="0.2">
      <c r="A2184" s="224" t="str">
        <f t="shared" si="651"/>
        <v/>
      </c>
      <c r="B2184" s="222">
        <f t="shared" si="652"/>
        <v>0</v>
      </c>
      <c r="C2184" s="223"/>
      <c r="D2184" s="224" t="str">
        <f t="shared" si="653"/>
        <v/>
      </c>
      <c r="E2184" s="225"/>
      <c r="F2184" s="226">
        <f t="shared" si="654"/>
        <v>0</v>
      </c>
      <c r="G2184" s="286">
        <f t="shared" si="655"/>
        <v>0</v>
      </c>
    </row>
    <row r="2185" spans="1:7" s="229" customFormat="1" ht="24" customHeight="1" x14ac:dyDescent="0.2">
      <c r="A2185" s="224" t="str">
        <f t="shared" si="651"/>
        <v/>
      </c>
      <c r="B2185" s="222">
        <f t="shared" si="652"/>
        <v>0</v>
      </c>
      <c r="C2185" s="223"/>
      <c r="D2185" s="224" t="str">
        <f t="shared" si="653"/>
        <v/>
      </c>
      <c r="E2185" s="225"/>
      <c r="F2185" s="226">
        <f t="shared" si="654"/>
        <v>0</v>
      </c>
      <c r="G2185" s="286">
        <f t="shared" si="655"/>
        <v>0</v>
      </c>
    </row>
    <row r="2186" spans="1:7" ht="24" customHeight="1" x14ac:dyDescent="0.2">
      <c r="A2186" s="287"/>
      <c r="D2186" s="97"/>
      <c r="E2186" s="98"/>
      <c r="F2186" s="273" t="s">
        <v>32</v>
      </c>
      <c r="G2186" s="288">
        <f>SUBTOTAL(9,G2178:G2185)</f>
        <v>0</v>
      </c>
    </row>
    <row r="2187" spans="1:7" ht="24" customHeight="1" x14ac:dyDescent="0.2">
      <c r="A2187" s="287"/>
      <c r="C2187" s="107" t="s">
        <v>606</v>
      </c>
      <c r="D2187" s="97"/>
      <c r="E2187" s="98"/>
      <c r="G2187" s="289"/>
    </row>
    <row r="2188" spans="1:7" s="229" customFormat="1" ht="24" customHeight="1" x14ac:dyDescent="0.2">
      <c r="A2188" s="224" t="str">
        <f t="shared" ref="A2188:A2196" si="656">IFERROR(VLOOKUP(C2188,Tabla_Insumos,4,FALSE),"")</f>
        <v/>
      </c>
      <c r="B2188" s="222" t="str">
        <f t="shared" ref="B2188:B2196" si="657">IFERROR(VLOOKUP(C2188,Tabla_Insumos,5,FALSE),"")</f>
        <v/>
      </c>
      <c r="C2188" s="223"/>
      <c r="D2188" s="224" t="str">
        <f t="shared" ref="D2188:D2196" si="658">IFERROR(VLOOKUP(C2188,Tabla_Insumos,2,FALSE),"")</f>
        <v/>
      </c>
      <c r="E2188" s="225"/>
      <c r="F2188" s="226">
        <f t="shared" ref="F2188:F2196" si="659">IFERROR(VLOOKUP(C2188,Tabla_Insumos,3,FALSE),0)</f>
        <v>0</v>
      </c>
      <c r="G2188" s="286">
        <f t="shared" ref="G2188:G2196" si="660">ROUND(E2188*F2188,2)</f>
        <v>0</v>
      </c>
    </row>
    <row r="2189" spans="1:7" s="229" customFormat="1" ht="24" customHeight="1" x14ac:dyDescent="0.2">
      <c r="A2189" s="224" t="str">
        <f t="shared" si="656"/>
        <v/>
      </c>
      <c r="B2189" s="222" t="str">
        <f t="shared" si="657"/>
        <v/>
      </c>
      <c r="C2189" s="223"/>
      <c r="D2189" s="224" t="str">
        <f t="shared" si="658"/>
        <v/>
      </c>
      <c r="E2189" s="225"/>
      <c r="F2189" s="226">
        <f t="shared" si="659"/>
        <v>0</v>
      </c>
      <c r="G2189" s="286">
        <f t="shared" si="660"/>
        <v>0</v>
      </c>
    </row>
    <row r="2190" spans="1:7" s="229" customFormat="1" ht="24" customHeight="1" x14ac:dyDescent="0.2">
      <c r="A2190" s="224" t="str">
        <f t="shared" si="656"/>
        <v/>
      </c>
      <c r="B2190" s="222" t="str">
        <f t="shared" si="657"/>
        <v/>
      </c>
      <c r="C2190" s="223"/>
      <c r="D2190" s="224" t="str">
        <f t="shared" si="658"/>
        <v/>
      </c>
      <c r="E2190" s="225"/>
      <c r="F2190" s="226">
        <f t="shared" si="659"/>
        <v>0</v>
      </c>
      <c r="G2190" s="286">
        <f t="shared" si="660"/>
        <v>0</v>
      </c>
    </row>
    <row r="2191" spans="1:7" s="229" customFormat="1" ht="24" customHeight="1" x14ac:dyDescent="0.2">
      <c r="A2191" s="224" t="str">
        <f t="shared" si="656"/>
        <v/>
      </c>
      <c r="B2191" s="222" t="str">
        <f t="shared" si="657"/>
        <v/>
      </c>
      <c r="C2191" s="223"/>
      <c r="D2191" s="224" t="str">
        <f t="shared" si="658"/>
        <v/>
      </c>
      <c r="E2191" s="225"/>
      <c r="F2191" s="226">
        <f t="shared" si="659"/>
        <v>0</v>
      </c>
      <c r="G2191" s="286">
        <f t="shared" si="660"/>
        <v>0</v>
      </c>
    </row>
    <row r="2192" spans="1:7" s="229" customFormat="1" ht="24" customHeight="1" x14ac:dyDescent="0.2">
      <c r="A2192" s="224" t="str">
        <f t="shared" si="656"/>
        <v/>
      </c>
      <c r="B2192" s="222" t="str">
        <f t="shared" si="657"/>
        <v/>
      </c>
      <c r="C2192" s="223"/>
      <c r="D2192" s="224" t="str">
        <f t="shared" si="658"/>
        <v/>
      </c>
      <c r="E2192" s="225"/>
      <c r="F2192" s="226">
        <f t="shared" si="659"/>
        <v>0</v>
      </c>
      <c r="G2192" s="286">
        <f t="shared" si="660"/>
        <v>0</v>
      </c>
    </row>
    <row r="2193" spans="1:7" s="229" customFormat="1" ht="24" customHeight="1" x14ac:dyDescent="0.2">
      <c r="A2193" s="224" t="str">
        <f t="shared" si="656"/>
        <v/>
      </c>
      <c r="B2193" s="222" t="str">
        <f t="shared" si="657"/>
        <v/>
      </c>
      <c r="C2193" s="223"/>
      <c r="D2193" s="224" t="str">
        <f t="shared" si="658"/>
        <v/>
      </c>
      <c r="E2193" s="225"/>
      <c r="F2193" s="226">
        <f t="shared" si="659"/>
        <v>0</v>
      </c>
      <c r="G2193" s="286">
        <f t="shared" si="660"/>
        <v>0</v>
      </c>
    </row>
    <row r="2194" spans="1:7" s="229" customFormat="1" ht="24" customHeight="1" x14ac:dyDescent="0.2">
      <c r="A2194" s="224" t="str">
        <f t="shared" si="656"/>
        <v/>
      </c>
      <c r="B2194" s="222" t="str">
        <f t="shared" si="657"/>
        <v/>
      </c>
      <c r="C2194" s="223"/>
      <c r="D2194" s="224" t="str">
        <f t="shared" si="658"/>
        <v/>
      </c>
      <c r="E2194" s="225"/>
      <c r="F2194" s="226">
        <f t="shared" si="659"/>
        <v>0</v>
      </c>
      <c r="G2194" s="286">
        <f t="shared" si="660"/>
        <v>0</v>
      </c>
    </row>
    <row r="2195" spans="1:7" s="229" customFormat="1" ht="24" customHeight="1" x14ac:dyDescent="0.2">
      <c r="A2195" s="224" t="str">
        <f t="shared" si="656"/>
        <v/>
      </c>
      <c r="B2195" s="222" t="str">
        <f t="shared" si="657"/>
        <v/>
      </c>
      <c r="C2195" s="223"/>
      <c r="D2195" s="224" t="str">
        <f t="shared" si="658"/>
        <v/>
      </c>
      <c r="E2195" s="225"/>
      <c r="F2195" s="226">
        <f t="shared" si="659"/>
        <v>0</v>
      </c>
      <c r="G2195" s="286">
        <f t="shared" si="660"/>
        <v>0</v>
      </c>
    </row>
    <row r="2196" spans="1:7" s="229" customFormat="1" ht="24" customHeight="1" x14ac:dyDescent="0.2">
      <c r="A2196" s="224" t="str">
        <f t="shared" si="656"/>
        <v/>
      </c>
      <c r="B2196" s="222" t="str">
        <f t="shared" si="657"/>
        <v/>
      </c>
      <c r="C2196" s="223"/>
      <c r="D2196" s="224" t="str">
        <f t="shared" si="658"/>
        <v/>
      </c>
      <c r="E2196" s="225"/>
      <c r="F2196" s="226">
        <f t="shared" si="659"/>
        <v>0</v>
      </c>
      <c r="G2196" s="286">
        <f t="shared" si="660"/>
        <v>0</v>
      </c>
    </row>
    <row r="2197" spans="1:7" ht="24" customHeight="1" x14ac:dyDescent="0.2">
      <c r="A2197" s="290"/>
      <c r="B2197" s="97"/>
      <c r="D2197" s="97"/>
      <c r="E2197" s="98"/>
      <c r="F2197" s="273" t="s">
        <v>33</v>
      </c>
      <c r="G2197" s="288">
        <f>SUBTOTAL(9,G2188:G2196)</f>
        <v>0</v>
      </c>
    </row>
    <row r="2198" spans="1:7" ht="24" customHeight="1" x14ac:dyDescent="0.2">
      <c r="A2198" s="291"/>
      <c r="B2198" s="97"/>
      <c r="D2198" s="97"/>
      <c r="E2198" s="98"/>
      <c r="G2198" s="289"/>
    </row>
    <row r="2199" spans="1:7" ht="24" customHeight="1" x14ac:dyDescent="0.2">
      <c r="A2199" s="292" t="str">
        <f>B2157</f>
        <v/>
      </c>
      <c r="B2199" s="293" t="str">
        <f>C2157</f>
        <v/>
      </c>
      <c r="C2199" s="104"/>
      <c r="D2199" s="104" t="s">
        <v>34</v>
      </c>
      <c r="E2199" s="105"/>
      <c r="F2199" s="295" t="s">
        <v>35</v>
      </c>
      <c r="G2199" s="294">
        <f>SUBTOTAL(9,G2162:G2198)</f>
        <v>0</v>
      </c>
    </row>
    <row r="2201" spans="1:7" ht="24" customHeight="1" x14ac:dyDescent="0.2">
      <c r="A2201" s="274" t="s">
        <v>37</v>
      </c>
      <c r="B2201" s="275"/>
      <c r="C2201" s="275"/>
      <c r="D2201" s="275"/>
      <c r="E2201" s="275"/>
      <c r="F2201" s="275"/>
      <c r="G2201" s="276"/>
    </row>
    <row r="2202" spans="1:7" ht="24" customHeight="1" x14ac:dyDescent="0.2">
      <c r="A2202" s="277" t="s">
        <v>602</v>
      </c>
      <c r="B2202" s="93" t="str">
        <f>Comitente</f>
        <v>DIRECCION PROVINCIAL DE ESPACIOS VERDES</v>
      </c>
      <c r="C2202" s="89"/>
      <c r="D2202" s="94"/>
      <c r="E2202" s="94"/>
      <c r="F2202" s="95"/>
      <c r="G2202" s="278"/>
    </row>
    <row r="2203" spans="1:7" ht="24" customHeight="1" x14ac:dyDescent="0.2">
      <c r="A2203" s="277" t="s">
        <v>603</v>
      </c>
      <c r="B2203" s="93">
        <f>Contratista</f>
        <v>0</v>
      </c>
      <c r="C2203" s="90"/>
      <c r="D2203" s="90"/>
      <c r="E2203" s="90"/>
      <c r="F2203" s="96"/>
      <c r="G2203" s="279"/>
    </row>
    <row r="2204" spans="1:7" ht="24" customHeight="1" x14ac:dyDescent="0.2">
      <c r="A2204" s="277" t="s">
        <v>24</v>
      </c>
      <c r="B2204" s="93" t="str">
        <f>Obra</f>
        <v>MANTENIMIENTO DEL ÁREA VERDE Y SISITEMA DE RIEGO DEL 
PARQUE BELGRANO E INFINITO POR DESCUBRIR - RENGLON 3</v>
      </c>
      <c r="C2204" s="90"/>
      <c r="D2204" s="90"/>
      <c r="E2204" s="90"/>
      <c r="F2204" s="96" t="s">
        <v>38</v>
      </c>
      <c r="G2204" s="280">
        <f>Fecha_Base</f>
        <v>44908</v>
      </c>
    </row>
    <row r="2205" spans="1:7" ht="24" customHeight="1" x14ac:dyDescent="0.2">
      <c r="A2205" s="281" t="s">
        <v>601</v>
      </c>
      <c r="B2205" s="91" t="str">
        <f>Ubicación</f>
        <v>CAPITAL</v>
      </c>
      <c r="C2205" s="91"/>
      <c r="D2205" s="97"/>
      <c r="E2205" s="98"/>
      <c r="G2205" s="282"/>
    </row>
    <row r="2206" spans="1:7" ht="24" customHeight="1" x14ac:dyDescent="0.2">
      <c r="A2206" s="281" t="s">
        <v>39</v>
      </c>
      <c r="B2206" s="100" t="str">
        <f>IFERROR(VALUE(LEFT(B2207,FIND(".",B2207)-1)),"")</f>
        <v/>
      </c>
      <c r="C2206" s="92" t="str">
        <f>IFERROR(VLOOKUP(B2206,Tabla_CyP,2,FALSE),"")</f>
        <v/>
      </c>
      <c r="E2206" s="98"/>
      <c r="G2206" s="282"/>
    </row>
    <row r="2207" spans="1:7" ht="24" customHeight="1" x14ac:dyDescent="0.2">
      <c r="A2207" s="281" t="s">
        <v>25</v>
      </c>
      <c r="B2207" s="101" t="str">
        <f>IFERROR(VLOOKUP(COUNTIF($A$1:A2207,"ANALISIS DE PRECIOS"),Tabla_NumeroItem,2,FALSE),"")</f>
        <v/>
      </c>
      <c r="C2207" s="92" t="str">
        <f>IFERROR(VLOOKUP(B2207,Tabla_CyP,2,FALSE),"")</f>
        <v/>
      </c>
      <c r="D2207" s="97"/>
      <c r="E2207" s="98"/>
      <c r="F2207" s="96" t="s">
        <v>26</v>
      </c>
      <c r="G2207" s="283" t="str">
        <f>IFERROR(VLOOKUP(B2207,Tabla_CyP,4,FALSE),"")</f>
        <v/>
      </c>
    </row>
    <row r="2208" spans="1:7" ht="24" customHeight="1" x14ac:dyDescent="0.2">
      <c r="A2208" s="281"/>
      <c r="B2208" s="91"/>
      <c r="D2208" s="97"/>
      <c r="E2208" s="98"/>
      <c r="G2208" s="282"/>
    </row>
    <row r="2209" spans="1:123" ht="24" customHeight="1" x14ac:dyDescent="0.2">
      <c r="A2209" s="331" t="s">
        <v>507</v>
      </c>
      <c r="B2209" s="332"/>
      <c r="C2209" s="333" t="s">
        <v>0</v>
      </c>
      <c r="D2209" s="333" t="s">
        <v>27</v>
      </c>
      <c r="E2209" s="335" t="s">
        <v>28</v>
      </c>
      <c r="F2209" s="337" t="s">
        <v>29</v>
      </c>
      <c r="G2209" s="337" t="s">
        <v>30</v>
      </c>
    </row>
    <row r="2210" spans="1:123" s="97" customFormat="1" ht="24" customHeight="1" x14ac:dyDescent="0.2">
      <c r="A2210" s="102" t="s">
        <v>508</v>
      </c>
      <c r="B2210" s="102" t="s">
        <v>509</v>
      </c>
      <c r="C2210" s="334"/>
      <c r="D2210" s="334"/>
      <c r="E2210" s="336"/>
      <c r="F2210" s="338"/>
      <c r="G2210" s="338"/>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284"/>
      <c r="B2211" s="103"/>
      <c r="C2211" s="143" t="s">
        <v>604</v>
      </c>
      <c r="D2211" s="104"/>
      <c r="E2211" s="105"/>
      <c r="F2211" s="106"/>
      <c r="G2211" s="285"/>
    </row>
    <row r="2212" spans="1:123" s="229" customFormat="1" ht="24" customHeight="1" x14ac:dyDescent="0.2">
      <c r="A2212" s="224" t="str">
        <f t="shared" ref="A2212:A2225" si="661">IFERROR(VLOOKUP(C2212,Tabla_Insumos,4,FALSE),"")</f>
        <v/>
      </c>
      <c r="B2212" s="222" t="str">
        <f>IFERROR(VLOOKUP(C2212,Tabla_Insumos,5,FALSE),"")</f>
        <v/>
      </c>
      <c r="C2212" s="223"/>
      <c r="D2212" s="224" t="str">
        <f t="shared" ref="D2212:D2225" si="662">IFERROR(VLOOKUP(C2212,Tabla_Insumos,2,FALSE),"")</f>
        <v/>
      </c>
      <c r="E2212" s="225"/>
      <c r="F2212" s="226">
        <f t="shared" ref="F2212:F2225" si="663">IFERROR(VLOOKUP(C2212,Tabla_Insumos,3,FALSE),0)</f>
        <v>0</v>
      </c>
      <c r="G2212" s="286">
        <f>ROUND(E2212*F2212,2)</f>
        <v>0</v>
      </c>
    </row>
    <row r="2213" spans="1:123" s="229" customFormat="1" ht="24" customHeight="1" x14ac:dyDescent="0.2">
      <c r="A2213" s="224" t="str">
        <f t="shared" si="661"/>
        <v/>
      </c>
      <c r="B2213" s="222" t="str">
        <f t="shared" ref="B2213:B2225" si="664">IFERROR(VLOOKUP(C2213,Tabla_Insumos,5,FALSE),"")</f>
        <v/>
      </c>
      <c r="C2213" s="223"/>
      <c r="D2213" s="224" t="str">
        <f t="shared" si="662"/>
        <v/>
      </c>
      <c r="E2213" s="225"/>
      <c r="F2213" s="226">
        <f t="shared" si="663"/>
        <v>0</v>
      </c>
      <c r="G2213" s="286">
        <f t="shared" ref="G2213:G2225" si="665">ROUND(E2213*F2213,2)</f>
        <v>0</v>
      </c>
    </row>
    <row r="2214" spans="1:123" s="229" customFormat="1" ht="24" customHeight="1" x14ac:dyDescent="0.2">
      <c r="A2214" s="224" t="str">
        <f t="shared" si="661"/>
        <v/>
      </c>
      <c r="B2214" s="222" t="str">
        <f t="shared" si="664"/>
        <v/>
      </c>
      <c r="C2214" s="223"/>
      <c r="D2214" s="224" t="str">
        <f t="shared" si="662"/>
        <v/>
      </c>
      <c r="E2214" s="225"/>
      <c r="F2214" s="226">
        <f t="shared" si="663"/>
        <v>0</v>
      </c>
      <c r="G2214" s="286">
        <f t="shared" si="665"/>
        <v>0</v>
      </c>
    </row>
    <row r="2215" spans="1:123" s="229" customFormat="1" ht="24" customHeight="1" x14ac:dyDescent="0.2">
      <c r="A2215" s="224" t="str">
        <f t="shared" si="661"/>
        <v/>
      </c>
      <c r="B2215" s="222" t="str">
        <f t="shared" si="664"/>
        <v/>
      </c>
      <c r="C2215" s="223"/>
      <c r="D2215" s="224" t="str">
        <f t="shared" si="662"/>
        <v/>
      </c>
      <c r="E2215" s="225"/>
      <c r="F2215" s="226">
        <f t="shared" si="663"/>
        <v>0</v>
      </c>
      <c r="G2215" s="286">
        <f t="shared" si="665"/>
        <v>0</v>
      </c>
    </row>
    <row r="2216" spans="1:123" s="229" customFormat="1" ht="24" customHeight="1" x14ac:dyDescent="0.2">
      <c r="A2216" s="224" t="str">
        <f t="shared" si="661"/>
        <v/>
      </c>
      <c r="B2216" s="222" t="str">
        <f t="shared" si="664"/>
        <v/>
      </c>
      <c r="C2216" s="223"/>
      <c r="D2216" s="224" t="str">
        <f t="shared" si="662"/>
        <v/>
      </c>
      <c r="E2216" s="225"/>
      <c r="F2216" s="226">
        <f t="shared" si="663"/>
        <v>0</v>
      </c>
      <c r="G2216" s="286">
        <f t="shared" si="665"/>
        <v>0</v>
      </c>
    </row>
    <row r="2217" spans="1:123" s="229" customFormat="1" ht="24" customHeight="1" x14ac:dyDescent="0.2">
      <c r="A2217" s="224" t="str">
        <f t="shared" si="661"/>
        <v/>
      </c>
      <c r="B2217" s="222" t="str">
        <f t="shared" si="664"/>
        <v/>
      </c>
      <c r="C2217" s="223"/>
      <c r="D2217" s="224" t="str">
        <f t="shared" si="662"/>
        <v/>
      </c>
      <c r="E2217" s="225"/>
      <c r="F2217" s="226">
        <f t="shared" si="663"/>
        <v>0</v>
      </c>
      <c r="G2217" s="286">
        <f t="shared" si="665"/>
        <v>0</v>
      </c>
    </row>
    <row r="2218" spans="1:123" s="229" customFormat="1" ht="24" customHeight="1" x14ac:dyDescent="0.2">
      <c r="A2218" s="224" t="str">
        <f t="shared" si="661"/>
        <v/>
      </c>
      <c r="B2218" s="222" t="str">
        <f t="shared" si="664"/>
        <v/>
      </c>
      <c r="C2218" s="223"/>
      <c r="D2218" s="224" t="str">
        <f t="shared" si="662"/>
        <v/>
      </c>
      <c r="E2218" s="225"/>
      <c r="F2218" s="226">
        <f t="shared" si="663"/>
        <v>0</v>
      </c>
      <c r="G2218" s="286">
        <f t="shared" si="665"/>
        <v>0</v>
      </c>
    </row>
    <row r="2219" spans="1:123" s="229" customFormat="1" ht="24" customHeight="1" x14ac:dyDescent="0.2">
      <c r="A2219" s="224" t="str">
        <f t="shared" si="661"/>
        <v/>
      </c>
      <c r="B2219" s="222" t="str">
        <f t="shared" si="664"/>
        <v/>
      </c>
      <c r="C2219" s="223"/>
      <c r="D2219" s="224" t="str">
        <f t="shared" si="662"/>
        <v/>
      </c>
      <c r="E2219" s="225"/>
      <c r="F2219" s="226">
        <f t="shared" si="663"/>
        <v>0</v>
      </c>
      <c r="G2219" s="286">
        <f t="shared" si="665"/>
        <v>0</v>
      </c>
    </row>
    <row r="2220" spans="1:123" s="229" customFormat="1" ht="24" customHeight="1" x14ac:dyDescent="0.2">
      <c r="A2220" s="224" t="str">
        <f t="shared" si="661"/>
        <v/>
      </c>
      <c r="B2220" s="222" t="str">
        <f t="shared" si="664"/>
        <v/>
      </c>
      <c r="C2220" s="223"/>
      <c r="D2220" s="224" t="str">
        <f t="shared" si="662"/>
        <v/>
      </c>
      <c r="E2220" s="225"/>
      <c r="F2220" s="226">
        <f t="shared" si="663"/>
        <v>0</v>
      </c>
      <c r="G2220" s="286">
        <f t="shared" si="665"/>
        <v>0</v>
      </c>
    </row>
    <row r="2221" spans="1:123" s="229" customFormat="1" ht="24" customHeight="1" x14ac:dyDescent="0.2">
      <c r="A2221" s="224" t="str">
        <f t="shared" si="661"/>
        <v/>
      </c>
      <c r="B2221" s="222" t="str">
        <f t="shared" si="664"/>
        <v/>
      </c>
      <c r="C2221" s="223"/>
      <c r="D2221" s="224" t="str">
        <f t="shared" si="662"/>
        <v/>
      </c>
      <c r="E2221" s="225"/>
      <c r="F2221" s="226">
        <f t="shared" si="663"/>
        <v>0</v>
      </c>
      <c r="G2221" s="286">
        <f t="shared" si="665"/>
        <v>0</v>
      </c>
    </row>
    <row r="2222" spans="1:123" s="229" customFormat="1" ht="24" customHeight="1" x14ac:dyDescent="0.2">
      <c r="A2222" s="224" t="str">
        <f t="shared" si="661"/>
        <v/>
      </c>
      <c r="B2222" s="222" t="str">
        <f t="shared" si="664"/>
        <v/>
      </c>
      <c r="C2222" s="223"/>
      <c r="D2222" s="224" t="str">
        <f t="shared" si="662"/>
        <v/>
      </c>
      <c r="E2222" s="225"/>
      <c r="F2222" s="226">
        <f t="shared" si="663"/>
        <v>0</v>
      </c>
      <c r="G2222" s="286">
        <f t="shared" si="665"/>
        <v>0</v>
      </c>
    </row>
    <row r="2223" spans="1:123" s="229" customFormat="1" ht="24" customHeight="1" x14ac:dyDescent="0.2">
      <c r="A2223" s="224" t="str">
        <f t="shared" si="661"/>
        <v/>
      </c>
      <c r="B2223" s="222" t="str">
        <f t="shared" si="664"/>
        <v/>
      </c>
      <c r="C2223" s="223"/>
      <c r="D2223" s="224" t="str">
        <f t="shared" si="662"/>
        <v/>
      </c>
      <c r="E2223" s="225"/>
      <c r="F2223" s="226">
        <f t="shared" si="663"/>
        <v>0</v>
      </c>
      <c r="G2223" s="286">
        <f t="shared" si="665"/>
        <v>0</v>
      </c>
    </row>
    <row r="2224" spans="1:123" s="229" customFormat="1" ht="24" customHeight="1" x14ac:dyDescent="0.2">
      <c r="A2224" s="224" t="str">
        <f t="shared" si="661"/>
        <v/>
      </c>
      <c r="B2224" s="222" t="str">
        <f t="shared" si="664"/>
        <v/>
      </c>
      <c r="C2224" s="223"/>
      <c r="D2224" s="224" t="str">
        <f t="shared" si="662"/>
        <v/>
      </c>
      <c r="E2224" s="225"/>
      <c r="F2224" s="226">
        <f t="shared" si="663"/>
        <v>0</v>
      </c>
      <c r="G2224" s="286">
        <f t="shared" si="665"/>
        <v>0</v>
      </c>
    </row>
    <row r="2225" spans="1:7" s="229" customFormat="1" ht="24" customHeight="1" x14ac:dyDescent="0.2">
      <c r="A2225" s="224" t="str">
        <f t="shared" si="661"/>
        <v/>
      </c>
      <c r="B2225" s="222" t="str">
        <f t="shared" si="664"/>
        <v/>
      </c>
      <c r="C2225" s="223"/>
      <c r="D2225" s="224" t="str">
        <f t="shared" si="662"/>
        <v/>
      </c>
      <c r="E2225" s="225"/>
      <c r="F2225" s="227">
        <f t="shared" si="663"/>
        <v>0</v>
      </c>
      <c r="G2225" s="286">
        <f t="shared" si="665"/>
        <v>0</v>
      </c>
    </row>
    <row r="2226" spans="1:7" ht="24" customHeight="1" x14ac:dyDescent="0.2">
      <c r="A2226" s="287"/>
      <c r="D2226" s="97"/>
      <c r="E2226" s="98"/>
      <c r="F2226" s="273" t="s">
        <v>31</v>
      </c>
      <c r="G2226" s="288">
        <f>SUBTOTAL(9,G2212:G2225)</f>
        <v>0</v>
      </c>
    </row>
    <row r="2227" spans="1:7" ht="24" customHeight="1" x14ac:dyDescent="0.2">
      <c r="A2227" s="287"/>
      <c r="C2227" s="107" t="s">
        <v>605</v>
      </c>
      <c r="D2227" s="97"/>
      <c r="E2227" s="98"/>
      <c r="G2227" s="289"/>
    </row>
    <row r="2228" spans="1:7" s="229" customFormat="1" ht="24" customHeight="1" x14ac:dyDescent="0.2">
      <c r="A2228" s="224" t="str">
        <f t="shared" ref="A2228:A2235" si="666">IFERROR(VLOOKUP(C2228,Tabla_Insumos,4,FALSE),"")</f>
        <v/>
      </c>
      <c r="B2228" s="222">
        <f t="shared" ref="B2228:B2235" si="667">IFERROR(VLOOKUP(A2228,Tabla_Indices,5,FALSE),"")</f>
        <v>0</v>
      </c>
      <c r="C2228" s="223"/>
      <c r="D2228" s="224" t="str">
        <f t="shared" ref="D2228:D2235" si="668">IFERROR(VLOOKUP(C2228,Tabla_Insumos,2,FALSE),"")</f>
        <v/>
      </c>
      <c r="E2228" s="225"/>
      <c r="F2228" s="228">
        <f t="shared" ref="F2228:F2235" si="669">IFERROR(VLOOKUP(C2228,Tabla_Insumos,3,FALSE),0)</f>
        <v>0</v>
      </c>
      <c r="G2228" s="286">
        <f>ROUND(E2228*F2228,2)</f>
        <v>0</v>
      </c>
    </row>
    <row r="2229" spans="1:7" s="229" customFormat="1" ht="24" customHeight="1" x14ac:dyDescent="0.2">
      <c r="A2229" s="224" t="str">
        <f t="shared" si="666"/>
        <v/>
      </c>
      <c r="B2229" s="222">
        <f t="shared" si="667"/>
        <v>0</v>
      </c>
      <c r="C2229" s="223"/>
      <c r="D2229" s="224" t="str">
        <f t="shared" si="668"/>
        <v/>
      </c>
      <c r="E2229" s="225"/>
      <c r="F2229" s="228">
        <f t="shared" si="669"/>
        <v>0</v>
      </c>
      <c r="G2229" s="286">
        <f>ROUND(E2229*F2229,2)</f>
        <v>0</v>
      </c>
    </row>
    <row r="2230" spans="1:7" s="229" customFormat="1" ht="24" customHeight="1" x14ac:dyDescent="0.2">
      <c r="A2230" s="224" t="str">
        <f t="shared" si="666"/>
        <v/>
      </c>
      <c r="B2230" s="222">
        <f t="shared" si="667"/>
        <v>0</v>
      </c>
      <c r="C2230" s="223"/>
      <c r="D2230" s="224" t="str">
        <f t="shared" si="668"/>
        <v/>
      </c>
      <c r="E2230" s="225"/>
      <c r="F2230" s="228">
        <f t="shared" si="669"/>
        <v>0</v>
      </c>
      <c r="G2230" s="286">
        <f t="shared" ref="G2230:G2235" si="670">ROUND(E2230*F2230,2)</f>
        <v>0</v>
      </c>
    </row>
    <row r="2231" spans="1:7" s="229" customFormat="1" ht="24" customHeight="1" x14ac:dyDescent="0.2">
      <c r="A2231" s="224" t="str">
        <f t="shared" si="666"/>
        <v/>
      </c>
      <c r="B2231" s="222">
        <f t="shared" si="667"/>
        <v>0</v>
      </c>
      <c r="C2231" s="223"/>
      <c r="D2231" s="224" t="str">
        <f t="shared" si="668"/>
        <v/>
      </c>
      <c r="E2231" s="225"/>
      <c r="F2231" s="228">
        <f t="shared" si="669"/>
        <v>0</v>
      </c>
      <c r="G2231" s="286">
        <f t="shared" si="670"/>
        <v>0</v>
      </c>
    </row>
    <row r="2232" spans="1:7" s="229" customFormat="1" ht="24" customHeight="1" x14ac:dyDescent="0.2">
      <c r="A2232" s="224" t="str">
        <f t="shared" si="666"/>
        <v/>
      </c>
      <c r="B2232" s="222">
        <f t="shared" si="667"/>
        <v>0</v>
      </c>
      <c r="C2232" s="223"/>
      <c r="D2232" s="224" t="str">
        <f t="shared" si="668"/>
        <v/>
      </c>
      <c r="E2232" s="225"/>
      <c r="F2232" s="226">
        <f t="shared" si="669"/>
        <v>0</v>
      </c>
      <c r="G2232" s="286">
        <f t="shared" si="670"/>
        <v>0</v>
      </c>
    </row>
    <row r="2233" spans="1:7" s="229" customFormat="1" ht="24" customHeight="1" x14ac:dyDescent="0.2">
      <c r="A2233" s="224" t="str">
        <f t="shared" si="666"/>
        <v/>
      </c>
      <c r="B2233" s="222">
        <f t="shared" si="667"/>
        <v>0</v>
      </c>
      <c r="C2233" s="223"/>
      <c r="D2233" s="224" t="str">
        <f t="shared" si="668"/>
        <v/>
      </c>
      <c r="E2233" s="225"/>
      <c r="F2233" s="226">
        <f t="shared" si="669"/>
        <v>0</v>
      </c>
      <c r="G2233" s="286">
        <f t="shared" si="670"/>
        <v>0</v>
      </c>
    </row>
    <row r="2234" spans="1:7" s="229" customFormat="1" ht="24" customHeight="1" x14ac:dyDescent="0.2">
      <c r="A2234" s="224" t="str">
        <f t="shared" si="666"/>
        <v/>
      </c>
      <c r="B2234" s="222">
        <f t="shared" si="667"/>
        <v>0</v>
      </c>
      <c r="C2234" s="223"/>
      <c r="D2234" s="224" t="str">
        <f t="shared" si="668"/>
        <v/>
      </c>
      <c r="E2234" s="225"/>
      <c r="F2234" s="226">
        <f t="shared" si="669"/>
        <v>0</v>
      </c>
      <c r="G2234" s="286">
        <f t="shared" si="670"/>
        <v>0</v>
      </c>
    </row>
    <row r="2235" spans="1:7" s="229" customFormat="1" ht="24" customHeight="1" x14ac:dyDescent="0.2">
      <c r="A2235" s="224" t="str">
        <f t="shared" si="666"/>
        <v/>
      </c>
      <c r="B2235" s="222">
        <f t="shared" si="667"/>
        <v>0</v>
      </c>
      <c r="C2235" s="223"/>
      <c r="D2235" s="224" t="str">
        <f t="shared" si="668"/>
        <v/>
      </c>
      <c r="E2235" s="225"/>
      <c r="F2235" s="226">
        <f t="shared" si="669"/>
        <v>0</v>
      </c>
      <c r="G2235" s="286">
        <f t="shared" si="670"/>
        <v>0</v>
      </c>
    </row>
    <row r="2236" spans="1:7" ht="24" customHeight="1" x14ac:dyDescent="0.2">
      <c r="A2236" s="287"/>
      <c r="D2236" s="97"/>
      <c r="E2236" s="98"/>
      <c r="F2236" s="273" t="s">
        <v>32</v>
      </c>
      <c r="G2236" s="288">
        <f>SUBTOTAL(9,G2228:G2235)</f>
        <v>0</v>
      </c>
    </row>
    <row r="2237" spans="1:7" ht="24" customHeight="1" x14ac:dyDescent="0.2">
      <c r="A2237" s="287"/>
      <c r="C2237" s="107" t="s">
        <v>606</v>
      </c>
      <c r="D2237" s="97"/>
      <c r="E2237" s="98"/>
      <c r="G2237" s="289"/>
    </row>
    <row r="2238" spans="1:7" s="229" customFormat="1" ht="24" customHeight="1" x14ac:dyDescent="0.2">
      <c r="A2238" s="224" t="str">
        <f t="shared" ref="A2238:A2246" si="671">IFERROR(VLOOKUP(C2238,Tabla_Insumos,4,FALSE),"")</f>
        <v/>
      </c>
      <c r="B2238" s="222" t="str">
        <f t="shared" ref="B2238:B2246" si="672">IFERROR(VLOOKUP(C2238,Tabla_Insumos,5,FALSE),"")</f>
        <v/>
      </c>
      <c r="C2238" s="223"/>
      <c r="D2238" s="224" t="str">
        <f t="shared" ref="D2238:D2246" si="673">IFERROR(VLOOKUP(C2238,Tabla_Insumos,2,FALSE),"")</f>
        <v/>
      </c>
      <c r="E2238" s="225"/>
      <c r="F2238" s="226">
        <f t="shared" ref="F2238:F2246" si="674">IFERROR(VLOOKUP(C2238,Tabla_Insumos,3,FALSE),0)</f>
        <v>0</v>
      </c>
      <c r="G2238" s="286">
        <f t="shared" ref="G2238:G2246" si="675">ROUND(E2238*F2238,2)</f>
        <v>0</v>
      </c>
    </row>
    <row r="2239" spans="1:7" s="229" customFormat="1" ht="24" customHeight="1" x14ac:dyDescent="0.2">
      <c r="A2239" s="224" t="str">
        <f t="shared" si="671"/>
        <v/>
      </c>
      <c r="B2239" s="222" t="str">
        <f t="shared" si="672"/>
        <v/>
      </c>
      <c r="C2239" s="223"/>
      <c r="D2239" s="224" t="str">
        <f t="shared" si="673"/>
        <v/>
      </c>
      <c r="E2239" s="225"/>
      <c r="F2239" s="226">
        <f t="shared" si="674"/>
        <v>0</v>
      </c>
      <c r="G2239" s="286">
        <f t="shared" si="675"/>
        <v>0</v>
      </c>
    </row>
    <row r="2240" spans="1:7" s="229" customFormat="1" ht="24" customHeight="1" x14ac:dyDescent="0.2">
      <c r="A2240" s="224" t="str">
        <f t="shared" si="671"/>
        <v/>
      </c>
      <c r="B2240" s="222" t="str">
        <f t="shared" si="672"/>
        <v/>
      </c>
      <c r="C2240" s="223"/>
      <c r="D2240" s="224" t="str">
        <f t="shared" si="673"/>
        <v/>
      </c>
      <c r="E2240" s="225"/>
      <c r="F2240" s="226">
        <f t="shared" si="674"/>
        <v>0</v>
      </c>
      <c r="G2240" s="286">
        <f t="shared" si="675"/>
        <v>0</v>
      </c>
    </row>
    <row r="2241" spans="1:7" s="229" customFormat="1" ht="24" customHeight="1" x14ac:dyDescent="0.2">
      <c r="A2241" s="224" t="str">
        <f t="shared" si="671"/>
        <v/>
      </c>
      <c r="B2241" s="222" t="str">
        <f t="shared" si="672"/>
        <v/>
      </c>
      <c r="C2241" s="223"/>
      <c r="D2241" s="224" t="str">
        <f t="shared" si="673"/>
        <v/>
      </c>
      <c r="E2241" s="225"/>
      <c r="F2241" s="226">
        <f t="shared" si="674"/>
        <v>0</v>
      </c>
      <c r="G2241" s="286">
        <f t="shared" si="675"/>
        <v>0</v>
      </c>
    </row>
    <row r="2242" spans="1:7" s="229" customFormat="1" ht="24" customHeight="1" x14ac:dyDescent="0.2">
      <c r="A2242" s="224" t="str">
        <f t="shared" si="671"/>
        <v/>
      </c>
      <c r="B2242" s="222" t="str">
        <f t="shared" si="672"/>
        <v/>
      </c>
      <c r="C2242" s="223"/>
      <c r="D2242" s="224" t="str">
        <f t="shared" si="673"/>
        <v/>
      </c>
      <c r="E2242" s="225"/>
      <c r="F2242" s="226">
        <f t="shared" si="674"/>
        <v>0</v>
      </c>
      <c r="G2242" s="286">
        <f t="shared" si="675"/>
        <v>0</v>
      </c>
    </row>
    <row r="2243" spans="1:7" s="229" customFormat="1" ht="24" customHeight="1" x14ac:dyDescent="0.2">
      <c r="A2243" s="224" t="str">
        <f t="shared" si="671"/>
        <v/>
      </c>
      <c r="B2243" s="222" t="str">
        <f t="shared" si="672"/>
        <v/>
      </c>
      <c r="C2243" s="223"/>
      <c r="D2243" s="224" t="str">
        <f t="shared" si="673"/>
        <v/>
      </c>
      <c r="E2243" s="225"/>
      <c r="F2243" s="226">
        <f t="shared" si="674"/>
        <v>0</v>
      </c>
      <c r="G2243" s="286">
        <f t="shared" si="675"/>
        <v>0</v>
      </c>
    </row>
    <row r="2244" spans="1:7" s="229" customFormat="1" ht="24" customHeight="1" x14ac:dyDescent="0.2">
      <c r="A2244" s="224" t="str">
        <f t="shared" si="671"/>
        <v/>
      </c>
      <c r="B2244" s="222" t="str">
        <f t="shared" si="672"/>
        <v/>
      </c>
      <c r="C2244" s="223"/>
      <c r="D2244" s="224" t="str">
        <f t="shared" si="673"/>
        <v/>
      </c>
      <c r="E2244" s="225"/>
      <c r="F2244" s="226">
        <f t="shared" si="674"/>
        <v>0</v>
      </c>
      <c r="G2244" s="286">
        <f t="shared" si="675"/>
        <v>0</v>
      </c>
    </row>
    <row r="2245" spans="1:7" s="229" customFormat="1" ht="24" customHeight="1" x14ac:dyDescent="0.2">
      <c r="A2245" s="224" t="str">
        <f t="shared" si="671"/>
        <v/>
      </c>
      <c r="B2245" s="222" t="str">
        <f t="shared" si="672"/>
        <v/>
      </c>
      <c r="C2245" s="223"/>
      <c r="D2245" s="224" t="str">
        <f t="shared" si="673"/>
        <v/>
      </c>
      <c r="E2245" s="225"/>
      <c r="F2245" s="226">
        <f t="shared" si="674"/>
        <v>0</v>
      </c>
      <c r="G2245" s="286">
        <f t="shared" si="675"/>
        <v>0</v>
      </c>
    </row>
    <row r="2246" spans="1:7" s="229" customFormat="1" ht="24" customHeight="1" x14ac:dyDescent="0.2">
      <c r="A2246" s="224" t="str">
        <f t="shared" si="671"/>
        <v/>
      </c>
      <c r="B2246" s="222" t="str">
        <f t="shared" si="672"/>
        <v/>
      </c>
      <c r="C2246" s="223"/>
      <c r="D2246" s="224" t="str">
        <f t="shared" si="673"/>
        <v/>
      </c>
      <c r="E2246" s="225"/>
      <c r="F2246" s="226">
        <f t="shared" si="674"/>
        <v>0</v>
      </c>
      <c r="G2246" s="286">
        <f t="shared" si="675"/>
        <v>0</v>
      </c>
    </row>
    <row r="2247" spans="1:7" ht="24" customHeight="1" x14ac:dyDescent="0.2">
      <c r="A2247" s="290"/>
      <c r="B2247" s="97"/>
      <c r="D2247" s="97"/>
      <c r="E2247" s="98"/>
      <c r="F2247" s="273" t="s">
        <v>33</v>
      </c>
      <c r="G2247" s="288">
        <f>SUBTOTAL(9,G2238:G2246)</f>
        <v>0</v>
      </c>
    </row>
    <row r="2248" spans="1:7" ht="24" customHeight="1" x14ac:dyDescent="0.2">
      <c r="A2248" s="291"/>
      <c r="B2248" s="97"/>
      <c r="D2248" s="97"/>
      <c r="E2248" s="98"/>
      <c r="G2248" s="289"/>
    </row>
    <row r="2249" spans="1:7" ht="24" customHeight="1" x14ac:dyDescent="0.2">
      <c r="A2249" s="292" t="str">
        <f>B2207</f>
        <v/>
      </c>
      <c r="B2249" s="293" t="str">
        <f>C2207</f>
        <v/>
      </c>
      <c r="C2249" s="104"/>
      <c r="D2249" s="104" t="s">
        <v>34</v>
      </c>
      <c r="E2249" s="105"/>
      <c r="F2249" s="295" t="s">
        <v>35</v>
      </c>
      <c r="G2249" s="294">
        <f>SUBTOTAL(9,G2212:G2248)</f>
        <v>0</v>
      </c>
    </row>
    <row r="2251" spans="1:7" ht="24" customHeight="1" x14ac:dyDescent="0.2">
      <c r="A2251" s="274" t="s">
        <v>37</v>
      </c>
      <c r="B2251" s="275"/>
      <c r="C2251" s="275"/>
      <c r="D2251" s="275"/>
      <c r="E2251" s="275"/>
      <c r="F2251" s="275"/>
      <c r="G2251" s="276"/>
    </row>
    <row r="2252" spans="1:7" ht="24" customHeight="1" x14ac:dyDescent="0.2">
      <c r="A2252" s="277" t="s">
        <v>602</v>
      </c>
      <c r="B2252" s="93" t="str">
        <f>Comitente</f>
        <v>DIRECCION PROVINCIAL DE ESPACIOS VERDES</v>
      </c>
      <c r="C2252" s="89"/>
      <c r="D2252" s="94"/>
      <c r="E2252" s="94"/>
      <c r="F2252" s="95"/>
      <c r="G2252" s="278"/>
    </row>
    <row r="2253" spans="1:7" ht="24" customHeight="1" x14ac:dyDescent="0.2">
      <c r="A2253" s="277" t="s">
        <v>603</v>
      </c>
      <c r="B2253" s="93">
        <f>Contratista</f>
        <v>0</v>
      </c>
      <c r="C2253" s="90"/>
      <c r="D2253" s="90"/>
      <c r="E2253" s="90"/>
      <c r="F2253" s="96"/>
      <c r="G2253" s="279"/>
    </row>
    <row r="2254" spans="1:7" ht="24" customHeight="1" x14ac:dyDescent="0.2">
      <c r="A2254" s="277" t="s">
        <v>24</v>
      </c>
      <c r="B2254" s="93" t="str">
        <f>Obra</f>
        <v>MANTENIMIENTO DEL ÁREA VERDE Y SISITEMA DE RIEGO DEL 
PARQUE BELGRANO E INFINITO POR DESCUBRIR - RENGLON 3</v>
      </c>
      <c r="C2254" s="90"/>
      <c r="D2254" s="90"/>
      <c r="E2254" s="90"/>
      <c r="F2254" s="96" t="s">
        <v>38</v>
      </c>
      <c r="G2254" s="280">
        <f>Fecha_Base</f>
        <v>44908</v>
      </c>
    </row>
    <row r="2255" spans="1:7" ht="24" customHeight="1" x14ac:dyDescent="0.2">
      <c r="A2255" s="281" t="s">
        <v>601</v>
      </c>
      <c r="B2255" s="91" t="str">
        <f>Ubicación</f>
        <v>CAPITAL</v>
      </c>
      <c r="C2255" s="91"/>
      <c r="D2255" s="97"/>
      <c r="E2255" s="98"/>
      <c r="G2255" s="282"/>
    </row>
    <row r="2256" spans="1:7" ht="24" customHeight="1" x14ac:dyDescent="0.2">
      <c r="A2256" s="281" t="s">
        <v>39</v>
      </c>
      <c r="B2256" s="100" t="str">
        <f>IFERROR(VALUE(LEFT(B2257,FIND(".",B2257)-1)),"")</f>
        <v/>
      </c>
      <c r="C2256" s="92" t="str">
        <f>IFERROR(VLOOKUP(B2256,Tabla_CyP,2,FALSE),"")</f>
        <v/>
      </c>
      <c r="E2256" s="98"/>
      <c r="G2256" s="282"/>
    </row>
    <row r="2257" spans="1:123" ht="24" customHeight="1" x14ac:dyDescent="0.2">
      <c r="A2257" s="281" t="s">
        <v>25</v>
      </c>
      <c r="B2257" s="101" t="str">
        <f>IFERROR(VLOOKUP(COUNTIF($A$1:A2257,"ANALISIS DE PRECIOS"),Tabla_NumeroItem,2,FALSE),"")</f>
        <v/>
      </c>
      <c r="C2257" s="92" t="str">
        <f>IFERROR(VLOOKUP(B2257,Tabla_CyP,2,FALSE),"")</f>
        <v/>
      </c>
      <c r="D2257" s="97"/>
      <c r="E2257" s="98"/>
      <c r="F2257" s="96" t="s">
        <v>26</v>
      </c>
      <c r="G2257" s="283" t="str">
        <f>IFERROR(VLOOKUP(B2257,Tabla_CyP,4,FALSE),"")</f>
        <v/>
      </c>
    </row>
    <row r="2258" spans="1:123" ht="24" customHeight="1" x14ac:dyDescent="0.2">
      <c r="A2258" s="281"/>
      <c r="B2258" s="91"/>
      <c r="D2258" s="97"/>
      <c r="E2258" s="98"/>
      <c r="G2258" s="282"/>
    </row>
    <row r="2259" spans="1:123" ht="24" customHeight="1" x14ac:dyDescent="0.2">
      <c r="A2259" s="331" t="s">
        <v>507</v>
      </c>
      <c r="B2259" s="332"/>
      <c r="C2259" s="333" t="s">
        <v>0</v>
      </c>
      <c r="D2259" s="333" t="s">
        <v>27</v>
      </c>
      <c r="E2259" s="335" t="s">
        <v>28</v>
      </c>
      <c r="F2259" s="337" t="s">
        <v>29</v>
      </c>
      <c r="G2259" s="337" t="s">
        <v>30</v>
      </c>
    </row>
    <row r="2260" spans="1:123" s="97" customFormat="1" ht="24" customHeight="1" x14ac:dyDescent="0.2">
      <c r="A2260" s="102" t="s">
        <v>508</v>
      </c>
      <c r="B2260" s="102" t="s">
        <v>509</v>
      </c>
      <c r="C2260" s="334"/>
      <c r="D2260" s="334"/>
      <c r="E2260" s="336"/>
      <c r="F2260" s="338"/>
      <c r="G2260" s="338"/>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284"/>
      <c r="B2261" s="103"/>
      <c r="C2261" s="143" t="s">
        <v>604</v>
      </c>
      <c r="D2261" s="104"/>
      <c r="E2261" s="105"/>
      <c r="F2261" s="106"/>
      <c r="G2261" s="285"/>
    </row>
    <row r="2262" spans="1:123" s="229" customFormat="1" ht="24" customHeight="1" x14ac:dyDescent="0.2">
      <c r="A2262" s="224" t="str">
        <f t="shared" ref="A2262:A2275" si="676">IFERROR(VLOOKUP(C2262,Tabla_Insumos,4,FALSE),"")</f>
        <v/>
      </c>
      <c r="B2262" s="222" t="str">
        <f>IFERROR(VLOOKUP(C2262,Tabla_Insumos,5,FALSE),"")</f>
        <v/>
      </c>
      <c r="C2262" s="223"/>
      <c r="D2262" s="224" t="str">
        <f t="shared" ref="D2262:D2275" si="677">IFERROR(VLOOKUP(C2262,Tabla_Insumos,2,FALSE),"")</f>
        <v/>
      </c>
      <c r="E2262" s="225"/>
      <c r="F2262" s="226">
        <f t="shared" ref="F2262:F2275" si="678">IFERROR(VLOOKUP(C2262,Tabla_Insumos,3,FALSE),0)</f>
        <v>0</v>
      </c>
      <c r="G2262" s="286">
        <f>ROUND(E2262*F2262,2)</f>
        <v>0</v>
      </c>
    </row>
    <row r="2263" spans="1:123" s="229" customFormat="1" ht="24" customHeight="1" x14ac:dyDescent="0.2">
      <c r="A2263" s="224" t="str">
        <f t="shared" si="676"/>
        <v/>
      </c>
      <c r="B2263" s="222" t="str">
        <f t="shared" ref="B2263:B2275" si="679">IFERROR(VLOOKUP(C2263,Tabla_Insumos,5,FALSE),"")</f>
        <v/>
      </c>
      <c r="C2263" s="223"/>
      <c r="D2263" s="224" t="str">
        <f t="shared" si="677"/>
        <v/>
      </c>
      <c r="E2263" s="225"/>
      <c r="F2263" s="226">
        <f t="shared" si="678"/>
        <v>0</v>
      </c>
      <c r="G2263" s="286">
        <f t="shared" ref="G2263:G2275" si="680">ROUND(E2263*F2263,2)</f>
        <v>0</v>
      </c>
    </row>
    <row r="2264" spans="1:123" s="229" customFormat="1" ht="24" customHeight="1" x14ac:dyDescent="0.2">
      <c r="A2264" s="224" t="str">
        <f t="shared" si="676"/>
        <v/>
      </c>
      <c r="B2264" s="222" t="str">
        <f t="shared" si="679"/>
        <v/>
      </c>
      <c r="C2264" s="223"/>
      <c r="D2264" s="224" t="str">
        <f t="shared" si="677"/>
        <v/>
      </c>
      <c r="E2264" s="225"/>
      <c r="F2264" s="226">
        <f t="shared" si="678"/>
        <v>0</v>
      </c>
      <c r="G2264" s="286">
        <f t="shared" si="680"/>
        <v>0</v>
      </c>
    </row>
    <row r="2265" spans="1:123" s="229" customFormat="1" ht="24" customHeight="1" x14ac:dyDescent="0.2">
      <c r="A2265" s="224" t="str">
        <f t="shared" si="676"/>
        <v/>
      </c>
      <c r="B2265" s="222" t="str">
        <f t="shared" si="679"/>
        <v/>
      </c>
      <c r="C2265" s="223"/>
      <c r="D2265" s="224" t="str">
        <f t="shared" si="677"/>
        <v/>
      </c>
      <c r="E2265" s="225"/>
      <c r="F2265" s="226">
        <f t="shared" si="678"/>
        <v>0</v>
      </c>
      <c r="G2265" s="286">
        <f t="shared" si="680"/>
        <v>0</v>
      </c>
    </row>
    <row r="2266" spans="1:123" s="229" customFormat="1" ht="24" customHeight="1" x14ac:dyDescent="0.2">
      <c r="A2266" s="224" t="str">
        <f t="shared" si="676"/>
        <v/>
      </c>
      <c r="B2266" s="222" t="str">
        <f t="shared" si="679"/>
        <v/>
      </c>
      <c r="C2266" s="223"/>
      <c r="D2266" s="224" t="str">
        <f t="shared" si="677"/>
        <v/>
      </c>
      <c r="E2266" s="225"/>
      <c r="F2266" s="226">
        <f t="shared" si="678"/>
        <v>0</v>
      </c>
      <c r="G2266" s="286">
        <f t="shared" si="680"/>
        <v>0</v>
      </c>
    </row>
    <row r="2267" spans="1:123" s="229" customFormat="1" ht="24" customHeight="1" x14ac:dyDescent="0.2">
      <c r="A2267" s="224" t="str">
        <f t="shared" si="676"/>
        <v/>
      </c>
      <c r="B2267" s="222" t="str">
        <f t="shared" si="679"/>
        <v/>
      </c>
      <c r="C2267" s="223"/>
      <c r="D2267" s="224" t="str">
        <f t="shared" si="677"/>
        <v/>
      </c>
      <c r="E2267" s="225"/>
      <c r="F2267" s="226">
        <f t="shared" si="678"/>
        <v>0</v>
      </c>
      <c r="G2267" s="286">
        <f t="shared" si="680"/>
        <v>0</v>
      </c>
    </row>
    <row r="2268" spans="1:123" s="229" customFormat="1" ht="24" customHeight="1" x14ac:dyDescent="0.2">
      <c r="A2268" s="224" t="str">
        <f t="shared" si="676"/>
        <v/>
      </c>
      <c r="B2268" s="222" t="str">
        <f t="shared" si="679"/>
        <v/>
      </c>
      <c r="C2268" s="223"/>
      <c r="D2268" s="224" t="str">
        <f t="shared" si="677"/>
        <v/>
      </c>
      <c r="E2268" s="225"/>
      <c r="F2268" s="226">
        <f t="shared" si="678"/>
        <v>0</v>
      </c>
      <c r="G2268" s="286">
        <f t="shared" si="680"/>
        <v>0</v>
      </c>
    </row>
    <row r="2269" spans="1:123" s="229" customFormat="1" ht="24" customHeight="1" x14ac:dyDescent="0.2">
      <c r="A2269" s="224" t="str">
        <f t="shared" si="676"/>
        <v/>
      </c>
      <c r="B2269" s="222" t="str">
        <f t="shared" si="679"/>
        <v/>
      </c>
      <c r="C2269" s="223"/>
      <c r="D2269" s="224" t="str">
        <f t="shared" si="677"/>
        <v/>
      </c>
      <c r="E2269" s="225"/>
      <c r="F2269" s="226">
        <f t="shared" si="678"/>
        <v>0</v>
      </c>
      <c r="G2269" s="286">
        <f t="shared" si="680"/>
        <v>0</v>
      </c>
    </row>
    <row r="2270" spans="1:123" s="229" customFormat="1" ht="24" customHeight="1" x14ac:dyDescent="0.2">
      <c r="A2270" s="224" t="str">
        <f t="shared" si="676"/>
        <v/>
      </c>
      <c r="B2270" s="222" t="str">
        <f t="shared" si="679"/>
        <v/>
      </c>
      <c r="C2270" s="223"/>
      <c r="D2270" s="224" t="str">
        <f t="shared" si="677"/>
        <v/>
      </c>
      <c r="E2270" s="225"/>
      <c r="F2270" s="226">
        <f t="shared" si="678"/>
        <v>0</v>
      </c>
      <c r="G2270" s="286">
        <f t="shared" si="680"/>
        <v>0</v>
      </c>
    </row>
    <row r="2271" spans="1:123" s="229" customFormat="1" ht="24" customHeight="1" x14ac:dyDescent="0.2">
      <c r="A2271" s="224" t="str">
        <f t="shared" si="676"/>
        <v/>
      </c>
      <c r="B2271" s="222" t="str">
        <f t="shared" si="679"/>
        <v/>
      </c>
      <c r="C2271" s="223"/>
      <c r="D2271" s="224" t="str">
        <f t="shared" si="677"/>
        <v/>
      </c>
      <c r="E2271" s="225"/>
      <c r="F2271" s="226">
        <f t="shared" si="678"/>
        <v>0</v>
      </c>
      <c r="G2271" s="286">
        <f t="shared" si="680"/>
        <v>0</v>
      </c>
    </row>
    <row r="2272" spans="1:123" s="229" customFormat="1" ht="24" customHeight="1" x14ac:dyDescent="0.2">
      <c r="A2272" s="224" t="str">
        <f t="shared" si="676"/>
        <v/>
      </c>
      <c r="B2272" s="222" t="str">
        <f t="shared" si="679"/>
        <v/>
      </c>
      <c r="C2272" s="223"/>
      <c r="D2272" s="224" t="str">
        <f t="shared" si="677"/>
        <v/>
      </c>
      <c r="E2272" s="225"/>
      <c r="F2272" s="226">
        <f t="shared" si="678"/>
        <v>0</v>
      </c>
      <c r="G2272" s="286">
        <f t="shared" si="680"/>
        <v>0</v>
      </c>
    </row>
    <row r="2273" spans="1:7" s="229" customFormat="1" ht="24" customHeight="1" x14ac:dyDescent="0.2">
      <c r="A2273" s="224" t="str">
        <f t="shared" si="676"/>
        <v/>
      </c>
      <c r="B2273" s="222" t="str">
        <f t="shared" si="679"/>
        <v/>
      </c>
      <c r="C2273" s="223"/>
      <c r="D2273" s="224" t="str">
        <f t="shared" si="677"/>
        <v/>
      </c>
      <c r="E2273" s="225"/>
      <c r="F2273" s="226">
        <f t="shared" si="678"/>
        <v>0</v>
      </c>
      <c r="G2273" s="286">
        <f t="shared" si="680"/>
        <v>0</v>
      </c>
    </row>
    <row r="2274" spans="1:7" s="229" customFormat="1" ht="24" customHeight="1" x14ac:dyDescent="0.2">
      <c r="A2274" s="224" t="str">
        <f t="shared" si="676"/>
        <v/>
      </c>
      <c r="B2274" s="222" t="str">
        <f t="shared" si="679"/>
        <v/>
      </c>
      <c r="C2274" s="223"/>
      <c r="D2274" s="224" t="str">
        <f t="shared" si="677"/>
        <v/>
      </c>
      <c r="E2274" s="225"/>
      <c r="F2274" s="226">
        <f t="shared" si="678"/>
        <v>0</v>
      </c>
      <c r="G2274" s="286">
        <f t="shared" si="680"/>
        <v>0</v>
      </c>
    </row>
    <row r="2275" spans="1:7" s="229" customFormat="1" ht="24" customHeight="1" x14ac:dyDescent="0.2">
      <c r="A2275" s="224" t="str">
        <f t="shared" si="676"/>
        <v/>
      </c>
      <c r="B2275" s="222" t="str">
        <f t="shared" si="679"/>
        <v/>
      </c>
      <c r="C2275" s="223"/>
      <c r="D2275" s="224" t="str">
        <f t="shared" si="677"/>
        <v/>
      </c>
      <c r="E2275" s="225"/>
      <c r="F2275" s="227">
        <f t="shared" si="678"/>
        <v>0</v>
      </c>
      <c r="G2275" s="286">
        <f t="shared" si="680"/>
        <v>0</v>
      </c>
    </row>
    <row r="2276" spans="1:7" ht="24" customHeight="1" x14ac:dyDescent="0.2">
      <c r="A2276" s="287"/>
      <c r="D2276" s="97"/>
      <c r="E2276" s="98"/>
      <c r="F2276" s="273" t="s">
        <v>31</v>
      </c>
      <c r="G2276" s="288">
        <f>SUBTOTAL(9,G2262:G2275)</f>
        <v>0</v>
      </c>
    </row>
    <row r="2277" spans="1:7" ht="24" customHeight="1" x14ac:dyDescent="0.2">
      <c r="A2277" s="287"/>
      <c r="C2277" s="107" t="s">
        <v>605</v>
      </c>
      <c r="D2277" s="97"/>
      <c r="E2277" s="98"/>
      <c r="G2277" s="289"/>
    </row>
    <row r="2278" spans="1:7" s="229" customFormat="1" ht="24" customHeight="1" x14ac:dyDescent="0.2">
      <c r="A2278" s="224" t="str">
        <f t="shared" ref="A2278:A2285" si="681">IFERROR(VLOOKUP(C2278,Tabla_Insumos,4,FALSE),"")</f>
        <v/>
      </c>
      <c r="B2278" s="222">
        <f t="shared" ref="B2278:B2285" si="682">IFERROR(VLOOKUP(A2278,Tabla_Indices,5,FALSE),"")</f>
        <v>0</v>
      </c>
      <c r="C2278" s="223"/>
      <c r="D2278" s="224" t="str">
        <f t="shared" ref="D2278:D2285" si="683">IFERROR(VLOOKUP(C2278,Tabla_Insumos,2,FALSE),"")</f>
        <v/>
      </c>
      <c r="E2278" s="225"/>
      <c r="F2278" s="228">
        <f t="shared" ref="F2278:F2285" si="684">IFERROR(VLOOKUP(C2278,Tabla_Insumos,3,FALSE),0)</f>
        <v>0</v>
      </c>
      <c r="G2278" s="286">
        <f>ROUND(E2278*F2278,2)</f>
        <v>0</v>
      </c>
    </row>
    <row r="2279" spans="1:7" s="229" customFormat="1" ht="24" customHeight="1" x14ac:dyDescent="0.2">
      <c r="A2279" s="224" t="str">
        <f t="shared" si="681"/>
        <v/>
      </c>
      <c r="B2279" s="222">
        <f t="shared" si="682"/>
        <v>0</v>
      </c>
      <c r="C2279" s="223"/>
      <c r="D2279" s="224" t="str">
        <f t="shared" si="683"/>
        <v/>
      </c>
      <c r="E2279" s="225"/>
      <c r="F2279" s="228">
        <f t="shared" si="684"/>
        <v>0</v>
      </c>
      <c r="G2279" s="286">
        <f>ROUND(E2279*F2279,2)</f>
        <v>0</v>
      </c>
    </row>
    <row r="2280" spans="1:7" s="229" customFormat="1" ht="24" customHeight="1" x14ac:dyDescent="0.2">
      <c r="A2280" s="224" t="str">
        <f t="shared" si="681"/>
        <v/>
      </c>
      <c r="B2280" s="222">
        <f t="shared" si="682"/>
        <v>0</v>
      </c>
      <c r="C2280" s="223"/>
      <c r="D2280" s="224" t="str">
        <f t="shared" si="683"/>
        <v/>
      </c>
      <c r="E2280" s="225"/>
      <c r="F2280" s="228">
        <f t="shared" si="684"/>
        <v>0</v>
      </c>
      <c r="G2280" s="286">
        <f t="shared" ref="G2280:G2285" si="685">ROUND(E2280*F2280,2)</f>
        <v>0</v>
      </c>
    </row>
    <row r="2281" spans="1:7" s="229" customFormat="1" ht="24" customHeight="1" x14ac:dyDescent="0.2">
      <c r="A2281" s="224" t="str">
        <f t="shared" si="681"/>
        <v/>
      </c>
      <c r="B2281" s="222">
        <f t="shared" si="682"/>
        <v>0</v>
      </c>
      <c r="C2281" s="223"/>
      <c r="D2281" s="224" t="str">
        <f t="shared" si="683"/>
        <v/>
      </c>
      <c r="E2281" s="225"/>
      <c r="F2281" s="228">
        <f t="shared" si="684"/>
        <v>0</v>
      </c>
      <c r="G2281" s="286">
        <f t="shared" si="685"/>
        <v>0</v>
      </c>
    </row>
    <row r="2282" spans="1:7" s="229" customFormat="1" ht="24" customHeight="1" x14ac:dyDescent="0.2">
      <c r="A2282" s="224" t="str">
        <f t="shared" si="681"/>
        <v/>
      </c>
      <c r="B2282" s="222">
        <f t="shared" si="682"/>
        <v>0</v>
      </c>
      <c r="C2282" s="223"/>
      <c r="D2282" s="224" t="str">
        <f t="shared" si="683"/>
        <v/>
      </c>
      <c r="E2282" s="225"/>
      <c r="F2282" s="226">
        <f t="shared" si="684"/>
        <v>0</v>
      </c>
      <c r="G2282" s="286">
        <f t="shared" si="685"/>
        <v>0</v>
      </c>
    </row>
    <row r="2283" spans="1:7" s="229" customFormat="1" ht="24" customHeight="1" x14ac:dyDescent="0.2">
      <c r="A2283" s="224" t="str">
        <f t="shared" si="681"/>
        <v/>
      </c>
      <c r="B2283" s="222">
        <f t="shared" si="682"/>
        <v>0</v>
      </c>
      <c r="C2283" s="223"/>
      <c r="D2283" s="224" t="str">
        <f t="shared" si="683"/>
        <v/>
      </c>
      <c r="E2283" s="225"/>
      <c r="F2283" s="226">
        <f t="shared" si="684"/>
        <v>0</v>
      </c>
      <c r="G2283" s="286">
        <f t="shared" si="685"/>
        <v>0</v>
      </c>
    </row>
    <row r="2284" spans="1:7" s="229" customFormat="1" ht="24" customHeight="1" x14ac:dyDescent="0.2">
      <c r="A2284" s="224" t="str">
        <f t="shared" si="681"/>
        <v/>
      </c>
      <c r="B2284" s="222">
        <f t="shared" si="682"/>
        <v>0</v>
      </c>
      <c r="C2284" s="223"/>
      <c r="D2284" s="224" t="str">
        <f t="shared" si="683"/>
        <v/>
      </c>
      <c r="E2284" s="225"/>
      <c r="F2284" s="226">
        <f t="shared" si="684"/>
        <v>0</v>
      </c>
      <c r="G2284" s="286">
        <f t="shared" si="685"/>
        <v>0</v>
      </c>
    </row>
    <row r="2285" spans="1:7" s="229" customFormat="1" ht="24" customHeight="1" x14ac:dyDescent="0.2">
      <c r="A2285" s="224" t="str">
        <f t="shared" si="681"/>
        <v/>
      </c>
      <c r="B2285" s="222">
        <f t="shared" si="682"/>
        <v>0</v>
      </c>
      <c r="C2285" s="223"/>
      <c r="D2285" s="224" t="str">
        <f t="shared" si="683"/>
        <v/>
      </c>
      <c r="E2285" s="225"/>
      <c r="F2285" s="226">
        <f t="shared" si="684"/>
        <v>0</v>
      </c>
      <c r="G2285" s="286">
        <f t="shared" si="685"/>
        <v>0</v>
      </c>
    </row>
    <row r="2286" spans="1:7" ht="24" customHeight="1" x14ac:dyDescent="0.2">
      <c r="A2286" s="287"/>
      <c r="D2286" s="97"/>
      <c r="E2286" s="98"/>
      <c r="F2286" s="273" t="s">
        <v>32</v>
      </c>
      <c r="G2286" s="288">
        <f>SUBTOTAL(9,G2278:G2285)</f>
        <v>0</v>
      </c>
    </row>
    <row r="2287" spans="1:7" ht="24" customHeight="1" x14ac:dyDescent="0.2">
      <c r="A2287" s="287"/>
      <c r="C2287" s="107" t="s">
        <v>606</v>
      </c>
      <c r="D2287" s="97"/>
      <c r="E2287" s="98"/>
      <c r="G2287" s="289"/>
    </row>
    <row r="2288" spans="1:7" s="229" customFormat="1" ht="24" customHeight="1" x14ac:dyDescent="0.2">
      <c r="A2288" s="224" t="str">
        <f t="shared" ref="A2288:A2296" si="686">IFERROR(VLOOKUP(C2288,Tabla_Insumos,4,FALSE),"")</f>
        <v/>
      </c>
      <c r="B2288" s="222" t="str">
        <f t="shared" ref="B2288:B2296" si="687">IFERROR(VLOOKUP(C2288,Tabla_Insumos,5,FALSE),"")</f>
        <v/>
      </c>
      <c r="C2288" s="223"/>
      <c r="D2288" s="224" t="str">
        <f t="shared" ref="D2288:D2296" si="688">IFERROR(VLOOKUP(C2288,Tabla_Insumos,2,FALSE),"")</f>
        <v/>
      </c>
      <c r="E2288" s="225"/>
      <c r="F2288" s="226">
        <f t="shared" ref="F2288:F2296" si="689">IFERROR(VLOOKUP(C2288,Tabla_Insumos,3,FALSE),0)</f>
        <v>0</v>
      </c>
      <c r="G2288" s="286">
        <f t="shared" ref="G2288:G2296" si="690">ROUND(E2288*F2288,2)</f>
        <v>0</v>
      </c>
    </row>
    <row r="2289" spans="1:7" s="229" customFormat="1" ht="24" customHeight="1" x14ac:dyDescent="0.2">
      <c r="A2289" s="224" t="str">
        <f t="shared" si="686"/>
        <v/>
      </c>
      <c r="B2289" s="222" t="str">
        <f t="shared" si="687"/>
        <v/>
      </c>
      <c r="C2289" s="223"/>
      <c r="D2289" s="224" t="str">
        <f t="shared" si="688"/>
        <v/>
      </c>
      <c r="E2289" s="225"/>
      <c r="F2289" s="226">
        <f t="shared" si="689"/>
        <v>0</v>
      </c>
      <c r="G2289" s="286">
        <f t="shared" si="690"/>
        <v>0</v>
      </c>
    </row>
    <row r="2290" spans="1:7" s="229" customFormat="1" ht="24" customHeight="1" x14ac:dyDescent="0.2">
      <c r="A2290" s="224" t="str">
        <f t="shared" si="686"/>
        <v/>
      </c>
      <c r="B2290" s="222" t="str">
        <f t="shared" si="687"/>
        <v/>
      </c>
      <c r="C2290" s="223"/>
      <c r="D2290" s="224" t="str">
        <f t="shared" si="688"/>
        <v/>
      </c>
      <c r="E2290" s="225"/>
      <c r="F2290" s="226">
        <f t="shared" si="689"/>
        <v>0</v>
      </c>
      <c r="G2290" s="286">
        <f t="shared" si="690"/>
        <v>0</v>
      </c>
    </row>
    <row r="2291" spans="1:7" s="229" customFormat="1" ht="24" customHeight="1" x14ac:dyDescent="0.2">
      <c r="A2291" s="224" t="str">
        <f t="shared" si="686"/>
        <v/>
      </c>
      <c r="B2291" s="222" t="str">
        <f t="shared" si="687"/>
        <v/>
      </c>
      <c r="C2291" s="223"/>
      <c r="D2291" s="224" t="str">
        <f t="shared" si="688"/>
        <v/>
      </c>
      <c r="E2291" s="225"/>
      <c r="F2291" s="226">
        <f t="shared" si="689"/>
        <v>0</v>
      </c>
      <c r="G2291" s="286">
        <f t="shared" si="690"/>
        <v>0</v>
      </c>
    </row>
    <row r="2292" spans="1:7" s="229" customFormat="1" ht="24" customHeight="1" x14ac:dyDescent="0.2">
      <c r="A2292" s="224" t="str">
        <f t="shared" si="686"/>
        <v/>
      </c>
      <c r="B2292" s="222" t="str">
        <f t="shared" si="687"/>
        <v/>
      </c>
      <c r="C2292" s="223"/>
      <c r="D2292" s="224" t="str">
        <f t="shared" si="688"/>
        <v/>
      </c>
      <c r="E2292" s="225"/>
      <c r="F2292" s="226">
        <f t="shared" si="689"/>
        <v>0</v>
      </c>
      <c r="G2292" s="286">
        <f t="shared" si="690"/>
        <v>0</v>
      </c>
    </row>
    <row r="2293" spans="1:7" s="229" customFormat="1" ht="24" customHeight="1" x14ac:dyDescent="0.2">
      <c r="A2293" s="224" t="str">
        <f t="shared" si="686"/>
        <v/>
      </c>
      <c r="B2293" s="222" t="str">
        <f t="shared" si="687"/>
        <v/>
      </c>
      <c r="C2293" s="223"/>
      <c r="D2293" s="224" t="str">
        <f t="shared" si="688"/>
        <v/>
      </c>
      <c r="E2293" s="225"/>
      <c r="F2293" s="226">
        <f t="shared" si="689"/>
        <v>0</v>
      </c>
      <c r="G2293" s="286">
        <f t="shared" si="690"/>
        <v>0</v>
      </c>
    </row>
    <row r="2294" spans="1:7" s="229" customFormat="1" ht="24" customHeight="1" x14ac:dyDescent="0.2">
      <c r="A2294" s="224" t="str">
        <f t="shared" si="686"/>
        <v/>
      </c>
      <c r="B2294" s="222" t="str">
        <f t="shared" si="687"/>
        <v/>
      </c>
      <c r="C2294" s="223"/>
      <c r="D2294" s="224" t="str">
        <f t="shared" si="688"/>
        <v/>
      </c>
      <c r="E2294" s="225"/>
      <c r="F2294" s="226">
        <f t="shared" si="689"/>
        <v>0</v>
      </c>
      <c r="G2294" s="286">
        <f t="shared" si="690"/>
        <v>0</v>
      </c>
    </row>
    <row r="2295" spans="1:7" s="229" customFormat="1" ht="24" customHeight="1" x14ac:dyDescent="0.2">
      <c r="A2295" s="224" t="str">
        <f t="shared" si="686"/>
        <v/>
      </c>
      <c r="B2295" s="222" t="str">
        <f t="shared" si="687"/>
        <v/>
      </c>
      <c r="C2295" s="223"/>
      <c r="D2295" s="224" t="str">
        <f t="shared" si="688"/>
        <v/>
      </c>
      <c r="E2295" s="225"/>
      <c r="F2295" s="226">
        <f t="shared" si="689"/>
        <v>0</v>
      </c>
      <c r="G2295" s="286">
        <f t="shared" si="690"/>
        <v>0</v>
      </c>
    </row>
    <row r="2296" spans="1:7" s="229" customFormat="1" ht="24" customHeight="1" x14ac:dyDescent="0.2">
      <c r="A2296" s="224" t="str">
        <f t="shared" si="686"/>
        <v/>
      </c>
      <c r="B2296" s="222" t="str">
        <f t="shared" si="687"/>
        <v/>
      </c>
      <c r="C2296" s="223"/>
      <c r="D2296" s="224" t="str">
        <f t="shared" si="688"/>
        <v/>
      </c>
      <c r="E2296" s="225"/>
      <c r="F2296" s="226">
        <f t="shared" si="689"/>
        <v>0</v>
      </c>
      <c r="G2296" s="286">
        <f t="shared" si="690"/>
        <v>0</v>
      </c>
    </row>
    <row r="2297" spans="1:7" ht="24" customHeight="1" x14ac:dyDescent="0.2">
      <c r="A2297" s="290"/>
      <c r="B2297" s="97"/>
      <c r="D2297" s="97"/>
      <c r="E2297" s="98"/>
      <c r="F2297" s="273" t="s">
        <v>33</v>
      </c>
      <c r="G2297" s="288">
        <f>SUBTOTAL(9,G2288:G2296)</f>
        <v>0</v>
      </c>
    </row>
    <row r="2298" spans="1:7" ht="24" customHeight="1" x14ac:dyDescent="0.2">
      <c r="A2298" s="291"/>
      <c r="B2298" s="97"/>
      <c r="D2298" s="97"/>
      <c r="E2298" s="98"/>
      <c r="G2298" s="289"/>
    </row>
    <row r="2299" spans="1:7" ht="24" customHeight="1" x14ac:dyDescent="0.2">
      <c r="A2299" s="292" t="str">
        <f>B2257</f>
        <v/>
      </c>
      <c r="B2299" s="293" t="str">
        <f>C2257</f>
        <v/>
      </c>
      <c r="C2299" s="104"/>
      <c r="D2299" s="104" t="s">
        <v>34</v>
      </c>
      <c r="E2299" s="105"/>
      <c r="F2299" s="295" t="s">
        <v>35</v>
      </c>
      <c r="G2299" s="294">
        <f>SUBTOTAL(9,G2262:G2298)</f>
        <v>0</v>
      </c>
    </row>
    <row r="2301" spans="1:7" ht="24" customHeight="1" x14ac:dyDescent="0.2">
      <c r="A2301" s="274" t="s">
        <v>37</v>
      </c>
      <c r="B2301" s="275"/>
      <c r="C2301" s="275"/>
      <c r="D2301" s="275"/>
      <c r="E2301" s="275"/>
      <c r="F2301" s="275"/>
      <c r="G2301" s="276"/>
    </row>
    <row r="2302" spans="1:7" ht="24" customHeight="1" x14ac:dyDescent="0.2">
      <c r="A2302" s="277" t="s">
        <v>602</v>
      </c>
      <c r="B2302" s="93" t="str">
        <f>Comitente</f>
        <v>DIRECCION PROVINCIAL DE ESPACIOS VERDES</v>
      </c>
      <c r="C2302" s="89"/>
      <c r="D2302" s="94"/>
      <c r="E2302" s="94"/>
      <c r="F2302" s="95"/>
      <c r="G2302" s="278"/>
    </row>
    <row r="2303" spans="1:7" ht="24" customHeight="1" x14ac:dyDescent="0.2">
      <c r="A2303" s="277" t="s">
        <v>603</v>
      </c>
      <c r="B2303" s="93">
        <f>Contratista</f>
        <v>0</v>
      </c>
      <c r="C2303" s="90"/>
      <c r="D2303" s="90"/>
      <c r="E2303" s="90"/>
      <c r="F2303" s="96"/>
      <c r="G2303" s="279"/>
    </row>
    <row r="2304" spans="1:7" ht="24" customHeight="1" x14ac:dyDescent="0.2">
      <c r="A2304" s="277" t="s">
        <v>24</v>
      </c>
      <c r="B2304" s="93" t="str">
        <f>Obra</f>
        <v>MANTENIMIENTO DEL ÁREA VERDE Y SISITEMA DE RIEGO DEL 
PARQUE BELGRANO E INFINITO POR DESCUBRIR - RENGLON 3</v>
      </c>
      <c r="C2304" s="90"/>
      <c r="D2304" s="90"/>
      <c r="E2304" s="90"/>
      <c r="F2304" s="96" t="s">
        <v>38</v>
      </c>
      <c r="G2304" s="280">
        <f>Fecha_Base</f>
        <v>44908</v>
      </c>
    </row>
    <row r="2305" spans="1:123" ht="24" customHeight="1" x14ac:dyDescent="0.2">
      <c r="A2305" s="281" t="s">
        <v>601</v>
      </c>
      <c r="B2305" s="91" t="str">
        <f>Ubicación</f>
        <v>CAPITAL</v>
      </c>
      <c r="C2305" s="91"/>
      <c r="D2305" s="97"/>
      <c r="E2305" s="98"/>
      <c r="G2305" s="282"/>
    </row>
    <row r="2306" spans="1:123" ht="24" customHeight="1" x14ac:dyDescent="0.2">
      <c r="A2306" s="281" t="s">
        <v>39</v>
      </c>
      <c r="B2306" s="100" t="str">
        <f>IFERROR(VALUE(LEFT(B2307,FIND(".",B2307)-1)),"")</f>
        <v/>
      </c>
      <c r="C2306" s="92" t="str">
        <f>IFERROR(VLOOKUP(B2306,Tabla_CyP,2,FALSE),"")</f>
        <v/>
      </c>
      <c r="E2306" s="98"/>
      <c r="G2306" s="282"/>
    </row>
    <row r="2307" spans="1:123" ht="24" customHeight="1" x14ac:dyDescent="0.2">
      <c r="A2307" s="281" t="s">
        <v>25</v>
      </c>
      <c r="B2307" s="101" t="str">
        <f>IFERROR(VLOOKUP(COUNTIF($A$1:A2307,"ANALISIS DE PRECIOS"),Tabla_NumeroItem,2,FALSE),"")</f>
        <v/>
      </c>
      <c r="C2307" s="92" t="str">
        <f>IFERROR(VLOOKUP(B2307,Tabla_CyP,2,FALSE),"")</f>
        <v/>
      </c>
      <c r="D2307" s="97"/>
      <c r="E2307" s="98"/>
      <c r="F2307" s="96" t="s">
        <v>26</v>
      </c>
      <c r="G2307" s="283" t="str">
        <f>IFERROR(VLOOKUP(B2307,Tabla_CyP,4,FALSE),"")</f>
        <v/>
      </c>
    </row>
    <row r="2308" spans="1:123" ht="24" customHeight="1" x14ac:dyDescent="0.2">
      <c r="A2308" s="281"/>
      <c r="B2308" s="91"/>
      <c r="D2308" s="97"/>
      <c r="E2308" s="98"/>
      <c r="G2308" s="282"/>
    </row>
    <row r="2309" spans="1:123" ht="24" customHeight="1" x14ac:dyDescent="0.2">
      <c r="A2309" s="331" t="s">
        <v>507</v>
      </c>
      <c r="B2309" s="332"/>
      <c r="C2309" s="333" t="s">
        <v>0</v>
      </c>
      <c r="D2309" s="333" t="s">
        <v>27</v>
      </c>
      <c r="E2309" s="335" t="s">
        <v>28</v>
      </c>
      <c r="F2309" s="337" t="s">
        <v>29</v>
      </c>
      <c r="G2309" s="337" t="s">
        <v>30</v>
      </c>
    </row>
    <row r="2310" spans="1:123" s="97" customFormat="1" ht="24" customHeight="1" x14ac:dyDescent="0.2">
      <c r="A2310" s="102" t="s">
        <v>508</v>
      </c>
      <c r="B2310" s="102" t="s">
        <v>509</v>
      </c>
      <c r="C2310" s="334"/>
      <c r="D2310" s="334"/>
      <c r="E2310" s="336"/>
      <c r="F2310" s="338"/>
      <c r="G2310" s="338"/>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284"/>
      <c r="B2311" s="103"/>
      <c r="C2311" s="143" t="s">
        <v>604</v>
      </c>
      <c r="D2311" s="104"/>
      <c r="E2311" s="105"/>
      <c r="F2311" s="106"/>
      <c r="G2311" s="285"/>
    </row>
    <row r="2312" spans="1:123" s="229" customFormat="1" ht="24" customHeight="1" x14ac:dyDescent="0.2">
      <c r="A2312" s="224" t="str">
        <f t="shared" ref="A2312:A2325" si="691">IFERROR(VLOOKUP(C2312,Tabla_Insumos,4,FALSE),"")</f>
        <v/>
      </c>
      <c r="B2312" s="222" t="str">
        <f>IFERROR(VLOOKUP(C2312,Tabla_Insumos,5,FALSE),"")</f>
        <v/>
      </c>
      <c r="C2312" s="223"/>
      <c r="D2312" s="224" t="str">
        <f t="shared" ref="D2312:D2325" si="692">IFERROR(VLOOKUP(C2312,Tabla_Insumos,2,FALSE),"")</f>
        <v/>
      </c>
      <c r="E2312" s="225"/>
      <c r="F2312" s="226">
        <f t="shared" ref="F2312:F2325" si="693">IFERROR(VLOOKUP(C2312,Tabla_Insumos,3,FALSE),0)</f>
        <v>0</v>
      </c>
      <c r="G2312" s="286">
        <f>ROUND(E2312*F2312,2)</f>
        <v>0</v>
      </c>
    </row>
    <row r="2313" spans="1:123" s="229" customFormat="1" ht="24" customHeight="1" x14ac:dyDescent="0.2">
      <c r="A2313" s="224" t="str">
        <f t="shared" si="691"/>
        <v/>
      </c>
      <c r="B2313" s="222" t="str">
        <f t="shared" ref="B2313:B2325" si="694">IFERROR(VLOOKUP(C2313,Tabla_Insumos,5,FALSE),"")</f>
        <v/>
      </c>
      <c r="C2313" s="223"/>
      <c r="D2313" s="224" t="str">
        <f t="shared" si="692"/>
        <v/>
      </c>
      <c r="E2313" s="225"/>
      <c r="F2313" s="226">
        <f t="shared" si="693"/>
        <v>0</v>
      </c>
      <c r="G2313" s="286">
        <f t="shared" ref="G2313:G2325" si="695">ROUND(E2313*F2313,2)</f>
        <v>0</v>
      </c>
    </row>
    <row r="2314" spans="1:123" s="229" customFormat="1" ht="24" customHeight="1" x14ac:dyDescent="0.2">
      <c r="A2314" s="224" t="str">
        <f t="shared" si="691"/>
        <v/>
      </c>
      <c r="B2314" s="222" t="str">
        <f t="shared" si="694"/>
        <v/>
      </c>
      <c r="C2314" s="223"/>
      <c r="D2314" s="224" t="str">
        <f t="shared" si="692"/>
        <v/>
      </c>
      <c r="E2314" s="225"/>
      <c r="F2314" s="226">
        <f t="shared" si="693"/>
        <v>0</v>
      </c>
      <c r="G2314" s="286">
        <f t="shared" si="695"/>
        <v>0</v>
      </c>
    </row>
    <row r="2315" spans="1:123" s="229" customFormat="1" ht="24" customHeight="1" x14ac:dyDescent="0.2">
      <c r="A2315" s="224" t="str">
        <f t="shared" si="691"/>
        <v/>
      </c>
      <c r="B2315" s="222" t="str">
        <f t="shared" si="694"/>
        <v/>
      </c>
      <c r="C2315" s="223"/>
      <c r="D2315" s="224" t="str">
        <f t="shared" si="692"/>
        <v/>
      </c>
      <c r="E2315" s="225"/>
      <c r="F2315" s="226">
        <f t="shared" si="693"/>
        <v>0</v>
      </c>
      <c r="G2315" s="286">
        <f t="shared" si="695"/>
        <v>0</v>
      </c>
    </row>
    <row r="2316" spans="1:123" s="229" customFormat="1" ht="24" customHeight="1" x14ac:dyDescent="0.2">
      <c r="A2316" s="224" t="str">
        <f t="shared" si="691"/>
        <v/>
      </c>
      <c r="B2316" s="222" t="str">
        <f t="shared" si="694"/>
        <v/>
      </c>
      <c r="C2316" s="223"/>
      <c r="D2316" s="224" t="str">
        <f t="shared" si="692"/>
        <v/>
      </c>
      <c r="E2316" s="225"/>
      <c r="F2316" s="226">
        <f t="shared" si="693"/>
        <v>0</v>
      </c>
      <c r="G2316" s="286">
        <f t="shared" si="695"/>
        <v>0</v>
      </c>
    </row>
    <row r="2317" spans="1:123" s="229" customFormat="1" ht="24" customHeight="1" x14ac:dyDescent="0.2">
      <c r="A2317" s="224" t="str">
        <f t="shared" si="691"/>
        <v/>
      </c>
      <c r="B2317" s="222" t="str">
        <f t="shared" si="694"/>
        <v/>
      </c>
      <c r="C2317" s="223"/>
      <c r="D2317" s="224" t="str">
        <f t="shared" si="692"/>
        <v/>
      </c>
      <c r="E2317" s="225"/>
      <c r="F2317" s="226">
        <f t="shared" si="693"/>
        <v>0</v>
      </c>
      <c r="G2317" s="286">
        <f t="shared" si="695"/>
        <v>0</v>
      </c>
    </row>
    <row r="2318" spans="1:123" s="229" customFormat="1" ht="24" customHeight="1" x14ac:dyDescent="0.2">
      <c r="A2318" s="224" t="str">
        <f t="shared" si="691"/>
        <v/>
      </c>
      <c r="B2318" s="222" t="str">
        <f t="shared" si="694"/>
        <v/>
      </c>
      <c r="C2318" s="223"/>
      <c r="D2318" s="224" t="str">
        <f t="shared" si="692"/>
        <v/>
      </c>
      <c r="E2318" s="225"/>
      <c r="F2318" s="226">
        <f t="shared" si="693"/>
        <v>0</v>
      </c>
      <c r="G2318" s="286">
        <f t="shared" si="695"/>
        <v>0</v>
      </c>
    </row>
    <row r="2319" spans="1:123" s="229" customFormat="1" ht="24" customHeight="1" x14ac:dyDescent="0.2">
      <c r="A2319" s="224" t="str">
        <f t="shared" si="691"/>
        <v/>
      </c>
      <c r="B2319" s="222" t="str">
        <f t="shared" si="694"/>
        <v/>
      </c>
      <c r="C2319" s="223"/>
      <c r="D2319" s="224" t="str">
        <f t="shared" si="692"/>
        <v/>
      </c>
      <c r="E2319" s="225"/>
      <c r="F2319" s="226">
        <f t="shared" si="693"/>
        <v>0</v>
      </c>
      <c r="G2319" s="286">
        <f t="shared" si="695"/>
        <v>0</v>
      </c>
    </row>
    <row r="2320" spans="1:123" s="229" customFormat="1" ht="24" customHeight="1" x14ac:dyDescent="0.2">
      <c r="A2320" s="224" t="str">
        <f t="shared" si="691"/>
        <v/>
      </c>
      <c r="B2320" s="222" t="str">
        <f t="shared" si="694"/>
        <v/>
      </c>
      <c r="C2320" s="223"/>
      <c r="D2320" s="224" t="str">
        <f t="shared" si="692"/>
        <v/>
      </c>
      <c r="E2320" s="225"/>
      <c r="F2320" s="226">
        <f t="shared" si="693"/>
        <v>0</v>
      </c>
      <c r="G2320" s="286">
        <f t="shared" si="695"/>
        <v>0</v>
      </c>
    </row>
    <row r="2321" spans="1:7" s="229" customFormat="1" ht="24" customHeight="1" x14ac:dyDescent="0.2">
      <c r="A2321" s="224" t="str">
        <f t="shared" si="691"/>
        <v/>
      </c>
      <c r="B2321" s="222" t="str">
        <f t="shared" si="694"/>
        <v/>
      </c>
      <c r="C2321" s="223"/>
      <c r="D2321" s="224" t="str">
        <f t="shared" si="692"/>
        <v/>
      </c>
      <c r="E2321" s="225"/>
      <c r="F2321" s="226">
        <f t="shared" si="693"/>
        <v>0</v>
      </c>
      <c r="G2321" s="286">
        <f t="shared" si="695"/>
        <v>0</v>
      </c>
    </row>
    <row r="2322" spans="1:7" s="229" customFormat="1" ht="24" customHeight="1" x14ac:dyDescent="0.2">
      <c r="A2322" s="224" t="str">
        <f t="shared" si="691"/>
        <v/>
      </c>
      <c r="B2322" s="222" t="str">
        <f t="shared" si="694"/>
        <v/>
      </c>
      <c r="C2322" s="223"/>
      <c r="D2322" s="224" t="str">
        <f t="shared" si="692"/>
        <v/>
      </c>
      <c r="E2322" s="225"/>
      <c r="F2322" s="226">
        <f t="shared" si="693"/>
        <v>0</v>
      </c>
      <c r="G2322" s="286">
        <f t="shared" si="695"/>
        <v>0</v>
      </c>
    </row>
    <row r="2323" spans="1:7" s="229" customFormat="1" ht="24" customHeight="1" x14ac:dyDescent="0.2">
      <c r="A2323" s="224" t="str">
        <f t="shared" si="691"/>
        <v/>
      </c>
      <c r="B2323" s="222" t="str">
        <f t="shared" si="694"/>
        <v/>
      </c>
      <c r="C2323" s="223"/>
      <c r="D2323" s="224" t="str">
        <f t="shared" si="692"/>
        <v/>
      </c>
      <c r="E2323" s="225"/>
      <c r="F2323" s="226">
        <f t="shared" si="693"/>
        <v>0</v>
      </c>
      <c r="G2323" s="286">
        <f t="shared" si="695"/>
        <v>0</v>
      </c>
    </row>
    <row r="2324" spans="1:7" s="229" customFormat="1" ht="24" customHeight="1" x14ac:dyDescent="0.2">
      <c r="A2324" s="224" t="str">
        <f t="shared" si="691"/>
        <v/>
      </c>
      <c r="B2324" s="222" t="str">
        <f t="shared" si="694"/>
        <v/>
      </c>
      <c r="C2324" s="223"/>
      <c r="D2324" s="224" t="str">
        <f t="shared" si="692"/>
        <v/>
      </c>
      <c r="E2324" s="225"/>
      <c r="F2324" s="226">
        <f t="shared" si="693"/>
        <v>0</v>
      </c>
      <c r="G2324" s="286">
        <f t="shared" si="695"/>
        <v>0</v>
      </c>
    </row>
    <row r="2325" spans="1:7" s="229" customFormat="1" ht="24" customHeight="1" x14ac:dyDescent="0.2">
      <c r="A2325" s="224" t="str">
        <f t="shared" si="691"/>
        <v/>
      </c>
      <c r="B2325" s="222" t="str">
        <f t="shared" si="694"/>
        <v/>
      </c>
      <c r="C2325" s="223"/>
      <c r="D2325" s="224" t="str">
        <f t="shared" si="692"/>
        <v/>
      </c>
      <c r="E2325" s="225"/>
      <c r="F2325" s="227">
        <f t="shared" si="693"/>
        <v>0</v>
      </c>
      <c r="G2325" s="286">
        <f t="shared" si="695"/>
        <v>0</v>
      </c>
    </row>
    <row r="2326" spans="1:7" ht="24" customHeight="1" x14ac:dyDescent="0.2">
      <c r="A2326" s="287"/>
      <c r="D2326" s="97"/>
      <c r="E2326" s="98"/>
      <c r="F2326" s="273" t="s">
        <v>31</v>
      </c>
      <c r="G2326" s="288">
        <f>SUBTOTAL(9,G2312:G2325)</f>
        <v>0</v>
      </c>
    </row>
    <row r="2327" spans="1:7" ht="24" customHeight="1" x14ac:dyDescent="0.2">
      <c r="A2327" s="287"/>
      <c r="C2327" s="107" t="s">
        <v>605</v>
      </c>
      <c r="D2327" s="97"/>
      <c r="E2327" s="98"/>
      <c r="G2327" s="289"/>
    </row>
    <row r="2328" spans="1:7" s="229" customFormat="1" ht="24" customHeight="1" x14ac:dyDescent="0.2">
      <c r="A2328" s="224" t="str">
        <f t="shared" ref="A2328:A2335" si="696">IFERROR(VLOOKUP(C2328,Tabla_Insumos,4,FALSE),"")</f>
        <v/>
      </c>
      <c r="B2328" s="222">
        <f t="shared" ref="B2328:B2335" si="697">IFERROR(VLOOKUP(A2328,Tabla_Indices,5,FALSE),"")</f>
        <v>0</v>
      </c>
      <c r="C2328" s="223"/>
      <c r="D2328" s="224" t="str">
        <f t="shared" ref="D2328:D2335" si="698">IFERROR(VLOOKUP(C2328,Tabla_Insumos,2,FALSE),"")</f>
        <v/>
      </c>
      <c r="E2328" s="225"/>
      <c r="F2328" s="228">
        <f t="shared" ref="F2328:F2335" si="699">IFERROR(VLOOKUP(C2328,Tabla_Insumos,3,FALSE),0)</f>
        <v>0</v>
      </c>
      <c r="G2328" s="286">
        <f>ROUND(E2328*F2328,2)</f>
        <v>0</v>
      </c>
    </row>
    <row r="2329" spans="1:7" s="229" customFormat="1" ht="24" customHeight="1" x14ac:dyDescent="0.2">
      <c r="A2329" s="224" t="str">
        <f t="shared" si="696"/>
        <v/>
      </c>
      <c r="B2329" s="222">
        <f t="shared" si="697"/>
        <v>0</v>
      </c>
      <c r="C2329" s="223"/>
      <c r="D2329" s="224" t="str">
        <f t="shared" si="698"/>
        <v/>
      </c>
      <c r="E2329" s="225"/>
      <c r="F2329" s="228">
        <f t="shared" si="699"/>
        <v>0</v>
      </c>
      <c r="G2329" s="286">
        <f>ROUND(E2329*F2329,2)</f>
        <v>0</v>
      </c>
    </row>
    <row r="2330" spans="1:7" s="229" customFormat="1" ht="24" customHeight="1" x14ac:dyDescent="0.2">
      <c r="A2330" s="224" t="str">
        <f t="shared" si="696"/>
        <v/>
      </c>
      <c r="B2330" s="222">
        <f t="shared" si="697"/>
        <v>0</v>
      </c>
      <c r="C2330" s="223"/>
      <c r="D2330" s="224" t="str">
        <f t="shared" si="698"/>
        <v/>
      </c>
      <c r="E2330" s="225"/>
      <c r="F2330" s="228">
        <f t="shared" si="699"/>
        <v>0</v>
      </c>
      <c r="G2330" s="286">
        <f t="shared" ref="G2330:G2335" si="700">ROUND(E2330*F2330,2)</f>
        <v>0</v>
      </c>
    </row>
    <row r="2331" spans="1:7" s="229" customFormat="1" ht="24" customHeight="1" x14ac:dyDescent="0.2">
      <c r="A2331" s="224" t="str">
        <f t="shared" si="696"/>
        <v/>
      </c>
      <c r="B2331" s="222">
        <f t="shared" si="697"/>
        <v>0</v>
      </c>
      <c r="C2331" s="223"/>
      <c r="D2331" s="224" t="str">
        <f t="shared" si="698"/>
        <v/>
      </c>
      <c r="E2331" s="225"/>
      <c r="F2331" s="228">
        <f t="shared" si="699"/>
        <v>0</v>
      </c>
      <c r="G2331" s="286">
        <f t="shared" si="700"/>
        <v>0</v>
      </c>
    </row>
    <row r="2332" spans="1:7" s="229" customFormat="1" ht="24" customHeight="1" x14ac:dyDescent="0.2">
      <c r="A2332" s="224" t="str">
        <f t="shared" si="696"/>
        <v/>
      </c>
      <c r="B2332" s="222">
        <f t="shared" si="697"/>
        <v>0</v>
      </c>
      <c r="C2332" s="223"/>
      <c r="D2332" s="224" t="str">
        <f t="shared" si="698"/>
        <v/>
      </c>
      <c r="E2332" s="225"/>
      <c r="F2332" s="226">
        <f t="shared" si="699"/>
        <v>0</v>
      </c>
      <c r="G2332" s="286">
        <f t="shared" si="700"/>
        <v>0</v>
      </c>
    </row>
    <row r="2333" spans="1:7" s="229" customFormat="1" ht="24" customHeight="1" x14ac:dyDescent="0.2">
      <c r="A2333" s="224" t="str">
        <f t="shared" si="696"/>
        <v/>
      </c>
      <c r="B2333" s="222">
        <f t="shared" si="697"/>
        <v>0</v>
      </c>
      <c r="C2333" s="223"/>
      <c r="D2333" s="224" t="str">
        <f t="shared" si="698"/>
        <v/>
      </c>
      <c r="E2333" s="225"/>
      <c r="F2333" s="226">
        <f t="shared" si="699"/>
        <v>0</v>
      </c>
      <c r="G2333" s="286">
        <f t="shared" si="700"/>
        <v>0</v>
      </c>
    </row>
    <row r="2334" spans="1:7" s="229" customFormat="1" ht="24" customHeight="1" x14ac:dyDescent="0.2">
      <c r="A2334" s="224" t="str">
        <f t="shared" si="696"/>
        <v/>
      </c>
      <c r="B2334" s="222">
        <f t="shared" si="697"/>
        <v>0</v>
      </c>
      <c r="C2334" s="223"/>
      <c r="D2334" s="224" t="str">
        <f t="shared" si="698"/>
        <v/>
      </c>
      <c r="E2334" s="225"/>
      <c r="F2334" s="226">
        <f t="shared" si="699"/>
        <v>0</v>
      </c>
      <c r="G2334" s="286">
        <f t="shared" si="700"/>
        <v>0</v>
      </c>
    </row>
    <row r="2335" spans="1:7" s="229" customFormat="1" ht="24" customHeight="1" x14ac:dyDescent="0.2">
      <c r="A2335" s="224" t="str">
        <f t="shared" si="696"/>
        <v/>
      </c>
      <c r="B2335" s="222">
        <f t="shared" si="697"/>
        <v>0</v>
      </c>
      <c r="C2335" s="223"/>
      <c r="D2335" s="224" t="str">
        <f t="shared" si="698"/>
        <v/>
      </c>
      <c r="E2335" s="225"/>
      <c r="F2335" s="226">
        <f t="shared" si="699"/>
        <v>0</v>
      </c>
      <c r="G2335" s="286">
        <f t="shared" si="700"/>
        <v>0</v>
      </c>
    </row>
    <row r="2336" spans="1:7" ht="24" customHeight="1" x14ac:dyDescent="0.2">
      <c r="A2336" s="287"/>
      <c r="D2336" s="97"/>
      <c r="E2336" s="98"/>
      <c r="F2336" s="273" t="s">
        <v>32</v>
      </c>
      <c r="G2336" s="288">
        <f>SUBTOTAL(9,G2328:G2335)</f>
        <v>0</v>
      </c>
    </row>
    <row r="2337" spans="1:7" ht="24" customHeight="1" x14ac:dyDescent="0.2">
      <c r="A2337" s="287"/>
      <c r="C2337" s="107" t="s">
        <v>606</v>
      </c>
      <c r="D2337" s="97"/>
      <c r="E2337" s="98"/>
      <c r="G2337" s="289"/>
    </row>
    <row r="2338" spans="1:7" s="229" customFormat="1" ht="24" customHeight="1" x14ac:dyDescent="0.2">
      <c r="A2338" s="224" t="str">
        <f t="shared" ref="A2338:A2346" si="701">IFERROR(VLOOKUP(C2338,Tabla_Insumos,4,FALSE),"")</f>
        <v/>
      </c>
      <c r="B2338" s="222" t="str">
        <f t="shared" ref="B2338:B2346" si="702">IFERROR(VLOOKUP(C2338,Tabla_Insumos,5,FALSE),"")</f>
        <v/>
      </c>
      <c r="C2338" s="223"/>
      <c r="D2338" s="224" t="str">
        <f t="shared" ref="D2338:D2346" si="703">IFERROR(VLOOKUP(C2338,Tabla_Insumos,2,FALSE),"")</f>
        <v/>
      </c>
      <c r="E2338" s="225"/>
      <c r="F2338" s="226">
        <f t="shared" ref="F2338:F2346" si="704">IFERROR(VLOOKUP(C2338,Tabla_Insumos,3,FALSE),0)</f>
        <v>0</v>
      </c>
      <c r="G2338" s="286">
        <f t="shared" ref="G2338:G2346" si="705">ROUND(E2338*F2338,2)</f>
        <v>0</v>
      </c>
    </row>
    <row r="2339" spans="1:7" s="229" customFormat="1" ht="24" customHeight="1" x14ac:dyDescent="0.2">
      <c r="A2339" s="224" t="str">
        <f t="shared" si="701"/>
        <v/>
      </c>
      <c r="B2339" s="222" t="str">
        <f t="shared" si="702"/>
        <v/>
      </c>
      <c r="C2339" s="223"/>
      <c r="D2339" s="224" t="str">
        <f t="shared" si="703"/>
        <v/>
      </c>
      <c r="E2339" s="225"/>
      <c r="F2339" s="226">
        <f t="shared" si="704"/>
        <v>0</v>
      </c>
      <c r="G2339" s="286">
        <f t="shared" si="705"/>
        <v>0</v>
      </c>
    </row>
    <row r="2340" spans="1:7" s="229" customFormat="1" ht="24" customHeight="1" x14ac:dyDescent="0.2">
      <c r="A2340" s="224" t="str">
        <f t="shared" si="701"/>
        <v/>
      </c>
      <c r="B2340" s="222" t="str">
        <f t="shared" si="702"/>
        <v/>
      </c>
      <c r="C2340" s="223"/>
      <c r="D2340" s="224" t="str">
        <f t="shared" si="703"/>
        <v/>
      </c>
      <c r="E2340" s="225"/>
      <c r="F2340" s="226">
        <f t="shared" si="704"/>
        <v>0</v>
      </c>
      <c r="G2340" s="286">
        <f t="shared" si="705"/>
        <v>0</v>
      </c>
    </row>
    <row r="2341" spans="1:7" s="229" customFormat="1" ht="24" customHeight="1" x14ac:dyDescent="0.2">
      <c r="A2341" s="224" t="str">
        <f t="shared" si="701"/>
        <v/>
      </c>
      <c r="B2341" s="222" t="str">
        <f t="shared" si="702"/>
        <v/>
      </c>
      <c r="C2341" s="223"/>
      <c r="D2341" s="224" t="str">
        <f t="shared" si="703"/>
        <v/>
      </c>
      <c r="E2341" s="225"/>
      <c r="F2341" s="226">
        <f t="shared" si="704"/>
        <v>0</v>
      </c>
      <c r="G2341" s="286">
        <f t="shared" si="705"/>
        <v>0</v>
      </c>
    </row>
    <row r="2342" spans="1:7" s="229" customFormat="1" ht="24" customHeight="1" x14ac:dyDescent="0.2">
      <c r="A2342" s="224" t="str">
        <f t="shared" si="701"/>
        <v/>
      </c>
      <c r="B2342" s="222" t="str">
        <f t="shared" si="702"/>
        <v/>
      </c>
      <c r="C2342" s="223"/>
      <c r="D2342" s="224" t="str">
        <f t="shared" si="703"/>
        <v/>
      </c>
      <c r="E2342" s="225"/>
      <c r="F2342" s="226">
        <f t="shared" si="704"/>
        <v>0</v>
      </c>
      <c r="G2342" s="286">
        <f t="shared" si="705"/>
        <v>0</v>
      </c>
    </row>
    <row r="2343" spans="1:7" s="229" customFormat="1" ht="24" customHeight="1" x14ac:dyDescent="0.2">
      <c r="A2343" s="224" t="str">
        <f t="shared" si="701"/>
        <v/>
      </c>
      <c r="B2343" s="222" t="str">
        <f t="shared" si="702"/>
        <v/>
      </c>
      <c r="C2343" s="223"/>
      <c r="D2343" s="224" t="str">
        <f t="shared" si="703"/>
        <v/>
      </c>
      <c r="E2343" s="225"/>
      <c r="F2343" s="226">
        <f t="shared" si="704"/>
        <v>0</v>
      </c>
      <c r="G2343" s="286">
        <f t="shared" si="705"/>
        <v>0</v>
      </c>
    </row>
    <row r="2344" spans="1:7" s="229" customFormat="1" ht="24" customHeight="1" x14ac:dyDescent="0.2">
      <c r="A2344" s="224" t="str">
        <f t="shared" si="701"/>
        <v/>
      </c>
      <c r="B2344" s="222" t="str">
        <f t="shared" si="702"/>
        <v/>
      </c>
      <c r="C2344" s="223"/>
      <c r="D2344" s="224" t="str">
        <f t="shared" si="703"/>
        <v/>
      </c>
      <c r="E2344" s="225"/>
      <c r="F2344" s="226">
        <f t="shared" si="704"/>
        <v>0</v>
      </c>
      <c r="G2344" s="286">
        <f t="shared" si="705"/>
        <v>0</v>
      </c>
    </row>
    <row r="2345" spans="1:7" s="229" customFormat="1" ht="24" customHeight="1" x14ac:dyDescent="0.2">
      <c r="A2345" s="224" t="str">
        <f t="shared" si="701"/>
        <v/>
      </c>
      <c r="B2345" s="222" t="str">
        <f t="shared" si="702"/>
        <v/>
      </c>
      <c r="C2345" s="223"/>
      <c r="D2345" s="224" t="str">
        <f t="shared" si="703"/>
        <v/>
      </c>
      <c r="E2345" s="225"/>
      <c r="F2345" s="226">
        <f t="shared" si="704"/>
        <v>0</v>
      </c>
      <c r="G2345" s="286">
        <f t="shared" si="705"/>
        <v>0</v>
      </c>
    </row>
    <row r="2346" spans="1:7" s="229" customFormat="1" ht="24" customHeight="1" x14ac:dyDescent="0.2">
      <c r="A2346" s="224" t="str">
        <f t="shared" si="701"/>
        <v/>
      </c>
      <c r="B2346" s="222" t="str">
        <f t="shared" si="702"/>
        <v/>
      </c>
      <c r="C2346" s="223"/>
      <c r="D2346" s="224" t="str">
        <f t="shared" si="703"/>
        <v/>
      </c>
      <c r="E2346" s="225"/>
      <c r="F2346" s="226">
        <f t="shared" si="704"/>
        <v>0</v>
      </c>
      <c r="G2346" s="286">
        <f t="shared" si="705"/>
        <v>0</v>
      </c>
    </row>
    <row r="2347" spans="1:7" ht="24" customHeight="1" x14ac:dyDescent="0.2">
      <c r="A2347" s="290"/>
      <c r="B2347" s="97"/>
      <c r="D2347" s="97"/>
      <c r="E2347" s="98"/>
      <c r="F2347" s="273" t="s">
        <v>33</v>
      </c>
      <c r="G2347" s="288">
        <f>SUBTOTAL(9,G2338:G2346)</f>
        <v>0</v>
      </c>
    </row>
    <row r="2348" spans="1:7" ht="24" customHeight="1" x14ac:dyDescent="0.2">
      <c r="A2348" s="291"/>
      <c r="B2348" s="97"/>
      <c r="D2348" s="97"/>
      <c r="E2348" s="98"/>
      <c r="G2348" s="289"/>
    </row>
    <row r="2349" spans="1:7" ht="24" customHeight="1" x14ac:dyDescent="0.2">
      <c r="A2349" s="292" t="str">
        <f>B2307</f>
        <v/>
      </c>
      <c r="B2349" s="293" t="str">
        <f>C2307</f>
        <v/>
      </c>
      <c r="C2349" s="104"/>
      <c r="D2349" s="104" t="s">
        <v>34</v>
      </c>
      <c r="E2349" s="105"/>
      <c r="F2349" s="295" t="s">
        <v>35</v>
      </c>
      <c r="G2349" s="294">
        <f>SUBTOTAL(9,G2312:G2348)</f>
        <v>0</v>
      </c>
    </row>
    <row r="2351" spans="1:7" ht="24" customHeight="1" x14ac:dyDescent="0.2">
      <c r="A2351" s="274" t="s">
        <v>37</v>
      </c>
      <c r="B2351" s="275"/>
      <c r="C2351" s="275"/>
      <c r="D2351" s="275"/>
      <c r="E2351" s="275"/>
      <c r="F2351" s="275"/>
      <c r="G2351" s="276"/>
    </row>
    <row r="2352" spans="1:7" ht="24" customHeight="1" x14ac:dyDescent="0.2">
      <c r="A2352" s="277" t="s">
        <v>602</v>
      </c>
      <c r="B2352" s="93" t="str">
        <f>Comitente</f>
        <v>DIRECCION PROVINCIAL DE ESPACIOS VERDES</v>
      </c>
      <c r="C2352" s="89"/>
      <c r="D2352" s="94"/>
      <c r="E2352" s="94"/>
      <c r="F2352" s="95"/>
      <c r="G2352" s="278"/>
    </row>
    <row r="2353" spans="1:123" ht="24" customHeight="1" x14ac:dyDescent="0.2">
      <c r="A2353" s="277" t="s">
        <v>603</v>
      </c>
      <c r="B2353" s="93">
        <f>Contratista</f>
        <v>0</v>
      </c>
      <c r="C2353" s="90"/>
      <c r="D2353" s="90"/>
      <c r="E2353" s="90"/>
      <c r="F2353" s="96"/>
      <c r="G2353" s="279"/>
    </row>
    <row r="2354" spans="1:123" ht="24" customHeight="1" x14ac:dyDescent="0.2">
      <c r="A2354" s="277" t="s">
        <v>24</v>
      </c>
      <c r="B2354" s="93" t="str">
        <f>Obra</f>
        <v>MANTENIMIENTO DEL ÁREA VERDE Y SISITEMA DE RIEGO DEL 
PARQUE BELGRANO E INFINITO POR DESCUBRIR - RENGLON 3</v>
      </c>
      <c r="C2354" s="90"/>
      <c r="D2354" s="90"/>
      <c r="E2354" s="90"/>
      <c r="F2354" s="96" t="s">
        <v>38</v>
      </c>
      <c r="G2354" s="280">
        <f>Fecha_Base</f>
        <v>44908</v>
      </c>
    </row>
    <row r="2355" spans="1:123" ht="24" customHeight="1" x14ac:dyDescent="0.2">
      <c r="A2355" s="281" t="s">
        <v>601</v>
      </c>
      <c r="B2355" s="91" t="str">
        <f>Ubicación</f>
        <v>CAPITAL</v>
      </c>
      <c r="C2355" s="91"/>
      <c r="D2355" s="97"/>
      <c r="E2355" s="98"/>
      <c r="G2355" s="282"/>
    </row>
    <row r="2356" spans="1:123" ht="24" customHeight="1" x14ac:dyDescent="0.2">
      <c r="A2356" s="281" t="s">
        <v>39</v>
      </c>
      <c r="B2356" s="100" t="str">
        <f>IFERROR(VALUE(LEFT(B2357,FIND(".",B2357)-1)),"")</f>
        <v/>
      </c>
      <c r="C2356" s="92" t="str">
        <f>IFERROR(VLOOKUP(B2356,Tabla_CyP,2,FALSE),"")</f>
        <v/>
      </c>
      <c r="E2356" s="98"/>
      <c r="G2356" s="282"/>
    </row>
    <row r="2357" spans="1:123" ht="24" customHeight="1" x14ac:dyDescent="0.2">
      <c r="A2357" s="281" t="s">
        <v>25</v>
      </c>
      <c r="B2357" s="101" t="str">
        <f>IFERROR(VLOOKUP(COUNTIF($A$1:A2357,"ANALISIS DE PRECIOS"),Tabla_NumeroItem,2,FALSE),"")</f>
        <v/>
      </c>
      <c r="C2357" s="92" t="str">
        <f>IFERROR(VLOOKUP(B2357,Tabla_CyP,2,FALSE),"")</f>
        <v/>
      </c>
      <c r="D2357" s="97"/>
      <c r="E2357" s="98"/>
      <c r="F2357" s="96" t="s">
        <v>26</v>
      </c>
      <c r="G2357" s="283" t="str">
        <f>IFERROR(VLOOKUP(B2357,Tabla_CyP,4,FALSE),"")</f>
        <v/>
      </c>
    </row>
    <row r="2358" spans="1:123" ht="24" customHeight="1" x14ac:dyDescent="0.2">
      <c r="A2358" s="281"/>
      <c r="B2358" s="91"/>
      <c r="D2358" s="97"/>
      <c r="E2358" s="98"/>
      <c r="G2358" s="282"/>
    </row>
    <row r="2359" spans="1:123" ht="24" customHeight="1" x14ac:dyDescent="0.2">
      <c r="A2359" s="331" t="s">
        <v>507</v>
      </c>
      <c r="B2359" s="332"/>
      <c r="C2359" s="333" t="s">
        <v>0</v>
      </c>
      <c r="D2359" s="333" t="s">
        <v>27</v>
      </c>
      <c r="E2359" s="335" t="s">
        <v>28</v>
      </c>
      <c r="F2359" s="337" t="s">
        <v>29</v>
      </c>
      <c r="G2359" s="337" t="s">
        <v>30</v>
      </c>
    </row>
    <row r="2360" spans="1:123" s="97" customFormat="1" ht="24" customHeight="1" x14ac:dyDescent="0.2">
      <c r="A2360" s="102" t="s">
        <v>508</v>
      </c>
      <c r="B2360" s="102" t="s">
        <v>509</v>
      </c>
      <c r="C2360" s="334"/>
      <c r="D2360" s="334"/>
      <c r="E2360" s="336"/>
      <c r="F2360" s="338"/>
      <c r="G2360" s="338"/>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284"/>
      <c r="B2361" s="103"/>
      <c r="C2361" s="143" t="s">
        <v>604</v>
      </c>
      <c r="D2361" s="104"/>
      <c r="E2361" s="105"/>
      <c r="F2361" s="106"/>
      <c r="G2361" s="285"/>
    </row>
    <row r="2362" spans="1:123" s="229" customFormat="1" ht="24" customHeight="1" x14ac:dyDescent="0.2">
      <c r="A2362" s="224" t="str">
        <f t="shared" ref="A2362:A2375" si="706">IFERROR(VLOOKUP(C2362,Tabla_Insumos,4,FALSE),"")</f>
        <v/>
      </c>
      <c r="B2362" s="222" t="str">
        <f>IFERROR(VLOOKUP(C2362,Tabla_Insumos,5,FALSE),"")</f>
        <v/>
      </c>
      <c r="C2362" s="223"/>
      <c r="D2362" s="224" t="str">
        <f t="shared" ref="D2362:D2375" si="707">IFERROR(VLOOKUP(C2362,Tabla_Insumos,2,FALSE),"")</f>
        <v/>
      </c>
      <c r="E2362" s="225"/>
      <c r="F2362" s="226">
        <f t="shared" ref="F2362:F2375" si="708">IFERROR(VLOOKUP(C2362,Tabla_Insumos,3,FALSE),0)</f>
        <v>0</v>
      </c>
      <c r="G2362" s="286">
        <f>ROUND(E2362*F2362,2)</f>
        <v>0</v>
      </c>
    </row>
    <row r="2363" spans="1:123" s="229" customFormat="1" ht="24" customHeight="1" x14ac:dyDescent="0.2">
      <c r="A2363" s="224" t="str">
        <f t="shared" si="706"/>
        <v/>
      </c>
      <c r="B2363" s="222" t="str">
        <f t="shared" ref="B2363:B2375" si="709">IFERROR(VLOOKUP(C2363,Tabla_Insumos,5,FALSE),"")</f>
        <v/>
      </c>
      <c r="C2363" s="223"/>
      <c r="D2363" s="224" t="str">
        <f t="shared" si="707"/>
        <v/>
      </c>
      <c r="E2363" s="225"/>
      <c r="F2363" s="226">
        <f t="shared" si="708"/>
        <v>0</v>
      </c>
      <c r="G2363" s="286">
        <f t="shared" ref="G2363:G2375" si="710">ROUND(E2363*F2363,2)</f>
        <v>0</v>
      </c>
    </row>
    <row r="2364" spans="1:123" s="229" customFormat="1" ht="24" customHeight="1" x14ac:dyDescent="0.2">
      <c r="A2364" s="224" t="str">
        <f t="shared" si="706"/>
        <v/>
      </c>
      <c r="B2364" s="222" t="str">
        <f t="shared" si="709"/>
        <v/>
      </c>
      <c r="C2364" s="223"/>
      <c r="D2364" s="224" t="str">
        <f t="shared" si="707"/>
        <v/>
      </c>
      <c r="E2364" s="225"/>
      <c r="F2364" s="226">
        <f t="shared" si="708"/>
        <v>0</v>
      </c>
      <c r="G2364" s="286">
        <f t="shared" si="710"/>
        <v>0</v>
      </c>
    </row>
    <row r="2365" spans="1:123" s="229" customFormat="1" ht="24" customHeight="1" x14ac:dyDescent="0.2">
      <c r="A2365" s="224" t="str">
        <f t="shared" si="706"/>
        <v/>
      </c>
      <c r="B2365" s="222" t="str">
        <f t="shared" si="709"/>
        <v/>
      </c>
      <c r="C2365" s="223"/>
      <c r="D2365" s="224" t="str">
        <f t="shared" si="707"/>
        <v/>
      </c>
      <c r="E2365" s="225"/>
      <c r="F2365" s="226">
        <f t="shared" si="708"/>
        <v>0</v>
      </c>
      <c r="G2365" s="286">
        <f t="shared" si="710"/>
        <v>0</v>
      </c>
    </row>
    <row r="2366" spans="1:123" s="229" customFormat="1" ht="24" customHeight="1" x14ac:dyDescent="0.2">
      <c r="A2366" s="224" t="str">
        <f t="shared" si="706"/>
        <v/>
      </c>
      <c r="B2366" s="222" t="str">
        <f t="shared" si="709"/>
        <v/>
      </c>
      <c r="C2366" s="223"/>
      <c r="D2366" s="224" t="str">
        <f t="shared" si="707"/>
        <v/>
      </c>
      <c r="E2366" s="225"/>
      <c r="F2366" s="226">
        <f t="shared" si="708"/>
        <v>0</v>
      </c>
      <c r="G2366" s="286">
        <f t="shared" si="710"/>
        <v>0</v>
      </c>
    </row>
    <row r="2367" spans="1:123" s="229" customFormat="1" ht="24" customHeight="1" x14ac:dyDescent="0.2">
      <c r="A2367" s="224" t="str">
        <f t="shared" si="706"/>
        <v/>
      </c>
      <c r="B2367" s="222" t="str">
        <f t="shared" si="709"/>
        <v/>
      </c>
      <c r="C2367" s="223"/>
      <c r="D2367" s="224" t="str">
        <f t="shared" si="707"/>
        <v/>
      </c>
      <c r="E2367" s="225"/>
      <c r="F2367" s="226">
        <f t="shared" si="708"/>
        <v>0</v>
      </c>
      <c r="G2367" s="286">
        <f t="shared" si="710"/>
        <v>0</v>
      </c>
    </row>
    <row r="2368" spans="1:123" s="229" customFormat="1" ht="24" customHeight="1" x14ac:dyDescent="0.2">
      <c r="A2368" s="224" t="str">
        <f t="shared" si="706"/>
        <v/>
      </c>
      <c r="B2368" s="222" t="str">
        <f t="shared" si="709"/>
        <v/>
      </c>
      <c r="C2368" s="223"/>
      <c r="D2368" s="224" t="str">
        <f t="shared" si="707"/>
        <v/>
      </c>
      <c r="E2368" s="225"/>
      <c r="F2368" s="226">
        <f t="shared" si="708"/>
        <v>0</v>
      </c>
      <c r="G2368" s="286">
        <f t="shared" si="710"/>
        <v>0</v>
      </c>
    </row>
    <row r="2369" spans="1:7" s="229" customFormat="1" ht="24" customHeight="1" x14ac:dyDescent="0.2">
      <c r="A2369" s="224" t="str">
        <f t="shared" si="706"/>
        <v/>
      </c>
      <c r="B2369" s="222" t="str">
        <f t="shared" si="709"/>
        <v/>
      </c>
      <c r="C2369" s="223"/>
      <c r="D2369" s="224" t="str">
        <f t="shared" si="707"/>
        <v/>
      </c>
      <c r="E2369" s="225"/>
      <c r="F2369" s="226">
        <f t="shared" si="708"/>
        <v>0</v>
      </c>
      <c r="G2369" s="286">
        <f t="shared" si="710"/>
        <v>0</v>
      </c>
    </row>
    <row r="2370" spans="1:7" s="229" customFormat="1" ht="24" customHeight="1" x14ac:dyDescent="0.2">
      <c r="A2370" s="224" t="str">
        <f t="shared" si="706"/>
        <v/>
      </c>
      <c r="B2370" s="222" t="str">
        <f t="shared" si="709"/>
        <v/>
      </c>
      <c r="C2370" s="223"/>
      <c r="D2370" s="224" t="str">
        <f t="shared" si="707"/>
        <v/>
      </c>
      <c r="E2370" s="225"/>
      <c r="F2370" s="226">
        <f t="shared" si="708"/>
        <v>0</v>
      </c>
      <c r="G2370" s="286">
        <f t="shared" si="710"/>
        <v>0</v>
      </c>
    </row>
    <row r="2371" spans="1:7" s="229" customFormat="1" ht="24" customHeight="1" x14ac:dyDescent="0.2">
      <c r="A2371" s="224" t="str">
        <f t="shared" si="706"/>
        <v/>
      </c>
      <c r="B2371" s="222" t="str">
        <f t="shared" si="709"/>
        <v/>
      </c>
      <c r="C2371" s="223"/>
      <c r="D2371" s="224" t="str">
        <f t="shared" si="707"/>
        <v/>
      </c>
      <c r="E2371" s="225"/>
      <c r="F2371" s="226">
        <f t="shared" si="708"/>
        <v>0</v>
      </c>
      <c r="G2371" s="286">
        <f t="shared" si="710"/>
        <v>0</v>
      </c>
    </row>
    <row r="2372" spans="1:7" s="229" customFormat="1" ht="24" customHeight="1" x14ac:dyDescent="0.2">
      <c r="A2372" s="224" t="str">
        <f t="shared" si="706"/>
        <v/>
      </c>
      <c r="B2372" s="222" t="str">
        <f t="shared" si="709"/>
        <v/>
      </c>
      <c r="C2372" s="223"/>
      <c r="D2372" s="224" t="str">
        <f t="shared" si="707"/>
        <v/>
      </c>
      <c r="E2372" s="225"/>
      <c r="F2372" s="226">
        <f t="shared" si="708"/>
        <v>0</v>
      </c>
      <c r="G2372" s="286">
        <f t="shared" si="710"/>
        <v>0</v>
      </c>
    </row>
    <row r="2373" spans="1:7" s="229" customFormat="1" ht="24" customHeight="1" x14ac:dyDescent="0.2">
      <c r="A2373" s="224" t="str">
        <f t="shared" si="706"/>
        <v/>
      </c>
      <c r="B2373" s="222" t="str">
        <f t="shared" si="709"/>
        <v/>
      </c>
      <c r="C2373" s="223"/>
      <c r="D2373" s="224" t="str">
        <f t="shared" si="707"/>
        <v/>
      </c>
      <c r="E2373" s="225"/>
      <c r="F2373" s="226">
        <f t="shared" si="708"/>
        <v>0</v>
      </c>
      <c r="G2373" s="286">
        <f t="shared" si="710"/>
        <v>0</v>
      </c>
    </row>
    <row r="2374" spans="1:7" s="229" customFormat="1" ht="24" customHeight="1" x14ac:dyDescent="0.2">
      <c r="A2374" s="224" t="str">
        <f t="shared" si="706"/>
        <v/>
      </c>
      <c r="B2374" s="222" t="str">
        <f t="shared" si="709"/>
        <v/>
      </c>
      <c r="C2374" s="223"/>
      <c r="D2374" s="224" t="str">
        <f t="shared" si="707"/>
        <v/>
      </c>
      <c r="E2374" s="225"/>
      <c r="F2374" s="226">
        <f t="shared" si="708"/>
        <v>0</v>
      </c>
      <c r="G2374" s="286">
        <f t="shared" si="710"/>
        <v>0</v>
      </c>
    </row>
    <row r="2375" spans="1:7" s="229" customFormat="1" ht="24" customHeight="1" x14ac:dyDescent="0.2">
      <c r="A2375" s="224" t="str">
        <f t="shared" si="706"/>
        <v/>
      </c>
      <c r="B2375" s="222" t="str">
        <f t="shared" si="709"/>
        <v/>
      </c>
      <c r="C2375" s="223"/>
      <c r="D2375" s="224" t="str">
        <f t="shared" si="707"/>
        <v/>
      </c>
      <c r="E2375" s="225"/>
      <c r="F2375" s="227">
        <f t="shared" si="708"/>
        <v>0</v>
      </c>
      <c r="G2375" s="286">
        <f t="shared" si="710"/>
        <v>0</v>
      </c>
    </row>
    <row r="2376" spans="1:7" ht="24" customHeight="1" x14ac:dyDescent="0.2">
      <c r="A2376" s="287"/>
      <c r="D2376" s="97"/>
      <c r="E2376" s="98"/>
      <c r="F2376" s="273" t="s">
        <v>31</v>
      </c>
      <c r="G2376" s="288">
        <f>SUBTOTAL(9,G2362:G2375)</f>
        <v>0</v>
      </c>
    </row>
    <row r="2377" spans="1:7" ht="24" customHeight="1" x14ac:dyDescent="0.2">
      <c r="A2377" s="287"/>
      <c r="C2377" s="107" t="s">
        <v>605</v>
      </c>
      <c r="D2377" s="97"/>
      <c r="E2377" s="98"/>
      <c r="G2377" s="289"/>
    </row>
    <row r="2378" spans="1:7" s="229" customFormat="1" ht="24" customHeight="1" x14ac:dyDescent="0.2">
      <c r="A2378" s="224" t="str">
        <f t="shared" ref="A2378:A2385" si="711">IFERROR(VLOOKUP(C2378,Tabla_Insumos,4,FALSE),"")</f>
        <v/>
      </c>
      <c r="B2378" s="222">
        <f t="shared" ref="B2378:B2385" si="712">IFERROR(VLOOKUP(A2378,Tabla_Indices,5,FALSE),"")</f>
        <v>0</v>
      </c>
      <c r="C2378" s="223"/>
      <c r="D2378" s="224" t="str">
        <f t="shared" ref="D2378:D2385" si="713">IFERROR(VLOOKUP(C2378,Tabla_Insumos,2,FALSE),"")</f>
        <v/>
      </c>
      <c r="E2378" s="225"/>
      <c r="F2378" s="228">
        <f t="shared" ref="F2378:F2385" si="714">IFERROR(VLOOKUP(C2378,Tabla_Insumos,3,FALSE),0)</f>
        <v>0</v>
      </c>
      <c r="G2378" s="286">
        <f>ROUND(E2378*F2378,2)</f>
        <v>0</v>
      </c>
    </row>
    <row r="2379" spans="1:7" s="229" customFormat="1" ht="24" customHeight="1" x14ac:dyDescent="0.2">
      <c r="A2379" s="224" t="str">
        <f t="shared" si="711"/>
        <v/>
      </c>
      <c r="B2379" s="222">
        <f t="shared" si="712"/>
        <v>0</v>
      </c>
      <c r="C2379" s="223"/>
      <c r="D2379" s="224" t="str">
        <f t="shared" si="713"/>
        <v/>
      </c>
      <c r="E2379" s="225"/>
      <c r="F2379" s="228">
        <f t="shared" si="714"/>
        <v>0</v>
      </c>
      <c r="G2379" s="286">
        <f>ROUND(E2379*F2379,2)</f>
        <v>0</v>
      </c>
    </row>
    <row r="2380" spans="1:7" s="229" customFormat="1" ht="24" customHeight="1" x14ac:dyDescent="0.2">
      <c r="A2380" s="224" t="str">
        <f t="shared" si="711"/>
        <v/>
      </c>
      <c r="B2380" s="222">
        <f t="shared" si="712"/>
        <v>0</v>
      </c>
      <c r="C2380" s="223"/>
      <c r="D2380" s="224" t="str">
        <f t="shared" si="713"/>
        <v/>
      </c>
      <c r="E2380" s="225"/>
      <c r="F2380" s="228">
        <f t="shared" si="714"/>
        <v>0</v>
      </c>
      <c r="G2380" s="286">
        <f t="shared" ref="G2380:G2385" si="715">ROUND(E2380*F2380,2)</f>
        <v>0</v>
      </c>
    </row>
    <row r="2381" spans="1:7" s="229" customFormat="1" ht="24" customHeight="1" x14ac:dyDescent="0.2">
      <c r="A2381" s="224" t="str">
        <f t="shared" si="711"/>
        <v/>
      </c>
      <c r="B2381" s="222">
        <f t="shared" si="712"/>
        <v>0</v>
      </c>
      <c r="C2381" s="223"/>
      <c r="D2381" s="224" t="str">
        <f t="shared" si="713"/>
        <v/>
      </c>
      <c r="E2381" s="225"/>
      <c r="F2381" s="228">
        <f t="shared" si="714"/>
        <v>0</v>
      </c>
      <c r="G2381" s="286">
        <f t="shared" si="715"/>
        <v>0</v>
      </c>
    </row>
    <row r="2382" spans="1:7" s="229" customFormat="1" ht="24" customHeight="1" x14ac:dyDescent="0.2">
      <c r="A2382" s="224" t="str">
        <f t="shared" si="711"/>
        <v/>
      </c>
      <c r="B2382" s="222">
        <f t="shared" si="712"/>
        <v>0</v>
      </c>
      <c r="C2382" s="223"/>
      <c r="D2382" s="224" t="str">
        <f t="shared" si="713"/>
        <v/>
      </c>
      <c r="E2382" s="225"/>
      <c r="F2382" s="226">
        <f t="shared" si="714"/>
        <v>0</v>
      </c>
      <c r="G2382" s="286">
        <f t="shared" si="715"/>
        <v>0</v>
      </c>
    </row>
    <row r="2383" spans="1:7" s="229" customFormat="1" ht="24" customHeight="1" x14ac:dyDescent="0.2">
      <c r="A2383" s="224" t="str">
        <f t="shared" si="711"/>
        <v/>
      </c>
      <c r="B2383" s="222">
        <f t="shared" si="712"/>
        <v>0</v>
      </c>
      <c r="C2383" s="223"/>
      <c r="D2383" s="224" t="str">
        <f t="shared" si="713"/>
        <v/>
      </c>
      <c r="E2383" s="225"/>
      <c r="F2383" s="226">
        <f t="shared" si="714"/>
        <v>0</v>
      </c>
      <c r="G2383" s="286">
        <f t="shared" si="715"/>
        <v>0</v>
      </c>
    </row>
    <row r="2384" spans="1:7" s="229" customFormat="1" ht="24" customHeight="1" x14ac:dyDescent="0.2">
      <c r="A2384" s="224" t="str">
        <f t="shared" si="711"/>
        <v/>
      </c>
      <c r="B2384" s="222">
        <f t="shared" si="712"/>
        <v>0</v>
      </c>
      <c r="C2384" s="223"/>
      <c r="D2384" s="224" t="str">
        <f t="shared" si="713"/>
        <v/>
      </c>
      <c r="E2384" s="225"/>
      <c r="F2384" s="226">
        <f t="shared" si="714"/>
        <v>0</v>
      </c>
      <c r="G2384" s="286">
        <f t="shared" si="715"/>
        <v>0</v>
      </c>
    </row>
    <row r="2385" spans="1:7" s="229" customFormat="1" ht="24" customHeight="1" x14ac:dyDescent="0.2">
      <c r="A2385" s="224" t="str">
        <f t="shared" si="711"/>
        <v/>
      </c>
      <c r="B2385" s="222">
        <f t="shared" si="712"/>
        <v>0</v>
      </c>
      <c r="C2385" s="223"/>
      <c r="D2385" s="224" t="str">
        <f t="shared" si="713"/>
        <v/>
      </c>
      <c r="E2385" s="225"/>
      <c r="F2385" s="226">
        <f t="shared" si="714"/>
        <v>0</v>
      </c>
      <c r="G2385" s="286">
        <f t="shared" si="715"/>
        <v>0</v>
      </c>
    </row>
    <row r="2386" spans="1:7" ht="24" customHeight="1" x14ac:dyDescent="0.2">
      <c r="A2386" s="287"/>
      <c r="D2386" s="97"/>
      <c r="E2386" s="98"/>
      <c r="F2386" s="273" t="s">
        <v>32</v>
      </c>
      <c r="G2386" s="288">
        <f>SUBTOTAL(9,G2378:G2385)</f>
        <v>0</v>
      </c>
    </row>
    <row r="2387" spans="1:7" ht="24" customHeight="1" x14ac:dyDescent="0.2">
      <c r="A2387" s="287"/>
      <c r="C2387" s="107" t="s">
        <v>606</v>
      </c>
      <c r="D2387" s="97"/>
      <c r="E2387" s="98"/>
      <c r="G2387" s="289"/>
    </row>
    <row r="2388" spans="1:7" s="229" customFormat="1" ht="24" customHeight="1" x14ac:dyDescent="0.2">
      <c r="A2388" s="224" t="str">
        <f t="shared" ref="A2388:A2396" si="716">IFERROR(VLOOKUP(C2388,Tabla_Insumos,4,FALSE),"")</f>
        <v/>
      </c>
      <c r="B2388" s="222" t="str">
        <f t="shared" ref="B2388:B2396" si="717">IFERROR(VLOOKUP(C2388,Tabla_Insumos,5,FALSE),"")</f>
        <v/>
      </c>
      <c r="C2388" s="223"/>
      <c r="D2388" s="224" t="str">
        <f t="shared" ref="D2388:D2396" si="718">IFERROR(VLOOKUP(C2388,Tabla_Insumos,2,FALSE),"")</f>
        <v/>
      </c>
      <c r="E2388" s="225"/>
      <c r="F2388" s="226">
        <f t="shared" ref="F2388:F2396" si="719">IFERROR(VLOOKUP(C2388,Tabla_Insumos,3,FALSE),0)</f>
        <v>0</v>
      </c>
      <c r="G2388" s="286">
        <f t="shared" ref="G2388:G2396" si="720">ROUND(E2388*F2388,2)</f>
        <v>0</v>
      </c>
    </row>
    <row r="2389" spans="1:7" s="229" customFormat="1" ht="24" customHeight="1" x14ac:dyDescent="0.2">
      <c r="A2389" s="224" t="str">
        <f t="shared" si="716"/>
        <v/>
      </c>
      <c r="B2389" s="222" t="str">
        <f t="shared" si="717"/>
        <v/>
      </c>
      <c r="C2389" s="223"/>
      <c r="D2389" s="224" t="str">
        <f t="shared" si="718"/>
        <v/>
      </c>
      <c r="E2389" s="225"/>
      <c r="F2389" s="226">
        <f t="shared" si="719"/>
        <v>0</v>
      </c>
      <c r="G2389" s="286">
        <f t="shared" si="720"/>
        <v>0</v>
      </c>
    </row>
    <row r="2390" spans="1:7" s="229" customFormat="1" ht="24" customHeight="1" x14ac:dyDescent="0.2">
      <c r="A2390" s="224" t="str">
        <f t="shared" si="716"/>
        <v/>
      </c>
      <c r="B2390" s="222" t="str">
        <f t="shared" si="717"/>
        <v/>
      </c>
      <c r="C2390" s="223"/>
      <c r="D2390" s="224" t="str">
        <f t="shared" si="718"/>
        <v/>
      </c>
      <c r="E2390" s="225"/>
      <c r="F2390" s="226">
        <f t="shared" si="719"/>
        <v>0</v>
      </c>
      <c r="G2390" s="286">
        <f t="shared" si="720"/>
        <v>0</v>
      </c>
    </row>
    <row r="2391" spans="1:7" s="229" customFormat="1" ht="24" customHeight="1" x14ac:dyDescent="0.2">
      <c r="A2391" s="224" t="str">
        <f t="shared" si="716"/>
        <v/>
      </c>
      <c r="B2391" s="222" t="str">
        <f t="shared" si="717"/>
        <v/>
      </c>
      <c r="C2391" s="223"/>
      <c r="D2391" s="224" t="str">
        <f t="shared" si="718"/>
        <v/>
      </c>
      <c r="E2391" s="225"/>
      <c r="F2391" s="226">
        <f t="shared" si="719"/>
        <v>0</v>
      </c>
      <c r="G2391" s="286">
        <f t="shared" si="720"/>
        <v>0</v>
      </c>
    </row>
    <row r="2392" spans="1:7" s="229" customFormat="1" ht="24" customHeight="1" x14ac:dyDescent="0.2">
      <c r="A2392" s="224" t="str">
        <f t="shared" si="716"/>
        <v/>
      </c>
      <c r="B2392" s="222" t="str">
        <f t="shared" si="717"/>
        <v/>
      </c>
      <c r="C2392" s="223"/>
      <c r="D2392" s="224" t="str">
        <f t="shared" si="718"/>
        <v/>
      </c>
      <c r="E2392" s="225"/>
      <c r="F2392" s="226">
        <f t="shared" si="719"/>
        <v>0</v>
      </c>
      <c r="G2392" s="286">
        <f t="shared" si="720"/>
        <v>0</v>
      </c>
    </row>
    <row r="2393" spans="1:7" s="229" customFormat="1" ht="24" customHeight="1" x14ac:dyDescent="0.2">
      <c r="A2393" s="224" t="str">
        <f t="shared" si="716"/>
        <v/>
      </c>
      <c r="B2393" s="222" t="str">
        <f t="shared" si="717"/>
        <v/>
      </c>
      <c r="C2393" s="223"/>
      <c r="D2393" s="224" t="str">
        <f t="shared" si="718"/>
        <v/>
      </c>
      <c r="E2393" s="225"/>
      <c r="F2393" s="226">
        <f t="shared" si="719"/>
        <v>0</v>
      </c>
      <c r="G2393" s="286">
        <f t="shared" si="720"/>
        <v>0</v>
      </c>
    </row>
    <row r="2394" spans="1:7" s="229" customFormat="1" ht="24" customHeight="1" x14ac:dyDescent="0.2">
      <c r="A2394" s="224" t="str">
        <f t="shared" si="716"/>
        <v/>
      </c>
      <c r="B2394" s="222" t="str">
        <f t="shared" si="717"/>
        <v/>
      </c>
      <c r="C2394" s="223"/>
      <c r="D2394" s="224" t="str">
        <f t="shared" si="718"/>
        <v/>
      </c>
      <c r="E2394" s="225"/>
      <c r="F2394" s="226">
        <f t="shared" si="719"/>
        <v>0</v>
      </c>
      <c r="G2394" s="286">
        <f t="shared" si="720"/>
        <v>0</v>
      </c>
    </row>
    <row r="2395" spans="1:7" s="229" customFormat="1" ht="24" customHeight="1" x14ac:dyDescent="0.2">
      <c r="A2395" s="224" t="str">
        <f t="shared" si="716"/>
        <v/>
      </c>
      <c r="B2395" s="222" t="str">
        <f t="shared" si="717"/>
        <v/>
      </c>
      <c r="C2395" s="223"/>
      <c r="D2395" s="224" t="str">
        <f t="shared" si="718"/>
        <v/>
      </c>
      <c r="E2395" s="225"/>
      <c r="F2395" s="226">
        <f t="shared" si="719"/>
        <v>0</v>
      </c>
      <c r="G2395" s="286">
        <f t="shared" si="720"/>
        <v>0</v>
      </c>
    </row>
    <row r="2396" spans="1:7" s="229" customFormat="1" ht="24" customHeight="1" x14ac:dyDescent="0.2">
      <c r="A2396" s="224" t="str">
        <f t="shared" si="716"/>
        <v/>
      </c>
      <c r="B2396" s="222" t="str">
        <f t="shared" si="717"/>
        <v/>
      </c>
      <c r="C2396" s="223"/>
      <c r="D2396" s="224" t="str">
        <f t="shared" si="718"/>
        <v/>
      </c>
      <c r="E2396" s="225"/>
      <c r="F2396" s="226">
        <f t="shared" si="719"/>
        <v>0</v>
      </c>
      <c r="G2396" s="286">
        <f t="shared" si="720"/>
        <v>0</v>
      </c>
    </row>
    <row r="2397" spans="1:7" ht="24" customHeight="1" x14ac:dyDescent="0.2">
      <c r="A2397" s="290"/>
      <c r="B2397" s="97"/>
      <c r="D2397" s="97"/>
      <c r="E2397" s="98"/>
      <c r="F2397" s="273" t="s">
        <v>33</v>
      </c>
      <c r="G2397" s="288">
        <f>SUBTOTAL(9,G2388:G2396)</f>
        <v>0</v>
      </c>
    </row>
    <row r="2398" spans="1:7" ht="24" customHeight="1" x14ac:dyDescent="0.2">
      <c r="A2398" s="291"/>
      <c r="B2398" s="97"/>
      <c r="D2398" s="97"/>
      <c r="E2398" s="98"/>
      <c r="G2398" s="289"/>
    </row>
    <row r="2399" spans="1:7" ht="24" customHeight="1" x14ac:dyDescent="0.2">
      <c r="A2399" s="292" t="str">
        <f>B2357</f>
        <v/>
      </c>
      <c r="B2399" s="293" t="str">
        <f>C2357</f>
        <v/>
      </c>
      <c r="C2399" s="104"/>
      <c r="D2399" s="104" t="s">
        <v>34</v>
      </c>
      <c r="E2399" s="105"/>
      <c r="F2399" s="295" t="s">
        <v>35</v>
      </c>
      <c r="G2399" s="294">
        <f>SUBTOTAL(9,G2362:G2398)</f>
        <v>0</v>
      </c>
    </row>
    <row r="2401" spans="1:123" ht="24" customHeight="1" x14ac:dyDescent="0.2">
      <c r="A2401" s="274" t="s">
        <v>37</v>
      </c>
      <c r="B2401" s="275"/>
      <c r="C2401" s="275"/>
      <c r="D2401" s="275"/>
      <c r="E2401" s="275"/>
      <c r="F2401" s="275"/>
      <c r="G2401" s="276"/>
    </row>
    <row r="2402" spans="1:123" ht="24" customHeight="1" x14ac:dyDescent="0.2">
      <c r="A2402" s="277" t="s">
        <v>602</v>
      </c>
      <c r="B2402" s="93" t="str">
        <f>Comitente</f>
        <v>DIRECCION PROVINCIAL DE ESPACIOS VERDES</v>
      </c>
      <c r="C2402" s="89"/>
      <c r="D2402" s="94"/>
      <c r="E2402" s="94"/>
      <c r="F2402" s="95"/>
      <c r="G2402" s="278"/>
    </row>
    <row r="2403" spans="1:123" ht="24" customHeight="1" x14ac:dyDescent="0.2">
      <c r="A2403" s="277" t="s">
        <v>603</v>
      </c>
      <c r="B2403" s="93">
        <f>Contratista</f>
        <v>0</v>
      </c>
      <c r="C2403" s="90"/>
      <c r="D2403" s="90"/>
      <c r="E2403" s="90"/>
      <c r="F2403" s="96"/>
      <c r="G2403" s="279"/>
    </row>
    <row r="2404" spans="1:123" ht="24" customHeight="1" x14ac:dyDescent="0.2">
      <c r="A2404" s="277" t="s">
        <v>24</v>
      </c>
      <c r="B2404" s="93" t="str">
        <f>Obra</f>
        <v>MANTENIMIENTO DEL ÁREA VERDE Y SISITEMA DE RIEGO DEL 
PARQUE BELGRANO E INFINITO POR DESCUBRIR - RENGLON 3</v>
      </c>
      <c r="C2404" s="90"/>
      <c r="D2404" s="90"/>
      <c r="E2404" s="90"/>
      <c r="F2404" s="96" t="s">
        <v>38</v>
      </c>
      <c r="G2404" s="280">
        <f>Fecha_Base</f>
        <v>44908</v>
      </c>
    </row>
    <row r="2405" spans="1:123" ht="24" customHeight="1" x14ac:dyDescent="0.2">
      <c r="A2405" s="281" t="s">
        <v>601</v>
      </c>
      <c r="B2405" s="91" t="str">
        <f>Ubicación</f>
        <v>CAPITAL</v>
      </c>
      <c r="C2405" s="91"/>
      <c r="D2405" s="97"/>
      <c r="E2405" s="98"/>
      <c r="G2405" s="282"/>
    </row>
    <row r="2406" spans="1:123" ht="24" customHeight="1" x14ac:dyDescent="0.2">
      <c r="A2406" s="281" t="s">
        <v>39</v>
      </c>
      <c r="B2406" s="100" t="str">
        <f>IFERROR(VALUE(LEFT(B2407,FIND(".",B2407)-1)),"")</f>
        <v/>
      </c>
      <c r="C2406" s="92" t="str">
        <f>IFERROR(VLOOKUP(B2406,Tabla_CyP,2,FALSE),"")</f>
        <v/>
      </c>
      <c r="E2406" s="98"/>
      <c r="G2406" s="282"/>
    </row>
    <row r="2407" spans="1:123" ht="24" customHeight="1" x14ac:dyDescent="0.2">
      <c r="A2407" s="281" t="s">
        <v>25</v>
      </c>
      <c r="B2407" s="101" t="str">
        <f>IFERROR(VLOOKUP(COUNTIF($A$1:A2407,"ANALISIS DE PRECIOS"),Tabla_NumeroItem,2,FALSE),"")</f>
        <v/>
      </c>
      <c r="C2407" s="92" t="str">
        <f>IFERROR(VLOOKUP(B2407,Tabla_CyP,2,FALSE),"")</f>
        <v/>
      </c>
      <c r="D2407" s="97"/>
      <c r="E2407" s="98"/>
      <c r="F2407" s="96" t="s">
        <v>26</v>
      </c>
      <c r="G2407" s="283" t="str">
        <f>IFERROR(VLOOKUP(B2407,Tabla_CyP,4,FALSE),"")</f>
        <v/>
      </c>
    </row>
    <row r="2408" spans="1:123" ht="24" customHeight="1" x14ac:dyDescent="0.2">
      <c r="A2408" s="281"/>
      <c r="B2408" s="91"/>
      <c r="D2408" s="97"/>
      <c r="E2408" s="98"/>
      <c r="G2408" s="282"/>
    </row>
    <row r="2409" spans="1:123" ht="24" customHeight="1" x14ac:dyDescent="0.2">
      <c r="A2409" s="331" t="s">
        <v>507</v>
      </c>
      <c r="B2409" s="332"/>
      <c r="C2409" s="333" t="s">
        <v>0</v>
      </c>
      <c r="D2409" s="333" t="s">
        <v>27</v>
      </c>
      <c r="E2409" s="335" t="s">
        <v>28</v>
      </c>
      <c r="F2409" s="337" t="s">
        <v>29</v>
      </c>
      <c r="G2409" s="337" t="s">
        <v>30</v>
      </c>
    </row>
    <row r="2410" spans="1:123" s="97" customFormat="1" ht="24" customHeight="1" x14ac:dyDescent="0.2">
      <c r="A2410" s="102" t="s">
        <v>508</v>
      </c>
      <c r="B2410" s="102" t="s">
        <v>509</v>
      </c>
      <c r="C2410" s="334"/>
      <c r="D2410" s="334"/>
      <c r="E2410" s="336"/>
      <c r="F2410" s="338"/>
      <c r="G2410" s="338"/>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284"/>
      <c r="B2411" s="103"/>
      <c r="C2411" s="143" t="s">
        <v>604</v>
      </c>
      <c r="D2411" s="104"/>
      <c r="E2411" s="105"/>
      <c r="F2411" s="106"/>
      <c r="G2411" s="285"/>
    </row>
    <row r="2412" spans="1:123" s="229" customFormat="1" ht="24" customHeight="1" x14ac:dyDescent="0.2">
      <c r="A2412" s="224" t="str">
        <f t="shared" ref="A2412:A2425" si="721">IFERROR(VLOOKUP(C2412,Tabla_Insumos,4,FALSE),"")</f>
        <v/>
      </c>
      <c r="B2412" s="222" t="str">
        <f>IFERROR(VLOOKUP(C2412,Tabla_Insumos,5,FALSE),"")</f>
        <v/>
      </c>
      <c r="C2412" s="223"/>
      <c r="D2412" s="224" t="str">
        <f t="shared" ref="D2412:D2425" si="722">IFERROR(VLOOKUP(C2412,Tabla_Insumos,2,FALSE),"")</f>
        <v/>
      </c>
      <c r="E2412" s="225"/>
      <c r="F2412" s="226">
        <f t="shared" ref="F2412:F2425" si="723">IFERROR(VLOOKUP(C2412,Tabla_Insumos,3,FALSE),0)</f>
        <v>0</v>
      </c>
      <c r="G2412" s="286">
        <f>ROUND(E2412*F2412,2)</f>
        <v>0</v>
      </c>
    </row>
    <row r="2413" spans="1:123" s="229" customFormat="1" ht="24" customHeight="1" x14ac:dyDescent="0.2">
      <c r="A2413" s="224" t="str">
        <f t="shared" si="721"/>
        <v/>
      </c>
      <c r="B2413" s="222" t="str">
        <f t="shared" ref="B2413:B2425" si="724">IFERROR(VLOOKUP(C2413,Tabla_Insumos,5,FALSE),"")</f>
        <v/>
      </c>
      <c r="C2413" s="223"/>
      <c r="D2413" s="224" t="str">
        <f t="shared" si="722"/>
        <v/>
      </c>
      <c r="E2413" s="225"/>
      <c r="F2413" s="226">
        <f t="shared" si="723"/>
        <v>0</v>
      </c>
      <c r="G2413" s="286">
        <f t="shared" ref="G2413:G2425" si="725">ROUND(E2413*F2413,2)</f>
        <v>0</v>
      </c>
    </row>
    <row r="2414" spans="1:123" s="229" customFormat="1" ht="24" customHeight="1" x14ac:dyDescent="0.2">
      <c r="A2414" s="224" t="str">
        <f t="shared" si="721"/>
        <v/>
      </c>
      <c r="B2414" s="222" t="str">
        <f t="shared" si="724"/>
        <v/>
      </c>
      <c r="C2414" s="223"/>
      <c r="D2414" s="224" t="str">
        <f t="shared" si="722"/>
        <v/>
      </c>
      <c r="E2414" s="225"/>
      <c r="F2414" s="226">
        <f t="shared" si="723"/>
        <v>0</v>
      </c>
      <c r="G2414" s="286">
        <f t="shared" si="725"/>
        <v>0</v>
      </c>
    </row>
    <row r="2415" spans="1:123" s="229" customFormat="1" ht="24" customHeight="1" x14ac:dyDescent="0.2">
      <c r="A2415" s="224" t="str">
        <f t="shared" si="721"/>
        <v/>
      </c>
      <c r="B2415" s="222" t="str">
        <f t="shared" si="724"/>
        <v/>
      </c>
      <c r="C2415" s="223"/>
      <c r="D2415" s="224" t="str">
        <f t="shared" si="722"/>
        <v/>
      </c>
      <c r="E2415" s="225"/>
      <c r="F2415" s="226">
        <f t="shared" si="723"/>
        <v>0</v>
      </c>
      <c r="G2415" s="286">
        <f t="shared" si="725"/>
        <v>0</v>
      </c>
    </row>
    <row r="2416" spans="1:123" s="229" customFormat="1" ht="24" customHeight="1" x14ac:dyDescent="0.2">
      <c r="A2416" s="224" t="str">
        <f t="shared" si="721"/>
        <v/>
      </c>
      <c r="B2416" s="222" t="str">
        <f t="shared" si="724"/>
        <v/>
      </c>
      <c r="C2416" s="223"/>
      <c r="D2416" s="224" t="str">
        <f t="shared" si="722"/>
        <v/>
      </c>
      <c r="E2416" s="225"/>
      <c r="F2416" s="226">
        <f t="shared" si="723"/>
        <v>0</v>
      </c>
      <c r="G2416" s="286">
        <f t="shared" si="725"/>
        <v>0</v>
      </c>
    </row>
    <row r="2417" spans="1:7" s="229" customFormat="1" ht="24" customHeight="1" x14ac:dyDescent="0.2">
      <c r="A2417" s="224" t="str">
        <f t="shared" si="721"/>
        <v/>
      </c>
      <c r="B2417" s="222" t="str">
        <f t="shared" si="724"/>
        <v/>
      </c>
      <c r="C2417" s="223"/>
      <c r="D2417" s="224" t="str">
        <f t="shared" si="722"/>
        <v/>
      </c>
      <c r="E2417" s="225"/>
      <c r="F2417" s="226">
        <f t="shared" si="723"/>
        <v>0</v>
      </c>
      <c r="G2417" s="286">
        <f t="shared" si="725"/>
        <v>0</v>
      </c>
    </row>
    <row r="2418" spans="1:7" s="229" customFormat="1" ht="24" customHeight="1" x14ac:dyDescent="0.2">
      <c r="A2418" s="224" t="str">
        <f t="shared" si="721"/>
        <v/>
      </c>
      <c r="B2418" s="222" t="str">
        <f t="shared" si="724"/>
        <v/>
      </c>
      <c r="C2418" s="223"/>
      <c r="D2418" s="224" t="str">
        <f t="shared" si="722"/>
        <v/>
      </c>
      <c r="E2418" s="225"/>
      <c r="F2418" s="226">
        <f t="shared" si="723"/>
        <v>0</v>
      </c>
      <c r="G2418" s="286">
        <f t="shared" si="725"/>
        <v>0</v>
      </c>
    </row>
    <row r="2419" spans="1:7" s="229" customFormat="1" ht="24" customHeight="1" x14ac:dyDescent="0.2">
      <c r="A2419" s="224" t="str">
        <f t="shared" si="721"/>
        <v/>
      </c>
      <c r="B2419" s="222" t="str">
        <f t="shared" si="724"/>
        <v/>
      </c>
      <c r="C2419" s="223"/>
      <c r="D2419" s="224" t="str">
        <f t="shared" si="722"/>
        <v/>
      </c>
      <c r="E2419" s="225"/>
      <c r="F2419" s="226">
        <f t="shared" si="723"/>
        <v>0</v>
      </c>
      <c r="G2419" s="286">
        <f t="shared" si="725"/>
        <v>0</v>
      </c>
    </row>
    <row r="2420" spans="1:7" s="229" customFormat="1" ht="24" customHeight="1" x14ac:dyDescent="0.2">
      <c r="A2420" s="224" t="str">
        <f t="shared" si="721"/>
        <v/>
      </c>
      <c r="B2420" s="222" t="str">
        <f t="shared" si="724"/>
        <v/>
      </c>
      <c r="C2420" s="223"/>
      <c r="D2420" s="224" t="str">
        <f t="shared" si="722"/>
        <v/>
      </c>
      <c r="E2420" s="225"/>
      <c r="F2420" s="226">
        <f t="shared" si="723"/>
        <v>0</v>
      </c>
      <c r="G2420" s="286">
        <f t="shared" si="725"/>
        <v>0</v>
      </c>
    </row>
    <row r="2421" spans="1:7" s="229" customFormat="1" ht="24" customHeight="1" x14ac:dyDescent="0.2">
      <c r="A2421" s="224" t="str">
        <f t="shared" si="721"/>
        <v/>
      </c>
      <c r="B2421" s="222" t="str">
        <f t="shared" si="724"/>
        <v/>
      </c>
      <c r="C2421" s="223"/>
      <c r="D2421" s="224" t="str">
        <f t="shared" si="722"/>
        <v/>
      </c>
      <c r="E2421" s="225"/>
      <c r="F2421" s="226">
        <f t="shared" si="723"/>
        <v>0</v>
      </c>
      <c r="G2421" s="286">
        <f t="shared" si="725"/>
        <v>0</v>
      </c>
    </row>
    <row r="2422" spans="1:7" s="229" customFormat="1" ht="24" customHeight="1" x14ac:dyDescent="0.2">
      <c r="A2422" s="224" t="str">
        <f t="shared" si="721"/>
        <v/>
      </c>
      <c r="B2422" s="222" t="str">
        <f t="shared" si="724"/>
        <v/>
      </c>
      <c r="C2422" s="223"/>
      <c r="D2422" s="224" t="str">
        <f t="shared" si="722"/>
        <v/>
      </c>
      <c r="E2422" s="225"/>
      <c r="F2422" s="226">
        <f t="shared" si="723"/>
        <v>0</v>
      </c>
      <c r="G2422" s="286">
        <f t="shared" si="725"/>
        <v>0</v>
      </c>
    </row>
    <row r="2423" spans="1:7" s="229" customFormat="1" ht="24" customHeight="1" x14ac:dyDescent="0.2">
      <c r="A2423" s="224" t="str">
        <f t="shared" si="721"/>
        <v/>
      </c>
      <c r="B2423" s="222" t="str">
        <f t="shared" si="724"/>
        <v/>
      </c>
      <c r="C2423" s="223"/>
      <c r="D2423" s="224" t="str">
        <f t="shared" si="722"/>
        <v/>
      </c>
      <c r="E2423" s="225"/>
      <c r="F2423" s="226">
        <f t="shared" si="723"/>
        <v>0</v>
      </c>
      <c r="G2423" s="286">
        <f t="shared" si="725"/>
        <v>0</v>
      </c>
    </row>
    <row r="2424" spans="1:7" s="229" customFormat="1" ht="24" customHeight="1" x14ac:dyDescent="0.2">
      <c r="A2424" s="224" t="str">
        <f t="shared" si="721"/>
        <v/>
      </c>
      <c r="B2424" s="222" t="str">
        <f t="shared" si="724"/>
        <v/>
      </c>
      <c r="C2424" s="223"/>
      <c r="D2424" s="224" t="str">
        <f t="shared" si="722"/>
        <v/>
      </c>
      <c r="E2424" s="225"/>
      <c r="F2424" s="226">
        <f t="shared" si="723"/>
        <v>0</v>
      </c>
      <c r="G2424" s="286">
        <f t="shared" si="725"/>
        <v>0</v>
      </c>
    </row>
    <row r="2425" spans="1:7" s="229" customFormat="1" ht="24" customHeight="1" x14ac:dyDescent="0.2">
      <c r="A2425" s="224" t="str">
        <f t="shared" si="721"/>
        <v/>
      </c>
      <c r="B2425" s="222" t="str">
        <f t="shared" si="724"/>
        <v/>
      </c>
      <c r="C2425" s="223"/>
      <c r="D2425" s="224" t="str">
        <f t="shared" si="722"/>
        <v/>
      </c>
      <c r="E2425" s="225"/>
      <c r="F2425" s="227">
        <f t="shared" si="723"/>
        <v>0</v>
      </c>
      <c r="G2425" s="286">
        <f t="shared" si="725"/>
        <v>0</v>
      </c>
    </row>
    <row r="2426" spans="1:7" ht="24" customHeight="1" x14ac:dyDescent="0.2">
      <c r="A2426" s="287"/>
      <c r="D2426" s="97"/>
      <c r="E2426" s="98"/>
      <c r="F2426" s="273" t="s">
        <v>31</v>
      </c>
      <c r="G2426" s="288">
        <f>SUBTOTAL(9,G2412:G2425)</f>
        <v>0</v>
      </c>
    </row>
    <row r="2427" spans="1:7" ht="24" customHeight="1" x14ac:dyDescent="0.2">
      <c r="A2427" s="287"/>
      <c r="C2427" s="107" t="s">
        <v>605</v>
      </c>
      <c r="D2427" s="97"/>
      <c r="E2427" s="98"/>
      <c r="G2427" s="289"/>
    </row>
    <row r="2428" spans="1:7" s="229" customFormat="1" ht="24" customHeight="1" x14ac:dyDescent="0.2">
      <c r="A2428" s="224" t="str">
        <f t="shared" ref="A2428:A2435" si="726">IFERROR(VLOOKUP(C2428,Tabla_Insumos,4,FALSE),"")</f>
        <v/>
      </c>
      <c r="B2428" s="222">
        <f t="shared" ref="B2428:B2435" si="727">IFERROR(VLOOKUP(A2428,Tabla_Indices,5,FALSE),"")</f>
        <v>0</v>
      </c>
      <c r="C2428" s="223"/>
      <c r="D2428" s="224" t="str">
        <f t="shared" ref="D2428:D2435" si="728">IFERROR(VLOOKUP(C2428,Tabla_Insumos,2,FALSE),"")</f>
        <v/>
      </c>
      <c r="E2428" s="225"/>
      <c r="F2428" s="228">
        <f t="shared" ref="F2428:F2435" si="729">IFERROR(VLOOKUP(C2428,Tabla_Insumos,3,FALSE),0)</f>
        <v>0</v>
      </c>
      <c r="G2428" s="286">
        <f>ROUND(E2428*F2428,2)</f>
        <v>0</v>
      </c>
    </row>
    <row r="2429" spans="1:7" s="229" customFormat="1" ht="24" customHeight="1" x14ac:dyDescent="0.2">
      <c r="A2429" s="224" t="str">
        <f t="shared" si="726"/>
        <v/>
      </c>
      <c r="B2429" s="222">
        <f t="shared" si="727"/>
        <v>0</v>
      </c>
      <c r="C2429" s="223"/>
      <c r="D2429" s="224" t="str">
        <f t="shared" si="728"/>
        <v/>
      </c>
      <c r="E2429" s="225"/>
      <c r="F2429" s="228">
        <f t="shared" si="729"/>
        <v>0</v>
      </c>
      <c r="G2429" s="286">
        <f>ROUND(E2429*F2429,2)</f>
        <v>0</v>
      </c>
    </row>
    <row r="2430" spans="1:7" s="229" customFormat="1" ht="24" customHeight="1" x14ac:dyDescent="0.2">
      <c r="A2430" s="224" t="str">
        <f t="shared" si="726"/>
        <v/>
      </c>
      <c r="B2430" s="222">
        <f t="shared" si="727"/>
        <v>0</v>
      </c>
      <c r="C2430" s="223"/>
      <c r="D2430" s="224" t="str">
        <f t="shared" si="728"/>
        <v/>
      </c>
      <c r="E2430" s="225"/>
      <c r="F2430" s="228">
        <f t="shared" si="729"/>
        <v>0</v>
      </c>
      <c r="G2430" s="286">
        <f t="shared" ref="G2430:G2435" si="730">ROUND(E2430*F2430,2)</f>
        <v>0</v>
      </c>
    </row>
    <row r="2431" spans="1:7" s="229" customFormat="1" ht="24" customHeight="1" x14ac:dyDescent="0.2">
      <c r="A2431" s="224" t="str">
        <f t="shared" si="726"/>
        <v/>
      </c>
      <c r="B2431" s="222">
        <f t="shared" si="727"/>
        <v>0</v>
      </c>
      <c r="C2431" s="223"/>
      <c r="D2431" s="224" t="str">
        <f t="shared" si="728"/>
        <v/>
      </c>
      <c r="E2431" s="225"/>
      <c r="F2431" s="228">
        <f t="shared" si="729"/>
        <v>0</v>
      </c>
      <c r="G2431" s="286">
        <f t="shared" si="730"/>
        <v>0</v>
      </c>
    </row>
    <row r="2432" spans="1:7" s="229" customFormat="1" ht="24" customHeight="1" x14ac:dyDescent="0.2">
      <c r="A2432" s="224" t="str">
        <f t="shared" si="726"/>
        <v/>
      </c>
      <c r="B2432" s="222">
        <f t="shared" si="727"/>
        <v>0</v>
      </c>
      <c r="C2432" s="223"/>
      <c r="D2432" s="224" t="str">
        <f t="shared" si="728"/>
        <v/>
      </c>
      <c r="E2432" s="225"/>
      <c r="F2432" s="226">
        <f t="shared" si="729"/>
        <v>0</v>
      </c>
      <c r="G2432" s="286">
        <f t="shared" si="730"/>
        <v>0</v>
      </c>
    </row>
    <row r="2433" spans="1:7" s="229" customFormat="1" ht="24" customHeight="1" x14ac:dyDescent="0.2">
      <c r="A2433" s="224" t="str">
        <f t="shared" si="726"/>
        <v/>
      </c>
      <c r="B2433" s="222">
        <f t="shared" si="727"/>
        <v>0</v>
      </c>
      <c r="C2433" s="223"/>
      <c r="D2433" s="224" t="str">
        <f t="shared" si="728"/>
        <v/>
      </c>
      <c r="E2433" s="225"/>
      <c r="F2433" s="226">
        <f t="shared" si="729"/>
        <v>0</v>
      </c>
      <c r="G2433" s="286">
        <f t="shared" si="730"/>
        <v>0</v>
      </c>
    </row>
    <row r="2434" spans="1:7" s="229" customFormat="1" ht="24" customHeight="1" x14ac:dyDescent="0.2">
      <c r="A2434" s="224" t="str">
        <f t="shared" si="726"/>
        <v/>
      </c>
      <c r="B2434" s="222">
        <f t="shared" si="727"/>
        <v>0</v>
      </c>
      <c r="C2434" s="223"/>
      <c r="D2434" s="224" t="str">
        <f t="shared" si="728"/>
        <v/>
      </c>
      <c r="E2434" s="225"/>
      <c r="F2434" s="226">
        <f t="shared" si="729"/>
        <v>0</v>
      </c>
      <c r="G2434" s="286">
        <f t="shared" si="730"/>
        <v>0</v>
      </c>
    </row>
    <row r="2435" spans="1:7" s="229" customFormat="1" ht="24" customHeight="1" x14ac:dyDescent="0.2">
      <c r="A2435" s="224" t="str">
        <f t="shared" si="726"/>
        <v/>
      </c>
      <c r="B2435" s="222">
        <f t="shared" si="727"/>
        <v>0</v>
      </c>
      <c r="C2435" s="223"/>
      <c r="D2435" s="224" t="str">
        <f t="shared" si="728"/>
        <v/>
      </c>
      <c r="E2435" s="225"/>
      <c r="F2435" s="226">
        <f t="shared" si="729"/>
        <v>0</v>
      </c>
      <c r="G2435" s="286">
        <f t="shared" si="730"/>
        <v>0</v>
      </c>
    </row>
    <row r="2436" spans="1:7" ht="24" customHeight="1" x14ac:dyDescent="0.2">
      <c r="A2436" s="287"/>
      <c r="D2436" s="97"/>
      <c r="E2436" s="98"/>
      <c r="F2436" s="273" t="s">
        <v>32</v>
      </c>
      <c r="G2436" s="288">
        <f>SUBTOTAL(9,G2428:G2435)</f>
        <v>0</v>
      </c>
    </row>
    <row r="2437" spans="1:7" ht="24" customHeight="1" x14ac:dyDescent="0.2">
      <c r="A2437" s="287"/>
      <c r="C2437" s="107" t="s">
        <v>606</v>
      </c>
      <c r="D2437" s="97"/>
      <c r="E2437" s="98"/>
      <c r="G2437" s="289"/>
    </row>
    <row r="2438" spans="1:7" s="229" customFormat="1" ht="24" customHeight="1" x14ac:dyDescent="0.2">
      <c r="A2438" s="224" t="str">
        <f t="shared" ref="A2438:A2446" si="731">IFERROR(VLOOKUP(C2438,Tabla_Insumos,4,FALSE),"")</f>
        <v/>
      </c>
      <c r="B2438" s="222" t="str">
        <f t="shared" ref="B2438:B2446" si="732">IFERROR(VLOOKUP(C2438,Tabla_Insumos,5,FALSE),"")</f>
        <v/>
      </c>
      <c r="C2438" s="223"/>
      <c r="D2438" s="224" t="str">
        <f t="shared" ref="D2438:D2446" si="733">IFERROR(VLOOKUP(C2438,Tabla_Insumos,2,FALSE),"")</f>
        <v/>
      </c>
      <c r="E2438" s="225"/>
      <c r="F2438" s="226">
        <f t="shared" ref="F2438:F2446" si="734">IFERROR(VLOOKUP(C2438,Tabla_Insumos,3,FALSE),0)</f>
        <v>0</v>
      </c>
      <c r="G2438" s="286">
        <f t="shared" ref="G2438:G2446" si="735">ROUND(E2438*F2438,2)</f>
        <v>0</v>
      </c>
    </row>
    <row r="2439" spans="1:7" s="229" customFormat="1" ht="24" customHeight="1" x14ac:dyDescent="0.2">
      <c r="A2439" s="224" t="str">
        <f t="shared" si="731"/>
        <v/>
      </c>
      <c r="B2439" s="222" t="str">
        <f t="shared" si="732"/>
        <v/>
      </c>
      <c r="C2439" s="223"/>
      <c r="D2439" s="224" t="str">
        <f t="shared" si="733"/>
        <v/>
      </c>
      <c r="E2439" s="225"/>
      <c r="F2439" s="226">
        <f t="shared" si="734"/>
        <v>0</v>
      </c>
      <c r="G2439" s="286">
        <f t="shared" si="735"/>
        <v>0</v>
      </c>
    </row>
    <row r="2440" spans="1:7" s="229" customFormat="1" ht="24" customHeight="1" x14ac:dyDescent="0.2">
      <c r="A2440" s="224" t="str">
        <f t="shared" si="731"/>
        <v/>
      </c>
      <c r="B2440" s="222" t="str">
        <f t="shared" si="732"/>
        <v/>
      </c>
      <c r="C2440" s="223"/>
      <c r="D2440" s="224" t="str">
        <f t="shared" si="733"/>
        <v/>
      </c>
      <c r="E2440" s="225"/>
      <c r="F2440" s="226">
        <f t="shared" si="734"/>
        <v>0</v>
      </c>
      <c r="G2440" s="286">
        <f t="shared" si="735"/>
        <v>0</v>
      </c>
    </row>
    <row r="2441" spans="1:7" s="229" customFormat="1" ht="24" customHeight="1" x14ac:dyDescent="0.2">
      <c r="A2441" s="224" t="str">
        <f t="shared" si="731"/>
        <v/>
      </c>
      <c r="B2441" s="222" t="str">
        <f t="shared" si="732"/>
        <v/>
      </c>
      <c r="C2441" s="223"/>
      <c r="D2441" s="224" t="str">
        <f t="shared" si="733"/>
        <v/>
      </c>
      <c r="E2441" s="225"/>
      <c r="F2441" s="226">
        <f t="shared" si="734"/>
        <v>0</v>
      </c>
      <c r="G2441" s="286">
        <f t="shared" si="735"/>
        <v>0</v>
      </c>
    </row>
    <row r="2442" spans="1:7" s="229" customFormat="1" ht="24" customHeight="1" x14ac:dyDescent="0.2">
      <c r="A2442" s="224" t="str">
        <f t="shared" si="731"/>
        <v/>
      </c>
      <c r="B2442" s="222" t="str">
        <f t="shared" si="732"/>
        <v/>
      </c>
      <c r="C2442" s="223"/>
      <c r="D2442" s="224" t="str">
        <f t="shared" si="733"/>
        <v/>
      </c>
      <c r="E2442" s="225"/>
      <c r="F2442" s="226">
        <f t="shared" si="734"/>
        <v>0</v>
      </c>
      <c r="G2442" s="286">
        <f t="shared" si="735"/>
        <v>0</v>
      </c>
    </row>
    <row r="2443" spans="1:7" s="229" customFormat="1" ht="24" customHeight="1" x14ac:dyDescent="0.2">
      <c r="A2443" s="224" t="str">
        <f t="shared" si="731"/>
        <v/>
      </c>
      <c r="B2443" s="222" t="str">
        <f t="shared" si="732"/>
        <v/>
      </c>
      <c r="C2443" s="223"/>
      <c r="D2443" s="224" t="str">
        <f t="shared" si="733"/>
        <v/>
      </c>
      <c r="E2443" s="225"/>
      <c r="F2443" s="226">
        <f t="shared" si="734"/>
        <v>0</v>
      </c>
      <c r="G2443" s="286">
        <f t="shared" si="735"/>
        <v>0</v>
      </c>
    </row>
    <row r="2444" spans="1:7" s="229" customFormat="1" ht="24" customHeight="1" x14ac:dyDescent="0.2">
      <c r="A2444" s="224" t="str">
        <f t="shared" si="731"/>
        <v/>
      </c>
      <c r="B2444" s="222" t="str">
        <f t="shared" si="732"/>
        <v/>
      </c>
      <c r="C2444" s="223"/>
      <c r="D2444" s="224" t="str">
        <f t="shared" si="733"/>
        <v/>
      </c>
      <c r="E2444" s="225"/>
      <c r="F2444" s="226">
        <f t="shared" si="734"/>
        <v>0</v>
      </c>
      <c r="G2444" s="286">
        <f t="shared" si="735"/>
        <v>0</v>
      </c>
    </row>
    <row r="2445" spans="1:7" s="229" customFormat="1" ht="24" customHeight="1" x14ac:dyDescent="0.2">
      <c r="A2445" s="224" t="str">
        <f t="shared" si="731"/>
        <v/>
      </c>
      <c r="B2445" s="222" t="str">
        <f t="shared" si="732"/>
        <v/>
      </c>
      <c r="C2445" s="223"/>
      <c r="D2445" s="224" t="str">
        <f t="shared" si="733"/>
        <v/>
      </c>
      <c r="E2445" s="225"/>
      <c r="F2445" s="226">
        <f t="shared" si="734"/>
        <v>0</v>
      </c>
      <c r="G2445" s="286">
        <f t="shared" si="735"/>
        <v>0</v>
      </c>
    </row>
    <row r="2446" spans="1:7" s="229" customFormat="1" ht="24" customHeight="1" x14ac:dyDescent="0.2">
      <c r="A2446" s="224" t="str">
        <f t="shared" si="731"/>
        <v/>
      </c>
      <c r="B2446" s="222" t="str">
        <f t="shared" si="732"/>
        <v/>
      </c>
      <c r="C2446" s="223"/>
      <c r="D2446" s="224" t="str">
        <f t="shared" si="733"/>
        <v/>
      </c>
      <c r="E2446" s="225"/>
      <c r="F2446" s="226">
        <f t="shared" si="734"/>
        <v>0</v>
      </c>
      <c r="G2446" s="286">
        <f t="shared" si="735"/>
        <v>0</v>
      </c>
    </row>
    <row r="2447" spans="1:7" ht="24" customHeight="1" x14ac:dyDescent="0.2">
      <c r="A2447" s="290"/>
      <c r="B2447" s="97"/>
      <c r="D2447" s="97"/>
      <c r="E2447" s="98"/>
      <c r="F2447" s="273" t="s">
        <v>33</v>
      </c>
      <c r="G2447" s="288">
        <f>SUBTOTAL(9,G2438:G2446)</f>
        <v>0</v>
      </c>
    </row>
    <row r="2448" spans="1:7" ht="24" customHeight="1" x14ac:dyDescent="0.2">
      <c r="A2448" s="291"/>
      <c r="B2448" s="97"/>
      <c r="D2448" s="97"/>
      <c r="E2448" s="98"/>
      <c r="G2448" s="289"/>
    </row>
    <row r="2449" spans="1:123" ht="24" customHeight="1" x14ac:dyDescent="0.2">
      <c r="A2449" s="292" t="str">
        <f>B2407</f>
        <v/>
      </c>
      <c r="B2449" s="293" t="str">
        <f>C2407</f>
        <v/>
      </c>
      <c r="C2449" s="104"/>
      <c r="D2449" s="104" t="s">
        <v>34</v>
      </c>
      <c r="E2449" s="105"/>
      <c r="F2449" s="295" t="s">
        <v>35</v>
      </c>
      <c r="G2449" s="294">
        <f>SUBTOTAL(9,G2412:G2448)</f>
        <v>0</v>
      </c>
    </row>
    <row r="2451" spans="1:123" ht="24" customHeight="1" x14ac:dyDescent="0.2">
      <c r="A2451" s="274" t="s">
        <v>37</v>
      </c>
      <c r="B2451" s="275"/>
      <c r="C2451" s="275"/>
      <c r="D2451" s="275"/>
      <c r="E2451" s="275"/>
      <c r="F2451" s="275"/>
      <c r="G2451" s="276"/>
    </row>
    <row r="2452" spans="1:123" ht="24" customHeight="1" x14ac:dyDescent="0.2">
      <c r="A2452" s="277" t="s">
        <v>602</v>
      </c>
      <c r="B2452" s="93" t="str">
        <f>Comitente</f>
        <v>DIRECCION PROVINCIAL DE ESPACIOS VERDES</v>
      </c>
      <c r="C2452" s="89"/>
      <c r="D2452" s="94"/>
      <c r="E2452" s="94"/>
      <c r="F2452" s="95"/>
      <c r="G2452" s="278"/>
    </row>
    <row r="2453" spans="1:123" ht="24" customHeight="1" x14ac:dyDescent="0.2">
      <c r="A2453" s="277" t="s">
        <v>603</v>
      </c>
      <c r="B2453" s="93">
        <f>Contratista</f>
        <v>0</v>
      </c>
      <c r="C2453" s="90"/>
      <c r="D2453" s="90"/>
      <c r="E2453" s="90"/>
      <c r="F2453" s="96"/>
      <c r="G2453" s="279"/>
    </row>
    <row r="2454" spans="1:123" ht="24" customHeight="1" x14ac:dyDescent="0.2">
      <c r="A2454" s="277" t="s">
        <v>24</v>
      </c>
      <c r="B2454" s="93" t="str">
        <f>Obra</f>
        <v>MANTENIMIENTO DEL ÁREA VERDE Y SISITEMA DE RIEGO DEL 
PARQUE BELGRANO E INFINITO POR DESCUBRIR - RENGLON 3</v>
      </c>
      <c r="C2454" s="90"/>
      <c r="D2454" s="90"/>
      <c r="E2454" s="90"/>
      <c r="F2454" s="96" t="s">
        <v>38</v>
      </c>
      <c r="G2454" s="280">
        <f>Fecha_Base</f>
        <v>44908</v>
      </c>
    </row>
    <row r="2455" spans="1:123" ht="24" customHeight="1" x14ac:dyDescent="0.2">
      <c r="A2455" s="281" t="s">
        <v>601</v>
      </c>
      <c r="B2455" s="91" t="str">
        <f>Ubicación</f>
        <v>CAPITAL</v>
      </c>
      <c r="C2455" s="91"/>
      <c r="D2455" s="97"/>
      <c r="E2455" s="98"/>
      <c r="G2455" s="282"/>
    </row>
    <row r="2456" spans="1:123" ht="24" customHeight="1" x14ac:dyDescent="0.2">
      <c r="A2456" s="281" t="s">
        <v>39</v>
      </c>
      <c r="B2456" s="100" t="str">
        <f>IFERROR(VALUE(LEFT(B2457,FIND(".",B2457)-1)),"")</f>
        <v/>
      </c>
      <c r="C2456" s="92" t="str">
        <f>IFERROR(VLOOKUP(B2456,Tabla_CyP,2,FALSE),"")</f>
        <v/>
      </c>
      <c r="E2456" s="98"/>
      <c r="G2456" s="282"/>
    </row>
    <row r="2457" spans="1:123" ht="24" customHeight="1" x14ac:dyDescent="0.2">
      <c r="A2457" s="281" t="s">
        <v>25</v>
      </c>
      <c r="B2457" s="101" t="str">
        <f>IFERROR(VLOOKUP(COUNTIF($A$1:A2457,"ANALISIS DE PRECIOS"),Tabla_NumeroItem,2,FALSE),"")</f>
        <v/>
      </c>
      <c r="C2457" s="92" t="str">
        <f>IFERROR(VLOOKUP(B2457,Tabla_CyP,2,FALSE),"")</f>
        <v/>
      </c>
      <c r="D2457" s="97"/>
      <c r="E2457" s="98"/>
      <c r="F2457" s="96" t="s">
        <v>26</v>
      </c>
      <c r="G2457" s="283" t="str">
        <f>IFERROR(VLOOKUP(B2457,Tabla_CyP,4,FALSE),"")</f>
        <v/>
      </c>
    </row>
    <row r="2458" spans="1:123" ht="24" customHeight="1" x14ac:dyDescent="0.2">
      <c r="A2458" s="281"/>
      <c r="B2458" s="91"/>
      <c r="D2458" s="97"/>
      <c r="E2458" s="98"/>
      <c r="G2458" s="282"/>
    </row>
    <row r="2459" spans="1:123" ht="24" customHeight="1" x14ac:dyDescent="0.2">
      <c r="A2459" s="331" t="s">
        <v>507</v>
      </c>
      <c r="B2459" s="332"/>
      <c r="C2459" s="333" t="s">
        <v>0</v>
      </c>
      <c r="D2459" s="333" t="s">
        <v>27</v>
      </c>
      <c r="E2459" s="335" t="s">
        <v>28</v>
      </c>
      <c r="F2459" s="337" t="s">
        <v>29</v>
      </c>
      <c r="G2459" s="337" t="s">
        <v>30</v>
      </c>
    </row>
    <row r="2460" spans="1:123" s="97" customFormat="1" ht="24" customHeight="1" x14ac:dyDescent="0.2">
      <c r="A2460" s="102" t="s">
        <v>508</v>
      </c>
      <c r="B2460" s="102" t="s">
        <v>509</v>
      </c>
      <c r="C2460" s="334"/>
      <c r="D2460" s="334"/>
      <c r="E2460" s="336"/>
      <c r="F2460" s="338"/>
      <c r="G2460" s="338"/>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284"/>
      <c r="B2461" s="103"/>
      <c r="C2461" s="143" t="s">
        <v>604</v>
      </c>
      <c r="D2461" s="104"/>
      <c r="E2461" s="105"/>
      <c r="F2461" s="106"/>
      <c r="G2461" s="285"/>
    </row>
    <row r="2462" spans="1:123" s="229" customFormat="1" ht="24" customHeight="1" x14ac:dyDescent="0.2">
      <c r="A2462" s="224" t="str">
        <f t="shared" ref="A2462:A2475" si="736">IFERROR(VLOOKUP(C2462,Tabla_Insumos,4,FALSE),"")</f>
        <v/>
      </c>
      <c r="B2462" s="222" t="str">
        <f>IFERROR(VLOOKUP(C2462,Tabla_Insumos,5,FALSE),"")</f>
        <v/>
      </c>
      <c r="C2462" s="223"/>
      <c r="D2462" s="224" t="str">
        <f t="shared" ref="D2462:D2475" si="737">IFERROR(VLOOKUP(C2462,Tabla_Insumos,2,FALSE),"")</f>
        <v/>
      </c>
      <c r="E2462" s="225"/>
      <c r="F2462" s="226">
        <f t="shared" ref="F2462:F2475" si="738">IFERROR(VLOOKUP(C2462,Tabla_Insumos,3,FALSE),0)</f>
        <v>0</v>
      </c>
      <c r="G2462" s="286">
        <f>ROUND(E2462*F2462,2)</f>
        <v>0</v>
      </c>
    </row>
    <row r="2463" spans="1:123" s="229" customFormat="1" ht="24" customHeight="1" x14ac:dyDescent="0.2">
      <c r="A2463" s="224" t="str">
        <f t="shared" si="736"/>
        <v/>
      </c>
      <c r="B2463" s="222" t="str">
        <f t="shared" ref="B2463:B2475" si="739">IFERROR(VLOOKUP(C2463,Tabla_Insumos,5,FALSE),"")</f>
        <v/>
      </c>
      <c r="C2463" s="223"/>
      <c r="D2463" s="224" t="str">
        <f t="shared" si="737"/>
        <v/>
      </c>
      <c r="E2463" s="225"/>
      <c r="F2463" s="226">
        <f t="shared" si="738"/>
        <v>0</v>
      </c>
      <c r="G2463" s="286">
        <f t="shared" ref="G2463:G2475" si="740">ROUND(E2463*F2463,2)</f>
        <v>0</v>
      </c>
    </row>
    <row r="2464" spans="1:123" s="229" customFormat="1" ht="24" customHeight="1" x14ac:dyDescent="0.2">
      <c r="A2464" s="224" t="str">
        <f t="shared" si="736"/>
        <v/>
      </c>
      <c r="B2464" s="222" t="str">
        <f t="shared" si="739"/>
        <v/>
      </c>
      <c r="C2464" s="223"/>
      <c r="D2464" s="224" t="str">
        <f t="shared" si="737"/>
        <v/>
      </c>
      <c r="E2464" s="225"/>
      <c r="F2464" s="226">
        <f t="shared" si="738"/>
        <v>0</v>
      </c>
      <c r="G2464" s="286">
        <f t="shared" si="740"/>
        <v>0</v>
      </c>
    </row>
    <row r="2465" spans="1:7" s="229" customFormat="1" ht="24" customHeight="1" x14ac:dyDescent="0.2">
      <c r="A2465" s="224" t="str">
        <f t="shared" si="736"/>
        <v/>
      </c>
      <c r="B2465" s="222" t="str">
        <f t="shared" si="739"/>
        <v/>
      </c>
      <c r="C2465" s="223"/>
      <c r="D2465" s="224" t="str">
        <f t="shared" si="737"/>
        <v/>
      </c>
      <c r="E2465" s="225"/>
      <c r="F2465" s="226">
        <f t="shared" si="738"/>
        <v>0</v>
      </c>
      <c r="G2465" s="286">
        <f t="shared" si="740"/>
        <v>0</v>
      </c>
    </row>
    <row r="2466" spans="1:7" s="229" customFormat="1" ht="24" customHeight="1" x14ac:dyDescent="0.2">
      <c r="A2466" s="224" t="str">
        <f t="shared" si="736"/>
        <v/>
      </c>
      <c r="B2466" s="222" t="str">
        <f t="shared" si="739"/>
        <v/>
      </c>
      <c r="C2466" s="223"/>
      <c r="D2466" s="224" t="str">
        <f t="shared" si="737"/>
        <v/>
      </c>
      <c r="E2466" s="225"/>
      <c r="F2466" s="226">
        <f t="shared" si="738"/>
        <v>0</v>
      </c>
      <c r="G2466" s="286">
        <f t="shared" si="740"/>
        <v>0</v>
      </c>
    </row>
    <row r="2467" spans="1:7" s="229" customFormat="1" ht="24" customHeight="1" x14ac:dyDescent="0.2">
      <c r="A2467" s="224" t="str">
        <f t="shared" si="736"/>
        <v/>
      </c>
      <c r="B2467" s="222" t="str">
        <f t="shared" si="739"/>
        <v/>
      </c>
      <c r="C2467" s="223"/>
      <c r="D2467" s="224" t="str">
        <f t="shared" si="737"/>
        <v/>
      </c>
      <c r="E2467" s="225"/>
      <c r="F2467" s="226">
        <f t="shared" si="738"/>
        <v>0</v>
      </c>
      <c r="G2467" s="286">
        <f t="shared" si="740"/>
        <v>0</v>
      </c>
    </row>
    <row r="2468" spans="1:7" s="229" customFormat="1" ht="24" customHeight="1" x14ac:dyDescent="0.2">
      <c r="A2468" s="224" t="str">
        <f t="shared" si="736"/>
        <v/>
      </c>
      <c r="B2468" s="222" t="str">
        <f t="shared" si="739"/>
        <v/>
      </c>
      <c r="C2468" s="223"/>
      <c r="D2468" s="224" t="str">
        <f t="shared" si="737"/>
        <v/>
      </c>
      <c r="E2468" s="225"/>
      <c r="F2468" s="226">
        <f t="shared" si="738"/>
        <v>0</v>
      </c>
      <c r="G2468" s="286">
        <f t="shared" si="740"/>
        <v>0</v>
      </c>
    </row>
    <row r="2469" spans="1:7" s="229" customFormat="1" ht="24" customHeight="1" x14ac:dyDescent="0.2">
      <c r="A2469" s="224" t="str">
        <f t="shared" si="736"/>
        <v/>
      </c>
      <c r="B2469" s="222" t="str">
        <f t="shared" si="739"/>
        <v/>
      </c>
      <c r="C2469" s="223"/>
      <c r="D2469" s="224" t="str">
        <f t="shared" si="737"/>
        <v/>
      </c>
      <c r="E2469" s="225"/>
      <c r="F2469" s="226">
        <f t="shared" si="738"/>
        <v>0</v>
      </c>
      <c r="G2469" s="286">
        <f t="shared" si="740"/>
        <v>0</v>
      </c>
    </row>
    <row r="2470" spans="1:7" s="229" customFormat="1" ht="24" customHeight="1" x14ac:dyDescent="0.2">
      <c r="A2470" s="224" t="str">
        <f t="shared" si="736"/>
        <v/>
      </c>
      <c r="B2470" s="222" t="str">
        <f t="shared" si="739"/>
        <v/>
      </c>
      <c r="C2470" s="223"/>
      <c r="D2470" s="224" t="str">
        <f t="shared" si="737"/>
        <v/>
      </c>
      <c r="E2470" s="225"/>
      <c r="F2470" s="226">
        <f t="shared" si="738"/>
        <v>0</v>
      </c>
      <c r="G2470" s="286">
        <f t="shared" si="740"/>
        <v>0</v>
      </c>
    </row>
    <row r="2471" spans="1:7" s="229" customFormat="1" ht="24" customHeight="1" x14ac:dyDescent="0.2">
      <c r="A2471" s="224" t="str">
        <f t="shared" si="736"/>
        <v/>
      </c>
      <c r="B2471" s="222" t="str">
        <f t="shared" si="739"/>
        <v/>
      </c>
      <c r="C2471" s="223"/>
      <c r="D2471" s="224" t="str">
        <f t="shared" si="737"/>
        <v/>
      </c>
      <c r="E2471" s="225"/>
      <c r="F2471" s="226">
        <f t="shared" si="738"/>
        <v>0</v>
      </c>
      <c r="G2471" s="286">
        <f t="shared" si="740"/>
        <v>0</v>
      </c>
    </row>
    <row r="2472" spans="1:7" s="229" customFormat="1" ht="24" customHeight="1" x14ac:dyDescent="0.2">
      <c r="A2472" s="224" t="str">
        <f t="shared" si="736"/>
        <v/>
      </c>
      <c r="B2472" s="222" t="str">
        <f t="shared" si="739"/>
        <v/>
      </c>
      <c r="C2472" s="223"/>
      <c r="D2472" s="224" t="str">
        <f t="shared" si="737"/>
        <v/>
      </c>
      <c r="E2472" s="225"/>
      <c r="F2472" s="226">
        <f t="shared" si="738"/>
        <v>0</v>
      </c>
      <c r="G2472" s="286">
        <f t="shared" si="740"/>
        <v>0</v>
      </c>
    </row>
    <row r="2473" spans="1:7" s="229" customFormat="1" ht="24" customHeight="1" x14ac:dyDescent="0.2">
      <c r="A2473" s="224" t="str">
        <f t="shared" si="736"/>
        <v/>
      </c>
      <c r="B2473" s="222" t="str">
        <f t="shared" si="739"/>
        <v/>
      </c>
      <c r="C2473" s="223"/>
      <c r="D2473" s="224" t="str">
        <f t="shared" si="737"/>
        <v/>
      </c>
      <c r="E2473" s="225"/>
      <c r="F2473" s="226">
        <f t="shared" si="738"/>
        <v>0</v>
      </c>
      <c r="G2473" s="286">
        <f t="shared" si="740"/>
        <v>0</v>
      </c>
    </row>
    <row r="2474" spans="1:7" s="229" customFormat="1" ht="24" customHeight="1" x14ac:dyDescent="0.2">
      <c r="A2474" s="224" t="str">
        <f t="shared" si="736"/>
        <v/>
      </c>
      <c r="B2474" s="222" t="str">
        <f t="shared" si="739"/>
        <v/>
      </c>
      <c r="C2474" s="223"/>
      <c r="D2474" s="224" t="str">
        <f t="shared" si="737"/>
        <v/>
      </c>
      <c r="E2474" s="225"/>
      <c r="F2474" s="226">
        <f t="shared" si="738"/>
        <v>0</v>
      </c>
      <c r="G2474" s="286">
        <f t="shared" si="740"/>
        <v>0</v>
      </c>
    </row>
    <row r="2475" spans="1:7" s="229" customFormat="1" ht="24" customHeight="1" x14ac:dyDescent="0.2">
      <c r="A2475" s="224" t="str">
        <f t="shared" si="736"/>
        <v/>
      </c>
      <c r="B2475" s="222" t="str">
        <f t="shared" si="739"/>
        <v/>
      </c>
      <c r="C2475" s="223"/>
      <c r="D2475" s="224" t="str">
        <f t="shared" si="737"/>
        <v/>
      </c>
      <c r="E2475" s="225"/>
      <c r="F2475" s="227">
        <f t="shared" si="738"/>
        <v>0</v>
      </c>
      <c r="G2475" s="286">
        <f t="shared" si="740"/>
        <v>0</v>
      </c>
    </row>
    <row r="2476" spans="1:7" ht="24" customHeight="1" x14ac:dyDescent="0.2">
      <c r="A2476" s="287"/>
      <c r="D2476" s="97"/>
      <c r="E2476" s="98"/>
      <c r="F2476" s="273" t="s">
        <v>31</v>
      </c>
      <c r="G2476" s="288">
        <f>SUBTOTAL(9,G2462:G2475)</f>
        <v>0</v>
      </c>
    </row>
    <row r="2477" spans="1:7" ht="24" customHeight="1" x14ac:dyDescent="0.2">
      <c r="A2477" s="287"/>
      <c r="C2477" s="107" t="s">
        <v>605</v>
      </c>
      <c r="D2477" s="97"/>
      <c r="E2477" s="98"/>
      <c r="G2477" s="289"/>
    </row>
    <row r="2478" spans="1:7" s="229" customFormat="1" ht="24" customHeight="1" x14ac:dyDescent="0.2">
      <c r="A2478" s="224" t="str">
        <f t="shared" ref="A2478:A2485" si="741">IFERROR(VLOOKUP(C2478,Tabla_Insumos,4,FALSE),"")</f>
        <v/>
      </c>
      <c r="B2478" s="222">
        <f t="shared" ref="B2478:B2485" si="742">IFERROR(VLOOKUP(A2478,Tabla_Indices,5,FALSE),"")</f>
        <v>0</v>
      </c>
      <c r="C2478" s="223"/>
      <c r="D2478" s="224" t="str">
        <f t="shared" ref="D2478:D2485" si="743">IFERROR(VLOOKUP(C2478,Tabla_Insumos,2,FALSE),"")</f>
        <v/>
      </c>
      <c r="E2478" s="225"/>
      <c r="F2478" s="228">
        <f t="shared" ref="F2478:F2485" si="744">IFERROR(VLOOKUP(C2478,Tabla_Insumos,3,FALSE),0)</f>
        <v>0</v>
      </c>
      <c r="G2478" s="286">
        <f>ROUND(E2478*F2478,2)</f>
        <v>0</v>
      </c>
    </row>
    <row r="2479" spans="1:7" s="229" customFormat="1" ht="24" customHeight="1" x14ac:dyDescent="0.2">
      <c r="A2479" s="224" t="str">
        <f t="shared" si="741"/>
        <v/>
      </c>
      <c r="B2479" s="222">
        <f t="shared" si="742"/>
        <v>0</v>
      </c>
      <c r="C2479" s="223"/>
      <c r="D2479" s="224" t="str">
        <f t="shared" si="743"/>
        <v/>
      </c>
      <c r="E2479" s="225"/>
      <c r="F2479" s="228">
        <f t="shared" si="744"/>
        <v>0</v>
      </c>
      <c r="G2479" s="286">
        <f>ROUND(E2479*F2479,2)</f>
        <v>0</v>
      </c>
    </row>
    <row r="2480" spans="1:7" s="229" customFormat="1" ht="24" customHeight="1" x14ac:dyDescent="0.2">
      <c r="A2480" s="224" t="str">
        <f t="shared" si="741"/>
        <v/>
      </c>
      <c r="B2480" s="222">
        <f t="shared" si="742"/>
        <v>0</v>
      </c>
      <c r="C2480" s="223"/>
      <c r="D2480" s="224" t="str">
        <f t="shared" si="743"/>
        <v/>
      </c>
      <c r="E2480" s="225"/>
      <c r="F2480" s="228">
        <f t="shared" si="744"/>
        <v>0</v>
      </c>
      <c r="G2480" s="286">
        <f t="shared" ref="G2480:G2485" si="745">ROUND(E2480*F2480,2)</f>
        <v>0</v>
      </c>
    </row>
    <row r="2481" spans="1:7" s="229" customFormat="1" ht="24" customHeight="1" x14ac:dyDescent="0.2">
      <c r="A2481" s="224" t="str">
        <f t="shared" si="741"/>
        <v/>
      </c>
      <c r="B2481" s="222">
        <f t="shared" si="742"/>
        <v>0</v>
      </c>
      <c r="C2481" s="223"/>
      <c r="D2481" s="224" t="str">
        <f t="shared" si="743"/>
        <v/>
      </c>
      <c r="E2481" s="225"/>
      <c r="F2481" s="228">
        <f t="shared" si="744"/>
        <v>0</v>
      </c>
      <c r="G2481" s="286">
        <f t="shared" si="745"/>
        <v>0</v>
      </c>
    </row>
    <row r="2482" spans="1:7" s="229" customFormat="1" ht="24" customHeight="1" x14ac:dyDescent="0.2">
      <c r="A2482" s="224" t="str">
        <f t="shared" si="741"/>
        <v/>
      </c>
      <c r="B2482" s="222">
        <f t="shared" si="742"/>
        <v>0</v>
      </c>
      <c r="C2482" s="223"/>
      <c r="D2482" s="224" t="str">
        <f t="shared" si="743"/>
        <v/>
      </c>
      <c r="E2482" s="225"/>
      <c r="F2482" s="226">
        <f t="shared" si="744"/>
        <v>0</v>
      </c>
      <c r="G2482" s="286">
        <f t="shared" si="745"/>
        <v>0</v>
      </c>
    </row>
    <row r="2483" spans="1:7" s="229" customFormat="1" ht="24" customHeight="1" x14ac:dyDescent="0.2">
      <c r="A2483" s="224" t="str">
        <f t="shared" si="741"/>
        <v/>
      </c>
      <c r="B2483" s="222">
        <f t="shared" si="742"/>
        <v>0</v>
      </c>
      <c r="C2483" s="223"/>
      <c r="D2483" s="224" t="str">
        <f t="shared" si="743"/>
        <v/>
      </c>
      <c r="E2483" s="225"/>
      <c r="F2483" s="226">
        <f t="shared" si="744"/>
        <v>0</v>
      </c>
      <c r="G2483" s="286">
        <f t="shared" si="745"/>
        <v>0</v>
      </c>
    </row>
    <row r="2484" spans="1:7" s="229" customFormat="1" ht="24" customHeight="1" x14ac:dyDescent="0.2">
      <c r="A2484" s="224" t="str">
        <f t="shared" si="741"/>
        <v/>
      </c>
      <c r="B2484" s="222">
        <f t="shared" si="742"/>
        <v>0</v>
      </c>
      <c r="C2484" s="223"/>
      <c r="D2484" s="224" t="str">
        <f t="shared" si="743"/>
        <v/>
      </c>
      <c r="E2484" s="225"/>
      <c r="F2484" s="226">
        <f t="shared" si="744"/>
        <v>0</v>
      </c>
      <c r="G2484" s="286">
        <f t="shared" si="745"/>
        <v>0</v>
      </c>
    </row>
    <row r="2485" spans="1:7" s="229" customFormat="1" ht="24" customHeight="1" x14ac:dyDescent="0.2">
      <c r="A2485" s="224" t="str">
        <f t="shared" si="741"/>
        <v/>
      </c>
      <c r="B2485" s="222">
        <f t="shared" si="742"/>
        <v>0</v>
      </c>
      <c r="C2485" s="223"/>
      <c r="D2485" s="224" t="str">
        <f t="shared" si="743"/>
        <v/>
      </c>
      <c r="E2485" s="225"/>
      <c r="F2485" s="226">
        <f t="shared" si="744"/>
        <v>0</v>
      </c>
      <c r="G2485" s="286">
        <f t="shared" si="745"/>
        <v>0</v>
      </c>
    </row>
    <row r="2486" spans="1:7" ht="24" customHeight="1" x14ac:dyDescent="0.2">
      <c r="A2486" s="287"/>
      <c r="D2486" s="97"/>
      <c r="E2486" s="98"/>
      <c r="F2486" s="273" t="s">
        <v>32</v>
      </c>
      <c r="G2486" s="288">
        <f>SUBTOTAL(9,G2478:G2485)</f>
        <v>0</v>
      </c>
    </row>
    <row r="2487" spans="1:7" ht="24" customHeight="1" x14ac:dyDescent="0.2">
      <c r="A2487" s="287"/>
      <c r="C2487" s="107" t="s">
        <v>606</v>
      </c>
      <c r="D2487" s="97"/>
      <c r="E2487" s="98"/>
      <c r="G2487" s="289"/>
    </row>
    <row r="2488" spans="1:7" s="229" customFormat="1" ht="24" customHeight="1" x14ac:dyDescent="0.2">
      <c r="A2488" s="224" t="str">
        <f t="shared" ref="A2488:A2496" si="746">IFERROR(VLOOKUP(C2488,Tabla_Insumos,4,FALSE),"")</f>
        <v/>
      </c>
      <c r="B2488" s="222" t="str">
        <f t="shared" ref="B2488:B2496" si="747">IFERROR(VLOOKUP(C2488,Tabla_Insumos,5,FALSE),"")</f>
        <v/>
      </c>
      <c r="C2488" s="223"/>
      <c r="D2488" s="224" t="str">
        <f t="shared" ref="D2488:D2496" si="748">IFERROR(VLOOKUP(C2488,Tabla_Insumos,2,FALSE),"")</f>
        <v/>
      </c>
      <c r="E2488" s="225"/>
      <c r="F2488" s="226">
        <f t="shared" ref="F2488:F2496" si="749">IFERROR(VLOOKUP(C2488,Tabla_Insumos,3,FALSE),0)</f>
        <v>0</v>
      </c>
      <c r="G2488" s="286">
        <f t="shared" ref="G2488:G2496" si="750">ROUND(E2488*F2488,2)</f>
        <v>0</v>
      </c>
    </row>
    <row r="2489" spans="1:7" s="229" customFormat="1" ht="24" customHeight="1" x14ac:dyDescent="0.2">
      <c r="A2489" s="224" t="str">
        <f t="shared" si="746"/>
        <v/>
      </c>
      <c r="B2489" s="222" t="str">
        <f t="shared" si="747"/>
        <v/>
      </c>
      <c r="C2489" s="223"/>
      <c r="D2489" s="224" t="str">
        <f t="shared" si="748"/>
        <v/>
      </c>
      <c r="E2489" s="225"/>
      <c r="F2489" s="226">
        <f t="shared" si="749"/>
        <v>0</v>
      </c>
      <c r="G2489" s="286">
        <f t="shared" si="750"/>
        <v>0</v>
      </c>
    </row>
    <row r="2490" spans="1:7" s="229" customFormat="1" ht="24" customHeight="1" x14ac:dyDescent="0.2">
      <c r="A2490" s="224" t="str">
        <f t="shared" si="746"/>
        <v/>
      </c>
      <c r="B2490" s="222" t="str">
        <f t="shared" si="747"/>
        <v/>
      </c>
      <c r="C2490" s="223"/>
      <c r="D2490" s="224" t="str">
        <f t="shared" si="748"/>
        <v/>
      </c>
      <c r="E2490" s="225"/>
      <c r="F2490" s="226">
        <f t="shared" si="749"/>
        <v>0</v>
      </c>
      <c r="G2490" s="286">
        <f t="shared" si="750"/>
        <v>0</v>
      </c>
    </row>
    <row r="2491" spans="1:7" s="229" customFormat="1" ht="24" customHeight="1" x14ac:dyDescent="0.2">
      <c r="A2491" s="224" t="str">
        <f t="shared" si="746"/>
        <v/>
      </c>
      <c r="B2491" s="222" t="str">
        <f t="shared" si="747"/>
        <v/>
      </c>
      <c r="C2491" s="223"/>
      <c r="D2491" s="224" t="str">
        <f t="shared" si="748"/>
        <v/>
      </c>
      <c r="E2491" s="225"/>
      <c r="F2491" s="226">
        <f t="shared" si="749"/>
        <v>0</v>
      </c>
      <c r="G2491" s="286">
        <f t="shared" si="750"/>
        <v>0</v>
      </c>
    </row>
    <row r="2492" spans="1:7" s="229" customFormat="1" ht="24" customHeight="1" x14ac:dyDescent="0.2">
      <c r="A2492" s="224" t="str">
        <f t="shared" si="746"/>
        <v/>
      </c>
      <c r="B2492" s="222" t="str">
        <f t="shared" si="747"/>
        <v/>
      </c>
      <c r="C2492" s="223"/>
      <c r="D2492" s="224" t="str">
        <f t="shared" si="748"/>
        <v/>
      </c>
      <c r="E2492" s="225"/>
      <c r="F2492" s="226">
        <f t="shared" si="749"/>
        <v>0</v>
      </c>
      <c r="G2492" s="286">
        <f t="shared" si="750"/>
        <v>0</v>
      </c>
    </row>
    <row r="2493" spans="1:7" s="229" customFormat="1" ht="24" customHeight="1" x14ac:dyDescent="0.2">
      <c r="A2493" s="224" t="str">
        <f t="shared" si="746"/>
        <v/>
      </c>
      <c r="B2493" s="222" t="str">
        <f t="shared" si="747"/>
        <v/>
      </c>
      <c r="C2493" s="223"/>
      <c r="D2493" s="224" t="str">
        <f t="shared" si="748"/>
        <v/>
      </c>
      <c r="E2493" s="225"/>
      <c r="F2493" s="226">
        <f t="shared" si="749"/>
        <v>0</v>
      </c>
      <c r="G2493" s="286">
        <f t="shared" si="750"/>
        <v>0</v>
      </c>
    </row>
    <row r="2494" spans="1:7" s="229" customFormat="1" ht="24" customHeight="1" x14ac:dyDescent="0.2">
      <c r="A2494" s="224" t="str">
        <f t="shared" si="746"/>
        <v/>
      </c>
      <c r="B2494" s="222" t="str">
        <f t="shared" si="747"/>
        <v/>
      </c>
      <c r="C2494" s="223"/>
      <c r="D2494" s="224" t="str">
        <f t="shared" si="748"/>
        <v/>
      </c>
      <c r="E2494" s="225"/>
      <c r="F2494" s="226">
        <f t="shared" si="749"/>
        <v>0</v>
      </c>
      <c r="G2494" s="286">
        <f t="shared" si="750"/>
        <v>0</v>
      </c>
    </row>
    <row r="2495" spans="1:7" s="229" customFormat="1" ht="24" customHeight="1" x14ac:dyDescent="0.2">
      <c r="A2495" s="224" t="str">
        <f t="shared" si="746"/>
        <v/>
      </c>
      <c r="B2495" s="222" t="str">
        <f t="shared" si="747"/>
        <v/>
      </c>
      <c r="C2495" s="223"/>
      <c r="D2495" s="224" t="str">
        <f t="shared" si="748"/>
        <v/>
      </c>
      <c r="E2495" s="225"/>
      <c r="F2495" s="226">
        <f t="shared" si="749"/>
        <v>0</v>
      </c>
      <c r="G2495" s="286">
        <f t="shared" si="750"/>
        <v>0</v>
      </c>
    </row>
    <row r="2496" spans="1:7" s="229" customFormat="1" ht="24" customHeight="1" x14ac:dyDescent="0.2">
      <c r="A2496" s="224" t="str">
        <f t="shared" si="746"/>
        <v/>
      </c>
      <c r="B2496" s="222" t="str">
        <f t="shared" si="747"/>
        <v/>
      </c>
      <c r="C2496" s="223"/>
      <c r="D2496" s="224" t="str">
        <f t="shared" si="748"/>
        <v/>
      </c>
      <c r="E2496" s="225"/>
      <c r="F2496" s="226">
        <f t="shared" si="749"/>
        <v>0</v>
      </c>
      <c r="G2496" s="286">
        <f t="shared" si="750"/>
        <v>0</v>
      </c>
    </row>
    <row r="2497" spans="1:123" ht="24" customHeight="1" x14ac:dyDescent="0.2">
      <c r="A2497" s="290"/>
      <c r="B2497" s="97"/>
      <c r="D2497" s="97"/>
      <c r="E2497" s="98"/>
      <c r="F2497" s="273" t="s">
        <v>33</v>
      </c>
      <c r="G2497" s="288">
        <f>SUBTOTAL(9,G2488:G2496)</f>
        <v>0</v>
      </c>
    </row>
    <row r="2498" spans="1:123" ht="24" customHeight="1" x14ac:dyDescent="0.2">
      <c r="A2498" s="291"/>
      <c r="B2498" s="97"/>
      <c r="D2498" s="97"/>
      <c r="E2498" s="98"/>
      <c r="G2498" s="289"/>
    </row>
    <row r="2499" spans="1:123" ht="24" customHeight="1" x14ac:dyDescent="0.2">
      <c r="A2499" s="292" t="str">
        <f>B2457</f>
        <v/>
      </c>
      <c r="B2499" s="293" t="str">
        <f>C2457</f>
        <v/>
      </c>
      <c r="C2499" s="104"/>
      <c r="D2499" s="104" t="s">
        <v>34</v>
      </c>
      <c r="E2499" s="105"/>
      <c r="F2499" s="295" t="s">
        <v>35</v>
      </c>
      <c r="G2499" s="294">
        <f>SUBTOTAL(9,G2462:G2498)</f>
        <v>0</v>
      </c>
    </row>
    <row r="2501" spans="1:123" ht="24" customHeight="1" x14ac:dyDescent="0.2">
      <c r="A2501" s="274" t="s">
        <v>37</v>
      </c>
      <c r="B2501" s="275"/>
      <c r="C2501" s="275"/>
      <c r="D2501" s="275"/>
      <c r="E2501" s="275"/>
      <c r="F2501" s="275"/>
      <c r="G2501" s="276"/>
    </row>
    <row r="2502" spans="1:123" ht="24" customHeight="1" x14ac:dyDescent="0.2">
      <c r="A2502" s="277" t="s">
        <v>602</v>
      </c>
      <c r="B2502" s="93" t="str">
        <f>Comitente</f>
        <v>DIRECCION PROVINCIAL DE ESPACIOS VERDES</v>
      </c>
      <c r="C2502" s="89"/>
      <c r="D2502" s="94"/>
      <c r="E2502" s="94"/>
      <c r="F2502" s="95"/>
      <c r="G2502" s="278"/>
    </row>
    <row r="2503" spans="1:123" ht="24" customHeight="1" x14ac:dyDescent="0.2">
      <c r="A2503" s="277" t="s">
        <v>603</v>
      </c>
      <c r="B2503" s="93">
        <f>Contratista</f>
        <v>0</v>
      </c>
      <c r="C2503" s="90"/>
      <c r="D2503" s="90"/>
      <c r="E2503" s="90"/>
      <c r="F2503" s="96"/>
      <c r="G2503" s="279"/>
    </row>
    <row r="2504" spans="1:123" ht="24" customHeight="1" x14ac:dyDescent="0.2">
      <c r="A2504" s="277" t="s">
        <v>24</v>
      </c>
      <c r="B2504" s="93" t="str">
        <f>Obra</f>
        <v>MANTENIMIENTO DEL ÁREA VERDE Y SISITEMA DE RIEGO DEL 
PARQUE BELGRANO E INFINITO POR DESCUBRIR - RENGLON 3</v>
      </c>
      <c r="C2504" s="90"/>
      <c r="D2504" s="90"/>
      <c r="E2504" s="90"/>
      <c r="F2504" s="96" t="s">
        <v>38</v>
      </c>
      <c r="G2504" s="280">
        <f>Fecha_Base</f>
        <v>44908</v>
      </c>
    </row>
    <row r="2505" spans="1:123" ht="24" customHeight="1" x14ac:dyDescent="0.2">
      <c r="A2505" s="281" t="s">
        <v>601</v>
      </c>
      <c r="B2505" s="91" t="str">
        <f>Ubicación</f>
        <v>CAPITAL</v>
      </c>
      <c r="C2505" s="91"/>
      <c r="D2505" s="97"/>
      <c r="E2505" s="98"/>
      <c r="G2505" s="282"/>
    </row>
    <row r="2506" spans="1:123" ht="24" customHeight="1" x14ac:dyDescent="0.2">
      <c r="A2506" s="281" t="s">
        <v>39</v>
      </c>
      <c r="B2506" s="100" t="str">
        <f>IFERROR(VALUE(LEFT(B2507,FIND(".",B2507)-1)),"")</f>
        <v/>
      </c>
      <c r="C2506" s="92" t="str">
        <f>IFERROR(VLOOKUP(B2506,Tabla_CyP,2,FALSE),"")</f>
        <v/>
      </c>
      <c r="E2506" s="98"/>
      <c r="G2506" s="282"/>
    </row>
    <row r="2507" spans="1:123" ht="24" customHeight="1" x14ac:dyDescent="0.2">
      <c r="A2507" s="281" t="s">
        <v>25</v>
      </c>
      <c r="B2507" s="101" t="str">
        <f>IFERROR(VLOOKUP(COUNTIF($A$1:A2507,"ANALISIS DE PRECIOS"),Tabla_NumeroItem,2,FALSE),"")</f>
        <v/>
      </c>
      <c r="C2507" s="92" t="str">
        <f>IFERROR(VLOOKUP(B2507,Tabla_CyP,2,FALSE),"")</f>
        <v/>
      </c>
      <c r="D2507" s="97"/>
      <c r="E2507" s="98"/>
      <c r="F2507" s="96" t="s">
        <v>26</v>
      </c>
      <c r="G2507" s="283" t="str">
        <f>IFERROR(VLOOKUP(B2507,Tabla_CyP,4,FALSE),"")</f>
        <v/>
      </c>
    </row>
    <row r="2508" spans="1:123" ht="24" customHeight="1" x14ac:dyDescent="0.2">
      <c r="A2508" s="281"/>
      <c r="B2508" s="91"/>
      <c r="D2508" s="97"/>
      <c r="E2508" s="98"/>
      <c r="G2508" s="282"/>
    </row>
    <row r="2509" spans="1:123" ht="24" customHeight="1" x14ac:dyDescent="0.2">
      <c r="A2509" s="331" t="s">
        <v>507</v>
      </c>
      <c r="B2509" s="332"/>
      <c r="C2509" s="333" t="s">
        <v>0</v>
      </c>
      <c r="D2509" s="333" t="s">
        <v>27</v>
      </c>
      <c r="E2509" s="335" t="s">
        <v>28</v>
      </c>
      <c r="F2509" s="337" t="s">
        <v>29</v>
      </c>
      <c r="G2509" s="337" t="s">
        <v>30</v>
      </c>
    </row>
    <row r="2510" spans="1:123" s="97" customFormat="1" ht="24" customHeight="1" x14ac:dyDescent="0.2">
      <c r="A2510" s="102" t="s">
        <v>508</v>
      </c>
      <c r="B2510" s="102" t="s">
        <v>509</v>
      </c>
      <c r="C2510" s="334"/>
      <c r="D2510" s="334"/>
      <c r="E2510" s="336"/>
      <c r="F2510" s="338"/>
      <c r="G2510" s="338"/>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284"/>
      <c r="B2511" s="103"/>
      <c r="C2511" s="143" t="s">
        <v>604</v>
      </c>
      <c r="D2511" s="104"/>
      <c r="E2511" s="105"/>
      <c r="F2511" s="106"/>
      <c r="G2511" s="285"/>
    </row>
    <row r="2512" spans="1:123" s="229" customFormat="1" ht="24" customHeight="1" x14ac:dyDescent="0.2">
      <c r="A2512" s="224" t="str">
        <f t="shared" ref="A2512:A2525" si="751">IFERROR(VLOOKUP(C2512,Tabla_Insumos,4,FALSE),"")</f>
        <v/>
      </c>
      <c r="B2512" s="222" t="str">
        <f>IFERROR(VLOOKUP(C2512,Tabla_Insumos,5,FALSE),"")</f>
        <v/>
      </c>
      <c r="C2512" s="223"/>
      <c r="D2512" s="224" t="str">
        <f t="shared" ref="D2512:D2525" si="752">IFERROR(VLOOKUP(C2512,Tabla_Insumos,2,FALSE),"")</f>
        <v/>
      </c>
      <c r="E2512" s="225"/>
      <c r="F2512" s="226">
        <f t="shared" ref="F2512:F2525" si="753">IFERROR(VLOOKUP(C2512,Tabla_Insumos,3,FALSE),0)</f>
        <v>0</v>
      </c>
      <c r="G2512" s="286">
        <f>ROUND(E2512*F2512,2)</f>
        <v>0</v>
      </c>
    </row>
    <row r="2513" spans="1:7" s="229" customFormat="1" ht="24" customHeight="1" x14ac:dyDescent="0.2">
      <c r="A2513" s="224" t="str">
        <f t="shared" si="751"/>
        <v/>
      </c>
      <c r="B2513" s="222" t="str">
        <f t="shared" ref="B2513:B2525" si="754">IFERROR(VLOOKUP(C2513,Tabla_Insumos,5,FALSE),"")</f>
        <v/>
      </c>
      <c r="C2513" s="223"/>
      <c r="D2513" s="224" t="str">
        <f t="shared" si="752"/>
        <v/>
      </c>
      <c r="E2513" s="225"/>
      <c r="F2513" s="226">
        <f t="shared" si="753"/>
        <v>0</v>
      </c>
      <c r="G2513" s="286">
        <f t="shared" ref="G2513:G2525" si="755">ROUND(E2513*F2513,2)</f>
        <v>0</v>
      </c>
    </row>
    <row r="2514" spans="1:7" s="229" customFormat="1" ht="24" customHeight="1" x14ac:dyDescent="0.2">
      <c r="A2514" s="224" t="str">
        <f t="shared" si="751"/>
        <v/>
      </c>
      <c r="B2514" s="222" t="str">
        <f t="shared" si="754"/>
        <v/>
      </c>
      <c r="C2514" s="223"/>
      <c r="D2514" s="224" t="str">
        <f t="shared" si="752"/>
        <v/>
      </c>
      <c r="E2514" s="225"/>
      <c r="F2514" s="226">
        <f t="shared" si="753"/>
        <v>0</v>
      </c>
      <c r="G2514" s="286">
        <f t="shared" si="755"/>
        <v>0</v>
      </c>
    </row>
    <row r="2515" spans="1:7" s="229" customFormat="1" ht="24" customHeight="1" x14ac:dyDescent="0.2">
      <c r="A2515" s="224" t="str">
        <f t="shared" si="751"/>
        <v/>
      </c>
      <c r="B2515" s="222" t="str">
        <f t="shared" si="754"/>
        <v/>
      </c>
      <c r="C2515" s="223"/>
      <c r="D2515" s="224" t="str">
        <f t="shared" si="752"/>
        <v/>
      </c>
      <c r="E2515" s="225"/>
      <c r="F2515" s="226">
        <f t="shared" si="753"/>
        <v>0</v>
      </c>
      <c r="G2515" s="286">
        <f t="shared" si="755"/>
        <v>0</v>
      </c>
    </row>
    <row r="2516" spans="1:7" s="229" customFormat="1" ht="24" customHeight="1" x14ac:dyDescent="0.2">
      <c r="A2516" s="224" t="str">
        <f t="shared" si="751"/>
        <v/>
      </c>
      <c r="B2516" s="222" t="str">
        <f t="shared" si="754"/>
        <v/>
      </c>
      <c r="C2516" s="223"/>
      <c r="D2516" s="224" t="str">
        <f t="shared" si="752"/>
        <v/>
      </c>
      <c r="E2516" s="225"/>
      <c r="F2516" s="226">
        <f t="shared" si="753"/>
        <v>0</v>
      </c>
      <c r="G2516" s="286">
        <f t="shared" si="755"/>
        <v>0</v>
      </c>
    </row>
    <row r="2517" spans="1:7" s="229" customFormat="1" ht="24" customHeight="1" x14ac:dyDescent="0.2">
      <c r="A2517" s="224" t="str">
        <f t="shared" si="751"/>
        <v/>
      </c>
      <c r="B2517" s="222" t="str">
        <f t="shared" si="754"/>
        <v/>
      </c>
      <c r="C2517" s="223"/>
      <c r="D2517" s="224" t="str">
        <f t="shared" si="752"/>
        <v/>
      </c>
      <c r="E2517" s="225"/>
      <c r="F2517" s="226">
        <f t="shared" si="753"/>
        <v>0</v>
      </c>
      <c r="G2517" s="286">
        <f t="shared" si="755"/>
        <v>0</v>
      </c>
    </row>
    <row r="2518" spans="1:7" s="229" customFormat="1" ht="24" customHeight="1" x14ac:dyDescent="0.2">
      <c r="A2518" s="224" t="str">
        <f t="shared" si="751"/>
        <v/>
      </c>
      <c r="B2518" s="222" t="str">
        <f t="shared" si="754"/>
        <v/>
      </c>
      <c r="C2518" s="223"/>
      <c r="D2518" s="224" t="str">
        <f t="shared" si="752"/>
        <v/>
      </c>
      <c r="E2518" s="225"/>
      <c r="F2518" s="226">
        <f t="shared" si="753"/>
        <v>0</v>
      </c>
      <c r="G2518" s="286">
        <f t="shared" si="755"/>
        <v>0</v>
      </c>
    </row>
    <row r="2519" spans="1:7" s="229" customFormat="1" ht="24" customHeight="1" x14ac:dyDescent="0.2">
      <c r="A2519" s="224" t="str">
        <f t="shared" si="751"/>
        <v/>
      </c>
      <c r="B2519" s="222" t="str">
        <f t="shared" si="754"/>
        <v/>
      </c>
      <c r="C2519" s="223"/>
      <c r="D2519" s="224" t="str">
        <f t="shared" si="752"/>
        <v/>
      </c>
      <c r="E2519" s="225"/>
      <c r="F2519" s="226">
        <f t="shared" si="753"/>
        <v>0</v>
      </c>
      <c r="G2519" s="286">
        <f t="shared" si="755"/>
        <v>0</v>
      </c>
    </row>
    <row r="2520" spans="1:7" s="229" customFormat="1" ht="24" customHeight="1" x14ac:dyDescent="0.2">
      <c r="A2520" s="224" t="str">
        <f t="shared" si="751"/>
        <v/>
      </c>
      <c r="B2520" s="222" t="str">
        <f t="shared" si="754"/>
        <v/>
      </c>
      <c r="C2520" s="223"/>
      <c r="D2520" s="224" t="str">
        <f t="shared" si="752"/>
        <v/>
      </c>
      <c r="E2520" s="225"/>
      <c r="F2520" s="226">
        <f t="shared" si="753"/>
        <v>0</v>
      </c>
      <c r="G2520" s="286">
        <f t="shared" si="755"/>
        <v>0</v>
      </c>
    </row>
    <row r="2521" spans="1:7" s="229" customFormat="1" ht="24" customHeight="1" x14ac:dyDescent="0.2">
      <c r="A2521" s="224" t="str">
        <f t="shared" si="751"/>
        <v/>
      </c>
      <c r="B2521" s="222" t="str">
        <f t="shared" si="754"/>
        <v/>
      </c>
      <c r="C2521" s="223"/>
      <c r="D2521" s="224" t="str">
        <f t="shared" si="752"/>
        <v/>
      </c>
      <c r="E2521" s="225"/>
      <c r="F2521" s="226">
        <f t="shared" si="753"/>
        <v>0</v>
      </c>
      <c r="G2521" s="286">
        <f t="shared" si="755"/>
        <v>0</v>
      </c>
    </row>
    <row r="2522" spans="1:7" s="229" customFormat="1" ht="24" customHeight="1" x14ac:dyDescent="0.2">
      <c r="A2522" s="224" t="str">
        <f t="shared" si="751"/>
        <v/>
      </c>
      <c r="B2522" s="222" t="str">
        <f t="shared" si="754"/>
        <v/>
      </c>
      <c r="C2522" s="223"/>
      <c r="D2522" s="224" t="str">
        <f t="shared" si="752"/>
        <v/>
      </c>
      <c r="E2522" s="225"/>
      <c r="F2522" s="226">
        <f t="shared" si="753"/>
        <v>0</v>
      </c>
      <c r="G2522" s="286">
        <f t="shared" si="755"/>
        <v>0</v>
      </c>
    </row>
    <row r="2523" spans="1:7" s="229" customFormat="1" ht="24" customHeight="1" x14ac:dyDescent="0.2">
      <c r="A2523" s="224" t="str">
        <f t="shared" si="751"/>
        <v/>
      </c>
      <c r="B2523" s="222" t="str">
        <f t="shared" si="754"/>
        <v/>
      </c>
      <c r="C2523" s="223"/>
      <c r="D2523" s="224" t="str">
        <f t="shared" si="752"/>
        <v/>
      </c>
      <c r="E2523" s="225"/>
      <c r="F2523" s="226">
        <f t="shared" si="753"/>
        <v>0</v>
      </c>
      <c r="G2523" s="286">
        <f t="shared" si="755"/>
        <v>0</v>
      </c>
    </row>
    <row r="2524" spans="1:7" s="229" customFormat="1" ht="24" customHeight="1" x14ac:dyDescent="0.2">
      <c r="A2524" s="224" t="str">
        <f t="shared" si="751"/>
        <v/>
      </c>
      <c r="B2524" s="222" t="str">
        <f t="shared" si="754"/>
        <v/>
      </c>
      <c r="C2524" s="223"/>
      <c r="D2524" s="224" t="str">
        <f t="shared" si="752"/>
        <v/>
      </c>
      <c r="E2524" s="225"/>
      <c r="F2524" s="226">
        <f t="shared" si="753"/>
        <v>0</v>
      </c>
      <c r="G2524" s="286">
        <f t="shared" si="755"/>
        <v>0</v>
      </c>
    </row>
    <row r="2525" spans="1:7" s="229" customFormat="1" ht="24" customHeight="1" x14ac:dyDescent="0.2">
      <c r="A2525" s="224" t="str">
        <f t="shared" si="751"/>
        <v/>
      </c>
      <c r="B2525" s="222" t="str">
        <f t="shared" si="754"/>
        <v/>
      </c>
      <c r="C2525" s="223"/>
      <c r="D2525" s="224" t="str">
        <f t="shared" si="752"/>
        <v/>
      </c>
      <c r="E2525" s="225"/>
      <c r="F2525" s="227">
        <f t="shared" si="753"/>
        <v>0</v>
      </c>
      <c r="G2525" s="286">
        <f t="shared" si="755"/>
        <v>0</v>
      </c>
    </row>
    <row r="2526" spans="1:7" ht="24" customHeight="1" x14ac:dyDescent="0.2">
      <c r="A2526" s="287"/>
      <c r="D2526" s="97"/>
      <c r="E2526" s="98"/>
      <c r="F2526" s="273" t="s">
        <v>31</v>
      </c>
      <c r="G2526" s="288">
        <f>SUBTOTAL(9,G2512:G2525)</f>
        <v>0</v>
      </c>
    </row>
    <row r="2527" spans="1:7" ht="24" customHeight="1" x14ac:dyDescent="0.2">
      <c r="A2527" s="287"/>
      <c r="C2527" s="107" t="s">
        <v>605</v>
      </c>
      <c r="D2527" s="97"/>
      <c r="E2527" s="98"/>
      <c r="G2527" s="289"/>
    </row>
    <row r="2528" spans="1:7" s="229" customFormat="1" ht="24" customHeight="1" x14ac:dyDescent="0.2">
      <c r="A2528" s="224" t="str">
        <f t="shared" ref="A2528:A2535" si="756">IFERROR(VLOOKUP(C2528,Tabla_Insumos,4,FALSE),"")</f>
        <v/>
      </c>
      <c r="B2528" s="222">
        <f t="shared" ref="B2528:B2535" si="757">IFERROR(VLOOKUP(A2528,Tabla_Indices,5,FALSE),"")</f>
        <v>0</v>
      </c>
      <c r="C2528" s="223"/>
      <c r="D2528" s="224" t="str">
        <f t="shared" ref="D2528:D2535" si="758">IFERROR(VLOOKUP(C2528,Tabla_Insumos,2,FALSE),"")</f>
        <v/>
      </c>
      <c r="E2528" s="225"/>
      <c r="F2528" s="228">
        <f t="shared" ref="F2528:F2535" si="759">IFERROR(VLOOKUP(C2528,Tabla_Insumos,3,FALSE),0)</f>
        <v>0</v>
      </c>
      <c r="G2528" s="286">
        <f>ROUND(E2528*F2528,2)</f>
        <v>0</v>
      </c>
    </row>
    <row r="2529" spans="1:7" s="229" customFormat="1" ht="24" customHeight="1" x14ac:dyDescent="0.2">
      <c r="A2529" s="224" t="str">
        <f t="shared" si="756"/>
        <v/>
      </c>
      <c r="B2529" s="222">
        <f t="shared" si="757"/>
        <v>0</v>
      </c>
      <c r="C2529" s="223"/>
      <c r="D2529" s="224" t="str">
        <f t="shared" si="758"/>
        <v/>
      </c>
      <c r="E2529" s="225"/>
      <c r="F2529" s="228">
        <f t="shared" si="759"/>
        <v>0</v>
      </c>
      <c r="G2529" s="286">
        <f>ROUND(E2529*F2529,2)</f>
        <v>0</v>
      </c>
    </row>
    <row r="2530" spans="1:7" s="229" customFormat="1" ht="24" customHeight="1" x14ac:dyDescent="0.2">
      <c r="A2530" s="224" t="str">
        <f t="shared" si="756"/>
        <v/>
      </c>
      <c r="B2530" s="222">
        <f t="shared" si="757"/>
        <v>0</v>
      </c>
      <c r="C2530" s="223"/>
      <c r="D2530" s="224" t="str">
        <f t="shared" si="758"/>
        <v/>
      </c>
      <c r="E2530" s="225"/>
      <c r="F2530" s="228">
        <f t="shared" si="759"/>
        <v>0</v>
      </c>
      <c r="G2530" s="286">
        <f t="shared" ref="G2530:G2535" si="760">ROUND(E2530*F2530,2)</f>
        <v>0</v>
      </c>
    </row>
    <row r="2531" spans="1:7" s="229" customFormat="1" ht="24" customHeight="1" x14ac:dyDescent="0.2">
      <c r="A2531" s="224" t="str">
        <f t="shared" si="756"/>
        <v/>
      </c>
      <c r="B2531" s="222">
        <f t="shared" si="757"/>
        <v>0</v>
      </c>
      <c r="C2531" s="223"/>
      <c r="D2531" s="224" t="str">
        <f t="shared" si="758"/>
        <v/>
      </c>
      <c r="E2531" s="225"/>
      <c r="F2531" s="228">
        <f t="shared" si="759"/>
        <v>0</v>
      </c>
      <c r="G2531" s="286">
        <f t="shared" si="760"/>
        <v>0</v>
      </c>
    </row>
    <row r="2532" spans="1:7" s="229" customFormat="1" ht="24" customHeight="1" x14ac:dyDescent="0.2">
      <c r="A2532" s="224" t="str">
        <f t="shared" si="756"/>
        <v/>
      </c>
      <c r="B2532" s="222">
        <f t="shared" si="757"/>
        <v>0</v>
      </c>
      <c r="C2532" s="223"/>
      <c r="D2532" s="224" t="str">
        <f t="shared" si="758"/>
        <v/>
      </c>
      <c r="E2532" s="225"/>
      <c r="F2532" s="226">
        <f t="shared" si="759"/>
        <v>0</v>
      </c>
      <c r="G2532" s="286">
        <f t="shared" si="760"/>
        <v>0</v>
      </c>
    </row>
    <row r="2533" spans="1:7" s="229" customFormat="1" ht="24" customHeight="1" x14ac:dyDescent="0.2">
      <c r="A2533" s="224" t="str">
        <f t="shared" si="756"/>
        <v/>
      </c>
      <c r="B2533" s="222">
        <f t="shared" si="757"/>
        <v>0</v>
      </c>
      <c r="C2533" s="223"/>
      <c r="D2533" s="224" t="str">
        <f t="shared" si="758"/>
        <v/>
      </c>
      <c r="E2533" s="225"/>
      <c r="F2533" s="226">
        <f t="shared" si="759"/>
        <v>0</v>
      </c>
      <c r="G2533" s="286">
        <f t="shared" si="760"/>
        <v>0</v>
      </c>
    </row>
    <row r="2534" spans="1:7" s="229" customFormat="1" ht="24" customHeight="1" x14ac:dyDescent="0.2">
      <c r="A2534" s="224" t="str">
        <f t="shared" si="756"/>
        <v/>
      </c>
      <c r="B2534" s="222">
        <f t="shared" si="757"/>
        <v>0</v>
      </c>
      <c r="C2534" s="223"/>
      <c r="D2534" s="224" t="str">
        <f t="shared" si="758"/>
        <v/>
      </c>
      <c r="E2534" s="225"/>
      <c r="F2534" s="226">
        <f t="shared" si="759"/>
        <v>0</v>
      </c>
      <c r="G2534" s="286">
        <f t="shared" si="760"/>
        <v>0</v>
      </c>
    </row>
    <row r="2535" spans="1:7" s="229" customFormat="1" ht="24" customHeight="1" x14ac:dyDescent="0.2">
      <c r="A2535" s="224" t="str">
        <f t="shared" si="756"/>
        <v/>
      </c>
      <c r="B2535" s="222">
        <f t="shared" si="757"/>
        <v>0</v>
      </c>
      <c r="C2535" s="223"/>
      <c r="D2535" s="224" t="str">
        <f t="shared" si="758"/>
        <v/>
      </c>
      <c r="E2535" s="225"/>
      <c r="F2535" s="226">
        <f t="shared" si="759"/>
        <v>0</v>
      </c>
      <c r="G2535" s="286">
        <f t="shared" si="760"/>
        <v>0</v>
      </c>
    </row>
    <row r="2536" spans="1:7" ht="24" customHeight="1" x14ac:dyDescent="0.2">
      <c r="A2536" s="287"/>
      <c r="D2536" s="97"/>
      <c r="E2536" s="98"/>
      <c r="F2536" s="273" t="s">
        <v>32</v>
      </c>
      <c r="G2536" s="288">
        <f>SUBTOTAL(9,G2528:G2535)</f>
        <v>0</v>
      </c>
    </row>
    <row r="2537" spans="1:7" ht="24" customHeight="1" x14ac:dyDescent="0.2">
      <c r="A2537" s="287"/>
      <c r="C2537" s="107" t="s">
        <v>606</v>
      </c>
      <c r="D2537" s="97"/>
      <c r="E2537" s="98"/>
      <c r="G2537" s="289"/>
    </row>
    <row r="2538" spans="1:7" s="229" customFormat="1" ht="24" customHeight="1" x14ac:dyDescent="0.2">
      <c r="A2538" s="224" t="str">
        <f t="shared" ref="A2538:A2546" si="761">IFERROR(VLOOKUP(C2538,Tabla_Insumos,4,FALSE),"")</f>
        <v/>
      </c>
      <c r="B2538" s="222" t="str">
        <f t="shared" ref="B2538:B2546" si="762">IFERROR(VLOOKUP(C2538,Tabla_Insumos,5,FALSE),"")</f>
        <v/>
      </c>
      <c r="C2538" s="223"/>
      <c r="D2538" s="224" t="str">
        <f t="shared" ref="D2538:D2546" si="763">IFERROR(VLOOKUP(C2538,Tabla_Insumos,2,FALSE),"")</f>
        <v/>
      </c>
      <c r="E2538" s="225"/>
      <c r="F2538" s="226">
        <f t="shared" ref="F2538:F2546" si="764">IFERROR(VLOOKUP(C2538,Tabla_Insumos,3,FALSE),0)</f>
        <v>0</v>
      </c>
      <c r="G2538" s="286">
        <f t="shared" ref="G2538:G2546" si="765">ROUND(E2538*F2538,2)</f>
        <v>0</v>
      </c>
    </row>
    <row r="2539" spans="1:7" s="229" customFormat="1" ht="24" customHeight="1" x14ac:dyDescent="0.2">
      <c r="A2539" s="224" t="str">
        <f t="shared" si="761"/>
        <v/>
      </c>
      <c r="B2539" s="222" t="str">
        <f t="shared" si="762"/>
        <v/>
      </c>
      <c r="C2539" s="223"/>
      <c r="D2539" s="224" t="str">
        <f t="shared" si="763"/>
        <v/>
      </c>
      <c r="E2539" s="225"/>
      <c r="F2539" s="226">
        <f t="shared" si="764"/>
        <v>0</v>
      </c>
      <c r="G2539" s="286">
        <f t="shared" si="765"/>
        <v>0</v>
      </c>
    </row>
    <row r="2540" spans="1:7" s="229" customFormat="1" ht="24" customHeight="1" x14ac:dyDescent="0.2">
      <c r="A2540" s="224" t="str">
        <f t="shared" si="761"/>
        <v/>
      </c>
      <c r="B2540" s="222" t="str">
        <f t="shared" si="762"/>
        <v/>
      </c>
      <c r="C2540" s="223"/>
      <c r="D2540" s="224" t="str">
        <f t="shared" si="763"/>
        <v/>
      </c>
      <c r="E2540" s="225"/>
      <c r="F2540" s="226">
        <f t="shared" si="764"/>
        <v>0</v>
      </c>
      <c r="G2540" s="286">
        <f t="shared" si="765"/>
        <v>0</v>
      </c>
    </row>
    <row r="2541" spans="1:7" s="229" customFormat="1" ht="24" customHeight="1" x14ac:dyDescent="0.2">
      <c r="A2541" s="224" t="str">
        <f t="shared" si="761"/>
        <v/>
      </c>
      <c r="B2541" s="222" t="str">
        <f t="shared" si="762"/>
        <v/>
      </c>
      <c r="C2541" s="223"/>
      <c r="D2541" s="224" t="str">
        <f t="shared" si="763"/>
        <v/>
      </c>
      <c r="E2541" s="225"/>
      <c r="F2541" s="226">
        <f t="shared" si="764"/>
        <v>0</v>
      </c>
      <c r="G2541" s="286">
        <f t="shared" si="765"/>
        <v>0</v>
      </c>
    </row>
    <row r="2542" spans="1:7" s="229" customFormat="1" ht="24" customHeight="1" x14ac:dyDescent="0.2">
      <c r="A2542" s="224" t="str">
        <f t="shared" si="761"/>
        <v/>
      </c>
      <c r="B2542" s="222" t="str">
        <f t="shared" si="762"/>
        <v/>
      </c>
      <c r="C2542" s="223"/>
      <c r="D2542" s="224" t="str">
        <f t="shared" si="763"/>
        <v/>
      </c>
      <c r="E2542" s="225"/>
      <c r="F2542" s="226">
        <f t="shared" si="764"/>
        <v>0</v>
      </c>
      <c r="G2542" s="286">
        <f t="shared" si="765"/>
        <v>0</v>
      </c>
    </row>
    <row r="2543" spans="1:7" s="229" customFormat="1" ht="24" customHeight="1" x14ac:dyDescent="0.2">
      <c r="A2543" s="224" t="str">
        <f t="shared" si="761"/>
        <v/>
      </c>
      <c r="B2543" s="222" t="str">
        <f t="shared" si="762"/>
        <v/>
      </c>
      <c r="C2543" s="223"/>
      <c r="D2543" s="224" t="str">
        <f t="shared" si="763"/>
        <v/>
      </c>
      <c r="E2543" s="225"/>
      <c r="F2543" s="226">
        <f t="shared" si="764"/>
        <v>0</v>
      </c>
      <c r="G2543" s="286">
        <f t="shared" si="765"/>
        <v>0</v>
      </c>
    </row>
    <row r="2544" spans="1:7" s="229" customFormat="1" ht="24" customHeight="1" x14ac:dyDescent="0.2">
      <c r="A2544" s="224" t="str">
        <f t="shared" si="761"/>
        <v/>
      </c>
      <c r="B2544" s="222" t="str">
        <f t="shared" si="762"/>
        <v/>
      </c>
      <c r="C2544" s="223"/>
      <c r="D2544" s="224" t="str">
        <f t="shared" si="763"/>
        <v/>
      </c>
      <c r="E2544" s="225"/>
      <c r="F2544" s="226">
        <f t="shared" si="764"/>
        <v>0</v>
      </c>
      <c r="G2544" s="286">
        <f t="shared" si="765"/>
        <v>0</v>
      </c>
    </row>
    <row r="2545" spans="1:123" s="229" customFormat="1" ht="24" customHeight="1" x14ac:dyDescent="0.2">
      <c r="A2545" s="224" t="str">
        <f t="shared" si="761"/>
        <v/>
      </c>
      <c r="B2545" s="222" t="str">
        <f t="shared" si="762"/>
        <v/>
      </c>
      <c r="C2545" s="223"/>
      <c r="D2545" s="224" t="str">
        <f t="shared" si="763"/>
        <v/>
      </c>
      <c r="E2545" s="225"/>
      <c r="F2545" s="226">
        <f t="shared" si="764"/>
        <v>0</v>
      </c>
      <c r="G2545" s="286">
        <f t="shared" si="765"/>
        <v>0</v>
      </c>
    </row>
    <row r="2546" spans="1:123" s="229" customFormat="1" ht="24" customHeight="1" x14ac:dyDescent="0.2">
      <c r="A2546" s="224" t="str">
        <f t="shared" si="761"/>
        <v/>
      </c>
      <c r="B2546" s="222" t="str">
        <f t="shared" si="762"/>
        <v/>
      </c>
      <c r="C2546" s="223"/>
      <c r="D2546" s="224" t="str">
        <f t="shared" si="763"/>
        <v/>
      </c>
      <c r="E2546" s="225"/>
      <c r="F2546" s="226">
        <f t="shared" si="764"/>
        <v>0</v>
      </c>
      <c r="G2546" s="286">
        <f t="shared" si="765"/>
        <v>0</v>
      </c>
    </row>
    <row r="2547" spans="1:123" ht="24" customHeight="1" x14ac:dyDescent="0.2">
      <c r="A2547" s="290"/>
      <c r="B2547" s="97"/>
      <c r="D2547" s="97"/>
      <c r="E2547" s="98"/>
      <c r="F2547" s="273" t="s">
        <v>33</v>
      </c>
      <c r="G2547" s="288">
        <f>SUBTOTAL(9,G2538:G2546)</f>
        <v>0</v>
      </c>
    </row>
    <row r="2548" spans="1:123" ht="24" customHeight="1" x14ac:dyDescent="0.2">
      <c r="A2548" s="291"/>
      <c r="B2548" s="97"/>
      <c r="D2548" s="97"/>
      <c r="E2548" s="98"/>
      <c r="G2548" s="289"/>
    </row>
    <row r="2549" spans="1:123" ht="24" customHeight="1" x14ac:dyDescent="0.2">
      <c r="A2549" s="292" t="str">
        <f>B2507</f>
        <v/>
      </c>
      <c r="B2549" s="293" t="str">
        <f>C2507</f>
        <v/>
      </c>
      <c r="C2549" s="104"/>
      <c r="D2549" s="104" t="s">
        <v>34</v>
      </c>
      <c r="E2549" s="105"/>
      <c r="F2549" s="295" t="s">
        <v>35</v>
      </c>
      <c r="G2549" s="294">
        <f>SUBTOTAL(9,G2512:G2548)</f>
        <v>0</v>
      </c>
    </row>
    <row r="2551" spans="1:123" ht="24" customHeight="1" x14ac:dyDescent="0.2">
      <c r="A2551" s="274" t="s">
        <v>37</v>
      </c>
      <c r="B2551" s="275"/>
      <c r="C2551" s="275"/>
      <c r="D2551" s="275"/>
      <c r="E2551" s="275"/>
      <c r="F2551" s="275"/>
      <c r="G2551" s="276"/>
    </row>
    <row r="2552" spans="1:123" ht="24" customHeight="1" x14ac:dyDescent="0.2">
      <c r="A2552" s="277" t="s">
        <v>602</v>
      </c>
      <c r="B2552" s="93" t="str">
        <f>Comitente</f>
        <v>DIRECCION PROVINCIAL DE ESPACIOS VERDES</v>
      </c>
      <c r="C2552" s="89"/>
      <c r="D2552" s="94"/>
      <c r="E2552" s="94"/>
      <c r="F2552" s="95"/>
      <c r="G2552" s="278"/>
    </row>
    <row r="2553" spans="1:123" ht="24" customHeight="1" x14ac:dyDescent="0.2">
      <c r="A2553" s="277" t="s">
        <v>603</v>
      </c>
      <c r="B2553" s="93">
        <f>Contratista</f>
        <v>0</v>
      </c>
      <c r="C2553" s="90"/>
      <c r="D2553" s="90"/>
      <c r="E2553" s="90"/>
      <c r="F2553" s="96"/>
      <c r="G2553" s="279"/>
    </row>
    <row r="2554" spans="1:123" ht="24" customHeight="1" x14ac:dyDescent="0.2">
      <c r="A2554" s="277" t="s">
        <v>24</v>
      </c>
      <c r="B2554" s="93" t="str">
        <f>Obra</f>
        <v>MANTENIMIENTO DEL ÁREA VERDE Y SISITEMA DE RIEGO DEL 
PARQUE BELGRANO E INFINITO POR DESCUBRIR - RENGLON 3</v>
      </c>
      <c r="C2554" s="90"/>
      <c r="D2554" s="90"/>
      <c r="E2554" s="90"/>
      <c r="F2554" s="96" t="s">
        <v>38</v>
      </c>
      <c r="G2554" s="280">
        <f>Fecha_Base</f>
        <v>44908</v>
      </c>
    </row>
    <row r="2555" spans="1:123" ht="24" customHeight="1" x14ac:dyDescent="0.2">
      <c r="A2555" s="281" t="s">
        <v>601</v>
      </c>
      <c r="B2555" s="91" t="str">
        <f>Ubicación</f>
        <v>CAPITAL</v>
      </c>
      <c r="C2555" s="91"/>
      <c r="D2555" s="97"/>
      <c r="E2555" s="98"/>
      <c r="G2555" s="282"/>
    </row>
    <row r="2556" spans="1:123" ht="24" customHeight="1" x14ac:dyDescent="0.2">
      <c r="A2556" s="281" t="s">
        <v>39</v>
      </c>
      <c r="B2556" s="100" t="str">
        <f>IFERROR(VALUE(LEFT(B2557,FIND(".",B2557)-1)),"")</f>
        <v/>
      </c>
      <c r="C2556" s="92" t="str">
        <f>IFERROR(VLOOKUP(B2556,Tabla_CyP,2,FALSE),"")</f>
        <v/>
      </c>
      <c r="E2556" s="98"/>
      <c r="G2556" s="282"/>
    </row>
    <row r="2557" spans="1:123" ht="24" customHeight="1" x14ac:dyDescent="0.2">
      <c r="A2557" s="281" t="s">
        <v>25</v>
      </c>
      <c r="B2557" s="101" t="str">
        <f>IFERROR(VLOOKUP(COUNTIF($A$1:A2557,"ANALISIS DE PRECIOS"),Tabla_NumeroItem,2,FALSE),"")</f>
        <v/>
      </c>
      <c r="C2557" s="92" t="str">
        <f>IFERROR(VLOOKUP(B2557,Tabla_CyP,2,FALSE),"")</f>
        <v/>
      </c>
      <c r="D2557" s="97"/>
      <c r="E2557" s="98"/>
      <c r="F2557" s="96" t="s">
        <v>26</v>
      </c>
      <c r="G2557" s="283" t="str">
        <f>IFERROR(VLOOKUP(B2557,Tabla_CyP,4,FALSE),"")</f>
        <v/>
      </c>
    </row>
    <row r="2558" spans="1:123" ht="24" customHeight="1" x14ac:dyDescent="0.2">
      <c r="A2558" s="281"/>
      <c r="B2558" s="91"/>
      <c r="D2558" s="97"/>
      <c r="E2558" s="98"/>
      <c r="G2558" s="282"/>
    </row>
    <row r="2559" spans="1:123" ht="24" customHeight="1" x14ac:dyDescent="0.2">
      <c r="A2559" s="331" t="s">
        <v>507</v>
      </c>
      <c r="B2559" s="332"/>
      <c r="C2559" s="333" t="s">
        <v>0</v>
      </c>
      <c r="D2559" s="333" t="s">
        <v>27</v>
      </c>
      <c r="E2559" s="335" t="s">
        <v>28</v>
      </c>
      <c r="F2559" s="337" t="s">
        <v>29</v>
      </c>
      <c r="G2559" s="337" t="s">
        <v>30</v>
      </c>
    </row>
    <row r="2560" spans="1:123" s="97" customFormat="1" ht="24" customHeight="1" x14ac:dyDescent="0.2">
      <c r="A2560" s="102" t="s">
        <v>508</v>
      </c>
      <c r="B2560" s="102" t="s">
        <v>509</v>
      </c>
      <c r="C2560" s="334"/>
      <c r="D2560" s="334"/>
      <c r="E2560" s="336"/>
      <c r="F2560" s="338"/>
      <c r="G2560" s="338"/>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284"/>
      <c r="B2561" s="103"/>
      <c r="C2561" s="143" t="s">
        <v>604</v>
      </c>
      <c r="D2561" s="104"/>
      <c r="E2561" s="105"/>
      <c r="F2561" s="106"/>
      <c r="G2561" s="285"/>
    </row>
    <row r="2562" spans="1:7" s="229" customFormat="1" ht="24" customHeight="1" x14ac:dyDescent="0.2">
      <c r="A2562" s="224" t="str">
        <f t="shared" ref="A2562:A2575" si="766">IFERROR(VLOOKUP(C2562,Tabla_Insumos,4,FALSE),"")</f>
        <v/>
      </c>
      <c r="B2562" s="222" t="str">
        <f>IFERROR(VLOOKUP(C2562,Tabla_Insumos,5,FALSE),"")</f>
        <v/>
      </c>
      <c r="C2562" s="223"/>
      <c r="D2562" s="224" t="str">
        <f t="shared" ref="D2562:D2575" si="767">IFERROR(VLOOKUP(C2562,Tabla_Insumos,2,FALSE),"")</f>
        <v/>
      </c>
      <c r="E2562" s="225"/>
      <c r="F2562" s="226">
        <f t="shared" ref="F2562:F2575" si="768">IFERROR(VLOOKUP(C2562,Tabla_Insumos,3,FALSE),0)</f>
        <v>0</v>
      </c>
      <c r="G2562" s="286">
        <f>ROUND(E2562*F2562,2)</f>
        <v>0</v>
      </c>
    </row>
    <row r="2563" spans="1:7" s="229" customFormat="1" ht="24" customHeight="1" x14ac:dyDescent="0.2">
      <c r="A2563" s="224" t="str">
        <f t="shared" si="766"/>
        <v/>
      </c>
      <c r="B2563" s="222" t="str">
        <f t="shared" ref="B2563:B2575" si="769">IFERROR(VLOOKUP(C2563,Tabla_Insumos,5,FALSE),"")</f>
        <v/>
      </c>
      <c r="C2563" s="223"/>
      <c r="D2563" s="224" t="str">
        <f t="shared" si="767"/>
        <v/>
      </c>
      <c r="E2563" s="225"/>
      <c r="F2563" s="226">
        <f t="shared" si="768"/>
        <v>0</v>
      </c>
      <c r="G2563" s="286">
        <f t="shared" ref="G2563:G2575" si="770">ROUND(E2563*F2563,2)</f>
        <v>0</v>
      </c>
    </row>
    <row r="2564" spans="1:7" s="229" customFormat="1" ht="24" customHeight="1" x14ac:dyDescent="0.2">
      <c r="A2564" s="224" t="str">
        <f t="shared" si="766"/>
        <v/>
      </c>
      <c r="B2564" s="222" t="str">
        <f t="shared" si="769"/>
        <v/>
      </c>
      <c r="C2564" s="223"/>
      <c r="D2564" s="224" t="str">
        <f t="shared" si="767"/>
        <v/>
      </c>
      <c r="E2564" s="225"/>
      <c r="F2564" s="226">
        <f t="shared" si="768"/>
        <v>0</v>
      </c>
      <c r="G2564" s="286">
        <f t="shared" si="770"/>
        <v>0</v>
      </c>
    </row>
    <row r="2565" spans="1:7" s="229" customFormat="1" ht="24" customHeight="1" x14ac:dyDescent="0.2">
      <c r="A2565" s="224" t="str">
        <f t="shared" si="766"/>
        <v/>
      </c>
      <c r="B2565" s="222" t="str">
        <f t="shared" si="769"/>
        <v/>
      </c>
      <c r="C2565" s="223"/>
      <c r="D2565" s="224" t="str">
        <f t="shared" si="767"/>
        <v/>
      </c>
      <c r="E2565" s="225"/>
      <c r="F2565" s="226">
        <f t="shared" si="768"/>
        <v>0</v>
      </c>
      <c r="G2565" s="286">
        <f t="shared" si="770"/>
        <v>0</v>
      </c>
    </row>
    <row r="2566" spans="1:7" s="229" customFormat="1" ht="24" customHeight="1" x14ac:dyDescent="0.2">
      <c r="A2566" s="224" t="str">
        <f t="shared" si="766"/>
        <v/>
      </c>
      <c r="B2566" s="222" t="str">
        <f t="shared" si="769"/>
        <v/>
      </c>
      <c r="C2566" s="223"/>
      <c r="D2566" s="224" t="str">
        <f t="shared" si="767"/>
        <v/>
      </c>
      <c r="E2566" s="225"/>
      <c r="F2566" s="226">
        <f t="shared" si="768"/>
        <v>0</v>
      </c>
      <c r="G2566" s="286">
        <f t="shared" si="770"/>
        <v>0</v>
      </c>
    </row>
    <row r="2567" spans="1:7" s="229" customFormat="1" ht="24" customHeight="1" x14ac:dyDescent="0.2">
      <c r="A2567" s="224" t="str">
        <f t="shared" si="766"/>
        <v/>
      </c>
      <c r="B2567" s="222" t="str">
        <f t="shared" si="769"/>
        <v/>
      </c>
      <c r="C2567" s="223"/>
      <c r="D2567" s="224" t="str">
        <f t="shared" si="767"/>
        <v/>
      </c>
      <c r="E2567" s="225"/>
      <c r="F2567" s="226">
        <f t="shared" si="768"/>
        <v>0</v>
      </c>
      <c r="G2567" s="286">
        <f t="shared" si="770"/>
        <v>0</v>
      </c>
    </row>
    <row r="2568" spans="1:7" s="229" customFormat="1" ht="24" customHeight="1" x14ac:dyDescent="0.2">
      <c r="A2568" s="224" t="str">
        <f t="shared" si="766"/>
        <v/>
      </c>
      <c r="B2568" s="222" t="str">
        <f t="shared" si="769"/>
        <v/>
      </c>
      <c r="C2568" s="223"/>
      <c r="D2568" s="224" t="str">
        <f t="shared" si="767"/>
        <v/>
      </c>
      <c r="E2568" s="225"/>
      <c r="F2568" s="226">
        <f t="shared" si="768"/>
        <v>0</v>
      </c>
      <c r="G2568" s="286">
        <f t="shared" si="770"/>
        <v>0</v>
      </c>
    </row>
    <row r="2569" spans="1:7" s="229" customFormat="1" ht="24" customHeight="1" x14ac:dyDescent="0.2">
      <c r="A2569" s="224" t="str">
        <f t="shared" si="766"/>
        <v/>
      </c>
      <c r="B2569" s="222" t="str">
        <f t="shared" si="769"/>
        <v/>
      </c>
      <c r="C2569" s="223"/>
      <c r="D2569" s="224" t="str">
        <f t="shared" si="767"/>
        <v/>
      </c>
      <c r="E2569" s="225"/>
      <c r="F2569" s="226">
        <f t="shared" si="768"/>
        <v>0</v>
      </c>
      <c r="G2569" s="286">
        <f t="shared" si="770"/>
        <v>0</v>
      </c>
    </row>
    <row r="2570" spans="1:7" s="229" customFormat="1" ht="24" customHeight="1" x14ac:dyDescent="0.2">
      <c r="A2570" s="224" t="str">
        <f t="shared" si="766"/>
        <v/>
      </c>
      <c r="B2570" s="222" t="str">
        <f t="shared" si="769"/>
        <v/>
      </c>
      <c r="C2570" s="223"/>
      <c r="D2570" s="224" t="str">
        <f t="shared" si="767"/>
        <v/>
      </c>
      <c r="E2570" s="225"/>
      <c r="F2570" s="226">
        <f t="shared" si="768"/>
        <v>0</v>
      </c>
      <c r="G2570" s="286">
        <f t="shared" si="770"/>
        <v>0</v>
      </c>
    </row>
    <row r="2571" spans="1:7" s="229" customFormat="1" ht="24" customHeight="1" x14ac:dyDescent="0.2">
      <c r="A2571" s="224" t="str">
        <f t="shared" si="766"/>
        <v/>
      </c>
      <c r="B2571" s="222" t="str">
        <f t="shared" si="769"/>
        <v/>
      </c>
      <c r="C2571" s="223"/>
      <c r="D2571" s="224" t="str">
        <f t="shared" si="767"/>
        <v/>
      </c>
      <c r="E2571" s="225"/>
      <c r="F2571" s="226">
        <f t="shared" si="768"/>
        <v>0</v>
      </c>
      <c r="G2571" s="286">
        <f t="shared" si="770"/>
        <v>0</v>
      </c>
    </row>
    <row r="2572" spans="1:7" s="229" customFormat="1" ht="24" customHeight="1" x14ac:dyDescent="0.2">
      <c r="A2572" s="224" t="str">
        <f t="shared" si="766"/>
        <v/>
      </c>
      <c r="B2572" s="222" t="str">
        <f t="shared" si="769"/>
        <v/>
      </c>
      <c r="C2572" s="223"/>
      <c r="D2572" s="224" t="str">
        <f t="shared" si="767"/>
        <v/>
      </c>
      <c r="E2572" s="225"/>
      <c r="F2572" s="226">
        <f t="shared" si="768"/>
        <v>0</v>
      </c>
      <c r="G2572" s="286">
        <f t="shared" si="770"/>
        <v>0</v>
      </c>
    </row>
    <row r="2573" spans="1:7" s="229" customFormat="1" ht="24" customHeight="1" x14ac:dyDescent="0.2">
      <c r="A2573" s="224" t="str">
        <f t="shared" si="766"/>
        <v/>
      </c>
      <c r="B2573" s="222" t="str">
        <f t="shared" si="769"/>
        <v/>
      </c>
      <c r="C2573" s="223"/>
      <c r="D2573" s="224" t="str">
        <f t="shared" si="767"/>
        <v/>
      </c>
      <c r="E2573" s="225"/>
      <c r="F2573" s="226">
        <f t="shared" si="768"/>
        <v>0</v>
      </c>
      <c r="G2573" s="286">
        <f t="shared" si="770"/>
        <v>0</v>
      </c>
    </row>
    <row r="2574" spans="1:7" s="229" customFormat="1" ht="24" customHeight="1" x14ac:dyDescent="0.2">
      <c r="A2574" s="224" t="str">
        <f t="shared" si="766"/>
        <v/>
      </c>
      <c r="B2574" s="222" t="str">
        <f t="shared" si="769"/>
        <v/>
      </c>
      <c r="C2574" s="223"/>
      <c r="D2574" s="224" t="str">
        <f t="shared" si="767"/>
        <v/>
      </c>
      <c r="E2574" s="225"/>
      <c r="F2574" s="226">
        <f t="shared" si="768"/>
        <v>0</v>
      </c>
      <c r="G2574" s="286">
        <f t="shared" si="770"/>
        <v>0</v>
      </c>
    </row>
    <row r="2575" spans="1:7" s="229" customFormat="1" ht="24" customHeight="1" x14ac:dyDescent="0.2">
      <c r="A2575" s="224" t="str">
        <f t="shared" si="766"/>
        <v/>
      </c>
      <c r="B2575" s="222" t="str">
        <f t="shared" si="769"/>
        <v/>
      </c>
      <c r="C2575" s="223"/>
      <c r="D2575" s="224" t="str">
        <f t="shared" si="767"/>
        <v/>
      </c>
      <c r="E2575" s="225"/>
      <c r="F2575" s="227">
        <f t="shared" si="768"/>
        <v>0</v>
      </c>
      <c r="G2575" s="286">
        <f t="shared" si="770"/>
        <v>0</v>
      </c>
    </row>
    <row r="2576" spans="1:7" ht="24" customHeight="1" x14ac:dyDescent="0.2">
      <c r="A2576" s="287"/>
      <c r="D2576" s="97"/>
      <c r="E2576" s="98"/>
      <c r="F2576" s="273" t="s">
        <v>31</v>
      </c>
      <c r="G2576" s="288">
        <f>SUBTOTAL(9,G2562:G2575)</f>
        <v>0</v>
      </c>
    </row>
    <row r="2577" spans="1:7" ht="24" customHeight="1" x14ac:dyDescent="0.2">
      <c r="A2577" s="287"/>
      <c r="C2577" s="107" t="s">
        <v>605</v>
      </c>
      <c r="D2577" s="97"/>
      <c r="E2577" s="98"/>
      <c r="G2577" s="289"/>
    </row>
    <row r="2578" spans="1:7" s="229" customFormat="1" ht="24" customHeight="1" x14ac:dyDescent="0.2">
      <c r="A2578" s="224" t="str">
        <f t="shared" ref="A2578:A2585" si="771">IFERROR(VLOOKUP(C2578,Tabla_Insumos,4,FALSE),"")</f>
        <v/>
      </c>
      <c r="B2578" s="222">
        <f t="shared" ref="B2578:B2585" si="772">IFERROR(VLOOKUP(A2578,Tabla_Indices,5,FALSE),"")</f>
        <v>0</v>
      </c>
      <c r="C2578" s="223"/>
      <c r="D2578" s="224" t="str">
        <f t="shared" ref="D2578:D2585" si="773">IFERROR(VLOOKUP(C2578,Tabla_Insumos,2,FALSE),"")</f>
        <v/>
      </c>
      <c r="E2578" s="225"/>
      <c r="F2578" s="228">
        <f t="shared" ref="F2578:F2585" si="774">IFERROR(VLOOKUP(C2578,Tabla_Insumos,3,FALSE),0)</f>
        <v>0</v>
      </c>
      <c r="G2578" s="286">
        <f>ROUND(E2578*F2578,2)</f>
        <v>0</v>
      </c>
    </row>
    <row r="2579" spans="1:7" s="229" customFormat="1" ht="24" customHeight="1" x14ac:dyDescent="0.2">
      <c r="A2579" s="224" t="str">
        <f t="shared" si="771"/>
        <v/>
      </c>
      <c r="B2579" s="222">
        <f t="shared" si="772"/>
        <v>0</v>
      </c>
      <c r="C2579" s="223"/>
      <c r="D2579" s="224" t="str">
        <f t="shared" si="773"/>
        <v/>
      </c>
      <c r="E2579" s="225"/>
      <c r="F2579" s="228">
        <f t="shared" si="774"/>
        <v>0</v>
      </c>
      <c r="G2579" s="286">
        <f>ROUND(E2579*F2579,2)</f>
        <v>0</v>
      </c>
    </row>
    <row r="2580" spans="1:7" s="229" customFormat="1" ht="24" customHeight="1" x14ac:dyDescent="0.2">
      <c r="A2580" s="224" t="str">
        <f t="shared" si="771"/>
        <v/>
      </c>
      <c r="B2580" s="222">
        <f t="shared" si="772"/>
        <v>0</v>
      </c>
      <c r="C2580" s="223"/>
      <c r="D2580" s="224" t="str">
        <f t="shared" si="773"/>
        <v/>
      </c>
      <c r="E2580" s="225"/>
      <c r="F2580" s="228">
        <f t="shared" si="774"/>
        <v>0</v>
      </c>
      <c r="G2580" s="286">
        <f t="shared" ref="G2580:G2585" si="775">ROUND(E2580*F2580,2)</f>
        <v>0</v>
      </c>
    </row>
    <row r="2581" spans="1:7" s="229" customFormat="1" ht="24" customHeight="1" x14ac:dyDescent="0.2">
      <c r="A2581" s="224" t="str">
        <f t="shared" si="771"/>
        <v/>
      </c>
      <c r="B2581" s="222">
        <f t="shared" si="772"/>
        <v>0</v>
      </c>
      <c r="C2581" s="223"/>
      <c r="D2581" s="224" t="str">
        <f t="shared" si="773"/>
        <v/>
      </c>
      <c r="E2581" s="225"/>
      <c r="F2581" s="228">
        <f t="shared" si="774"/>
        <v>0</v>
      </c>
      <c r="G2581" s="286">
        <f t="shared" si="775"/>
        <v>0</v>
      </c>
    </row>
    <row r="2582" spans="1:7" s="229" customFormat="1" ht="24" customHeight="1" x14ac:dyDescent="0.2">
      <c r="A2582" s="224" t="str">
        <f t="shared" si="771"/>
        <v/>
      </c>
      <c r="B2582" s="222">
        <f t="shared" si="772"/>
        <v>0</v>
      </c>
      <c r="C2582" s="223"/>
      <c r="D2582" s="224" t="str">
        <f t="shared" si="773"/>
        <v/>
      </c>
      <c r="E2582" s="225"/>
      <c r="F2582" s="226">
        <f t="shared" si="774"/>
        <v>0</v>
      </c>
      <c r="G2582" s="286">
        <f t="shared" si="775"/>
        <v>0</v>
      </c>
    </row>
    <row r="2583" spans="1:7" s="229" customFormat="1" ht="24" customHeight="1" x14ac:dyDescent="0.2">
      <c r="A2583" s="224" t="str">
        <f t="shared" si="771"/>
        <v/>
      </c>
      <c r="B2583" s="222">
        <f t="shared" si="772"/>
        <v>0</v>
      </c>
      <c r="C2583" s="223"/>
      <c r="D2583" s="224" t="str">
        <f t="shared" si="773"/>
        <v/>
      </c>
      <c r="E2583" s="225"/>
      <c r="F2583" s="226">
        <f t="shared" si="774"/>
        <v>0</v>
      </c>
      <c r="G2583" s="286">
        <f t="shared" si="775"/>
        <v>0</v>
      </c>
    </row>
    <row r="2584" spans="1:7" s="229" customFormat="1" ht="24" customHeight="1" x14ac:dyDescent="0.2">
      <c r="A2584" s="224" t="str">
        <f t="shared" si="771"/>
        <v/>
      </c>
      <c r="B2584" s="222">
        <f t="shared" si="772"/>
        <v>0</v>
      </c>
      <c r="C2584" s="223"/>
      <c r="D2584" s="224" t="str">
        <f t="shared" si="773"/>
        <v/>
      </c>
      <c r="E2584" s="225"/>
      <c r="F2584" s="226">
        <f t="shared" si="774"/>
        <v>0</v>
      </c>
      <c r="G2584" s="286">
        <f t="shared" si="775"/>
        <v>0</v>
      </c>
    </row>
    <row r="2585" spans="1:7" s="229" customFormat="1" ht="24" customHeight="1" x14ac:dyDescent="0.2">
      <c r="A2585" s="224" t="str">
        <f t="shared" si="771"/>
        <v/>
      </c>
      <c r="B2585" s="222">
        <f t="shared" si="772"/>
        <v>0</v>
      </c>
      <c r="C2585" s="223"/>
      <c r="D2585" s="224" t="str">
        <f t="shared" si="773"/>
        <v/>
      </c>
      <c r="E2585" s="225"/>
      <c r="F2585" s="226">
        <f t="shared" si="774"/>
        <v>0</v>
      </c>
      <c r="G2585" s="286">
        <f t="shared" si="775"/>
        <v>0</v>
      </c>
    </row>
    <row r="2586" spans="1:7" ht="24" customHeight="1" x14ac:dyDescent="0.2">
      <c r="A2586" s="287"/>
      <c r="D2586" s="97"/>
      <c r="E2586" s="98"/>
      <c r="F2586" s="273" t="s">
        <v>32</v>
      </c>
      <c r="G2586" s="288">
        <f>SUBTOTAL(9,G2578:G2585)</f>
        <v>0</v>
      </c>
    </row>
    <row r="2587" spans="1:7" ht="24" customHeight="1" x14ac:dyDescent="0.2">
      <c r="A2587" s="287"/>
      <c r="C2587" s="107" t="s">
        <v>606</v>
      </c>
      <c r="D2587" s="97"/>
      <c r="E2587" s="98"/>
      <c r="G2587" s="289"/>
    </row>
    <row r="2588" spans="1:7" s="229" customFormat="1" ht="24" customHeight="1" x14ac:dyDescent="0.2">
      <c r="A2588" s="224" t="str">
        <f t="shared" ref="A2588:A2596" si="776">IFERROR(VLOOKUP(C2588,Tabla_Insumos,4,FALSE),"")</f>
        <v/>
      </c>
      <c r="B2588" s="222" t="str">
        <f t="shared" ref="B2588:B2596" si="777">IFERROR(VLOOKUP(C2588,Tabla_Insumos,5,FALSE),"")</f>
        <v/>
      </c>
      <c r="C2588" s="223"/>
      <c r="D2588" s="224" t="str">
        <f t="shared" ref="D2588:D2596" si="778">IFERROR(VLOOKUP(C2588,Tabla_Insumos,2,FALSE),"")</f>
        <v/>
      </c>
      <c r="E2588" s="225"/>
      <c r="F2588" s="226">
        <f t="shared" ref="F2588:F2596" si="779">IFERROR(VLOOKUP(C2588,Tabla_Insumos,3,FALSE),0)</f>
        <v>0</v>
      </c>
      <c r="G2588" s="286">
        <f t="shared" ref="G2588:G2596" si="780">ROUND(E2588*F2588,2)</f>
        <v>0</v>
      </c>
    </row>
    <row r="2589" spans="1:7" s="229" customFormat="1" ht="24" customHeight="1" x14ac:dyDescent="0.2">
      <c r="A2589" s="224" t="str">
        <f t="shared" si="776"/>
        <v/>
      </c>
      <c r="B2589" s="222" t="str">
        <f t="shared" si="777"/>
        <v/>
      </c>
      <c r="C2589" s="223"/>
      <c r="D2589" s="224" t="str">
        <f t="shared" si="778"/>
        <v/>
      </c>
      <c r="E2589" s="225"/>
      <c r="F2589" s="226">
        <f t="shared" si="779"/>
        <v>0</v>
      </c>
      <c r="G2589" s="286">
        <f t="shared" si="780"/>
        <v>0</v>
      </c>
    </row>
    <row r="2590" spans="1:7" s="229" customFormat="1" ht="24" customHeight="1" x14ac:dyDescent="0.2">
      <c r="A2590" s="224" t="str">
        <f t="shared" si="776"/>
        <v/>
      </c>
      <c r="B2590" s="222" t="str">
        <f t="shared" si="777"/>
        <v/>
      </c>
      <c r="C2590" s="223"/>
      <c r="D2590" s="224" t="str">
        <f t="shared" si="778"/>
        <v/>
      </c>
      <c r="E2590" s="225"/>
      <c r="F2590" s="226">
        <f t="shared" si="779"/>
        <v>0</v>
      </c>
      <c r="G2590" s="286">
        <f t="shared" si="780"/>
        <v>0</v>
      </c>
    </row>
    <row r="2591" spans="1:7" s="229" customFormat="1" ht="24" customHeight="1" x14ac:dyDescent="0.2">
      <c r="A2591" s="224" t="str">
        <f t="shared" si="776"/>
        <v/>
      </c>
      <c r="B2591" s="222" t="str">
        <f t="shared" si="777"/>
        <v/>
      </c>
      <c r="C2591" s="223"/>
      <c r="D2591" s="224" t="str">
        <f t="shared" si="778"/>
        <v/>
      </c>
      <c r="E2591" s="225"/>
      <c r="F2591" s="226">
        <f t="shared" si="779"/>
        <v>0</v>
      </c>
      <c r="G2591" s="286">
        <f t="shared" si="780"/>
        <v>0</v>
      </c>
    </row>
    <row r="2592" spans="1:7" s="229" customFormat="1" ht="24" customHeight="1" x14ac:dyDescent="0.2">
      <c r="A2592" s="224" t="str">
        <f t="shared" si="776"/>
        <v/>
      </c>
      <c r="B2592" s="222" t="str">
        <f t="shared" si="777"/>
        <v/>
      </c>
      <c r="C2592" s="223"/>
      <c r="D2592" s="224" t="str">
        <f t="shared" si="778"/>
        <v/>
      </c>
      <c r="E2592" s="225"/>
      <c r="F2592" s="226">
        <f t="shared" si="779"/>
        <v>0</v>
      </c>
      <c r="G2592" s="286">
        <f t="shared" si="780"/>
        <v>0</v>
      </c>
    </row>
    <row r="2593" spans="1:7" s="229" customFormat="1" ht="24" customHeight="1" x14ac:dyDescent="0.2">
      <c r="A2593" s="224" t="str">
        <f t="shared" si="776"/>
        <v/>
      </c>
      <c r="B2593" s="222" t="str">
        <f t="shared" si="777"/>
        <v/>
      </c>
      <c r="C2593" s="223"/>
      <c r="D2593" s="224" t="str">
        <f t="shared" si="778"/>
        <v/>
      </c>
      <c r="E2593" s="225"/>
      <c r="F2593" s="226">
        <f t="shared" si="779"/>
        <v>0</v>
      </c>
      <c r="G2593" s="286">
        <f t="shared" si="780"/>
        <v>0</v>
      </c>
    </row>
    <row r="2594" spans="1:7" s="229" customFormat="1" ht="24" customHeight="1" x14ac:dyDescent="0.2">
      <c r="A2594" s="224" t="str">
        <f t="shared" si="776"/>
        <v/>
      </c>
      <c r="B2594" s="222" t="str">
        <f t="shared" si="777"/>
        <v/>
      </c>
      <c r="C2594" s="223"/>
      <c r="D2594" s="224" t="str">
        <f t="shared" si="778"/>
        <v/>
      </c>
      <c r="E2594" s="225"/>
      <c r="F2594" s="226">
        <f t="shared" si="779"/>
        <v>0</v>
      </c>
      <c r="G2594" s="286">
        <f t="shared" si="780"/>
        <v>0</v>
      </c>
    </row>
    <row r="2595" spans="1:7" s="229" customFormat="1" ht="24" customHeight="1" x14ac:dyDescent="0.2">
      <c r="A2595" s="224" t="str">
        <f t="shared" si="776"/>
        <v/>
      </c>
      <c r="B2595" s="222" t="str">
        <f t="shared" si="777"/>
        <v/>
      </c>
      <c r="C2595" s="223"/>
      <c r="D2595" s="224" t="str">
        <f t="shared" si="778"/>
        <v/>
      </c>
      <c r="E2595" s="225"/>
      <c r="F2595" s="226">
        <f t="shared" si="779"/>
        <v>0</v>
      </c>
      <c r="G2595" s="286">
        <f t="shared" si="780"/>
        <v>0</v>
      </c>
    </row>
    <row r="2596" spans="1:7" s="229" customFormat="1" ht="24" customHeight="1" x14ac:dyDescent="0.2">
      <c r="A2596" s="224" t="str">
        <f t="shared" si="776"/>
        <v/>
      </c>
      <c r="B2596" s="222" t="str">
        <f t="shared" si="777"/>
        <v/>
      </c>
      <c r="C2596" s="223"/>
      <c r="D2596" s="224" t="str">
        <f t="shared" si="778"/>
        <v/>
      </c>
      <c r="E2596" s="225"/>
      <c r="F2596" s="226">
        <f t="shared" si="779"/>
        <v>0</v>
      </c>
      <c r="G2596" s="286">
        <f t="shared" si="780"/>
        <v>0</v>
      </c>
    </row>
    <row r="2597" spans="1:7" ht="24" customHeight="1" x14ac:dyDescent="0.2">
      <c r="A2597" s="290"/>
      <c r="B2597" s="97"/>
      <c r="D2597" s="97"/>
      <c r="E2597" s="98"/>
      <c r="F2597" s="273" t="s">
        <v>33</v>
      </c>
      <c r="G2597" s="288">
        <f>SUBTOTAL(9,G2588:G2596)</f>
        <v>0</v>
      </c>
    </row>
    <row r="2598" spans="1:7" ht="24" customHeight="1" x14ac:dyDescent="0.2">
      <c r="A2598" s="291"/>
      <c r="B2598" s="97"/>
      <c r="D2598" s="97"/>
      <c r="E2598" s="98"/>
      <c r="G2598" s="289"/>
    </row>
    <row r="2599" spans="1:7" ht="24" customHeight="1" x14ac:dyDescent="0.2">
      <c r="A2599" s="292" t="str">
        <f>B2557</f>
        <v/>
      </c>
      <c r="B2599" s="293" t="str">
        <f>C2557</f>
        <v/>
      </c>
      <c r="C2599" s="104"/>
      <c r="D2599" s="104" t="s">
        <v>34</v>
      </c>
      <c r="E2599" s="105"/>
      <c r="F2599" s="295" t="s">
        <v>35</v>
      </c>
      <c r="G2599" s="294">
        <f>SUBTOTAL(9,G2562:G2598)</f>
        <v>0</v>
      </c>
    </row>
    <row r="2601" spans="1:7" ht="24" customHeight="1" x14ac:dyDescent="0.2">
      <c r="A2601" s="274" t="s">
        <v>37</v>
      </c>
      <c r="B2601" s="275"/>
      <c r="C2601" s="275"/>
      <c r="D2601" s="275"/>
      <c r="E2601" s="275"/>
      <c r="F2601" s="275"/>
      <c r="G2601" s="276"/>
    </row>
    <row r="2602" spans="1:7" ht="24" customHeight="1" x14ac:dyDescent="0.2">
      <c r="A2602" s="277" t="s">
        <v>602</v>
      </c>
      <c r="B2602" s="93" t="str">
        <f>Comitente</f>
        <v>DIRECCION PROVINCIAL DE ESPACIOS VERDES</v>
      </c>
      <c r="C2602" s="89"/>
      <c r="D2602" s="94"/>
      <c r="E2602" s="94"/>
      <c r="F2602" s="95"/>
      <c r="G2602" s="278"/>
    </row>
    <row r="2603" spans="1:7" ht="24" customHeight="1" x14ac:dyDescent="0.2">
      <c r="A2603" s="277" t="s">
        <v>603</v>
      </c>
      <c r="B2603" s="93">
        <f>Contratista</f>
        <v>0</v>
      </c>
      <c r="C2603" s="90"/>
      <c r="D2603" s="90"/>
      <c r="E2603" s="90"/>
      <c r="F2603" s="96"/>
      <c r="G2603" s="279"/>
    </row>
    <row r="2604" spans="1:7" ht="24" customHeight="1" x14ac:dyDescent="0.2">
      <c r="A2604" s="277" t="s">
        <v>24</v>
      </c>
      <c r="B2604" s="93" t="str">
        <f>Obra</f>
        <v>MANTENIMIENTO DEL ÁREA VERDE Y SISITEMA DE RIEGO DEL 
PARQUE BELGRANO E INFINITO POR DESCUBRIR - RENGLON 3</v>
      </c>
      <c r="C2604" s="90"/>
      <c r="D2604" s="90"/>
      <c r="E2604" s="90"/>
      <c r="F2604" s="96" t="s">
        <v>38</v>
      </c>
      <c r="G2604" s="280">
        <f>Fecha_Base</f>
        <v>44908</v>
      </c>
    </row>
    <row r="2605" spans="1:7" ht="24" customHeight="1" x14ac:dyDescent="0.2">
      <c r="A2605" s="281" t="s">
        <v>601</v>
      </c>
      <c r="B2605" s="91" t="str">
        <f>Ubicación</f>
        <v>CAPITAL</v>
      </c>
      <c r="C2605" s="91"/>
      <c r="D2605" s="97"/>
      <c r="E2605" s="98"/>
      <c r="G2605" s="282"/>
    </row>
    <row r="2606" spans="1:7" ht="24" customHeight="1" x14ac:dyDescent="0.2">
      <c r="A2606" s="281" t="s">
        <v>39</v>
      </c>
      <c r="B2606" s="100" t="str">
        <f>IFERROR(VALUE(LEFT(B2607,FIND(".",B2607)-1)),"")</f>
        <v/>
      </c>
      <c r="C2606" s="92" t="str">
        <f>IFERROR(VLOOKUP(B2606,Tabla_CyP,2,FALSE),"")</f>
        <v/>
      </c>
      <c r="E2606" s="98"/>
      <c r="G2606" s="282"/>
    </row>
    <row r="2607" spans="1:7" ht="24" customHeight="1" x14ac:dyDescent="0.2">
      <c r="A2607" s="281" t="s">
        <v>25</v>
      </c>
      <c r="B2607" s="101" t="str">
        <f>IFERROR(VLOOKUP(COUNTIF($A$1:A2607,"ANALISIS DE PRECIOS"),Tabla_NumeroItem,2,FALSE),"")</f>
        <v/>
      </c>
      <c r="C2607" s="92" t="str">
        <f>IFERROR(VLOOKUP(B2607,Tabla_CyP,2,FALSE),"")</f>
        <v/>
      </c>
      <c r="D2607" s="97"/>
      <c r="E2607" s="98"/>
      <c r="F2607" s="96" t="s">
        <v>26</v>
      </c>
      <c r="G2607" s="283" t="str">
        <f>IFERROR(VLOOKUP(B2607,Tabla_CyP,4,FALSE),"")</f>
        <v/>
      </c>
    </row>
    <row r="2608" spans="1:7" ht="24" customHeight="1" x14ac:dyDescent="0.2">
      <c r="A2608" s="281"/>
      <c r="B2608" s="91"/>
      <c r="D2608" s="97"/>
      <c r="E2608" s="98"/>
      <c r="G2608" s="282"/>
    </row>
    <row r="2609" spans="1:123" ht="24" customHeight="1" x14ac:dyDescent="0.2">
      <c r="A2609" s="331" t="s">
        <v>507</v>
      </c>
      <c r="B2609" s="332"/>
      <c r="C2609" s="333" t="s">
        <v>0</v>
      </c>
      <c r="D2609" s="333" t="s">
        <v>27</v>
      </c>
      <c r="E2609" s="335" t="s">
        <v>28</v>
      </c>
      <c r="F2609" s="337" t="s">
        <v>29</v>
      </c>
      <c r="G2609" s="337" t="s">
        <v>30</v>
      </c>
    </row>
    <row r="2610" spans="1:123" s="97" customFormat="1" ht="24" customHeight="1" x14ac:dyDescent="0.2">
      <c r="A2610" s="102" t="s">
        <v>508</v>
      </c>
      <c r="B2610" s="102" t="s">
        <v>509</v>
      </c>
      <c r="C2610" s="334"/>
      <c r="D2610" s="334"/>
      <c r="E2610" s="336"/>
      <c r="F2610" s="338"/>
      <c r="G2610" s="338"/>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284"/>
      <c r="B2611" s="103"/>
      <c r="C2611" s="143" t="s">
        <v>604</v>
      </c>
      <c r="D2611" s="104"/>
      <c r="E2611" s="105"/>
      <c r="F2611" s="106"/>
      <c r="G2611" s="285"/>
    </row>
    <row r="2612" spans="1:123" s="229" customFormat="1" ht="24" customHeight="1" x14ac:dyDescent="0.2">
      <c r="A2612" s="224" t="str">
        <f t="shared" ref="A2612:A2625" si="781">IFERROR(VLOOKUP(C2612,Tabla_Insumos,4,FALSE),"")</f>
        <v/>
      </c>
      <c r="B2612" s="222" t="str">
        <f>IFERROR(VLOOKUP(C2612,Tabla_Insumos,5,FALSE),"")</f>
        <v/>
      </c>
      <c r="C2612" s="223"/>
      <c r="D2612" s="224" t="str">
        <f t="shared" ref="D2612:D2625" si="782">IFERROR(VLOOKUP(C2612,Tabla_Insumos,2,FALSE),"")</f>
        <v/>
      </c>
      <c r="E2612" s="225"/>
      <c r="F2612" s="226">
        <f t="shared" ref="F2612:F2625" si="783">IFERROR(VLOOKUP(C2612,Tabla_Insumos,3,FALSE),0)</f>
        <v>0</v>
      </c>
      <c r="G2612" s="286">
        <f>ROUND(E2612*F2612,2)</f>
        <v>0</v>
      </c>
    </row>
    <row r="2613" spans="1:123" s="229" customFormat="1" ht="24" customHeight="1" x14ac:dyDescent="0.2">
      <c r="A2613" s="224" t="str">
        <f t="shared" si="781"/>
        <v/>
      </c>
      <c r="B2613" s="222" t="str">
        <f t="shared" ref="B2613:B2625" si="784">IFERROR(VLOOKUP(C2613,Tabla_Insumos,5,FALSE),"")</f>
        <v/>
      </c>
      <c r="C2613" s="223"/>
      <c r="D2613" s="224" t="str">
        <f t="shared" si="782"/>
        <v/>
      </c>
      <c r="E2613" s="225"/>
      <c r="F2613" s="226">
        <f t="shared" si="783"/>
        <v>0</v>
      </c>
      <c r="G2613" s="286">
        <f t="shared" ref="G2613:G2625" si="785">ROUND(E2613*F2613,2)</f>
        <v>0</v>
      </c>
    </row>
    <row r="2614" spans="1:123" s="229" customFormat="1" ht="24" customHeight="1" x14ac:dyDescent="0.2">
      <c r="A2614" s="224" t="str">
        <f t="shared" si="781"/>
        <v/>
      </c>
      <c r="B2614" s="222" t="str">
        <f t="shared" si="784"/>
        <v/>
      </c>
      <c r="C2614" s="223"/>
      <c r="D2614" s="224" t="str">
        <f t="shared" si="782"/>
        <v/>
      </c>
      <c r="E2614" s="225"/>
      <c r="F2614" s="226">
        <f t="shared" si="783"/>
        <v>0</v>
      </c>
      <c r="G2614" s="286">
        <f t="shared" si="785"/>
        <v>0</v>
      </c>
    </row>
    <row r="2615" spans="1:123" s="229" customFormat="1" ht="24" customHeight="1" x14ac:dyDescent="0.2">
      <c r="A2615" s="224" t="str">
        <f t="shared" si="781"/>
        <v/>
      </c>
      <c r="B2615" s="222" t="str">
        <f t="shared" si="784"/>
        <v/>
      </c>
      <c r="C2615" s="223"/>
      <c r="D2615" s="224" t="str">
        <f t="shared" si="782"/>
        <v/>
      </c>
      <c r="E2615" s="225"/>
      <c r="F2615" s="226">
        <f t="shared" si="783"/>
        <v>0</v>
      </c>
      <c r="G2615" s="286">
        <f t="shared" si="785"/>
        <v>0</v>
      </c>
    </row>
    <row r="2616" spans="1:123" s="229" customFormat="1" ht="24" customHeight="1" x14ac:dyDescent="0.2">
      <c r="A2616" s="224" t="str">
        <f t="shared" si="781"/>
        <v/>
      </c>
      <c r="B2616" s="222" t="str">
        <f t="shared" si="784"/>
        <v/>
      </c>
      <c r="C2616" s="223"/>
      <c r="D2616" s="224" t="str">
        <f t="shared" si="782"/>
        <v/>
      </c>
      <c r="E2616" s="225"/>
      <c r="F2616" s="226">
        <f t="shared" si="783"/>
        <v>0</v>
      </c>
      <c r="G2616" s="286">
        <f t="shared" si="785"/>
        <v>0</v>
      </c>
    </row>
    <row r="2617" spans="1:123" s="229" customFormat="1" ht="24" customHeight="1" x14ac:dyDescent="0.2">
      <c r="A2617" s="224" t="str">
        <f t="shared" si="781"/>
        <v/>
      </c>
      <c r="B2617" s="222" t="str">
        <f t="shared" si="784"/>
        <v/>
      </c>
      <c r="C2617" s="223"/>
      <c r="D2617" s="224" t="str">
        <f t="shared" si="782"/>
        <v/>
      </c>
      <c r="E2617" s="225"/>
      <c r="F2617" s="226">
        <f t="shared" si="783"/>
        <v>0</v>
      </c>
      <c r="G2617" s="286">
        <f t="shared" si="785"/>
        <v>0</v>
      </c>
    </row>
    <row r="2618" spans="1:123" s="229" customFormat="1" ht="24" customHeight="1" x14ac:dyDescent="0.2">
      <c r="A2618" s="224" t="str">
        <f t="shared" si="781"/>
        <v/>
      </c>
      <c r="B2618" s="222" t="str">
        <f t="shared" si="784"/>
        <v/>
      </c>
      <c r="C2618" s="223"/>
      <c r="D2618" s="224" t="str">
        <f t="shared" si="782"/>
        <v/>
      </c>
      <c r="E2618" s="225"/>
      <c r="F2618" s="226">
        <f t="shared" si="783"/>
        <v>0</v>
      </c>
      <c r="G2618" s="286">
        <f t="shared" si="785"/>
        <v>0</v>
      </c>
    </row>
    <row r="2619" spans="1:123" s="229" customFormat="1" ht="24" customHeight="1" x14ac:dyDescent="0.2">
      <c r="A2619" s="224" t="str">
        <f t="shared" si="781"/>
        <v/>
      </c>
      <c r="B2619" s="222" t="str">
        <f t="shared" si="784"/>
        <v/>
      </c>
      <c r="C2619" s="223"/>
      <c r="D2619" s="224" t="str">
        <f t="shared" si="782"/>
        <v/>
      </c>
      <c r="E2619" s="225"/>
      <c r="F2619" s="226">
        <f t="shared" si="783"/>
        <v>0</v>
      </c>
      <c r="G2619" s="286">
        <f t="shared" si="785"/>
        <v>0</v>
      </c>
    </row>
    <row r="2620" spans="1:123" s="229" customFormat="1" ht="24" customHeight="1" x14ac:dyDescent="0.2">
      <c r="A2620" s="224" t="str">
        <f t="shared" si="781"/>
        <v/>
      </c>
      <c r="B2620" s="222" t="str">
        <f t="shared" si="784"/>
        <v/>
      </c>
      <c r="C2620" s="223"/>
      <c r="D2620" s="224" t="str">
        <f t="shared" si="782"/>
        <v/>
      </c>
      <c r="E2620" s="225"/>
      <c r="F2620" s="226">
        <f t="shared" si="783"/>
        <v>0</v>
      </c>
      <c r="G2620" s="286">
        <f t="shared" si="785"/>
        <v>0</v>
      </c>
    </row>
    <row r="2621" spans="1:123" s="229" customFormat="1" ht="24" customHeight="1" x14ac:dyDescent="0.2">
      <c r="A2621" s="224" t="str">
        <f t="shared" si="781"/>
        <v/>
      </c>
      <c r="B2621" s="222" t="str">
        <f t="shared" si="784"/>
        <v/>
      </c>
      <c r="C2621" s="223"/>
      <c r="D2621" s="224" t="str">
        <f t="shared" si="782"/>
        <v/>
      </c>
      <c r="E2621" s="225"/>
      <c r="F2621" s="226">
        <f t="shared" si="783"/>
        <v>0</v>
      </c>
      <c r="G2621" s="286">
        <f t="shared" si="785"/>
        <v>0</v>
      </c>
    </row>
    <row r="2622" spans="1:123" s="229" customFormat="1" ht="24" customHeight="1" x14ac:dyDescent="0.2">
      <c r="A2622" s="224" t="str">
        <f t="shared" si="781"/>
        <v/>
      </c>
      <c r="B2622" s="222" t="str">
        <f t="shared" si="784"/>
        <v/>
      </c>
      <c r="C2622" s="223"/>
      <c r="D2622" s="224" t="str">
        <f t="shared" si="782"/>
        <v/>
      </c>
      <c r="E2622" s="225"/>
      <c r="F2622" s="226">
        <f t="shared" si="783"/>
        <v>0</v>
      </c>
      <c r="G2622" s="286">
        <f t="shared" si="785"/>
        <v>0</v>
      </c>
    </row>
    <row r="2623" spans="1:123" s="229" customFormat="1" ht="24" customHeight="1" x14ac:dyDescent="0.2">
      <c r="A2623" s="224" t="str">
        <f t="shared" si="781"/>
        <v/>
      </c>
      <c r="B2623" s="222" t="str">
        <f t="shared" si="784"/>
        <v/>
      </c>
      <c r="C2623" s="223"/>
      <c r="D2623" s="224" t="str">
        <f t="shared" si="782"/>
        <v/>
      </c>
      <c r="E2623" s="225"/>
      <c r="F2623" s="226">
        <f t="shared" si="783"/>
        <v>0</v>
      </c>
      <c r="G2623" s="286">
        <f t="shared" si="785"/>
        <v>0</v>
      </c>
    </row>
    <row r="2624" spans="1:123" s="229" customFormat="1" ht="24" customHeight="1" x14ac:dyDescent="0.2">
      <c r="A2624" s="224" t="str">
        <f t="shared" si="781"/>
        <v/>
      </c>
      <c r="B2624" s="222" t="str">
        <f t="shared" si="784"/>
        <v/>
      </c>
      <c r="C2624" s="223"/>
      <c r="D2624" s="224" t="str">
        <f t="shared" si="782"/>
        <v/>
      </c>
      <c r="E2624" s="225"/>
      <c r="F2624" s="226">
        <f t="shared" si="783"/>
        <v>0</v>
      </c>
      <c r="G2624" s="286">
        <f t="shared" si="785"/>
        <v>0</v>
      </c>
    </row>
    <row r="2625" spans="1:7" s="229" customFormat="1" ht="24" customHeight="1" x14ac:dyDescent="0.2">
      <c r="A2625" s="224" t="str">
        <f t="shared" si="781"/>
        <v/>
      </c>
      <c r="B2625" s="222" t="str">
        <f t="shared" si="784"/>
        <v/>
      </c>
      <c r="C2625" s="223"/>
      <c r="D2625" s="224" t="str">
        <f t="shared" si="782"/>
        <v/>
      </c>
      <c r="E2625" s="225"/>
      <c r="F2625" s="227">
        <f t="shared" si="783"/>
        <v>0</v>
      </c>
      <c r="G2625" s="286">
        <f t="shared" si="785"/>
        <v>0</v>
      </c>
    </row>
    <row r="2626" spans="1:7" ht="24" customHeight="1" x14ac:dyDescent="0.2">
      <c r="A2626" s="287"/>
      <c r="D2626" s="97"/>
      <c r="E2626" s="98"/>
      <c r="F2626" s="273" t="s">
        <v>31</v>
      </c>
      <c r="G2626" s="288">
        <f>SUBTOTAL(9,G2612:G2625)</f>
        <v>0</v>
      </c>
    </row>
    <row r="2627" spans="1:7" ht="24" customHeight="1" x14ac:dyDescent="0.2">
      <c r="A2627" s="287"/>
      <c r="C2627" s="107" t="s">
        <v>605</v>
      </c>
      <c r="D2627" s="97"/>
      <c r="E2627" s="98"/>
      <c r="G2627" s="289"/>
    </row>
    <row r="2628" spans="1:7" s="229" customFormat="1" ht="24" customHeight="1" x14ac:dyDescent="0.2">
      <c r="A2628" s="224" t="str">
        <f t="shared" ref="A2628:A2635" si="786">IFERROR(VLOOKUP(C2628,Tabla_Insumos,4,FALSE),"")</f>
        <v/>
      </c>
      <c r="B2628" s="222">
        <f t="shared" ref="B2628:B2635" si="787">IFERROR(VLOOKUP(A2628,Tabla_Indices,5,FALSE),"")</f>
        <v>0</v>
      </c>
      <c r="C2628" s="223"/>
      <c r="D2628" s="224" t="str">
        <f t="shared" ref="D2628:D2635" si="788">IFERROR(VLOOKUP(C2628,Tabla_Insumos,2,FALSE),"")</f>
        <v/>
      </c>
      <c r="E2628" s="225"/>
      <c r="F2628" s="228">
        <f t="shared" ref="F2628:F2635" si="789">IFERROR(VLOOKUP(C2628,Tabla_Insumos,3,FALSE),0)</f>
        <v>0</v>
      </c>
      <c r="G2628" s="286">
        <f>ROUND(E2628*F2628,2)</f>
        <v>0</v>
      </c>
    </row>
    <row r="2629" spans="1:7" s="229" customFormat="1" ht="24" customHeight="1" x14ac:dyDescent="0.2">
      <c r="A2629" s="224" t="str">
        <f t="shared" si="786"/>
        <v/>
      </c>
      <c r="B2629" s="222">
        <f t="shared" si="787"/>
        <v>0</v>
      </c>
      <c r="C2629" s="223"/>
      <c r="D2629" s="224" t="str">
        <f t="shared" si="788"/>
        <v/>
      </c>
      <c r="E2629" s="225"/>
      <c r="F2629" s="228">
        <f t="shared" si="789"/>
        <v>0</v>
      </c>
      <c r="G2629" s="286">
        <f>ROUND(E2629*F2629,2)</f>
        <v>0</v>
      </c>
    </row>
    <row r="2630" spans="1:7" s="229" customFormat="1" ht="24" customHeight="1" x14ac:dyDescent="0.2">
      <c r="A2630" s="224" t="str">
        <f t="shared" si="786"/>
        <v/>
      </c>
      <c r="B2630" s="222">
        <f t="shared" si="787"/>
        <v>0</v>
      </c>
      <c r="C2630" s="223"/>
      <c r="D2630" s="224" t="str">
        <f t="shared" si="788"/>
        <v/>
      </c>
      <c r="E2630" s="225"/>
      <c r="F2630" s="228">
        <f t="shared" si="789"/>
        <v>0</v>
      </c>
      <c r="G2630" s="286">
        <f t="shared" ref="G2630:G2635" si="790">ROUND(E2630*F2630,2)</f>
        <v>0</v>
      </c>
    </row>
    <row r="2631" spans="1:7" s="229" customFormat="1" ht="24" customHeight="1" x14ac:dyDescent="0.2">
      <c r="A2631" s="224" t="str">
        <f t="shared" si="786"/>
        <v/>
      </c>
      <c r="B2631" s="222">
        <f t="shared" si="787"/>
        <v>0</v>
      </c>
      <c r="C2631" s="223"/>
      <c r="D2631" s="224" t="str">
        <f t="shared" si="788"/>
        <v/>
      </c>
      <c r="E2631" s="225"/>
      <c r="F2631" s="228">
        <f t="shared" si="789"/>
        <v>0</v>
      </c>
      <c r="G2631" s="286">
        <f t="shared" si="790"/>
        <v>0</v>
      </c>
    </row>
    <row r="2632" spans="1:7" s="229" customFormat="1" ht="24" customHeight="1" x14ac:dyDescent="0.2">
      <c r="A2632" s="224" t="str">
        <f t="shared" si="786"/>
        <v/>
      </c>
      <c r="B2632" s="222">
        <f t="shared" si="787"/>
        <v>0</v>
      </c>
      <c r="C2632" s="223"/>
      <c r="D2632" s="224" t="str">
        <f t="shared" si="788"/>
        <v/>
      </c>
      <c r="E2632" s="225"/>
      <c r="F2632" s="226">
        <f t="shared" si="789"/>
        <v>0</v>
      </c>
      <c r="G2632" s="286">
        <f t="shared" si="790"/>
        <v>0</v>
      </c>
    </row>
    <row r="2633" spans="1:7" s="229" customFormat="1" ht="24" customHeight="1" x14ac:dyDescent="0.2">
      <c r="A2633" s="224" t="str">
        <f t="shared" si="786"/>
        <v/>
      </c>
      <c r="B2633" s="222">
        <f t="shared" si="787"/>
        <v>0</v>
      </c>
      <c r="C2633" s="223"/>
      <c r="D2633" s="224" t="str">
        <f t="shared" si="788"/>
        <v/>
      </c>
      <c r="E2633" s="225"/>
      <c r="F2633" s="226">
        <f t="shared" si="789"/>
        <v>0</v>
      </c>
      <c r="G2633" s="286">
        <f t="shared" si="790"/>
        <v>0</v>
      </c>
    </row>
    <row r="2634" spans="1:7" s="229" customFormat="1" ht="24" customHeight="1" x14ac:dyDescent="0.2">
      <c r="A2634" s="224" t="str">
        <f t="shared" si="786"/>
        <v/>
      </c>
      <c r="B2634" s="222">
        <f t="shared" si="787"/>
        <v>0</v>
      </c>
      <c r="C2634" s="223"/>
      <c r="D2634" s="224" t="str">
        <f t="shared" si="788"/>
        <v/>
      </c>
      <c r="E2634" s="225"/>
      <c r="F2634" s="226">
        <f t="shared" si="789"/>
        <v>0</v>
      </c>
      <c r="G2634" s="286">
        <f t="shared" si="790"/>
        <v>0</v>
      </c>
    </row>
    <row r="2635" spans="1:7" s="229" customFormat="1" ht="24" customHeight="1" x14ac:dyDescent="0.2">
      <c r="A2635" s="224" t="str">
        <f t="shared" si="786"/>
        <v/>
      </c>
      <c r="B2635" s="222">
        <f t="shared" si="787"/>
        <v>0</v>
      </c>
      <c r="C2635" s="223"/>
      <c r="D2635" s="224" t="str">
        <f t="shared" si="788"/>
        <v/>
      </c>
      <c r="E2635" s="225"/>
      <c r="F2635" s="226">
        <f t="shared" si="789"/>
        <v>0</v>
      </c>
      <c r="G2635" s="286">
        <f t="shared" si="790"/>
        <v>0</v>
      </c>
    </row>
    <row r="2636" spans="1:7" ht="24" customHeight="1" x14ac:dyDescent="0.2">
      <c r="A2636" s="287"/>
      <c r="D2636" s="97"/>
      <c r="E2636" s="98"/>
      <c r="F2636" s="273" t="s">
        <v>32</v>
      </c>
      <c r="G2636" s="288">
        <f>SUBTOTAL(9,G2628:G2635)</f>
        <v>0</v>
      </c>
    </row>
    <row r="2637" spans="1:7" ht="24" customHeight="1" x14ac:dyDescent="0.2">
      <c r="A2637" s="287"/>
      <c r="C2637" s="107" t="s">
        <v>606</v>
      </c>
      <c r="D2637" s="97"/>
      <c r="E2637" s="98"/>
      <c r="G2637" s="289"/>
    </row>
    <row r="2638" spans="1:7" s="229" customFormat="1" ht="24" customHeight="1" x14ac:dyDescent="0.2">
      <c r="A2638" s="224" t="str">
        <f t="shared" ref="A2638:A2646" si="791">IFERROR(VLOOKUP(C2638,Tabla_Insumos,4,FALSE),"")</f>
        <v/>
      </c>
      <c r="B2638" s="222" t="str">
        <f t="shared" ref="B2638:B2646" si="792">IFERROR(VLOOKUP(C2638,Tabla_Insumos,5,FALSE),"")</f>
        <v/>
      </c>
      <c r="C2638" s="223"/>
      <c r="D2638" s="224" t="str">
        <f t="shared" ref="D2638:D2646" si="793">IFERROR(VLOOKUP(C2638,Tabla_Insumos,2,FALSE),"")</f>
        <v/>
      </c>
      <c r="E2638" s="225"/>
      <c r="F2638" s="226">
        <f t="shared" ref="F2638:F2646" si="794">IFERROR(VLOOKUP(C2638,Tabla_Insumos,3,FALSE),0)</f>
        <v>0</v>
      </c>
      <c r="G2638" s="286">
        <f t="shared" ref="G2638:G2646" si="795">ROUND(E2638*F2638,2)</f>
        <v>0</v>
      </c>
    </row>
    <row r="2639" spans="1:7" s="229" customFormat="1" ht="24" customHeight="1" x14ac:dyDescent="0.2">
      <c r="A2639" s="224" t="str">
        <f t="shared" si="791"/>
        <v/>
      </c>
      <c r="B2639" s="222" t="str">
        <f t="shared" si="792"/>
        <v/>
      </c>
      <c r="C2639" s="223"/>
      <c r="D2639" s="224" t="str">
        <f t="shared" si="793"/>
        <v/>
      </c>
      <c r="E2639" s="225"/>
      <c r="F2639" s="226">
        <f t="shared" si="794"/>
        <v>0</v>
      </c>
      <c r="G2639" s="286">
        <f t="shared" si="795"/>
        <v>0</v>
      </c>
    </row>
    <row r="2640" spans="1:7" s="229" customFormat="1" ht="24" customHeight="1" x14ac:dyDescent="0.2">
      <c r="A2640" s="224" t="str">
        <f t="shared" si="791"/>
        <v/>
      </c>
      <c r="B2640" s="222" t="str">
        <f t="shared" si="792"/>
        <v/>
      </c>
      <c r="C2640" s="223"/>
      <c r="D2640" s="224" t="str">
        <f t="shared" si="793"/>
        <v/>
      </c>
      <c r="E2640" s="225"/>
      <c r="F2640" s="226">
        <f t="shared" si="794"/>
        <v>0</v>
      </c>
      <c r="G2640" s="286">
        <f t="shared" si="795"/>
        <v>0</v>
      </c>
    </row>
    <row r="2641" spans="1:7" s="229" customFormat="1" ht="24" customHeight="1" x14ac:dyDescent="0.2">
      <c r="A2641" s="224" t="str">
        <f t="shared" si="791"/>
        <v/>
      </c>
      <c r="B2641" s="222" t="str">
        <f t="shared" si="792"/>
        <v/>
      </c>
      <c r="C2641" s="223"/>
      <c r="D2641" s="224" t="str">
        <f t="shared" si="793"/>
        <v/>
      </c>
      <c r="E2641" s="225"/>
      <c r="F2641" s="226">
        <f t="shared" si="794"/>
        <v>0</v>
      </c>
      <c r="G2641" s="286">
        <f t="shared" si="795"/>
        <v>0</v>
      </c>
    </row>
    <row r="2642" spans="1:7" s="229" customFormat="1" ht="24" customHeight="1" x14ac:dyDescent="0.2">
      <c r="A2642" s="224" t="str">
        <f t="shared" si="791"/>
        <v/>
      </c>
      <c r="B2642" s="222" t="str">
        <f t="shared" si="792"/>
        <v/>
      </c>
      <c r="C2642" s="223"/>
      <c r="D2642" s="224" t="str">
        <f t="shared" si="793"/>
        <v/>
      </c>
      <c r="E2642" s="225"/>
      <c r="F2642" s="226">
        <f t="shared" si="794"/>
        <v>0</v>
      </c>
      <c r="G2642" s="286">
        <f t="shared" si="795"/>
        <v>0</v>
      </c>
    </row>
    <row r="2643" spans="1:7" s="229" customFormat="1" ht="24" customHeight="1" x14ac:dyDescent="0.2">
      <c r="A2643" s="224" t="str">
        <f t="shared" si="791"/>
        <v/>
      </c>
      <c r="B2643" s="222" t="str">
        <f t="shared" si="792"/>
        <v/>
      </c>
      <c r="C2643" s="223"/>
      <c r="D2643" s="224" t="str">
        <f t="shared" si="793"/>
        <v/>
      </c>
      <c r="E2643" s="225"/>
      <c r="F2643" s="226">
        <f t="shared" si="794"/>
        <v>0</v>
      </c>
      <c r="G2643" s="286">
        <f t="shared" si="795"/>
        <v>0</v>
      </c>
    </row>
    <row r="2644" spans="1:7" s="229" customFormat="1" ht="24" customHeight="1" x14ac:dyDescent="0.2">
      <c r="A2644" s="224" t="str">
        <f t="shared" si="791"/>
        <v/>
      </c>
      <c r="B2644" s="222" t="str">
        <f t="shared" si="792"/>
        <v/>
      </c>
      <c r="C2644" s="223"/>
      <c r="D2644" s="224" t="str">
        <f t="shared" si="793"/>
        <v/>
      </c>
      <c r="E2644" s="225"/>
      <c r="F2644" s="226">
        <f t="shared" si="794"/>
        <v>0</v>
      </c>
      <c r="G2644" s="286">
        <f t="shared" si="795"/>
        <v>0</v>
      </c>
    </row>
    <row r="2645" spans="1:7" s="229" customFormat="1" ht="24" customHeight="1" x14ac:dyDescent="0.2">
      <c r="A2645" s="224" t="str">
        <f t="shared" si="791"/>
        <v/>
      </c>
      <c r="B2645" s="222" t="str">
        <f t="shared" si="792"/>
        <v/>
      </c>
      <c r="C2645" s="223"/>
      <c r="D2645" s="224" t="str">
        <f t="shared" si="793"/>
        <v/>
      </c>
      <c r="E2645" s="225"/>
      <c r="F2645" s="226">
        <f t="shared" si="794"/>
        <v>0</v>
      </c>
      <c r="G2645" s="286">
        <f t="shared" si="795"/>
        <v>0</v>
      </c>
    </row>
    <row r="2646" spans="1:7" s="229" customFormat="1" ht="24" customHeight="1" x14ac:dyDescent="0.2">
      <c r="A2646" s="224" t="str">
        <f t="shared" si="791"/>
        <v/>
      </c>
      <c r="B2646" s="222" t="str">
        <f t="shared" si="792"/>
        <v/>
      </c>
      <c r="C2646" s="223"/>
      <c r="D2646" s="224" t="str">
        <f t="shared" si="793"/>
        <v/>
      </c>
      <c r="E2646" s="225"/>
      <c r="F2646" s="226">
        <f t="shared" si="794"/>
        <v>0</v>
      </c>
      <c r="G2646" s="286">
        <f t="shared" si="795"/>
        <v>0</v>
      </c>
    </row>
    <row r="2647" spans="1:7" ht="24" customHeight="1" x14ac:dyDescent="0.2">
      <c r="A2647" s="290"/>
      <c r="B2647" s="97"/>
      <c r="D2647" s="97"/>
      <c r="E2647" s="98"/>
      <c r="F2647" s="273" t="s">
        <v>33</v>
      </c>
      <c r="G2647" s="288">
        <f>SUBTOTAL(9,G2638:G2646)</f>
        <v>0</v>
      </c>
    </row>
    <row r="2648" spans="1:7" ht="24" customHeight="1" x14ac:dyDescent="0.2">
      <c r="A2648" s="291"/>
      <c r="B2648" s="97"/>
      <c r="D2648" s="97"/>
      <c r="E2648" s="98"/>
      <c r="G2648" s="289"/>
    </row>
    <row r="2649" spans="1:7" ht="24" customHeight="1" x14ac:dyDescent="0.2">
      <c r="A2649" s="292" t="str">
        <f>B2607</f>
        <v/>
      </c>
      <c r="B2649" s="293" t="str">
        <f>C2607</f>
        <v/>
      </c>
      <c r="C2649" s="104"/>
      <c r="D2649" s="104" t="s">
        <v>34</v>
      </c>
      <c r="E2649" s="105"/>
      <c r="F2649" s="295" t="s">
        <v>35</v>
      </c>
      <c r="G2649" s="294">
        <f>SUBTOTAL(9,G2612:G2648)</f>
        <v>0</v>
      </c>
    </row>
    <row r="2651" spans="1:7" ht="24" customHeight="1" x14ac:dyDescent="0.2">
      <c r="A2651" s="274" t="s">
        <v>37</v>
      </c>
      <c r="B2651" s="275"/>
      <c r="C2651" s="275"/>
      <c r="D2651" s="275"/>
      <c r="E2651" s="275"/>
      <c r="F2651" s="275"/>
      <c r="G2651" s="276"/>
    </row>
    <row r="2652" spans="1:7" ht="24" customHeight="1" x14ac:dyDescent="0.2">
      <c r="A2652" s="277" t="s">
        <v>602</v>
      </c>
      <c r="B2652" s="93" t="str">
        <f>Comitente</f>
        <v>DIRECCION PROVINCIAL DE ESPACIOS VERDES</v>
      </c>
      <c r="C2652" s="89"/>
      <c r="D2652" s="94"/>
      <c r="E2652" s="94"/>
      <c r="F2652" s="95"/>
      <c r="G2652" s="278"/>
    </row>
    <row r="2653" spans="1:7" ht="24" customHeight="1" x14ac:dyDescent="0.2">
      <c r="A2653" s="277" t="s">
        <v>603</v>
      </c>
      <c r="B2653" s="93">
        <f>Contratista</f>
        <v>0</v>
      </c>
      <c r="C2653" s="90"/>
      <c r="D2653" s="90"/>
      <c r="E2653" s="90"/>
      <c r="F2653" s="96"/>
      <c r="G2653" s="279"/>
    </row>
    <row r="2654" spans="1:7" ht="24" customHeight="1" x14ac:dyDescent="0.2">
      <c r="A2654" s="277" t="s">
        <v>24</v>
      </c>
      <c r="B2654" s="93" t="str">
        <f>Obra</f>
        <v>MANTENIMIENTO DEL ÁREA VERDE Y SISITEMA DE RIEGO DEL 
PARQUE BELGRANO E INFINITO POR DESCUBRIR - RENGLON 3</v>
      </c>
      <c r="C2654" s="90"/>
      <c r="D2654" s="90"/>
      <c r="E2654" s="90"/>
      <c r="F2654" s="96" t="s">
        <v>38</v>
      </c>
      <c r="G2654" s="280">
        <f>Fecha_Base</f>
        <v>44908</v>
      </c>
    </row>
    <row r="2655" spans="1:7" ht="24" customHeight="1" x14ac:dyDescent="0.2">
      <c r="A2655" s="281" t="s">
        <v>601</v>
      </c>
      <c r="B2655" s="91" t="str">
        <f>Ubicación</f>
        <v>CAPITAL</v>
      </c>
      <c r="C2655" s="91"/>
      <c r="D2655" s="97"/>
      <c r="E2655" s="98"/>
      <c r="G2655" s="282"/>
    </row>
    <row r="2656" spans="1:7" ht="24" customHeight="1" x14ac:dyDescent="0.2">
      <c r="A2656" s="281" t="s">
        <v>39</v>
      </c>
      <c r="B2656" s="100" t="str">
        <f>IFERROR(VALUE(LEFT(B2657,FIND(".",B2657)-1)),"")</f>
        <v/>
      </c>
      <c r="C2656" s="92" t="str">
        <f>IFERROR(VLOOKUP(B2656,Tabla_CyP,2,FALSE),"")</f>
        <v/>
      </c>
      <c r="E2656" s="98"/>
      <c r="G2656" s="282"/>
    </row>
    <row r="2657" spans="1:123" ht="24" customHeight="1" x14ac:dyDescent="0.2">
      <c r="A2657" s="281" t="s">
        <v>25</v>
      </c>
      <c r="B2657" s="101" t="str">
        <f>IFERROR(VLOOKUP(COUNTIF($A$1:A2657,"ANALISIS DE PRECIOS"),Tabla_NumeroItem,2,FALSE),"")</f>
        <v/>
      </c>
      <c r="C2657" s="92" t="str">
        <f>IFERROR(VLOOKUP(B2657,Tabla_CyP,2,FALSE),"")</f>
        <v/>
      </c>
      <c r="D2657" s="97"/>
      <c r="E2657" s="98"/>
      <c r="F2657" s="96" t="s">
        <v>26</v>
      </c>
      <c r="G2657" s="283" t="str">
        <f>IFERROR(VLOOKUP(B2657,Tabla_CyP,4,FALSE),"")</f>
        <v/>
      </c>
    </row>
    <row r="2658" spans="1:123" ht="24" customHeight="1" x14ac:dyDescent="0.2">
      <c r="A2658" s="281"/>
      <c r="B2658" s="91"/>
      <c r="D2658" s="97"/>
      <c r="E2658" s="98"/>
      <c r="G2658" s="282"/>
    </row>
    <row r="2659" spans="1:123" ht="24" customHeight="1" x14ac:dyDescent="0.2">
      <c r="A2659" s="331" t="s">
        <v>507</v>
      </c>
      <c r="B2659" s="332"/>
      <c r="C2659" s="333" t="s">
        <v>0</v>
      </c>
      <c r="D2659" s="333" t="s">
        <v>27</v>
      </c>
      <c r="E2659" s="335" t="s">
        <v>28</v>
      </c>
      <c r="F2659" s="337" t="s">
        <v>29</v>
      </c>
      <c r="G2659" s="337" t="s">
        <v>30</v>
      </c>
    </row>
    <row r="2660" spans="1:123" s="97" customFormat="1" ht="24" customHeight="1" x14ac:dyDescent="0.2">
      <c r="A2660" s="102" t="s">
        <v>508</v>
      </c>
      <c r="B2660" s="102" t="s">
        <v>509</v>
      </c>
      <c r="C2660" s="334"/>
      <c r="D2660" s="334"/>
      <c r="E2660" s="336"/>
      <c r="F2660" s="338"/>
      <c r="G2660" s="338"/>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284"/>
      <c r="B2661" s="103"/>
      <c r="C2661" s="143" t="s">
        <v>604</v>
      </c>
      <c r="D2661" s="104"/>
      <c r="E2661" s="105"/>
      <c r="F2661" s="106"/>
      <c r="G2661" s="285"/>
    </row>
    <row r="2662" spans="1:123" s="229" customFormat="1" ht="24" customHeight="1" x14ac:dyDescent="0.2">
      <c r="A2662" s="224" t="str">
        <f t="shared" ref="A2662:A2675" si="796">IFERROR(VLOOKUP(C2662,Tabla_Insumos,4,FALSE),"")</f>
        <v/>
      </c>
      <c r="B2662" s="222" t="str">
        <f>IFERROR(VLOOKUP(C2662,Tabla_Insumos,5,FALSE),"")</f>
        <v/>
      </c>
      <c r="C2662" s="223"/>
      <c r="D2662" s="224" t="str">
        <f t="shared" ref="D2662:D2675" si="797">IFERROR(VLOOKUP(C2662,Tabla_Insumos,2,FALSE),"")</f>
        <v/>
      </c>
      <c r="E2662" s="225"/>
      <c r="F2662" s="226">
        <f t="shared" ref="F2662:F2675" si="798">IFERROR(VLOOKUP(C2662,Tabla_Insumos,3,FALSE),0)</f>
        <v>0</v>
      </c>
      <c r="G2662" s="286">
        <f>ROUND(E2662*F2662,2)</f>
        <v>0</v>
      </c>
    </row>
    <row r="2663" spans="1:123" s="229" customFormat="1" ht="24" customHeight="1" x14ac:dyDescent="0.2">
      <c r="A2663" s="224" t="str">
        <f t="shared" si="796"/>
        <v/>
      </c>
      <c r="B2663" s="222" t="str">
        <f t="shared" ref="B2663:B2675" si="799">IFERROR(VLOOKUP(C2663,Tabla_Insumos,5,FALSE),"")</f>
        <v/>
      </c>
      <c r="C2663" s="223"/>
      <c r="D2663" s="224" t="str">
        <f t="shared" si="797"/>
        <v/>
      </c>
      <c r="E2663" s="225"/>
      <c r="F2663" s="226">
        <f t="shared" si="798"/>
        <v>0</v>
      </c>
      <c r="G2663" s="286">
        <f t="shared" ref="G2663:G2675" si="800">ROUND(E2663*F2663,2)</f>
        <v>0</v>
      </c>
    </row>
    <row r="2664" spans="1:123" s="229" customFormat="1" ht="24" customHeight="1" x14ac:dyDescent="0.2">
      <c r="A2664" s="224" t="str">
        <f t="shared" si="796"/>
        <v/>
      </c>
      <c r="B2664" s="222" t="str">
        <f t="shared" si="799"/>
        <v/>
      </c>
      <c r="C2664" s="223"/>
      <c r="D2664" s="224" t="str">
        <f t="shared" si="797"/>
        <v/>
      </c>
      <c r="E2664" s="225"/>
      <c r="F2664" s="226">
        <f t="shared" si="798"/>
        <v>0</v>
      </c>
      <c r="G2664" s="286">
        <f t="shared" si="800"/>
        <v>0</v>
      </c>
    </row>
    <row r="2665" spans="1:123" s="229" customFormat="1" ht="24" customHeight="1" x14ac:dyDescent="0.2">
      <c r="A2665" s="224" t="str">
        <f t="shared" si="796"/>
        <v/>
      </c>
      <c r="B2665" s="222" t="str">
        <f t="shared" si="799"/>
        <v/>
      </c>
      <c r="C2665" s="223"/>
      <c r="D2665" s="224" t="str">
        <f t="shared" si="797"/>
        <v/>
      </c>
      <c r="E2665" s="225"/>
      <c r="F2665" s="226">
        <f t="shared" si="798"/>
        <v>0</v>
      </c>
      <c r="G2665" s="286">
        <f t="shared" si="800"/>
        <v>0</v>
      </c>
    </row>
    <row r="2666" spans="1:123" s="229" customFormat="1" ht="24" customHeight="1" x14ac:dyDescent="0.2">
      <c r="A2666" s="224" t="str">
        <f t="shared" si="796"/>
        <v/>
      </c>
      <c r="B2666" s="222" t="str">
        <f t="shared" si="799"/>
        <v/>
      </c>
      <c r="C2666" s="223"/>
      <c r="D2666" s="224" t="str">
        <f t="shared" si="797"/>
        <v/>
      </c>
      <c r="E2666" s="225"/>
      <c r="F2666" s="226">
        <f t="shared" si="798"/>
        <v>0</v>
      </c>
      <c r="G2666" s="286">
        <f t="shared" si="800"/>
        <v>0</v>
      </c>
    </row>
    <row r="2667" spans="1:123" s="229" customFormat="1" ht="24" customHeight="1" x14ac:dyDescent="0.2">
      <c r="A2667" s="224" t="str">
        <f t="shared" si="796"/>
        <v/>
      </c>
      <c r="B2667" s="222" t="str">
        <f t="shared" si="799"/>
        <v/>
      </c>
      <c r="C2667" s="223"/>
      <c r="D2667" s="224" t="str">
        <f t="shared" si="797"/>
        <v/>
      </c>
      <c r="E2667" s="225"/>
      <c r="F2667" s="226">
        <f t="shared" si="798"/>
        <v>0</v>
      </c>
      <c r="G2667" s="286">
        <f t="shared" si="800"/>
        <v>0</v>
      </c>
    </row>
    <row r="2668" spans="1:123" s="229" customFormat="1" ht="24" customHeight="1" x14ac:dyDescent="0.2">
      <c r="A2668" s="224" t="str">
        <f t="shared" si="796"/>
        <v/>
      </c>
      <c r="B2668" s="222" t="str">
        <f t="shared" si="799"/>
        <v/>
      </c>
      <c r="C2668" s="223"/>
      <c r="D2668" s="224" t="str">
        <f t="shared" si="797"/>
        <v/>
      </c>
      <c r="E2668" s="225"/>
      <c r="F2668" s="226">
        <f t="shared" si="798"/>
        <v>0</v>
      </c>
      <c r="G2668" s="286">
        <f t="shared" si="800"/>
        <v>0</v>
      </c>
    </row>
    <row r="2669" spans="1:123" s="229" customFormat="1" ht="24" customHeight="1" x14ac:dyDescent="0.2">
      <c r="A2669" s="224" t="str">
        <f t="shared" si="796"/>
        <v/>
      </c>
      <c r="B2669" s="222" t="str">
        <f t="shared" si="799"/>
        <v/>
      </c>
      <c r="C2669" s="223"/>
      <c r="D2669" s="224" t="str">
        <f t="shared" si="797"/>
        <v/>
      </c>
      <c r="E2669" s="225"/>
      <c r="F2669" s="226">
        <f t="shared" si="798"/>
        <v>0</v>
      </c>
      <c r="G2669" s="286">
        <f t="shared" si="800"/>
        <v>0</v>
      </c>
    </row>
    <row r="2670" spans="1:123" s="229" customFormat="1" ht="24" customHeight="1" x14ac:dyDescent="0.2">
      <c r="A2670" s="224" t="str">
        <f t="shared" si="796"/>
        <v/>
      </c>
      <c r="B2670" s="222" t="str">
        <f t="shared" si="799"/>
        <v/>
      </c>
      <c r="C2670" s="223"/>
      <c r="D2670" s="224" t="str">
        <f t="shared" si="797"/>
        <v/>
      </c>
      <c r="E2670" s="225"/>
      <c r="F2670" s="226">
        <f t="shared" si="798"/>
        <v>0</v>
      </c>
      <c r="G2670" s="286">
        <f t="shared" si="800"/>
        <v>0</v>
      </c>
    </row>
    <row r="2671" spans="1:123" s="229" customFormat="1" ht="24" customHeight="1" x14ac:dyDescent="0.2">
      <c r="A2671" s="224" t="str">
        <f t="shared" si="796"/>
        <v/>
      </c>
      <c r="B2671" s="222" t="str">
        <f t="shared" si="799"/>
        <v/>
      </c>
      <c r="C2671" s="223"/>
      <c r="D2671" s="224" t="str">
        <f t="shared" si="797"/>
        <v/>
      </c>
      <c r="E2671" s="225"/>
      <c r="F2671" s="226">
        <f t="shared" si="798"/>
        <v>0</v>
      </c>
      <c r="G2671" s="286">
        <f t="shared" si="800"/>
        <v>0</v>
      </c>
    </row>
    <row r="2672" spans="1:123" s="229" customFormat="1" ht="24" customHeight="1" x14ac:dyDescent="0.2">
      <c r="A2672" s="224" t="str">
        <f t="shared" si="796"/>
        <v/>
      </c>
      <c r="B2672" s="222" t="str">
        <f t="shared" si="799"/>
        <v/>
      </c>
      <c r="C2672" s="223"/>
      <c r="D2672" s="224" t="str">
        <f t="shared" si="797"/>
        <v/>
      </c>
      <c r="E2672" s="225"/>
      <c r="F2672" s="226">
        <f t="shared" si="798"/>
        <v>0</v>
      </c>
      <c r="G2672" s="286">
        <f t="shared" si="800"/>
        <v>0</v>
      </c>
    </row>
    <row r="2673" spans="1:7" s="229" customFormat="1" ht="24" customHeight="1" x14ac:dyDescent="0.2">
      <c r="A2673" s="224" t="str">
        <f t="shared" si="796"/>
        <v/>
      </c>
      <c r="B2673" s="222" t="str">
        <f t="shared" si="799"/>
        <v/>
      </c>
      <c r="C2673" s="223"/>
      <c r="D2673" s="224" t="str">
        <f t="shared" si="797"/>
        <v/>
      </c>
      <c r="E2673" s="225"/>
      <c r="F2673" s="226">
        <f t="shared" si="798"/>
        <v>0</v>
      </c>
      <c r="G2673" s="286">
        <f t="shared" si="800"/>
        <v>0</v>
      </c>
    </row>
    <row r="2674" spans="1:7" s="229" customFormat="1" ht="24" customHeight="1" x14ac:dyDescent="0.2">
      <c r="A2674" s="224" t="str">
        <f t="shared" si="796"/>
        <v/>
      </c>
      <c r="B2674" s="222" t="str">
        <f t="shared" si="799"/>
        <v/>
      </c>
      <c r="C2674" s="223"/>
      <c r="D2674" s="224" t="str">
        <f t="shared" si="797"/>
        <v/>
      </c>
      <c r="E2674" s="225"/>
      <c r="F2674" s="226">
        <f t="shared" si="798"/>
        <v>0</v>
      </c>
      <c r="G2674" s="286">
        <f t="shared" si="800"/>
        <v>0</v>
      </c>
    </row>
    <row r="2675" spans="1:7" s="229" customFormat="1" ht="24" customHeight="1" x14ac:dyDescent="0.2">
      <c r="A2675" s="224" t="str">
        <f t="shared" si="796"/>
        <v/>
      </c>
      <c r="B2675" s="222" t="str">
        <f t="shared" si="799"/>
        <v/>
      </c>
      <c r="C2675" s="223"/>
      <c r="D2675" s="224" t="str">
        <f t="shared" si="797"/>
        <v/>
      </c>
      <c r="E2675" s="225"/>
      <c r="F2675" s="227">
        <f t="shared" si="798"/>
        <v>0</v>
      </c>
      <c r="G2675" s="286">
        <f t="shared" si="800"/>
        <v>0</v>
      </c>
    </row>
    <row r="2676" spans="1:7" ht="24" customHeight="1" x14ac:dyDescent="0.2">
      <c r="A2676" s="287"/>
      <c r="D2676" s="97"/>
      <c r="E2676" s="98"/>
      <c r="F2676" s="273" t="s">
        <v>31</v>
      </c>
      <c r="G2676" s="288">
        <f>SUBTOTAL(9,G2662:G2675)</f>
        <v>0</v>
      </c>
    </row>
    <row r="2677" spans="1:7" ht="24" customHeight="1" x14ac:dyDescent="0.2">
      <c r="A2677" s="287"/>
      <c r="C2677" s="107" t="s">
        <v>605</v>
      </c>
      <c r="D2677" s="97"/>
      <c r="E2677" s="98"/>
      <c r="G2677" s="289"/>
    </row>
    <row r="2678" spans="1:7" s="229" customFormat="1" ht="24" customHeight="1" x14ac:dyDescent="0.2">
      <c r="A2678" s="224" t="str">
        <f t="shared" ref="A2678:A2685" si="801">IFERROR(VLOOKUP(C2678,Tabla_Insumos,4,FALSE),"")</f>
        <v/>
      </c>
      <c r="B2678" s="222">
        <f t="shared" ref="B2678:B2685" si="802">IFERROR(VLOOKUP(A2678,Tabla_Indices,5,FALSE),"")</f>
        <v>0</v>
      </c>
      <c r="C2678" s="223"/>
      <c r="D2678" s="224" t="str">
        <f t="shared" ref="D2678:D2685" si="803">IFERROR(VLOOKUP(C2678,Tabla_Insumos,2,FALSE),"")</f>
        <v/>
      </c>
      <c r="E2678" s="225"/>
      <c r="F2678" s="228">
        <f t="shared" ref="F2678:F2685" si="804">IFERROR(VLOOKUP(C2678,Tabla_Insumos,3,FALSE),0)</f>
        <v>0</v>
      </c>
      <c r="G2678" s="286">
        <f>ROUND(E2678*F2678,2)</f>
        <v>0</v>
      </c>
    </row>
    <row r="2679" spans="1:7" s="229" customFormat="1" ht="24" customHeight="1" x14ac:dyDescent="0.2">
      <c r="A2679" s="224" t="str">
        <f t="shared" si="801"/>
        <v/>
      </c>
      <c r="B2679" s="222">
        <f t="shared" si="802"/>
        <v>0</v>
      </c>
      <c r="C2679" s="223"/>
      <c r="D2679" s="224" t="str">
        <f t="shared" si="803"/>
        <v/>
      </c>
      <c r="E2679" s="225"/>
      <c r="F2679" s="228">
        <f t="shared" si="804"/>
        <v>0</v>
      </c>
      <c r="G2679" s="286">
        <f>ROUND(E2679*F2679,2)</f>
        <v>0</v>
      </c>
    </row>
    <row r="2680" spans="1:7" s="229" customFormat="1" ht="24" customHeight="1" x14ac:dyDescent="0.2">
      <c r="A2680" s="224" t="str">
        <f t="shared" si="801"/>
        <v/>
      </c>
      <c r="B2680" s="222">
        <f t="shared" si="802"/>
        <v>0</v>
      </c>
      <c r="C2680" s="223"/>
      <c r="D2680" s="224" t="str">
        <f t="shared" si="803"/>
        <v/>
      </c>
      <c r="E2680" s="225"/>
      <c r="F2680" s="228">
        <f t="shared" si="804"/>
        <v>0</v>
      </c>
      <c r="G2680" s="286">
        <f t="shared" ref="G2680:G2685" si="805">ROUND(E2680*F2680,2)</f>
        <v>0</v>
      </c>
    </row>
    <row r="2681" spans="1:7" s="229" customFormat="1" ht="24" customHeight="1" x14ac:dyDescent="0.2">
      <c r="A2681" s="224" t="str">
        <f t="shared" si="801"/>
        <v/>
      </c>
      <c r="B2681" s="222">
        <f t="shared" si="802"/>
        <v>0</v>
      </c>
      <c r="C2681" s="223"/>
      <c r="D2681" s="224" t="str">
        <f t="shared" si="803"/>
        <v/>
      </c>
      <c r="E2681" s="225"/>
      <c r="F2681" s="228">
        <f t="shared" si="804"/>
        <v>0</v>
      </c>
      <c r="G2681" s="286">
        <f t="shared" si="805"/>
        <v>0</v>
      </c>
    </row>
    <row r="2682" spans="1:7" s="229" customFormat="1" ht="24" customHeight="1" x14ac:dyDescent="0.2">
      <c r="A2682" s="224" t="str">
        <f t="shared" si="801"/>
        <v/>
      </c>
      <c r="B2682" s="222">
        <f t="shared" si="802"/>
        <v>0</v>
      </c>
      <c r="C2682" s="223"/>
      <c r="D2682" s="224" t="str">
        <f t="shared" si="803"/>
        <v/>
      </c>
      <c r="E2682" s="225"/>
      <c r="F2682" s="226">
        <f t="shared" si="804"/>
        <v>0</v>
      </c>
      <c r="G2682" s="286">
        <f t="shared" si="805"/>
        <v>0</v>
      </c>
    </row>
    <row r="2683" spans="1:7" s="229" customFormat="1" ht="24" customHeight="1" x14ac:dyDescent="0.2">
      <c r="A2683" s="224" t="str">
        <f t="shared" si="801"/>
        <v/>
      </c>
      <c r="B2683" s="222">
        <f t="shared" si="802"/>
        <v>0</v>
      </c>
      <c r="C2683" s="223"/>
      <c r="D2683" s="224" t="str">
        <f t="shared" si="803"/>
        <v/>
      </c>
      <c r="E2683" s="225"/>
      <c r="F2683" s="226">
        <f t="shared" si="804"/>
        <v>0</v>
      </c>
      <c r="G2683" s="286">
        <f t="shared" si="805"/>
        <v>0</v>
      </c>
    </row>
    <row r="2684" spans="1:7" s="229" customFormat="1" ht="24" customHeight="1" x14ac:dyDescent="0.2">
      <c r="A2684" s="224" t="str">
        <f t="shared" si="801"/>
        <v/>
      </c>
      <c r="B2684" s="222">
        <f t="shared" si="802"/>
        <v>0</v>
      </c>
      <c r="C2684" s="223"/>
      <c r="D2684" s="224" t="str">
        <f t="shared" si="803"/>
        <v/>
      </c>
      <c r="E2684" s="225"/>
      <c r="F2684" s="226">
        <f t="shared" si="804"/>
        <v>0</v>
      </c>
      <c r="G2684" s="286">
        <f t="shared" si="805"/>
        <v>0</v>
      </c>
    </row>
    <row r="2685" spans="1:7" s="229" customFormat="1" ht="24" customHeight="1" x14ac:dyDescent="0.2">
      <c r="A2685" s="224" t="str">
        <f t="shared" si="801"/>
        <v/>
      </c>
      <c r="B2685" s="222">
        <f t="shared" si="802"/>
        <v>0</v>
      </c>
      <c r="C2685" s="223"/>
      <c r="D2685" s="224" t="str">
        <f t="shared" si="803"/>
        <v/>
      </c>
      <c r="E2685" s="225"/>
      <c r="F2685" s="226">
        <f t="shared" si="804"/>
        <v>0</v>
      </c>
      <c r="G2685" s="286">
        <f t="shared" si="805"/>
        <v>0</v>
      </c>
    </row>
    <row r="2686" spans="1:7" ht="24" customHeight="1" x14ac:dyDescent="0.2">
      <c r="A2686" s="287"/>
      <c r="D2686" s="97"/>
      <c r="E2686" s="98"/>
      <c r="F2686" s="273" t="s">
        <v>32</v>
      </c>
      <c r="G2686" s="288">
        <f>SUBTOTAL(9,G2678:G2685)</f>
        <v>0</v>
      </c>
    </row>
    <row r="2687" spans="1:7" ht="24" customHeight="1" x14ac:dyDescent="0.2">
      <c r="A2687" s="287"/>
      <c r="C2687" s="107" t="s">
        <v>606</v>
      </c>
      <c r="D2687" s="97"/>
      <c r="E2687" s="98"/>
      <c r="G2687" s="289"/>
    </row>
    <row r="2688" spans="1:7" s="229" customFormat="1" ht="24" customHeight="1" x14ac:dyDescent="0.2">
      <c r="A2688" s="224" t="str">
        <f t="shared" ref="A2688:A2696" si="806">IFERROR(VLOOKUP(C2688,Tabla_Insumos,4,FALSE),"")</f>
        <v/>
      </c>
      <c r="B2688" s="222" t="str">
        <f t="shared" ref="B2688:B2696" si="807">IFERROR(VLOOKUP(C2688,Tabla_Insumos,5,FALSE),"")</f>
        <v/>
      </c>
      <c r="C2688" s="223"/>
      <c r="D2688" s="224" t="str">
        <f t="shared" ref="D2688:D2696" si="808">IFERROR(VLOOKUP(C2688,Tabla_Insumos,2,FALSE),"")</f>
        <v/>
      </c>
      <c r="E2688" s="225"/>
      <c r="F2688" s="226">
        <f t="shared" ref="F2688:F2696" si="809">IFERROR(VLOOKUP(C2688,Tabla_Insumos,3,FALSE),0)</f>
        <v>0</v>
      </c>
      <c r="G2688" s="286">
        <f t="shared" ref="G2688:G2696" si="810">ROUND(E2688*F2688,2)</f>
        <v>0</v>
      </c>
    </row>
    <row r="2689" spans="1:7" s="229" customFormat="1" ht="24" customHeight="1" x14ac:dyDescent="0.2">
      <c r="A2689" s="224" t="str">
        <f t="shared" si="806"/>
        <v/>
      </c>
      <c r="B2689" s="222" t="str">
        <f t="shared" si="807"/>
        <v/>
      </c>
      <c r="C2689" s="223"/>
      <c r="D2689" s="224" t="str">
        <f t="shared" si="808"/>
        <v/>
      </c>
      <c r="E2689" s="225"/>
      <c r="F2689" s="226">
        <f t="shared" si="809"/>
        <v>0</v>
      </c>
      <c r="G2689" s="286">
        <f t="shared" si="810"/>
        <v>0</v>
      </c>
    </row>
    <row r="2690" spans="1:7" s="229" customFormat="1" ht="24" customHeight="1" x14ac:dyDescent="0.2">
      <c r="A2690" s="224" t="str">
        <f t="shared" si="806"/>
        <v/>
      </c>
      <c r="B2690" s="222" t="str">
        <f t="shared" si="807"/>
        <v/>
      </c>
      <c r="C2690" s="223"/>
      <c r="D2690" s="224" t="str">
        <f t="shared" si="808"/>
        <v/>
      </c>
      <c r="E2690" s="225"/>
      <c r="F2690" s="226">
        <f t="shared" si="809"/>
        <v>0</v>
      </c>
      <c r="G2690" s="286">
        <f t="shared" si="810"/>
        <v>0</v>
      </c>
    </row>
    <row r="2691" spans="1:7" s="229" customFormat="1" ht="24" customHeight="1" x14ac:dyDescent="0.2">
      <c r="A2691" s="224" t="str">
        <f t="shared" si="806"/>
        <v/>
      </c>
      <c r="B2691" s="222" t="str">
        <f t="shared" si="807"/>
        <v/>
      </c>
      <c r="C2691" s="223"/>
      <c r="D2691" s="224" t="str">
        <f t="shared" si="808"/>
        <v/>
      </c>
      <c r="E2691" s="225"/>
      <c r="F2691" s="226">
        <f t="shared" si="809"/>
        <v>0</v>
      </c>
      <c r="G2691" s="286">
        <f t="shared" si="810"/>
        <v>0</v>
      </c>
    </row>
    <row r="2692" spans="1:7" s="229" customFormat="1" ht="24" customHeight="1" x14ac:dyDescent="0.2">
      <c r="A2692" s="224" t="str">
        <f t="shared" si="806"/>
        <v/>
      </c>
      <c r="B2692" s="222" t="str">
        <f t="shared" si="807"/>
        <v/>
      </c>
      <c r="C2692" s="223"/>
      <c r="D2692" s="224" t="str">
        <f t="shared" si="808"/>
        <v/>
      </c>
      <c r="E2692" s="225"/>
      <c r="F2692" s="226">
        <f t="shared" si="809"/>
        <v>0</v>
      </c>
      <c r="G2692" s="286">
        <f t="shared" si="810"/>
        <v>0</v>
      </c>
    </row>
    <row r="2693" spans="1:7" s="229" customFormat="1" ht="24" customHeight="1" x14ac:dyDescent="0.2">
      <c r="A2693" s="224" t="str">
        <f t="shared" si="806"/>
        <v/>
      </c>
      <c r="B2693" s="222" t="str">
        <f t="shared" si="807"/>
        <v/>
      </c>
      <c r="C2693" s="223"/>
      <c r="D2693" s="224" t="str">
        <f t="shared" si="808"/>
        <v/>
      </c>
      <c r="E2693" s="225"/>
      <c r="F2693" s="226">
        <f t="shared" si="809"/>
        <v>0</v>
      </c>
      <c r="G2693" s="286">
        <f t="shared" si="810"/>
        <v>0</v>
      </c>
    </row>
    <row r="2694" spans="1:7" s="229" customFormat="1" ht="24" customHeight="1" x14ac:dyDescent="0.2">
      <c r="A2694" s="224" t="str">
        <f t="shared" si="806"/>
        <v/>
      </c>
      <c r="B2694" s="222" t="str">
        <f t="shared" si="807"/>
        <v/>
      </c>
      <c r="C2694" s="223"/>
      <c r="D2694" s="224" t="str">
        <f t="shared" si="808"/>
        <v/>
      </c>
      <c r="E2694" s="225"/>
      <c r="F2694" s="226">
        <f t="shared" si="809"/>
        <v>0</v>
      </c>
      <c r="G2694" s="286">
        <f t="shared" si="810"/>
        <v>0</v>
      </c>
    </row>
    <row r="2695" spans="1:7" s="229" customFormat="1" ht="24" customHeight="1" x14ac:dyDescent="0.2">
      <c r="A2695" s="224" t="str">
        <f t="shared" si="806"/>
        <v/>
      </c>
      <c r="B2695" s="222" t="str">
        <f t="shared" si="807"/>
        <v/>
      </c>
      <c r="C2695" s="223"/>
      <c r="D2695" s="224" t="str">
        <f t="shared" si="808"/>
        <v/>
      </c>
      <c r="E2695" s="225"/>
      <c r="F2695" s="226">
        <f t="shared" si="809"/>
        <v>0</v>
      </c>
      <c r="G2695" s="286">
        <f t="shared" si="810"/>
        <v>0</v>
      </c>
    </row>
    <row r="2696" spans="1:7" s="229" customFormat="1" ht="24" customHeight="1" x14ac:dyDescent="0.2">
      <c r="A2696" s="224" t="str">
        <f t="shared" si="806"/>
        <v/>
      </c>
      <c r="B2696" s="222" t="str">
        <f t="shared" si="807"/>
        <v/>
      </c>
      <c r="C2696" s="223"/>
      <c r="D2696" s="224" t="str">
        <f t="shared" si="808"/>
        <v/>
      </c>
      <c r="E2696" s="225"/>
      <c r="F2696" s="226">
        <f t="shared" si="809"/>
        <v>0</v>
      </c>
      <c r="G2696" s="286">
        <f t="shared" si="810"/>
        <v>0</v>
      </c>
    </row>
    <row r="2697" spans="1:7" ht="24" customHeight="1" x14ac:dyDescent="0.2">
      <c r="A2697" s="290"/>
      <c r="B2697" s="97"/>
      <c r="D2697" s="97"/>
      <c r="E2697" s="98"/>
      <c r="F2697" s="273" t="s">
        <v>33</v>
      </c>
      <c r="G2697" s="288">
        <f>SUBTOTAL(9,G2688:G2696)</f>
        <v>0</v>
      </c>
    </row>
    <row r="2698" spans="1:7" ht="24" customHeight="1" x14ac:dyDescent="0.2">
      <c r="A2698" s="291"/>
      <c r="B2698" s="97"/>
      <c r="D2698" s="97"/>
      <c r="E2698" s="98"/>
      <c r="G2698" s="289"/>
    </row>
    <row r="2699" spans="1:7" ht="24" customHeight="1" x14ac:dyDescent="0.2">
      <c r="A2699" s="292" t="str">
        <f>B2657</f>
        <v/>
      </c>
      <c r="B2699" s="293" t="str">
        <f>C2657</f>
        <v/>
      </c>
      <c r="C2699" s="104"/>
      <c r="D2699" s="104" t="s">
        <v>34</v>
      </c>
      <c r="E2699" s="105"/>
      <c r="F2699" s="295" t="s">
        <v>35</v>
      </c>
      <c r="G2699" s="294">
        <f>SUBTOTAL(9,G2662:G2698)</f>
        <v>0</v>
      </c>
    </row>
    <row r="2701" spans="1:7" ht="24" customHeight="1" x14ac:dyDescent="0.2">
      <c r="A2701" s="274" t="s">
        <v>37</v>
      </c>
      <c r="B2701" s="275"/>
      <c r="C2701" s="275"/>
      <c r="D2701" s="275"/>
      <c r="E2701" s="275"/>
      <c r="F2701" s="275"/>
      <c r="G2701" s="276"/>
    </row>
    <row r="2702" spans="1:7" ht="24" customHeight="1" x14ac:dyDescent="0.2">
      <c r="A2702" s="277" t="s">
        <v>602</v>
      </c>
      <c r="B2702" s="93" t="str">
        <f>Comitente</f>
        <v>DIRECCION PROVINCIAL DE ESPACIOS VERDES</v>
      </c>
      <c r="C2702" s="89"/>
      <c r="D2702" s="94"/>
      <c r="E2702" s="94"/>
      <c r="F2702" s="95"/>
      <c r="G2702" s="278"/>
    </row>
    <row r="2703" spans="1:7" ht="24" customHeight="1" x14ac:dyDescent="0.2">
      <c r="A2703" s="277" t="s">
        <v>603</v>
      </c>
      <c r="B2703" s="93">
        <f>Contratista</f>
        <v>0</v>
      </c>
      <c r="C2703" s="90"/>
      <c r="D2703" s="90"/>
      <c r="E2703" s="90"/>
      <c r="F2703" s="96"/>
      <c r="G2703" s="279"/>
    </row>
    <row r="2704" spans="1:7" ht="24" customHeight="1" x14ac:dyDescent="0.2">
      <c r="A2704" s="277" t="s">
        <v>24</v>
      </c>
      <c r="B2704" s="93" t="str">
        <f>Obra</f>
        <v>MANTENIMIENTO DEL ÁREA VERDE Y SISITEMA DE RIEGO DEL 
PARQUE BELGRANO E INFINITO POR DESCUBRIR - RENGLON 3</v>
      </c>
      <c r="C2704" s="90"/>
      <c r="D2704" s="90"/>
      <c r="E2704" s="90"/>
      <c r="F2704" s="96" t="s">
        <v>38</v>
      </c>
      <c r="G2704" s="280">
        <f>Fecha_Base</f>
        <v>44908</v>
      </c>
    </row>
    <row r="2705" spans="1:123" ht="24" customHeight="1" x14ac:dyDescent="0.2">
      <c r="A2705" s="281" t="s">
        <v>601</v>
      </c>
      <c r="B2705" s="91" t="str">
        <f>Ubicación</f>
        <v>CAPITAL</v>
      </c>
      <c r="C2705" s="91"/>
      <c r="D2705" s="97"/>
      <c r="E2705" s="98"/>
      <c r="G2705" s="282"/>
    </row>
    <row r="2706" spans="1:123" ht="24" customHeight="1" x14ac:dyDescent="0.2">
      <c r="A2706" s="281" t="s">
        <v>39</v>
      </c>
      <c r="B2706" s="100" t="str">
        <f>IFERROR(VALUE(LEFT(B2707,FIND(".",B2707)-1)),"")</f>
        <v/>
      </c>
      <c r="C2706" s="92" t="str">
        <f>IFERROR(VLOOKUP(B2706,Tabla_CyP,2,FALSE),"")</f>
        <v/>
      </c>
      <c r="E2706" s="98"/>
      <c r="G2706" s="282"/>
    </row>
    <row r="2707" spans="1:123" ht="24" customHeight="1" x14ac:dyDescent="0.2">
      <c r="A2707" s="281" t="s">
        <v>25</v>
      </c>
      <c r="B2707" s="101" t="str">
        <f>IFERROR(VLOOKUP(COUNTIF($A$1:A2707,"ANALISIS DE PRECIOS"),Tabla_NumeroItem,2,FALSE),"")</f>
        <v/>
      </c>
      <c r="C2707" s="92" t="str">
        <f>IFERROR(VLOOKUP(B2707,Tabla_CyP,2,FALSE),"")</f>
        <v/>
      </c>
      <c r="D2707" s="97"/>
      <c r="E2707" s="98"/>
      <c r="F2707" s="96" t="s">
        <v>26</v>
      </c>
      <c r="G2707" s="283" t="str">
        <f>IFERROR(VLOOKUP(B2707,Tabla_CyP,4,FALSE),"")</f>
        <v/>
      </c>
    </row>
    <row r="2708" spans="1:123" ht="24" customHeight="1" x14ac:dyDescent="0.2">
      <c r="A2708" s="281"/>
      <c r="B2708" s="91"/>
      <c r="D2708" s="97"/>
      <c r="E2708" s="98"/>
      <c r="G2708" s="282"/>
    </row>
    <row r="2709" spans="1:123" ht="24" customHeight="1" x14ac:dyDescent="0.2">
      <c r="A2709" s="331" t="s">
        <v>507</v>
      </c>
      <c r="B2709" s="332"/>
      <c r="C2709" s="333" t="s">
        <v>0</v>
      </c>
      <c r="D2709" s="333" t="s">
        <v>27</v>
      </c>
      <c r="E2709" s="335" t="s">
        <v>28</v>
      </c>
      <c r="F2709" s="337" t="s">
        <v>29</v>
      </c>
      <c r="G2709" s="337" t="s">
        <v>30</v>
      </c>
    </row>
    <row r="2710" spans="1:123" s="97" customFormat="1" ht="24" customHeight="1" x14ac:dyDescent="0.2">
      <c r="A2710" s="102" t="s">
        <v>508</v>
      </c>
      <c r="B2710" s="102" t="s">
        <v>509</v>
      </c>
      <c r="C2710" s="334"/>
      <c r="D2710" s="334"/>
      <c r="E2710" s="336"/>
      <c r="F2710" s="338"/>
      <c r="G2710" s="338"/>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284"/>
      <c r="B2711" s="103"/>
      <c r="C2711" s="143" t="s">
        <v>604</v>
      </c>
      <c r="D2711" s="104"/>
      <c r="E2711" s="105"/>
      <c r="F2711" s="106"/>
      <c r="G2711" s="285"/>
    </row>
    <row r="2712" spans="1:123" s="229" customFormat="1" ht="24" customHeight="1" x14ac:dyDescent="0.2">
      <c r="A2712" s="224" t="str">
        <f t="shared" ref="A2712:A2725" si="811">IFERROR(VLOOKUP(C2712,Tabla_Insumos,4,FALSE),"")</f>
        <v/>
      </c>
      <c r="B2712" s="222" t="str">
        <f>IFERROR(VLOOKUP(C2712,Tabla_Insumos,5,FALSE),"")</f>
        <v/>
      </c>
      <c r="C2712" s="223"/>
      <c r="D2712" s="224" t="str">
        <f t="shared" ref="D2712:D2725" si="812">IFERROR(VLOOKUP(C2712,Tabla_Insumos,2,FALSE),"")</f>
        <v/>
      </c>
      <c r="E2712" s="225"/>
      <c r="F2712" s="226">
        <f t="shared" ref="F2712:F2725" si="813">IFERROR(VLOOKUP(C2712,Tabla_Insumos,3,FALSE),0)</f>
        <v>0</v>
      </c>
      <c r="G2712" s="286">
        <f>ROUND(E2712*F2712,2)</f>
        <v>0</v>
      </c>
    </row>
    <row r="2713" spans="1:123" s="229" customFormat="1" ht="24" customHeight="1" x14ac:dyDescent="0.2">
      <c r="A2713" s="224" t="str">
        <f t="shared" si="811"/>
        <v/>
      </c>
      <c r="B2713" s="222" t="str">
        <f t="shared" ref="B2713:B2725" si="814">IFERROR(VLOOKUP(C2713,Tabla_Insumos,5,FALSE),"")</f>
        <v/>
      </c>
      <c r="C2713" s="223"/>
      <c r="D2713" s="224" t="str">
        <f t="shared" si="812"/>
        <v/>
      </c>
      <c r="E2713" s="225"/>
      <c r="F2713" s="226">
        <f t="shared" si="813"/>
        <v>0</v>
      </c>
      <c r="G2713" s="286">
        <f t="shared" ref="G2713:G2725" si="815">ROUND(E2713*F2713,2)</f>
        <v>0</v>
      </c>
    </row>
    <row r="2714" spans="1:123" s="229" customFormat="1" ht="24" customHeight="1" x14ac:dyDescent="0.2">
      <c r="A2714" s="224" t="str">
        <f t="shared" si="811"/>
        <v/>
      </c>
      <c r="B2714" s="222" t="str">
        <f t="shared" si="814"/>
        <v/>
      </c>
      <c r="C2714" s="223"/>
      <c r="D2714" s="224" t="str">
        <f t="shared" si="812"/>
        <v/>
      </c>
      <c r="E2714" s="225"/>
      <c r="F2714" s="226">
        <f t="shared" si="813"/>
        <v>0</v>
      </c>
      <c r="G2714" s="286">
        <f t="shared" si="815"/>
        <v>0</v>
      </c>
    </row>
    <row r="2715" spans="1:123" s="229" customFormat="1" ht="24" customHeight="1" x14ac:dyDescent="0.2">
      <c r="A2715" s="224" t="str">
        <f t="shared" si="811"/>
        <v/>
      </c>
      <c r="B2715" s="222" t="str">
        <f t="shared" si="814"/>
        <v/>
      </c>
      <c r="C2715" s="223"/>
      <c r="D2715" s="224" t="str">
        <f t="shared" si="812"/>
        <v/>
      </c>
      <c r="E2715" s="225"/>
      <c r="F2715" s="226">
        <f t="shared" si="813"/>
        <v>0</v>
      </c>
      <c r="G2715" s="286">
        <f t="shared" si="815"/>
        <v>0</v>
      </c>
    </row>
    <row r="2716" spans="1:123" s="229" customFormat="1" ht="24" customHeight="1" x14ac:dyDescent="0.2">
      <c r="A2716" s="224" t="str">
        <f t="shared" si="811"/>
        <v/>
      </c>
      <c r="B2716" s="222" t="str">
        <f t="shared" si="814"/>
        <v/>
      </c>
      <c r="C2716" s="223"/>
      <c r="D2716" s="224" t="str">
        <f t="shared" si="812"/>
        <v/>
      </c>
      <c r="E2716" s="225"/>
      <c r="F2716" s="226">
        <f t="shared" si="813"/>
        <v>0</v>
      </c>
      <c r="G2716" s="286">
        <f t="shared" si="815"/>
        <v>0</v>
      </c>
    </row>
    <row r="2717" spans="1:123" s="229" customFormat="1" ht="24" customHeight="1" x14ac:dyDescent="0.2">
      <c r="A2717" s="224" t="str">
        <f t="shared" si="811"/>
        <v/>
      </c>
      <c r="B2717" s="222" t="str">
        <f t="shared" si="814"/>
        <v/>
      </c>
      <c r="C2717" s="223"/>
      <c r="D2717" s="224" t="str">
        <f t="shared" si="812"/>
        <v/>
      </c>
      <c r="E2717" s="225"/>
      <c r="F2717" s="226">
        <f t="shared" si="813"/>
        <v>0</v>
      </c>
      <c r="G2717" s="286">
        <f t="shared" si="815"/>
        <v>0</v>
      </c>
    </row>
    <row r="2718" spans="1:123" s="229" customFormat="1" ht="24" customHeight="1" x14ac:dyDescent="0.2">
      <c r="A2718" s="224" t="str">
        <f t="shared" si="811"/>
        <v/>
      </c>
      <c r="B2718" s="222" t="str">
        <f t="shared" si="814"/>
        <v/>
      </c>
      <c r="C2718" s="223"/>
      <c r="D2718" s="224" t="str">
        <f t="shared" si="812"/>
        <v/>
      </c>
      <c r="E2718" s="225"/>
      <c r="F2718" s="226">
        <f t="shared" si="813"/>
        <v>0</v>
      </c>
      <c r="G2718" s="286">
        <f t="shared" si="815"/>
        <v>0</v>
      </c>
    </row>
    <row r="2719" spans="1:123" s="229" customFormat="1" ht="24" customHeight="1" x14ac:dyDescent="0.2">
      <c r="A2719" s="224" t="str">
        <f t="shared" si="811"/>
        <v/>
      </c>
      <c r="B2719" s="222" t="str">
        <f t="shared" si="814"/>
        <v/>
      </c>
      <c r="C2719" s="223"/>
      <c r="D2719" s="224" t="str">
        <f t="shared" si="812"/>
        <v/>
      </c>
      <c r="E2719" s="225"/>
      <c r="F2719" s="226">
        <f t="shared" si="813"/>
        <v>0</v>
      </c>
      <c r="G2719" s="286">
        <f t="shared" si="815"/>
        <v>0</v>
      </c>
    </row>
    <row r="2720" spans="1:123" s="229" customFormat="1" ht="24" customHeight="1" x14ac:dyDescent="0.2">
      <c r="A2720" s="224" t="str">
        <f t="shared" si="811"/>
        <v/>
      </c>
      <c r="B2720" s="222" t="str">
        <f t="shared" si="814"/>
        <v/>
      </c>
      <c r="C2720" s="223"/>
      <c r="D2720" s="224" t="str">
        <f t="shared" si="812"/>
        <v/>
      </c>
      <c r="E2720" s="225"/>
      <c r="F2720" s="226">
        <f t="shared" si="813"/>
        <v>0</v>
      </c>
      <c r="G2720" s="286">
        <f t="shared" si="815"/>
        <v>0</v>
      </c>
    </row>
    <row r="2721" spans="1:7" s="229" customFormat="1" ht="24" customHeight="1" x14ac:dyDescent="0.2">
      <c r="A2721" s="224" t="str">
        <f t="shared" si="811"/>
        <v/>
      </c>
      <c r="B2721" s="222" t="str">
        <f t="shared" si="814"/>
        <v/>
      </c>
      <c r="C2721" s="223"/>
      <c r="D2721" s="224" t="str">
        <f t="shared" si="812"/>
        <v/>
      </c>
      <c r="E2721" s="225"/>
      <c r="F2721" s="226">
        <f t="shared" si="813"/>
        <v>0</v>
      </c>
      <c r="G2721" s="286">
        <f t="shared" si="815"/>
        <v>0</v>
      </c>
    </row>
    <row r="2722" spans="1:7" s="229" customFormat="1" ht="24" customHeight="1" x14ac:dyDescent="0.2">
      <c r="A2722" s="224" t="str">
        <f t="shared" si="811"/>
        <v/>
      </c>
      <c r="B2722" s="222" t="str">
        <f t="shared" si="814"/>
        <v/>
      </c>
      <c r="C2722" s="223"/>
      <c r="D2722" s="224" t="str">
        <f t="shared" si="812"/>
        <v/>
      </c>
      <c r="E2722" s="225"/>
      <c r="F2722" s="226">
        <f t="shared" si="813"/>
        <v>0</v>
      </c>
      <c r="G2722" s="286">
        <f t="shared" si="815"/>
        <v>0</v>
      </c>
    </row>
    <row r="2723" spans="1:7" s="229" customFormat="1" ht="24" customHeight="1" x14ac:dyDescent="0.2">
      <c r="A2723" s="224" t="str">
        <f t="shared" si="811"/>
        <v/>
      </c>
      <c r="B2723" s="222" t="str">
        <f t="shared" si="814"/>
        <v/>
      </c>
      <c r="C2723" s="223"/>
      <c r="D2723" s="224" t="str">
        <f t="shared" si="812"/>
        <v/>
      </c>
      <c r="E2723" s="225"/>
      <c r="F2723" s="226">
        <f t="shared" si="813"/>
        <v>0</v>
      </c>
      <c r="G2723" s="286">
        <f t="shared" si="815"/>
        <v>0</v>
      </c>
    </row>
    <row r="2724" spans="1:7" s="229" customFormat="1" ht="24" customHeight="1" x14ac:dyDescent="0.2">
      <c r="A2724" s="224" t="str">
        <f t="shared" si="811"/>
        <v/>
      </c>
      <c r="B2724" s="222" t="str">
        <f t="shared" si="814"/>
        <v/>
      </c>
      <c r="C2724" s="223"/>
      <c r="D2724" s="224" t="str">
        <f t="shared" si="812"/>
        <v/>
      </c>
      <c r="E2724" s="225"/>
      <c r="F2724" s="226">
        <f t="shared" si="813"/>
        <v>0</v>
      </c>
      <c r="G2724" s="286">
        <f t="shared" si="815"/>
        <v>0</v>
      </c>
    </row>
    <row r="2725" spans="1:7" s="229" customFormat="1" ht="24" customHeight="1" x14ac:dyDescent="0.2">
      <c r="A2725" s="224" t="str">
        <f t="shared" si="811"/>
        <v/>
      </c>
      <c r="B2725" s="222" t="str">
        <f t="shared" si="814"/>
        <v/>
      </c>
      <c r="C2725" s="223"/>
      <c r="D2725" s="224" t="str">
        <f t="shared" si="812"/>
        <v/>
      </c>
      <c r="E2725" s="225"/>
      <c r="F2725" s="227">
        <f t="shared" si="813"/>
        <v>0</v>
      </c>
      <c r="G2725" s="286">
        <f t="shared" si="815"/>
        <v>0</v>
      </c>
    </row>
    <row r="2726" spans="1:7" ht="24" customHeight="1" x14ac:dyDescent="0.2">
      <c r="A2726" s="287"/>
      <c r="D2726" s="97"/>
      <c r="E2726" s="98"/>
      <c r="F2726" s="273" t="s">
        <v>31</v>
      </c>
      <c r="G2726" s="288">
        <f>SUBTOTAL(9,G2712:G2725)</f>
        <v>0</v>
      </c>
    </row>
    <row r="2727" spans="1:7" ht="24" customHeight="1" x14ac:dyDescent="0.2">
      <c r="A2727" s="287"/>
      <c r="C2727" s="107" t="s">
        <v>605</v>
      </c>
      <c r="D2727" s="97"/>
      <c r="E2727" s="98"/>
      <c r="G2727" s="289"/>
    </row>
    <row r="2728" spans="1:7" s="229" customFormat="1" ht="24" customHeight="1" x14ac:dyDescent="0.2">
      <c r="A2728" s="224" t="str">
        <f t="shared" ref="A2728:A2735" si="816">IFERROR(VLOOKUP(C2728,Tabla_Insumos,4,FALSE),"")</f>
        <v/>
      </c>
      <c r="B2728" s="222">
        <f t="shared" ref="B2728:B2735" si="817">IFERROR(VLOOKUP(A2728,Tabla_Indices,5,FALSE),"")</f>
        <v>0</v>
      </c>
      <c r="C2728" s="223"/>
      <c r="D2728" s="224" t="str">
        <f t="shared" ref="D2728:D2735" si="818">IFERROR(VLOOKUP(C2728,Tabla_Insumos,2,FALSE),"")</f>
        <v/>
      </c>
      <c r="E2728" s="225"/>
      <c r="F2728" s="228">
        <f t="shared" ref="F2728:F2735" si="819">IFERROR(VLOOKUP(C2728,Tabla_Insumos,3,FALSE),0)</f>
        <v>0</v>
      </c>
      <c r="G2728" s="286">
        <f>ROUND(E2728*F2728,2)</f>
        <v>0</v>
      </c>
    </row>
    <row r="2729" spans="1:7" s="229" customFormat="1" ht="24" customHeight="1" x14ac:dyDescent="0.2">
      <c r="A2729" s="224" t="str">
        <f t="shared" si="816"/>
        <v/>
      </c>
      <c r="B2729" s="222">
        <f t="shared" si="817"/>
        <v>0</v>
      </c>
      <c r="C2729" s="223"/>
      <c r="D2729" s="224" t="str">
        <f t="shared" si="818"/>
        <v/>
      </c>
      <c r="E2729" s="225"/>
      <c r="F2729" s="228">
        <f t="shared" si="819"/>
        <v>0</v>
      </c>
      <c r="G2729" s="286">
        <f>ROUND(E2729*F2729,2)</f>
        <v>0</v>
      </c>
    </row>
    <row r="2730" spans="1:7" s="229" customFormat="1" ht="24" customHeight="1" x14ac:dyDescent="0.2">
      <c r="A2730" s="224" t="str">
        <f t="shared" si="816"/>
        <v/>
      </c>
      <c r="B2730" s="222">
        <f t="shared" si="817"/>
        <v>0</v>
      </c>
      <c r="C2730" s="223"/>
      <c r="D2730" s="224" t="str">
        <f t="shared" si="818"/>
        <v/>
      </c>
      <c r="E2730" s="225"/>
      <c r="F2730" s="228">
        <f t="shared" si="819"/>
        <v>0</v>
      </c>
      <c r="G2730" s="286">
        <f t="shared" ref="G2730:G2735" si="820">ROUND(E2730*F2730,2)</f>
        <v>0</v>
      </c>
    </row>
    <row r="2731" spans="1:7" s="229" customFormat="1" ht="24" customHeight="1" x14ac:dyDescent="0.2">
      <c r="A2731" s="224" t="str">
        <f t="shared" si="816"/>
        <v/>
      </c>
      <c r="B2731" s="222">
        <f t="shared" si="817"/>
        <v>0</v>
      </c>
      <c r="C2731" s="223"/>
      <c r="D2731" s="224" t="str">
        <f t="shared" si="818"/>
        <v/>
      </c>
      <c r="E2731" s="225"/>
      <c r="F2731" s="228">
        <f t="shared" si="819"/>
        <v>0</v>
      </c>
      <c r="G2731" s="286">
        <f t="shared" si="820"/>
        <v>0</v>
      </c>
    </row>
    <row r="2732" spans="1:7" s="229" customFormat="1" ht="24" customHeight="1" x14ac:dyDescent="0.2">
      <c r="A2732" s="224" t="str">
        <f t="shared" si="816"/>
        <v/>
      </c>
      <c r="B2732" s="222">
        <f t="shared" si="817"/>
        <v>0</v>
      </c>
      <c r="C2732" s="223"/>
      <c r="D2732" s="224" t="str">
        <f t="shared" si="818"/>
        <v/>
      </c>
      <c r="E2732" s="225"/>
      <c r="F2732" s="226">
        <f t="shared" si="819"/>
        <v>0</v>
      </c>
      <c r="G2732" s="286">
        <f t="shared" si="820"/>
        <v>0</v>
      </c>
    </row>
    <row r="2733" spans="1:7" s="229" customFormat="1" ht="24" customHeight="1" x14ac:dyDescent="0.2">
      <c r="A2733" s="224" t="str">
        <f t="shared" si="816"/>
        <v/>
      </c>
      <c r="B2733" s="222">
        <f t="shared" si="817"/>
        <v>0</v>
      </c>
      <c r="C2733" s="223"/>
      <c r="D2733" s="224" t="str">
        <f t="shared" si="818"/>
        <v/>
      </c>
      <c r="E2733" s="225"/>
      <c r="F2733" s="226">
        <f t="shared" si="819"/>
        <v>0</v>
      </c>
      <c r="G2733" s="286">
        <f t="shared" si="820"/>
        <v>0</v>
      </c>
    </row>
    <row r="2734" spans="1:7" s="229" customFormat="1" ht="24" customHeight="1" x14ac:dyDescent="0.2">
      <c r="A2734" s="224" t="str">
        <f t="shared" si="816"/>
        <v/>
      </c>
      <c r="B2734" s="222">
        <f t="shared" si="817"/>
        <v>0</v>
      </c>
      <c r="C2734" s="223"/>
      <c r="D2734" s="224" t="str">
        <f t="shared" si="818"/>
        <v/>
      </c>
      <c r="E2734" s="225"/>
      <c r="F2734" s="226">
        <f t="shared" si="819"/>
        <v>0</v>
      </c>
      <c r="G2734" s="286">
        <f t="shared" si="820"/>
        <v>0</v>
      </c>
    </row>
    <row r="2735" spans="1:7" s="229" customFormat="1" ht="24" customHeight="1" x14ac:dyDescent="0.2">
      <c r="A2735" s="224" t="str">
        <f t="shared" si="816"/>
        <v/>
      </c>
      <c r="B2735" s="222">
        <f t="shared" si="817"/>
        <v>0</v>
      </c>
      <c r="C2735" s="223"/>
      <c r="D2735" s="224" t="str">
        <f t="shared" si="818"/>
        <v/>
      </c>
      <c r="E2735" s="225"/>
      <c r="F2735" s="226">
        <f t="shared" si="819"/>
        <v>0</v>
      </c>
      <c r="G2735" s="286">
        <f t="shared" si="820"/>
        <v>0</v>
      </c>
    </row>
    <row r="2736" spans="1:7" ht="24" customHeight="1" x14ac:dyDescent="0.2">
      <c r="A2736" s="287"/>
      <c r="D2736" s="97"/>
      <c r="E2736" s="98"/>
      <c r="F2736" s="273" t="s">
        <v>32</v>
      </c>
      <c r="G2736" s="288">
        <f>SUBTOTAL(9,G2728:G2735)</f>
        <v>0</v>
      </c>
    </row>
    <row r="2737" spans="1:7" ht="24" customHeight="1" x14ac:dyDescent="0.2">
      <c r="A2737" s="287"/>
      <c r="C2737" s="107" t="s">
        <v>606</v>
      </c>
      <c r="D2737" s="97"/>
      <c r="E2737" s="98"/>
      <c r="G2737" s="289"/>
    </row>
    <row r="2738" spans="1:7" s="229" customFormat="1" ht="24" customHeight="1" x14ac:dyDescent="0.2">
      <c r="A2738" s="224" t="str">
        <f t="shared" ref="A2738:A2746" si="821">IFERROR(VLOOKUP(C2738,Tabla_Insumos,4,FALSE),"")</f>
        <v/>
      </c>
      <c r="B2738" s="222" t="str">
        <f t="shared" ref="B2738:B2746" si="822">IFERROR(VLOOKUP(C2738,Tabla_Insumos,5,FALSE),"")</f>
        <v/>
      </c>
      <c r="C2738" s="223"/>
      <c r="D2738" s="224" t="str">
        <f t="shared" ref="D2738:D2746" si="823">IFERROR(VLOOKUP(C2738,Tabla_Insumos,2,FALSE),"")</f>
        <v/>
      </c>
      <c r="E2738" s="225"/>
      <c r="F2738" s="226">
        <f t="shared" ref="F2738:F2746" si="824">IFERROR(VLOOKUP(C2738,Tabla_Insumos,3,FALSE),0)</f>
        <v>0</v>
      </c>
      <c r="G2738" s="286">
        <f t="shared" ref="G2738:G2746" si="825">ROUND(E2738*F2738,2)</f>
        <v>0</v>
      </c>
    </row>
    <row r="2739" spans="1:7" s="229" customFormat="1" ht="24" customHeight="1" x14ac:dyDescent="0.2">
      <c r="A2739" s="224" t="str">
        <f t="shared" si="821"/>
        <v/>
      </c>
      <c r="B2739" s="222" t="str">
        <f t="shared" si="822"/>
        <v/>
      </c>
      <c r="C2739" s="223"/>
      <c r="D2739" s="224" t="str">
        <f t="shared" si="823"/>
        <v/>
      </c>
      <c r="E2739" s="225"/>
      <c r="F2739" s="226">
        <f t="shared" si="824"/>
        <v>0</v>
      </c>
      <c r="G2739" s="286">
        <f t="shared" si="825"/>
        <v>0</v>
      </c>
    </row>
    <row r="2740" spans="1:7" s="229" customFormat="1" ht="24" customHeight="1" x14ac:dyDescent="0.2">
      <c r="A2740" s="224" t="str">
        <f t="shared" si="821"/>
        <v/>
      </c>
      <c r="B2740" s="222" t="str">
        <f t="shared" si="822"/>
        <v/>
      </c>
      <c r="C2740" s="223"/>
      <c r="D2740" s="224" t="str">
        <f t="shared" si="823"/>
        <v/>
      </c>
      <c r="E2740" s="225"/>
      <c r="F2740" s="226">
        <f t="shared" si="824"/>
        <v>0</v>
      </c>
      <c r="G2740" s="286">
        <f t="shared" si="825"/>
        <v>0</v>
      </c>
    </row>
    <row r="2741" spans="1:7" s="229" customFormat="1" ht="24" customHeight="1" x14ac:dyDescent="0.2">
      <c r="A2741" s="224" t="str">
        <f t="shared" si="821"/>
        <v/>
      </c>
      <c r="B2741" s="222" t="str">
        <f t="shared" si="822"/>
        <v/>
      </c>
      <c r="C2741" s="223"/>
      <c r="D2741" s="224" t="str">
        <f t="shared" si="823"/>
        <v/>
      </c>
      <c r="E2741" s="225"/>
      <c r="F2741" s="226">
        <f t="shared" si="824"/>
        <v>0</v>
      </c>
      <c r="G2741" s="286">
        <f t="shared" si="825"/>
        <v>0</v>
      </c>
    </row>
    <row r="2742" spans="1:7" s="229" customFormat="1" ht="24" customHeight="1" x14ac:dyDescent="0.2">
      <c r="A2742" s="224" t="str">
        <f t="shared" si="821"/>
        <v/>
      </c>
      <c r="B2742" s="222" t="str">
        <f t="shared" si="822"/>
        <v/>
      </c>
      <c r="C2742" s="223"/>
      <c r="D2742" s="224" t="str">
        <f t="shared" si="823"/>
        <v/>
      </c>
      <c r="E2742" s="225"/>
      <c r="F2742" s="226">
        <f t="shared" si="824"/>
        <v>0</v>
      </c>
      <c r="G2742" s="286">
        <f t="shared" si="825"/>
        <v>0</v>
      </c>
    </row>
    <row r="2743" spans="1:7" s="229" customFormat="1" ht="24" customHeight="1" x14ac:dyDescent="0.2">
      <c r="A2743" s="224" t="str">
        <f t="shared" si="821"/>
        <v/>
      </c>
      <c r="B2743" s="222" t="str">
        <f t="shared" si="822"/>
        <v/>
      </c>
      <c r="C2743" s="223"/>
      <c r="D2743" s="224" t="str">
        <f t="shared" si="823"/>
        <v/>
      </c>
      <c r="E2743" s="225"/>
      <c r="F2743" s="226">
        <f t="shared" si="824"/>
        <v>0</v>
      </c>
      <c r="G2743" s="286">
        <f t="shared" si="825"/>
        <v>0</v>
      </c>
    </row>
    <row r="2744" spans="1:7" s="229" customFormat="1" ht="24" customHeight="1" x14ac:dyDescent="0.2">
      <c r="A2744" s="224" t="str">
        <f t="shared" si="821"/>
        <v/>
      </c>
      <c r="B2744" s="222" t="str">
        <f t="shared" si="822"/>
        <v/>
      </c>
      <c r="C2744" s="223"/>
      <c r="D2744" s="224" t="str">
        <f t="shared" si="823"/>
        <v/>
      </c>
      <c r="E2744" s="225"/>
      <c r="F2744" s="226">
        <f t="shared" si="824"/>
        <v>0</v>
      </c>
      <c r="G2744" s="286">
        <f t="shared" si="825"/>
        <v>0</v>
      </c>
    </row>
    <row r="2745" spans="1:7" s="229" customFormat="1" ht="24" customHeight="1" x14ac:dyDescent="0.2">
      <c r="A2745" s="224" t="str">
        <f t="shared" si="821"/>
        <v/>
      </c>
      <c r="B2745" s="222" t="str">
        <f t="shared" si="822"/>
        <v/>
      </c>
      <c r="C2745" s="223"/>
      <c r="D2745" s="224" t="str">
        <f t="shared" si="823"/>
        <v/>
      </c>
      <c r="E2745" s="225"/>
      <c r="F2745" s="226">
        <f t="shared" si="824"/>
        <v>0</v>
      </c>
      <c r="G2745" s="286">
        <f t="shared" si="825"/>
        <v>0</v>
      </c>
    </row>
    <row r="2746" spans="1:7" s="229" customFormat="1" ht="24" customHeight="1" x14ac:dyDescent="0.2">
      <c r="A2746" s="224" t="str">
        <f t="shared" si="821"/>
        <v/>
      </c>
      <c r="B2746" s="222" t="str">
        <f t="shared" si="822"/>
        <v/>
      </c>
      <c r="C2746" s="223"/>
      <c r="D2746" s="224" t="str">
        <f t="shared" si="823"/>
        <v/>
      </c>
      <c r="E2746" s="225"/>
      <c r="F2746" s="226">
        <f t="shared" si="824"/>
        <v>0</v>
      </c>
      <c r="G2746" s="286">
        <f t="shared" si="825"/>
        <v>0</v>
      </c>
    </row>
    <row r="2747" spans="1:7" ht="24" customHeight="1" x14ac:dyDescent="0.2">
      <c r="A2747" s="290"/>
      <c r="B2747" s="97"/>
      <c r="D2747" s="97"/>
      <c r="E2747" s="98"/>
      <c r="F2747" s="273" t="s">
        <v>33</v>
      </c>
      <c r="G2747" s="288">
        <f>SUBTOTAL(9,G2738:G2746)</f>
        <v>0</v>
      </c>
    </row>
    <row r="2748" spans="1:7" ht="24" customHeight="1" x14ac:dyDescent="0.2">
      <c r="A2748" s="291"/>
      <c r="B2748" s="97"/>
      <c r="D2748" s="97"/>
      <c r="E2748" s="98"/>
      <c r="G2748" s="289"/>
    </row>
    <row r="2749" spans="1:7" ht="24" customHeight="1" x14ac:dyDescent="0.2">
      <c r="A2749" s="292" t="str">
        <f>B2707</f>
        <v/>
      </c>
      <c r="B2749" s="293" t="str">
        <f>C2707</f>
        <v/>
      </c>
      <c r="C2749" s="104"/>
      <c r="D2749" s="104" t="s">
        <v>34</v>
      </c>
      <c r="E2749" s="105"/>
      <c r="F2749" s="295" t="s">
        <v>35</v>
      </c>
      <c r="G2749" s="294">
        <f>SUBTOTAL(9,G2712:G2748)</f>
        <v>0</v>
      </c>
    </row>
    <row r="2751" spans="1:7" ht="24" customHeight="1" x14ac:dyDescent="0.2">
      <c r="A2751" s="274" t="s">
        <v>37</v>
      </c>
      <c r="B2751" s="275"/>
      <c r="C2751" s="275"/>
      <c r="D2751" s="275"/>
      <c r="E2751" s="275"/>
      <c r="F2751" s="275"/>
      <c r="G2751" s="276"/>
    </row>
    <row r="2752" spans="1:7" ht="24" customHeight="1" x14ac:dyDescent="0.2">
      <c r="A2752" s="277" t="s">
        <v>602</v>
      </c>
      <c r="B2752" s="93" t="str">
        <f>Comitente</f>
        <v>DIRECCION PROVINCIAL DE ESPACIOS VERDES</v>
      </c>
      <c r="C2752" s="89"/>
      <c r="D2752" s="94"/>
      <c r="E2752" s="94"/>
      <c r="F2752" s="95"/>
      <c r="G2752" s="278"/>
    </row>
    <row r="2753" spans="1:123" ht="24" customHeight="1" x14ac:dyDescent="0.2">
      <c r="A2753" s="277" t="s">
        <v>603</v>
      </c>
      <c r="B2753" s="93">
        <f>Contratista</f>
        <v>0</v>
      </c>
      <c r="C2753" s="90"/>
      <c r="D2753" s="90"/>
      <c r="E2753" s="90"/>
      <c r="F2753" s="96"/>
      <c r="G2753" s="279"/>
    </row>
    <row r="2754" spans="1:123" ht="24" customHeight="1" x14ac:dyDescent="0.2">
      <c r="A2754" s="277" t="s">
        <v>24</v>
      </c>
      <c r="B2754" s="93" t="str">
        <f>Obra</f>
        <v>MANTENIMIENTO DEL ÁREA VERDE Y SISITEMA DE RIEGO DEL 
PARQUE BELGRANO E INFINITO POR DESCUBRIR - RENGLON 3</v>
      </c>
      <c r="C2754" s="90"/>
      <c r="D2754" s="90"/>
      <c r="E2754" s="90"/>
      <c r="F2754" s="96" t="s">
        <v>38</v>
      </c>
      <c r="G2754" s="280">
        <f>Fecha_Base</f>
        <v>44908</v>
      </c>
    </row>
    <row r="2755" spans="1:123" ht="24" customHeight="1" x14ac:dyDescent="0.2">
      <c r="A2755" s="281" t="s">
        <v>601</v>
      </c>
      <c r="B2755" s="91" t="str">
        <f>Ubicación</f>
        <v>CAPITAL</v>
      </c>
      <c r="C2755" s="91"/>
      <c r="D2755" s="97"/>
      <c r="E2755" s="98"/>
      <c r="G2755" s="282"/>
    </row>
    <row r="2756" spans="1:123" ht="24" customHeight="1" x14ac:dyDescent="0.2">
      <c r="A2756" s="281" t="s">
        <v>39</v>
      </c>
      <c r="B2756" s="100" t="str">
        <f>IFERROR(VALUE(LEFT(B2757,FIND(".",B2757)-1)),"")</f>
        <v/>
      </c>
      <c r="C2756" s="92" t="str">
        <f>IFERROR(VLOOKUP(B2756,Tabla_CyP,2,FALSE),"")</f>
        <v/>
      </c>
      <c r="E2756" s="98"/>
      <c r="G2756" s="282"/>
    </row>
    <row r="2757" spans="1:123" ht="24" customHeight="1" x14ac:dyDescent="0.2">
      <c r="A2757" s="281" t="s">
        <v>25</v>
      </c>
      <c r="B2757" s="101" t="str">
        <f>IFERROR(VLOOKUP(COUNTIF($A$1:A2757,"ANALISIS DE PRECIOS"),Tabla_NumeroItem,2,FALSE),"")</f>
        <v/>
      </c>
      <c r="C2757" s="92" t="str">
        <f>IFERROR(VLOOKUP(B2757,Tabla_CyP,2,FALSE),"")</f>
        <v/>
      </c>
      <c r="D2757" s="97"/>
      <c r="E2757" s="98"/>
      <c r="F2757" s="96" t="s">
        <v>26</v>
      </c>
      <c r="G2757" s="283" t="str">
        <f>IFERROR(VLOOKUP(B2757,Tabla_CyP,4,FALSE),"")</f>
        <v/>
      </c>
    </row>
    <row r="2758" spans="1:123" ht="24" customHeight="1" x14ac:dyDescent="0.2">
      <c r="A2758" s="281"/>
      <c r="B2758" s="91"/>
      <c r="D2758" s="97"/>
      <c r="E2758" s="98"/>
      <c r="G2758" s="282"/>
    </row>
    <row r="2759" spans="1:123" ht="24" customHeight="1" x14ac:dyDescent="0.2">
      <c r="A2759" s="331" t="s">
        <v>507</v>
      </c>
      <c r="B2759" s="332"/>
      <c r="C2759" s="333" t="s">
        <v>0</v>
      </c>
      <c r="D2759" s="333" t="s">
        <v>27</v>
      </c>
      <c r="E2759" s="335" t="s">
        <v>28</v>
      </c>
      <c r="F2759" s="337" t="s">
        <v>29</v>
      </c>
      <c r="G2759" s="337" t="s">
        <v>30</v>
      </c>
    </row>
    <row r="2760" spans="1:123" s="97" customFormat="1" ht="24" customHeight="1" x14ac:dyDescent="0.2">
      <c r="A2760" s="102" t="s">
        <v>508</v>
      </c>
      <c r="B2760" s="102" t="s">
        <v>509</v>
      </c>
      <c r="C2760" s="334"/>
      <c r="D2760" s="334"/>
      <c r="E2760" s="336"/>
      <c r="F2760" s="338"/>
      <c r="G2760" s="338"/>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284"/>
      <c r="B2761" s="103"/>
      <c r="C2761" s="143" t="s">
        <v>604</v>
      </c>
      <c r="D2761" s="104"/>
      <c r="E2761" s="105"/>
      <c r="F2761" s="106"/>
      <c r="G2761" s="285"/>
    </row>
    <row r="2762" spans="1:123" s="229" customFormat="1" ht="24" customHeight="1" x14ac:dyDescent="0.2">
      <c r="A2762" s="224" t="str">
        <f t="shared" ref="A2762:A2775" si="826">IFERROR(VLOOKUP(C2762,Tabla_Insumos,4,FALSE),"")</f>
        <v/>
      </c>
      <c r="B2762" s="222" t="str">
        <f>IFERROR(VLOOKUP(C2762,Tabla_Insumos,5,FALSE),"")</f>
        <v/>
      </c>
      <c r="C2762" s="223"/>
      <c r="D2762" s="224" t="str">
        <f t="shared" ref="D2762:D2775" si="827">IFERROR(VLOOKUP(C2762,Tabla_Insumos,2,FALSE),"")</f>
        <v/>
      </c>
      <c r="E2762" s="225"/>
      <c r="F2762" s="226">
        <f t="shared" ref="F2762:F2775" si="828">IFERROR(VLOOKUP(C2762,Tabla_Insumos,3,FALSE),0)</f>
        <v>0</v>
      </c>
      <c r="G2762" s="286">
        <f>ROUND(E2762*F2762,2)</f>
        <v>0</v>
      </c>
    </row>
    <row r="2763" spans="1:123" s="229" customFormat="1" ht="24" customHeight="1" x14ac:dyDescent="0.2">
      <c r="A2763" s="224" t="str">
        <f t="shared" si="826"/>
        <v/>
      </c>
      <c r="B2763" s="222" t="str">
        <f t="shared" ref="B2763:B2775" si="829">IFERROR(VLOOKUP(C2763,Tabla_Insumos,5,FALSE),"")</f>
        <v/>
      </c>
      <c r="C2763" s="223"/>
      <c r="D2763" s="224" t="str">
        <f t="shared" si="827"/>
        <v/>
      </c>
      <c r="E2763" s="225"/>
      <c r="F2763" s="226">
        <f t="shared" si="828"/>
        <v>0</v>
      </c>
      <c r="G2763" s="286">
        <f t="shared" ref="G2763:G2775" si="830">ROUND(E2763*F2763,2)</f>
        <v>0</v>
      </c>
    </row>
    <row r="2764" spans="1:123" s="229" customFormat="1" ht="24" customHeight="1" x14ac:dyDescent="0.2">
      <c r="A2764" s="224" t="str">
        <f t="shared" si="826"/>
        <v/>
      </c>
      <c r="B2764" s="222" t="str">
        <f t="shared" si="829"/>
        <v/>
      </c>
      <c r="C2764" s="223"/>
      <c r="D2764" s="224" t="str">
        <f t="shared" si="827"/>
        <v/>
      </c>
      <c r="E2764" s="225"/>
      <c r="F2764" s="226">
        <f t="shared" si="828"/>
        <v>0</v>
      </c>
      <c r="G2764" s="286">
        <f t="shared" si="830"/>
        <v>0</v>
      </c>
    </row>
    <row r="2765" spans="1:123" s="229" customFormat="1" ht="24" customHeight="1" x14ac:dyDescent="0.2">
      <c r="A2765" s="224" t="str">
        <f t="shared" si="826"/>
        <v/>
      </c>
      <c r="B2765" s="222" t="str">
        <f t="shared" si="829"/>
        <v/>
      </c>
      <c r="C2765" s="223"/>
      <c r="D2765" s="224" t="str">
        <f t="shared" si="827"/>
        <v/>
      </c>
      <c r="E2765" s="225"/>
      <c r="F2765" s="226">
        <f t="shared" si="828"/>
        <v>0</v>
      </c>
      <c r="G2765" s="286">
        <f t="shared" si="830"/>
        <v>0</v>
      </c>
    </row>
    <row r="2766" spans="1:123" s="229" customFormat="1" ht="24" customHeight="1" x14ac:dyDescent="0.2">
      <c r="A2766" s="224" t="str">
        <f t="shared" si="826"/>
        <v/>
      </c>
      <c r="B2766" s="222" t="str">
        <f t="shared" si="829"/>
        <v/>
      </c>
      <c r="C2766" s="223"/>
      <c r="D2766" s="224" t="str">
        <f t="shared" si="827"/>
        <v/>
      </c>
      <c r="E2766" s="225"/>
      <c r="F2766" s="226">
        <f t="shared" si="828"/>
        <v>0</v>
      </c>
      <c r="G2766" s="286">
        <f t="shared" si="830"/>
        <v>0</v>
      </c>
    </row>
    <row r="2767" spans="1:123" s="229" customFormat="1" ht="24" customHeight="1" x14ac:dyDescent="0.2">
      <c r="A2767" s="224" t="str">
        <f t="shared" si="826"/>
        <v/>
      </c>
      <c r="B2767" s="222" t="str">
        <f t="shared" si="829"/>
        <v/>
      </c>
      <c r="C2767" s="223"/>
      <c r="D2767" s="224" t="str">
        <f t="shared" si="827"/>
        <v/>
      </c>
      <c r="E2767" s="225"/>
      <c r="F2767" s="226">
        <f t="shared" si="828"/>
        <v>0</v>
      </c>
      <c r="G2767" s="286">
        <f t="shared" si="830"/>
        <v>0</v>
      </c>
    </row>
    <row r="2768" spans="1:123" s="229" customFormat="1" ht="24" customHeight="1" x14ac:dyDescent="0.2">
      <c r="A2768" s="224" t="str">
        <f t="shared" si="826"/>
        <v/>
      </c>
      <c r="B2768" s="222" t="str">
        <f t="shared" si="829"/>
        <v/>
      </c>
      <c r="C2768" s="223"/>
      <c r="D2768" s="224" t="str">
        <f t="shared" si="827"/>
        <v/>
      </c>
      <c r="E2768" s="225"/>
      <c r="F2768" s="226">
        <f t="shared" si="828"/>
        <v>0</v>
      </c>
      <c r="G2768" s="286">
        <f t="shared" si="830"/>
        <v>0</v>
      </c>
    </row>
    <row r="2769" spans="1:7" s="229" customFormat="1" ht="24" customHeight="1" x14ac:dyDescent="0.2">
      <c r="A2769" s="224" t="str">
        <f t="shared" si="826"/>
        <v/>
      </c>
      <c r="B2769" s="222" t="str">
        <f t="shared" si="829"/>
        <v/>
      </c>
      <c r="C2769" s="223"/>
      <c r="D2769" s="224" t="str">
        <f t="shared" si="827"/>
        <v/>
      </c>
      <c r="E2769" s="225"/>
      <c r="F2769" s="226">
        <f t="shared" si="828"/>
        <v>0</v>
      </c>
      <c r="G2769" s="286">
        <f t="shared" si="830"/>
        <v>0</v>
      </c>
    </row>
    <row r="2770" spans="1:7" s="229" customFormat="1" ht="24" customHeight="1" x14ac:dyDescent="0.2">
      <c r="A2770" s="224" t="str">
        <f t="shared" si="826"/>
        <v/>
      </c>
      <c r="B2770" s="222" t="str">
        <f t="shared" si="829"/>
        <v/>
      </c>
      <c r="C2770" s="223"/>
      <c r="D2770" s="224" t="str">
        <f t="shared" si="827"/>
        <v/>
      </c>
      <c r="E2770" s="225"/>
      <c r="F2770" s="226">
        <f t="shared" si="828"/>
        <v>0</v>
      </c>
      <c r="G2770" s="286">
        <f t="shared" si="830"/>
        <v>0</v>
      </c>
    </row>
    <row r="2771" spans="1:7" s="229" customFormat="1" ht="24" customHeight="1" x14ac:dyDescent="0.2">
      <c r="A2771" s="224" t="str">
        <f t="shared" si="826"/>
        <v/>
      </c>
      <c r="B2771" s="222" t="str">
        <f t="shared" si="829"/>
        <v/>
      </c>
      <c r="C2771" s="223"/>
      <c r="D2771" s="224" t="str">
        <f t="shared" si="827"/>
        <v/>
      </c>
      <c r="E2771" s="225"/>
      <c r="F2771" s="226">
        <f t="shared" si="828"/>
        <v>0</v>
      </c>
      <c r="G2771" s="286">
        <f t="shared" si="830"/>
        <v>0</v>
      </c>
    </row>
    <row r="2772" spans="1:7" s="229" customFormat="1" ht="24" customHeight="1" x14ac:dyDescent="0.2">
      <c r="A2772" s="224" t="str">
        <f t="shared" si="826"/>
        <v/>
      </c>
      <c r="B2772" s="222" t="str">
        <f t="shared" si="829"/>
        <v/>
      </c>
      <c r="C2772" s="223"/>
      <c r="D2772" s="224" t="str">
        <f t="shared" si="827"/>
        <v/>
      </c>
      <c r="E2772" s="225"/>
      <c r="F2772" s="226">
        <f t="shared" si="828"/>
        <v>0</v>
      </c>
      <c r="G2772" s="286">
        <f t="shared" si="830"/>
        <v>0</v>
      </c>
    </row>
    <row r="2773" spans="1:7" s="229" customFormat="1" ht="24" customHeight="1" x14ac:dyDescent="0.2">
      <c r="A2773" s="224" t="str">
        <f t="shared" si="826"/>
        <v/>
      </c>
      <c r="B2773" s="222" t="str">
        <f t="shared" si="829"/>
        <v/>
      </c>
      <c r="C2773" s="223"/>
      <c r="D2773" s="224" t="str">
        <f t="shared" si="827"/>
        <v/>
      </c>
      <c r="E2773" s="225"/>
      <c r="F2773" s="226">
        <f t="shared" si="828"/>
        <v>0</v>
      </c>
      <c r="G2773" s="286">
        <f t="shared" si="830"/>
        <v>0</v>
      </c>
    </row>
    <row r="2774" spans="1:7" s="229" customFormat="1" ht="24" customHeight="1" x14ac:dyDescent="0.2">
      <c r="A2774" s="224" t="str">
        <f t="shared" si="826"/>
        <v/>
      </c>
      <c r="B2774" s="222" t="str">
        <f t="shared" si="829"/>
        <v/>
      </c>
      <c r="C2774" s="223"/>
      <c r="D2774" s="224" t="str">
        <f t="shared" si="827"/>
        <v/>
      </c>
      <c r="E2774" s="225"/>
      <c r="F2774" s="226">
        <f t="shared" si="828"/>
        <v>0</v>
      </c>
      <c r="G2774" s="286">
        <f t="shared" si="830"/>
        <v>0</v>
      </c>
    </row>
    <row r="2775" spans="1:7" s="229" customFormat="1" ht="24" customHeight="1" x14ac:dyDescent="0.2">
      <c r="A2775" s="224" t="str">
        <f t="shared" si="826"/>
        <v/>
      </c>
      <c r="B2775" s="222" t="str">
        <f t="shared" si="829"/>
        <v/>
      </c>
      <c r="C2775" s="223"/>
      <c r="D2775" s="224" t="str">
        <f t="shared" si="827"/>
        <v/>
      </c>
      <c r="E2775" s="225"/>
      <c r="F2775" s="227">
        <f t="shared" si="828"/>
        <v>0</v>
      </c>
      <c r="G2775" s="286">
        <f t="shared" si="830"/>
        <v>0</v>
      </c>
    </row>
    <row r="2776" spans="1:7" ht="24" customHeight="1" x14ac:dyDescent="0.2">
      <c r="A2776" s="287"/>
      <c r="D2776" s="97"/>
      <c r="E2776" s="98"/>
      <c r="F2776" s="273" t="s">
        <v>31</v>
      </c>
      <c r="G2776" s="288">
        <f>SUBTOTAL(9,G2762:G2775)</f>
        <v>0</v>
      </c>
    </row>
    <row r="2777" spans="1:7" ht="24" customHeight="1" x14ac:dyDescent="0.2">
      <c r="A2777" s="287"/>
      <c r="C2777" s="107" t="s">
        <v>605</v>
      </c>
      <c r="D2777" s="97"/>
      <c r="E2777" s="98"/>
      <c r="G2777" s="289"/>
    </row>
    <row r="2778" spans="1:7" s="229" customFormat="1" ht="24" customHeight="1" x14ac:dyDescent="0.2">
      <c r="A2778" s="224" t="str">
        <f t="shared" ref="A2778:A2785" si="831">IFERROR(VLOOKUP(C2778,Tabla_Insumos,4,FALSE),"")</f>
        <v/>
      </c>
      <c r="B2778" s="222">
        <f t="shared" ref="B2778:B2785" si="832">IFERROR(VLOOKUP(A2778,Tabla_Indices,5,FALSE),"")</f>
        <v>0</v>
      </c>
      <c r="C2778" s="223"/>
      <c r="D2778" s="224" t="str">
        <f t="shared" ref="D2778:D2785" si="833">IFERROR(VLOOKUP(C2778,Tabla_Insumos,2,FALSE),"")</f>
        <v/>
      </c>
      <c r="E2778" s="225"/>
      <c r="F2778" s="228">
        <f t="shared" ref="F2778:F2785" si="834">IFERROR(VLOOKUP(C2778,Tabla_Insumos,3,FALSE),0)</f>
        <v>0</v>
      </c>
      <c r="G2778" s="286">
        <f>ROUND(E2778*F2778,2)</f>
        <v>0</v>
      </c>
    </row>
    <row r="2779" spans="1:7" s="229" customFormat="1" ht="24" customHeight="1" x14ac:dyDescent="0.2">
      <c r="A2779" s="224" t="str">
        <f t="shared" si="831"/>
        <v/>
      </c>
      <c r="B2779" s="222">
        <f t="shared" si="832"/>
        <v>0</v>
      </c>
      <c r="C2779" s="223"/>
      <c r="D2779" s="224" t="str">
        <f t="shared" si="833"/>
        <v/>
      </c>
      <c r="E2779" s="225"/>
      <c r="F2779" s="228">
        <f t="shared" si="834"/>
        <v>0</v>
      </c>
      <c r="G2779" s="286">
        <f>ROUND(E2779*F2779,2)</f>
        <v>0</v>
      </c>
    </row>
    <row r="2780" spans="1:7" s="229" customFormat="1" ht="24" customHeight="1" x14ac:dyDescent="0.2">
      <c r="A2780" s="224" t="str">
        <f t="shared" si="831"/>
        <v/>
      </c>
      <c r="B2780" s="222">
        <f t="shared" si="832"/>
        <v>0</v>
      </c>
      <c r="C2780" s="223"/>
      <c r="D2780" s="224" t="str">
        <f t="shared" si="833"/>
        <v/>
      </c>
      <c r="E2780" s="225"/>
      <c r="F2780" s="228">
        <f t="shared" si="834"/>
        <v>0</v>
      </c>
      <c r="G2780" s="286">
        <f t="shared" ref="G2780:G2785" si="835">ROUND(E2780*F2780,2)</f>
        <v>0</v>
      </c>
    </row>
    <row r="2781" spans="1:7" s="229" customFormat="1" ht="24" customHeight="1" x14ac:dyDescent="0.2">
      <c r="A2781" s="224" t="str">
        <f t="shared" si="831"/>
        <v/>
      </c>
      <c r="B2781" s="222">
        <f t="shared" si="832"/>
        <v>0</v>
      </c>
      <c r="C2781" s="223"/>
      <c r="D2781" s="224" t="str">
        <f t="shared" si="833"/>
        <v/>
      </c>
      <c r="E2781" s="225"/>
      <c r="F2781" s="228">
        <f t="shared" si="834"/>
        <v>0</v>
      </c>
      <c r="G2781" s="286">
        <f t="shared" si="835"/>
        <v>0</v>
      </c>
    </row>
    <row r="2782" spans="1:7" s="229" customFormat="1" ht="24" customHeight="1" x14ac:dyDescent="0.2">
      <c r="A2782" s="224" t="str">
        <f t="shared" si="831"/>
        <v/>
      </c>
      <c r="B2782" s="222">
        <f t="shared" si="832"/>
        <v>0</v>
      </c>
      <c r="C2782" s="223"/>
      <c r="D2782" s="224" t="str">
        <f t="shared" si="833"/>
        <v/>
      </c>
      <c r="E2782" s="225"/>
      <c r="F2782" s="226">
        <f t="shared" si="834"/>
        <v>0</v>
      </c>
      <c r="G2782" s="286">
        <f t="shared" si="835"/>
        <v>0</v>
      </c>
    </row>
    <row r="2783" spans="1:7" s="229" customFormat="1" ht="24" customHeight="1" x14ac:dyDescent="0.2">
      <c r="A2783" s="224" t="str">
        <f t="shared" si="831"/>
        <v/>
      </c>
      <c r="B2783" s="222">
        <f t="shared" si="832"/>
        <v>0</v>
      </c>
      <c r="C2783" s="223"/>
      <c r="D2783" s="224" t="str">
        <f t="shared" si="833"/>
        <v/>
      </c>
      <c r="E2783" s="225"/>
      <c r="F2783" s="226">
        <f t="shared" si="834"/>
        <v>0</v>
      </c>
      <c r="G2783" s="286">
        <f t="shared" si="835"/>
        <v>0</v>
      </c>
    </row>
    <row r="2784" spans="1:7" s="229" customFormat="1" ht="24" customHeight="1" x14ac:dyDescent="0.2">
      <c r="A2784" s="224" t="str">
        <f t="shared" si="831"/>
        <v/>
      </c>
      <c r="B2784" s="222">
        <f t="shared" si="832"/>
        <v>0</v>
      </c>
      <c r="C2784" s="223"/>
      <c r="D2784" s="224" t="str">
        <f t="shared" si="833"/>
        <v/>
      </c>
      <c r="E2784" s="225"/>
      <c r="F2784" s="226">
        <f t="shared" si="834"/>
        <v>0</v>
      </c>
      <c r="G2784" s="286">
        <f t="shared" si="835"/>
        <v>0</v>
      </c>
    </row>
    <row r="2785" spans="1:7" s="229" customFormat="1" ht="24" customHeight="1" x14ac:dyDescent="0.2">
      <c r="A2785" s="224" t="str">
        <f t="shared" si="831"/>
        <v/>
      </c>
      <c r="B2785" s="222">
        <f t="shared" si="832"/>
        <v>0</v>
      </c>
      <c r="C2785" s="223"/>
      <c r="D2785" s="224" t="str">
        <f t="shared" si="833"/>
        <v/>
      </c>
      <c r="E2785" s="225"/>
      <c r="F2785" s="226">
        <f t="shared" si="834"/>
        <v>0</v>
      </c>
      <c r="G2785" s="286">
        <f t="shared" si="835"/>
        <v>0</v>
      </c>
    </row>
    <row r="2786" spans="1:7" ht="24" customHeight="1" x14ac:dyDescent="0.2">
      <c r="A2786" s="287"/>
      <c r="D2786" s="97"/>
      <c r="E2786" s="98"/>
      <c r="F2786" s="273" t="s">
        <v>32</v>
      </c>
      <c r="G2786" s="288">
        <f>SUBTOTAL(9,G2778:G2785)</f>
        <v>0</v>
      </c>
    </row>
    <row r="2787" spans="1:7" ht="24" customHeight="1" x14ac:dyDescent="0.2">
      <c r="A2787" s="287"/>
      <c r="C2787" s="107" t="s">
        <v>606</v>
      </c>
      <c r="D2787" s="97"/>
      <c r="E2787" s="98"/>
      <c r="G2787" s="289"/>
    </row>
    <row r="2788" spans="1:7" s="229" customFormat="1" ht="24" customHeight="1" x14ac:dyDescent="0.2">
      <c r="A2788" s="224" t="str">
        <f t="shared" ref="A2788:A2796" si="836">IFERROR(VLOOKUP(C2788,Tabla_Insumos,4,FALSE),"")</f>
        <v/>
      </c>
      <c r="B2788" s="222" t="str">
        <f t="shared" ref="B2788:B2796" si="837">IFERROR(VLOOKUP(C2788,Tabla_Insumos,5,FALSE),"")</f>
        <v/>
      </c>
      <c r="C2788" s="223"/>
      <c r="D2788" s="224" t="str">
        <f t="shared" ref="D2788:D2796" si="838">IFERROR(VLOOKUP(C2788,Tabla_Insumos,2,FALSE),"")</f>
        <v/>
      </c>
      <c r="E2788" s="225"/>
      <c r="F2788" s="226">
        <f t="shared" ref="F2788:F2796" si="839">IFERROR(VLOOKUP(C2788,Tabla_Insumos,3,FALSE),0)</f>
        <v>0</v>
      </c>
      <c r="G2788" s="286">
        <f t="shared" ref="G2788:G2796" si="840">ROUND(E2788*F2788,2)</f>
        <v>0</v>
      </c>
    </row>
    <row r="2789" spans="1:7" s="229" customFormat="1" ht="24" customHeight="1" x14ac:dyDescent="0.2">
      <c r="A2789" s="224" t="str">
        <f t="shared" si="836"/>
        <v/>
      </c>
      <c r="B2789" s="222" t="str">
        <f t="shared" si="837"/>
        <v/>
      </c>
      <c r="C2789" s="223"/>
      <c r="D2789" s="224" t="str">
        <f t="shared" si="838"/>
        <v/>
      </c>
      <c r="E2789" s="225"/>
      <c r="F2789" s="226">
        <f t="shared" si="839"/>
        <v>0</v>
      </c>
      <c r="G2789" s="286">
        <f t="shared" si="840"/>
        <v>0</v>
      </c>
    </row>
    <row r="2790" spans="1:7" s="229" customFormat="1" ht="24" customHeight="1" x14ac:dyDescent="0.2">
      <c r="A2790" s="224" t="str">
        <f t="shared" si="836"/>
        <v/>
      </c>
      <c r="B2790" s="222" t="str">
        <f t="shared" si="837"/>
        <v/>
      </c>
      <c r="C2790" s="223"/>
      <c r="D2790" s="224" t="str">
        <f t="shared" si="838"/>
        <v/>
      </c>
      <c r="E2790" s="225"/>
      <c r="F2790" s="226">
        <f t="shared" si="839"/>
        <v>0</v>
      </c>
      <c r="G2790" s="286">
        <f t="shared" si="840"/>
        <v>0</v>
      </c>
    </row>
    <row r="2791" spans="1:7" s="229" customFormat="1" ht="24" customHeight="1" x14ac:dyDescent="0.2">
      <c r="A2791" s="224" t="str">
        <f t="shared" si="836"/>
        <v/>
      </c>
      <c r="B2791" s="222" t="str">
        <f t="shared" si="837"/>
        <v/>
      </c>
      <c r="C2791" s="223"/>
      <c r="D2791" s="224" t="str">
        <f t="shared" si="838"/>
        <v/>
      </c>
      <c r="E2791" s="225"/>
      <c r="F2791" s="226">
        <f t="shared" si="839"/>
        <v>0</v>
      </c>
      <c r="G2791" s="286">
        <f t="shared" si="840"/>
        <v>0</v>
      </c>
    </row>
    <row r="2792" spans="1:7" s="229" customFormat="1" ht="24" customHeight="1" x14ac:dyDescent="0.2">
      <c r="A2792" s="224" t="str">
        <f t="shared" si="836"/>
        <v/>
      </c>
      <c r="B2792" s="222" t="str">
        <f t="shared" si="837"/>
        <v/>
      </c>
      <c r="C2792" s="223"/>
      <c r="D2792" s="224" t="str">
        <f t="shared" si="838"/>
        <v/>
      </c>
      <c r="E2792" s="225"/>
      <c r="F2792" s="226">
        <f t="shared" si="839"/>
        <v>0</v>
      </c>
      <c r="G2792" s="286">
        <f t="shared" si="840"/>
        <v>0</v>
      </c>
    </row>
    <row r="2793" spans="1:7" s="229" customFormat="1" ht="24" customHeight="1" x14ac:dyDescent="0.2">
      <c r="A2793" s="224" t="str">
        <f t="shared" si="836"/>
        <v/>
      </c>
      <c r="B2793" s="222" t="str">
        <f t="shared" si="837"/>
        <v/>
      </c>
      <c r="C2793" s="223"/>
      <c r="D2793" s="224" t="str">
        <f t="shared" si="838"/>
        <v/>
      </c>
      <c r="E2793" s="225"/>
      <c r="F2793" s="226">
        <f t="shared" si="839"/>
        <v>0</v>
      </c>
      <c r="G2793" s="286">
        <f t="shared" si="840"/>
        <v>0</v>
      </c>
    </row>
    <row r="2794" spans="1:7" s="229" customFormat="1" ht="24" customHeight="1" x14ac:dyDescent="0.2">
      <c r="A2794" s="224" t="str">
        <f t="shared" si="836"/>
        <v/>
      </c>
      <c r="B2794" s="222" t="str">
        <f t="shared" si="837"/>
        <v/>
      </c>
      <c r="C2794" s="223"/>
      <c r="D2794" s="224" t="str">
        <f t="shared" si="838"/>
        <v/>
      </c>
      <c r="E2794" s="225"/>
      <c r="F2794" s="226">
        <f t="shared" si="839"/>
        <v>0</v>
      </c>
      <c r="G2794" s="286">
        <f t="shared" si="840"/>
        <v>0</v>
      </c>
    </row>
    <row r="2795" spans="1:7" s="229" customFormat="1" ht="24" customHeight="1" x14ac:dyDescent="0.2">
      <c r="A2795" s="224" t="str">
        <f t="shared" si="836"/>
        <v/>
      </c>
      <c r="B2795" s="222" t="str">
        <f t="shared" si="837"/>
        <v/>
      </c>
      <c r="C2795" s="223"/>
      <c r="D2795" s="224" t="str">
        <f t="shared" si="838"/>
        <v/>
      </c>
      <c r="E2795" s="225"/>
      <c r="F2795" s="226">
        <f t="shared" si="839"/>
        <v>0</v>
      </c>
      <c r="G2795" s="286">
        <f t="shared" si="840"/>
        <v>0</v>
      </c>
    </row>
    <row r="2796" spans="1:7" s="229" customFormat="1" ht="24" customHeight="1" x14ac:dyDescent="0.2">
      <c r="A2796" s="224" t="str">
        <f t="shared" si="836"/>
        <v/>
      </c>
      <c r="B2796" s="222" t="str">
        <f t="shared" si="837"/>
        <v/>
      </c>
      <c r="C2796" s="223"/>
      <c r="D2796" s="224" t="str">
        <f t="shared" si="838"/>
        <v/>
      </c>
      <c r="E2796" s="225"/>
      <c r="F2796" s="226">
        <f t="shared" si="839"/>
        <v>0</v>
      </c>
      <c r="G2796" s="286">
        <f t="shared" si="840"/>
        <v>0</v>
      </c>
    </row>
    <row r="2797" spans="1:7" ht="24" customHeight="1" x14ac:dyDescent="0.2">
      <c r="A2797" s="290"/>
      <c r="B2797" s="97"/>
      <c r="D2797" s="97"/>
      <c r="E2797" s="98"/>
      <c r="F2797" s="273" t="s">
        <v>33</v>
      </c>
      <c r="G2797" s="288">
        <f>SUBTOTAL(9,G2788:G2796)</f>
        <v>0</v>
      </c>
    </row>
    <row r="2798" spans="1:7" ht="24" customHeight="1" x14ac:dyDescent="0.2">
      <c r="A2798" s="291"/>
      <c r="B2798" s="97"/>
      <c r="D2798" s="97"/>
      <c r="E2798" s="98"/>
      <c r="G2798" s="289"/>
    </row>
    <row r="2799" spans="1:7" ht="24" customHeight="1" x14ac:dyDescent="0.2">
      <c r="A2799" s="292" t="str">
        <f>B2757</f>
        <v/>
      </c>
      <c r="B2799" s="293" t="str">
        <f>C2757</f>
        <v/>
      </c>
      <c r="C2799" s="104"/>
      <c r="D2799" s="104" t="s">
        <v>34</v>
      </c>
      <c r="E2799" s="105"/>
      <c r="F2799" s="295" t="s">
        <v>35</v>
      </c>
      <c r="G2799" s="294">
        <f>SUBTOTAL(9,G2762:G2798)</f>
        <v>0</v>
      </c>
    </row>
    <row r="2801" spans="1:123" ht="24" customHeight="1" x14ac:dyDescent="0.2">
      <c r="A2801" s="274" t="s">
        <v>37</v>
      </c>
      <c r="B2801" s="275"/>
      <c r="C2801" s="275"/>
      <c r="D2801" s="275"/>
      <c r="E2801" s="275"/>
      <c r="F2801" s="275"/>
      <c r="G2801" s="276"/>
    </row>
    <row r="2802" spans="1:123" ht="24" customHeight="1" x14ac:dyDescent="0.2">
      <c r="A2802" s="277" t="s">
        <v>602</v>
      </c>
      <c r="B2802" s="93" t="str">
        <f>Comitente</f>
        <v>DIRECCION PROVINCIAL DE ESPACIOS VERDES</v>
      </c>
      <c r="C2802" s="89"/>
      <c r="D2802" s="94"/>
      <c r="E2802" s="94"/>
      <c r="F2802" s="95"/>
      <c r="G2802" s="278"/>
    </row>
    <row r="2803" spans="1:123" ht="24" customHeight="1" x14ac:dyDescent="0.2">
      <c r="A2803" s="277" t="s">
        <v>603</v>
      </c>
      <c r="B2803" s="93">
        <f>Contratista</f>
        <v>0</v>
      </c>
      <c r="C2803" s="90"/>
      <c r="D2803" s="90"/>
      <c r="E2803" s="90"/>
      <c r="F2803" s="96"/>
      <c r="G2803" s="279"/>
    </row>
    <row r="2804" spans="1:123" ht="24" customHeight="1" x14ac:dyDescent="0.2">
      <c r="A2804" s="277" t="s">
        <v>24</v>
      </c>
      <c r="B2804" s="93" t="str">
        <f>Obra</f>
        <v>MANTENIMIENTO DEL ÁREA VERDE Y SISITEMA DE RIEGO DEL 
PARQUE BELGRANO E INFINITO POR DESCUBRIR - RENGLON 3</v>
      </c>
      <c r="C2804" s="90"/>
      <c r="D2804" s="90"/>
      <c r="E2804" s="90"/>
      <c r="F2804" s="96" t="s">
        <v>38</v>
      </c>
      <c r="G2804" s="280">
        <f>Fecha_Base</f>
        <v>44908</v>
      </c>
    </row>
    <row r="2805" spans="1:123" ht="24" customHeight="1" x14ac:dyDescent="0.2">
      <c r="A2805" s="281" t="s">
        <v>601</v>
      </c>
      <c r="B2805" s="91" t="str">
        <f>Ubicación</f>
        <v>CAPITAL</v>
      </c>
      <c r="C2805" s="91"/>
      <c r="D2805" s="97"/>
      <c r="E2805" s="98"/>
      <c r="G2805" s="282"/>
    </row>
    <row r="2806" spans="1:123" ht="24" customHeight="1" x14ac:dyDescent="0.2">
      <c r="A2806" s="281" t="s">
        <v>39</v>
      </c>
      <c r="B2806" s="100" t="str">
        <f>IFERROR(VALUE(LEFT(B2807,FIND(".",B2807)-1)),"")</f>
        <v/>
      </c>
      <c r="C2806" s="92" t="str">
        <f>IFERROR(VLOOKUP(B2806,Tabla_CyP,2,FALSE),"")</f>
        <v/>
      </c>
      <c r="E2806" s="98"/>
      <c r="G2806" s="282"/>
    </row>
    <row r="2807" spans="1:123" ht="24" customHeight="1" x14ac:dyDescent="0.2">
      <c r="A2807" s="281" t="s">
        <v>25</v>
      </c>
      <c r="B2807" s="101" t="str">
        <f>IFERROR(VLOOKUP(COUNTIF($A$1:A2807,"ANALISIS DE PRECIOS"),Tabla_NumeroItem,2,FALSE),"")</f>
        <v/>
      </c>
      <c r="C2807" s="92" t="str">
        <f>IFERROR(VLOOKUP(B2807,Tabla_CyP,2,FALSE),"")</f>
        <v/>
      </c>
      <c r="D2807" s="97"/>
      <c r="E2807" s="98"/>
      <c r="F2807" s="96" t="s">
        <v>26</v>
      </c>
      <c r="G2807" s="283" t="str">
        <f>IFERROR(VLOOKUP(B2807,Tabla_CyP,4,FALSE),"")</f>
        <v/>
      </c>
    </row>
    <row r="2808" spans="1:123" ht="24" customHeight="1" x14ac:dyDescent="0.2">
      <c r="A2808" s="281"/>
      <c r="B2808" s="91"/>
      <c r="D2808" s="97"/>
      <c r="E2808" s="98"/>
      <c r="G2808" s="282"/>
    </row>
    <row r="2809" spans="1:123" ht="24" customHeight="1" x14ac:dyDescent="0.2">
      <c r="A2809" s="331" t="s">
        <v>507</v>
      </c>
      <c r="B2809" s="332"/>
      <c r="C2809" s="333" t="s">
        <v>0</v>
      </c>
      <c r="D2809" s="333" t="s">
        <v>27</v>
      </c>
      <c r="E2809" s="335" t="s">
        <v>28</v>
      </c>
      <c r="F2809" s="337" t="s">
        <v>29</v>
      </c>
      <c r="G2809" s="337" t="s">
        <v>30</v>
      </c>
    </row>
    <row r="2810" spans="1:123" s="97" customFormat="1" ht="24" customHeight="1" x14ac:dyDescent="0.2">
      <c r="A2810" s="102" t="s">
        <v>508</v>
      </c>
      <c r="B2810" s="102" t="s">
        <v>509</v>
      </c>
      <c r="C2810" s="334"/>
      <c r="D2810" s="334"/>
      <c r="E2810" s="336"/>
      <c r="F2810" s="338"/>
      <c r="G2810" s="338"/>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284"/>
      <c r="B2811" s="103"/>
      <c r="C2811" s="143" t="s">
        <v>604</v>
      </c>
      <c r="D2811" s="104"/>
      <c r="E2811" s="105"/>
      <c r="F2811" s="106"/>
      <c r="G2811" s="285"/>
    </row>
    <row r="2812" spans="1:123" s="229" customFormat="1" ht="24" customHeight="1" x14ac:dyDescent="0.2">
      <c r="A2812" s="224" t="str">
        <f t="shared" ref="A2812:A2825" si="841">IFERROR(VLOOKUP(C2812,Tabla_Insumos,4,FALSE),"")</f>
        <v/>
      </c>
      <c r="B2812" s="222" t="str">
        <f>IFERROR(VLOOKUP(C2812,Tabla_Insumos,5,FALSE),"")</f>
        <v/>
      </c>
      <c r="C2812" s="223"/>
      <c r="D2812" s="224" t="str">
        <f t="shared" ref="D2812:D2825" si="842">IFERROR(VLOOKUP(C2812,Tabla_Insumos,2,FALSE),"")</f>
        <v/>
      </c>
      <c r="E2812" s="225"/>
      <c r="F2812" s="226">
        <f t="shared" ref="F2812:F2825" si="843">IFERROR(VLOOKUP(C2812,Tabla_Insumos,3,FALSE),0)</f>
        <v>0</v>
      </c>
      <c r="G2812" s="286">
        <f>ROUND(E2812*F2812,2)</f>
        <v>0</v>
      </c>
    </row>
    <row r="2813" spans="1:123" s="229" customFormat="1" ht="24" customHeight="1" x14ac:dyDescent="0.2">
      <c r="A2813" s="224" t="str">
        <f t="shared" si="841"/>
        <v/>
      </c>
      <c r="B2813" s="222" t="str">
        <f t="shared" ref="B2813:B2825" si="844">IFERROR(VLOOKUP(C2813,Tabla_Insumos,5,FALSE),"")</f>
        <v/>
      </c>
      <c r="C2813" s="223"/>
      <c r="D2813" s="224" t="str">
        <f t="shared" si="842"/>
        <v/>
      </c>
      <c r="E2813" s="225"/>
      <c r="F2813" s="226">
        <f t="shared" si="843"/>
        <v>0</v>
      </c>
      <c r="G2813" s="286">
        <f t="shared" ref="G2813:G2825" si="845">ROUND(E2813*F2813,2)</f>
        <v>0</v>
      </c>
    </row>
    <row r="2814" spans="1:123" s="229" customFormat="1" ht="24" customHeight="1" x14ac:dyDescent="0.2">
      <c r="A2814" s="224" t="str">
        <f t="shared" si="841"/>
        <v/>
      </c>
      <c r="B2814" s="222" t="str">
        <f t="shared" si="844"/>
        <v/>
      </c>
      <c r="C2814" s="223"/>
      <c r="D2814" s="224" t="str">
        <f t="shared" si="842"/>
        <v/>
      </c>
      <c r="E2814" s="225"/>
      <c r="F2814" s="226">
        <f t="shared" si="843"/>
        <v>0</v>
      </c>
      <c r="G2814" s="286">
        <f t="shared" si="845"/>
        <v>0</v>
      </c>
    </row>
    <row r="2815" spans="1:123" s="229" customFormat="1" ht="24" customHeight="1" x14ac:dyDescent="0.2">
      <c r="A2815" s="224" t="str">
        <f t="shared" si="841"/>
        <v/>
      </c>
      <c r="B2815" s="222" t="str">
        <f t="shared" si="844"/>
        <v/>
      </c>
      <c r="C2815" s="223"/>
      <c r="D2815" s="224" t="str">
        <f t="shared" si="842"/>
        <v/>
      </c>
      <c r="E2815" s="225"/>
      <c r="F2815" s="226">
        <f t="shared" si="843"/>
        <v>0</v>
      </c>
      <c r="G2815" s="286">
        <f t="shared" si="845"/>
        <v>0</v>
      </c>
    </row>
    <row r="2816" spans="1:123" s="229" customFormat="1" ht="24" customHeight="1" x14ac:dyDescent="0.2">
      <c r="A2816" s="224" t="str">
        <f t="shared" si="841"/>
        <v/>
      </c>
      <c r="B2816" s="222" t="str">
        <f t="shared" si="844"/>
        <v/>
      </c>
      <c r="C2816" s="223"/>
      <c r="D2816" s="224" t="str">
        <f t="shared" si="842"/>
        <v/>
      </c>
      <c r="E2816" s="225"/>
      <c r="F2816" s="226">
        <f t="shared" si="843"/>
        <v>0</v>
      </c>
      <c r="G2816" s="286">
        <f t="shared" si="845"/>
        <v>0</v>
      </c>
    </row>
    <row r="2817" spans="1:7" s="229" customFormat="1" ht="24" customHeight="1" x14ac:dyDescent="0.2">
      <c r="A2817" s="224" t="str">
        <f t="shared" si="841"/>
        <v/>
      </c>
      <c r="B2817" s="222" t="str">
        <f t="shared" si="844"/>
        <v/>
      </c>
      <c r="C2817" s="223"/>
      <c r="D2817" s="224" t="str">
        <f t="shared" si="842"/>
        <v/>
      </c>
      <c r="E2817" s="225"/>
      <c r="F2817" s="226">
        <f t="shared" si="843"/>
        <v>0</v>
      </c>
      <c r="G2817" s="286">
        <f t="shared" si="845"/>
        <v>0</v>
      </c>
    </row>
    <row r="2818" spans="1:7" s="229" customFormat="1" ht="24" customHeight="1" x14ac:dyDescent="0.2">
      <c r="A2818" s="224" t="str">
        <f t="shared" si="841"/>
        <v/>
      </c>
      <c r="B2818" s="222" t="str">
        <f t="shared" si="844"/>
        <v/>
      </c>
      <c r="C2818" s="223"/>
      <c r="D2818" s="224" t="str">
        <f t="shared" si="842"/>
        <v/>
      </c>
      <c r="E2818" s="225"/>
      <c r="F2818" s="226">
        <f t="shared" si="843"/>
        <v>0</v>
      </c>
      <c r="G2818" s="286">
        <f t="shared" si="845"/>
        <v>0</v>
      </c>
    </row>
    <row r="2819" spans="1:7" s="229" customFormat="1" ht="24" customHeight="1" x14ac:dyDescent="0.2">
      <c r="A2819" s="224" t="str">
        <f t="shared" si="841"/>
        <v/>
      </c>
      <c r="B2819" s="222" t="str">
        <f t="shared" si="844"/>
        <v/>
      </c>
      <c r="C2819" s="223"/>
      <c r="D2819" s="224" t="str">
        <f t="shared" si="842"/>
        <v/>
      </c>
      <c r="E2819" s="225"/>
      <c r="F2819" s="226">
        <f t="shared" si="843"/>
        <v>0</v>
      </c>
      <c r="G2819" s="286">
        <f t="shared" si="845"/>
        <v>0</v>
      </c>
    </row>
    <row r="2820" spans="1:7" s="229" customFormat="1" ht="24" customHeight="1" x14ac:dyDescent="0.2">
      <c r="A2820" s="224" t="str">
        <f t="shared" si="841"/>
        <v/>
      </c>
      <c r="B2820" s="222" t="str">
        <f t="shared" si="844"/>
        <v/>
      </c>
      <c r="C2820" s="223"/>
      <c r="D2820" s="224" t="str">
        <f t="shared" si="842"/>
        <v/>
      </c>
      <c r="E2820" s="225"/>
      <c r="F2820" s="226">
        <f t="shared" si="843"/>
        <v>0</v>
      </c>
      <c r="G2820" s="286">
        <f t="shared" si="845"/>
        <v>0</v>
      </c>
    </row>
    <row r="2821" spans="1:7" s="229" customFormat="1" ht="24" customHeight="1" x14ac:dyDescent="0.2">
      <c r="A2821" s="224" t="str">
        <f t="shared" si="841"/>
        <v/>
      </c>
      <c r="B2821" s="222" t="str">
        <f t="shared" si="844"/>
        <v/>
      </c>
      <c r="C2821" s="223"/>
      <c r="D2821" s="224" t="str">
        <f t="shared" si="842"/>
        <v/>
      </c>
      <c r="E2821" s="225"/>
      <c r="F2821" s="226">
        <f t="shared" si="843"/>
        <v>0</v>
      </c>
      <c r="G2821" s="286">
        <f t="shared" si="845"/>
        <v>0</v>
      </c>
    </row>
    <row r="2822" spans="1:7" s="229" customFormat="1" ht="24" customHeight="1" x14ac:dyDescent="0.2">
      <c r="A2822" s="224" t="str">
        <f t="shared" si="841"/>
        <v/>
      </c>
      <c r="B2822" s="222" t="str">
        <f t="shared" si="844"/>
        <v/>
      </c>
      <c r="C2822" s="223"/>
      <c r="D2822" s="224" t="str">
        <f t="shared" si="842"/>
        <v/>
      </c>
      <c r="E2822" s="225"/>
      <c r="F2822" s="226">
        <f t="shared" si="843"/>
        <v>0</v>
      </c>
      <c r="G2822" s="286">
        <f t="shared" si="845"/>
        <v>0</v>
      </c>
    </row>
    <row r="2823" spans="1:7" s="229" customFormat="1" ht="24" customHeight="1" x14ac:dyDescent="0.2">
      <c r="A2823" s="224" t="str">
        <f t="shared" si="841"/>
        <v/>
      </c>
      <c r="B2823" s="222" t="str">
        <f t="shared" si="844"/>
        <v/>
      </c>
      <c r="C2823" s="223"/>
      <c r="D2823" s="224" t="str">
        <f t="shared" si="842"/>
        <v/>
      </c>
      <c r="E2823" s="225"/>
      <c r="F2823" s="226">
        <f t="shared" si="843"/>
        <v>0</v>
      </c>
      <c r="G2823" s="286">
        <f t="shared" si="845"/>
        <v>0</v>
      </c>
    </row>
    <row r="2824" spans="1:7" s="229" customFormat="1" ht="24" customHeight="1" x14ac:dyDescent="0.2">
      <c r="A2824" s="224" t="str">
        <f t="shared" si="841"/>
        <v/>
      </c>
      <c r="B2824" s="222" t="str">
        <f t="shared" si="844"/>
        <v/>
      </c>
      <c r="C2824" s="223"/>
      <c r="D2824" s="224" t="str">
        <f t="shared" si="842"/>
        <v/>
      </c>
      <c r="E2824" s="225"/>
      <c r="F2824" s="226">
        <f t="shared" si="843"/>
        <v>0</v>
      </c>
      <c r="G2824" s="286">
        <f t="shared" si="845"/>
        <v>0</v>
      </c>
    </row>
    <row r="2825" spans="1:7" s="229" customFormat="1" ht="24" customHeight="1" x14ac:dyDescent="0.2">
      <c r="A2825" s="224" t="str">
        <f t="shared" si="841"/>
        <v/>
      </c>
      <c r="B2825" s="222" t="str">
        <f t="shared" si="844"/>
        <v/>
      </c>
      <c r="C2825" s="223"/>
      <c r="D2825" s="224" t="str">
        <f t="shared" si="842"/>
        <v/>
      </c>
      <c r="E2825" s="225"/>
      <c r="F2825" s="227">
        <f t="shared" si="843"/>
        <v>0</v>
      </c>
      <c r="G2825" s="286">
        <f t="shared" si="845"/>
        <v>0</v>
      </c>
    </row>
    <row r="2826" spans="1:7" ht="24" customHeight="1" x14ac:dyDescent="0.2">
      <c r="A2826" s="287"/>
      <c r="D2826" s="97"/>
      <c r="E2826" s="98"/>
      <c r="F2826" s="273" t="s">
        <v>31</v>
      </c>
      <c r="G2826" s="288">
        <f>SUBTOTAL(9,G2812:G2825)</f>
        <v>0</v>
      </c>
    </row>
    <row r="2827" spans="1:7" ht="24" customHeight="1" x14ac:dyDescent="0.2">
      <c r="A2827" s="287"/>
      <c r="C2827" s="107" t="s">
        <v>605</v>
      </c>
      <c r="D2827" s="97"/>
      <c r="E2827" s="98"/>
      <c r="G2827" s="289"/>
    </row>
    <row r="2828" spans="1:7" s="229" customFormat="1" ht="24" customHeight="1" x14ac:dyDescent="0.2">
      <c r="A2828" s="224" t="str">
        <f t="shared" ref="A2828:A2835" si="846">IFERROR(VLOOKUP(C2828,Tabla_Insumos,4,FALSE),"")</f>
        <v/>
      </c>
      <c r="B2828" s="222">
        <f t="shared" ref="B2828:B2835" si="847">IFERROR(VLOOKUP(A2828,Tabla_Indices,5,FALSE),"")</f>
        <v>0</v>
      </c>
      <c r="C2828" s="223"/>
      <c r="D2828" s="224" t="str">
        <f t="shared" ref="D2828:D2835" si="848">IFERROR(VLOOKUP(C2828,Tabla_Insumos,2,FALSE),"")</f>
        <v/>
      </c>
      <c r="E2828" s="225"/>
      <c r="F2828" s="228">
        <f t="shared" ref="F2828:F2835" si="849">IFERROR(VLOOKUP(C2828,Tabla_Insumos,3,FALSE),0)</f>
        <v>0</v>
      </c>
      <c r="G2828" s="286">
        <f>ROUND(E2828*F2828,2)</f>
        <v>0</v>
      </c>
    </row>
    <row r="2829" spans="1:7" s="229" customFormat="1" ht="24" customHeight="1" x14ac:dyDescent="0.2">
      <c r="A2829" s="224" t="str">
        <f t="shared" si="846"/>
        <v/>
      </c>
      <c r="B2829" s="222">
        <f t="shared" si="847"/>
        <v>0</v>
      </c>
      <c r="C2829" s="223"/>
      <c r="D2829" s="224" t="str">
        <f t="shared" si="848"/>
        <v/>
      </c>
      <c r="E2829" s="225"/>
      <c r="F2829" s="228">
        <f t="shared" si="849"/>
        <v>0</v>
      </c>
      <c r="G2829" s="286">
        <f>ROUND(E2829*F2829,2)</f>
        <v>0</v>
      </c>
    </row>
    <row r="2830" spans="1:7" s="229" customFormat="1" ht="24" customHeight="1" x14ac:dyDescent="0.2">
      <c r="A2830" s="224" t="str">
        <f t="shared" si="846"/>
        <v/>
      </c>
      <c r="B2830" s="222">
        <f t="shared" si="847"/>
        <v>0</v>
      </c>
      <c r="C2830" s="223"/>
      <c r="D2830" s="224" t="str">
        <f t="shared" si="848"/>
        <v/>
      </c>
      <c r="E2830" s="225"/>
      <c r="F2830" s="228">
        <f t="shared" si="849"/>
        <v>0</v>
      </c>
      <c r="G2830" s="286">
        <f t="shared" ref="G2830:G2835" si="850">ROUND(E2830*F2830,2)</f>
        <v>0</v>
      </c>
    </row>
    <row r="2831" spans="1:7" s="229" customFormat="1" ht="24" customHeight="1" x14ac:dyDescent="0.2">
      <c r="A2831" s="224" t="str">
        <f t="shared" si="846"/>
        <v/>
      </c>
      <c r="B2831" s="222">
        <f t="shared" si="847"/>
        <v>0</v>
      </c>
      <c r="C2831" s="223"/>
      <c r="D2831" s="224" t="str">
        <f t="shared" si="848"/>
        <v/>
      </c>
      <c r="E2831" s="225"/>
      <c r="F2831" s="228">
        <f t="shared" si="849"/>
        <v>0</v>
      </c>
      <c r="G2831" s="286">
        <f t="shared" si="850"/>
        <v>0</v>
      </c>
    </row>
    <row r="2832" spans="1:7" s="229" customFormat="1" ht="24" customHeight="1" x14ac:dyDescent="0.2">
      <c r="A2832" s="224" t="str">
        <f t="shared" si="846"/>
        <v/>
      </c>
      <c r="B2832" s="222">
        <f t="shared" si="847"/>
        <v>0</v>
      </c>
      <c r="C2832" s="223"/>
      <c r="D2832" s="224" t="str">
        <f t="shared" si="848"/>
        <v/>
      </c>
      <c r="E2832" s="225"/>
      <c r="F2832" s="226">
        <f t="shared" si="849"/>
        <v>0</v>
      </c>
      <c r="G2832" s="286">
        <f t="shared" si="850"/>
        <v>0</v>
      </c>
    </row>
    <row r="2833" spans="1:7" s="229" customFormat="1" ht="24" customHeight="1" x14ac:dyDescent="0.2">
      <c r="A2833" s="224" t="str">
        <f t="shared" si="846"/>
        <v/>
      </c>
      <c r="B2833" s="222">
        <f t="shared" si="847"/>
        <v>0</v>
      </c>
      <c r="C2833" s="223"/>
      <c r="D2833" s="224" t="str">
        <f t="shared" si="848"/>
        <v/>
      </c>
      <c r="E2833" s="225"/>
      <c r="F2833" s="226">
        <f t="shared" si="849"/>
        <v>0</v>
      </c>
      <c r="G2833" s="286">
        <f t="shared" si="850"/>
        <v>0</v>
      </c>
    </row>
    <row r="2834" spans="1:7" s="229" customFormat="1" ht="24" customHeight="1" x14ac:dyDescent="0.2">
      <c r="A2834" s="224" t="str">
        <f t="shared" si="846"/>
        <v/>
      </c>
      <c r="B2834" s="222">
        <f t="shared" si="847"/>
        <v>0</v>
      </c>
      <c r="C2834" s="223"/>
      <c r="D2834" s="224" t="str">
        <f t="shared" si="848"/>
        <v/>
      </c>
      <c r="E2834" s="225"/>
      <c r="F2834" s="226">
        <f t="shared" si="849"/>
        <v>0</v>
      </c>
      <c r="G2834" s="286">
        <f t="shared" si="850"/>
        <v>0</v>
      </c>
    </row>
    <row r="2835" spans="1:7" s="229" customFormat="1" ht="24" customHeight="1" x14ac:dyDescent="0.2">
      <c r="A2835" s="224" t="str">
        <f t="shared" si="846"/>
        <v/>
      </c>
      <c r="B2835" s="222">
        <f t="shared" si="847"/>
        <v>0</v>
      </c>
      <c r="C2835" s="223"/>
      <c r="D2835" s="224" t="str">
        <f t="shared" si="848"/>
        <v/>
      </c>
      <c r="E2835" s="225"/>
      <c r="F2835" s="226">
        <f t="shared" si="849"/>
        <v>0</v>
      </c>
      <c r="G2835" s="286">
        <f t="shared" si="850"/>
        <v>0</v>
      </c>
    </row>
    <row r="2836" spans="1:7" ht="24" customHeight="1" x14ac:dyDescent="0.2">
      <c r="A2836" s="287"/>
      <c r="D2836" s="97"/>
      <c r="E2836" s="98"/>
      <c r="F2836" s="273" t="s">
        <v>32</v>
      </c>
      <c r="G2836" s="288">
        <f>SUBTOTAL(9,G2828:G2835)</f>
        <v>0</v>
      </c>
    </row>
    <row r="2837" spans="1:7" ht="24" customHeight="1" x14ac:dyDescent="0.2">
      <c r="A2837" s="287"/>
      <c r="C2837" s="107" t="s">
        <v>606</v>
      </c>
      <c r="D2837" s="97"/>
      <c r="E2837" s="98"/>
      <c r="G2837" s="289"/>
    </row>
    <row r="2838" spans="1:7" s="229" customFormat="1" ht="24" customHeight="1" x14ac:dyDescent="0.2">
      <c r="A2838" s="224" t="str">
        <f t="shared" ref="A2838:A2846" si="851">IFERROR(VLOOKUP(C2838,Tabla_Insumos,4,FALSE),"")</f>
        <v/>
      </c>
      <c r="B2838" s="222" t="str">
        <f t="shared" ref="B2838:B2846" si="852">IFERROR(VLOOKUP(C2838,Tabla_Insumos,5,FALSE),"")</f>
        <v/>
      </c>
      <c r="C2838" s="223"/>
      <c r="D2838" s="224" t="str">
        <f t="shared" ref="D2838:D2846" si="853">IFERROR(VLOOKUP(C2838,Tabla_Insumos,2,FALSE),"")</f>
        <v/>
      </c>
      <c r="E2838" s="225"/>
      <c r="F2838" s="226">
        <f t="shared" ref="F2838:F2846" si="854">IFERROR(VLOOKUP(C2838,Tabla_Insumos,3,FALSE),0)</f>
        <v>0</v>
      </c>
      <c r="G2838" s="286">
        <f t="shared" ref="G2838:G2846" si="855">ROUND(E2838*F2838,2)</f>
        <v>0</v>
      </c>
    </row>
    <row r="2839" spans="1:7" s="229" customFormat="1" ht="24" customHeight="1" x14ac:dyDescent="0.2">
      <c r="A2839" s="224" t="str">
        <f t="shared" si="851"/>
        <v/>
      </c>
      <c r="B2839" s="222" t="str">
        <f t="shared" si="852"/>
        <v/>
      </c>
      <c r="C2839" s="223"/>
      <c r="D2839" s="224" t="str">
        <f t="shared" si="853"/>
        <v/>
      </c>
      <c r="E2839" s="225"/>
      <c r="F2839" s="226">
        <f t="shared" si="854"/>
        <v>0</v>
      </c>
      <c r="G2839" s="286">
        <f t="shared" si="855"/>
        <v>0</v>
      </c>
    </row>
    <row r="2840" spans="1:7" s="229" customFormat="1" ht="24" customHeight="1" x14ac:dyDescent="0.2">
      <c r="A2840" s="224" t="str">
        <f t="shared" si="851"/>
        <v/>
      </c>
      <c r="B2840" s="222" t="str">
        <f t="shared" si="852"/>
        <v/>
      </c>
      <c r="C2840" s="223"/>
      <c r="D2840" s="224" t="str">
        <f t="shared" si="853"/>
        <v/>
      </c>
      <c r="E2840" s="225"/>
      <c r="F2840" s="226">
        <f t="shared" si="854"/>
        <v>0</v>
      </c>
      <c r="G2840" s="286">
        <f t="shared" si="855"/>
        <v>0</v>
      </c>
    </row>
    <row r="2841" spans="1:7" s="229" customFormat="1" ht="24" customHeight="1" x14ac:dyDescent="0.2">
      <c r="A2841" s="224" t="str">
        <f t="shared" si="851"/>
        <v/>
      </c>
      <c r="B2841" s="222" t="str">
        <f t="shared" si="852"/>
        <v/>
      </c>
      <c r="C2841" s="223"/>
      <c r="D2841" s="224" t="str">
        <f t="shared" si="853"/>
        <v/>
      </c>
      <c r="E2841" s="225"/>
      <c r="F2841" s="226">
        <f t="shared" si="854"/>
        <v>0</v>
      </c>
      <c r="G2841" s="286">
        <f t="shared" si="855"/>
        <v>0</v>
      </c>
    </row>
    <row r="2842" spans="1:7" s="229" customFormat="1" ht="24" customHeight="1" x14ac:dyDescent="0.2">
      <c r="A2842" s="224" t="str">
        <f t="shared" si="851"/>
        <v/>
      </c>
      <c r="B2842" s="222" t="str">
        <f t="shared" si="852"/>
        <v/>
      </c>
      <c r="C2842" s="223"/>
      <c r="D2842" s="224" t="str">
        <f t="shared" si="853"/>
        <v/>
      </c>
      <c r="E2842" s="225"/>
      <c r="F2842" s="226">
        <f t="shared" si="854"/>
        <v>0</v>
      </c>
      <c r="G2842" s="286">
        <f t="shared" si="855"/>
        <v>0</v>
      </c>
    </row>
    <row r="2843" spans="1:7" s="229" customFormat="1" ht="24" customHeight="1" x14ac:dyDescent="0.2">
      <c r="A2843" s="224" t="str">
        <f t="shared" si="851"/>
        <v/>
      </c>
      <c r="B2843" s="222" t="str">
        <f t="shared" si="852"/>
        <v/>
      </c>
      <c r="C2843" s="223"/>
      <c r="D2843" s="224" t="str">
        <f t="shared" si="853"/>
        <v/>
      </c>
      <c r="E2843" s="225"/>
      <c r="F2843" s="226">
        <f t="shared" si="854"/>
        <v>0</v>
      </c>
      <c r="G2843" s="286">
        <f t="shared" si="855"/>
        <v>0</v>
      </c>
    </row>
    <row r="2844" spans="1:7" s="229" customFormat="1" ht="24" customHeight="1" x14ac:dyDescent="0.2">
      <c r="A2844" s="224" t="str">
        <f t="shared" si="851"/>
        <v/>
      </c>
      <c r="B2844" s="222" t="str">
        <f t="shared" si="852"/>
        <v/>
      </c>
      <c r="C2844" s="223"/>
      <c r="D2844" s="224" t="str">
        <f t="shared" si="853"/>
        <v/>
      </c>
      <c r="E2844" s="225"/>
      <c r="F2844" s="226">
        <f t="shared" si="854"/>
        <v>0</v>
      </c>
      <c r="G2844" s="286">
        <f t="shared" si="855"/>
        <v>0</v>
      </c>
    </row>
    <row r="2845" spans="1:7" s="229" customFormat="1" ht="24" customHeight="1" x14ac:dyDescent="0.2">
      <c r="A2845" s="224" t="str">
        <f t="shared" si="851"/>
        <v/>
      </c>
      <c r="B2845" s="222" t="str">
        <f t="shared" si="852"/>
        <v/>
      </c>
      <c r="C2845" s="223"/>
      <c r="D2845" s="224" t="str">
        <f t="shared" si="853"/>
        <v/>
      </c>
      <c r="E2845" s="225"/>
      <c r="F2845" s="226">
        <f t="shared" si="854"/>
        <v>0</v>
      </c>
      <c r="G2845" s="286">
        <f t="shared" si="855"/>
        <v>0</v>
      </c>
    </row>
    <row r="2846" spans="1:7" s="229" customFormat="1" ht="24" customHeight="1" x14ac:dyDescent="0.2">
      <c r="A2846" s="224" t="str">
        <f t="shared" si="851"/>
        <v/>
      </c>
      <c r="B2846" s="222" t="str">
        <f t="shared" si="852"/>
        <v/>
      </c>
      <c r="C2846" s="223"/>
      <c r="D2846" s="224" t="str">
        <f t="shared" si="853"/>
        <v/>
      </c>
      <c r="E2846" s="225"/>
      <c r="F2846" s="226">
        <f t="shared" si="854"/>
        <v>0</v>
      </c>
      <c r="G2846" s="286">
        <f t="shared" si="855"/>
        <v>0</v>
      </c>
    </row>
    <row r="2847" spans="1:7" ht="24" customHeight="1" x14ac:dyDescent="0.2">
      <c r="A2847" s="290"/>
      <c r="B2847" s="97"/>
      <c r="D2847" s="97"/>
      <c r="E2847" s="98"/>
      <c r="F2847" s="273" t="s">
        <v>33</v>
      </c>
      <c r="G2847" s="288">
        <f>SUBTOTAL(9,G2838:G2846)</f>
        <v>0</v>
      </c>
    </row>
    <row r="2848" spans="1:7" ht="24" customHeight="1" x14ac:dyDescent="0.2">
      <c r="A2848" s="291"/>
      <c r="B2848" s="97"/>
      <c r="D2848" s="97"/>
      <c r="E2848" s="98"/>
      <c r="G2848" s="289"/>
    </row>
    <row r="2849" spans="1:123" ht="24" customHeight="1" x14ac:dyDescent="0.2">
      <c r="A2849" s="292" t="str">
        <f>B2807</f>
        <v/>
      </c>
      <c r="B2849" s="293" t="str">
        <f>C2807</f>
        <v/>
      </c>
      <c r="C2849" s="104"/>
      <c r="D2849" s="104" t="s">
        <v>34</v>
      </c>
      <c r="E2849" s="105"/>
      <c r="F2849" s="295" t="s">
        <v>35</v>
      </c>
      <c r="G2849" s="294">
        <f>SUBTOTAL(9,G2812:G2848)</f>
        <v>0</v>
      </c>
    </row>
    <row r="2851" spans="1:123" ht="24" customHeight="1" x14ac:dyDescent="0.2">
      <c r="A2851" s="274" t="s">
        <v>37</v>
      </c>
      <c r="B2851" s="275"/>
      <c r="C2851" s="275"/>
      <c r="D2851" s="275"/>
      <c r="E2851" s="275"/>
      <c r="F2851" s="275"/>
      <c r="G2851" s="276"/>
    </row>
    <row r="2852" spans="1:123" ht="24" customHeight="1" x14ac:dyDescent="0.2">
      <c r="A2852" s="277" t="s">
        <v>602</v>
      </c>
      <c r="B2852" s="93" t="str">
        <f>Comitente</f>
        <v>DIRECCION PROVINCIAL DE ESPACIOS VERDES</v>
      </c>
      <c r="C2852" s="89"/>
      <c r="D2852" s="94"/>
      <c r="E2852" s="94"/>
      <c r="F2852" s="95"/>
      <c r="G2852" s="278"/>
    </row>
    <row r="2853" spans="1:123" ht="24" customHeight="1" x14ac:dyDescent="0.2">
      <c r="A2853" s="277" t="s">
        <v>603</v>
      </c>
      <c r="B2853" s="93">
        <f>Contratista</f>
        <v>0</v>
      </c>
      <c r="C2853" s="90"/>
      <c r="D2853" s="90"/>
      <c r="E2853" s="90"/>
      <c r="F2853" s="96"/>
      <c r="G2853" s="279"/>
    </row>
    <row r="2854" spans="1:123" ht="24" customHeight="1" x14ac:dyDescent="0.2">
      <c r="A2854" s="277" t="s">
        <v>24</v>
      </c>
      <c r="B2854" s="93" t="str">
        <f>Obra</f>
        <v>MANTENIMIENTO DEL ÁREA VERDE Y SISITEMA DE RIEGO DEL 
PARQUE BELGRANO E INFINITO POR DESCUBRIR - RENGLON 3</v>
      </c>
      <c r="C2854" s="90"/>
      <c r="D2854" s="90"/>
      <c r="E2854" s="90"/>
      <c r="F2854" s="96" t="s">
        <v>38</v>
      </c>
      <c r="G2854" s="280">
        <f>Fecha_Base</f>
        <v>44908</v>
      </c>
    </row>
    <row r="2855" spans="1:123" ht="24" customHeight="1" x14ac:dyDescent="0.2">
      <c r="A2855" s="281" t="s">
        <v>601</v>
      </c>
      <c r="B2855" s="91" t="str">
        <f>Ubicación</f>
        <v>CAPITAL</v>
      </c>
      <c r="C2855" s="91"/>
      <c r="D2855" s="97"/>
      <c r="E2855" s="98"/>
      <c r="G2855" s="282"/>
    </row>
    <row r="2856" spans="1:123" ht="24" customHeight="1" x14ac:dyDescent="0.2">
      <c r="A2856" s="281" t="s">
        <v>39</v>
      </c>
      <c r="B2856" s="100" t="str">
        <f>IFERROR(VALUE(LEFT(B2857,FIND(".",B2857)-1)),"")</f>
        <v/>
      </c>
      <c r="C2856" s="92" t="str">
        <f>IFERROR(VLOOKUP(B2856,Tabla_CyP,2,FALSE),"")</f>
        <v/>
      </c>
      <c r="E2856" s="98"/>
      <c r="G2856" s="282"/>
    </row>
    <row r="2857" spans="1:123" ht="24" customHeight="1" x14ac:dyDescent="0.2">
      <c r="A2857" s="281" t="s">
        <v>25</v>
      </c>
      <c r="B2857" s="101" t="str">
        <f>IFERROR(VLOOKUP(COUNTIF($A$1:A2857,"ANALISIS DE PRECIOS"),Tabla_NumeroItem,2,FALSE),"")</f>
        <v/>
      </c>
      <c r="C2857" s="92" t="str">
        <f>IFERROR(VLOOKUP(B2857,Tabla_CyP,2,FALSE),"")</f>
        <v/>
      </c>
      <c r="D2857" s="97"/>
      <c r="E2857" s="98"/>
      <c r="F2857" s="96" t="s">
        <v>26</v>
      </c>
      <c r="G2857" s="283" t="str">
        <f>IFERROR(VLOOKUP(B2857,Tabla_CyP,4,FALSE),"")</f>
        <v/>
      </c>
    </row>
    <row r="2858" spans="1:123" ht="24" customHeight="1" x14ac:dyDescent="0.2">
      <c r="A2858" s="281"/>
      <c r="B2858" s="91"/>
      <c r="D2858" s="97"/>
      <c r="E2858" s="98"/>
      <c r="G2858" s="282"/>
    </row>
    <row r="2859" spans="1:123" ht="24" customHeight="1" x14ac:dyDescent="0.2">
      <c r="A2859" s="331" t="s">
        <v>507</v>
      </c>
      <c r="B2859" s="332"/>
      <c r="C2859" s="333" t="s">
        <v>0</v>
      </c>
      <c r="D2859" s="333" t="s">
        <v>27</v>
      </c>
      <c r="E2859" s="335" t="s">
        <v>28</v>
      </c>
      <c r="F2859" s="337" t="s">
        <v>29</v>
      </c>
      <c r="G2859" s="337" t="s">
        <v>30</v>
      </c>
    </row>
    <row r="2860" spans="1:123" s="97" customFormat="1" ht="24" customHeight="1" x14ac:dyDescent="0.2">
      <c r="A2860" s="102" t="s">
        <v>508</v>
      </c>
      <c r="B2860" s="102" t="s">
        <v>509</v>
      </c>
      <c r="C2860" s="334"/>
      <c r="D2860" s="334"/>
      <c r="E2860" s="336"/>
      <c r="F2860" s="338"/>
      <c r="G2860" s="338"/>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284"/>
      <c r="B2861" s="103"/>
      <c r="C2861" s="143" t="s">
        <v>604</v>
      </c>
      <c r="D2861" s="104"/>
      <c r="E2861" s="105"/>
      <c r="F2861" s="106"/>
      <c r="G2861" s="285"/>
    </row>
    <row r="2862" spans="1:123" s="229" customFormat="1" ht="24" customHeight="1" x14ac:dyDescent="0.2">
      <c r="A2862" s="224" t="str">
        <f t="shared" ref="A2862:A2875" si="856">IFERROR(VLOOKUP(C2862,Tabla_Insumos,4,FALSE),"")</f>
        <v/>
      </c>
      <c r="B2862" s="222" t="str">
        <f>IFERROR(VLOOKUP(C2862,Tabla_Insumos,5,FALSE),"")</f>
        <v/>
      </c>
      <c r="C2862" s="223"/>
      <c r="D2862" s="224" t="str">
        <f t="shared" ref="D2862:D2875" si="857">IFERROR(VLOOKUP(C2862,Tabla_Insumos,2,FALSE),"")</f>
        <v/>
      </c>
      <c r="E2862" s="225"/>
      <c r="F2862" s="226">
        <f t="shared" ref="F2862:F2875" si="858">IFERROR(VLOOKUP(C2862,Tabla_Insumos,3,FALSE),0)</f>
        <v>0</v>
      </c>
      <c r="G2862" s="286">
        <f>ROUND(E2862*F2862,2)</f>
        <v>0</v>
      </c>
    </row>
    <row r="2863" spans="1:123" s="229" customFormat="1" ht="24" customHeight="1" x14ac:dyDescent="0.2">
      <c r="A2863" s="224" t="str">
        <f t="shared" si="856"/>
        <v/>
      </c>
      <c r="B2863" s="222" t="str">
        <f t="shared" ref="B2863:B2875" si="859">IFERROR(VLOOKUP(C2863,Tabla_Insumos,5,FALSE),"")</f>
        <v/>
      </c>
      <c r="C2863" s="223"/>
      <c r="D2863" s="224" t="str">
        <f t="shared" si="857"/>
        <v/>
      </c>
      <c r="E2863" s="225"/>
      <c r="F2863" s="226">
        <f t="shared" si="858"/>
        <v>0</v>
      </c>
      <c r="G2863" s="286">
        <f t="shared" ref="G2863:G2875" si="860">ROUND(E2863*F2863,2)</f>
        <v>0</v>
      </c>
    </row>
    <row r="2864" spans="1:123" s="229" customFormat="1" ht="24" customHeight="1" x14ac:dyDescent="0.2">
      <c r="A2864" s="224" t="str">
        <f t="shared" si="856"/>
        <v/>
      </c>
      <c r="B2864" s="222" t="str">
        <f t="shared" si="859"/>
        <v/>
      </c>
      <c r="C2864" s="223"/>
      <c r="D2864" s="224" t="str">
        <f t="shared" si="857"/>
        <v/>
      </c>
      <c r="E2864" s="225"/>
      <c r="F2864" s="226">
        <f t="shared" si="858"/>
        <v>0</v>
      </c>
      <c r="G2864" s="286">
        <f t="shared" si="860"/>
        <v>0</v>
      </c>
    </row>
    <row r="2865" spans="1:7" s="229" customFormat="1" ht="24" customHeight="1" x14ac:dyDescent="0.2">
      <c r="A2865" s="224" t="str">
        <f t="shared" si="856"/>
        <v/>
      </c>
      <c r="B2865" s="222" t="str">
        <f t="shared" si="859"/>
        <v/>
      </c>
      <c r="C2865" s="223"/>
      <c r="D2865" s="224" t="str">
        <f t="shared" si="857"/>
        <v/>
      </c>
      <c r="E2865" s="225"/>
      <c r="F2865" s="226">
        <f t="shared" si="858"/>
        <v>0</v>
      </c>
      <c r="G2865" s="286">
        <f t="shared" si="860"/>
        <v>0</v>
      </c>
    </row>
    <row r="2866" spans="1:7" s="229" customFormat="1" ht="24" customHeight="1" x14ac:dyDescent="0.2">
      <c r="A2866" s="224" t="str">
        <f t="shared" si="856"/>
        <v/>
      </c>
      <c r="B2866" s="222" t="str">
        <f t="shared" si="859"/>
        <v/>
      </c>
      <c r="C2866" s="223"/>
      <c r="D2866" s="224" t="str">
        <f t="shared" si="857"/>
        <v/>
      </c>
      <c r="E2866" s="225"/>
      <c r="F2866" s="226">
        <f t="shared" si="858"/>
        <v>0</v>
      </c>
      <c r="G2866" s="286">
        <f t="shared" si="860"/>
        <v>0</v>
      </c>
    </row>
    <row r="2867" spans="1:7" s="229" customFormat="1" ht="24" customHeight="1" x14ac:dyDescent="0.2">
      <c r="A2867" s="224" t="str">
        <f t="shared" si="856"/>
        <v/>
      </c>
      <c r="B2867" s="222" t="str">
        <f t="shared" si="859"/>
        <v/>
      </c>
      <c r="C2867" s="223"/>
      <c r="D2867" s="224" t="str">
        <f t="shared" si="857"/>
        <v/>
      </c>
      <c r="E2867" s="225"/>
      <c r="F2867" s="226">
        <f t="shared" si="858"/>
        <v>0</v>
      </c>
      <c r="G2867" s="286">
        <f t="shared" si="860"/>
        <v>0</v>
      </c>
    </row>
    <row r="2868" spans="1:7" s="229" customFormat="1" ht="24" customHeight="1" x14ac:dyDescent="0.2">
      <c r="A2868" s="224" t="str">
        <f t="shared" si="856"/>
        <v/>
      </c>
      <c r="B2868" s="222" t="str">
        <f t="shared" si="859"/>
        <v/>
      </c>
      <c r="C2868" s="223"/>
      <c r="D2868" s="224" t="str">
        <f t="shared" si="857"/>
        <v/>
      </c>
      <c r="E2868" s="225"/>
      <c r="F2868" s="226">
        <f t="shared" si="858"/>
        <v>0</v>
      </c>
      <c r="G2868" s="286">
        <f t="shared" si="860"/>
        <v>0</v>
      </c>
    </row>
    <row r="2869" spans="1:7" s="229" customFormat="1" ht="24" customHeight="1" x14ac:dyDescent="0.2">
      <c r="A2869" s="224" t="str">
        <f t="shared" si="856"/>
        <v/>
      </c>
      <c r="B2869" s="222" t="str">
        <f t="shared" si="859"/>
        <v/>
      </c>
      <c r="C2869" s="223"/>
      <c r="D2869" s="224" t="str">
        <f t="shared" si="857"/>
        <v/>
      </c>
      <c r="E2869" s="225"/>
      <c r="F2869" s="226">
        <f t="shared" si="858"/>
        <v>0</v>
      </c>
      <c r="G2869" s="286">
        <f t="shared" si="860"/>
        <v>0</v>
      </c>
    </row>
    <row r="2870" spans="1:7" s="229" customFormat="1" ht="24" customHeight="1" x14ac:dyDescent="0.2">
      <c r="A2870" s="224" t="str">
        <f t="shared" si="856"/>
        <v/>
      </c>
      <c r="B2870" s="222" t="str">
        <f t="shared" si="859"/>
        <v/>
      </c>
      <c r="C2870" s="223"/>
      <c r="D2870" s="224" t="str">
        <f t="shared" si="857"/>
        <v/>
      </c>
      <c r="E2870" s="225"/>
      <c r="F2870" s="226">
        <f t="shared" si="858"/>
        <v>0</v>
      </c>
      <c r="G2870" s="286">
        <f t="shared" si="860"/>
        <v>0</v>
      </c>
    </row>
    <row r="2871" spans="1:7" s="229" customFormat="1" ht="24" customHeight="1" x14ac:dyDescent="0.2">
      <c r="A2871" s="224" t="str">
        <f t="shared" si="856"/>
        <v/>
      </c>
      <c r="B2871" s="222" t="str">
        <f t="shared" si="859"/>
        <v/>
      </c>
      <c r="C2871" s="223"/>
      <c r="D2871" s="224" t="str">
        <f t="shared" si="857"/>
        <v/>
      </c>
      <c r="E2871" s="225"/>
      <c r="F2871" s="226">
        <f t="shared" si="858"/>
        <v>0</v>
      </c>
      <c r="G2871" s="286">
        <f t="shared" si="860"/>
        <v>0</v>
      </c>
    </row>
    <row r="2872" spans="1:7" s="229" customFormat="1" ht="24" customHeight="1" x14ac:dyDescent="0.2">
      <c r="A2872" s="224" t="str">
        <f t="shared" si="856"/>
        <v/>
      </c>
      <c r="B2872" s="222" t="str">
        <f t="shared" si="859"/>
        <v/>
      </c>
      <c r="C2872" s="223"/>
      <c r="D2872" s="224" t="str">
        <f t="shared" si="857"/>
        <v/>
      </c>
      <c r="E2872" s="225"/>
      <c r="F2872" s="226">
        <f t="shared" si="858"/>
        <v>0</v>
      </c>
      <c r="G2872" s="286">
        <f t="shared" si="860"/>
        <v>0</v>
      </c>
    </row>
    <row r="2873" spans="1:7" s="229" customFormat="1" ht="24" customHeight="1" x14ac:dyDescent="0.2">
      <c r="A2873" s="224" t="str">
        <f t="shared" si="856"/>
        <v/>
      </c>
      <c r="B2873" s="222" t="str">
        <f t="shared" si="859"/>
        <v/>
      </c>
      <c r="C2873" s="223"/>
      <c r="D2873" s="224" t="str">
        <f t="shared" si="857"/>
        <v/>
      </c>
      <c r="E2873" s="225"/>
      <c r="F2873" s="226">
        <f t="shared" si="858"/>
        <v>0</v>
      </c>
      <c r="G2873" s="286">
        <f t="shared" si="860"/>
        <v>0</v>
      </c>
    </row>
    <row r="2874" spans="1:7" s="229" customFormat="1" ht="24" customHeight="1" x14ac:dyDescent="0.2">
      <c r="A2874" s="224" t="str">
        <f t="shared" si="856"/>
        <v/>
      </c>
      <c r="B2874" s="222" t="str">
        <f t="shared" si="859"/>
        <v/>
      </c>
      <c r="C2874" s="223"/>
      <c r="D2874" s="224" t="str">
        <f t="shared" si="857"/>
        <v/>
      </c>
      <c r="E2874" s="225"/>
      <c r="F2874" s="226">
        <f t="shared" si="858"/>
        <v>0</v>
      </c>
      <c r="G2874" s="286">
        <f t="shared" si="860"/>
        <v>0</v>
      </c>
    </row>
    <row r="2875" spans="1:7" s="229" customFormat="1" ht="24" customHeight="1" x14ac:dyDescent="0.2">
      <c r="A2875" s="224" t="str">
        <f t="shared" si="856"/>
        <v/>
      </c>
      <c r="B2875" s="222" t="str">
        <f t="shared" si="859"/>
        <v/>
      </c>
      <c r="C2875" s="223"/>
      <c r="D2875" s="224" t="str">
        <f t="shared" si="857"/>
        <v/>
      </c>
      <c r="E2875" s="225"/>
      <c r="F2875" s="227">
        <f t="shared" si="858"/>
        <v>0</v>
      </c>
      <c r="G2875" s="286">
        <f t="shared" si="860"/>
        <v>0</v>
      </c>
    </row>
    <row r="2876" spans="1:7" ht="24" customHeight="1" x14ac:dyDescent="0.2">
      <c r="A2876" s="287"/>
      <c r="D2876" s="97"/>
      <c r="E2876" s="98"/>
      <c r="F2876" s="273" t="s">
        <v>31</v>
      </c>
      <c r="G2876" s="288">
        <f>SUBTOTAL(9,G2862:G2875)</f>
        <v>0</v>
      </c>
    </row>
    <row r="2877" spans="1:7" ht="24" customHeight="1" x14ac:dyDescent="0.2">
      <c r="A2877" s="287"/>
      <c r="C2877" s="107" t="s">
        <v>605</v>
      </c>
      <c r="D2877" s="97"/>
      <c r="E2877" s="98"/>
      <c r="G2877" s="289"/>
    </row>
    <row r="2878" spans="1:7" s="229" customFormat="1" ht="24" customHeight="1" x14ac:dyDescent="0.2">
      <c r="A2878" s="224" t="str">
        <f t="shared" ref="A2878:A2885" si="861">IFERROR(VLOOKUP(C2878,Tabla_Insumos,4,FALSE),"")</f>
        <v/>
      </c>
      <c r="B2878" s="222">
        <f t="shared" ref="B2878:B2885" si="862">IFERROR(VLOOKUP(A2878,Tabla_Indices,5,FALSE),"")</f>
        <v>0</v>
      </c>
      <c r="C2878" s="223"/>
      <c r="D2878" s="224" t="str">
        <f t="shared" ref="D2878:D2885" si="863">IFERROR(VLOOKUP(C2878,Tabla_Insumos,2,FALSE),"")</f>
        <v/>
      </c>
      <c r="E2878" s="225"/>
      <c r="F2878" s="228">
        <f t="shared" ref="F2878:F2885" si="864">IFERROR(VLOOKUP(C2878,Tabla_Insumos,3,FALSE),0)</f>
        <v>0</v>
      </c>
      <c r="G2878" s="286">
        <f>ROUND(E2878*F2878,2)</f>
        <v>0</v>
      </c>
    </row>
    <row r="2879" spans="1:7" s="229" customFormat="1" ht="24" customHeight="1" x14ac:dyDescent="0.2">
      <c r="A2879" s="224" t="str">
        <f t="shared" si="861"/>
        <v/>
      </c>
      <c r="B2879" s="222">
        <f t="shared" si="862"/>
        <v>0</v>
      </c>
      <c r="C2879" s="223"/>
      <c r="D2879" s="224" t="str">
        <f t="shared" si="863"/>
        <v/>
      </c>
      <c r="E2879" s="225"/>
      <c r="F2879" s="228">
        <f t="shared" si="864"/>
        <v>0</v>
      </c>
      <c r="G2879" s="286">
        <f>ROUND(E2879*F2879,2)</f>
        <v>0</v>
      </c>
    </row>
    <row r="2880" spans="1:7" s="229" customFormat="1" ht="24" customHeight="1" x14ac:dyDescent="0.2">
      <c r="A2880" s="224" t="str">
        <f t="shared" si="861"/>
        <v/>
      </c>
      <c r="B2880" s="222">
        <f t="shared" si="862"/>
        <v>0</v>
      </c>
      <c r="C2880" s="223"/>
      <c r="D2880" s="224" t="str">
        <f t="shared" si="863"/>
        <v/>
      </c>
      <c r="E2880" s="225"/>
      <c r="F2880" s="228">
        <f t="shared" si="864"/>
        <v>0</v>
      </c>
      <c r="G2880" s="286">
        <f t="shared" ref="G2880:G2885" si="865">ROUND(E2880*F2880,2)</f>
        <v>0</v>
      </c>
    </row>
    <row r="2881" spans="1:7" s="229" customFormat="1" ht="24" customHeight="1" x14ac:dyDescent="0.2">
      <c r="A2881" s="224" t="str">
        <f t="shared" si="861"/>
        <v/>
      </c>
      <c r="B2881" s="222">
        <f t="shared" si="862"/>
        <v>0</v>
      </c>
      <c r="C2881" s="223"/>
      <c r="D2881" s="224" t="str">
        <f t="shared" si="863"/>
        <v/>
      </c>
      <c r="E2881" s="225"/>
      <c r="F2881" s="228">
        <f t="shared" si="864"/>
        <v>0</v>
      </c>
      <c r="G2881" s="286">
        <f t="shared" si="865"/>
        <v>0</v>
      </c>
    </row>
    <row r="2882" spans="1:7" s="229" customFormat="1" ht="24" customHeight="1" x14ac:dyDescent="0.2">
      <c r="A2882" s="224" t="str">
        <f t="shared" si="861"/>
        <v/>
      </c>
      <c r="B2882" s="222">
        <f t="shared" si="862"/>
        <v>0</v>
      </c>
      <c r="C2882" s="223"/>
      <c r="D2882" s="224" t="str">
        <f t="shared" si="863"/>
        <v/>
      </c>
      <c r="E2882" s="225"/>
      <c r="F2882" s="226">
        <f t="shared" si="864"/>
        <v>0</v>
      </c>
      <c r="G2882" s="286">
        <f t="shared" si="865"/>
        <v>0</v>
      </c>
    </row>
    <row r="2883" spans="1:7" s="229" customFormat="1" ht="24" customHeight="1" x14ac:dyDescent="0.2">
      <c r="A2883" s="224" t="str">
        <f t="shared" si="861"/>
        <v/>
      </c>
      <c r="B2883" s="222">
        <f t="shared" si="862"/>
        <v>0</v>
      </c>
      <c r="C2883" s="223"/>
      <c r="D2883" s="224" t="str">
        <f t="shared" si="863"/>
        <v/>
      </c>
      <c r="E2883" s="225"/>
      <c r="F2883" s="226">
        <f t="shared" si="864"/>
        <v>0</v>
      </c>
      <c r="G2883" s="286">
        <f t="shared" si="865"/>
        <v>0</v>
      </c>
    </row>
    <row r="2884" spans="1:7" s="229" customFormat="1" ht="24" customHeight="1" x14ac:dyDescent="0.2">
      <c r="A2884" s="224" t="str">
        <f t="shared" si="861"/>
        <v/>
      </c>
      <c r="B2884" s="222">
        <f t="shared" si="862"/>
        <v>0</v>
      </c>
      <c r="C2884" s="223"/>
      <c r="D2884" s="224" t="str">
        <f t="shared" si="863"/>
        <v/>
      </c>
      <c r="E2884" s="225"/>
      <c r="F2884" s="226">
        <f t="shared" si="864"/>
        <v>0</v>
      </c>
      <c r="G2884" s="286">
        <f t="shared" si="865"/>
        <v>0</v>
      </c>
    </row>
    <row r="2885" spans="1:7" s="229" customFormat="1" ht="24" customHeight="1" x14ac:dyDescent="0.2">
      <c r="A2885" s="224" t="str">
        <f t="shared" si="861"/>
        <v/>
      </c>
      <c r="B2885" s="222">
        <f t="shared" si="862"/>
        <v>0</v>
      </c>
      <c r="C2885" s="223"/>
      <c r="D2885" s="224" t="str">
        <f t="shared" si="863"/>
        <v/>
      </c>
      <c r="E2885" s="225"/>
      <c r="F2885" s="226">
        <f t="shared" si="864"/>
        <v>0</v>
      </c>
      <c r="G2885" s="286">
        <f t="shared" si="865"/>
        <v>0</v>
      </c>
    </row>
    <row r="2886" spans="1:7" ht="24" customHeight="1" x14ac:dyDescent="0.2">
      <c r="A2886" s="287"/>
      <c r="D2886" s="97"/>
      <c r="E2886" s="98"/>
      <c r="F2886" s="273" t="s">
        <v>32</v>
      </c>
      <c r="G2886" s="288">
        <f>SUBTOTAL(9,G2878:G2885)</f>
        <v>0</v>
      </c>
    </row>
    <row r="2887" spans="1:7" ht="24" customHeight="1" x14ac:dyDescent="0.2">
      <c r="A2887" s="287"/>
      <c r="C2887" s="107" t="s">
        <v>606</v>
      </c>
      <c r="D2887" s="97"/>
      <c r="E2887" s="98"/>
      <c r="G2887" s="289"/>
    </row>
    <row r="2888" spans="1:7" s="229" customFormat="1" ht="24" customHeight="1" x14ac:dyDescent="0.2">
      <c r="A2888" s="224" t="str">
        <f t="shared" ref="A2888:A2896" si="866">IFERROR(VLOOKUP(C2888,Tabla_Insumos,4,FALSE),"")</f>
        <v/>
      </c>
      <c r="B2888" s="222" t="str">
        <f t="shared" ref="B2888:B2896" si="867">IFERROR(VLOOKUP(C2888,Tabla_Insumos,5,FALSE),"")</f>
        <v/>
      </c>
      <c r="C2888" s="223"/>
      <c r="D2888" s="224" t="str">
        <f t="shared" ref="D2888:D2896" si="868">IFERROR(VLOOKUP(C2888,Tabla_Insumos,2,FALSE),"")</f>
        <v/>
      </c>
      <c r="E2888" s="225"/>
      <c r="F2888" s="226">
        <f t="shared" ref="F2888:F2896" si="869">IFERROR(VLOOKUP(C2888,Tabla_Insumos,3,FALSE),0)</f>
        <v>0</v>
      </c>
      <c r="G2888" s="286">
        <f t="shared" ref="G2888:G2896" si="870">ROUND(E2888*F2888,2)</f>
        <v>0</v>
      </c>
    </row>
    <row r="2889" spans="1:7" s="229" customFormat="1" ht="24" customHeight="1" x14ac:dyDescent="0.2">
      <c r="A2889" s="224" t="str">
        <f t="shared" si="866"/>
        <v/>
      </c>
      <c r="B2889" s="222" t="str">
        <f t="shared" si="867"/>
        <v/>
      </c>
      <c r="C2889" s="223"/>
      <c r="D2889" s="224" t="str">
        <f t="shared" si="868"/>
        <v/>
      </c>
      <c r="E2889" s="225"/>
      <c r="F2889" s="226">
        <f t="shared" si="869"/>
        <v>0</v>
      </c>
      <c r="G2889" s="286">
        <f t="shared" si="870"/>
        <v>0</v>
      </c>
    </row>
    <row r="2890" spans="1:7" s="229" customFormat="1" ht="24" customHeight="1" x14ac:dyDescent="0.2">
      <c r="A2890" s="224" t="str">
        <f t="shared" si="866"/>
        <v/>
      </c>
      <c r="B2890" s="222" t="str">
        <f t="shared" si="867"/>
        <v/>
      </c>
      <c r="C2890" s="223"/>
      <c r="D2890" s="224" t="str">
        <f t="shared" si="868"/>
        <v/>
      </c>
      <c r="E2890" s="225"/>
      <c r="F2890" s="226">
        <f t="shared" si="869"/>
        <v>0</v>
      </c>
      <c r="G2890" s="286">
        <f t="shared" si="870"/>
        <v>0</v>
      </c>
    </row>
    <row r="2891" spans="1:7" s="229" customFormat="1" ht="24" customHeight="1" x14ac:dyDescent="0.2">
      <c r="A2891" s="224" t="str">
        <f t="shared" si="866"/>
        <v/>
      </c>
      <c r="B2891" s="222" t="str">
        <f t="shared" si="867"/>
        <v/>
      </c>
      <c r="C2891" s="223"/>
      <c r="D2891" s="224" t="str">
        <f t="shared" si="868"/>
        <v/>
      </c>
      <c r="E2891" s="225"/>
      <c r="F2891" s="226">
        <f t="shared" si="869"/>
        <v>0</v>
      </c>
      <c r="G2891" s="286">
        <f t="shared" si="870"/>
        <v>0</v>
      </c>
    </row>
    <row r="2892" spans="1:7" s="229" customFormat="1" ht="24" customHeight="1" x14ac:dyDescent="0.2">
      <c r="A2892" s="224" t="str">
        <f t="shared" si="866"/>
        <v/>
      </c>
      <c r="B2892" s="222" t="str">
        <f t="shared" si="867"/>
        <v/>
      </c>
      <c r="C2892" s="223"/>
      <c r="D2892" s="224" t="str">
        <f t="shared" si="868"/>
        <v/>
      </c>
      <c r="E2892" s="225"/>
      <c r="F2892" s="226">
        <f t="shared" si="869"/>
        <v>0</v>
      </c>
      <c r="G2892" s="286">
        <f t="shared" si="870"/>
        <v>0</v>
      </c>
    </row>
    <row r="2893" spans="1:7" s="229" customFormat="1" ht="24" customHeight="1" x14ac:dyDescent="0.2">
      <c r="A2893" s="224" t="str">
        <f t="shared" si="866"/>
        <v/>
      </c>
      <c r="B2893" s="222" t="str">
        <f t="shared" si="867"/>
        <v/>
      </c>
      <c r="C2893" s="223"/>
      <c r="D2893" s="224" t="str">
        <f t="shared" si="868"/>
        <v/>
      </c>
      <c r="E2893" s="225"/>
      <c r="F2893" s="226">
        <f t="shared" si="869"/>
        <v>0</v>
      </c>
      <c r="G2893" s="286">
        <f t="shared" si="870"/>
        <v>0</v>
      </c>
    </row>
    <row r="2894" spans="1:7" s="229" customFormat="1" ht="24" customHeight="1" x14ac:dyDescent="0.2">
      <c r="A2894" s="224" t="str">
        <f t="shared" si="866"/>
        <v/>
      </c>
      <c r="B2894" s="222" t="str">
        <f t="shared" si="867"/>
        <v/>
      </c>
      <c r="C2894" s="223"/>
      <c r="D2894" s="224" t="str">
        <f t="shared" si="868"/>
        <v/>
      </c>
      <c r="E2894" s="225"/>
      <c r="F2894" s="226">
        <f t="shared" si="869"/>
        <v>0</v>
      </c>
      <c r="G2894" s="286">
        <f t="shared" si="870"/>
        <v>0</v>
      </c>
    </row>
    <row r="2895" spans="1:7" s="229" customFormat="1" ht="24" customHeight="1" x14ac:dyDescent="0.2">
      <c r="A2895" s="224" t="str">
        <f t="shared" si="866"/>
        <v/>
      </c>
      <c r="B2895" s="222" t="str">
        <f t="shared" si="867"/>
        <v/>
      </c>
      <c r="C2895" s="223"/>
      <c r="D2895" s="224" t="str">
        <f t="shared" si="868"/>
        <v/>
      </c>
      <c r="E2895" s="225"/>
      <c r="F2895" s="226">
        <f t="shared" si="869"/>
        <v>0</v>
      </c>
      <c r="G2895" s="286">
        <f t="shared" si="870"/>
        <v>0</v>
      </c>
    </row>
    <row r="2896" spans="1:7" s="229" customFormat="1" ht="24" customHeight="1" x14ac:dyDescent="0.2">
      <c r="A2896" s="224" t="str">
        <f t="shared" si="866"/>
        <v/>
      </c>
      <c r="B2896" s="222" t="str">
        <f t="shared" si="867"/>
        <v/>
      </c>
      <c r="C2896" s="223"/>
      <c r="D2896" s="224" t="str">
        <f t="shared" si="868"/>
        <v/>
      </c>
      <c r="E2896" s="225"/>
      <c r="F2896" s="226">
        <f t="shared" si="869"/>
        <v>0</v>
      </c>
      <c r="G2896" s="286">
        <f t="shared" si="870"/>
        <v>0</v>
      </c>
    </row>
    <row r="2897" spans="1:123" ht="24" customHeight="1" x14ac:dyDescent="0.2">
      <c r="A2897" s="290"/>
      <c r="B2897" s="97"/>
      <c r="D2897" s="97"/>
      <c r="E2897" s="98"/>
      <c r="F2897" s="273" t="s">
        <v>33</v>
      </c>
      <c r="G2897" s="288">
        <f>SUBTOTAL(9,G2888:G2896)</f>
        <v>0</v>
      </c>
    </row>
    <row r="2898" spans="1:123" ht="24" customHeight="1" x14ac:dyDescent="0.2">
      <c r="A2898" s="291"/>
      <c r="B2898" s="97"/>
      <c r="D2898" s="97"/>
      <c r="E2898" s="98"/>
      <c r="G2898" s="289"/>
    </row>
    <row r="2899" spans="1:123" ht="24" customHeight="1" x14ac:dyDescent="0.2">
      <c r="A2899" s="292" t="str">
        <f>B2857</f>
        <v/>
      </c>
      <c r="B2899" s="293" t="str">
        <f>C2857</f>
        <v/>
      </c>
      <c r="C2899" s="104"/>
      <c r="D2899" s="104" t="s">
        <v>34</v>
      </c>
      <c r="E2899" s="105"/>
      <c r="F2899" s="295" t="s">
        <v>35</v>
      </c>
      <c r="G2899" s="294">
        <f>SUBTOTAL(9,G2862:G2898)</f>
        <v>0</v>
      </c>
    </row>
    <row r="2901" spans="1:123" ht="24" customHeight="1" x14ac:dyDescent="0.2">
      <c r="A2901" s="274" t="s">
        <v>37</v>
      </c>
      <c r="B2901" s="275"/>
      <c r="C2901" s="275"/>
      <c r="D2901" s="275"/>
      <c r="E2901" s="275"/>
      <c r="F2901" s="275"/>
      <c r="G2901" s="276"/>
    </row>
    <row r="2902" spans="1:123" ht="24" customHeight="1" x14ac:dyDescent="0.2">
      <c r="A2902" s="277" t="s">
        <v>602</v>
      </c>
      <c r="B2902" s="93" t="str">
        <f>Comitente</f>
        <v>DIRECCION PROVINCIAL DE ESPACIOS VERDES</v>
      </c>
      <c r="C2902" s="89"/>
      <c r="D2902" s="94"/>
      <c r="E2902" s="94"/>
      <c r="F2902" s="95"/>
      <c r="G2902" s="278"/>
    </row>
    <row r="2903" spans="1:123" ht="24" customHeight="1" x14ac:dyDescent="0.2">
      <c r="A2903" s="277" t="s">
        <v>603</v>
      </c>
      <c r="B2903" s="93">
        <f>Contratista</f>
        <v>0</v>
      </c>
      <c r="C2903" s="90"/>
      <c r="D2903" s="90"/>
      <c r="E2903" s="90"/>
      <c r="F2903" s="96"/>
      <c r="G2903" s="279"/>
    </row>
    <row r="2904" spans="1:123" ht="24" customHeight="1" x14ac:dyDescent="0.2">
      <c r="A2904" s="277" t="s">
        <v>24</v>
      </c>
      <c r="B2904" s="93" t="str">
        <f>Obra</f>
        <v>MANTENIMIENTO DEL ÁREA VERDE Y SISITEMA DE RIEGO DEL 
PARQUE BELGRANO E INFINITO POR DESCUBRIR - RENGLON 3</v>
      </c>
      <c r="C2904" s="90"/>
      <c r="D2904" s="90"/>
      <c r="E2904" s="90"/>
      <c r="F2904" s="96" t="s">
        <v>38</v>
      </c>
      <c r="G2904" s="280">
        <f>Fecha_Base</f>
        <v>44908</v>
      </c>
    </row>
    <row r="2905" spans="1:123" ht="24" customHeight="1" x14ac:dyDescent="0.2">
      <c r="A2905" s="281" t="s">
        <v>601</v>
      </c>
      <c r="B2905" s="91" t="str">
        <f>Ubicación</f>
        <v>CAPITAL</v>
      </c>
      <c r="C2905" s="91"/>
      <c r="D2905" s="97"/>
      <c r="E2905" s="98"/>
      <c r="G2905" s="282"/>
    </row>
    <row r="2906" spans="1:123" ht="24" customHeight="1" x14ac:dyDescent="0.2">
      <c r="A2906" s="281" t="s">
        <v>39</v>
      </c>
      <c r="B2906" s="100" t="str">
        <f>IFERROR(VALUE(LEFT(B2907,FIND(".",B2907)-1)),"")</f>
        <v/>
      </c>
      <c r="C2906" s="92" t="str">
        <f>IFERROR(VLOOKUP(B2906,Tabla_CyP,2,FALSE),"")</f>
        <v/>
      </c>
      <c r="E2906" s="98"/>
      <c r="G2906" s="282"/>
    </row>
    <row r="2907" spans="1:123" ht="24" customHeight="1" x14ac:dyDescent="0.2">
      <c r="A2907" s="281" t="s">
        <v>25</v>
      </c>
      <c r="B2907" s="101" t="str">
        <f>IFERROR(VLOOKUP(COUNTIF($A$1:A2907,"ANALISIS DE PRECIOS"),Tabla_NumeroItem,2,FALSE),"")</f>
        <v/>
      </c>
      <c r="C2907" s="92" t="str">
        <f>IFERROR(VLOOKUP(B2907,Tabla_CyP,2,FALSE),"")</f>
        <v/>
      </c>
      <c r="D2907" s="97"/>
      <c r="E2907" s="98"/>
      <c r="F2907" s="96" t="s">
        <v>26</v>
      </c>
      <c r="G2907" s="283" t="str">
        <f>IFERROR(VLOOKUP(B2907,Tabla_CyP,4,FALSE),"")</f>
        <v/>
      </c>
    </row>
    <row r="2908" spans="1:123" ht="24" customHeight="1" x14ac:dyDescent="0.2">
      <c r="A2908" s="281"/>
      <c r="B2908" s="91"/>
      <c r="D2908" s="97"/>
      <c r="E2908" s="98"/>
      <c r="G2908" s="282"/>
    </row>
    <row r="2909" spans="1:123" ht="24" customHeight="1" x14ac:dyDescent="0.2">
      <c r="A2909" s="331" t="s">
        <v>507</v>
      </c>
      <c r="B2909" s="332"/>
      <c r="C2909" s="333" t="s">
        <v>0</v>
      </c>
      <c r="D2909" s="333" t="s">
        <v>27</v>
      </c>
      <c r="E2909" s="335" t="s">
        <v>28</v>
      </c>
      <c r="F2909" s="337" t="s">
        <v>29</v>
      </c>
      <c r="G2909" s="337" t="s">
        <v>30</v>
      </c>
    </row>
    <row r="2910" spans="1:123" s="97" customFormat="1" ht="24" customHeight="1" x14ac:dyDescent="0.2">
      <c r="A2910" s="102" t="s">
        <v>508</v>
      </c>
      <c r="B2910" s="102" t="s">
        <v>509</v>
      </c>
      <c r="C2910" s="334"/>
      <c r="D2910" s="334"/>
      <c r="E2910" s="336"/>
      <c r="F2910" s="338"/>
      <c r="G2910" s="338"/>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284"/>
      <c r="B2911" s="103"/>
      <c r="C2911" s="143" t="s">
        <v>604</v>
      </c>
      <c r="D2911" s="104"/>
      <c r="E2911" s="105"/>
      <c r="F2911" s="106"/>
      <c r="G2911" s="285"/>
    </row>
    <row r="2912" spans="1:123" s="229" customFormat="1" ht="24" customHeight="1" x14ac:dyDescent="0.2">
      <c r="A2912" s="224" t="str">
        <f t="shared" ref="A2912:A2925" si="871">IFERROR(VLOOKUP(C2912,Tabla_Insumos,4,FALSE),"")</f>
        <v/>
      </c>
      <c r="B2912" s="222" t="str">
        <f>IFERROR(VLOOKUP(C2912,Tabla_Insumos,5,FALSE),"")</f>
        <v/>
      </c>
      <c r="C2912" s="223"/>
      <c r="D2912" s="224" t="str">
        <f t="shared" ref="D2912:D2925" si="872">IFERROR(VLOOKUP(C2912,Tabla_Insumos,2,FALSE),"")</f>
        <v/>
      </c>
      <c r="E2912" s="225"/>
      <c r="F2912" s="226">
        <f t="shared" ref="F2912:F2925" si="873">IFERROR(VLOOKUP(C2912,Tabla_Insumos,3,FALSE),0)</f>
        <v>0</v>
      </c>
      <c r="G2912" s="286">
        <f>ROUND(E2912*F2912,2)</f>
        <v>0</v>
      </c>
    </row>
    <row r="2913" spans="1:7" s="229" customFormat="1" ht="24" customHeight="1" x14ac:dyDescent="0.2">
      <c r="A2913" s="224" t="str">
        <f t="shared" si="871"/>
        <v/>
      </c>
      <c r="B2913" s="222" t="str">
        <f t="shared" ref="B2913:B2925" si="874">IFERROR(VLOOKUP(C2913,Tabla_Insumos,5,FALSE),"")</f>
        <v/>
      </c>
      <c r="C2913" s="223"/>
      <c r="D2913" s="224" t="str">
        <f t="shared" si="872"/>
        <v/>
      </c>
      <c r="E2913" s="225"/>
      <c r="F2913" s="226">
        <f t="shared" si="873"/>
        <v>0</v>
      </c>
      <c r="G2913" s="286">
        <f t="shared" ref="G2913:G2925" si="875">ROUND(E2913*F2913,2)</f>
        <v>0</v>
      </c>
    </row>
    <row r="2914" spans="1:7" s="229" customFormat="1" ht="24" customHeight="1" x14ac:dyDescent="0.2">
      <c r="A2914" s="224" t="str">
        <f t="shared" si="871"/>
        <v/>
      </c>
      <c r="B2914" s="222" t="str">
        <f t="shared" si="874"/>
        <v/>
      </c>
      <c r="C2914" s="223"/>
      <c r="D2914" s="224" t="str">
        <f t="shared" si="872"/>
        <v/>
      </c>
      <c r="E2914" s="225"/>
      <c r="F2914" s="226">
        <f t="shared" si="873"/>
        <v>0</v>
      </c>
      <c r="G2914" s="286">
        <f t="shared" si="875"/>
        <v>0</v>
      </c>
    </row>
    <row r="2915" spans="1:7" s="229" customFormat="1" ht="24" customHeight="1" x14ac:dyDescent="0.2">
      <c r="A2915" s="224" t="str">
        <f t="shared" si="871"/>
        <v/>
      </c>
      <c r="B2915" s="222" t="str">
        <f t="shared" si="874"/>
        <v/>
      </c>
      <c r="C2915" s="223"/>
      <c r="D2915" s="224" t="str">
        <f t="shared" si="872"/>
        <v/>
      </c>
      <c r="E2915" s="225"/>
      <c r="F2915" s="226">
        <f t="shared" si="873"/>
        <v>0</v>
      </c>
      <c r="G2915" s="286">
        <f t="shared" si="875"/>
        <v>0</v>
      </c>
    </row>
    <row r="2916" spans="1:7" s="229" customFormat="1" ht="24" customHeight="1" x14ac:dyDescent="0.2">
      <c r="A2916" s="224" t="str">
        <f t="shared" si="871"/>
        <v/>
      </c>
      <c r="B2916" s="222" t="str">
        <f t="shared" si="874"/>
        <v/>
      </c>
      <c r="C2916" s="223"/>
      <c r="D2916" s="224" t="str">
        <f t="shared" si="872"/>
        <v/>
      </c>
      <c r="E2916" s="225"/>
      <c r="F2916" s="226">
        <f t="shared" si="873"/>
        <v>0</v>
      </c>
      <c r="G2916" s="286">
        <f t="shared" si="875"/>
        <v>0</v>
      </c>
    </row>
    <row r="2917" spans="1:7" s="229" customFormat="1" ht="24" customHeight="1" x14ac:dyDescent="0.2">
      <c r="A2917" s="224" t="str">
        <f t="shared" si="871"/>
        <v/>
      </c>
      <c r="B2917" s="222" t="str">
        <f t="shared" si="874"/>
        <v/>
      </c>
      <c r="C2917" s="223"/>
      <c r="D2917" s="224" t="str">
        <f t="shared" si="872"/>
        <v/>
      </c>
      <c r="E2917" s="225"/>
      <c r="F2917" s="226">
        <f t="shared" si="873"/>
        <v>0</v>
      </c>
      <c r="G2917" s="286">
        <f t="shared" si="875"/>
        <v>0</v>
      </c>
    </row>
    <row r="2918" spans="1:7" s="229" customFormat="1" ht="24" customHeight="1" x14ac:dyDescent="0.2">
      <c r="A2918" s="224" t="str">
        <f t="shared" si="871"/>
        <v/>
      </c>
      <c r="B2918" s="222" t="str">
        <f t="shared" si="874"/>
        <v/>
      </c>
      <c r="C2918" s="223"/>
      <c r="D2918" s="224" t="str">
        <f t="shared" si="872"/>
        <v/>
      </c>
      <c r="E2918" s="225"/>
      <c r="F2918" s="226">
        <f t="shared" si="873"/>
        <v>0</v>
      </c>
      <c r="G2918" s="286">
        <f t="shared" si="875"/>
        <v>0</v>
      </c>
    </row>
    <row r="2919" spans="1:7" s="229" customFormat="1" ht="24" customHeight="1" x14ac:dyDescent="0.2">
      <c r="A2919" s="224" t="str">
        <f t="shared" si="871"/>
        <v/>
      </c>
      <c r="B2919" s="222" t="str">
        <f t="shared" si="874"/>
        <v/>
      </c>
      <c r="C2919" s="223"/>
      <c r="D2919" s="224" t="str">
        <f t="shared" si="872"/>
        <v/>
      </c>
      <c r="E2919" s="225"/>
      <c r="F2919" s="226">
        <f t="shared" si="873"/>
        <v>0</v>
      </c>
      <c r="G2919" s="286">
        <f t="shared" si="875"/>
        <v>0</v>
      </c>
    </row>
    <row r="2920" spans="1:7" s="229" customFormat="1" ht="24" customHeight="1" x14ac:dyDescent="0.2">
      <c r="A2920" s="224" t="str">
        <f t="shared" si="871"/>
        <v/>
      </c>
      <c r="B2920" s="222" t="str">
        <f t="shared" si="874"/>
        <v/>
      </c>
      <c r="C2920" s="223"/>
      <c r="D2920" s="224" t="str">
        <f t="shared" si="872"/>
        <v/>
      </c>
      <c r="E2920" s="225"/>
      <c r="F2920" s="226">
        <f t="shared" si="873"/>
        <v>0</v>
      </c>
      <c r="G2920" s="286">
        <f t="shared" si="875"/>
        <v>0</v>
      </c>
    </row>
    <row r="2921" spans="1:7" s="229" customFormat="1" ht="24" customHeight="1" x14ac:dyDescent="0.2">
      <c r="A2921" s="224" t="str">
        <f t="shared" si="871"/>
        <v/>
      </c>
      <c r="B2921" s="222" t="str">
        <f t="shared" si="874"/>
        <v/>
      </c>
      <c r="C2921" s="223"/>
      <c r="D2921" s="224" t="str">
        <f t="shared" si="872"/>
        <v/>
      </c>
      <c r="E2921" s="225"/>
      <c r="F2921" s="226">
        <f t="shared" si="873"/>
        <v>0</v>
      </c>
      <c r="G2921" s="286">
        <f t="shared" si="875"/>
        <v>0</v>
      </c>
    </row>
    <row r="2922" spans="1:7" s="229" customFormat="1" ht="24" customHeight="1" x14ac:dyDescent="0.2">
      <c r="A2922" s="224" t="str">
        <f t="shared" si="871"/>
        <v/>
      </c>
      <c r="B2922" s="222" t="str">
        <f t="shared" si="874"/>
        <v/>
      </c>
      <c r="C2922" s="223"/>
      <c r="D2922" s="224" t="str">
        <f t="shared" si="872"/>
        <v/>
      </c>
      <c r="E2922" s="225"/>
      <c r="F2922" s="226">
        <f t="shared" si="873"/>
        <v>0</v>
      </c>
      <c r="G2922" s="286">
        <f t="shared" si="875"/>
        <v>0</v>
      </c>
    </row>
    <row r="2923" spans="1:7" s="229" customFormat="1" ht="24" customHeight="1" x14ac:dyDescent="0.2">
      <c r="A2923" s="224" t="str">
        <f t="shared" si="871"/>
        <v/>
      </c>
      <c r="B2923" s="222" t="str">
        <f t="shared" si="874"/>
        <v/>
      </c>
      <c r="C2923" s="223"/>
      <c r="D2923" s="224" t="str">
        <f t="shared" si="872"/>
        <v/>
      </c>
      <c r="E2923" s="225"/>
      <c r="F2923" s="226">
        <f t="shared" si="873"/>
        <v>0</v>
      </c>
      <c r="G2923" s="286">
        <f t="shared" si="875"/>
        <v>0</v>
      </c>
    </row>
    <row r="2924" spans="1:7" s="229" customFormat="1" ht="24" customHeight="1" x14ac:dyDescent="0.2">
      <c r="A2924" s="224" t="str">
        <f t="shared" si="871"/>
        <v/>
      </c>
      <c r="B2924" s="222" t="str">
        <f t="shared" si="874"/>
        <v/>
      </c>
      <c r="C2924" s="223"/>
      <c r="D2924" s="224" t="str">
        <f t="shared" si="872"/>
        <v/>
      </c>
      <c r="E2924" s="225"/>
      <c r="F2924" s="226">
        <f t="shared" si="873"/>
        <v>0</v>
      </c>
      <c r="G2924" s="286">
        <f t="shared" si="875"/>
        <v>0</v>
      </c>
    </row>
    <row r="2925" spans="1:7" s="229" customFormat="1" ht="24" customHeight="1" x14ac:dyDescent="0.2">
      <c r="A2925" s="224" t="str">
        <f t="shared" si="871"/>
        <v/>
      </c>
      <c r="B2925" s="222" t="str">
        <f t="shared" si="874"/>
        <v/>
      </c>
      <c r="C2925" s="223"/>
      <c r="D2925" s="224" t="str">
        <f t="shared" si="872"/>
        <v/>
      </c>
      <c r="E2925" s="225"/>
      <c r="F2925" s="227">
        <f t="shared" si="873"/>
        <v>0</v>
      </c>
      <c r="G2925" s="286">
        <f t="shared" si="875"/>
        <v>0</v>
      </c>
    </row>
    <row r="2926" spans="1:7" ht="24" customHeight="1" x14ac:dyDescent="0.2">
      <c r="A2926" s="287"/>
      <c r="D2926" s="97"/>
      <c r="E2926" s="98"/>
      <c r="F2926" s="273" t="s">
        <v>31</v>
      </c>
      <c r="G2926" s="288">
        <f>SUBTOTAL(9,G2912:G2925)</f>
        <v>0</v>
      </c>
    </row>
    <row r="2927" spans="1:7" ht="24" customHeight="1" x14ac:dyDescent="0.2">
      <c r="A2927" s="287"/>
      <c r="C2927" s="107" t="s">
        <v>605</v>
      </c>
      <c r="D2927" s="97"/>
      <c r="E2927" s="98"/>
      <c r="G2927" s="289"/>
    </row>
    <row r="2928" spans="1:7" s="229" customFormat="1" ht="24" customHeight="1" x14ac:dyDescent="0.2">
      <c r="A2928" s="224" t="str">
        <f t="shared" ref="A2928:A2935" si="876">IFERROR(VLOOKUP(C2928,Tabla_Insumos,4,FALSE),"")</f>
        <v/>
      </c>
      <c r="B2928" s="222">
        <f t="shared" ref="B2928:B2935" si="877">IFERROR(VLOOKUP(A2928,Tabla_Indices,5,FALSE),"")</f>
        <v>0</v>
      </c>
      <c r="C2928" s="223"/>
      <c r="D2928" s="224" t="str">
        <f t="shared" ref="D2928:D2935" si="878">IFERROR(VLOOKUP(C2928,Tabla_Insumos,2,FALSE),"")</f>
        <v/>
      </c>
      <c r="E2928" s="225"/>
      <c r="F2928" s="228">
        <f t="shared" ref="F2928:F2935" si="879">IFERROR(VLOOKUP(C2928,Tabla_Insumos,3,FALSE),0)</f>
        <v>0</v>
      </c>
      <c r="G2928" s="286">
        <f>ROUND(E2928*F2928,2)</f>
        <v>0</v>
      </c>
    </row>
    <row r="2929" spans="1:7" s="229" customFormat="1" ht="24" customHeight="1" x14ac:dyDescent="0.2">
      <c r="A2929" s="224" t="str">
        <f t="shared" si="876"/>
        <v/>
      </c>
      <c r="B2929" s="222">
        <f t="shared" si="877"/>
        <v>0</v>
      </c>
      <c r="C2929" s="223"/>
      <c r="D2929" s="224" t="str">
        <f t="shared" si="878"/>
        <v/>
      </c>
      <c r="E2929" s="225"/>
      <c r="F2929" s="228">
        <f t="shared" si="879"/>
        <v>0</v>
      </c>
      <c r="G2929" s="286">
        <f>ROUND(E2929*F2929,2)</f>
        <v>0</v>
      </c>
    </row>
    <row r="2930" spans="1:7" s="229" customFormat="1" ht="24" customHeight="1" x14ac:dyDescent="0.2">
      <c r="A2930" s="224" t="str">
        <f t="shared" si="876"/>
        <v/>
      </c>
      <c r="B2930" s="222">
        <f t="shared" si="877"/>
        <v>0</v>
      </c>
      <c r="C2930" s="223"/>
      <c r="D2930" s="224" t="str">
        <f t="shared" si="878"/>
        <v/>
      </c>
      <c r="E2930" s="225"/>
      <c r="F2930" s="228">
        <f t="shared" si="879"/>
        <v>0</v>
      </c>
      <c r="G2930" s="286">
        <f t="shared" ref="G2930:G2935" si="880">ROUND(E2930*F2930,2)</f>
        <v>0</v>
      </c>
    </row>
    <row r="2931" spans="1:7" s="229" customFormat="1" ht="24" customHeight="1" x14ac:dyDescent="0.2">
      <c r="A2931" s="224" t="str">
        <f t="shared" si="876"/>
        <v/>
      </c>
      <c r="B2931" s="222">
        <f t="shared" si="877"/>
        <v>0</v>
      </c>
      <c r="C2931" s="223"/>
      <c r="D2931" s="224" t="str">
        <f t="shared" si="878"/>
        <v/>
      </c>
      <c r="E2931" s="225"/>
      <c r="F2931" s="228">
        <f t="shared" si="879"/>
        <v>0</v>
      </c>
      <c r="G2931" s="286">
        <f t="shared" si="880"/>
        <v>0</v>
      </c>
    </row>
    <row r="2932" spans="1:7" s="229" customFormat="1" ht="24" customHeight="1" x14ac:dyDescent="0.2">
      <c r="A2932" s="224" t="str">
        <f t="shared" si="876"/>
        <v/>
      </c>
      <c r="B2932" s="222">
        <f t="shared" si="877"/>
        <v>0</v>
      </c>
      <c r="C2932" s="223"/>
      <c r="D2932" s="224" t="str">
        <f t="shared" si="878"/>
        <v/>
      </c>
      <c r="E2932" s="225"/>
      <c r="F2932" s="226">
        <f t="shared" si="879"/>
        <v>0</v>
      </c>
      <c r="G2932" s="286">
        <f t="shared" si="880"/>
        <v>0</v>
      </c>
    </row>
    <row r="2933" spans="1:7" s="229" customFormat="1" ht="24" customHeight="1" x14ac:dyDescent="0.2">
      <c r="A2933" s="224" t="str">
        <f t="shared" si="876"/>
        <v/>
      </c>
      <c r="B2933" s="222">
        <f t="shared" si="877"/>
        <v>0</v>
      </c>
      <c r="C2933" s="223"/>
      <c r="D2933" s="224" t="str">
        <f t="shared" si="878"/>
        <v/>
      </c>
      <c r="E2933" s="225"/>
      <c r="F2933" s="226">
        <f t="shared" si="879"/>
        <v>0</v>
      </c>
      <c r="G2933" s="286">
        <f t="shared" si="880"/>
        <v>0</v>
      </c>
    </row>
    <row r="2934" spans="1:7" s="229" customFormat="1" ht="24" customHeight="1" x14ac:dyDescent="0.2">
      <c r="A2934" s="224" t="str">
        <f t="shared" si="876"/>
        <v/>
      </c>
      <c r="B2934" s="222">
        <f t="shared" si="877"/>
        <v>0</v>
      </c>
      <c r="C2934" s="223"/>
      <c r="D2934" s="224" t="str">
        <f t="shared" si="878"/>
        <v/>
      </c>
      <c r="E2934" s="225"/>
      <c r="F2934" s="226">
        <f t="shared" si="879"/>
        <v>0</v>
      </c>
      <c r="G2934" s="286">
        <f t="shared" si="880"/>
        <v>0</v>
      </c>
    </row>
    <row r="2935" spans="1:7" s="229" customFormat="1" ht="24" customHeight="1" x14ac:dyDescent="0.2">
      <c r="A2935" s="224" t="str">
        <f t="shared" si="876"/>
        <v/>
      </c>
      <c r="B2935" s="222">
        <f t="shared" si="877"/>
        <v>0</v>
      </c>
      <c r="C2935" s="223"/>
      <c r="D2935" s="224" t="str">
        <f t="shared" si="878"/>
        <v/>
      </c>
      <c r="E2935" s="225"/>
      <c r="F2935" s="226">
        <f t="shared" si="879"/>
        <v>0</v>
      </c>
      <c r="G2935" s="286">
        <f t="shared" si="880"/>
        <v>0</v>
      </c>
    </row>
    <row r="2936" spans="1:7" ht="24" customHeight="1" x14ac:dyDescent="0.2">
      <c r="A2936" s="287"/>
      <c r="D2936" s="97"/>
      <c r="E2936" s="98"/>
      <c r="F2936" s="273" t="s">
        <v>32</v>
      </c>
      <c r="G2936" s="288">
        <f>SUBTOTAL(9,G2928:G2935)</f>
        <v>0</v>
      </c>
    </row>
    <row r="2937" spans="1:7" ht="24" customHeight="1" x14ac:dyDescent="0.2">
      <c r="A2937" s="287"/>
      <c r="C2937" s="107" t="s">
        <v>606</v>
      </c>
      <c r="D2937" s="97"/>
      <c r="E2937" s="98"/>
      <c r="G2937" s="289"/>
    </row>
    <row r="2938" spans="1:7" s="229" customFormat="1" ht="24" customHeight="1" x14ac:dyDescent="0.2">
      <c r="A2938" s="224" t="str">
        <f t="shared" ref="A2938:A2946" si="881">IFERROR(VLOOKUP(C2938,Tabla_Insumos,4,FALSE),"")</f>
        <v/>
      </c>
      <c r="B2938" s="222" t="str">
        <f t="shared" ref="B2938:B2946" si="882">IFERROR(VLOOKUP(C2938,Tabla_Insumos,5,FALSE),"")</f>
        <v/>
      </c>
      <c r="C2938" s="223"/>
      <c r="D2938" s="224" t="str">
        <f t="shared" ref="D2938:D2946" si="883">IFERROR(VLOOKUP(C2938,Tabla_Insumos,2,FALSE),"")</f>
        <v/>
      </c>
      <c r="E2938" s="225"/>
      <c r="F2938" s="226">
        <f t="shared" ref="F2938:F2946" si="884">IFERROR(VLOOKUP(C2938,Tabla_Insumos,3,FALSE),0)</f>
        <v>0</v>
      </c>
      <c r="G2938" s="286">
        <f t="shared" ref="G2938:G2946" si="885">ROUND(E2938*F2938,2)</f>
        <v>0</v>
      </c>
    </row>
    <row r="2939" spans="1:7" s="229" customFormat="1" ht="24" customHeight="1" x14ac:dyDescent="0.2">
      <c r="A2939" s="224" t="str">
        <f t="shared" si="881"/>
        <v/>
      </c>
      <c r="B2939" s="222" t="str">
        <f t="shared" si="882"/>
        <v/>
      </c>
      <c r="C2939" s="223"/>
      <c r="D2939" s="224" t="str">
        <f t="shared" si="883"/>
        <v/>
      </c>
      <c r="E2939" s="225"/>
      <c r="F2939" s="226">
        <f t="shared" si="884"/>
        <v>0</v>
      </c>
      <c r="G2939" s="286">
        <f t="shared" si="885"/>
        <v>0</v>
      </c>
    </row>
    <row r="2940" spans="1:7" s="229" customFormat="1" ht="24" customHeight="1" x14ac:dyDescent="0.2">
      <c r="A2940" s="224" t="str">
        <f t="shared" si="881"/>
        <v/>
      </c>
      <c r="B2940" s="222" t="str">
        <f t="shared" si="882"/>
        <v/>
      </c>
      <c r="C2940" s="223"/>
      <c r="D2940" s="224" t="str">
        <f t="shared" si="883"/>
        <v/>
      </c>
      <c r="E2940" s="225"/>
      <c r="F2940" s="226">
        <f t="shared" si="884"/>
        <v>0</v>
      </c>
      <c r="G2940" s="286">
        <f t="shared" si="885"/>
        <v>0</v>
      </c>
    </row>
    <row r="2941" spans="1:7" s="229" customFormat="1" ht="24" customHeight="1" x14ac:dyDescent="0.2">
      <c r="A2941" s="224" t="str">
        <f t="shared" si="881"/>
        <v/>
      </c>
      <c r="B2941" s="222" t="str">
        <f t="shared" si="882"/>
        <v/>
      </c>
      <c r="C2941" s="223"/>
      <c r="D2941" s="224" t="str">
        <f t="shared" si="883"/>
        <v/>
      </c>
      <c r="E2941" s="225"/>
      <c r="F2941" s="226">
        <f t="shared" si="884"/>
        <v>0</v>
      </c>
      <c r="G2941" s="286">
        <f t="shared" si="885"/>
        <v>0</v>
      </c>
    </row>
    <row r="2942" spans="1:7" s="229" customFormat="1" ht="24" customHeight="1" x14ac:dyDescent="0.2">
      <c r="A2942" s="224" t="str">
        <f t="shared" si="881"/>
        <v/>
      </c>
      <c r="B2942" s="222" t="str">
        <f t="shared" si="882"/>
        <v/>
      </c>
      <c r="C2942" s="223"/>
      <c r="D2942" s="224" t="str">
        <f t="shared" si="883"/>
        <v/>
      </c>
      <c r="E2942" s="225"/>
      <c r="F2942" s="226">
        <f t="shared" si="884"/>
        <v>0</v>
      </c>
      <c r="G2942" s="286">
        <f t="shared" si="885"/>
        <v>0</v>
      </c>
    </row>
    <row r="2943" spans="1:7" s="229" customFormat="1" ht="24" customHeight="1" x14ac:dyDescent="0.2">
      <c r="A2943" s="224" t="str">
        <f t="shared" si="881"/>
        <v/>
      </c>
      <c r="B2943" s="222" t="str">
        <f t="shared" si="882"/>
        <v/>
      </c>
      <c r="C2943" s="223"/>
      <c r="D2943" s="224" t="str">
        <f t="shared" si="883"/>
        <v/>
      </c>
      <c r="E2943" s="225"/>
      <c r="F2943" s="226">
        <f t="shared" si="884"/>
        <v>0</v>
      </c>
      <c r="G2943" s="286">
        <f t="shared" si="885"/>
        <v>0</v>
      </c>
    </row>
    <row r="2944" spans="1:7" s="229" customFormat="1" ht="24" customHeight="1" x14ac:dyDescent="0.2">
      <c r="A2944" s="224" t="str">
        <f t="shared" si="881"/>
        <v/>
      </c>
      <c r="B2944" s="222" t="str">
        <f t="shared" si="882"/>
        <v/>
      </c>
      <c r="C2944" s="223"/>
      <c r="D2944" s="224" t="str">
        <f t="shared" si="883"/>
        <v/>
      </c>
      <c r="E2944" s="225"/>
      <c r="F2944" s="226">
        <f t="shared" si="884"/>
        <v>0</v>
      </c>
      <c r="G2944" s="286">
        <f t="shared" si="885"/>
        <v>0</v>
      </c>
    </row>
    <row r="2945" spans="1:123" s="229" customFormat="1" ht="24" customHeight="1" x14ac:dyDescent="0.2">
      <c r="A2945" s="224" t="str">
        <f t="shared" si="881"/>
        <v/>
      </c>
      <c r="B2945" s="222" t="str">
        <f t="shared" si="882"/>
        <v/>
      </c>
      <c r="C2945" s="223"/>
      <c r="D2945" s="224" t="str">
        <f t="shared" si="883"/>
        <v/>
      </c>
      <c r="E2945" s="225"/>
      <c r="F2945" s="226">
        <f t="shared" si="884"/>
        <v>0</v>
      </c>
      <c r="G2945" s="286">
        <f t="shared" si="885"/>
        <v>0</v>
      </c>
    </row>
    <row r="2946" spans="1:123" s="229" customFormat="1" ht="24" customHeight="1" x14ac:dyDescent="0.2">
      <c r="A2946" s="224" t="str">
        <f t="shared" si="881"/>
        <v/>
      </c>
      <c r="B2946" s="222" t="str">
        <f t="shared" si="882"/>
        <v/>
      </c>
      <c r="C2946" s="223"/>
      <c r="D2946" s="224" t="str">
        <f t="shared" si="883"/>
        <v/>
      </c>
      <c r="E2946" s="225"/>
      <c r="F2946" s="226">
        <f t="shared" si="884"/>
        <v>0</v>
      </c>
      <c r="G2946" s="286">
        <f t="shared" si="885"/>
        <v>0</v>
      </c>
    </row>
    <row r="2947" spans="1:123" ht="24" customHeight="1" x14ac:dyDescent="0.2">
      <c r="A2947" s="290"/>
      <c r="B2947" s="97"/>
      <c r="D2947" s="97"/>
      <c r="E2947" s="98"/>
      <c r="F2947" s="273" t="s">
        <v>33</v>
      </c>
      <c r="G2947" s="288">
        <f>SUBTOTAL(9,G2938:G2946)</f>
        <v>0</v>
      </c>
    </row>
    <row r="2948" spans="1:123" ht="24" customHeight="1" x14ac:dyDescent="0.2">
      <c r="A2948" s="291"/>
      <c r="B2948" s="97"/>
      <c r="D2948" s="97"/>
      <c r="E2948" s="98"/>
      <c r="G2948" s="289"/>
    </row>
    <row r="2949" spans="1:123" ht="24" customHeight="1" x14ac:dyDescent="0.2">
      <c r="A2949" s="292" t="str">
        <f>B2907</f>
        <v/>
      </c>
      <c r="B2949" s="293" t="str">
        <f>C2907</f>
        <v/>
      </c>
      <c r="C2949" s="104"/>
      <c r="D2949" s="104" t="s">
        <v>34</v>
      </c>
      <c r="E2949" s="105"/>
      <c r="F2949" s="295" t="s">
        <v>35</v>
      </c>
      <c r="G2949" s="294">
        <f>SUBTOTAL(9,G2912:G2948)</f>
        <v>0</v>
      </c>
    </row>
    <row r="2951" spans="1:123" ht="24" customHeight="1" x14ac:dyDescent="0.2">
      <c r="A2951" s="274" t="s">
        <v>37</v>
      </c>
      <c r="B2951" s="275"/>
      <c r="C2951" s="275"/>
      <c r="D2951" s="275"/>
      <c r="E2951" s="275"/>
      <c r="F2951" s="275"/>
      <c r="G2951" s="276"/>
    </row>
    <row r="2952" spans="1:123" ht="24" customHeight="1" x14ac:dyDescent="0.2">
      <c r="A2952" s="277" t="s">
        <v>602</v>
      </c>
      <c r="B2952" s="93" t="str">
        <f>Comitente</f>
        <v>DIRECCION PROVINCIAL DE ESPACIOS VERDES</v>
      </c>
      <c r="C2952" s="89"/>
      <c r="D2952" s="94"/>
      <c r="E2952" s="94"/>
      <c r="F2952" s="95"/>
      <c r="G2952" s="278"/>
    </row>
    <row r="2953" spans="1:123" ht="24" customHeight="1" x14ac:dyDescent="0.2">
      <c r="A2953" s="277" t="s">
        <v>603</v>
      </c>
      <c r="B2953" s="93">
        <f>Contratista</f>
        <v>0</v>
      </c>
      <c r="C2953" s="90"/>
      <c r="D2953" s="90"/>
      <c r="E2953" s="90"/>
      <c r="F2953" s="96"/>
      <c r="G2953" s="279"/>
    </row>
    <row r="2954" spans="1:123" ht="24" customHeight="1" x14ac:dyDescent="0.2">
      <c r="A2954" s="277" t="s">
        <v>24</v>
      </c>
      <c r="B2954" s="93" t="str">
        <f>Obra</f>
        <v>MANTENIMIENTO DEL ÁREA VERDE Y SISITEMA DE RIEGO DEL 
PARQUE BELGRANO E INFINITO POR DESCUBRIR - RENGLON 3</v>
      </c>
      <c r="C2954" s="90"/>
      <c r="D2954" s="90"/>
      <c r="E2954" s="90"/>
      <c r="F2954" s="96" t="s">
        <v>38</v>
      </c>
      <c r="G2954" s="280">
        <f>Fecha_Base</f>
        <v>44908</v>
      </c>
    </row>
    <row r="2955" spans="1:123" ht="24" customHeight="1" x14ac:dyDescent="0.2">
      <c r="A2955" s="281" t="s">
        <v>601</v>
      </c>
      <c r="B2955" s="91" t="str">
        <f>Ubicación</f>
        <v>CAPITAL</v>
      </c>
      <c r="C2955" s="91"/>
      <c r="D2955" s="97"/>
      <c r="E2955" s="98"/>
      <c r="G2955" s="282"/>
    </row>
    <row r="2956" spans="1:123" ht="24" customHeight="1" x14ac:dyDescent="0.2">
      <c r="A2956" s="281" t="s">
        <v>39</v>
      </c>
      <c r="B2956" s="100" t="str">
        <f>IFERROR(VALUE(LEFT(B2957,FIND(".",B2957)-1)),"")</f>
        <v/>
      </c>
      <c r="C2956" s="92" t="str">
        <f>IFERROR(VLOOKUP(B2956,Tabla_CyP,2,FALSE),"")</f>
        <v/>
      </c>
      <c r="E2956" s="98"/>
      <c r="G2956" s="282"/>
    </row>
    <row r="2957" spans="1:123" ht="24" customHeight="1" x14ac:dyDescent="0.2">
      <c r="A2957" s="281" t="s">
        <v>25</v>
      </c>
      <c r="B2957" s="101" t="str">
        <f>IFERROR(VLOOKUP(COUNTIF($A$1:A2957,"ANALISIS DE PRECIOS"),Tabla_NumeroItem,2,FALSE),"")</f>
        <v/>
      </c>
      <c r="C2957" s="92" t="str">
        <f>IFERROR(VLOOKUP(B2957,Tabla_CyP,2,FALSE),"")</f>
        <v/>
      </c>
      <c r="D2957" s="97"/>
      <c r="E2957" s="98"/>
      <c r="F2957" s="96" t="s">
        <v>26</v>
      </c>
      <c r="G2957" s="283" t="str">
        <f>IFERROR(VLOOKUP(B2957,Tabla_CyP,4,FALSE),"")</f>
        <v/>
      </c>
    </row>
    <row r="2958" spans="1:123" ht="24" customHeight="1" x14ac:dyDescent="0.2">
      <c r="A2958" s="281"/>
      <c r="B2958" s="91"/>
      <c r="D2958" s="97"/>
      <c r="E2958" s="98"/>
      <c r="G2958" s="282"/>
    </row>
    <row r="2959" spans="1:123" ht="24" customHeight="1" x14ac:dyDescent="0.2">
      <c r="A2959" s="331" t="s">
        <v>507</v>
      </c>
      <c r="B2959" s="332"/>
      <c r="C2959" s="333" t="s">
        <v>0</v>
      </c>
      <c r="D2959" s="333" t="s">
        <v>27</v>
      </c>
      <c r="E2959" s="335" t="s">
        <v>28</v>
      </c>
      <c r="F2959" s="337" t="s">
        <v>29</v>
      </c>
      <c r="G2959" s="337" t="s">
        <v>30</v>
      </c>
    </row>
    <row r="2960" spans="1:123" s="97" customFormat="1" ht="24" customHeight="1" x14ac:dyDescent="0.2">
      <c r="A2960" s="102" t="s">
        <v>508</v>
      </c>
      <c r="B2960" s="102" t="s">
        <v>509</v>
      </c>
      <c r="C2960" s="334"/>
      <c r="D2960" s="334"/>
      <c r="E2960" s="336"/>
      <c r="F2960" s="338"/>
      <c r="G2960" s="338"/>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284"/>
      <c r="B2961" s="103"/>
      <c r="C2961" s="143" t="s">
        <v>604</v>
      </c>
      <c r="D2961" s="104"/>
      <c r="E2961" s="105"/>
      <c r="F2961" s="106"/>
      <c r="G2961" s="285"/>
    </row>
    <row r="2962" spans="1:7" s="229" customFormat="1" ht="24" customHeight="1" x14ac:dyDescent="0.2">
      <c r="A2962" s="224" t="str">
        <f t="shared" ref="A2962:A2975" si="886">IFERROR(VLOOKUP(C2962,Tabla_Insumos,4,FALSE),"")</f>
        <v/>
      </c>
      <c r="B2962" s="222" t="str">
        <f>IFERROR(VLOOKUP(C2962,Tabla_Insumos,5,FALSE),"")</f>
        <v/>
      </c>
      <c r="C2962" s="223"/>
      <c r="D2962" s="224" t="str">
        <f t="shared" ref="D2962:D2975" si="887">IFERROR(VLOOKUP(C2962,Tabla_Insumos,2,FALSE),"")</f>
        <v/>
      </c>
      <c r="E2962" s="225"/>
      <c r="F2962" s="226">
        <f t="shared" ref="F2962:F2975" si="888">IFERROR(VLOOKUP(C2962,Tabla_Insumos,3,FALSE),0)</f>
        <v>0</v>
      </c>
      <c r="G2962" s="286">
        <f>ROUND(E2962*F2962,2)</f>
        <v>0</v>
      </c>
    </row>
    <row r="2963" spans="1:7" s="229" customFormat="1" ht="24" customHeight="1" x14ac:dyDescent="0.2">
      <c r="A2963" s="224" t="str">
        <f t="shared" si="886"/>
        <v/>
      </c>
      <c r="B2963" s="222" t="str">
        <f t="shared" ref="B2963:B2975" si="889">IFERROR(VLOOKUP(C2963,Tabla_Insumos,5,FALSE),"")</f>
        <v/>
      </c>
      <c r="C2963" s="223"/>
      <c r="D2963" s="224" t="str">
        <f t="shared" si="887"/>
        <v/>
      </c>
      <c r="E2963" s="225"/>
      <c r="F2963" s="226">
        <f t="shared" si="888"/>
        <v>0</v>
      </c>
      <c r="G2963" s="286">
        <f t="shared" ref="G2963:G2975" si="890">ROUND(E2963*F2963,2)</f>
        <v>0</v>
      </c>
    </row>
    <row r="2964" spans="1:7" s="229" customFormat="1" ht="24" customHeight="1" x14ac:dyDescent="0.2">
      <c r="A2964" s="224" t="str">
        <f t="shared" si="886"/>
        <v/>
      </c>
      <c r="B2964" s="222" t="str">
        <f t="shared" si="889"/>
        <v/>
      </c>
      <c r="C2964" s="223"/>
      <c r="D2964" s="224" t="str">
        <f t="shared" si="887"/>
        <v/>
      </c>
      <c r="E2964" s="225"/>
      <c r="F2964" s="226">
        <f t="shared" si="888"/>
        <v>0</v>
      </c>
      <c r="G2964" s="286">
        <f t="shared" si="890"/>
        <v>0</v>
      </c>
    </row>
    <row r="2965" spans="1:7" s="229" customFormat="1" ht="24" customHeight="1" x14ac:dyDescent="0.2">
      <c r="A2965" s="224" t="str">
        <f t="shared" si="886"/>
        <v/>
      </c>
      <c r="B2965" s="222" t="str">
        <f t="shared" si="889"/>
        <v/>
      </c>
      <c r="C2965" s="223"/>
      <c r="D2965" s="224" t="str">
        <f t="shared" si="887"/>
        <v/>
      </c>
      <c r="E2965" s="225"/>
      <c r="F2965" s="226">
        <f t="shared" si="888"/>
        <v>0</v>
      </c>
      <c r="G2965" s="286">
        <f t="shared" si="890"/>
        <v>0</v>
      </c>
    </row>
    <row r="2966" spans="1:7" s="229" customFormat="1" ht="24" customHeight="1" x14ac:dyDescent="0.2">
      <c r="A2966" s="224" t="str">
        <f t="shared" si="886"/>
        <v/>
      </c>
      <c r="B2966" s="222" t="str">
        <f t="shared" si="889"/>
        <v/>
      </c>
      <c r="C2966" s="223"/>
      <c r="D2966" s="224" t="str">
        <f t="shared" si="887"/>
        <v/>
      </c>
      <c r="E2966" s="225"/>
      <c r="F2966" s="226">
        <f t="shared" si="888"/>
        <v>0</v>
      </c>
      <c r="G2966" s="286">
        <f t="shared" si="890"/>
        <v>0</v>
      </c>
    </row>
    <row r="2967" spans="1:7" s="229" customFormat="1" ht="24" customHeight="1" x14ac:dyDescent="0.2">
      <c r="A2967" s="224" t="str">
        <f t="shared" si="886"/>
        <v/>
      </c>
      <c r="B2967" s="222" t="str">
        <f t="shared" si="889"/>
        <v/>
      </c>
      <c r="C2967" s="223"/>
      <c r="D2967" s="224" t="str">
        <f t="shared" si="887"/>
        <v/>
      </c>
      <c r="E2967" s="225"/>
      <c r="F2967" s="226">
        <f t="shared" si="888"/>
        <v>0</v>
      </c>
      <c r="G2967" s="286">
        <f t="shared" si="890"/>
        <v>0</v>
      </c>
    </row>
    <row r="2968" spans="1:7" s="229" customFormat="1" ht="24" customHeight="1" x14ac:dyDescent="0.2">
      <c r="A2968" s="224" t="str">
        <f t="shared" si="886"/>
        <v/>
      </c>
      <c r="B2968" s="222" t="str">
        <f t="shared" si="889"/>
        <v/>
      </c>
      <c r="C2968" s="223"/>
      <c r="D2968" s="224" t="str">
        <f t="shared" si="887"/>
        <v/>
      </c>
      <c r="E2968" s="225"/>
      <c r="F2968" s="226">
        <f t="shared" si="888"/>
        <v>0</v>
      </c>
      <c r="G2968" s="286">
        <f t="shared" si="890"/>
        <v>0</v>
      </c>
    </row>
    <row r="2969" spans="1:7" s="229" customFormat="1" ht="24" customHeight="1" x14ac:dyDescent="0.2">
      <c r="A2969" s="224" t="str">
        <f t="shared" si="886"/>
        <v/>
      </c>
      <c r="B2969" s="222" t="str">
        <f t="shared" si="889"/>
        <v/>
      </c>
      <c r="C2969" s="223"/>
      <c r="D2969" s="224" t="str">
        <f t="shared" si="887"/>
        <v/>
      </c>
      <c r="E2969" s="225"/>
      <c r="F2969" s="226">
        <f t="shared" si="888"/>
        <v>0</v>
      </c>
      <c r="G2969" s="286">
        <f t="shared" si="890"/>
        <v>0</v>
      </c>
    </row>
    <row r="2970" spans="1:7" s="229" customFormat="1" ht="24" customHeight="1" x14ac:dyDescent="0.2">
      <c r="A2970" s="224" t="str">
        <f t="shared" si="886"/>
        <v/>
      </c>
      <c r="B2970" s="222" t="str">
        <f t="shared" si="889"/>
        <v/>
      </c>
      <c r="C2970" s="223"/>
      <c r="D2970" s="224" t="str">
        <f t="shared" si="887"/>
        <v/>
      </c>
      <c r="E2970" s="225"/>
      <c r="F2970" s="226">
        <f t="shared" si="888"/>
        <v>0</v>
      </c>
      <c r="G2970" s="286">
        <f t="shared" si="890"/>
        <v>0</v>
      </c>
    </row>
    <row r="2971" spans="1:7" s="229" customFormat="1" ht="24" customHeight="1" x14ac:dyDescent="0.2">
      <c r="A2971" s="224" t="str">
        <f t="shared" si="886"/>
        <v/>
      </c>
      <c r="B2971" s="222" t="str">
        <f t="shared" si="889"/>
        <v/>
      </c>
      <c r="C2971" s="223"/>
      <c r="D2971" s="224" t="str">
        <f t="shared" si="887"/>
        <v/>
      </c>
      <c r="E2971" s="225"/>
      <c r="F2971" s="226">
        <f t="shared" si="888"/>
        <v>0</v>
      </c>
      <c r="G2971" s="286">
        <f t="shared" si="890"/>
        <v>0</v>
      </c>
    </row>
    <row r="2972" spans="1:7" s="229" customFormat="1" ht="24" customHeight="1" x14ac:dyDescent="0.2">
      <c r="A2972" s="224" t="str">
        <f t="shared" si="886"/>
        <v/>
      </c>
      <c r="B2972" s="222" t="str">
        <f t="shared" si="889"/>
        <v/>
      </c>
      <c r="C2972" s="223"/>
      <c r="D2972" s="224" t="str">
        <f t="shared" si="887"/>
        <v/>
      </c>
      <c r="E2972" s="225"/>
      <c r="F2972" s="226">
        <f t="shared" si="888"/>
        <v>0</v>
      </c>
      <c r="G2972" s="286">
        <f t="shared" si="890"/>
        <v>0</v>
      </c>
    </row>
    <row r="2973" spans="1:7" s="229" customFormat="1" ht="24" customHeight="1" x14ac:dyDescent="0.2">
      <c r="A2973" s="224" t="str">
        <f t="shared" si="886"/>
        <v/>
      </c>
      <c r="B2973" s="222" t="str">
        <f t="shared" si="889"/>
        <v/>
      </c>
      <c r="C2973" s="223"/>
      <c r="D2973" s="224" t="str">
        <f t="shared" si="887"/>
        <v/>
      </c>
      <c r="E2973" s="225"/>
      <c r="F2973" s="226">
        <f t="shared" si="888"/>
        <v>0</v>
      </c>
      <c r="G2973" s="286">
        <f t="shared" si="890"/>
        <v>0</v>
      </c>
    </row>
    <row r="2974" spans="1:7" s="229" customFormat="1" ht="24" customHeight="1" x14ac:dyDescent="0.2">
      <c r="A2974" s="224" t="str">
        <f t="shared" si="886"/>
        <v/>
      </c>
      <c r="B2974" s="222" t="str">
        <f t="shared" si="889"/>
        <v/>
      </c>
      <c r="C2974" s="223"/>
      <c r="D2974" s="224" t="str">
        <f t="shared" si="887"/>
        <v/>
      </c>
      <c r="E2974" s="225"/>
      <c r="F2974" s="226">
        <f t="shared" si="888"/>
        <v>0</v>
      </c>
      <c r="G2974" s="286">
        <f t="shared" si="890"/>
        <v>0</v>
      </c>
    </row>
    <row r="2975" spans="1:7" s="229" customFormat="1" ht="24" customHeight="1" x14ac:dyDescent="0.2">
      <c r="A2975" s="224" t="str">
        <f t="shared" si="886"/>
        <v/>
      </c>
      <c r="B2975" s="222" t="str">
        <f t="shared" si="889"/>
        <v/>
      </c>
      <c r="C2975" s="223"/>
      <c r="D2975" s="224" t="str">
        <f t="shared" si="887"/>
        <v/>
      </c>
      <c r="E2975" s="225"/>
      <c r="F2975" s="227">
        <f t="shared" si="888"/>
        <v>0</v>
      </c>
      <c r="G2975" s="286">
        <f t="shared" si="890"/>
        <v>0</v>
      </c>
    </row>
    <row r="2976" spans="1:7" ht="24" customHeight="1" x14ac:dyDescent="0.2">
      <c r="A2976" s="287"/>
      <c r="D2976" s="97"/>
      <c r="E2976" s="98"/>
      <c r="F2976" s="273" t="s">
        <v>31</v>
      </c>
      <c r="G2976" s="288">
        <f>SUBTOTAL(9,G2962:G2975)</f>
        <v>0</v>
      </c>
    </row>
    <row r="2977" spans="1:7" ht="24" customHeight="1" x14ac:dyDescent="0.2">
      <c r="A2977" s="287"/>
      <c r="C2977" s="107" t="s">
        <v>605</v>
      </c>
      <c r="D2977" s="97"/>
      <c r="E2977" s="98"/>
      <c r="G2977" s="289"/>
    </row>
    <row r="2978" spans="1:7" s="229" customFormat="1" ht="24" customHeight="1" x14ac:dyDescent="0.2">
      <c r="A2978" s="224" t="str">
        <f t="shared" ref="A2978:A2985" si="891">IFERROR(VLOOKUP(C2978,Tabla_Insumos,4,FALSE),"")</f>
        <v/>
      </c>
      <c r="B2978" s="222">
        <f t="shared" ref="B2978:B2985" si="892">IFERROR(VLOOKUP(A2978,Tabla_Indices,5,FALSE),"")</f>
        <v>0</v>
      </c>
      <c r="C2978" s="223"/>
      <c r="D2978" s="224" t="str">
        <f t="shared" ref="D2978:D2985" si="893">IFERROR(VLOOKUP(C2978,Tabla_Insumos,2,FALSE),"")</f>
        <v/>
      </c>
      <c r="E2978" s="225"/>
      <c r="F2978" s="228">
        <f t="shared" ref="F2978:F2985" si="894">IFERROR(VLOOKUP(C2978,Tabla_Insumos,3,FALSE),0)</f>
        <v>0</v>
      </c>
      <c r="G2978" s="286">
        <f>ROUND(E2978*F2978,2)</f>
        <v>0</v>
      </c>
    </row>
    <row r="2979" spans="1:7" s="229" customFormat="1" ht="24" customHeight="1" x14ac:dyDescent="0.2">
      <c r="A2979" s="224" t="str">
        <f t="shared" si="891"/>
        <v/>
      </c>
      <c r="B2979" s="222">
        <f t="shared" si="892"/>
        <v>0</v>
      </c>
      <c r="C2979" s="223"/>
      <c r="D2979" s="224" t="str">
        <f t="shared" si="893"/>
        <v/>
      </c>
      <c r="E2979" s="225"/>
      <c r="F2979" s="228">
        <f t="shared" si="894"/>
        <v>0</v>
      </c>
      <c r="G2979" s="286">
        <f>ROUND(E2979*F2979,2)</f>
        <v>0</v>
      </c>
    </row>
    <row r="2980" spans="1:7" s="229" customFormat="1" ht="24" customHeight="1" x14ac:dyDescent="0.2">
      <c r="A2980" s="224" t="str">
        <f t="shared" si="891"/>
        <v/>
      </c>
      <c r="B2980" s="222">
        <f t="shared" si="892"/>
        <v>0</v>
      </c>
      <c r="C2980" s="223"/>
      <c r="D2980" s="224" t="str">
        <f t="shared" si="893"/>
        <v/>
      </c>
      <c r="E2980" s="225"/>
      <c r="F2980" s="228">
        <f t="shared" si="894"/>
        <v>0</v>
      </c>
      <c r="G2980" s="286">
        <f t="shared" ref="G2980:G2985" si="895">ROUND(E2980*F2980,2)</f>
        <v>0</v>
      </c>
    </row>
    <row r="2981" spans="1:7" s="229" customFormat="1" ht="24" customHeight="1" x14ac:dyDescent="0.2">
      <c r="A2981" s="224" t="str">
        <f t="shared" si="891"/>
        <v/>
      </c>
      <c r="B2981" s="222">
        <f t="shared" si="892"/>
        <v>0</v>
      </c>
      <c r="C2981" s="223"/>
      <c r="D2981" s="224" t="str">
        <f t="shared" si="893"/>
        <v/>
      </c>
      <c r="E2981" s="225"/>
      <c r="F2981" s="228">
        <f t="shared" si="894"/>
        <v>0</v>
      </c>
      <c r="G2981" s="286">
        <f t="shared" si="895"/>
        <v>0</v>
      </c>
    </row>
    <row r="2982" spans="1:7" s="229" customFormat="1" ht="24" customHeight="1" x14ac:dyDescent="0.2">
      <c r="A2982" s="224" t="str">
        <f t="shared" si="891"/>
        <v/>
      </c>
      <c r="B2982" s="222">
        <f t="shared" si="892"/>
        <v>0</v>
      </c>
      <c r="C2982" s="223"/>
      <c r="D2982" s="224" t="str">
        <f t="shared" si="893"/>
        <v/>
      </c>
      <c r="E2982" s="225"/>
      <c r="F2982" s="226">
        <f t="shared" si="894"/>
        <v>0</v>
      </c>
      <c r="G2982" s="286">
        <f t="shared" si="895"/>
        <v>0</v>
      </c>
    </row>
    <row r="2983" spans="1:7" s="229" customFormat="1" ht="24" customHeight="1" x14ac:dyDescent="0.2">
      <c r="A2983" s="224" t="str">
        <f t="shared" si="891"/>
        <v/>
      </c>
      <c r="B2983" s="222">
        <f t="shared" si="892"/>
        <v>0</v>
      </c>
      <c r="C2983" s="223"/>
      <c r="D2983" s="224" t="str">
        <f t="shared" si="893"/>
        <v/>
      </c>
      <c r="E2983" s="225"/>
      <c r="F2983" s="226">
        <f t="shared" si="894"/>
        <v>0</v>
      </c>
      <c r="G2983" s="286">
        <f t="shared" si="895"/>
        <v>0</v>
      </c>
    </row>
    <row r="2984" spans="1:7" s="229" customFormat="1" ht="24" customHeight="1" x14ac:dyDescent="0.2">
      <c r="A2984" s="224" t="str">
        <f t="shared" si="891"/>
        <v/>
      </c>
      <c r="B2984" s="222">
        <f t="shared" si="892"/>
        <v>0</v>
      </c>
      <c r="C2984" s="223"/>
      <c r="D2984" s="224" t="str">
        <f t="shared" si="893"/>
        <v/>
      </c>
      <c r="E2984" s="225"/>
      <c r="F2984" s="226">
        <f t="shared" si="894"/>
        <v>0</v>
      </c>
      <c r="G2984" s="286">
        <f t="shared" si="895"/>
        <v>0</v>
      </c>
    </row>
    <row r="2985" spans="1:7" s="229" customFormat="1" ht="24" customHeight="1" x14ac:dyDescent="0.2">
      <c r="A2985" s="224" t="str">
        <f t="shared" si="891"/>
        <v/>
      </c>
      <c r="B2985" s="222">
        <f t="shared" si="892"/>
        <v>0</v>
      </c>
      <c r="C2985" s="223"/>
      <c r="D2985" s="224" t="str">
        <f t="shared" si="893"/>
        <v/>
      </c>
      <c r="E2985" s="225"/>
      <c r="F2985" s="226">
        <f t="shared" si="894"/>
        <v>0</v>
      </c>
      <c r="G2985" s="286">
        <f t="shared" si="895"/>
        <v>0</v>
      </c>
    </row>
    <row r="2986" spans="1:7" ht="24" customHeight="1" x14ac:dyDescent="0.2">
      <c r="A2986" s="287"/>
      <c r="D2986" s="97"/>
      <c r="E2986" s="98"/>
      <c r="F2986" s="273" t="s">
        <v>32</v>
      </c>
      <c r="G2986" s="288">
        <f>SUBTOTAL(9,G2978:G2985)</f>
        <v>0</v>
      </c>
    </row>
    <row r="2987" spans="1:7" ht="24" customHeight="1" x14ac:dyDescent="0.2">
      <c r="A2987" s="287"/>
      <c r="C2987" s="107" t="s">
        <v>606</v>
      </c>
      <c r="D2987" s="97"/>
      <c r="E2987" s="98"/>
      <c r="G2987" s="289"/>
    </row>
    <row r="2988" spans="1:7" s="229" customFormat="1" ht="24" customHeight="1" x14ac:dyDescent="0.2">
      <c r="A2988" s="224" t="str">
        <f t="shared" ref="A2988:A2996" si="896">IFERROR(VLOOKUP(C2988,Tabla_Insumos,4,FALSE),"")</f>
        <v/>
      </c>
      <c r="B2988" s="222" t="str">
        <f t="shared" ref="B2988:B2996" si="897">IFERROR(VLOOKUP(C2988,Tabla_Insumos,5,FALSE),"")</f>
        <v/>
      </c>
      <c r="C2988" s="223"/>
      <c r="D2988" s="224" t="str">
        <f t="shared" ref="D2988:D2996" si="898">IFERROR(VLOOKUP(C2988,Tabla_Insumos,2,FALSE),"")</f>
        <v/>
      </c>
      <c r="E2988" s="225"/>
      <c r="F2988" s="226">
        <f t="shared" ref="F2988:F2996" si="899">IFERROR(VLOOKUP(C2988,Tabla_Insumos,3,FALSE),0)</f>
        <v>0</v>
      </c>
      <c r="G2988" s="286">
        <f t="shared" ref="G2988:G2996" si="900">ROUND(E2988*F2988,2)</f>
        <v>0</v>
      </c>
    </row>
    <row r="2989" spans="1:7" s="229" customFormat="1" ht="24" customHeight="1" x14ac:dyDescent="0.2">
      <c r="A2989" s="224" t="str">
        <f t="shared" si="896"/>
        <v/>
      </c>
      <c r="B2989" s="222" t="str">
        <f t="shared" si="897"/>
        <v/>
      </c>
      <c r="C2989" s="223"/>
      <c r="D2989" s="224" t="str">
        <f t="shared" si="898"/>
        <v/>
      </c>
      <c r="E2989" s="225"/>
      <c r="F2989" s="226">
        <f t="shared" si="899"/>
        <v>0</v>
      </c>
      <c r="G2989" s="286">
        <f t="shared" si="900"/>
        <v>0</v>
      </c>
    </row>
    <row r="2990" spans="1:7" s="229" customFormat="1" ht="24" customHeight="1" x14ac:dyDescent="0.2">
      <c r="A2990" s="224" t="str">
        <f t="shared" si="896"/>
        <v/>
      </c>
      <c r="B2990" s="222" t="str">
        <f t="shared" si="897"/>
        <v/>
      </c>
      <c r="C2990" s="223"/>
      <c r="D2990" s="224" t="str">
        <f t="shared" si="898"/>
        <v/>
      </c>
      <c r="E2990" s="225"/>
      <c r="F2990" s="226">
        <f t="shared" si="899"/>
        <v>0</v>
      </c>
      <c r="G2990" s="286">
        <f t="shared" si="900"/>
        <v>0</v>
      </c>
    </row>
    <row r="2991" spans="1:7" s="229" customFormat="1" ht="24" customHeight="1" x14ac:dyDescent="0.2">
      <c r="A2991" s="224" t="str">
        <f t="shared" si="896"/>
        <v/>
      </c>
      <c r="B2991" s="222" t="str">
        <f t="shared" si="897"/>
        <v/>
      </c>
      <c r="C2991" s="223"/>
      <c r="D2991" s="224" t="str">
        <f t="shared" si="898"/>
        <v/>
      </c>
      <c r="E2991" s="225"/>
      <c r="F2991" s="226">
        <f t="shared" si="899"/>
        <v>0</v>
      </c>
      <c r="G2991" s="286">
        <f t="shared" si="900"/>
        <v>0</v>
      </c>
    </row>
    <row r="2992" spans="1:7" s="229" customFormat="1" ht="24" customHeight="1" x14ac:dyDescent="0.2">
      <c r="A2992" s="224" t="str">
        <f t="shared" si="896"/>
        <v/>
      </c>
      <c r="B2992" s="222" t="str">
        <f t="shared" si="897"/>
        <v/>
      </c>
      <c r="C2992" s="223"/>
      <c r="D2992" s="224" t="str">
        <f t="shared" si="898"/>
        <v/>
      </c>
      <c r="E2992" s="225"/>
      <c r="F2992" s="226">
        <f t="shared" si="899"/>
        <v>0</v>
      </c>
      <c r="G2992" s="286">
        <f t="shared" si="900"/>
        <v>0</v>
      </c>
    </row>
    <row r="2993" spans="1:7" s="229" customFormat="1" ht="24" customHeight="1" x14ac:dyDescent="0.2">
      <c r="A2993" s="224" t="str">
        <f t="shared" si="896"/>
        <v/>
      </c>
      <c r="B2993" s="222" t="str">
        <f t="shared" si="897"/>
        <v/>
      </c>
      <c r="C2993" s="223"/>
      <c r="D2993" s="224" t="str">
        <f t="shared" si="898"/>
        <v/>
      </c>
      <c r="E2993" s="225"/>
      <c r="F2993" s="226">
        <f t="shared" si="899"/>
        <v>0</v>
      </c>
      <c r="G2993" s="286">
        <f t="shared" si="900"/>
        <v>0</v>
      </c>
    </row>
    <row r="2994" spans="1:7" s="229" customFormat="1" ht="24" customHeight="1" x14ac:dyDescent="0.2">
      <c r="A2994" s="224" t="str">
        <f t="shared" si="896"/>
        <v/>
      </c>
      <c r="B2994" s="222" t="str">
        <f t="shared" si="897"/>
        <v/>
      </c>
      <c r="C2994" s="223"/>
      <c r="D2994" s="224" t="str">
        <f t="shared" si="898"/>
        <v/>
      </c>
      <c r="E2994" s="225"/>
      <c r="F2994" s="226">
        <f t="shared" si="899"/>
        <v>0</v>
      </c>
      <c r="G2994" s="286">
        <f t="shared" si="900"/>
        <v>0</v>
      </c>
    </row>
    <row r="2995" spans="1:7" s="229" customFormat="1" ht="24" customHeight="1" x14ac:dyDescent="0.2">
      <c r="A2995" s="224" t="str">
        <f t="shared" si="896"/>
        <v/>
      </c>
      <c r="B2995" s="222" t="str">
        <f t="shared" si="897"/>
        <v/>
      </c>
      <c r="C2995" s="223"/>
      <c r="D2995" s="224" t="str">
        <f t="shared" si="898"/>
        <v/>
      </c>
      <c r="E2995" s="225"/>
      <c r="F2995" s="226">
        <f t="shared" si="899"/>
        <v>0</v>
      </c>
      <c r="G2995" s="286">
        <f t="shared" si="900"/>
        <v>0</v>
      </c>
    </row>
    <row r="2996" spans="1:7" s="229" customFormat="1" ht="24" customHeight="1" x14ac:dyDescent="0.2">
      <c r="A2996" s="224" t="str">
        <f t="shared" si="896"/>
        <v/>
      </c>
      <c r="B2996" s="222" t="str">
        <f t="shared" si="897"/>
        <v/>
      </c>
      <c r="C2996" s="223"/>
      <c r="D2996" s="224" t="str">
        <f t="shared" si="898"/>
        <v/>
      </c>
      <c r="E2996" s="225"/>
      <c r="F2996" s="226">
        <f t="shared" si="899"/>
        <v>0</v>
      </c>
      <c r="G2996" s="286">
        <f t="shared" si="900"/>
        <v>0</v>
      </c>
    </row>
    <row r="2997" spans="1:7" ht="24" customHeight="1" x14ac:dyDescent="0.2">
      <c r="A2997" s="290"/>
      <c r="B2997" s="97"/>
      <c r="D2997" s="97"/>
      <c r="E2997" s="98"/>
      <c r="F2997" s="273" t="s">
        <v>33</v>
      </c>
      <c r="G2997" s="288">
        <f>SUBTOTAL(9,G2988:G2996)</f>
        <v>0</v>
      </c>
    </row>
    <row r="2998" spans="1:7" ht="24" customHeight="1" x14ac:dyDescent="0.2">
      <c r="A2998" s="291"/>
      <c r="B2998" s="97"/>
      <c r="D2998" s="97"/>
      <c r="E2998" s="98"/>
      <c r="G2998" s="289"/>
    </row>
    <row r="2999" spans="1:7" ht="24" customHeight="1" x14ac:dyDescent="0.2">
      <c r="A2999" s="292" t="str">
        <f>B2957</f>
        <v/>
      </c>
      <c r="B2999" s="293" t="str">
        <f>C2957</f>
        <v/>
      </c>
      <c r="C2999" s="104"/>
      <c r="D2999" s="104" t="s">
        <v>34</v>
      </c>
      <c r="E2999" s="105"/>
      <c r="F2999" s="295" t="s">
        <v>35</v>
      </c>
      <c r="G2999" s="294">
        <f>SUBTOTAL(9,G2962:G2998)</f>
        <v>0</v>
      </c>
    </row>
    <row r="3001" spans="1:7" ht="24" customHeight="1" x14ac:dyDescent="0.2">
      <c r="A3001" s="274" t="s">
        <v>37</v>
      </c>
      <c r="B3001" s="275"/>
      <c r="C3001" s="275"/>
      <c r="D3001" s="275"/>
      <c r="E3001" s="275"/>
      <c r="F3001" s="275"/>
      <c r="G3001" s="276"/>
    </row>
    <row r="3002" spans="1:7" ht="24" customHeight="1" x14ac:dyDescent="0.2">
      <c r="A3002" s="277" t="s">
        <v>602</v>
      </c>
      <c r="B3002" s="93" t="str">
        <f>Comitente</f>
        <v>DIRECCION PROVINCIAL DE ESPACIOS VERDES</v>
      </c>
      <c r="C3002" s="89"/>
      <c r="D3002" s="94"/>
      <c r="E3002" s="94"/>
      <c r="F3002" s="95"/>
      <c r="G3002" s="278"/>
    </row>
    <row r="3003" spans="1:7" ht="24" customHeight="1" x14ac:dyDescent="0.2">
      <c r="A3003" s="277" t="s">
        <v>603</v>
      </c>
      <c r="B3003" s="93">
        <f>Contratista</f>
        <v>0</v>
      </c>
      <c r="C3003" s="90"/>
      <c r="D3003" s="90"/>
      <c r="E3003" s="90"/>
      <c r="F3003" s="96"/>
      <c r="G3003" s="279"/>
    </row>
    <row r="3004" spans="1:7" ht="24" customHeight="1" x14ac:dyDescent="0.2">
      <c r="A3004" s="277" t="s">
        <v>24</v>
      </c>
      <c r="B3004" s="93" t="str">
        <f>Obra</f>
        <v>MANTENIMIENTO DEL ÁREA VERDE Y SISITEMA DE RIEGO DEL 
PARQUE BELGRANO E INFINITO POR DESCUBRIR - RENGLON 3</v>
      </c>
      <c r="C3004" s="90"/>
      <c r="D3004" s="90"/>
      <c r="E3004" s="90"/>
      <c r="F3004" s="96" t="s">
        <v>38</v>
      </c>
      <c r="G3004" s="280">
        <f>Fecha_Base</f>
        <v>44908</v>
      </c>
    </row>
    <row r="3005" spans="1:7" ht="24" customHeight="1" x14ac:dyDescent="0.2">
      <c r="A3005" s="281" t="s">
        <v>601</v>
      </c>
      <c r="B3005" s="91" t="str">
        <f>Ubicación</f>
        <v>CAPITAL</v>
      </c>
      <c r="C3005" s="91"/>
      <c r="D3005" s="97"/>
      <c r="E3005" s="98"/>
      <c r="G3005" s="282"/>
    </row>
    <row r="3006" spans="1:7" ht="24" customHeight="1" x14ac:dyDescent="0.2">
      <c r="A3006" s="281" t="s">
        <v>39</v>
      </c>
      <c r="B3006" s="100" t="str">
        <f>IFERROR(VALUE(LEFT(B3007,FIND(".",B3007)-1)),"")</f>
        <v/>
      </c>
      <c r="C3006" s="92" t="str">
        <f>IFERROR(VLOOKUP(B3006,Tabla_CyP,2,FALSE),"")</f>
        <v/>
      </c>
      <c r="E3006" s="98"/>
      <c r="G3006" s="282"/>
    </row>
    <row r="3007" spans="1:7" ht="24" customHeight="1" x14ac:dyDescent="0.2">
      <c r="A3007" s="281" t="s">
        <v>25</v>
      </c>
      <c r="B3007" s="101" t="str">
        <f>IFERROR(VLOOKUP(COUNTIF($A$1:A3007,"ANALISIS DE PRECIOS"),Tabla_NumeroItem,2,FALSE),"")</f>
        <v/>
      </c>
      <c r="C3007" s="92" t="str">
        <f>IFERROR(VLOOKUP(B3007,Tabla_CyP,2,FALSE),"")</f>
        <v/>
      </c>
      <c r="D3007" s="97"/>
      <c r="E3007" s="98"/>
      <c r="F3007" s="96" t="s">
        <v>26</v>
      </c>
      <c r="G3007" s="283" t="str">
        <f>IFERROR(VLOOKUP(B3007,Tabla_CyP,4,FALSE),"")</f>
        <v/>
      </c>
    </row>
    <row r="3008" spans="1:7" ht="24" customHeight="1" x14ac:dyDescent="0.2">
      <c r="A3008" s="281"/>
      <c r="B3008" s="91"/>
      <c r="D3008" s="97"/>
      <c r="E3008" s="98"/>
      <c r="G3008" s="282"/>
    </row>
    <row r="3009" spans="1:123" ht="24" customHeight="1" x14ac:dyDescent="0.2">
      <c r="A3009" s="331" t="s">
        <v>507</v>
      </c>
      <c r="B3009" s="332"/>
      <c r="C3009" s="333" t="s">
        <v>0</v>
      </c>
      <c r="D3009" s="333" t="s">
        <v>27</v>
      </c>
      <c r="E3009" s="335" t="s">
        <v>28</v>
      </c>
      <c r="F3009" s="337" t="s">
        <v>29</v>
      </c>
      <c r="G3009" s="337" t="s">
        <v>30</v>
      </c>
    </row>
    <row r="3010" spans="1:123" s="97" customFormat="1" ht="24" customHeight="1" x14ac:dyDescent="0.2">
      <c r="A3010" s="102" t="s">
        <v>508</v>
      </c>
      <c r="B3010" s="102" t="s">
        <v>509</v>
      </c>
      <c r="C3010" s="334"/>
      <c r="D3010" s="334"/>
      <c r="E3010" s="336"/>
      <c r="F3010" s="338"/>
      <c r="G3010" s="338"/>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284"/>
      <c r="B3011" s="103"/>
      <c r="C3011" s="143" t="s">
        <v>604</v>
      </c>
      <c r="D3011" s="104"/>
      <c r="E3011" s="105"/>
      <c r="F3011" s="106"/>
      <c r="G3011" s="285"/>
    </row>
    <row r="3012" spans="1:123" s="229" customFormat="1" ht="24" customHeight="1" x14ac:dyDescent="0.2">
      <c r="A3012" s="224" t="str">
        <f t="shared" ref="A3012:A3025" si="901">IFERROR(VLOOKUP(C3012,Tabla_Insumos,4,FALSE),"")</f>
        <v/>
      </c>
      <c r="B3012" s="222" t="str">
        <f>IFERROR(VLOOKUP(C3012,Tabla_Insumos,5,FALSE),"")</f>
        <v/>
      </c>
      <c r="C3012" s="223"/>
      <c r="D3012" s="224" t="str">
        <f t="shared" ref="D3012:D3025" si="902">IFERROR(VLOOKUP(C3012,Tabla_Insumos,2,FALSE),"")</f>
        <v/>
      </c>
      <c r="E3012" s="225"/>
      <c r="F3012" s="226">
        <f t="shared" ref="F3012:F3025" si="903">IFERROR(VLOOKUP(C3012,Tabla_Insumos,3,FALSE),0)</f>
        <v>0</v>
      </c>
      <c r="G3012" s="286">
        <f>ROUND(E3012*F3012,2)</f>
        <v>0</v>
      </c>
    </row>
    <row r="3013" spans="1:123" s="229" customFormat="1" ht="24" customHeight="1" x14ac:dyDescent="0.2">
      <c r="A3013" s="224" t="str">
        <f t="shared" si="901"/>
        <v/>
      </c>
      <c r="B3013" s="222" t="str">
        <f t="shared" ref="B3013:B3025" si="904">IFERROR(VLOOKUP(C3013,Tabla_Insumos,5,FALSE),"")</f>
        <v/>
      </c>
      <c r="C3013" s="223"/>
      <c r="D3013" s="224" t="str">
        <f t="shared" si="902"/>
        <v/>
      </c>
      <c r="E3013" s="225"/>
      <c r="F3013" s="226">
        <f t="shared" si="903"/>
        <v>0</v>
      </c>
      <c r="G3013" s="286">
        <f t="shared" ref="G3013:G3025" si="905">ROUND(E3013*F3013,2)</f>
        <v>0</v>
      </c>
    </row>
    <row r="3014" spans="1:123" s="229" customFormat="1" ht="24" customHeight="1" x14ac:dyDescent="0.2">
      <c r="A3014" s="224" t="str">
        <f t="shared" si="901"/>
        <v/>
      </c>
      <c r="B3014" s="222" t="str">
        <f t="shared" si="904"/>
        <v/>
      </c>
      <c r="C3014" s="223"/>
      <c r="D3014" s="224" t="str">
        <f t="shared" si="902"/>
        <v/>
      </c>
      <c r="E3014" s="225"/>
      <c r="F3014" s="226">
        <f t="shared" si="903"/>
        <v>0</v>
      </c>
      <c r="G3014" s="286">
        <f t="shared" si="905"/>
        <v>0</v>
      </c>
    </row>
    <row r="3015" spans="1:123" s="229" customFormat="1" ht="24" customHeight="1" x14ac:dyDescent="0.2">
      <c r="A3015" s="224" t="str">
        <f t="shared" si="901"/>
        <v/>
      </c>
      <c r="B3015" s="222" t="str">
        <f t="shared" si="904"/>
        <v/>
      </c>
      <c r="C3015" s="223"/>
      <c r="D3015" s="224" t="str">
        <f t="shared" si="902"/>
        <v/>
      </c>
      <c r="E3015" s="225"/>
      <c r="F3015" s="226">
        <f t="shared" si="903"/>
        <v>0</v>
      </c>
      <c r="G3015" s="286">
        <f t="shared" si="905"/>
        <v>0</v>
      </c>
    </row>
    <row r="3016" spans="1:123" s="229" customFormat="1" ht="24" customHeight="1" x14ac:dyDescent="0.2">
      <c r="A3016" s="224" t="str">
        <f t="shared" si="901"/>
        <v/>
      </c>
      <c r="B3016" s="222" t="str">
        <f t="shared" si="904"/>
        <v/>
      </c>
      <c r="C3016" s="223"/>
      <c r="D3016" s="224" t="str">
        <f t="shared" si="902"/>
        <v/>
      </c>
      <c r="E3016" s="225"/>
      <c r="F3016" s="226">
        <f t="shared" si="903"/>
        <v>0</v>
      </c>
      <c r="G3016" s="286">
        <f t="shared" si="905"/>
        <v>0</v>
      </c>
    </row>
    <row r="3017" spans="1:123" s="229" customFormat="1" ht="24" customHeight="1" x14ac:dyDescent="0.2">
      <c r="A3017" s="224" t="str">
        <f t="shared" si="901"/>
        <v/>
      </c>
      <c r="B3017" s="222" t="str">
        <f t="shared" si="904"/>
        <v/>
      </c>
      <c r="C3017" s="223"/>
      <c r="D3017" s="224" t="str">
        <f t="shared" si="902"/>
        <v/>
      </c>
      <c r="E3017" s="225"/>
      <c r="F3017" s="226">
        <f t="shared" si="903"/>
        <v>0</v>
      </c>
      <c r="G3017" s="286">
        <f t="shared" si="905"/>
        <v>0</v>
      </c>
    </row>
    <row r="3018" spans="1:123" s="229" customFormat="1" ht="24" customHeight="1" x14ac:dyDescent="0.2">
      <c r="A3018" s="224" t="str">
        <f t="shared" si="901"/>
        <v/>
      </c>
      <c r="B3018" s="222" t="str">
        <f t="shared" si="904"/>
        <v/>
      </c>
      <c r="C3018" s="223"/>
      <c r="D3018" s="224" t="str">
        <f t="shared" si="902"/>
        <v/>
      </c>
      <c r="E3018" s="225"/>
      <c r="F3018" s="226">
        <f t="shared" si="903"/>
        <v>0</v>
      </c>
      <c r="G3018" s="286">
        <f t="shared" si="905"/>
        <v>0</v>
      </c>
    </row>
    <row r="3019" spans="1:123" s="229" customFormat="1" ht="24" customHeight="1" x14ac:dyDescent="0.2">
      <c r="A3019" s="224" t="str">
        <f t="shared" si="901"/>
        <v/>
      </c>
      <c r="B3019" s="222" t="str">
        <f t="shared" si="904"/>
        <v/>
      </c>
      <c r="C3019" s="223"/>
      <c r="D3019" s="224" t="str">
        <f t="shared" si="902"/>
        <v/>
      </c>
      <c r="E3019" s="225"/>
      <c r="F3019" s="226">
        <f t="shared" si="903"/>
        <v>0</v>
      </c>
      <c r="G3019" s="286">
        <f t="shared" si="905"/>
        <v>0</v>
      </c>
    </row>
    <row r="3020" spans="1:123" s="229" customFormat="1" ht="24" customHeight="1" x14ac:dyDescent="0.2">
      <c r="A3020" s="224" t="str">
        <f t="shared" si="901"/>
        <v/>
      </c>
      <c r="B3020" s="222" t="str">
        <f t="shared" si="904"/>
        <v/>
      </c>
      <c r="C3020" s="223"/>
      <c r="D3020" s="224" t="str">
        <f t="shared" si="902"/>
        <v/>
      </c>
      <c r="E3020" s="225"/>
      <c r="F3020" s="226">
        <f t="shared" si="903"/>
        <v>0</v>
      </c>
      <c r="G3020" s="286">
        <f t="shared" si="905"/>
        <v>0</v>
      </c>
    </row>
    <row r="3021" spans="1:123" s="229" customFormat="1" ht="24" customHeight="1" x14ac:dyDescent="0.2">
      <c r="A3021" s="224" t="str">
        <f t="shared" si="901"/>
        <v/>
      </c>
      <c r="B3021" s="222" t="str">
        <f t="shared" si="904"/>
        <v/>
      </c>
      <c r="C3021" s="223"/>
      <c r="D3021" s="224" t="str">
        <f t="shared" si="902"/>
        <v/>
      </c>
      <c r="E3021" s="225"/>
      <c r="F3021" s="226">
        <f t="shared" si="903"/>
        <v>0</v>
      </c>
      <c r="G3021" s="286">
        <f t="shared" si="905"/>
        <v>0</v>
      </c>
    </row>
    <row r="3022" spans="1:123" s="229" customFormat="1" ht="24" customHeight="1" x14ac:dyDescent="0.2">
      <c r="A3022" s="224" t="str">
        <f t="shared" si="901"/>
        <v/>
      </c>
      <c r="B3022" s="222" t="str">
        <f t="shared" si="904"/>
        <v/>
      </c>
      <c r="C3022" s="223"/>
      <c r="D3022" s="224" t="str">
        <f t="shared" si="902"/>
        <v/>
      </c>
      <c r="E3022" s="225"/>
      <c r="F3022" s="226">
        <f t="shared" si="903"/>
        <v>0</v>
      </c>
      <c r="G3022" s="286">
        <f t="shared" si="905"/>
        <v>0</v>
      </c>
    </row>
    <row r="3023" spans="1:123" s="229" customFormat="1" ht="24" customHeight="1" x14ac:dyDescent="0.2">
      <c r="A3023" s="224" t="str">
        <f t="shared" si="901"/>
        <v/>
      </c>
      <c r="B3023" s="222" t="str">
        <f t="shared" si="904"/>
        <v/>
      </c>
      <c r="C3023" s="223"/>
      <c r="D3023" s="224" t="str">
        <f t="shared" si="902"/>
        <v/>
      </c>
      <c r="E3023" s="225"/>
      <c r="F3023" s="226">
        <f t="shared" si="903"/>
        <v>0</v>
      </c>
      <c r="G3023" s="286">
        <f t="shared" si="905"/>
        <v>0</v>
      </c>
    </row>
    <row r="3024" spans="1:123" s="229" customFormat="1" ht="24" customHeight="1" x14ac:dyDescent="0.2">
      <c r="A3024" s="224" t="str">
        <f t="shared" si="901"/>
        <v/>
      </c>
      <c r="B3024" s="222" t="str">
        <f t="shared" si="904"/>
        <v/>
      </c>
      <c r="C3024" s="223"/>
      <c r="D3024" s="224" t="str">
        <f t="shared" si="902"/>
        <v/>
      </c>
      <c r="E3024" s="225"/>
      <c r="F3024" s="226">
        <f t="shared" si="903"/>
        <v>0</v>
      </c>
      <c r="G3024" s="286">
        <f t="shared" si="905"/>
        <v>0</v>
      </c>
    </row>
    <row r="3025" spans="1:7" s="229" customFormat="1" ht="24" customHeight="1" x14ac:dyDescent="0.2">
      <c r="A3025" s="224" t="str">
        <f t="shared" si="901"/>
        <v/>
      </c>
      <c r="B3025" s="222" t="str">
        <f t="shared" si="904"/>
        <v/>
      </c>
      <c r="C3025" s="223"/>
      <c r="D3025" s="224" t="str">
        <f t="shared" si="902"/>
        <v/>
      </c>
      <c r="E3025" s="225"/>
      <c r="F3025" s="227">
        <f t="shared" si="903"/>
        <v>0</v>
      </c>
      <c r="G3025" s="286">
        <f t="shared" si="905"/>
        <v>0</v>
      </c>
    </row>
    <row r="3026" spans="1:7" ht="24" customHeight="1" x14ac:dyDescent="0.2">
      <c r="A3026" s="287"/>
      <c r="D3026" s="97"/>
      <c r="E3026" s="98"/>
      <c r="F3026" s="273" t="s">
        <v>31</v>
      </c>
      <c r="G3026" s="288">
        <f>SUBTOTAL(9,G3012:G3025)</f>
        <v>0</v>
      </c>
    </row>
    <row r="3027" spans="1:7" ht="24" customHeight="1" x14ac:dyDescent="0.2">
      <c r="A3027" s="287"/>
      <c r="C3027" s="107" t="s">
        <v>605</v>
      </c>
      <c r="D3027" s="97"/>
      <c r="E3027" s="98"/>
      <c r="G3027" s="289"/>
    </row>
    <row r="3028" spans="1:7" s="229" customFormat="1" ht="24" customHeight="1" x14ac:dyDescent="0.2">
      <c r="A3028" s="224" t="str">
        <f t="shared" ref="A3028:A3035" si="906">IFERROR(VLOOKUP(C3028,Tabla_Insumos,4,FALSE),"")</f>
        <v/>
      </c>
      <c r="B3028" s="222">
        <f t="shared" ref="B3028:B3035" si="907">IFERROR(VLOOKUP(A3028,Tabla_Indices,5,FALSE),"")</f>
        <v>0</v>
      </c>
      <c r="C3028" s="223"/>
      <c r="D3028" s="224" t="str">
        <f t="shared" ref="D3028:D3035" si="908">IFERROR(VLOOKUP(C3028,Tabla_Insumos,2,FALSE),"")</f>
        <v/>
      </c>
      <c r="E3028" s="225"/>
      <c r="F3028" s="228">
        <f t="shared" ref="F3028:F3035" si="909">IFERROR(VLOOKUP(C3028,Tabla_Insumos,3,FALSE),0)</f>
        <v>0</v>
      </c>
      <c r="G3028" s="286">
        <f>ROUND(E3028*F3028,2)</f>
        <v>0</v>
      </c>
    </row>
    <row r="3029" spans="1:7" s="229" customFormat="1" ht="24" customHeight="1" x14ac:dyDescent="0.2">
      <c r="A3029" s="224" t="str">
        <f t="shared" si="906"/>
        <v/>
      </c>
      <c r="B3029" s="222">
        <f t="shared" si="907"/>
        <v>0</v>
      </c>
      <c r="C3029" s="223"/>
      <c r="D3029" s="224" t="str">
        <f t="shared" si="908"/>
        <v/>
      </c>
      <c r="E3029" s="225"/>
      <c r="F3029" s="228">
        <f t="shared" si="909"/>
        <v>0</v>
      </c>
      <c r="G3029" s="286">
        <f>ROUND(E3029*F3029,2)</f>
        <v>0</v>
      </c>
    </row>
    <row r="3030" spans="1:7" s="229" customFormat="1" ht="24" customHeight="1" x14ac:dyDescent="0.2">
      <c r="A3030" s="224" t="str">
        <f t="shared" si="906"/>
        <v/>
      </c>
      <c r="B3030" s="222">
        <f t="shared" si="907"/>
        <v>0</v>
      </c>
      <c r="C3030" s="223"/>
      <c r="D3030" s="224" t="str">
        <f t="shared" si="908"/>
        <v/>
      </c>
      <c r="E3030" s="225"/>
      <c r="F3030" s="228">
        <f t="shared" si="909"/>
        <v>0</v>
      </c>
      <c r="G3030" s="286">
        <f t="shared" ref="G3030:G3035" si="910">ROUND(E3030*F3030,2)</f>
        <v>0</v>
      </c>
    </row>
    <row r="3031" spans="1:7" s="229" customFormat="1" ht="24" customHeight="1" x14ac:dyDescent="0.2">
      <c r="A3031" s="224" t="str">
        <f t="shared" si="906"/>
        <v/>
      </c>
      <c r="B3031" s="222">
        <f t="shared" si="907"/>
        <v>0</v>
      </c>
      <c r="C3031" s="223"/>
      <c r="D3031" s="224" t="str">
        <f t="shared" si="908"/>
        <v/>
      </c>
      <c r="E3031" s="225"/>
      <c r="F3031" s="228">
        <f t="shared" si="909"/>
        <v>0</v>
      </c>
      <c r="G3031" s="286">
        <f t="shared" si="910"/>
        <v>0</v>
      </c>
    </row>
    <row r="3032" spans="1:7" s="229" customFormat="1" ht="24" customHeight="1" x14ac:dyDescent="0.2">
      <c r="A3032" s="224" t="str">
        <f t="shared" si="906"/>
        <v/>
      </c>
      <c r="B3032" s="222">
        <f t="shared" si="907"/>
        <v>0</v>
      </c>
      <c r="C3032" s="223"/>
      <c r="D3032" s="224" t="str">
        <f t="shared" si="908"/>
        <v/>
      </c>
      <c r="E3032" s="225"/>
      <c r="F3032" s="226">
        <f t="shared" si="909"/>
        <v>0</v>
      </c>
      <c r="G3032" s="286">
        <f t="shared" si="910"/>
        <v>0</v>
      </c>
    </row>
    <row r="3033" spans="1:7" s="229" customFormat="1" ht="24" customHeight="1" x14ac:dyDescent="0.2">
      <c r="A3033" s="224" t="str">
        <f t="shared" si="906"/>
        <v/>
      </c>
      <c r="B3033" s="222">
        <f t="shared" si="907"/>
        <v>0</v>
      </c>
      <c r="C3033" s="223"/>
      <c r="D3033" s="224" t="str">
        <f t="shared" si="908"/>
        <v/>
      </c>
      <c r="E3033" s="225"/>
      <c r="F3033" s="226">
        <f t="shared" si="909"/>
        <v>0</v>
      </c>
      <c r="G3033" s="286">
        <f t="shared" si="910"/>
        <v>0</v>
      </c>
    </row>
    <row r="3034" spans="1:7" s="229" customFormat="1" ht="24" customHeight="1" x14ac:dyDescent="0.2">
      <c r="A3034" s="224" t="str">
        <f t="shared" si="906"/>
        <v/>
      </c>
      <c r="B3034" s="222">
        <f t="shared" si="907"/>
        <v>0</v>
      </c>
      <c r="C3034" s="223"/>
      <c r="D3034" s="224" t="str">
        <f t="shared" si="908"/>
        <v/>
      </c>
      <c r="E3034" s="225"/>
      <c r="F3034" s="226">
        <f t="shared" si="909"/>
        <v>0</v>
      </c>
      <c r="G3034" s="286">
        <f t="shared" si="910"/>
        <v>0</v>
      </c>
    </row>
    <row r="3035" spans="1:7" s="229" customFormat="1" ht="24" customHeight="1" x14ac:dyDescent="0.2">
      <c r="A3035" s="224" t="str">
        <f t="shared" si="906"/>
        <v/>
      </c>
      <c r="B3035" s="222">
        <f t="shared" si="907"/>
        <v>0</v>
      </c>
      <c r="C3035" s="223"/>
      <c r="D3035" s="224" t="str">
        <f t="shared" si="908"/>
        <v/>
      </c>
      <c r="E3035" s="225"/>
      <c r="F3035" s="226">
        <f t="shared" si="909"/>
        <v>0</v>
      </c>
      <c r="G3035" s="286">
        <f t="shared" si="910"/>
        <v>0</v>
      </c>
    </row>
    <row r="3036" spans="1:7" ht="24" customHeight="1" x14ac:dyDescent="0.2">
      <c r="A3036" s="287"/>
      <c r="D3036" s="97"/>
      <c r="E3036" s="98"/>
      <c r="F3036" s="273" t="s">
        <v>32</v>
      </c>
      <c r="G3036" s="288">
        <f>SUBTOTAL(9,G3028:G3035)</f>
        <v>0</v>
      </c>
    </row>
    <row r="3037" spans="1:7" ht="24" customHeight="1" x14ac:dyDescent="0.2">
      <c r="A3037" s="287"/>
      <c r="C3037" s="107" t="s">
        <v>606</v>
      </c>
      <c r="D3037" s="97"/>
      <c r="E3037" s="98"/>
      <c r="G3037" s="289"/>
    </row>
    <row r="3038" spans="1:7" s="229" customFormat="1" ht="24" customHeight="1" x14ac:dyDescent="0.2">
      <c r="A3038" s="224" t="str">
        <f t="shared" ref="A3038:A3046" si="911">IFERROR(VLOOKUP(C3038,Tabla_Insumos,4,FALSE),"")</f>
        <v/>
      </c>
      <c r="B3038" s="222" t="str">
        <f t="shared" ref="B3038:B3046" si="912">IFERROR(VLOOKUP(C3038,Tabla_Insumos,5,FALSE),"")</f>
        <v/>
      </c>
      <c r="C3038" s="223"/>
      <c r="D3038" s="224" t="str">
        <f t="shared" ref="D3038:D3046" si="913">IFERROR(VLOOKUP(C3038,Tabla_Insumos,2,FALSE),"")</f>
        <v/>
      </c>
      <c r="E3038" s="225"/>
      <c r="F3038" s="226">
        <f t="shared" ref="F3038:F3046" si="914">IFERROR(VLOOKUP(C3038,Tabla_Insumos,3,FALSE),0)</f>
        <v>0</v>
      </c>
      <c r="G3038" s="286">
        <f t="shared" ref="G3038:G3046" si="915">ROUND(E3038*F3038,2)</f>
        <v>0</v>
      </c>
    </row>
    <row r="3039" spans="1:7" s="229" customFormat="1" ht="24" customHeight="1" x14ac:dyDescent="0.2">
      <c r="A3039" s="224" t="str">
        <f t="shared" si="911"/>
        <v/>
      </c>
      <c r="B3039" s="222" t="str">
        <f t="shared" si="912"/>
        <v/>
      </c>
      <c r="C3039" s="223"/>
      <c r="D3039" s="224" t="str">
        <f t="shared" si="913"/>
        <v/>
      </c>
      <c r="E3039" s="225"/>
      <c r="F3039" s="226">
        <f t="shared" si="914"/>
        <v>0</v>
      </c>
      <c r="G3039" s="286">
        <f t="shared" si="915"/>
        <v>0</v>
      </c>
    </row>
    <row r="3040" spans="1:7" s="229" customFormat="1" ht="24" customHeight="1" x14ac:dyDescent="0.2">
      <c r="A3040" s="224" t="str">
        <f t="shared" si="911"/>
        <v/>
      </c>
      <c r="B3040" s="222" t="str">
        <f t="shared" si="912"/>
        <v/>
      </c>
      <c r="C3040" s="223"/>
      <c r="D3040" s="224" t="str">
        <f t="shared" si="913"/>
        <v/>
      </c>
      <c r="E3040" s="225"/>
      <c r="F3040" s="226">
        <f t="shared" si="914"/>
        <v>0</v>
      </c>
      <c r="G3040" s="286">
        <f t="shared" si="915"/>
        <v>0</v>
      </c>
    </row>
    <row r="3041" spans="1:7" s="229" customFormat="1" ht="24" customHeight="1" x14ac:dyDescent="0.2">
      <c r="A3041" s="224" t="str">
        <f t="shared" si="911"/>
        <v/>
      </c>
      <c r="B3041" s="222" t="str">
        <f t="shared" si="912"/>
        <v/>
      </c>
      <c r="C3041" s="223"/>
      <c r="D3041" s="224" t="str">
        <f t="shared" si="913"/>
        <v/>
      </c>
      <c r="E3041" s="225"/>
      <c r="F3041" s="226">
        <f t="shared" si="914"/>
        <v>0</v>
      </c>
      <c r="G3041" s="286">
        <f t="shared" si="915"/>
        <v>0</v>
      </c>
    </row>
    <row r="3042" spans="1:7" s="229" customFormat="1" ht="24" customHeight="1" x14ac:dyDescent="0.2">
      <c r="A3042" s="224" t="str">
        <f t="shared" si="911"/>
        <v/>
      </c>
      <c r="B3042" s="222" t="str">
        <f t="shared" si="912"/>
        <v/>
      </c>
      <c r="C3042" s="223"/>
      <c r="D3042" s="224" t="str">
        <f t="shared" si="913"/>
        <v/>
      </c>
      <c r="E3042" s="225"/>
      <c r="F3042" s="226">
        <f t="shared" si="914"/>
        <v>0</v>
      </c>
      <c r="G3042" s="286">
        <f t="shared" si="915"/>
        <v>0</v>
      </c>
    </row>
    <row r="3043" spans="1:7" s="229" customFormat="1" ht="24" customHeight="1" x14ac:dyDescent="0.2">
      <c r="A3043" s="224" t="str">
        <f t="shared" si="911"/>
        <v/>
      </c>
      <c r="B3043" s="222" t="str">
        <f t="shared" si="912"/>
        <v/>
      </c>
      <c r="C3043" s="223"/>
      <c r="D3043" s="224" t="str">
        <f t="shared" si="913"/>
        <v/>
      </c>
      <c r="E3043" s="225"/>
      <c r="F3043" s="226">
        <f t="shared" si="914"/>
        <v>0</v>
      </c>
      <c r="G3043" s="286">
        <f t="shared" si="915"/>
        <v>0</v>
      </c>
    </row>
    <row r="3044" spans="1:7" s="229" customFormat="1" ht="24" customHeight="1" x14ac:dyDescent="0.2">
      <c r="A3044" s="224" t="str">
        <f t="shared" si="911"/>
        <v/>
      </c>
      <c r="B3044" s="222" t="str">
        <f t="shared" si="912"/>
        <v/>
      </c>
      <c r="C3044" s="223"/>
      <c r="D3044" s="224" t="str">
        <f t="shared" si="913"/>
        <v/>
      </c>
      <c r="E3044" s="225"/>
      <c r="F3044" s="226">
        <f t="shared" si="914"/>
        <v>0</v>
      </c>
      <c r="G3044" s="286">
        <f t="shared" si="915"/>
        <v>0</v>
      </c>
    </row>
    <row r="3045" spans="1:7" s="229" customFormat="1" ht="24" customHeight="1" x14ac:dyDescent="0.2">
      <c r="A3045" s="224" t="str">
        <f t="shared" si="911"/>
        <v/>
      </c>
      <c r="B3045" s="222" t="str">
        <f t="shared" si="912"/>
        <v/>
      </c>
      <c r="C3045" s="223"/>
      <c r="D3045" s="224" t="str">
        <f t="shared" si="913"/>
        <v/>
      </c>
      <c r="E3045" s="225"/>
      <c r="F3045" s="226">
        <f t="shared" si="914"/>
        <v>0</v>
      </c>
      <c r="G3045" s="286">
        <f t="shared" si="915"/>
        <v>0</v>
      </c>
    </row>
    <row r="3046" spans="1:7" s="229" customFormat="1" ht="24" customHeight="1" x14ac:dyDescent="0.2">
      <c r="A3046" s="224" t="str">
        <f t="shared" si="911"/>
        <v/>
      </c>
      <c r="B3046" s="222" t="str">
        <f t="shared" si="912"/>
        <v/>
      </c>
      <c r="C3046" s="223"/>
      <c r="D3046" s="224" t="str">
        <f t="shared" si="913"/>
        <v/>
      </c>
      <c r="E3046" s="225"/>
      <c r="F3046" s="226">
        <f t="shared" si="914"/>
        <v>0</v>
      </c>
      <c r="G3046" s="286">
        <f t="shared" si="915"/>
        <v>0</v>
      </c>
    </row>
    <row r="3047" spans="1:7" ht="24" customHeight="1" x14ac:dyDescent="0.2">
      <c r="A3047" s="290"/>
      <c r="B3047" s="97"/>
      <c r="D3047" s="97"/>
      <c r="E3047" s="98"/>
      <c r="F3047" s="273" t="s">
        <v>33</v>
      </c>
      <c r="G3047" s="288">
        <f>SUBTOTAL(9,G3038:G3046)</f>
        <v>0</v>
      </c>
    </row>
    <row r="3048" spans="1:7" ht="24" customHeight="1" x14ac:dyDescent="0.2">
      <c r="A3048" s="291"/>
      <c r="B3048" s="97"/>
      <c r="D3048" s="97"/>
      <c r="E3048" s="98"/>
      <c r="G3048" s="289"/>
    </row>
    <row r="3049" spans="1:7" ht="24" customHeight="1" x14ac:dyDescent="0.2">
      <c r="A3049" s="292" t="str">
        <f>B3007</f>
        <v/>
      </c>
      <c r="B3049" s="293" t="str">
        <f>C3007</f>
        <v/>
      </c>
      <c r="C3049" s="104"/>
      <c r="D3049" s="104" t="s">
        <v>34</v>
      </c>
      <c r="E3049" s="105"/>
      <c r="F3049" s="295" t="s">
        <v>35</v>
      </c>
      <c r="G3049" s="294">
        <f>SUBTOTAL(9,G3012:G3048)</f>
        <v>0</v>
      </c>
    </row>
    <row r="3051" spans="1:7" ht="24" customHeight="1" x14ac:dyDescent="0.2">
      <c r="A3051" s="274" t="s">
        <v>37</v>
      </c>
      <c r="B3051" s="275"/>
      <c r="C3051" s="275"/>
      <c r="D3051" s="275"/>
      <c r="E3051" s="275"/>
      <c r="F3051" s="275"/>
      <c r="G3051" s="276"/>
    </row>
    <row r="3052" spans="1:7" ht="24" customHeight="1" x14ac:dyDescent="0.2">
      <c r="A3052" s="277" t="s">
        <v>602</v>
      </c>
      <c r="B3052" s="93" t="str">
        <f>Comitente</f>
        <v>DIRECCION PROVINCIAL DE ESPACIOS VERDES</v>
      </c>
      <c r="C3052" s="89"/>
      <c r="D3052" s="94"/>
      <c r="E3052" s="94"/>
      <c r="F3052" s="95"/>
      <c r="G3052" s="278"/>
    </row>
    <row r="3053" spans="1:7" ht="24" customHeight="1" x14ac:dyDescent="0.2">
      <c r="A3053" s="277" t="s">
        <v>603</v>
      </c>
      <c r="B3053" s="93">
        <f>Contratista</f>
        <v>0</v>
      </c>
      <c r="C3053" s="90"/>
      <c r="D3053" s="90"/>
      <c r="E3053" s="90"/>
      <c r="F3053" s="96"/>
      <c r="G3053" s="279"/>
    </row>
    <row r="3054" spans="1:7" ht="24" customHeight="1" x14ac:dyDescent="0.2">
      <c r="A3054" s="277" t="s">
        <v>24</v>
      </c>
      <c r="B3054" s="93" t="str">
        <f>Obra</f>
        <v>MANTENIMIENTO DEL ÁREA VERDE Y SISITEMA DE RIEGO DEL 
PARQUE BELGRANO E INFINITO POR DESCUBRIR - RENGLON 3</v>
      </c>
      <c r="C3054" s="90"/>
      <c r="D3054" s="90"/>
      <c r="E3054" s="90"/>
      <c r="F3054" s="96" t="s">
        <v>38</v>
      </c>
      <c r="G3054" s="280">
        <f>Fecha_Base</f>
        <v>44908</v>
      </c>
    </row>
    <row r="3055" spans="1:7" ht="24" customHeight="1" x14ac:dyDescent="0.2">
      <c r="A3055" s="281" t="s">
        <v>601</v>
      </c>
      <c r="B3055" s="91" t="str">
        <f>Ubicación</f>
        <v>CAPITAL</v>
      </c>
      <c r="C3055" s="91"/>
      <c r="D3055" s="97"/>
      <c r="E3055" s="98"/>
      <c r="G3055" s="282"/>
    </row>
    <row r="3056" spans="1:7" ht="24" customHeight="1" x14ac:dyDescent="0.2">
      <c r="A3056" s="281" t="s">
        <v>39</v>
      </c>
      <c r="B3056" s="100" t="str">
        <f>IFERROR(VALUE(LEFT(B3057,FIND(".",B3057)-1)),"")</f>
        <v/>
      </c>
      <c r="C3056" s="92" t="str">
        <f>IFERROR(VLOOKUP(B3056,Tabla_CyP,2,FALSE),"")</f>
        <v/>
      </c>
      <c r="E3056" s="98"/>
      <c r="G3056" s="282"/>
    </row>
    <row r="3057" spans="1:123" ht="24" customHeight="1" x14ac:dyDescent="0.2">
      <c r="A3057" s="281" t="s">
        <v>25</v>
      </c>
      <c r="B3057" s="101" t="str">
        <f>IFERROR(VLOOKUP(COUNTIF($A$1:A3057,"ANALISIS DE PRECIOS"),Tabla_NumeroItem,2,FALSE),"")</f>
        <v/>
      </c>
      <c r="C3057" s="92" t="str">
        <f>IFERROR(VLOOKUP(B3057,Tabla_CyP,2,FALSE),"")</f>
        <v/>
      </c>
      <c r="D3057" s="97"/>
      <c r="E3057" s="98"/>
      <c r="F3057" s="96" t="s">
        <v>26</v>
      </c>
      <c r="G3057" s="283" t="str">
        <f>IFERROR(VLOOKUP(B3057,Tabla_CyP,4,FALSE),"")</f>
        <v/>
      </c>
    </row>
    <row r="3058" spans="1:123" ht="24" customHeight="1" x14ac:dyDescent="0.2">
      <c r="A3058" s="281"/>
      <c r="B3058" s="91"/>
      <c r="D3058" s="97"/>
      <c r="E3058" s="98"/>
      <c r="G3058" s="282"/>
    </row>
    <row r="3059" spans="1:123" ht="24" customHeight="1" x14ac:dyDescent="0.2">
      <c r="A3059" s="331" t="s">
        <v>507</v>
      </c>
      <c r="B3059" s="332"/>
      <c r="C3059" s="333" t="s">
        <v>0</v>
      </c>
      <c r="D3059" s="333" t="s">
        <v>27</v>
      </c>
      <c r="E3059" s="335" t="s">
        <v>28</v>
      </c>
      <c r="F3059" s="337" t="s">
        <v>29</v>
      </c>
      <c r="G3059" s="337" t="s">
        <v>30</v>
      </c>
    </row>
    <row r="3060" spans="1:123" s="97" customFormat="1" ht="24" customHeight="1" x14ac:dyDescent="0.2">
      <c r="A3060" s="102" t="s">
        <v>508</v>
      </c>
      <c r="B3060" s="102" t="s">
        <v>509</v>
      </c>
      <c r="C3060" s="334"/>
      <c r="D3060" s="334"/>
      <c r="E3060" s="336"/>
      <c r="F3060" s="338"/>
      <c r="G3060" s="338"/>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284"/>
      <c r="B3061" s="103"/>
      <c r="C3061" s="143" t="s">
        <v>604</v>
      </c>
      <c r="D3061" s="104"/>
      <c r="E3061" s="105"/>
      <c r="F3061" s="106"/>
      <c r="G3061" s="285"/>
    </row>
    <row r="3062" spans="1:123" s="229" customFormat="1" ht="24" customHeight="1" x14ac:dyDescent="0.2">
      <c r="A3062" s="224" t="str">
        <f t="shared" ref="A3062:A3075" si="916">IFERROR(VLOOKUP(C3062,Tabla_Insumos,4,FALSE),"")</f>
        <v/>
      </c>
      <c r="B3062" s="222" t="str">
        <f>IFERROR(VLOOKUP(C3062,Tabla_Insumos,5,FALSE),"")</f>
        <v/>
      </c>
      <c r="C3062" s="223"/>
      <c r="D3062" s="224" t="str">
        <f t="shared" ref="D3062:D3075" si="917">IFERROR(VLOOKUP(C3062,Tabla_Insumos,2,FALSE),"")</f>
        <v/>
      </c>
      <c r="E3062" s="225"/>
      <c r="F3062" s="226">
        <f t="shared" ref="F3062:F3075" si="918">IFERROR(VLOOKUP(C3062,Tabla_Insumos,3,FALSE),0)</f>
        <v>0</v>
      </c>
      <c r="G3062" s="286">
        <f>ROUND(E3062*F3062,2)</f>
        <v>0</v>
      </c>
    </row>
    <row r="3063" spans="1:123" s="229" customFormat="1" ht="24" customHeight="1" x14ac:dyDescent="0.2">
      <c r="A3063" s="224" t="str">
        <f t="shared" si="916"/>
        <v/>
      </c>
      <c r="B3063" s="222" t="str">
        <f t="shared" ref="B3063:B3075" si="919">IFERROR(VLOOKUP(C3063,Tabla_Insumos,5,FALSE),"")</f>
        <v/>
      </c>
      <c r="C3063" s="223"/>
      <c r="D3063" s="224" t="str">
        <f t="shared" si="917"/>
        <v/>
      </c>
      <c r="E3063" s="225"/>
      <c r="F3063" s="226">
        <f t="shared" si="918"/>
        <v>0</v>
      </c>
      <c r="G3063" s="286">
        <f t="shared" ref="G3063:G3075" si="920">ROUND(E3063*F3063,2)</f>
        <v>0</v>
      </c>
    </row>
    <row r="3064" spans="1:123" s="229" customFormat="1" ht="24" customHeight="1" x14ac:dyDescent="0.2">
      <c r="A3064" s="224" t="str">
        <f t="shared" si="916"/>
        <v/>
      </c>
      <c r="B3064" s="222" t="str">
        <f t="shared" si="919"/>
        <v/>
      </c>
      <c r="C3064" s="223"/>
      <c r="D3064" s="224" t="str">
        <f t="shared" si="917"/>
        <v/>
      </c>
      <c r="E3064" s="225"/>
      <c r="F3064" s="226">
        <f t="shared" si="918"/>
        <v>0</v>
      </c>
      <c r="G3064" s="286">
        <f t="shared" si="920"/>
        <v>0</v>
      </c>
    </row>
    <row r="3065" spans="1:123" s="229" customFormat="1" ht="24" customHeight="1" x14ac:dyDescent="0.2">
      <c r="A3065" s="224" t="str">
        <f t="shared" si="916"/>
        <v/>
      </c>
      <c r="B3065" s="222" t="str">
        <f t="shared" si="919"/>
        <v/>
      </c>
      <c r="C3065" s="223"/>
      <c r="D3065" s="224" t="str">
        <f t="shared" si="917"/>
        <v/>
      </c>
      <c r="E3065" s="225"/>
      <c r="F3065" s="226">
        <f t="shared" si="918"/>
        <v>0</v>
      </c>
      <c r="G3065" s="286">
        <f t="shared" si="920"/>
        <v>0</v>
      </c>
    </row>
    <row r="3066" spans="1:123" s="229" customFormat="1" ht="24" customHeight="1" x14ac:dyDescent="0.2">
      <c r="A3066" s="224" t="str">
        <f t="shared" si="916"/>
        <v/>
      </c>
      <c r="B3066" s="222" t="str">
        <f t="shared" si="919"/>
        <v/>
      </c>
      <c r="C3066" s="223"/>
      <c r="D3066" s="224" t="str">
        <f t="shared" si="917"/>
        <v/>
      </c>
      <c r="E3066" s="225"/>
      <c r="F3066" s="226">
        <f t="shared" si="918"/>
        <v>0</v>
      </c>
      <c r="G3066" s="286">
        <f t="shared" si="920"/>
        <v>0</v>
      </c>
    </row>
    <row r="3067" spans="1:123" s="229" customFormat="1" ht="24" customHeight="1" x14ac:dyDescent="0.2">
      <c r="A3067" s="224" t="str">
        <f t="shared" si="916"/>
        <v/>
      </c>
      <c r="B3067" s="222" t="str">
        <f t="shared" si="919"/>
        <v/>
      </c>
      <c r="C3067" s="223"/>
      <c r="D3067" s="224" t="str">
        <f t="shared" si="917"/>
        <v/>
      </c>
      <c r="E3067" s="225"/>
      <c r="F3067" s="226">
        <f t="shared" si="918"/>
        <v>0</v>
      </c>
      <c r="G3067" s="286">
        <f t="shared" si="920"/>
        <v>0</v>
      </c>
    </row>
    <row r="3068" spans="1:123" s="229" customFormat="1" ht="24" customHeight="1" x14ac:dyDescent="0.2">
      <c r="A3068" s="224" t="str">
        <f t="shared" si="916"/>
        <v/>
      </c>
      <c r="B3068" s="222" t="str">
        <f t="shared" si="919"/>
        <v/>
      </c>
      <c r="C3068" s="223"/>
      <c r="D3068" s="224" t="str">
        <f t="shared" si="917"/>
        <v/>
      </c>
      <c r="E3068" s="225"/>
      <c r="F3068" s="226">
        <f t="shared" si="918"/>
        <v>0</v>
      </c>
      <c r="G3068" s="286">
        <f t="shared" si="920"/>
        <v>0</v>
      </c>
    </row>
    <row r="3069" spans="1:123" s="229" customFormat="1" ht="24" customHeight="1" x14ac:dyDescent="0.2">
      <c r="A3069" s="224" t="str">
        <f t="shared" si="916"/>
        <v/>
      </c>
      <c r="B3069" s="222" t="str">
        <f t="shared" si="919"/>
        <v/>
      </c>
      <c r="C3069" s="223"/>
      <c r="D3069" s="224" t="str">
        <f t="shared" si="917"/>
        <v/>
      </c>
      <c r="E3069" s="225"/>
      <c r="F3069" s="226">
        <f t="shared" si="918"/>
        <v>0</v>
      </c>
      <c r="G3069" s="286">
        <f t="shared" si="920"/>
        <v>0</v>
      </c>
    </row>
    <row r="3070" spans="1:123" s="229" customFormat="1" ht="24" customHeight="1" x14ac:dyDescent="0.2">
      <c r="A3070" s="224" t="str">
        <f t="shared" si="916"/>
        <v/>
      </c>
      <c r="B3070" s="222" t="str">
        <f t="shared" si="919"/>
        <v/>
      </c>
      <c r="C3070" s="223"/>
      <c r="D3070" s="224" t="str">
        <f t="shared" si="917"/>
        <v/>
      </c>
      <c r="E3070" s="225"/>
      <c r="F3070" s="226">
        <f t="shared" si="918"/>
        <v>0</v>
      </c>
      <c r="G3070" s="286">
        <f t="shared" si="920"/>
        <v>0</v>
      </c>
    </row>
    <row r="3071" spans="1:123" s="229" customFormat="1" ht="24" customHeight="1" x14ac:dyDescent="0.2">
      <c r="A3071" s="224" t="str">
        <f t="shared" si="916"/>
        <v/>
      </c>
      <c r="B3071" s="222" t="str">
        <f t="shared" si="919"/>
        <v/>
      </c>
      <c r="C3071" s="223"/>
      <c r="D3071" s="224" t="str">
        <f t="shared" si="917"/>
        <v/>
      </c>
      <c r="E3071" s="225"/>
      <c r="F3071" s="226">
        <f t="shared" si="918"/>
        <v>0</v>
      </c>
      <c r="G3071" s="286">
        <f t="shared" si="920"/>
        <v>0</v>
      </c>
    </row>
    <row r="3072" spans="1:123" s="229" customFormat="1" ht="24" customHeight="1" x14ac:dyDescent="0.2">
      <c r="A3072" s="224" t="str">
        <f t="shared" si="916"/>
        <v/>
      </c>
      <c r="B3072" s="222" t="str">
        <f t="shared" si="919"/>
        <v/>
      </c>
      <c r="C3072" s="223"/>
      <c r="D3072" s="224" t="str">
        <f t="shared" si="917"/>
        <v/>
      </c>
      <c r="E3072" s="225"/>
      <c r="F3072" s="226">
        <f t="shared" si="918"/>
        <v>0</v>
      </c>
      <c r="G3072" s="286">
        <f t="shared" si="920"/>
        <v>0</v>
      </c>
    </row>
    <row r="3073" spans="1:7" s="229" customFormat="1" ht="24" customHeight="1" x14ac:dyDescent="0.2">
      <c r="A3073" s="224" t="str">
        <f t="shared" si="916"/>
        <v/>
      </c>
      <c r="B3073" s="222" t="str">
        <f t="shared" si="919"/>
        <v/>
      </c>
      <c r="C3073" s="223"/>
      <c r="D3073" s="224" t="str">
        <f t="shared" si="917"/>
        <v/>
      </c>
      <c r="E3073" s="225"/>
      <c r="F3073" s="226">
        <f t="shared" si="918"/>
        <v>0</v>
      </c>
      <c r="G3073" s="286">
        <f t="shared" si="920"/>
        <v>0</v>
      </c>
    </row>
    <row r="3074" spans="1:7" s="229" customFormat="1" ht="24" customHeight="1" x14ac:dyDescent="0.2">
      <c r="A3074" s="224" t="str">
        <f t="shared" si="916"/>
        <v/>
      </c>
      <c r="B3074" s="222" t="str">
        <f t="shared" si="919"/>
        <v/>
      </c>
      <c r="C3074" s="223"/>
      <c r="D3074" s="224" t="str">
        <f t="shared" si="917"/>
        <v/>
      </c>
      <c r="E3074" s="225"/>
      <c r="F3074" s="226">
        <f t="shared" si="918"/>
        <v>0</v>
      </c>
      <c r="G3074" s="286">
        <f t="shared" si="920"/>
        <v>0</v>
      </c>
    </row>
    <row r="3075" spans="1:7" s="229" customFormat="1" ht="24" customHeight="1" x14ac:dyDescent="0.2">
      <c r="A3075" s="224" t="str">
        <f t="shared" si="916"/>
        <v/>
      </c>
      <c r="B3075" s="222" t="str">
        <f t="shared" si="919"/>
        <v/>
      </c>
      <c r="C3075" s="223"/>
      <c r="D3075" s="224" t="str">
        <f t="shared" si="917"/>
        <v/>
      </c>
      <c r="E3075" s="225"/>
      <c r="F3075" s="227">
        <f t="shared" si="918"/>
        <v>0</v>
      </c>
      <c r="G3075" s="286">
        <f t="shared" si="920"/>
        <v>0</v>
      </c>
    </row>
    <row r="3076" spans="1:7" ht="24" customHeight="1" x14ac:dyDescent="0.2">
      <c r="A3076" s="287"/>
      <c r="D3076" s="97"/>
      <c r="E3076" s="98"/>
      <c r="F3076" s="273" t="s">
        <v>31</v>
      </c>
      <c r="G3076" s="288">
        <f>SUBTOTAL(9,G3062:G3075)</f>
        <v>0</v>
      </c>
    </row>
    <row r="3077" spans="1:7" ht="24" customHeight="1" x14ac:dyDescent="0.2">
      <c r="A3077" s="287"/>
      <c r="C3077" s="107" t="s">
        <v>605</v>
      </c>
      <c r="D3077" s="97"/>
      <c r="E3077" s="98"/>
      <c r="G3077" s="289"/>
    </row>
    <row r="3078" spans="1:7" s="229" customFormat="1" ht="24" customHeight="1" x14ac:dyDescent="0.2">
      <c r="A3078" s="224" t="str">
        <f t="shared" ref="A3078:A3085" si="921">IFERROR(VLOOKUP(C3078,Tabla_Insumos,4,FALSE),"")</f>
        <v/>
      </c>
      <c r="B3078" s="222">
        <f t="shared" ref="B3078:B3085" si="922">IFERROR(VLOOKUP(A3078,Tabla_Indices,5,FALSE),"")</f>
        <v>0</v>
      </c>
      <c r="C3078" s="223"/>
      <c r="D3078" s="224" t="str">
        <f t="shared" ref="D3078:D3085" si="923">IFERROR(VLOOKUP(C3078,Tabla_Insumos,2,FALSE),"")</f>
        <v/>
      </c>
      <c r="E3078" s="225"/>
      <c r="F3078" s="228">
        <f t="shared" ref="F3078:F3085" si="924">IFERROR(VLOOKUP(C3078,Tabla_Insumos,3,FALSE),0)</f>
        <v>0</v>
      </c>
      <c r="G3078" s="286">
        <f>ROUND(E3078*F3078,2)</f>
        <v>0</v>
      </c>
    </row>
    <row r="3079" spans="1:7" s="229" customFormat="1" ht="24" customHeight="1" x14ac:dyDescent="0.2">
      <c r="A3079" s="224" t="str">
        <f t="shared" si="921"/>
        <v/>
      </c>
      <c r="B3079" s="222">
        <f t="shared" si="922"/>
        <v>0</v>
      </c>
      <c r="C3079" s="223"/>
      <c r="D3079" s="224" t="str">
        <f t="shared" si="923"/>
        <v/>
      </c>
      <c r="E3079" s="225"/>
      <c r="F3079" s="228">
        <f t="shared" si="924"/>
        <v>0</v>
      </c>
      <c r="G3079" s="286">
        <f>ROUND(E3079*F3079,2)</f>
        <v>0</v>
      </c>
    </row>
    <row r="3080" spans="1:7" s="229" customFormat="1" ht="24" customHeight="1" x14ac:dyDescent="0.2">
      <c r="A3080" s="224" t="str">
        <f t="shared" si="921"/>
        <v/>
      </c>
      <c r="B3080" s="222">
        <f t="shared" si="922"/>
        <v>0</v>
      </c>
      <c r="C3080" s="223"/>
      <c r="D3080" s="224" t="str">
        <f t="shared" si="923"/>
        <v/>
      </c>
      <c r="E3080" s="225"/>
      <c r="F3080" s="228">
        <f t="shared" si="924"/>
        <v>0</v>
      </c>
      <c r="G3080" s="286">
        <f t="shared" ref="G3080:G3085" si="925">ROUND(E3080*F3080,2)</f>
        <v>0</v>
      </c>
    </row>
    <row r="3081" spans="1:7" s="229" customFormat="1" ht="24" customHeight="1" x14ac:dyDescent="0.2">
      <c r="A3081" s="224" t="str">
        <f t="shared" si="921"/>
        <v/>
      </c>
      <c r="B3081" s="222">
        <f t="shared" si="922"/>
        <v>0</v>
      </c>
      <c r="C3081" s="223"/>
      <c r="D3081" s="224" t="str">
        <f t="shared" si="923"/>
        <v/>
      </c>
      <c r="E3081" s="225"/>
      <c r="F3081" s="228">
        <f t="shared" si="924"/>
        <v>0</v>
      </c>
      <c r="G3081" s="286">
        <f t="shared" si="925"/>
        <v>0</v>
      </c>
    </row>
    <row r="3082" spans="1:7" s="229" customFormat="1" ht="24" customHeight="1" x14ac:dyDescent="0.2">
      <c r="A3082" s="224" t="str">
        <f t="shared" si="921"/>
        <v/>
      </c>
      <c r="B3082" s="222">
        <f t="shared" si="922"/>
        <v>0</v>
      </c>
      <c r="C3082" s="223"/>
      <c r="D3082" s="224" t="str">
        <f t="shared" si="923"/>
        <v/>
      </c>
      <c r="E3082" s="225"/>
      <c r="F3082" s="226">
        <f t="shared" si="924"/>
        <v>0</v>
      </c>
      <c r="G3082" s="286">
        <f t="shared" si="925"/>
        <v>0</v>
      </c>
    </row>
    <row r="3083" spans="1:7" s="229" customFormat="1" ht="24" customHeight="1" x14ac:dyDescent="0.2">
      <c r="A3083" s="224" t="str">
        <f t="shared" si="921"/>
        <v/>
      </c>
      <c r="B3083" s="222">
        <f t="shared" si="922"/>
        <v>0</v>
      </c>
      <c r="C3083" s="223"/>
      <c r="D3083" s="224" t="str">
        <f t="shared" si="923"/>
        <v/>
      </c>
      <c r="E3083" s="225"/>
      <c r="F3083" s="226">
        <f t="shared" si="924"/>
        <v>0</v>
      </c>
      <c r="G3083" s="286">
        <f t="shared" si="925"/>
        <v>0</v>
      </c>
    </row>
    <row r="3084" spans="1:7" s="229" customFormat="1" ht="24" customHeight="1" x14ac:dyDescent="0.2">
      <c r="A3084" s="224" t="str">
        <f t="shared" si="921"/>
        <v/>
      </c>
      <c r="B3084" s="222">
        <f t="shared" si="922"/>
        <v>0</v>
      </c>
      <c r="C3084" s="223"/>
      <c r="D3084" s="224" t="str">
        <f t="shared" si="923"/>
        <v/>
      </c>
      <c r="E3084" s="225"/>
      <c r="F3084" s="226">
        <f t="shared" si="924"/>
        <v>0</v>
      </c>
      <c r="G3084" s="286">
        <f t="shared" si="925"/>
        <v>0</v>
      </c>
    </row>
    <row r="3085" spans="1:7" s="229" customFormat="1" ht="24" customHeight="1" x14ac:dyDescent="0.2">
      <c r="A3085" s="224" t="str">
        <f t="shared" si="921"/>
        <v/>
      </c>
      <c r="B3085" s="222">
        <f t="shared" si="922"/>
        <v>0</v>
      </c>
      <c r="C3085" s="223"/>
      <c r="D3085" s="224" t="str">
        <f t="shared" si="923"/>
        <v/>
      </c>
      <c r="E3085" s="225"/>
      <c r="F3085" s="226">
        <f t="shared" si="924"/>
        <v>0</v>
      </c>
      <c r="G3085" s="286">
        <f t="shared" si="925"/>
        <v>0</v>
      </c>
    </row>
    <row r="3086" spans="1:7" ht="24" customHeight="1" x14ac:dyDescent="0.2">
      <c r="A3086" s="287"/>
      <c r="D3086" s="97"/>
      <c r="E3086" s="98"/>
      <c r="F3086" s="273" t="s">
        <v>32</v>
      </c>
      <c r="G3086" s="288">
        <f>SUBTOTAL(9,G3078:G3085)</f>
        <v>0</v>
      </c>
    </row>
    <row r="3087" spans="1:7" ht="24" customHeight="1" x14ac:dyDescent="0.2">
      <c r="A3087" s="287"/>
      <c r="C3087" s="107" t="s">
        <v>606</v>
      </c>
      <c r="D3087" s="97"/>
      <c r="E3087" s="98"/>
      <c r="G3087" s="289"/>
    </row>
    <row r="3088" spans="1:7" s="229" customFormat="1" ht="24" customHeight="1" x14ac:dyDescent="0.2">
      <c r="A3088" s="224" t="str">
        <f t="shared" ref="A3088:A3096" si="926">IFERROR(VLOOKUP(C3088,Tabla_Insumos,4,FALSE),"")</f>
        <v/>
      </c>
      <c r="B3088" s="222" t="str">
        <f t="shared" ref="B3088:B3096" si="927">IFERROR(VLOOKUP(C3088,Tabla_Insumos,5,FALSE),"")</f>
        <v/>
      </c>
      <c r="C3088" s="223"/>
      <c r="D3088" s="224" t="str">
        <f t="shared" ref="D3088:D3096" si="928">IFERROR(VLOOKUP(C3088,Tabla_Insumos,2,FALSE),"")</f>
        <v/>
      </c>
      <c r="E3088" s="225"/>
      <c r="F3088" s="226">
        <f t="shared" ref="F3088:F3096" si="929">IFERROR(VLOOKUP(C3088,Tabla_Insumos,3,FALSE),0)</f>
        <v>0</v>
      </c>
      <c r="G3088" s="286">
        <f t="shared" ref="G3088:G3096" si="930">ROUND(E3088*F3088,2)</f>
        <v>0</v>
      </c>
    </row>
    <row r="3089" spans="1:7" s="229" customFormat="1" ht="24" customHeight="1" x14ac:dyDescent="0.2">
      <c r="A3089" s="224" t="str">
        <f t="shared" si="926"/>
        <v/>
      </c>
      <c r="B3089" s="222" t="str">
        <f t="shared" si="927"/>
        <v/>
      </c>
      <c r="C3089" s="223"/>
      <c r="D3089" s="224" t="str">
        <f t="shared" si="928"/>
        <v/>
      </c>
      <c r="E3089" s="225"/>
      <c r="F3089" s="226">
        <f t="shared" si="929"/>
        <v>0</v>
      </c>
      <c r="G3089" s="286">
        <f t="shared" si="930"/>
        <v>0</v>
      </c>
    </row>
    <row r="3090" spans="1:7" s="229" customFormat="1" ht="24" customHeight="1" x14ac:dyDescent="0.2">
      <c r="A3090" s="224" t="str">
        <f t="shared" si="926"/>
        <v/>
      </c>
      <c r="B3090" s="222" t="str">
        <f t="shared" si="927"/>
        <v/>
      </c>
      <c r="C3090" s="223"/>
      <c r="D3090" s="224" t="str">
        <f t="shared" si="928"/>
        <v/>
      </c>
      <c r="E3090" s="225"/>
      <c r="F3090" s="226">
        <f t="shared" si="929"/>
        <v>0</v>
      </c>
      <c r="G3090" s="286">
        <f t="shared" si="930"/>
        <v>0</v>
      </c>
    </row>
    <row r="3091" spans="1:7" s="229" customFormat="1" ht="24" customHeight="1" x14ac:dyDescent="0.2">
      <c r="A3091" s="224" t="str">
        <f t="shared" si="926"/>
        <v/>
      </c>
      <c r="B3091" s="222" t="str">
        <f t="shared" si="927"/>
        <v/>
      </c>
      <c r="C3091" s="223"/>
      <c r="D3091" s="224" t="str">
        <f t="shared" si="928"/>
        <v/>
      </c>
      <c r="E3091" s="225"/>
      <c r="F3091" s="226">
        <f t="shared" si="929"/>
        <v>0</v>
      </c>
      <c r="G3091" s="286">
        <f t="shared" si="930"/>
        <v>0</v>
      </c>
    </row>
    <row r="3092" spans="1:7" s="229" customFormat="1" ht="24" customHeight="1" x14ac:dyDescent="0.2">
      <c r="A3092" s="224" t="str">
        <f t="shared" si="926"/>
        <v/>
      </c>
      <c r="B3092" s="222" t="str">
        <f t="shared" si="927"/>
        <v/>
      </c>
      <c r="C3092" s="223"/>
      <c r="D3092" s="224" t="str">
        <f t="shared" si="928"/>
        <v/>
      </c>
      <c r="E3092" s="225"/>
      <c r="F3092" s="226">
        <f t="shared" si="929"/>
        <v>0</v>
      </c>
      <c r="G3092" s="286">
        <f t="shared" si="930"/>
        <v>0</v>
      </c>
    </row>
    <row r="3093" spans="1:7" s="229" customFormat="1" ht="24" customHeight="1" x14ac:dyDescent="0.2">
      <c r="A3093" s="224" t="str">
        <f t="shared" si="926"/>
        <v/>
      </c>
      <c r="B3093" s="222" t="str">
        <f t="shared" si="927"/>
        <v/>
      </c>
      <c r="C3093" s="223"/>
      <c r="D3093" s="224" t="str">
        <f t="shared" si="928"/>
        <v/>
      </c>
      <c r="E3093" s="225"/>
      <c r="F3093" s="226">
        <f t="shared" si="929"/>
        <v>0</v>
      </c>
      <c r="G3093" s="286">
        <f t="shared" si="930"/>
        <v>0</v>
      </c>
    </row>
    <row r="3094" spans="1:7" s="229" customFormat="1" ht="24" customHeight="1" x14ac:dyDescent="0.2">
      <c r="A3094" s="224" t="str">
        <f t="shared" si="926"/>
        <v/>
      </c>
      <c r="B3094" s="222" t="str">
        <f t="shared" si="927"/>
        <v/>
      </c>
      <c r="C3094" s="223"/>
      <c r="D3094" s="224" t="str">
        <f t="shared" si="928"/>
        <v/>
      </c>
      <c r="E3094" s="225"/>
      <c r="F3094" s="226">
        <f t="shared" si="929"/>
        <v>0</v>
      </c>
      <c r="G3094" s="286">
        <f t="shared" si="930"/>
        <v>0</v>
      </c>
    </row>
    <row r="3095" spans="1:7" s="229" customFormat="1" ht="24" customHeight="1" x14ac:dyDescent="0.2">
      <c r="A3095" s="224" t="str">
        <f t="shared" si="926"/>
        <v/>
      </c>
      <c r="B3095" s="222" t="str">
        <f t="shared" si="927"/>
        <v/>
      </c>
      <c r="C3095" s="223"/>
      <c r="D3095" s="224" t="str">
        <f t="shared" si="928"/>
        <v/>
      </c>
      <c r="E3095" s="225"/>
      <c r="F3095" s="226">
        <f t="shared" si="929"/>
        <v>0</v>
      </c>
      <c r="G3095" s="286">
        <f t="shared" si="930"/>
        <v>0</v>
      </c>
    </row>
    <row r="3096" spans="1:7" s="229" customFormat="1" ht="24" customHeight="1" x14ac:dyDescent="0.2">
      <c r="A3096" s="224" t="str">
        <f t="shared" si="926"/>
        <v/>
      </c>
      <c r="B3096" s="222" t="str">
        <f t="shared" si="927"/>
        <v/>
      </c>
      <c r="C3096" s="223"/>
      <c r="D3096" s="224" t="str">
        <f t="shared" si="928"/>
        <v/>
      </c>
      <c r="E3096" s="225"/>
      <c r="F3096" s="226">
        <f t="shared" si="929"/>
        <v>0</v>
      </c>
      <c r="G3096" s="286">
        <f t="shared" si="930"/>
        <v>0</v>
      </c>
    </row>
    <row r="3097" spans="1:7" ht="24" customHeight="1" x14ac:dyDescent="0.2">
      <c r="A3097" s="290"/>
      <c r="B3097" s="97"/>
      <c r="D3097" s="97"/>
      <c r="E3097" s="98"/>
      <c r="F3097" s="273" t="s">
        <v>33</v>
      </c>
      <c r="G3097" s="288">
        <f>SUBTOTAL(9,G3088:G3096)</f>
        <v>0</v>
      </c>
    </row>
    <row r="3098" spans="1:7" ht="24" customHeight="1" x14ac:dyDescent="0.2">
      <c r="A3098" s="291"/>
      <c r="B3098" s="97"/>
      <c r="D3098" s="97"/>
      <c r="E3098" s="98"/>
      <c r="G3098" s="289"/>
    </row>
    <row r="3099" spans="1:7" ht="24" customHeight="1" x14ac:dyDescent="0.2">
      <c r="A3099" s="292" t="str">
        <f>B3057</f>
        <v/>
      </c>
      <c r="B3099" s="293" t="str">
        <f>C3057</f>
        <v/>
      </c>
      <c r="C3099" s="104"/>
      <c r="D3099" s="104" t="s">
        <v>34</v>
      </c>
      <c r="E3099" s="105"/>
      <c r="F3099" s="295" t="s">
        <v>35</v>
      </c>
      <c r="G3099" s="294">
        <f>SUBTOTAL(9,G3062:G3098)</f>
        <v>0</v>
      </c>
    </row>
    <row r="3101" spans="1:7" ht="24" customHeight="1" x14ac:dyDescent="0.2">
      <c r="A3101" s="274" t="s">
        <v>37</v>
      </c>
      <c r="B3101" s="275"/>
      <c r="C3101" s="275"/>
      <c r="D3101" s="275"/>
      <c r="E3101" s="275"/>
      <c r="F3101" s="275"/>
      <c r="G3101" s="276"/>
    </row>
    <row r="3102" spans="1:7" ht="24" customHeight="1" x14ac:dyDescent="0.2">
      <c r="A3102" s="277" t="s">
        <v>602</v>
      </c>
      <c r="B3102" s="93" t="str">
        <f>Comitente</f>
        <v>DIRECCION PROVINCIAL DE ESPACIOS VERDES</v>
      </c>
      <c r="C3102" s="89"/>
      <c r="D3102" s="94"/>
      <c r="E3102" s="94"/>
      <c r="F3102" s="95"/>
      <c r="G3102" s="278"/>
    </row>
    <row r="3103" spans="1:7" ht="24" customHeight="1" x14ac:dyDescent="0.2">
      <c r="A3103" s="277" t="s">
        <v>603</v>
      </c>
      <c r="B3103" s="93">
        <f>Contratista</f>
        <v>0</v>
      </c>
      <c r="C3103" s="90"/>
      <c r="D3103" s="90"/>
      <c r="E3103" s="90"/>
      <c r="F3103" s="96"/>
      <c r="G3103" s="279"/>
    </row>
    <row r="3104" spans="1:7" ht="24" customHeight="1" x14ac:dyDescent="0.2">
      <c r="A3104" s="277" t="s">
        <v>24</v>
      </c>
      <c r="B3104" s="93" t="str">
        <f>Obra</f>
        <v>MANTENIMIENTO DEL ÁREA VERDE Y SISITEMA DE RIEGO DEL 
PARQUE BELGRANO E INFINITO POR DESCUBRIR - RENGLON 3</v>
      </c>
      <c r="C3104" s="90"/>
      <c r="D3104" s="90"/>
      <c r="E3104" s="90"/>
      <c r="F3104" s="96" t="s">
        <v>38</v>
      </c>
      <c r="G3104" s="280">
        <f>Fecha_Base</f>
        <v>44908</v>
      </c>
    </row>
    <row r="3105" spans="1:123" ht="24" customHeight="1" x14ac:dyDescent="0.2">
      <c r="A3105" s="281" t="s">
        <v>601</v>
      </c>
      <c r="B3105" s="91" t="str">
        <f>Ubicación</f>
        <v>CAPITAL</v>
      </c>
      <c r="C3105" s="91"/>
      <c r="D3105" s="97"/>
      <c r="E3105" s="98"/>
      <c r="G3105" s="282"/>
    </row>
    <row r="3106" spans="1:123" ht="24" customHeight="1" x14ac:dyDescent="0.2">
      <c r="A3106" s="281" t="s">
        <v>39</v>
      </c>
      <c r="B3106" s="100" t="str">
        <f>IFERROR(VALUE(LEFT(B3107,FIND(".",B3107)-1)),"")</f>
        <v/>
      </c>
      <c r="C3106" s="92" t="str">
        <f>IFERROR(VLOOKUP(B3106,Tabla_CyP,2,FALSE),"")</f>
        <v/>
      </c>
      <c r="E3106" s="98"/>
      <c r="G3106" s="282"/>
    </row>
    <row r="3107" spans="1:123" ht="24" customHeight="1" x14ac:dyDescent="0.2">
      <c r="A3107" s="281" t="s">
        <v>25</v>
      </c>
      <c r="B3107" s="101" t="str">
        <f>IFERROR(VLOOKUP(COUNTIF($A$1:A3107,"ANALISIS DE PRECIOS"),Tabla_NumeroItem,2,FALSE),"")</f>
        <v/>
      </c>
      <c r="C3107" s="92" t="str">
        <f>IFERROR(VLOOKUP(B3107,Tabla_CyP,2,FALSE),"")</f>
        <v/>
      </c>
      <c r="D3107" s="97"/>
      <c r="E3107" s="98"/>
      <c r="F3107" s="96" t="s">
        <v>26</v>
      </c>
      <c r="G3107" s="283" t="str">
        <f>IFERROR(VLOOKUP(B3107,Tabla_CyP,4,FALSE),"")</f>
        <v/>
      </c>
    </row>
    <row r="3108" spans="1:123" ht="24" customHeight="1" x14ac:dyDescent="0.2">
      <c r="A3108" s="281"/>
      <c r="B3108" s="91"/>
      <c r="D3108" s="97"/>
      <c r="E3108" s="98"/>
      <c r="G3108" s="282"/>
    </row>
    <row r="3109" spans="1:123" ht="24" customHeight="1" x14ac:dyDescent="0.2">
      <c r="A3109" s="331" t="s">
        <v>507</v>
      </c>
      <c r="B3109" s="332"/>
      <c r="C3109" s="333" t="s">
        <v>0</v>
      </c>
      <c r="D3109" s="333" t="s">
        <v>27</v>
      </c>
      <c r="E3109" s="335" t="s">
        <v>28</v>
      </c>
      <c r="F3109" s="337" t="s">
        <v>29</v>
      </c>
      <c r="G3109" s="337" t="s">
        <v>30</v>
      </c>
    </row>
    <row r="3110" spans="1:123" s="97" customFormat="1" ht="24" customHeight="1" x14ac:dyDescent="0.2">
      <c r="A3110" s="102" t="s">
        <v>508</v>
      </c>
      <c r="B3110" s="102" t="s">
        <v>509</v>
      </c>
      <c r="C3110" s="334"/>
      <c r="D3110" s="334"/>
      <c r="E3110" s="336"/>
      <c r="F3110" s="338"/>
      <c r="G3110" s="338"/>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284"/>
      <c r="B3111" s="103"/>
      <c r="C3111" s="143" t="s">
        <v>604</v>
      </c>
      <c r="D3111" s="104"/>
      <c r="E3111" s="105"/>
      <c r="F3111" s="106"/>
      <c r="G3111" s="285"/>
    </row>
    <row r="3112" spans="1:123" s="229" customFormat="1" ht="24" customHeight="1" x14ac:dyDescent="0.2">
      <c r="A3112" s="224" t="str">
        <f t="shared" ref="A3112:A3125" si="931">IFERROR(VLOOKUP(C3112,Tabla_Insumos,4,FALSE),"")</f>
        <v/>
      </c>
      <c r="B3112" s="222" t="str">
        <f>IFERROR(VLOOKUP(C3112,Tabla_Insumos,5,FALSE),"")</f>
        <v/>
      </c>
      <c r="C3112" s="223"/>
      <c r="D3112" s="224" t="str">
        <f t="shared" ref="D3112:D3125" si="932">IFERROR(VLOOKUP(C3112,Tabla_Insumos,2,FALSE),"")</f>
        <v/>
      </c>
      <c r="E3112" s="225"/>
      <c r="F3112" s="226">
        <f t="shared" ref="F3112:F3125" si="933">IFERROR(VLOOKUP(C3112,Tabla_Insumos,3,FALSE),0)</f>
        <v>0</v>
      </c>
      <c r="G3112" s="286">
        <f>ROUND(E3112*F3112,2)</f>
        <v>0</v>
      </c>
    </row>
    <row r="3113" spans="1:123" s="229" customFormat="1" ht="24" customHeight="1" x14ac:dyDescent="0.2">
      <c r="A3113" s="224" t="str">
        <f t="shared" si="931"/>
        <v/>
      </c>
      <c r="B3113" s="222" t="str">
        <f t="shared" ref="B3113:B3125" si="934">IFERROR(VLOOKUP(C3113,Tabla_Insumos,5,FALSE),"")</f>
        <v/>
      </c>
      <c r="C3113" s="223"/>
      <c r="D3113" s="224" t="str">
        <f t="shared" si="932"/>
        <v/>
      </c>
      <c r="E3113" s="225"/>
      <c r="F3113" s="226">
        <f t="shared" si="933"/>
        <v>0</v>
      </c>
      <c r="G3113" s="286">
        <f t="shared" ref="G3113:G3125" si="935">ROUND(E3113*F3113,2)</f>
        <v>0</v>
      </c>
    </row>
    <row r="3114" spans="1:123" s="229" customFormat="1" ht="24" customHeight="1" x14ac:dyDescent="0.2">
      <c r="A3114" s="224" t="str">
        <f t="shared" si="931"/>
        <v/>
      </c>
      <c r="B3114" s="222" t="str">
        <f t="shared" si="934"/>
        <v/>
      </c>
      <c r="C3114" s="223"/>
      <c r="D3114" s="224" t="str">
        <f t="shared" si="932"/>
        <v/>
      </c>
      <c r="E3114" s="225"/>
      <c r="F3114" s="226">
        <f t="shared" si="933"/>
        <v>0</v>
      </c>
      <c r="G3114" s="286">
        <f t="shared" si="935"/>
        <v>0</v>
      </c>
    </row>
    <row r="3115" spans="1:123" s="229" customFormat="1" ht="24" customHeight="1" x14ac:dyDescent="0.2">
      <c r="A3115" s="224" t="str">
        <f t="shared" si="931"/>
        <v/>
      </c>
      <c r="B3115" s="222" t="str">
        <f t="shared" si="934"/>
        <v/>
      </c>
      <c r="C3115" s="223"/>
      <c r="D3115" s="224" t="str">
        <f t="shared" si="932"/>
        <v/>
      </c>
      <c r="E3115" s="225"/>
      <c r="F3115" s="226">
        <f t="shared" si="933"/>
        <v>0</v>
      </c>
      <c r="G3115" s="286">
        <f t="shared" si="935"/>
        <v>0</v>
      </c>
    </row>
    <row r="3116" spans="1:123" s="229" customFormat="1" ht="24" customHeight="1" x14ac:dyDescent="0.2">
      <c r="A3116" s="224" t="str">
        <f t="shared" si="931"/>
        <v/>
      </c>
      <c r="B3116" s="222" t="str">
        <f t="shared" si="934"/>
        <v/>
      </c>
      <c r="C3116" s="223"/>
      <c r="D3116" s="224" t="str">
        <f t="shared" si="932"/>
        <v/>
      </c>
      <c r="E3116" s="225"/>
      <c r="F3116" s="226">
        <f t="shared" si="933"/>
        <v>0</v>
      </c>
      <c r="G3116" s="286">
        <f t="shared" si="935"/>
        <v>0</v>
      </c>
    </row>
    <row r="3117" spans="1:123" s="229" customFormat="1" ht="24" customHeight="1" x14ac:dyDescent="0.2">
      <c r="A3117" s="224" t="str">
        <f t="shared" si="931"/>
        <v/>
      </c>
      <c r="B3117" s="222" t="str">
        <f t="shared" si="934"/>
        <v/>
      </c>
      <c r="C3117" s="223"/>
      <c r="D3117" s="224" t="str">
        <f t="shared" si="932"/>
        <v/>
      </c>
      <c r="E3117" s="225"/>
      <c r="F3117" s="226">
        <f t="shared" si="933"/>
        <v>0</v>
      </c>
      <c r="G3117" s="286">
        <f t="shared" si="935"/>
        <v>0</v>
      </c>
    </row>
    <row r="3118" spans="1:123" s="229" customFormat="1" ht="24" customHeight="1" x14ac:dyDescent="0.2">
      <c r="A3118" s="224" t="str">
        <f t="shared" si="931"/>
        <v/>
      </c>
      <c r="B3118" s="222" t="str">
        <f t="shared" si="934"/>
        <v/>
      </c>
      <c r="C3118" s="223"/>
      <c r="D3118" s="224" t="str">
        <f t="shared" si="932"/>
        <v/>
      </c>
      <c r="E3118" s="225"/>
      <c r="F3118" s="226">
        <f t="shared" si="933"/>
        <v>0</v>
      </c>
      <c r="G3118" s="286">
        <f t="shared" si="935"/>
        <v>0</v>
      </c>
    </row>
    <row r="3119" spans="1:123" s="229" customFormat="1" ht="24" customHeight="1" x14ac:dyDescent="0.2">
      <c r="A3119" s="224" t="str">
        <f t="shared" si="931"/>
        <v/>
      </c>
      <c r="B3119" s="222" t="str">
        <f t="shared" si="934"/>
        <v/>
      </c>
      <c r="C3119" s="223"/>
      <c r="D3119" s="224" t="str">
        <f t="shared" si="932"/>
        <v/>
      </c>
      <c r="E3119" s="225"/>
      <c r="F3119" s="226">
        <f t="shared" si="933"/>
        <v>0</v>
      </c>
      <c r="G3119" s="286">
        <f t="shared" si="935"/>
        <v>0</v>
      </c>
    </row>
    <row r="3120" spans="1:123" s="229" customFormat="1" ht="24" customHeight="1" x14ac:dyDescent="0.2">
      <c r="A3120" s="224" t="str">
        <f t="shared" si="931"/>
        <v/>
      </c>
      <c r="B3120" s="222" t="str">
        <f t="shared" si="934"/>
        <v/>
      </c>
      <c r="C3120" s="223"/>
      <c r="D3120" s="224" t="str">
        <f t="shared" si="932"/>
        <v/>
      </c>
      <c r="E3120" s="225"/>
      <c r="F3120" s="226">
        <f t="shared" si="933"/>
        <v>0</v>
      </c>
      <c r="G3120" s="286">
        <f t="shared" si="935"/>
        <v>0</v>
      </c>
    </row>
    <row r="3121" spans="1:7" s="229" customFormat="1" ht="24" customHeight="1" x14ac:dyDescent="0.2">
      <c r="A3121" s="224" t="str">
        <f t="shared" si="931"/>
        <v/>
      </c>
      <c r="B3121" s="222" t="str">
        <f t="shared" si="934"/>
        <v/>
      </c>
      <c r="C3121" s="223"/>
      <c r="D3121" s="224" t="str">
        <f t="shared" si="932"/>
        <v/>
      </c>
      <c r="E3121" s="225"/>
      <c r="F3121" s="226">
        <f t="shared" si="933"/>
        <v>0</v>
      </c>
      <c r="G3121" s="286">
        <f t="shared" si="935"/>
        <v>0</v>
      </c>
    </row>
    <row r="3122" spans="1:7" s="229" customFormat="1" ht="24" customHeight="1" x14ac:dyDescent="0.2">
      <c r="A3122" s="224" t="str">
        <f t="shared" si="931"/>
        <v/>
      </c>
      <c r="B3122" s="222" t="str">
        <f t="shared" si="934"/>
        <v/>
      </c>
      <c r="C3122" s="223"/>
      <c r="D3122" s="224" t="str">
        <f t="shared" si="932"/>
        <v/>
      </c>
      <c r="E3122" s="225"/>
      <c r="F3122" s="226">
        <f t="shared" si="933"/>
        <v>0</v>
      </c>
      <c r="G3122" s="286">
        <f t="shared" si="935"/>
        <v>0</v>
      </c>
    </row>
    <row r="3123" spans="1:7" s="229" customFormat="1" ht="24" customHeight="1" x14ac:dyDescent="0.2">
      <c r="A3123" s="224" t="str">
        <f t="shared" si="931"/>
        <v/>
      </c>
      <c r="B3123" s="222" t="str">
        <f t="shared" si="934"/>
        <v/>
      </c>
      <c r="C3123" s="223"/>
      <c r="D3123" s="224" t="str">
        <f t="shared" si="932"/>
        <v/>
      </c>
      <c r="E3123" s="225"/>
      <c r="F3123" s="226">
        <f t="shared" si="933"/>
        <v>0</v>
      </c>
      <c r="G3123" s="286">
        <f t="shared" si="935"/>
        <v>0</v>
      </c>
    </row>
    <row r="3124" spans="1:7" s="229" customFormat="1" ht="24" customHeight="1" x14ac:dyDescent="0.2">
      <c r="A3124" s="224" t="str">
        <f t="shared" si="931"/>
        <v/>
      </c>
      <c r="B3124" s="222" t="str">
        <f t="shared" si="934"/>
        <v/>
      </c>
      <c r="C3124" s="223"/>
      <c r="D3124" s="224" t="str">
        <f t="shared" si="932"/>
        <v/>
      </c>
      <c r="E3124" s="225"/>
      <c r="F3124" s="226">
        <f t="shared" si="933"/>
        <v>0</v>
      </c>
      <c r="G3124" s="286">
        <f t="shared" si="935"/>
        <v>0</v>
      </c>
    </row>
    <row r="3125" spans="1:7" s="229" customFormat="1" ht="24" customHeight="1" x14ac:dyDescent="0.2">
      <c r="A3125" s="224" t="str">
        <f t="shared" si="931"/>
        <v/>
      </c>
      <c r="B3125" s="222" t="str">
        <f t="shared" si="934"/>
        <v/>
      </c>
      <c r="C3125" s="223"/>
      <c r="D3125" s="224" t="str">
        <f t="shared" si="932"/>
        <v/>
      </c>
      <c r="E3125" s="225"/>
      <c r="F3125" s="227">
        <f t="shared" si="933"/>
        <v>0</v>
      </c>
      <c r="G3125" s="286">
        <f t="shared" si="935"/>
        <v>0</v>
      </c>
    </row>
    <row r="3126" spans="1:7" ht="24" customHeight="1" x14ac:dyDescent="0.2">
      <c r="A3126" s="287"/>
      <c r="D3126" s="97"/>
      <c r="E3126" s="98"/>
      <c r="F3126" s="273" t="s">
        <v>31</v>
      </c>
      <c r="G3126" s="288">
        <f>SUBTOTAL(9,G3112:G3125)</f>
        <v>0</v>
      </c>
    </row>
    <row r="3127" spans="1:7" ht="24" customHeight="1" x14ac:dyDescent="0.2">
      <c r="A3127" s="287"/>
      <c r="C3127" s="107" t="s">
        <v>605</v>
      </c>
      <c r="D3127" s="97"/>
      <c r="E3127" s="98"/>
      <c r="G3127" s="289"/>
    </row>
    <row r="3128" spans="1:7" s="229" customFormat="1" ht="24" customHeight="1" x14ac:dyDescent="0.2">
      <c r="A3128" s="224" t="str">
        <f t="shared" ref="A3128:A3135" si="936">IFERROR(VLOOKUP(C3128,Tabla_Insumos,4,FALSE),"")</f>
        <v/>
      </c>
      <c r="B3128" s="222">
        <f t="shared" ref="B3128:B3135" si="937">IFERROR(VLOOKUP(A3128,Tabla_Indices,5,FALSE),"")</f>
        <v>0</v>
      </c>
      <c r="C3128" s="223"/>
      <c r="D3128" s="224" t="str">
        <f t="shared" ref="D3128:D3135" si="938">IFERROR(VLOOKUP(C3128,Tabla_Insumos,2,FALSE),"")</f>
        <v/>
      </c>
      <c r="E3128" s="225"/>
      <c r="F3128" s="228">
        <f t="shared" ref="F3128:F3135" si="939">IFERROR(VLOOKUP(C3128,Tabla_Insumos,3,FALSE),0)</f>
        <v>0</v>
      </c>
      <c r="G3128" s="286">
        <f>ROUND(E3128*F3128,2)</f>
        <v>0</v>
      </c>
    </row>
    <row r="3129" spans="1:7" s="229" customFormat="1" ht="24" customHeight="1" x14ac:dyDescent="0.2">
      <c r="A3129" s="224" t="str">
        <f t="shared" si="936"/>
        <v/>
      </c>
      <c r="B3129" s="222">
        <f t="shared" si="937"/>
        <v>0</v>
      </c>
      <c r="C3129" s="223"/>
      <c r="D3129" s="224" t="str">
        <f t="shared" si="938"/>
        <v/>
      </c>
      <c r="E3129" s="225"/>
      <c r="F3129" s="228">
        <f t="shared" si="939"/>
        <v>0</v>
      </c>
      <c r="G3129" s="286">
        <f>ROUND(E3129*F3129,2)</f>
        <v>0</v>
      </c>
    </row>
    <row r="3130" spans="1:7" s="229" customFormat="1" ht="24" customHeight="1" x14ac:dyDescent="0.2">
      <c r="A3130" s="224" t="str">
        <f t="shared" si="936"/>
        <v/>
      </c>
      <c r="B3130" s="222">
        <f t="shared" si="937"/>
        <v>0</v>
      </c>
      <c r="C3130" s="223"/>
      <c r="D3130" s="224" t="str">
        <f t="shared" si="938"/>
        <v/>
      </c>
      <c r="E3130" s="225"/>
      <c r="F3130" s="228">
        <f t="shared" si="939"/>
        <v>0</v>
      </c>
      <c r="G3130" s="286">
        <f t="shared" ref="G3130:G3135" si="940">ROUND(E3130*F3130,2)</f>
        <v>0</v>
      </c>
    </row>
    <row r="3131" spans="1:7" s="229" customFormat="1" ht="24" customHeight="1" x14ac:dyDescent="0.2">
      <c r="A3131" s="224" t="str">
        <f t="shared" si="936"/>
        <v/>
      </c>
      <c r="B3131" s="222">
        <f t="shared" si="937"/>
        <v>0</v>
      </c>
      <c r="C3131" s="223"/>
      <c r="D3131" s="224" t="str">
        <f t="shared" si="938"/>
        <v/>
      </c>
      <c r="E3131" s="225"/>
      <c r="F3131" s="228">
        <f t="shared" si="939"/>
        <v>0</v>
      </c>
      <c r="G3131" s="286">
        <f t="shared" si="940"/>
        <v>0</v>
      </c>
    </row>
    <row r="3132" spans="1:7" s="229" customFormat="1" ht="24" customHeight="1" x14ac:dyDescent="0.2">
      <c r="A3132" s="224" t="str">
        <f t="shared" si="936"/>
        <v/>
      </c>
      <c r="B3132" s="222">
        <f t="shared" si="937"/>
        <v>0</v>
      </c>
      <c r="C3132" s="223"/>
      <c r="D3132" s="224" t="str">
        <f t="shared" si="938"/>
        <v/>
      </c>
      <c r="E3132" s="225"/>
      <c r="F3132" s="226">
        <f t="shared" si="939"/>
        <v>0</v>
      </c>
      <c r="G3132" s="286">
        <f t="shared" si="940"/>
        <v>0</v>
      </c>
    </row>
    <row r="3133" spans="1:7" s="229" customFormat="1" ht="24" customHeight="1" x14ac:dyDescent="0.2">
      <c r="A3133" s="224" t="str">
        <f t="shared" si="936"/>
        <v/>
      </c>
      <c r="B3133" s="222">
        <f t="shared" si="937"/>
        <v>0</v>
      </c>
      <c r="C3133" s="223"/>
      <c r="D3133" s="224" t="str">
        <f t="shared" si="938"/>
        <v/>
      </c>
      <c r="E3133" s="225"/>
      <c r="F3133" s="226">
        <f t="shared" si="939"/>
        <v>0</v>
      </c>
      <c r="G3133" s="286">
        <f t="shared" si="940"/>
        <v>0</v>
      </c>
    </row>
    <row r="3134" spans="1:7" s="229" customFormat="1" ht="24" customHeight="1" x14ac:dyDescent="0.2">
      <c r="A3134" s="224" t="str">
        <f t="shared" si="936"/>
        <v/>
      </c>
      <c r="B3134" s="222">
        <f t="shared" si="937"/>
        <v>0</v>
      </c>
      <c r="C3134" s="223"/>
      <c r="D3134" s="224" t="str">
        <f t="shared" si="938"/>
        <v/>
      </c>
      <c r="E3134" s="225"/>
      <c r="F3134" s="226">
        <f t="shared" si="939"/>
        <v>0</v>
      </c>
      <c r="G3134" s="286">
        <f t="shared" si="940"/>
        <v>0</v>
      </c>
    </row>
    <row r="3135" spans="1:7" s="229" customFormat="1" ht="24" customHeight="1" x14ac:dyDescent="0.2">
      <c r="A3135" s="224" t="str">
        <f t="shared" si="936"/>
        <v/>
      </c>
      <c r="B3135" s="222">
        <f t="shared" si="937"/>
        <v>0</v>
      </c>
      <c r="C3135" s="223"/>
      <c r="D3135" s="224" t="str">
        <f t="shared" si="938"/>
        <v/>
      </c>
      <c r="E3135" s="225"/>
      <c r="F3135" s="226">
        <f t="shared" si="939"/>
        <v>0</v>
      </c>
      <c r="G3135" s="286">
        <f t="shared" si="940"/>
        <v>0</v>
      </c>
    </row>
    <row r="3136" spans="1:7" ht="24" customHeight="1" x14ac:dyDescent="0.2">
      <c r="A3136" s="287"/>
      <c r="D3136" s="97"/>
      <c r="E3136" s="98"/>
      <c r="F3136" s="273" t="s">
        <v>32</v>
      </c>
      <c r="G3136" s="288">
        <f>SUBTOTAL(9,G3128:G3135)</f>
        <v>0</v>
      </c>
    </row>
    <row r="3137" spans="1:7" ht="24" customHeight="1" x14ac:dyDescent="0.2">
      <c r="A3137" s="287"/>
      <c r="C3137" s="107" t="s">
        <v>606</v>
      </c>
      <c r="D3137" s="97"/>
      <c r="E3137" s="98"/>
      <c r="G3137" s="289"/>
    </row>
    <row r="3138" spans="1:7" s="229" customFormat="1" ht="24" customHeight="1" x14ac:dyDescent="0.2">
      <c r="A3138" s="224" t="str">
        <f t="shared" ref="A3138:A3146" si="941">IFERROR(VLOOKUP(C3138,Tabla_Insumos,4,FALSE),"")</f>
        <v/>
      </c>
      <c r="B3138" s="222" t="str">
        <f t="shared" ref="B3138:B3146" si="942">IFERROR(VLOOKUP(C3138,Tabla_Insumos,5,FALSE),"")</f>
        <v/>
      </c>
      <c r="C3138" s="223"/>
      <c r="D3138" s="224" t="str">
        <f t="shared" ref="D3138:D3146" si="943">IFERROR(VLOOKUP(C3138,Tabla_Insumos,2,FALSE),"")</f>
        <v/>
      </c>
      <c r="E3138" s="225"/>
      <c r="F3138" s="226">
        <f t="shared" ref="F3138:F3146" si="944">IFERROR(VLOOKUP(C3138,Tabla_Insumos,3,FALSE),0)</f>
        <v>0</v>
      </c>
      <c r="G3138" s="286">
        <f t="shared" ref="G3138:G3146" si="945">ROUND(E3138*F3138,2)</f>
        <v>0</v>
      </c>
    </row>
    <row r="3139" spans="1:7" s="229" customFormat="1" ht="24" customHeight="1" x14ac:dyDescent="0.2">
      <c r="A3139" s="224" t="str">
        <f t="shared" si="941"/>
        <v/>
      </c>
      <c r="B3139" s="222" t="str">
        <f t="shared" si="942"/>
        <v/>
      </c>
      <c r="C3139" s="223"/>
      <c r="D3139" s="224" t="str">
        <f t="shared" si="943"/>
        <v/>
      </c>
      <c r="E3139" s="225"/>
      <c r="F3139" s="226">
        <f t="shared" si="944"/>
        <v>0</v>
      </c>
      <c r="G3139" s="286">
        <f t="shared" si="945"/>
        <v>0</v>
      </c>
    </row>
    <row r="3140" spans="1:7" s="229" customFormat="1" ht="24" customHeight="1" x14ac:dyDescent="0.2">
      <c r="A3140" s="224" t="str">
        <f t="shared" si="941"/>
        <v/>
      </c>
      <c r="B3140" s="222" t="str">
        <f t="shared" si="942"/>
        <v/>
      </c>
      <c r="C3140" s="223"/>
      <c r="D3140" s="224" t="str">
        <f t="shared" si="943"/>
        <v/>
      </c>
      <c r="E3140" s="225"/>
      <c r="F3140" s="226">
        <f t="shared" si="944"/>
        <v>0</v>
      </c>
      <c r="G3140" s="286">
        <f t="shared" si="945"/>
        <v>0</v>
      </c>
    </row>
    <row r="3141" spans="1:7" s="229" customFormat="1" ht="24" customHeight="1" x14ac:dyDescent="0.2">
      <c r="A3141" s="224" t="str">
        <f t="shared" si="941"/>
        <v/>
      </c>
      <c r="B3141" s="222" t="str">
        <f t="shared" si="942"/>
        <v/>
      </c>
      <c r="C3141" s="223"/>
      <c r="D3141" s="224" t="str">
        <f t="shared" si="943"/>
        <v/>
      </c>
      <c r="E3141" s="225"/>
      <c r="F3141" s="226">
        <f t="shared" si="944"/>
        <v>0</v>
      </c>
      <c r="G3141" s="286">
        <f t="shared" si="945"/>
        <v>0</v>
      </c>
    </row>
    <row r="3142" spans="1:7" s="229" customFormat="1" ht="24" customHeight="1" x14ac:dyDescent="0.2">
      <c r="A3142" s="224" t="str">
        <f t="shared" si="941"/>
        <v/>
      </c>
      <c r="B3142" s="222" t="str">
        <f t="shared" si="942"/>
        <v/>
      </c>
      <c r="C3142" s="223"/>
      <c r="D3142" s="224" t="str">
        <f t="shared" si="943"/>
        <v/>
      </c>
      <c r="E3142" s="225"/>
      <c r="F3142" s="226">
        <f t="shared" si="944"/>
        <v>0</v>
      </c>
      <c r="G3142" s="286">
        <f t="shared" si="945"/>
        <v>0</v>
      </c>
    </row>
    <row r="3143" spans="1:7" s="229" customFormat="1" ht="24" customHeight="1" x14ac:dyDescent="0.2">
      <c r="A3143" s="224" t="str">
        <f t="shared" si="941"/>
        <v/>
      </c>
      <c r="B3143" s="222" t="str">
        <f t="shared" si="942"/>
        <v/>
      </c>
      <c r="C3143" s="223"/>
      <c r="D3143" s="224" t="str">
        <f t="shared" si="943"/>
        <v/>
      </c>
      <c r="E3143" s="225"/>
      <c r="F3143" s="226">
        <f t="shared" si="944"/>
        <v>0</v>
      </c>
      <c r="G3143" s="286">
        <f t="shared" si="945"/>
        <v>0</v>
      </c>
    </row>
    <row r="3144" spans="1:7" s="229" customFormat="1" ht="24" customHeight="1" x14ac:dyDescent="0.2">
      <c r="A3144" s="224" t="str">
        <f t="shared" si="941"/>
        <v/>
      </c>
      <c r="B3144" s="222" t="str">
        <f t="shared" si="942"/>
        <v/>
      </c>
      <c r="C3144" s="223"/>
      <c r="D3144" s="224" t="str">
        <f t="shared" si="943"/>
        <v/>
      </c>
      <c r="E3144" s="225"/>
      <c r="F3144" s="226">
        <f t="shared" si="944"/>
        <v>0</v>
      </c>
      <c r="G3144" s="286">
        <f t="shared" si="945"/>
        <v>0</v>
      </c>
    </row>
    <row r="3145" spans="1:7" s="229" customFormat="1" ht="24" customHeight="1" x14ac:dyDescent="0.2">
      <c r="A3145" s="224" t="str">
        <f t="shared" si="941"/>
        <v/>
      </c>
      <c r="B3145" s="222" t="str">
        <f t="shared" si="942"/>
        <v/>
      </c>
      <c r="C3145" s="223"/>
      <c r="D3145" s="224" t="str">
        <f t="shared" si="943"/>
        <v/>
      </c>
      <c r="E3145" s="225"/>
      <c r="F3145" s="226">
        <f t="shared" si="944"/>
        <v>0</v>
      </c>
      <c r="G3145" s="286">
        <f t="shared" si="945"/>
        <v>0</v>
      </c>
    </row>
    <row r="3146" spans="1:7" s="229" customFormat="1" ht="24" customHeight="1" x14ac:dyDescent="0.2">
      <c r="A3146" s="224" t="str">
        <f t="shared" si="941"/>
        <v/>
      </c>
      <c r="B3146" s="222" t="str">
        <f t="shared" si="942"/>
        <v/>
      </c>
      <c r="C3146" s="223"/>
      <c r="D3146" s="224" t="str">
        <f t="shared" si="943"/>
        <v/>
      </c>
      <c r="E3146" s="225"/>
      <c r="F3146" s="226">
        <f t="shared" si="944"/>
        <v>0</v>
      </c>
      <c r="G3146" s="286">
        <f t="shared" si="945"/>
        <v>0</v>
      </c>
    </row>
    <row r="3147" spans="1:7" ht="24" customHeight="1" x14ac:dyDescent="0.2">
      <c r="A3147" s="290"/>
      <c r="B3147" s="97"/>
      <c r="D3147" s="97"/>
      <c r="E3147" s="98"/>
      <c r="F3147" s="273" t="s">
        <v>33</v>
      </c>
      <c r="G3147" s="288">
        <f>SUBTOTAL(9,G3138:G3146)</f>
        <v>0</v>
      </c>
    </row>
    <row r="3148" spans="1:7" ht="24" customHeight="1" x14ac:dyDescent="0.2">
      <c r="A3148" s="291"/>
      <c r="B3148" s="97"/>
      <c r="D3148" s="97"/>
      <c r="E3148" s="98"/>
      <c r="G3148" s="289"/>
    </row>
    <row r="3149" spans="1:7" ht="24" customHeight="1" x14ac:dyDescent="0.2">
      <c r="A3149" s="292" t="str">
        <f>B3107</f>
        <v/>
      </c>
      <c r="B3149" s="293" t="str">
        <f>C3107</f>
        <v/>
      </c>
      <c r="C3149" s="104"/>
      <c r="D3149" s="104" t="s">
        <v>34</v>
      </c>
      <c r="E3149" s="105"/>
      <c r="F3149" s="295" t="s">
        <v>35</v>
      </c>
      <c r="G3149" s="294">
        <f>SUBTOTAL(9,G3112:G3148)</f>
        <v>0</v>
      </c>
    </row>
    <row r="3151" spans="1:7" ht="24" customHeight="1" x14ac:dyDescent="0.2">
      <c r="A3151" s="274" t="s">
        <v>37</v>
      </c>
      <c r="B3151" s="275"/>
      <c r="C3151" s="275"/>
      <c r="D3151" s="275"/>
      <c r="E3151" s="275"/>
      <c r="F3151" s="275"/>
      <c r="G3151" s="276"/>
    </row>
    <row r="3152" spans="1:7" ht="24" customHeight="1" x14ac:dyDescent="0.2">
      <c r="A3152" s="277" t="s">
        <v>602</v>
      </c>
      <c r="B3152" s="93" t="str">
        <f>Comitente</f>
        <v>DIRECCION PROVINCIAL DE ESPACIOS VERDES</v>
      </c>
      <c r="C3152" s="89"/>
      <c r="D3152" s="94"/>
      <c r="E3152" s="94"/>
      <c r="F3152" s="95"/>
      <c r="G3152" s="278"/>
    </row>
    <row r="3153" spans="1:123" ht="24" customHeight="1" x14ac:dyDescent="0.2">
      <c r="A3153" s="277" t="s">
        <v>603</v>
      </c>
      <c r="B3153" s="93">
        <f>Contratista</f>
        <v>0</v>
      </c>
      <c r="C3153" s="90"/>
      <c r="D3153" s="90"/>
      <c r="E3153" s="90"/>
      <c r="F3153" s="96"/>
      <c r="G3153" s="279"/>
    </row>
    <row r="3154" spans="1:123" ht="24" customHeight="1" x14ac:dyDescent="0.2">
      <c r="A3154" s="277" t="s">
        <v>24</v>
      </c>
      <c r="B3154" s="93" t="str">
        <f>Obra</f>
        <v>MANTENIMIENTO DEL ÁREA VERDE Y SISITEMA DE RIEGO DEL 
PARQUE BELGRANO E INFINITO POR DESCUBRIR - RENGLON 3</v>
      </c>
      <c r="C3154" s="90"/>
      <c r="D3154" s="90"/>
      <c r="E3154" s="90"/>
      <c r="F3154" s="96" t="s">
        <v>38</v>
      </c>
      <c r="G3154" s="280">
        <f>Fecha_Base</f>
        <v>44908</v>
      </c>
    </row>
    <row r="3155" spans="1:123" ht="24" customHeight="1" x14ac:dyDescent="0.2">
      <c r="A3155" s="281" t="s">
        <v>601</v>
      </c>
      <c r="B3155" s="91" t="str">
        <f>Ubicación</f>
        <v>CAPITAL</v>
      </c>
      <c r="C3155" s="91"/>
      <c r="D3155" s="97"/>
      <c r="E3155" s="98"/>
      <c r="G3155" s="282"/>
    </row>
    <row r="3156" spans="1:123" ht="24" customHeight="1" x14ac:dyDescent="0.2">
      <c r="A3156" s="281" t="s">
        <v>39</v>
      </c>
      <c r="B3156" s="100" t="str">
        <f>IFERROR(VALUE(LEFT(B3157,FIND(".",B3157)-1)),"")</f>
        <v/>
      </c>
      <c r="C3156" s="92" t="str">
        <f>IFERROR(VLOOKUP(B3156,Tabla_CyP,2,FALSE),"")</f>
        <v/>
      </c>
      <c r="E3156" s="98"/>
      <c r="G3156" s="282"/>
    </row>
    <row r="3157" spans="1:123" ht="24" customHeight="1" x14ac:dyDescent="0.2">
      <c r="A3157" s="281" t="s">
        <v>25</v>
      </c>
      <c r="B3157" s="101" t="str">
        <f>IFERROR(VLOOKUP(COUNTIF($A$1:A3157,"ANALISIS DE PRECIOS"),Tabla_NumeroItem,2,FALSE),"")</f>
        <v/>
      </c>
      <c r="C3157" s="92" t="str">
        <f>IFERROR(VLOOKUP(B3157,Tabla_CyP,2,FALSE),"")</f>
        <v/>
      </c>
      <c r="D3157" s="97"/>
      <c r="E3157" s="98"/>
      <c r="F3157" s="96" t="s">
        <v>26</v>
      </c>
      <c r="G3157" s="283" t="str">
        <f>IFERROR(VLOOKUP(B3157,Tabla_CyP,4,FALSE),"")</f>
        <v/>
      </c>
    </row>
    <row r="3158" spans="1:123" ht="24" customHeight="1" x14ac:dyDescent="0.2">
      <c r="A3158" s="281"/>
      <c r="B3158" s="91"/>
      <c r="D3158" s="97"/>
      <c r="E3158" s="98"/>
      <c r="G3158" s="282"/>
    </row>
    <row r="3159" spans="1:123" ht="24" customHeight="1" x14ac:dyDescent="0.2">
      <c r="A3159" s="331" t="s">
        <v>507</v>
      </c>
      <c r="B3159" s="332"/>
      <c r="C3159" s="333" t="s">
        <v>0</v>
      </c>
      <c r="D3159" s="333" t="s">
        <v>27</v>
      </c>
      <c r="E3159" s="335" t="s">
        <v>28</v>
      </c>
      <c r="F3159" s="337" t="s">
        <v>29</v>
      </c>
      <c r="G3159" s="337" t="s">
        <v>30</v>
      </c>
    </row>
    <row r="3160" spans="1:123" s="97" customFormat="1" ht="24" customHeight="1" x14ac:dyDescent="0.2">
      <c r="A3160" s="102" t="s">
        <v>508</v>
      </c>
      <c r="B3160" s="102" t="s">
        <v>509</v>
      </c>
      <c r="C3160" s="334"/>
      <c r="D3160" s="334"/>
      <c r="E3160" s="336"/>
      <c r="F3160" s="338"/>
      <c r="G3160" s="338"/>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284"/>
      <c r="B3161" s="103"/>
      <c r="C3161" s="143" t="s">
        <v>604</v>
      </c>
      <c r="D3161" s="104"/>
      <c r="E3161" s="105"/>
      <c r="F3161" s="106"/>
      <c r="G3161" s="285"/>
    </row>
    <row r="3162" spans="1:123" s="229" customFormat="1" ht="24" customHeight="1" x14ac:dyDescent="0.2">
      <c r="A3162" s="224" t="str">
        <f t="shared" ref="A3162:A3175" si="946">IFERROR(VLOOKUP(C3162,Tabla_Insumos,4,FALSE),"")</f>
        <v/>
      </c>
      <c r="B3162" s="222" t="str">
        <f>IFERROR(VLOOKUP(C3162,Tabla_Insumos,5,FALSE),"")</f>
        <v/>
      </c>
      <c r="C3162" s="223"/>
      <c r="D3162" s="224" t="str">
        <f t="shared" ref="D3162:D3175" si="947">IFERROR(VLOOKUP(C3162,Tabla_Insumos,2,FALSE),"")</f>
        <v/>
      </c>
      <c r="E3162" s="225"/>
      <c r="F3162" s="226">
        <f t="shared" ref="F3162:F3175" si="948">IFERROR(VLOOKUP(C3162,Tabla_Insumos,3,FALSE),0)</f>
        <v>0</v>
      </c>
      <c r="G3162" s="286">
        <f>ROUND(E3162*F3162,2)</f>
        <v>0</v>
      </c>
    </row>
    <row r="3163" spans="1:123" s="229" customFormat="1" ht="24" customHeight="1" x14ac:dyDescent="0.2">
      <c r="A3163" s="224" t="str">
        <f t="shared" si="946"/>
        <v/>
      </c>
      <c r="B3163" s="222" t="str">
        <f t="shared" ref="B3163:B3175" si="949">IFERROR(VLOOKUP(C3163,Tabla_Insumos,5,FALSE),"")</f>
        <v/>
      </c>
      <c r="C3163" s="223"/>
      <c r="D3163" s="224" t="str">
        <f t="shared" si="947"/>
        <v/>
      </c>
      <c r="E3163" s="225"/>
      <c r="F3163" s="226">
        <f t="shared" si="948"/>
        <v>0</v>
      </c>
      <c r="G3163" s="286">
        <f t="shared" ref="G3163:G3175" si="950">ROUND(E3163*F3163,2)</f>
        <v>0</v>
      </c>
    </row>
    <row r="3164" spans="1:123" s="229" customFormat="1" ht="24" customHeight="1" x14ac:dyDescent="0.2">
      <c r="A3164" s="224" t="str">
        <f t="shared" si="946"/>
        <v/>
      </c>
      <c r="B3164" s="222" t="str">
        <f t="shared" si="949"/>
        <v/>
      </c>
      <c r="C3164" s="223"/>
      <c r="D3164" s="224" t="str">
        <f t="shared" si="947"/>
        <v/>
      </c>
      <c r="E3164" s="225"/>
      <c r="F3164" s="226">
        <f t="shared" si="948"/>
        <v>0</v>
      </c>
      <c r="G3164" s="286">
        <f t="shared" si="950"/>
        <v>0</v>
      </c>
    </row>
    <row r="3165" spans="1:123" s="229" customFormat="1" ht="24" customHeight="1" x14ac:dyDescent="0.2">
      <c r="A3165" s="224" t="str">
        <f t="shared" si="946"/>
        <v/>
      </c>
      <c r="B3165" s="222" t="str">
        <f t="shared" si="949"/>
        <v/>
      </c>
      <c r="C3165" s="223"/>
      <c r="D3165" s="224" t="str">
        <f t="shared" si="947"/>
        <v/>
      </c>
      <c r="E3165" s="225"/>
      <c r="F3165" s="226">
        <f t="shared" si="948"/>
        <v>0</v>
      </c>
      <c r="G3165" s="286">
        <f t="shared" si="950"/>
        <v>0</v>
      </c>
    </row>
    <row r="3166" spans="1:123" s="229" customFormat="1" ht="24" customHeight="1" x14ac:dyDescent="0.2">
      <c r="A3166" s="224" t="str">
        <f t="shared" si="946"/>
        <v/>
      </c>
      <c r="B3166" s="222" t="str">
        <f t="shared" si="949"/>
        <v/>
      </c>
      <c r="C3166" s="223"/>
      <c r="D3166" s="224" t="str">
        <f t="shared" si="947"/>
        <v/>
      </c>
      <c r="E3166" s="225"/>
      <c r="F3166" s="226">
        <f t="shared" si="948"/>
        <v>0</v>
      </c>
      <c r="G3166" s="286">
        <f t="shared" si="950"/>
        <v>0</v>
      </c>
    </row>
    <row r="3167" spans="1:123" s="229" customFormat="1" ht="24" customHeight="1" x14ac:dyDescent="0.2">
      <c r="A3167" s="224" t="str">
        <f t="shared" si="946"/>
        <v/>
      </c>
      <c r="B3167" s="222" t="str">
        <f t="shared" si="949"/>
        <v/>
      </c>
      <c r="C3167" s="223"/>
      <c r="D3167" s="224" t="str">
        <f t="shared" si="947"/>
        <v/>
      </c>
      <c r="E3167" s="225"/>
      <c r="F3167" s="226">
        <f t="shared" si="948"/>
        <v>0</v>
      </c>
      <c r="G3167" s="286">
        <f t="shared" si="950"/>
        <v>0</v>
      </c>
    </row>
    <row r="3168" spans="1:123" s="229" customFormat="1" ht="24" customHeight="1" x14ac:dyDescent="0.2">
      <c r="A3168" s="224" t="str">
        <f t="shared" si="946"/>
        <v/>
      </c>
      <c r="B3168" s="222" t="str">
        <f t="shared" si="949"/>
        <v/>
      </c>
      <c r="C3168" s="223"/>
      <c r="D3168" s="224" t="str">
        <f t="shared" si="947"/>
        <v/>
      </c>
      <c r="E3168" s="225"/>
      <c r="F3168" s="226">
        <f t="shared" si="948"/>
        <v>0</v>
      </c>
      <c r="G3168" s="286">
        <f t="shared" si="950"/>
        <v>0</v>
      </c>
    </row>
    <row r="3169" spans="1:7" s="229" customFormat="1" ht="24" customHeight="1" x14ac:dyDescent="0.2">
      <c r="A3169" s="224" t="str">
        <f t="shared" si="946"/>
        <v/>
      </c>
      <c r="B3169" s="222" t="str">
        <f t="shared" si="949"/>
        <v/>
      </c>
      <c r="C3169" s="223"/>
      <c r="D3169" s="224" t="str">
        <f t="shared" si="947"/>
        <v/>
      </c>
      <c r="E3169" s="225"/>
      <c r="F3169" s="226">
        <f t="shared" si="948"/>
        <v>0</v>
      </c>
      <c r="G3169" s="286">
        <f t="shared" si="950"/>
        <v>0</v>
      </c>
    </row>
    <row r="3170" spans="1:7" s="229" customFormat="1" ht="24" customHeight="1" x14ac:dyDescent="0.2">
      <c r="A3170" s="224" t="str">
        <f t="shared" si="946"/>
        <v/>
      </c>
      <c r="B3170" s="222" t="str">
        <f t="shared" si="949"/>
        <v/>
      </c>
      <c r="C3170" s="223"/>
      <c r="D3170" s="224" t="str">
        <f t="shared" si="947"/>
        <v/>
      </c>
      <c r="E3170" s="225"/>
      <c r="F3170" s="226">
        <f t="shared" si="948"/>
        <v>0</v>
      </c>
      <c r="G3170" s="286">
        <f t="shared" si="950"/>
        <v>0</v>
      </c>
    </row>
    <row r="3171" spans="1:7" s="229" customFormat="1" ht="24" customHeight="1" x14ac:dyDescent="0.2">
      <c r="A3171" s="224" t="str">
        <f t="shared" si="946"/>
        <v/>
      </c>
      <c r="B3171" s="222" t="str">
        <f t="shared" si="949"/>
        <v/>
      </c>
      <c r="C3171" s="223"/>
      <c r="D3171" s="224" t="str">
        <f t="shared" si="947"/>
        <v/>
      </c>
      <c r="E3171" s="225"/>
      <c r="F3171" s="226">
        <f t="shared" si="948"/>
        <v>0</v>
      </c>
      <c r="G3171" s="286">
        <f t="shared" si="950"/>
        <v>0</v>
      </c>
    </row>
    <row r="3172" spans="1:7" s="229" customFormat="1" ht="24" customHeight="1" x14ac:dyDescent="0.2">
      <c r="A3172" s="224" t="str">
        <f t="shared" si="946"/>
        <v/>
      </c>
      <c r="B3172" s="222" t="str">
        <f t="shared" si="949"/>
        <v/>
      </c>
      <c r="C3172" s="223"/>
      <c r="D3172" s="224" t="str">
        <f t="shared" si="947"/>
        <v/>
      </c>
      <c r="E3172" s="225"/>
      <c r="F3172" s="226">
        <f t="shared" si="948"/>
        <v>0</v>
      </c>
      <c r="G3172" s="286">
        <f t="shared" si="950"/>
        <v>0</v>
      </c>
    </row>
    <row r="3173" spans="1:7" s="229" customFormat="1" ht="24" customHeight="1" x14ac:dyDescent="0.2">
      <c r="A3173" s="224" t="str">
        <f t="shared" si="946"/>
        <v/>
      </c>
      <c r="B3173" s="222" t="str">
        <f t="shared" si="949"/>
        <v/>
      </c>
      <c r="C3173" s="223"/>
      <c r="D3173" s="224" t="str">
        <f t="shared" si="947"/>
        <v/>
      </c>
      <c r="E3173" s="225"/>
      <c r="F3173" s="226">
        <f t="shared" si="948"/>
        <v>0</v>
      </c>
      <c r="G3173" s="286">
        <f t="shared" si="950"/>
        <v>0</v>
      </c>
    </row>
    <row r="3174" spans="1:7" s="229" customFormat="1" ht="24" customHeight="1" x14ac:dyDescent="0.2">
      <c r="A3174" s="224" t="str">
        <f t="shared" si="946"/>
        <v/>
      </c>
      <c r="B3174" s="222" t="str">
        <f t="shared" si="949"/>
        <v/>
      </c>
      <c r="C3174" s="223"/>
      <c r="D3174" s="224" t="str">
        <f t="shared" si="947"/>
        <v/>
      </c>
      <c r="E3174" s="225"/>
      <c r="F3174" s="226">
        <f t="shared" si="948"/>
        <v>0</v>
      </c>
      <c r="G3174" s="286">
        <f t="shared" si="950"/>
        <v>0</v>
      </c>
    </row>
    <row r="3175" spans="1:7" s="229" customFormat="1" ht="24" customHeight="1" x14ac:dyDescent="0.2">
      <c r="A3175" s="224" t="str">
        <f t="shared" si="946"/>
        <v/>
      </c>
      <c r="B3175" s="222" t="str">
        <f t="shared" si="949"/>
        <v/>
      </c>
      <c r="C3175" s="223"/>
      <c r="D3175" s="224" t="str">
        <f t="shared" si="947"/>
        <v/>
      </c>
      <c r="E3175" s="225"/>
      <c r="F3175" s="227">
        <f t="shared" si="948"/>
        <v>0</v>
      </c>
      <c r="G3175" s="286">
        <f t="shared" si="950"/>
        <v>0</v>
      </c>
    </row>
    <row r="3176" spans="1:7" ht="24" customHeight="1" x14ac:dyDescent="0.2">
      <c r="A3176" s="287"/>
      <c r="D3176" s="97"/>
      <c r="E3176" s="98"/>
      <c r="F3176" s="273" t="s">
        <v>31</v>
      </c>
      <c r="G3176" s="288">
        <f>SUBTOTAL(9,G3162:G3175)</f>
        <v>0</v>
      </c>
    </row>
    <row r="3177" spans="1:7" ht="24" customHeight="1" x14ac:dyDescent="0.2">
      <c r="A3177" s="287"/>
      <c r="C3177" s="107" t="s">
        <v>605</v>
      </c>
      <c r="D3177" s="97"/>
      <c r="E3177" s="98"/>
      <c r="G3177" s="289"/>
    </row>
    <row r="3178" spans="1:7" s="229" customFormat="1" ht="24" customHeight="1" x14ac:dyDescent="0.2">
      <c r="A3178" s="224" t="str">
        <f t="shared" ref="A3178:A3185" si="951">IFERROR(VLOOKUP(C3178,Tabla_Insumos,4,FALSE),"")</f>
        <v/>
      </c>
      <c r="B3178" s="222">
        <f t="shared" ref="B3178:B3185" si="952">IFERROR(VLOOKUP(A3178,Tabla_Indices,5,FALSE),"")</f>
        <v>0</v>
      </c>
      <c r="C3178" s="223"/>
      <c r="D3178" s="224" t="str">
        <f t="shared" ref="D3178:D3185" si="953">IFERROR(VLOOKUP(C3178,Tabla_Insumos,2,FALSE),"")</f>
        <v/>
      </c>
      <c r="E3178" s="225"/>
      <c r="F3178" s="228">
        <f t="shared" ref="F3178:F3185" si="954">IFERROR(VLOOKUP(C3178,Tabla_Insumos,3,FALSE),0)</f>
        <v>0</v>
      </c>
      <c r="G3178" s="286">
        <f>ROUND(E3178*F3178,2)</f>
        <v>0</v>
      </c>
    </row>
    <row r="3179" spans="1:7" s="229" customFormat="1" ht="24" customHeight="1" x14ac:dyDescent="0.2">
      <c r="A3179" s="224" t="str">
        <f t="shared" si="951"/>
        <v/>
      </c>
      <c r="B3179" s="222">
        <f t="shared" si="952"/>
        <v>0</v>
      </c>
      <c r="C3179" s="223"/>
      <c r="D3179" s="224" t="str">
        <f t="shared" si="953"/>
        <v/>
      </c>
      <c r="E3179" s="225"/>
      <c r="F3179" s="228">
        <f t="shared" si="954"/>
        <v>0</v>
      </c>
      <c r="G3179" s="286">
        <f>ROUND(E3179*F3179,2)</f>
        <v>0</v>
      </c>
    </row>
    <row r="3180" spans="1:7" s="229" customFormat="1" ht="24" customHeight="1" x14ac:dyDescent="0.2">
      <c r="A3180" s="224" t="str">
        <f t="shared" si="951"/>
        <v/>
      </c>
      <c r="B3180" s="222">
        <f t="shared" si="952"/>
        <v>0</v>
      </c>
      <c r="C3180" s="223"/>
      <c r="D3180" s="224" t="str">
        <f t="shared" si="953"/>
        <v/>
      </c>
      <c r="E3180" s="225"/>
      <c r="F3180" s="228">
        <f t="shared" si="954"/>
        <v>0</v>
      </c>
      <c r="G3180" s="286">
        <f t="shared" ref="G3180:G3185" si="955">ROUND(E3180*F3180,2)</f>
        <v>0</v>
      </c>
    </row>
    <row r="3181" spans="1:7" s="229" customFormat="1" ht="24" customHeight="1" x14ac:dyDescent="0.2">
      <c r="A3181" s="224" t="str">
        <f t="shared" si="951"/>
        <v/>
      </c>
      <c r="B3181" s="222">
        <f t="shared" si="952"/>
        <v>0</v>
      </c>
      <c r="C3181" s="223"/>
      <c r="D3181" s="224" t="str">
        <f t="shared" si="953"/>
        <v/>
      </c>
      <c r="E3181" s="225"/>
      <c r="F3181" s="228">
        <f t="shared" si="954"/>
        <v>0</v>
      </c>
      <c r="G3181" s="286">
        <f t="shared" si="955"/>
        <v>0</v>
      </c>
    </row>
    <row r="3182" spans="1:7" s="229" customFormat="1" ht="24" customHeight="1" x14ac:dyDescent="0.2">
      <c r="A3182" s="224" t="str">
        <f t="shared" si="951"/>
        <v/>
      </c>
      <c r="B3182" s="222">
        <f t="shared" si="952"/>
        <v>0</v>
      </c>
      <c r="C3182" s="223"/>
      <c r="D3182" s="224" t="str">
        <f t="shared" si="953"/>
        <v/>
      </c>
      <c r="E3182" s="225"/>
      <c r="F3182" s="226">
        <f t="shared" si="954"/>
        <v>0</v>
      </c>
      <c r="G3182" s="286">
        <f t="shared" si="955"/>
        <v>0</v>
      </c>
    </row>
    <row r="3183" spans="1:7" s="229" customFormat="1" ht="24" customHeight="1" x14ac:dyDescent="0.2">
      <c r="A3183" s="224" t="str">
        <f t="shared" si="951"/>
        <v/>
      </c>
      <c r="B3183" s="222">
        <f t="shared" si="952"/>
        <v>0</v>
      </c>
      <c r="C3183" s="223"/>
      <c r="D3183" s="224" t="str">
        <f t="shared" si="953"/>
        <v/>
      </c>
      <c r="E3183" s="225"/>
      <c r="F3183" s="226">
        <f t="shared" si="954"/>
        <v>0</v>
      </c>
      <c r="G3183" s="286">
        <f t="shared" si="955"/>
        <v>0</v>
      </c>
    </row>
    <row r="3184" spans="1:7" s="229" customFormat="1" ht="24" customHeight="1" x14ac:dyDescent="0.2">
      <c r="A3184" s="224" t="str">
        <f t="shared" si="951"/>
        <v/>
      </c>
      <c r="B3184" s="222">
        <f t="shared" si="952"/>
        <v>0</v>
      </c>
      <c r="C3184" s="223"/>
      <c r="D3184" s="224" t="str">
        <f t="shared" si="953"/>
        <v/>
      </c>
      <c r="E3184" s="225"/>
      <c r="F3184" s="226">
        <f t="shared" si="954"/>
        <v>0</v>
      </c>
      <c r="G3184" s="286">
        <f t="shared" si="955"/>
        <v>0</v>
      </c>
    </row>
    <row r="3185" spans="1:7" s="229" customFormat="1" ht="24" customHeight="1" x14ac:dyDescent="0.2">
      <c r="A3185" s="224" t="str">
        <f t="shared" si="951"/>
        <v/>
      </c>
      <c r="B3185" s="222">
        <f t="shared" si="952"/>
        <v>0</v>
      </c>
      <c r="C3185" s="223"/>
      <c r="D3185" s="224" t="str">
        <f t="shared" si="953"/>
        <v/>
      </c>
      <c r="E3185" s="225"/>
      <c r="F3185" s="226">
        <f t="shared" si="954"/>
        <v>0</v>
      </c>
      <c r="G3185" s="286">
        <f t="shared" si="955"/>
        <v>0</v>
      </c>
    </row>
    <row r="3186" spans="1:7" ht="24" customHeight="1" x14ac:dyDescent="0.2">
      <c r="A3186" s="287"/>
      <c r="D3186" s="97"/>
      <c r="E3186" s="98"/>
      <c r="F3186" s="273" t="s">
        <v>32</v>
      </c>
      <c r="G3186" s="288">
        <f>SUBTOTAL(9,G3178:G3185)</f>
        <v>0</v>
      </c>
    </row>
    <row r="3187" spans="1:7" ht="24" customHeight="1" x14ac:dyDescent="0.2">
      <c r="A3187" s="287"/>
      <c r="C3187" s="107" t="s">
        <v>606</v>
      </c>
      <c r="D3187" s="97"/>
      <c r="E3187" s="98"/>
      <c r="G3187" s="289"/>
    </row>
    <row r="3188" spans="1:7" s="229" customFormat="1" ht="24" customHeight="1" x14ac:dyDescent="0.2">
      <c r="A3188" s="224" t="str">
        <f t="shared" ref="A3188:A3196" si="956">IFERROR(VLOOKUP(C3188,Tabla_Insumos,4,FALSE),"")</f>
        <v/>
      </c>
      <c r="B3188" s="222" t="str">
        <f t="shared" ref="B3188:B3196" si="957">IFERROR(VLOOKUP(C3188,Tabla_Insumos,5,FALSE),"")</f>
        <v/>
      </c>
      <c r="C3188" s="223"/>
      <c r="D3188" s="224" t="str">
        <f t="shared" ref="D3188:D3196" si="958">IFERROR(VLOOKUP(C3188,Tabla_Insumos,2,FALSE),"")</f>
        <v/>
      </c>
      <c r="E3188" s="225"/>
      <c r="F3188" s="226">
        <f t="shared" ref="F3188:F3196" si="959">IFERROR(VLOOKUP(C3188,Tabla_Insumos,3,FALSE),0)</f>
        <v>0</v>
      </c>
      <c r="G3188" s="286">
        <f t="shared" ref="G3188:G3196" si="960">ROUND(E3188*F3188,2)</f>
        <v>0</v>
      </c>
    </row>
    <row r="3189" spans="1:7" s="229" customFormat="1" ht="24" customHeight="1" x14ac:dyDescent="0.2">
      <c r="A3189" s="224" t="str">
        <f t="shared" si="956"/>
        <v/>
      </c>
      <c r="B3189" s="222" t="str">
        <f t="shared" si="957"/>
        <v/>
      </c>
      <c r="C3189" s="223"/>
      <c r="D3189" s="224" t="str">
        <f t="shared" si="958"/>
        <v/>
      </c>
      <c r="E3189" s="225"/>
      <c r="F3189" s="226">
        <f t="shared" si="959"/>
        <v>0</v>
      </c>
      <c r="G3189" s="286">
        <f t="shared" si="960"/>
        <v>0</v>
      </c>
    </row>
    <row r="3190" spans="1:7" s="229" customFormat="1" ht="24" customHeight="1" x14ac:dyDescent="0.2">
      <c r="A3190" s="224" t="str">
        <f t="shared" si="956"/>
        <v/>
      </c>
      <c r="B3190" s="222" t="str">
        <f t="shared" si="957"/>
        <v/>
      </c>
      <c r="C3190" s="223"/>
      <c r="D3190" s="224" t="str">
        <f t="shared" si="958"/>
        <v/>
      </c>
      <c r="E3190" s="225"/>
      <c r="F3190" s="226">
        <f t="shared" si="959"/>
        <v>0</v>
      </c>
      <c r="G3190" s="286">
        <f t="shared" si="960"/>
        <v>0</v>
      </c>
    </row>
    <row r="3191" spans="1:7" s="229" customFormat="1" ht="24" customHeight="1" x14ac:dyDescent="0.2">
      <c r="A3191" s="224" t="str">
        <f t="shared" si="956"/>
        <v/>
      </c>
      <c r="B3191" s="222" t="str">
        <f t="shared" si="957"/>
        <v/>
      </c>
      <c r="C3191" s="223"/>
      <c r="D3191" s="224" t="str">
        <f t="shared" si="958"/>
        <v/>
      </c>
      <c r="E3191" s="225"/>
      <c r="F3191" s="226">
        <f t="shared" si="959"/>
        <v>0</v>
      </c>
      <c r="G3191" s="286">
        <f t="shared" si="960"/>
        <v>0</v>
      </c>
    </row>
    <row r="3192" spans="1:7" s="229" customFormat="1" ht="24" customHeight="1" x14ac:dyDescent="0.2">
      <c r="A3192" s="224" t="str">
        <f t="shared" si="956"/>
        <v/>
      </c>
      <c r="B3192" s="222" t="str">
        <f t="shared" si="957"/>
        <v/>
      </c>
      <c r="C3192" s="223"/>
      <c r="D3192" s="224" t="str">
        <f t="shared" si="958"/>
        <v/>
      </c>
      <c r="E3192" s="225"/>
      <c r="F3192" s="226">
        <f t="shared" si="959"/>
        <v>0</v>
      </c>
      <c r="G3192" s="286">
        <f t="shared" si="960"/>
        <v>0</v>
      </c>
    </row>
    <row r="3193" spans="1:7" s="229" customFormat="1" ht="24" customHeight="1" x14ac:dyDescent="0.2">
      <c r="A3193" s="224" t="str">
        <f t="shared" si="956"/>
        <v/>
      </c>
      <c r="B3193" s="222" t="str">
        <f t="shared" si="957"/>
        <v/>
      </c>
      <c r="C3193" s="223"/>
      <c r="D3193" s="224" t="str">
        <f t="shared" si="958"/>
        <v/>
      </c>
      <c r="E3193" s="225"/>
      <c r="F3193" s="226">
        <f t="shared" si="959"/>
        <v>0</v>
      </c>
      <c r="G3193" s="286">
        <f t="shared" si="960"/>
        <v>0</v>
      </c>
    </row>
    <row r="3194" spans="1:7" s="229" customFormat="1" ht="24" customHeight="1" x14ac:dyDescent="0.2">
      <c r="A3194" s="224" t="str">
        <f t="shared" si="956"/>
        <v/>
      </c>
      <c r="B3194" s="222" t="str">
        <f t="shared" si="957"/>
        <v/>
      </c>
      <c r="C3194" s="223"/>
      <c r="D3194" s="224" t="str">
        <f t="shared" si="958"/>
        <v/>
      </c>
      <c r="E3194" s="225"/>
      <c r="F3194" s="226">
        <f t="shared" si="959"/>
        <v>0</v>
      </c>
      <c r="G3194" s="286">
        <f t="shared" si="960"/>
        <v>0</v>
      </c>
    </row>
    <row r="3195" spans="1:7" s="229" customFormat="1" ht="24" customHeight="1" x14ac:dyDescent="0.2">
      <c r="A3195" s="224" t="str">
        <f t="shared" si="956"/>
        <v/>
      </c>
      <c r="B3195" s="222" t="str">
        <f t="shared" si="957"/>
        <v/>
      </c>
      <c r="C3195" s="223"/>
      <c r="D3195" s="224" t="str">
        <f t="shared" si="958"/>
        <v/>
      </c>
      <c r="E3195" s="225"/>
      <c r="F3195" s="226">
        <f t="shared" si="959"/>
        <v>0</v>
      </c>
      <c r="G3195" s="286">
        <f t="shared" si="960"/>
        <v>0</v>
      </c>
    </row>
    <row r="3196" spans="1:7" s="229" customFormat="1" ht="24" customHeight="1" x14ac:dyDescent="0.2">
      <c r="A3196" s="224" t="str">
        <f t="shared" si="956"/>
        <v/>
      </c>
      <c r="B3196" s="222" t="str">
        <f t="shared" si="957"/>
        <v/>
      </c>
      <c r="C3196" s="223"/>
      <c r="D3196" s="224" t="str">
        <f t="shared" si="958"/>
        <v/>
      </c>
      <c r="E3196" s="225"/>
      <c r="F3196" s="226">
        <f t="shared" si="959"/>
        <v>0</v>
      </c>
      <c r="G3196" s="286">
        <f t="shared" si="960"/>
        <v>0</v>
      </c>
    </row>
    <row r="3197" spans="1:7" ht="24" customHeight="1" x14ac:dyDescent="0.2">
      <c r="A3197" s="290"/>
      <c r="B3197" s="97"/>
      <c r="D3197" s="97"/>
      <c r="E3197" s="98"/>
      <c r="F3197" s="273" t="s">
        <v>33</v>
      </c>
      <c r="G3197" s="288">
        <f>SUBTOTAL(9,G3188:G3196)</f>
        <v>0</v>
      </c>
    </row>
    <row r="3198" spans="1:7" ht="24" customHeight="1" x14ac:dyDescent="0.2">
      <c r="A3198" s="291"/>
      <c r="B3198" s="97"/>
      <c r="D3198" s="97"/>
      <c r="E3198" s="98"/>
      <c r="G3198" s="289"/>
    </row>
    <row r="3199" spans="1:7" ht="24" customHeight="1" x14ac:dyDescent="0.2">
      <c r="A3199" s="292" t="str">
        <f>B3157</f>
        <v/>
      </c>
      <c r="B3199" s="293" t="str">
        <f>C3157</f>
        <v/>
      </c>
      <c r="C3199" s="104"/>
      <c r="D3199" s="104" t="s">
        <v>34</v>
      </c>
      <c r="E3199" s="105"/>
      <c r="F3199" s="295" t="s">
        <v>35</v>
      </c>
      <c r="G3199" s="294">
        <f>SUBTOTAL(9,G3162:G3198)</f>
        <v>0</v>
      </c>
    </row>
    <row r="3201" spans="1:123" ht="24" customHeight="1" x14ac:dyDescent="0.2">
      <c r="A3201" s="274" t="s">
        <v>37</v>
      </c>
      <c r="B3201" s="275"/>
      <c r="C3201" s="275"/>
      <c r="D3201" s="275"/>
      <c r="E3201" s="275"/>
      <c r="F3201" s="275"/>
      <c r="G3201" s="276"/>
    </row>
    <row r="3202" spans="1:123" ht="24" customHeight="1" x14ac:dyDescent="0.2">
      <c r="A3202" s="277" t="s">
        <v>602</v>
      </c>
      <c r="B3202" s="93" t="str">
        <f>Comitente</f>
        <v>DIRECCION PROVINCIAL DE ESPACIOS VERDES</v>
      </c>
      <c r="C3202" s="89"/>
      <c r="D3202" s="94"/>
      <c r="E3202" s="94"/>
      <c r="F3202" s="95"/>
      <c r="G3202" s="278"/>
    </row>
    <row r="3203" spans="1:123" ht="24" customHeight="1" x14ac:dyDescent="0.2">
      <c r="A3203" s="277" t="s">
        <v>603</v>
      </c>
      <c r="B3203" s="93">
        <f>Contratista</f>
        <v>0</v>
      </c>
      <c r="C3203" s="90"/>
      <c r="D3203" s="90"/>
      <c r="E3203" s="90"/>
      <c r="F3203" s="96"/>
      <c r="G3203" s="279"/>
    </row>
    <row r="3204" spans="1:123" ht="24" customHeight="1" x14ac:dyDescent="0.2">
      <c r="A3204" s="277" t="s">
        <v>24</v>
      </c>
      <c r="B3204" s="93" t="str">
        <f>Obra</f>
        <v>MANTENIMIENTO DEL ÁREA VERDE Y SISITEMA DE RIEGO DEL 
PARQUE BELGRANO E INFINITO POR DESCUBRIR - RENGLON 3</v>
      </c>
      <c r="C3204" s="90"/>
      <c r="D3204" s="90"/>
      <c r="E3204" s="90"/>
      <c r="F3204" s="96" t="s">
        <v>38</v>
      </c>
      <c r="G3204" s="280">
        <f>Fecha_Base</f>
        <v>44908</v>
      </c>
    </row>
    <row r="3205" spans="1:123" ht="24" customHeight="1" x14ac:dyDescent="0.2">
      <c r="A3205" s="281" t="s">
        <v>601</v>
      </c>
      <c r="B3205" s="91" t="str">
        <f>Ubicación</f>
        <v>CAPITAL</v>
      </c>
      <c r="C3205" s="91"/>
      <c r="D3205" s="97"/>
      <c r="E3205" s="98"/>
      <c r="G3205" s="282"/>
    </row>
    <row r="3206" spans="1:123" ht="24" customHeight="1" x14ac:dyDescent="0.2">
      <c r="A3206" s="281" t="s">
        <v>39</v>
      </c>
      <c r="B3206" s="100" t="str">
        <f>IFERROR(VALUE(LEFT(B3207,FIND(".",B3207)-1)),"")</f>
        <v/>
      </c>
      <c r="C3206" s="92" t="str">
        <f>IFERROR(VLOOKUP(B3206,Tabla_CyP,2,FALSE),"")</f>
        <v/>
      </c>
      <c r="E3206" s="98"/>
      <c r="G3206" s="282"/>
    </row>
    <row r="3207" spans="1:123" ht="24" customHeight="1" x14ac:dyDescent="0.2">
      <c r="A3207" s="281" t="s">
        <v>25</v>
      </c>
      <c r="B3207" s="101" t="str">
        <f>IFERROR(VLOOKUP(COUNTIF($A$1:A3207,"ANALISIS DE PRECIOS"),Tabla_NumeroItem,2,FALSE),"")</f>
        <v/>
      </c>
      <c r="C3207" s="92" t="str">
        <f>IFERROR(VLOOKUP(B3207,Tabla_CyP,2,FALSE),"")</f>
        <v/>
      </c>
      <c r="D3207" s="97"/>
      <c r="E3207" s="98"/>
      <c r="F3207" s="96" t="s">
        <v>26</v>
      </c>
      <c r="G3207" s="283" t="str">
        <f>IFERROR(VLOOKUP(B3207,Tabla_CyP,4,FALSE),"")</f>
        <v/>
      </c>
    </row>
    <row r="3208" spans="1:123" ht="24" customHeight="1" x14ac:dyDescent="0.2">
      <c r="A3208" s="281"/>
      <c r="B3208" s="91"/>
      <c r="D3208" s="97"/>
      <c r="E3208" s="98"/>
      <c r="G3208" s="282"/>
    </row>
    <row r="3209" spans="1:123" ht="24" customHeight="1" x14ac:dyDescent="0.2">
      <c r="A3209" s="331" t="s">
        <v>507</v>
      </c>
      <c r="B3209" s="332"/>
      <c r="C3209" s="333" t="s">
        <v>0</v>
      </c>
      <c r="D3209" s="333" t="s">
        <v>27</v>
      </c>
      <c r="E3209" s="335" t="s">
        <v>28</v>
      </c>
      <c r="F3209" s="337" t="s">
        <v>29</v>
      </c>
      <c r="G3209" s="337" t="s">
        <v>30</v>
      </c>
    </row>
    <row r="3210" spans="1:123" s="97" customFormat="1" ht="24" customHeight="1" x14ac:dyDescent="0.2">
      <c r="A3210" s="102" t="s">
        <v>508</v>
      </c>
      <c r="B3210" s="102" t="s">
        <v>509</v>
      </c>
      <c r="C3210" s="334"/>
      <c r="D3210" s="334"/>
      <c r="E3210" s="336"/>
      <c r="F3210" s="338"/>
      <c r="G3210" s="338"/>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284"/>
      <c r="B3211" s="103"/>
      <c r="C3211" s="143" t="s">
        <v>604</v>
      </c>
      <c r="D3211" s="104"/>
      <c r="E3211" s="105"/>
      <c r="F3211" s="106"/>
      <c r="G3211" s="285"/>
    </row>
    <row r="3212" spans="1:123" s="229" customFormat="1" ht="24" customHeight="1" x14ac:dyDescent="0.2">
      <c r="A3212" s="224" t="str">
        <f t="shared" ref="A3212:A3225" si="961">IFERROR(VLOOKUP(C3212,Tabla_Insumos,4,FALSE),"")</f>
        <v/>
      </c>
      <c r="B3212" s="222" t="str">
        <f>IFERROR(VLOOKUP(C3212,Tabla_Insumos,5,FALSE),"")</f>
        <v/>
      </c>
      <c r="C3212" s="223"/>
      <c r="D3212" s="224" t="str">
        <f t="shared" ref="D3212:D3225" si="962">IFERROR(VLOOKUP(C3212,Tabla_Insumos,2,FALSE),"")</f>
        <v/>
      </c>
      <c r="E3212" s="225"/>
      <c r="F3212" s="226">
        <f t="shared" ref="F3212:F3225" si="963">IFERROR(VLOOKUP(C3212,Tabla_Insumos,3,FALSE),0)</f>
        <v>0</v>
      </c>
      <c r="G3212" s="286">
        <f>ROUND(E3212*F3212,2)</f>
        <v>0</v>
      </c>
    </row>
    <row r="3213" spans="1:123" s="229" customFormat="1" ht="24" customHeight="1" x14ac:dyDescent="0.2">
      <c r="A3213" s="224" t="str">
        <f t="shared" si="961"/>
        <v/>
      </c>
      <c r="B3213" s="222" t="str">
        <f t="shared" ref="B3213:B3225" si="964">IFERROR(VLOOKUP(C3213,Tabla_Insumos,5,FALSE),"")</f>
        <v/>
      </c>
      <c r="C3213" s="223"/>
      <c r="D3213" s="224" t="str">
        <f t="shared" si="962"/>
        <v/>
      </c>
      <c r="E3213" s="225"/>
      <c r="F3213" s="226">
        <f t="shared" si="963"/>
        <v>0</v>
      </c>
      <c r="G3213" s="286">
        <f t="shared" ref="G3213:G3225" si="965">ROUND(E3213*F3213,2)</f>
        <v>0</v>
      </c>
    </row>
    <row r="3214" spans="1:123" s="229" customFormat="1" ht="24" customHeight="1" x14ac:dyDescent="0.2">
      <c r="A3214" s="224" t="str">
        <f t="shared" si="961"/>
        <v/>
      </c>
      <c r="B3214" s="222" t="str">
        <f t="shared" si="964"/>
        <v/>
      </c>
      <c r="C3214" s="223"/>
      <c r="D3214" s="224" t="str">
        <f t="shared" si="962"/>
        <v/>
      </c>
      <c r="E3214" s="225"/>
      <c r="F3214" s="226">
        <f t="shared" si="963"/>
        <v>0</v>
      </c>
      <c r="G3214" s="286">
        <f t="shared" si="965"/>
        <v>0</v>
      </c>
    </row>
    <row r="3215" spans="1:123" s="229" customFormat="1" ht="24" customHeight="1" x14ac:dyDescent="0.2">
      <c r="A3215" s="224" t="str">
        <f t="shared" si="961"/>
        <v/>
      </c>
      <c r="B3215" s="222" t="str">
        <f t="shared" si="964"/>
        <v/>
      </c>
      <c r="C3215" s="223"/>
      <c r="D3215" s="224" t="str">
        <f t="shared" si="962"/>
        <v/>
      </c>
      <c r="E3215" s="225"/>
      <c r="F3215" s="226">
        <f t="shared" si="963"/>
        <v>0</v>
      </c>
      <c r="G3215" s="286">
        <f t="shared" si="965"/>
        <v>0</v>
      </c>
    </row>
    <row r="3216" spans="1:123" s="229" customFormat="1" ht="24" customHeight="1" x14ac:dyDescent="0.2">
      <c r="A3216" s="224" t="str">
        <f t="shared" si="961"/>
        <v/>
      </c>
      <c r="B3216" s="222" t="str">
        <f t="shared" si="964"/>
        <v/>
      </c>
      <c r="C3216" s="223"/>
      <c r="D3216" s="224" t="str">
        <f t="shared" si="962"/>
        <v/>
      </c>
      <c r="E3216" s="225"/>
      <c r="F3216" s="226">
        <f t="shared" si="963"/>
        <v>0</v>
      </c>
      <c r="G3216" s="286">
        <f t="shared" si="965"/>
        <v>0</v>
      </c>
    </row>
    <row r="3217" spans="1:7" s="229" customFormat="1" ht="24" customHeight="1" x14ac:dyDescent="0.2">
      <c r="A3217" s="224" t="str">
        <f t="shared" si="961"/>
        <v/>
      </c>
      <c r="B3217" s="222" t="str">
        <f t="shared" si="964"/>
        <v/>
      </c>
      <c r="C3217" s="223"/>
      <c r="D3217" s="224" t="str">
        <f t="shared" si="962"/>
        <v/>
      </c>
      <c r="E3217" s="225"/>
      <c r="F3217" s="226">
        <f t="shared" si="963"/>
        <v>0</v>
      </c>
      <c r="G3217" s="286">
        <f t="shared" si="965"/>
        <v>0</v>
      </c>
    </row>
    <row r="3218" spans="1:7" s="229" customFormat="1" ht="24" customHeight="1" x14ac:dyDescent="0.2">
      <c r="A3218" s="224" t="str">
        <f t="shared" si="961"/>
        <v/>
      </c>
      <c r="B3218" s="222" t="str">
        <f t="shared" si="964"/>
        <v/>
      </c>
      <c r="C3218" s="223"/>
      <c r="D3218" s="224" t="str">
        <f t="shared" si="962"/>
        <v/>
      </c>
      <c r="E3218" s="225"/>
      <c r="F3218" s="226">
        <f t="shared" si="963"/>
        <v>0</v>
      </c>
      <c r="G3218" s="286">
        <f t="shared" si="965"/>
        <v>0</v>
      </c>
    </row>
    <row r="3219" spans="1:7" s="229" customFormat="1" ht="24" customHeight="1" x14ac:dyDescent="0.2">
      <c r="A3219" s="224" t="str">
        <f t="shared" si="961"/>
        <v/>
      </c>
      <c r="B3219" s="222" t="str">
        <f t="shared" si="964"/>
        <v/>
      </c>
      <c r="C3219" s="223"/>
      <c r="D3219" s="224" t="str">
        <f t="shared" si="962"/>
        <v/>
      </c>
      <c r="E3219" s="225"/>
      <c r="F3219" s="226">
        <f t="shared" si="963"/>
        <v>0</v>
      </c>
      <c r="G3219" s="286">
        <f t="shared" si="965"/>
        <v>0</v>
      </c>
    </row>
    <row r="3220" spans="1:7" s="229" customFormat="1" ht="24" customHeight="1" x14ac:dyDescent="0.2">
      <c r="A3220" s="224" t="str">
        <f t="shared" si="961"/>
        <v/>
      </c>
      <c r="B3220" s="222" t="str">
        <f t="shared" si="964"/>
        <v/>
      </c>
      <c r="C3220" s="223"/>
      <c r="D3220" s="224" t="str">
        <f t="shared" si="962"/>
        <v/>
      </c>
      <c r="E3220" s="225"/>
      <c r="F3220" s="226">
        <f t="shared" si="963"/>
        <v>0</v>
      </c>
      <c r="G3220" s="286">
        <f t="shared" si="965"/>
        <v>0</v>
      </c>
    </row>
    <row r="3221" spans="1:7" s="229" customFormat="1" ht="24" customHeight="1" x14ac:dyDescent="0.2">
      <c r="A3221" s="224" t="str">
        <f t="shared" si="961"/>
        <v/>
      </c>
      <c r="B3221" s="222" t="str">
        <f t="shared" si="964"/>
        <v/>
      </c>
      <c r="C3221" s="223"/>
      <c r="D3221" s="224" t="str">
        <f t="shared" si="962"/>
        <v/>
      </c>
      <c r="E3221" s="225"/>
      <c r="F3221" s="226">
        <f t="shared" si="963"/>
        <v>0</v>
      </c>
      <c r="G3221" s="286">
        <f t="shared" si="965"/>
        <v>0</v>
      </c>
    </row>
    <row r="3222" spans="1:7" s="229" customFormat="1" ht="24" customHeight="1" x14ac:dyDescent="0.2">
      <c r="A3222" s="224" t="str">
        <f t="shared" si="961"/>
        <v/>
      </c>
      <c r="B3222" s="222" t="str">
        <f t="shared" si="964"/>
        <v/>
      </c>
      <c r="C3222" s="223"/>
      <c r="D3222" s="224" t="str">
        <f t="shared" si="962"/>
        <v/>
      </c>
      <c r="E3222" s="225"/>
      <c r="F3222" s="226">
        <f t="shared" si="963"/>
        <v>0</v>
      </c>
      <c r="G3222" s="286">
        <f t="shared" si="965"/>
        <v>0</v>
      </c>
    </row>
    <row r="3223" spans="1:7" s="229" customFormat="1" ht="24" customHeight="1" x14ac:dyDescent="0.2">
      <c r="A3223" s="224" t="str">
        <f t="shared" si="961"/>
        <v/>
      </c>
      <c r="B3223" s="222" t="str">
        <f t="shared" si="964"/>
        <v/>
      </c>
      <c r="C3223" s="223"/>
      <c r="D3223" s="224" t="str">
        <f t="shared" si="962"/>
        <v/>
      </c>
      <c r="E3223" s="225"/>
      <c r="F3223" s="226">
        <f t="shared" si="963"/>
        <v>0</v>
      </c>
      <c r="G3223" s="286">
        <f t="shared" si="965"/>
        <v>0</v>
      </c>
    </row>
    <row r="3224" spans="1:7" s="229" customFormat="1" ht="24" customHeight="1" x14ac:dyDescent="0.2">
      <c r="A3224" s="224" t="str">
        <f t="shared" si="961"/>
        <v/>
      </c>
      <c r="B3224" s="222" t="str">
        <f t="shared" si="964"/>
        <v/>
      </c>
      <c r="C3224" s="223"/>
      <c r="D3224" s="224" t="str">
        <f t="shared" si="962"/>
        <v/>
      </c>
      <c r="E3224" s="225"/>
      <c r="F3224" s="226">
        <f t="shared" si="963"/>
        <v>0</v>
      </c>
      <c r="G3224" s="286">
        <f t="shared" si="965"/>
        <v>0</v>
      </c>
    </row>
    <row r="3225" spans="1:7" s="229" customFormat="1" ht="24" customHeight="1" x14ac:dyDescent="0.2">
      <c r="A3225" s="224" t="str">
        <f t="shared" si="961"/>
        <v/>
      </c>
      <c r="B3225" s="222" t="str">
        <f t="shared" si="964"/>
        <v/>
      </c>
      <c r="C3225" s="223"/>
      <c r="D3225" s="224" t="str">
        <f t="shared" si="962"/>
        <v/>
      </c>
      <c r="E3225" s="225"/>
      <c r="F3225" s="227">
        <f t="shared" si="963"/>
        <v>0</v>
      </c>
      <c r="G3225" s="286">
        <f t="shared" si="965"/>
        <v>0</v>
      </c>
    </row>
    <row r="3226" spans="1:7" ht="24" customHeight="1" x14ac:dyDescent="0.2">
      <c r="A3226" s="287"/>
      <c r="D3226" s="97"/>
      <c r="E3226" s="98"/>
      <c r="F3226" s="273" t="s">
        <v>31</v>
      </c>
      <c r="G3226" s="288">
        <f>SUBTOTAL(9,G3212:G3225)</f>
        <v>0</v>
      </c>
    </row>
    <row r="3227" spans="1:7" ht="24" customHeight="1" x14ac:dyDescent="0.2">
      <c r="A3227" s="287"/>
      <c r="C3227" s="107" t="s">
        <v>605</v>
      </c>
      <c r="D3227" s="97"/>
      <c r="E3227" s="98"/>
      <c r="G3227" s="289"/>
    </row>
    <row r="3228" spans="1:7" s="229" customFormat="1" ht="24" customHeight="1" x14ac:dyDescent="0.2">
      <c r="A3228" s="224" t="str">
        <f t="shared" ref="A3228:A3235" si="966">IFERROR(VLOOKUP(C3228,Tabla_Insumos,4,FALSE),"")</f>
        <v/>
      </c>
      <c r="B3228" s="222">
        <f t="shared" ref="B3228:B3235" si="967">IFERROR(VLOOKUP(A3228,Tabla_Indices,5,FALSE),"")</f>
        <v>0</v>
      </c>
      <c r="C3228" s="223"/>
      <c r="D3228" s="224" t="str">
        <f t="shared" ref="D3228:D3235" si="968">IFERROR(VLOOKUP(C3228,Tabla_Insumos,2,FALSE),"")</f>
        <v/>
      </c>
      <c r="E3228" s="225"/>
      <c r="F3228" s="228">
        <f t="shared" ref="F3228:F3235" si="969">IFERROR(VLOOKUP(C3228,Tabla_Insumos,3,FALSE),0)</f>
        <v>0</v>
      </c>
      <c r="G3228" s="286">
        <f>ROUND(E3228*F3228,2)</f>
        <v>0</v>
      </c>
    </row>
    <row r="3229" spans="1:7" s="229" customFormat="1" ht="24" customHeight="1" x14ac:dyDescent="0.2">
      <c r="A3229" s="224" t="str">
        <f t="shared" si="966"/>
        <v/>
      </c>
      <c r="B3229" s="222">
        <f t="shared" si="967"/>
        <v>0</v>
      </c>
      <c r="C3229" s="223"/>
      <c r="D3229" s="224" t="str">
        <f t="shared" si="968"/>
        <v/>
      </c>
      <c r="E3229" s="225"/>
      <c r="F3229" s="228">
        <f t="shared" si="969"/>
        <v>0</v>
      </c>
      <c r="G3229" s="286">
        <f>ROUND(E3229*F3229,2)</f>
        <v>0</v>
      </c>
    </row>
    <row r="3230" spans="1:7" s="229" customFormat="1" ht="24" customHeight="1" x14ac:dyDescent="0.2">
      <c r="A3230" s="224" t="str">
        <f t="shared" si="966"/>
        <v/>
      </c>
      <c r="B3230" s="222">
        <f t="shared" si="967"/>
        <v>0</v>
      </c>
      <c r="C3230" s="223"/>
      <c r="D3230" s="224" t="str">
        <f t="shared" si="968"/>
        <v/>
      </c>
      <c r="E3230" s="225"/>
      <c r="F3230" s="228">
        <f t="shared" si="969"/>
        <v>0</v>
      </c>
      <c r="G3230" s="286">
        <f t="shared" ref="G3230:G3235" si="970">ROUND(E3230*F3230,2)</f>
        <v>0</v>
      </c>
    </row>
    <row r="3231" spans="1:7" s="229" customFormat="1" ht="24" customHeight="1" x14ac:dyDescent="0.2">
      <c r="A3231" s="224" t="str">
        <f t="shared" si="966"/>
        <v/>
      </c>
      <c r="B3231" s="222">
        <f t="shared" si="967"/>
        <v>0</v>
      </c>
      <c r="C3231" s="223"/>
      <c r="D3231" s="224" t="str">
        <f t="shared" si="968"/>
        <v/>
      </c>
      <c r="E3231" s="225"/>
      <c r="F3231" s="228">
        <f t="shared" si="969"/>
        <v>0</v>
      </c>
      <c r="G3231" s="286">
        <f t="shared" si="970"/>
        <v>0</v>
      </c>
    </row>
    <row r="3232" spans="1:7" s="229" customFormat="1" ht="24" customHeight="1" x14ac:dyDescent="0.2">
      <c r="A3232" s="224" t="str">
        <f t="shared" si="966"/>
        <v/>
      </c>
      <c r="B3232" s="222">
        <f t="shared" si="967"/>
        <v>0</v>
      </c>
      <c r="C3232" s="223"/>
      <c r="D3232" s="224" t="str">
        <f t="shared" si="968"/>
        <v/>
      </c>
      <c r="E3232" s="225"/>
      <c r="F3232" s="226">
        <f t="shared" si="969"/>
        <v>0</v>
      </c>
      <c r="G3232" s="286">
        <f t="shared" si="970"/>
        <v>0</v>
      </c>
    </row>
    <row r="3233" spans="1:7" s="229" customFormat="1" ht="24" customHeight="1" x14ac:dyDescent="0.2">
      <c r="A3233" s="224" t="str">
        <f t="shared" si="966"/>
        <v/>
      </c>
      <c r="B3233" s="222">
        <f t="shared" si="967"/>
        <v>0</v>
      </c>
      <c r="C3233" s="223"/>
      <c r="D3233" s="224" t="str">
        <f t="shared" si="968"/>
        <v/>
      </c>
      <c r="E3233" s="225"/>
      <c r="F3233" s="226">
        <f t="shared" si="969"/>
        <v>0</v>
      </c>
      <c r="G3233" s="286">
        <f t="shared" si="970"/>
        <v>0</v>
      </c>
    </row>
    <row r="3234" spans="1:7" s="229" customFormat="1" ht="24" customHeight="1" x14ac:dyDescent="0.2">
      <c r="A3234" s="224" t="str">
        <f t="shared" si="966"/>
        <v/>
      </c>
      <c r="B3234" s="222">
        <f t="shared" si="967"/>
        <v>0</v>
      </c>
      <c r="C3234" s="223"/>
      <c r="D3234" s="224" t="str">
        <f t="shared" si="968"/>
        <v/>
      </c>
      <c r="E3234" s="225"/>
      <c r="F3234" s="226">
        <f t="shared" si="969"/>
        <v>0</v>
      </c>
      <c r="G3234" s="286">
        <f t="shared" si="970"/>
        <v>0</v>
      </c>
    </row>
    <row r="3235" spans="1:7" s="229" customFormat="1" ht="24" customHeight="1" x14ac:dyDescent="0.2">
      <c r="A3235" s="224" t="str">
        <f t="shared" si="966"/>
        <v/>
      </c>
      <c r="B3235" s="222">
        <f t="shared" si="967"/>
        <v>0</v>
      </c>
      <c r="C3235" s="223"/>
      <c r="D3235" s="224" t="str">
        <f t="shared" si="968"/>
        <v/>
      </c>
      <c r="E3235" s="225"/>
      <c r="F3235" s="226">
        <f t="shared" si="969"/>
        <v>0</v>
      </c>
      <c r="G3235" s="286">
        <f t="shared" si="970"/>
        <v>0</v>
      </c>
    </row>
    <row r="3236" spans="1:7" ht="24" customHeight="1" x14ac:dyDescent="0.2">
      <c r="A3236" s="287"/>
      <c r="D3236" s="97"/>
      <c r="E3236" s="98"/>
      <c r="F3236" s="273" t="s">
        <v>32</v>
      </c>
      <c r="G3236" s="288">
        <f>SUBTOTAL(9,G3228:G3235)</f>
        <v>0</v>
      </c>
    </row>
    <row r="3237" spans="1:7" ht="24" customHeight="1" x14ac:dyDescent="0.2">
      <c r="A3237" s="287"/>
      <c r="C3237" s="107" t="s">
        <v>606</v>
      </c>
      <c r="D3237" s="97"/>
      <c r="E3237" s="98"/>
      <c r="G3237" s="289"/>
    </row>
    <row r="3238" spans="1:7" s="229" customFormat="1" ht="24" customHeight="1" x14ac:dyDescent="0.2">
      <c r="A3238" s="224" t="str">
        <f t="shared" ref="A3238:A3246" si="971">IFERROR(VLOOKUP(C3238,Tabla_Insumos,4,FALSE),"")</f>
        <v/>
      </c>
      <c r="B3238" s="222" t="str">
        <f t="shared" ref="B3238:B3246" si="972">IFERROR(VLOOKUP(C3238,Tabla_Insumos,5,FALSE),"")</f>
        <v/>
      </c>
      <c r="C3238" s="223"/>
      <c r="D3238" s="224" t="str">
        <f t="shared" ref="D3238:D3246" si="973">IFERROR(VLOOKUP(C3238,Tabla_Insumos,2,FALSE),"")</f>
        <v/>
      </c>
      <c r="E3238" s="225"/>
      <c r="F3238" s="226">
        <f t="shared" ref="F3238:F3246" si="974">IFERROR(VLOOKUP(C3238,Tabla_Insumos,3,FALSE),0)</f>
        <v>0</v>
      </c>
      <c r="G3238" s="286">
        <f t="shared" ref="G3238:G3246" si="975">ROUND(E3238*F3238,2)</f>
        <v>0</v>
      </c>
    </row>
    <row r="3239" spans="1:7" s="229" customFormat="1" ht="24" customHeight="1" x14ac:dyDescent="0.2">
      <c r="A3239" s="224" t="str">
        <f t="shared" si="971"/>
        <v/>
      </c>
      <c r="B3239" s="222" t="str">
        <f t="shared" si="972"/>
        <v/>
      </c>
      <c r="C3239" s="223"/>
      <c r="D3239" s="224" t="str">
        <f t="shared" si="973"/>
        <v/>
      </c>
      <c r="E3239" s="225"/>
      <c r="F3239" s="226">
        <f t="shared" si="974"/>
        <v>0</v>
      </c>
      <c r="G3239" s="286">
        <f t="shared" si="975"/>
        <v>0</v>
      </c>
    </row>
    <row r="3240" spans="1:7" s="229" customFormat="1" ht="24" customHeight="1" x14ac:dyDescent="0.2">
      <c r="A3240" s="224" t="str">
        <f t="shared" si="971"/>
        <v/>
      </c>
      <c r="B3240" s="222" t="str">
        <f t="shared" si="972"/>
        <v/>
      </c>
      <c r="C3240" s="223"/>
      <c r="D3240" s="224" t="str">
        <f t="shared" si="973"/>
        <v/>
      </c>
      <c r="E3240" s="225"/>
      <c r="F3240" s="226">
        <f t="shared" si="974"/>
        <v>0</v>
      </c>
      <c r="G3240" s="286">
        <f t="shared" si="975"/>
        <v>0</v>
      </c>
    </row>
    <row r="3241" spans="1:7" s="229" customFormat="1" ht="24" customHeight="1" x14ac:dyDescent="0.2">
      <c r="A3241" s="224" t="str">
        <f t="shared" si="971"/>
        <v/>
      </c>
      <c r="B3241" s="222" t="str">
        <f t="shared" si="972"/>
        <v/>
      </c>
      <c r="C3241" s="223"/>
      <c r="D3241" s="224" t="str">
        <f t="shared" si="973"/>
        <v/>
      </c>
      <c r="E3241" s="225"/>
      <c r="F3241" s="226">
        <f t="shared" si="974"/>
        <v>0</v>
      </c>
      <c r="G3241" s="286">
        <f t="shared" si="975"/>
        <v>0</v>
      </c>
    </row>
    <row r="3242" spans="1:7" s="229" customFormat="1" ht="24" customHeight="1" x14ac:dyDescent="0.2">
      <c r="A3242" s="224" t="str">
        <f t="shared" si="971"/>
        <v/>
      </c>
      <c r="B3242" s="222" t="str">
        <f t="shared" si="972"/>
        <v/>
      </c>
      <c r="C3242" s="223"/>
      <c r="D3242" s="224" t="str">
        <f t="shared" si="973"/>
        <v/>
      </c>
      <c r="E3242" s="225"/>
      <c r="F3242" s="226">
        <f t="shared" si="974"/>
        <v>0</v>
      </c>
      <c r="G3242" s="286">
        <f t="shared" si="975"/>
        <v>0</v>
      </c>
    </row>
    <row r="3243" spans="1:7" s="229" customFormat="1" ht="24" customHeight="1" x14ac:dyDescent="0.2">
      <c r="A3243" s="224" t="str">
        <f t="shared" si="971"/>
        <v/>
      </c>
      <c r="B3243" s="222" t="str">
        <f t="shared" si="972"/>
        <v/>
      </c>
      <c r="C3243" s="223"/>
      <c r="D3243" s="224" t="str">
        <f t="shared" si="973"/>
        <v/>
      </c>
      <c r="E3243" s="225"/>
      <c r="F3243" s="226">
        <f t="shared" si="974"/>
        <v>0</v>
      </c>
      <c r="G3243" s="286">
        <f t="shared" si="975"/>
        <v>0</v>
      </c>
    </row>
    <row r="3244" spans="1:7" s="229" customFormat="1" ht="24" customHeight="1" x14ac:dyDescent="0.2">
      <c r="A3244" s="224" t="str">
        <f t="shared" si="971"/>
        <v/>
      </c>
      <c r="B3244" s="222" t="str">
        <f t="shared" si="972"/>
        <v/>
      </c>
      <c r="C3244" s="223"/>
      <c r="D3244" s="224" t="str">
        <f t="shared" si="973"/>
        <v/>
      </c>
      <c r="E3244" s="225"/>
      <c r="F3244" s="226">
        <f t="shared" si="974"/>
        <v>0</v>
      </c>
      <c r="G3244" s="286">
        <f t="shared" si="975"/>
        <v>0</v>
      </c>
    </row>
    <row r="3245" spans="1:7" s="229" customFormat="1" ht="24" customHeight="1" x14ac:dyDescent="0.2">
      <c r="A3245" s="224" t="str">
        <f t="shared" si="971"/>
        <v/>
      </c>
      <c r="B3245" s="222" t="str">
        <f t="shared" si="972"/>
        <v/>
      </c>
      <c r="C3245" s="223"/>
      <c r="D3245" s="224" t="str">
        <f t="shared" si="973"/>
        <v/>
      </c>
      <c r="E3245" s="225"/>
      <c r="F3245" s="226">
        <f t="shared" si="974"/>
        <v>0</v>
      </c>
      <c r="G3245" s="286">
        <f t="shared" si="975"/>
        <v>0</v>
      </c>
    </row>
    <row r="3246" spans="1:7" s="229" customFormat="1" ht="24" customHeight="1" x14ac:dyDescent="0.2">
      <c r="A3246" s="224" t="str">
        <f t="shared" si="971"/>
        <v/>
      </c>
      <c r="B3246" s="222" t="str">
        <f t="shared" si="972"/>
        <v/>
      </c>
      <c r="C3246" s="223"/>
      <c r="D3246" s="224" t="str">
        <f t="shared" si="973"/>
        <v/>
      </c>
      <c r="E3246" s="225"/>
      <c r="F3246" s="226">
        <f t="shared" si="974"/>
        <v>0</v>
      </c>
      <c r="G3246" s="286">
        <f t="shared" si="975"/>
        <v>0</v>
      </c>
    </row>
    <row r="3247" spans="1:7" ht="24" customHeight="1" x14ac:dyDescent="0.2">
      <c r="A3247" s="290"/>
      <c r="B3247" s="97"/>
      <c r="D3247" s="97"/>
      <c r="E3247" s="98"/>
      <c r="F3247" s="273" t="s">
        <v>33</v>
      </c>
      <c r="G3247" s="288">
        <f>SUBTOTAL(9,G3238:G3246)</f>
        <v>0</v>
      </c>
    </row>
    <row r="3248" spans="1:7" ht="24" customHeight="1" x14ac:dyDescent="0.2">
      <c r="A3248" s="291"/>
      <c r="B3248" s="97"/>
      <c r="D3248" s="97"/>
      <c r="E3248" s="98"/>
      <c r="G3248" s="289"/>
    </row>
    <row r="3249" spans="1:123" ht="24" customHeight="1" x14ac:dyDescent="0.2">
      <c r="A3249" s="292" t="str">
        <f>B3207</f>
        <v/>
      </c>
      <c r="B3249" s="293" t="str">
        <f>C3207</f>
        <v/>
      </c>
      <c r="C3249" s="104"/>
      <c r="D3249" s="104" t="s">
        <v>34</v>
      </c>
      <c r="E3249" s="105"/>
      <c r="F3249" s="295" t="s">
        <v>35</v>
      </c>
      <c r="G3249" s="294">
        <f>SUBTOTAL(9,G3212:G3248)</f>
        <v>0</v>
      </c>
    </row>
    <row r="3251" spans="1:123" ht="24" customHeight="1" x14ac:dyDescent="0.2">
      <c r="A3251" s="274" t="s">
        <v>37</v>
      </c>
      <c r="B3251" s="275"/>
      <c r="C3251" s="275"/>
      <c r="D3251" s="275"/>
      <c r="E3251" s="275"/>
      <c r="F3251" s="275"/>
      <c r="G3251" s="276"/>
    </row>
    <row r="3252" spans="1:123" ht="24" customHeight="1" x14ac:dyDescent="0.2">
      <c r="A3252" s="277" t="s">
        <v>602</v>
      </c>
      <c r="B3252" s="93" t="str">
        <f>Comitente</f>
        <v>DIRECCION PROVINCIAL DE ESPACIOS VERDES</v>
      </c>
      <c r="C3252" s="89"/>
      <c r="D3252" s="94"/>
      <c r="E3252" s="94"/>
      <c r="F3252" s="95"/>
      <c r="G3252" s="278"/>
    </row>
    <row r="3253" spans="1:123" ht="24" customHeight="1" x14ac:dyDescent="0.2">
      <c r="A3253" s="277" t="s">
        <v>603</v>
      </c>
      <c r="B3253" s="93">
        <f>Contratista</f>
        <v>0</v>
      </c>
      <c r="C3253" s="90"/>
      <c r="D3253" s="90"/>
      <c r="E3253" s="90"/>
      <c r="F3253" s="96"/>
      <c r="G3253" s="279"/>
    </row>
    <row r="3254" spans="1:123" ht="24" customHeight="1" x14ac:dyDescent="0.2">
      <c r="A3254" s="277" t="s">
        <v>24</v>
      </c>
      <c r="B3254" s="93" t="str">
        <f>Obra</f>
        <v>MANTENIMIENTO DEL ÁREA VERDE Y SISITEMA DE RIEGO DEL 
PARQUE BELGRANO E INFINITO POR DESCUBRIR - RENGLON 3</v>
      </c>
      <c r="C3254" s="90"/>
      <c r="D3254" s="90"/>
      <c r="E3254" s="90"/>
      <c r="F3254" s="96" t="s">
        <v>38</v>
      </c>
      <c r="G3254" s="280">
        <f>Fecha_Base</f>
        <v>44908</v>
      </c>
    </row>
    <row r="3255" spans="1:123" ht="24" customHeight="1" x14ac:dyDescent="0.2">
      <c r="A3255" s="281" t="s">
        <v>601</v>
      </c>
      <c r="B3255" s="91" t="str">
        <f>Ubicación</f>
        <v>CAPITAL</v>
      </c>
      <c r="C3255" s="91"/>
      <c r="D3255" s="97"/>
      <c r="E3255" s="98"/>
      <c r="G3255" s="282"/>
    </row>
    <row r="3256" spans="1:123" ht="24" customHeight="1" x14ac:dyDescent="0.2">
      <c r="A3256" s="281" t="s">
        <v>39</v>
      </c>
      <c r="B3256" s="100" t="str">
        <f>IFERROR(VALUE(LEFT(B3257,FIND(".",B3257)-1)),"")</f>
        <v/>
      </c>
      <c r="C3256" s="92" t="str">
        <f>IFERROR(VLOOKUP(B3256,Tabla_CyP,2,FALSE),"")</f>
        <v/>
      </c>
      <c r="E3256" s="98"/>
      <c r="G3256" s="282"/>
    </row>
    <row r="3257" spans="1:123" ht="24" customHeight="1" x14ac:dyDescent="0.2">
      <c r="A3257" s="281" t="s">
        <v>25</v>
      </c>
      <c r="B3257" s="101" t="str">
        <f>IFERROR(VLOOKUP(COUNTIF($A$1:A3257,"ANALISIS DE PRECIOS"),Tabla_NumeroItem,2,FALSE),"")</f>
        <v/>
      </c>
      <c r="C3257" s="92" t="str">
        <f>IFERROR(VLOOKUP(B3257,Tabla_CyP,2,FALSE),"")</f>
        <v/>
      </c>
      <c r="D3257" s="97"/>
      <c r="E3257" s="98"/>
      <c r="F3257" s="96" t="s">
        <v>26</v>
      </c>
      <c r="G3257" s="283" t="str">
        <f>IFERROR(VLOOKUP(B3257,Tabla_CyP,4,FALSE),"")</f>
        <v/>
      </c>
    </row>
    <row r="3258" spans="1:123" ht="24" customHeight="1" x14ac:dyDescent="0.2">
      <c r="A3258" s="281"/>
      <c r="B3258" s="91"/>
      <c r="D3258" s="97"/>
      <c r="E3258" s="98"/>
      <c r="G3258" s="282"/>
    </row>
    <row r="3259" spans="1:123" ht="24" customHeight="1" x14ac:dyDescent="0.2">
      <c r="A3259" s="331" t="s">
        <v>507</v>
      </c>
      <c r="B3259" s="332"/>
      <c r="C3259" s="333" t="s">
        <v>0</v>
      </c>
      <c r="D3259" s="333" t="s">
        <v>27</v>
      </c>
      <c r="E3259" s="335" t="s">
        <v>28</v>
      </c>
      <c r="F3259" s="337" t="s">
        <v>29</v>
      </c>
      <c r="G3259" s="337" t="s">
        <v>30</v>
      </c>
    </row>
    <row r="3260" spans="1:123" s="97" customFormat="1" ht="24" customHeight="1" x14ac:dyDescent="0.2">
      <c r="A3260" s="102" t="s">
        <v>508</v>
      </c>
      <c r="B3260" s="102" t="s">
        <v>509</v>
      </c>
      <c r="C3260" s="334"/>
      <c r="D3260" s="334"/>
      <c r="E3260" s="336"/>
      <c r="F3260" s="338"/>
      <c r="G3260" s="338"/>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284"/>
      <c r="B3261" s="103"/>
      <c r="C3261" s="143" t="s">
        <v>604</v>
      </c>
      <c r="D3261" s="104"/>
      <c r="E3261" s="105"/>
      <c r="F3261" s="106"/>
      <c r="G3261" s="285"/>
    </row>
    <row r="3262" spans="1:123" s="229" customFormat="1" ht="24" customHeight="1" x14ac:dyDescent="0.2">
      <c r="A3262" s="224" t="str">
        <f t="shared" ref="A3262:A3275" si="976">IFERROR(VLOOKUP(C3262,Tabla_Insumos,4,FALSE),"")</f>
        <v/>
      </c>
      <c r="B3262" s="222" t="str">
        <f>IFERROR(VLOOKUP(C3262,Tabla_Insumos,5,FALSE),"")</f>
        <v/>
      </c>
      <c r="C3262" s="223"/>
      <c r="D3262" s="224" t="str">
        <f t="shared" ref="D3262:D3275" si="977">IFERROR(VLOOKUP(C3262,Tabla_Insumos,2,FALSE),"")</f>
        <v/>
      </c>
      <c r="E3262" s="225"/>
      <c r="F3262" s="226">
        <f t="shared" ref="F3262:F3275" si="978">IFERROR(VLOOKUP(C3262,Tabla_Insumos,3,FALSE),0)</f>
        <v>0</v>
      </c>
      <c r="G3262" s="286">
        <f>ROUND(E3262*F3262,2)</f>
        <v>0</v>
      </c>
    </row>
    <row r="3263" spans="1:123" s="229" customFormat="1" ht="24" customHeight="1" x14ac:dyDescent="0.2">
      <c r="A3263" s="224" t="str">
        <f t="shared" si="976"/>
        <v/>
      </c>
      <c r="B3263" s="222" t="str">
        <f t="shared" ref="B3263:B3275" si="979">IFERROR(VLOOKUP(C3263,Tabla_Insumos,5,FALSE),"")</f>
        <v/>
      </c>
      <c r="C3263" s="223"/>
      <c r="D3263" s="224" t="str">
        <f t="shared" si="977"/>
        <v/>
      </c>
      <c r="E3263" s="225"/>
      <c r="F3263" s="226">
        <f t="shared" si="978"/>
        <v>0</v>
      </c>
      <c r="G3263" s="286">
        <f t="shared" ref="G3263:G3275" si="980">ROUND(E3263*F3263,2)</f>
        <v>0</v>
      </c>
    </row>
    <row r="3264" spans="1:123" s="229" customFormat="1" ht="24" customHeight="1" x14ac:dyDescent="0.2">
      <c r="A3264" s="224" t="str">
        <f t="shared" si="976"/>
        <v/>
      </c>
      <c r="B3264" s="222" t="str">
        <f t="shared" si="979"/>
        <v/>
      </c>
      <c r="C3264" s="223"/>
      <c r="D3264" s="224" t="str">
        <f t="shared" si="977"/>
        <v/>
      </c>
      <c r="E3264" s="225"/>
      <c r="F3264" s="226">
        <f t="shared" si="978"/>
        <v>0</v>
      </c>
      <c r="G3264" s="286">
        <f t="shared" si="980"/>
        <v>0</v>
      </c>
    </row>
    <row r="3265" spans="1:7" s="229" customFormat="1" ht="24" customHeight="1" x14ac:dyDescent="0.2">
      <c r="A3265" s="224" t="str">
        <f t="shared" si="976"/>
        <v/>
      </c>
      <c r="B3265" s="222" t="str">
        <f t="shared" si="979"/>
        <v/>
      </c>
      <c r="C3265" s="223"/>
      <c r="D3265" s="224" t="str">
        <f t="shared" si="977"/>
        <v/>
      </c>
      <c r="E3265" s="225"/>
      <c r="F3265" s="226">
        <f t="shared" si="978"/>
        <v>0</v>
      </c>
      <c r="G3265" s="286">
        <f t="shared" si="980"/>
        <v>0</v>
      </c>
    </row>
    <row r="3266" spans="1:7" s="229" customFormat="1" ht="24" customHeight="1" x14ac:dyDescent="0.2">
      <c r="A3266" s="224" t="str">
        <f t="shared" si="976"/>
        <v/>
      </c>
      <c r="B3266" s="222" t="str">
        <f t="shared" si="979"/>
        <v/>
      </c>
      <c r="C3266" s="223"/>
      <c r="D3266" s="224" t="str">
        <f t="shared" si="977"/>
        <v/>
      </c>
      <c r="E3266" s="225"/>
      <c r="F3266" s="226">
        <f t="shared" si="978"/>
        <v>0</v>
      </c>
      <c r="G3266" s="286">
        <f t="shared" si="980"/>
        <v>0</v>
      </c>
    </row>
    <row r="3267" spans="1:7" s="229" customFormat="1" ht="24" customHeight="1" x14ac:dyDescent="0.2">
      <c r="A3267" s="224" t="str">
        <f t="shared" si="976"/>
        <v/>
      </c>
      <c r="B3267" s="222" t="str">
        <f t="shared" si="979"/>
        <v/>
      </c>
      <c r="C3267" s="223"/>
      <c r="D3267" s="224" t="str">
        <f t="shared" si="977"/>
        <v/>
      </c>
      <c r="E3267" s="225"/>
      <c r="F3267" s="226">
        <f t="shared" si="978"/>
        <v>0</v>
      </c>
      <c r="G3267" s="286">
        <f t="shared" si="980"/>
        <v>0</v>
      </c>
    </row>
    <row r="3268" spans="1:7" s="229" customFormat="1" ht="24" customHeight="1" x14ac:dyDescent="0.2">
      <c r="A3268" s="224" t="str">
        <f t="shared" si="976"/>
        <v/>
      </c>
      <c r="B3268" s="222" t="str">
        <f t="shared" si="979"/>
        <v/>
      </c>
      <c r="C3268" s="223"/>
      <c r="D3268" s="224" t="str">
        <f t="shared" si="977"/>
        <v/>
      </c>
      <c r="E3268" s="225"/>
      <c r="F3268" s="226">
        <f t="shared" si="978"/>
        <v>0</v>
      </c>
      <c r="G3268" s="286">
        <f t="shared" si="980"/>
        <v>0</v>
      </c>
    </row>
    <row r="3269" spans="1:7" s="229" customFormat="1" ht="24" customHeight="1" x14ac:dyDescent="0.2">
      <c r="A3269" s="224" t="str">
        <f t="shared" si="976"/>
        <v/>
      </c>
      <c r="B3269" s="222" t="str">
        <f t="shared" si="979"/>
        <v/>
      </c>
      <c r="C3269" s="223"/>
      <c r="D3269" s="224" t="str">
        <f t="shared" si="977"/>
        <v/>
      </c>
      <c r="E3269" s="225"/>
      <c r="F3269" s="226">
        <f t="shared" si="978"/>
        <v>0</v>
      </c>
      <c r="G3269" s="286">
        <f t="shared" si="980"/>
        <v>0</v>
      </c>
    </row>
    <row r="3270" spans="1:7" s="229" customFormat="1" ht="24" customHeight="1" x14ac:dyDescent="0.2">
      <c r="A3270" s="224" t="str">
        <f t="shared" si="976"/>
        <v/>
      </c>
      <c r="B3270" s="222" t="str">
        <f t="shared" si="979"/>
        <v/>
      </c>
      <c r="C3270" s="223"/>
      <c r="D3270" s="224" t="str">
        <f t="shared" si="977"/>
        <v/>
      </c>
      <c r="E3270" s="225"/>
      <c r="F3270" s="226">
        <f t="shared" si="978"/>
        <v>0</v>
      </c>
      <c r="G3270" s="286">
        <f t="shared" si="980"/>
        <v>0</v>
      </c>
    </row>
    <row r="3271" spans="1:7" s="229" customFormat="1" ht="24" customHeight="1" x14ac:dyDescent="0.2">
      <c r="A3271" s="224" t="str">
        <f t="shared" si="976"/>
        <v/>
      </c>
      <c r="B3271" s="222" t="str">
        <f t="shared" si="979"/>
        <v/>
      </c>
      <c r="C3271" s="223"/>
      <c r="D3271" s="224" t="str">
        <f t="shared" si="977"/>
        <v/>
      </c>
      <c r="E3271" s="225"/>
      <c r="F3271" s="226">
        <f t="shared" si="978"/>
        <v>0</v>
      </c>
      <c r="G3271" s="286">
        <f t="shared" si="980"/>
        <v>0</v>
      </c>
    </row>
    <row r="3272" spans="1:7" s="229" customFormat="1" ht="24" customHeight="1" x14ac:dyDescent="0.2">
      <c r="A3272" s="224" t="str">
        <f t="shared" si="976"/>
        <v/>
      </c>
      <c r="B3272" s="222" t="str">
        <f t="shared" si="979"/>
        <v/>
      </c>
      <c r="C3272" s="223"/>
      <c r="D3272" s="224" t="str">
        <f t="shared" si="977"/>
        <v/>
      </c>
      <c r="E3272" s="225"/>
      <c r="F3272" s="226">
        <f t="shared" si="978"/>
        <v>0</v>
      </c>
      <c r="G3272" s="286">
        <f t="shared" si="980"/>
        <v>0</v>
      </c>
    </row>
    <row r="3273" spans="1:7" s="229" customFormat="1" ht="24" customHeight="1" x14ac:dyDescent="0.2">
      <c r="A3273" s="224" t="str">
        <f t="shared" si="976"/>
        <v/>
      </c>
      <c r="B3273" s="222" t="str">
        <f t="shared" si="979"/>
        <v/>
      </c>
      <c r="C3273" s="223"/>
      <c r="D3273" s="224" t="str">
        <f t="shared" si="977"/>
        <v/>
      </c>
      <c r="E3273" s="225"/>
      <c r="F3273" s="226">
        <f t="shared" si="978"/>
        <v>0</v>
      </c>
      <c r="G3273" s="286">
        <f t="shared" si="980"/>
        <v>0</v>
      </c>
    </row>
    <row r="3274" spans="1:7" s="229" customFormat="1" ht="24" customHeight="1" x14ac:dyDescent="0.2">
      <c r="A3274" s="224" t="str">
        <f t="shared" si="976"/>
        <v/>
      </c>
      <c r="B3274" s="222" t="str">
        <f t="shared" si="979"/>
        <v/>
      </c>
      <c r="C3274" s="223"/>
      <c r="D3274" s="224" t="str">
        <f t="shared" si="977"/>
        <v/>
      </c>
      <c r="E3274" s="225"/>
      <c r="F3274" s="226">
        <f t="shared" si="978"/>
        <v>0</v>
      </c>
      <c r="G3274" s="286">
        <f t="shared" si="980"/>
        <v>0</v>
      </c>
    </row>
    <row r="3275" spans="1:7" s="229" customFormat="1" ht="24" customHeight="1" x14ac:dyDescent="0.2">
      <c r="A3275" s="224" t="str">
        <f t="shared" si="976"/>
        <v/>
      </c>
      <c r="B3275" s="222" t="str">
        <f t="shared" si="979"/>
        <v/>
      </c>
      <c r="C3275" s="223"/>
      <c r="D3275" s="224" t="str">
        <f t="shared" si="977"/>
        <v/>
      </c>
      <c r="E3275" s="225"/>
      <c r="F3275" s="227">
        <f t="shared" si="978"/>
        <v>0</v>
      </c>
      <c r="G3275" s="286">
        <f t="shared" si="980"/>
        <v>0</v>
      </c>
    </row>
    <row r="3276" spans="1:7" ht="24" customHeight="1" x14ac:dyDescent="0.2">
      <c r="A3276" s="287"/>
      <c r="D3276" s="97"/>
      <c r="E3276" s="98"/>
      <c r="F3276" s="273" t="s">
        <v>31</v>
      </c>
      <c r="G3276" s="288">
        <f>SUBTOTAL(9,G3262:G3275)</f>
        <v>0</v>
      </c>
    </row>
    <row r="3277" spans="1:7" ht="24" customHeight="1" x14ac:dyDescent="0.2">
      <c r="A3277" s="287"/>
      <c r="C3277" s="107" t="s">
        <v>605</v>
      </c>
      <c r="D3277" s="97"/>
      <c r="E3277" s="98"/>
      <c r="G3277" s="289"/>
    </row>
    <row r="3278" spans="1:7" s="229" customFormat="1" ht="24" customHeight="1" x14ac:dyDescent="0.2">
      <c r="A3278" s="224" t="str">
        <f t="shared" ref="A3278:A3285" si="981">IFERROR(VLOOKUP(C3278,Tabla_Insumos,4,FALSE),"")</f>
        <v/>
      </c>
      <c r="B3278" s="222">
        <f t="shared" ref="B3278:B3285" si="982">IFERROR(VLOOKUP(A3278,Tabla_Indices,5,FALSE),"")</f>
        <v>0</v>
      </c>
      <c r="C3278" s="223"/>
      <c r="D3278" s="224" t="str">
        <f t="shared" ref="D3278:D3285" si="983">IFERROR(VLOOKUP(C3278,Tabla_Insumos,2,FALSE),"")</f>
        <v/>
      </c>
      <c r="E3278" s="225"/>
      <c r="F3278" s="228">
        <f t="shared" ref="F3278:F3285" si="984">IFERROR(VLOOKUP(C3278,Tabla_Insumos,3,FALSE),0)</f>
        <v>0</v>
      </c>
      <c r="G3278" s="286">
        <f>ROUND(E3278*F3278,2)</f>
        <v>0</v>
      </c>
    </row>
    <row r="3279" spans="1:7" s="229" customFormat="1" ht="24" customHeight="1" x14ac:dyDescent="0.2">
      <c r="A3279" s="224" t="str">
        <f t="shared" si="981"/>
        <v/>
      </c>
      <c r="B3279" s="222">
        <f t="shared" si="982"/>
        <v>0</v>
      </c>
      <c r="C3279" s="223"/>
      <c r="D3279" s="224" t="str">
        <f t="shared" si="983"/>
        <v/>
      </c>
      <c r="E3279" s="225"/>
      <c r="F3279" s="228">
        <f t="shared" si="984"/>
        <v>0</v>
      </c>
      <c r="G3279" s="286">
        <f>ROUND(E3279*F3279,2)</f>
        <v>0</v>
      </c>
    </row>
    <row r="3280" spans="1:7" s="229" customFormat="1" ht="24" customHeight="1" x14ac:dyDescent="0.2">
      <c r="A3280" s="224" t="str">
        <f t="shared" si="981"/>
        <v/>
      </c>
      <c r="B3280" s="222">
        <f t="shared" si="982"/>
        <v>0</v>
      </c>
      <c r="C3280" s="223"/>
      <c r="D3280" s="224" t="str">
        <f t="shared" si="983"/>
        <v/>
      </c>
      <c r="E3280" s="225"/>
      <c r="F3280" s="228">
        <f t="shared" si="984"/>
        <v>0</v>
      </c>
      <c r="G3280" s="286">
        <f t="shared" ref="G3280:G3285" si="985">ROUND(E3280*F3280,2)</f>
        <v>0</v>
      </c>
    </row>
    <row r="3281" spans="1:7" s="229" customFormat="1" ht="24" customHeight="1" x14ac:dyDescent="0.2">
      <c r="A3281" s="224" t="str">
        <f t="shared" si="981"/>
        <v/>
      </c>
      <c r="B3281" s="222">
        <f t="shared" si="982"/>
        <v>0</v>
      </c>
      <c r="C3281" s="223"/>
      <c r="D3281" s="224" t="str">
        <f t="shared" si="983"/>
        <v/>
      </c>
      <c r="E3281" s="225"/>
      <c r="F3281" s="228">
        <f t="shared" si="984"/>
        <v>0</v>
      </c>
      <c r="G3281" s="286">
        <f t="shared" si="985"/>
        <v>0</v>
      </c>
    </row>
    <row r="3282" spans="1:7" s="229" customFormat="1" ht="24" customHeight="1" x14ac:dyDescent="0.2">
      <c r="A3282" s="224" t="str">
        <f t="shared" si="981"/>
        <v/>
      </c>
      <c r="B3282" s="222">
        <f t="shared" si="982"/>
        <v>0</v>
      </c>
      <c r="C3282" s="223"/>
      <c r="D3282" s="224" t="str">
        <f t="shared" si="983"/>
        <v/>
      </c>
      <c r="E3282" s="225"/>
      <c r="F3282" s="226">
        <f t="shared" si="984"/>
        <v>0</v>
      </c>
      <c r="G3282" s="286">
        <f t="shared" si="985"/>
        <v>0</v>
      </c>
    </row>
    <row r="3283" spans="1:7" s="229" customFormat="1" ht="24" customHeight="1" x14ac:dyDescent="0.2">
      <c r="A3283" s="224" t="str">
        <f t="shared" si="981"/>
        <v/>
      </c>
      <c r="B3283" s="222">
        <f t="shared" si="982"/>
        <v>0</v>
      </c>
      <c r="C3283" s="223"/>
      <c r="D3283" s="224" t="str">
        <f t="shared" si="983"/>
        <v/>
      </c>
      <c r="E3283" s="225"/>
      <c r="F3283" s="226">
        <f t="shared" si="984"/>
        <v>0</v>
      </c>
      <c r="G3283" s="286">
        <f t="shared" si="985"/>
        <v>0</v>
      </c>
    </row>
    <row r="3284" spans="1:7" s="229" customFormat="1" ht="24" customHeight="1" x14ac:dyDescent="0.2">
      <c r="A3284" s="224" t="str">
        <f t="shared" si="981"/>
        <v/>
      </c>
      <c r="B3284" s="222">
        <f t="shared" si="982"/>
        <v>0</v>
      </c>
      <c r="C3284" s="223"/>
      <c r="D3284" s="224" t="str">
        <f t="shared" si="983"/>
        <v/>
      </c>
      <c r="E3284" s="225"/>
      <c r="F3284" s="226">
        <f t="shared" si="984"/>
        <v>0</v>
      </c>
      <c r="G3284" s="286">
        <f t="shared" si="985"/>
        <v>0</v>
      </c>
    </row>
    <row r="3285" spans="1:7" s="229" customFormat="1" ht="24" customHeight="1" x14ac:dyDescent="0.2">
      <c r="A3285" s="224" t="str">
        <f t="shared" si="981"/>
        <v/>
      </c>
      <c r="B3285" s="222">
        <f t="shared" si="982"/>
        <v>0</v>
      </c>
      <c r="C3285" s="223"/>
      <c r="D3285" s="224" t="str">
        <f t="shared" si="983"/>
        <v/>
      </c>
      <c r="E3285" s="225"/>
      <c r="F3285" s="226">
        <f t="shared" si="984"/>
        <v>0</v>
      </c>
      <c r="G3285" s="286">
        <f t="shared" si="985"/>
        <v>0</v>
      </c>
    </row>
    <row r="3286" spans="1:7" ht="24" customHeight="1" x14ac:dyDescent="0.2">
      <c r="A3286" s="287"/>
      <c r="D3286" s="97"/>
      <c r="E3286" s="98"/>
      <c r="F3286" s="273" t="s">
        <v>32</v>
      </c>
      <c r="G3286" s="288">
        <f>SUBTOTAL(9,G3278:G3285)</f>
        <v>0</v>
      </c>
    </row>
    <row r="3287" spans="1:7" ht="24" customHeight="1" x14ac:dyDescent="0.2">
      <c r="A3287" s="287"/>
      <c r="C3287" s="107" t="s">
        <v>606</v>
      </c>
      <c r="D3287" s="97"/>
      <c r="E3287" s="98"/>
      <c r="G3287" s="289"/>
    </row>
    <row r="3288" spans="1:7" s="229" customFormat="1" ht="24" customHeight="1" x14ac:dyDescent="0.2">
      <c r="A3288" s="224" t="str">
        <f t="shared" ref="A3288:A3296" si="986">IFERROR(VLOOKUP(C3288,Tabla_Insumos,4,FALSE),"")</f>
        <v/>
      </c>
      <c r="B3288" s="222" t="str">
        <f t="shared" ref="B3288:B3296" si="987">IFERROR(VLOOKUP(C3288,Tabla_Insumos,5,FALSE),"")</f>
        <v/>
      </c>
      <c r="C3288" s="223"/>
      <c r="D3288" s="224" t="str">
        <f t="shared" ref="D3288:D3296" si="988">IFERROR(VLOOKUP(C3288,Tabla_Insumos,2,FALSE),"")</f>
        <v/>
      </c>
      <c r="E3288" s="225"/>
      <c r="F3288" s="226">
        <f t="shared" ref="F3288:F3296" si="989">IFERROR(VLOOKUP(C3288,Tabla_Insumos,3,FALSE),0)</f>
        <v>0</v>
      </c>
      <c r="G3288" s="286">
        <f t="shared" ref="G3288:G3296" si="990">ROUND(E3288*F3288,2)</f>
        <v>0</v>
      </c>
    </row>
    <row r="3289" spans="1:7" s="229" customFormat="1" ht="24" customHeight="1" x14ac:dyDescent="0.2">
      <c r="A3289" s="224" t="str">
        <f t="shared" si="986"/>
        <v/>
      </c>
      <c r="B3289" s="222" t="str">
        <f t="shared" si="987"/>
        <v/>
      </c>
      <c r="C3289" s="223"/>
      <c r="D3289" s="224" t="str">
        <f t="shared" si="988"/>
        <v/>
      </c>
      <c r="E3289" s="225"/>
      <c r="F3289" s="226">
        <f t="shared" si="989"/>
        <v>0</v>
      </c>
      <c r="G3289" s="286">
        <f t="shared" si="990"/>
        <v>0</v>
      </c>
    </row>
    <row r="3290" spans="1:7" s="229" customFormat="1" ht="24" customHeight="1" x14ac:dyDescent="0.2">
      <c r="A3290" s="224" t="str">
        <f t="shared" si="986"/>
        <v/>
      </c>
      <c r="B3290" s="222" t="str">
        <f t="shared" si="987"/>
        <v/>
      </c>
      <c r="C3290" s="223"/>
      <c r="D3290" s="224" t="str">
        <f t="shared" si="988"/>
        <v/>
      </c>
      <c r="E3290" s="225"/>
      <c r="F3290" s="226">
        <f t="shared" si="989"/>
        <v>0</v>
      </c>
      <c r="G3290" s="286">
        <f t="shared" si="990"/>
        <v>0</v>
      </c>
    </row>
    <row r="3291" spans="1:7" s="229" customFormat="1" ht="24" customHeight="1" x14ac:dyDescent="0.2">
      <c r="A3291" s="224" t="str">
        <f t="shared" si="986"/>
        <v/>
      </c>
      <c r="B3291" s="222" t="str">
        <f t="shared" si="987"/>
        <v/>
      </c>
      <c r="C3291" s="223"/>
      <c r="D3291" s="224" t="str">
        <f t="shared" si="988"/>
        <v/>
      </c>
      <c r="E3291" s="225"/>
      <c r="F3291" s="226">
        <f t="shared" si="989"/>
        <v>0</v>
      </c>
      <c r="G3291" s="286">
        <f t="shared" si="990"/>
        <v>0</v>
      </c>
    </row>
    <row r="3292" spans="1:7" s="229" customFormat="1" ht="24" customHeight="1" x14ac:dyDescent="0.2">
      <c r="A3292" s="224" t="str">
        <f t="shared" si="986"/>
        <v/>
      </c>
      <c r="B3292" s="222" t="str">
        <f t="shared" si="987"/>
        <v/>
      </c>
      <c r="C3292" s="223"/>
      <c r="D3292" s="224" t="str">
        <f t="shared" si="988"/>
        <v/>
      </c>
      <c r="E3292" s="225"/>
      <c r="F3292" s="226">
        <f t="shared" si="989"/>
        <v>0</v>
      </c>
      <c r="G3292" s="286">
        <f t="shared" si="990"/>
        <v>0</v>
      </c>
    </row>
    <row r="3293" spans="1:7" s="229" customFormat="1" ht="24" customHeight="1" x14ac:dyDescent="0.2">
      <c r="A3293" s="224" t="str">
        <f t="shared" si="986"/>
        <v/>
      </c>
      <c r="B3293" s="222" t="str">
        <f t="shared" si="987"/>
        <v/>
      </c>
      <c r="C3293" s="223"/>
      <c r="D3293" s="224" t="str">
        <f t="shared" si="988"/>
        <v/>
      </c>
      <c r="E3293" s="225"/>
      <c r="F3293" s="226">
        <f t="shared" si="989"/>
        <v>0</v>
      </c>
      <c r="G3293" s="286">
        <f t="shared" si="990"/>
        <v>0</v>
      </c>
    </row>
    <row r="3294" spans="1:7" s="229" customFormat="1" ht="24" customHeight="1" x14ac:dyDescent="0.2">
      <c r="A3294" s="224" t="str">
        <f t="shared" si="986"/>
        <v/>
      </c>
      <c r="B3294" s="222" t="str">
        <f t="shared" si="987"/>
        <v/>
      </c>
      <c r="C3294" s="223"/>
      <c r="D3294" s="224" t="str">
        <f t="shared" si="988"/>
        <v/>
      </c>
      <c r="E3294" s="225"/>
      <c r="F3294" s="226">
        <f t="shared" si="989"/>
        <v>0</v>
      </c>
      <c r="G3294" s="286">
        <f t="shared" si="990"/>
        <v>0</v>
      </c>
    </row>
    <row r="3295" spans="1:7" s="229" customFormat="1" ht="24" customHeight="1" x14ac:dyDescent="0.2">
      <c r="A3295" s="224" t="str">
        <f t="shared" si="986"/>
        <v/>
      </c>
      <c r="B3295" s="222" t="str">
        <f t="shared" si="987"/>
        <v/>
      </c>
      <c r="C3295" s="223"/>
      <c r="D3295" s="224" t="str">
        <f t="shared" si="988"/>
        <v/>
      </c>
      <c r="E3295" s="225"/>
      <c r="F3295" s="226">
        <f t="shared" si="989"/>
        <v>0</v>
      </c>
      <c r="G3295" s="286">
        <f t="shared" si="990"/>
        <v>0</v>
      </c>
    </row>
    <row r="3296" spans="1:7" s="229" customFormat="1" ht="24" customHeight="1" x14ac:dyDescent="0.2">
      <c r="A3296" s="224" t="str">
        <f t="shared" si="986"/>
        <v/>
      </c>
      <c r="B3296" s="222" t="str">
        <f t="shared" si="987"/>
        <v/>
      </c>
      <c r="C3296" s="223"/>
      <c r="D3296" s="224" t="str">
        <f t="shared" si="988"/>
        <v/>
      </c>
      <c r="E3296" s="225"/>
      <c r="F3296" s="226">
        <f t="shared" si="989"/>
        <v>0</v>
      </c>
      <c r="G3296" s="286">
        <f t="shared" si="990"/>
        <v>0</v>
      </c>
    </row>
    <row r="3297" spans="1:123" ht="24" customHeight="1" x14ac:dyDescent="0.2">
      <c r="A3297" s="290"/>
      <c r="B3297" s="97"/>
      <c r="D3297" s="97"/>
      <c r="E3297" s="98"/>
      <c r="F3297" s="273" t="s">
        <v>33</v>
      </c>
      <c r="G3297" s="288">
        <f>SUBTOTAL(9,G3288:G3296)</f>
        <v>0</v>
      </c>
    </row>
    <row r="3298" spans="1:123" ht="24" customHeight="1" x14ac:dyDescent="0.2">
      <c r="A3298" s="291"/>
      <c r="B3298" s="97"/>
      <c r="D3298" s="97"/>
      <c r="E3298" s="98"/>
      <c r="G3298" s="289"/>
    </row>
    <row r="3299" spans="1:123" ht="24" customHeight="1" x14ac:dyDescent="0.2">
      <c r="A3299" s="292" t="str">
        <f>B3257</f>
        <v/>
      </c>
      <c r="B3299" s="293" t="str">
        <f>C3257</f>
        <v/>
      </c>
      <c r="C3299" s="104"/>
      <c r="D3299" s="104" t="s">
        <v>34</v>
      </c>
      <c r="E3299" s="105"/>
      <c r="F3299" s="295" t="s">
        <v>35</v>
      </c>
      <c r="G3299" s="294">
        <f>SUBTOTAL(9,G3262:G3298)</f>
        <v>0</v>
      </c>
    </row>
    <row r="3301" spans="1:123" ht="24" customHeight="1" x14ac:dyDescent="0.2">
      <c r="A3301" s="274" t="s">
        <v>37</v>
      </c>
      <c r="B3301" s="275"/>
      <c r="C3301" s="275"/>
      <c r="D3301" s="275"/>
      <c r="E3301" s="275"/>
      <c r="F3301" s="275"/>
      <c r="G3301" s="276"/>
    </row>
    <row r="3302" spans="1:123" ht="24" customHeight="1" x14ac:dyDescent="0.2">
      <c r="A3302" s="277" t="s">
        <v>602</v>
      </c>
      <c r="B3302" s="93" t="str">
        <f>Comitente</f>
        <v>DIRECCION PROVINCIAL DE ESPACIOS VERDES</v>
      </c>
      <c r="C3302" s="89"/>
      <c r="D3302" s="94"/>
      <c r="E3302" s="94"/>
      <c r="F3302" s="95"/>
      <c r="G3302" s="278"/>
    </row>
    <row r="3303" spans="1:123" ht="24" customHeight="1" x14ac:dyDescent="0.2">
      <c r="A3303" s="277" t="s">
        <v>603</v>
      </c>
      <c r="B3303" s="93">
        <f>Contratista</f>
        <v>0</v>
      </c>
      <c r="C3303" s="90"/>
      <c r="D3303" s="90"/>
      <c r="E3303" s="90"/>
      <c r="F3303" s="96"/>
      <c r="G3303" s="279"/>
    </row>
    <row r="3304" spans="1:123" ht="24" customHeight="1" x14ac:dyDescent="0.2">
      <c r="A3304" s="277" t="s">
        <v>24</v>
      </c>
      <c r="B3304" s="93" t="str">
        <f>Obra</f>
        <v>MANTENIMIENTO DEL ÁREA VERDE Y SISITEMA DE RIEGO DEL 
PARQUE BELGRANO E INFINITO POR DESCUBRIR - RENGLON 3</v>
      </c>
      <c r="C3304" s="90"/>
      <c r="D3304" s="90"/>
      <c r="E3304" s="90"/>
      <c r="F3304" s="96" t="s">
        <v>38</v>
      </c>
      <c r="G3304" s="280">
        <f>Fecha_Base</f>
        <v>44908</v>
      </c>
    </row>
    <row r="3305" spans="1:123" ht="24" customHeight="1" x14ac:dyDescent="0.2">
      <c r="A3305" s="281" t="s">
        <v>601</v>
      </c>
      <c r="B3305" s="91" t="str">
        <f>Ubicación</f>
        <v>CAPITAL</v>
      </c>
      <c r="C3305" s="91"/>
      <c r="D3305" s="97"/>
      <c r="E3305" s="98"/>
      <c r="G3305" s="282"/>
    </row>
    <row r="3306" spans="1:123" ht="24" customHeight="1" x14ac:dyDescent="0.2">
      <c r="A3306" s="281" t="s">
        <v>39</v>
      </c>
      <c r="B3306" s="100" t="str">
        <f>IFERROR(VALUE(LEFT(B3307,FIND(".",B3307)-1)),"")</f>
        <v/>
      </c>
      <c r="C3306" s="92" t="str">
        <f>IFERROR(VLOOKUP(B3306,Tabla_CyP,2,FALSE),"")</f>
        <v/>
      </c>
      <c r="E3306" s="98"/>
      <c r="G3306" s="282"/>
    </row>
    <row r="3307" spans="1:123" ht="24" customHeight="1" x14ac:dyDescent="0.2">
      <c r="A3307" s="281" t="s">
        <v>25</v>
      </c>
      <c r="B3307" s="101" t="str">
        <f>IFERROR(VLOOKUP(COUNTIF($A$1:A3307,"ANALISIS DE PRECIOS"),Tabla_NumeroItem,2,FALSE),"")</f>
        <v/>
      </c>
      <c r="C3307" s="92" t="str">
        <f>IFERROR(VLOOKUP(B3307,Tabla_CyP,2,FALSE),"")</f>
        <v/>
      </c>
      <c r="D3307" s="97"/>
      <c r="E3307" s="98"/>
      <c r="F3307" s="96" t="s">
        <v>26</v>
      </c>
      <c r="G3307" s="283" t="str">
        <f>IFERROR(VLOOKUP(B3307,Tabla_CyP,4,FALSE),"")</f>
        <v/>
      </c>
    </row>
    <row r="3308" spans="1:123" ht="24" customHeight="1" x14ac:dyDescent="0.2">
      <c r="A3308" s="281"/>
      <c r="B3308" s="91"/>
      <c r="D3308" s="97"/>
      <c r="E3308" s="98"/>
      <c r="G3308" s="282"/>
    </row>
    <row r="3309" spans="1:123" ht="24" customHeight="1" x14ac:dyDescent="0.2">
      <c r="A3309" s="331" t="s">
        <v>507</v>
      </c>
      <c r="B3309" s="332"/>
      <c r="C3309" s="333" t="s">
        <v>0</v>
      </c>
      <c r="D3309" s="333" t="s">
        <v>27</v>
      </c>
      <c r="E3309" s="335" t="s">
        <v>28</v>
      </c>
      <c r="F3309" s="337" t="s">
        <v>29</v>
      </c>
      <c r="G3309" s="337" t="s">
        <v>30</v>
      </c>
    </row>
    <row r="3310" spans="1:123" s="97" customFormat="1" ht="24" customHeight="1" x14ac:dyDescent="0.2">
      <c r="A3310" s="102" t="s">
        <v>508</v>
      </c>
      <c r="B3310" s="102" t="s">
        <v>509</v>
      </c>
      <c r="C3310" s="334"/>
      <c r="D3310" s="334"/>
      <c r="E3310" s="336"/>
      <c r="F3310" s="338"/>
      <c r="G3310" s="338"/>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284"/>
      <c r="B3311" s="103"/>
      <c r="C3311" s="143" t="s">
        <v>604</v>
      </c>
      <c r="D3311" s="104"/>
      <c r="E3311" s="105"/>
      <c r="F3311" s="106"/>
      <c r="G3311" s="285"/>
    </row>
    <row r="3312" spans="1:123" s="229" customFormat="1" ht="24" customHeight="1" x14ac:dyDescent="0.2">
      <c r="A3312" s="224" t="str">
        <f t="shared" ref="A3312:A3325" si="991">IFERROR(VLOOKUP(C3312,Tabla_Insumos,4,FALSE),"")</f>
        <v/>
      </c>
      <c r="B3312" s="222" t="str">
        <f>IFERROR(VLOOKUP(C3312,Tabla_Insumos,5,FALSE),"")</f>
        <v/>
      </c>
      <c r="C3312" s="223"/>
      <c r="D3312" s="224" t="str">
        <f t="shared" ref="D3312:D3325" si="992">IFERROR(VLOOKUP(C3312,Tabla_Insumos,2,FALSE),"")</f>
        <v/>
      </c>
      <c r="E3312" s="225"/>
      <c r="F3312" s="226">
        <f t="shared" ref="F3312:F3325" si="993">IFERROR(VLOOKUP(C3312,Tabla_Insumos,3,FALSE),0)</f>
        <v>0</v>
      </c>
      <c r="G3312" s="286">
        <f>ROUND(E3312*F3312,2)</f>
        <v>0</v>
      </c>
    </row>
    <row r="3313" spans="1:7" s="229" customFormat="1" ht="24" customHeight="1" x14ac:dyDescent="0.2">
      <c r="A3313" s="224" t="str">
        <f t="shared" si="991"/>
        <v/>
      </c>
      <c r="B3313" s="222" t="str">
        <f t="shared" ref="B3313:B3325" si="994">IFERROR(VLOOKUP(C3313,Tabla_Insumos,5,FALSE),"")</f>
        <v/>
      </c>
      <c r="C3313" s="223"/>
      <c r="D3313" s="224" t="str">
        <f t="shared" si="992"/>
        <v/>
      </c>
      <c r="E3313" s="225"/>
      <c r="F3313" s="226">
        <f t="shared" si="993"/>
        <v>0</v>
      </c>
      <c r="G3313" s="286">
        <f t="shared" ref="G3313:G3325" si="995">ROUND(E3313*F3313,2)</f>
        <v>0</v>
      </c>
    </row>
    <row r="3314" spans="1:7" s="229" customFormat="1" ht="24" customHeight="1" x14ac:dyDescent="0.2">
      <c r="A3314" s="224" t="str">
        <f t="shared" si="991"/>
        <v/>
      </c>
      <c r="B3314" s="222" t="str">
        <f t="shared" si="994"/>
        <v/>
      </c>
      <c r="C3314" s="223"/>
      <c r="D3314" s="224" t="str">
        <f t="shared" si="992"/>
        <v/>
      </c>
      <c r="E3314" s="225"/>
      <c r="F3314" s="226">
        <f t="shared" si="993"/>
        <v>0</v>
      </c>
      <c r="G3314" s="286">
        <f t="shared" si="995"/>
        <v>0</v>
      </c>
    </row>
    <row r="3315" spans="1:7" s="229" customFormat="1" ht="24" customHeight="1" x14ac:dyDescent="0.2">
      <c r="A3315" s="224" t="str">
        <f t="shared" si="991"/>
        <v/>
      </c>
      <c r="B3315" s="222" t="str">
        <f t="shared" si="994"/>
        <v/>
      </c>
      <c r="C3315" s="223"/>
      <c r="D3315" s="224" t="str">
        <f t="shared" si="992"/>
        <v/>
      </c>
      <c r="E3315" s="225"/>
      <c r="F3315" s="226">
        <f t="shared" si="993"/>
        <v>0</v>
      </c>
      <c r="G3315" s="286">
        <f t="shared" si="995"/>
        <v>0</v>
      </c>
    </row>
    <row r="3316" spans="1:7" s="229" customFormat="1" ht="24" customHeight="1" x14ac:dyDescent="0.2">
      <c r="A3316" s="224" t="str">
        <f t="shared" si="991"/>
        <v/>
      </c>
      <c r="B3316" s="222" t="str">
        <f t="shared" si="994"/>
        <v/>
      </c>
      <c r="C3316" s="223"/>
      <c r="D3316" s="224" t="str">
        <f t="shared" si="992"/>
        <v/>
      </c>
      <c r="E3316" s="225"/>
      <c r="F3316" s="226">
        <f t="shared" si="993"/>
        <v>0</v>
      </c>
      <c r="G3316" s="286">
        <f t="shared" si="995"/>
        <v>0</v>
      </c>
    </row>
    <row r="3317" spans="1:7" s="229" customFormat="1" ht="24" customHeight="1" x14ac:dyDescent="0.2">
      <c r="A3317" s="224" t="str">
        <f t="shared" si="991"/>
        <v/>
      </c>
      <c r="B3317" s="222" t="str">
        <f t="shared" si="994"/>
        <v/>
      </c>
      <c r="C3317" s="223"/>
      <c r="D3317" s="224" t="str">
        <f t="shared" si="992"/>
        <v/>
      </c>
      <c r="E3317" s="225"/>
      <c r="F3317" s="226">
        <f t="shared" si="993"/>
        <v>0</v>
      </c>
      <c r="G3317" s="286">
        <f t="shared" si="995"/>
        <v>0</v>
      </c>
    </row>
    <row r="3318" spans="1:7" s="229" customFormat="1" ht="24" customHeight="1" x14ac:dyDescent="0.2">
      <c r="A3318" s="224" t="str">
        <f t="shared" si="991"/>
        <v/>
      </c>
      <c r="B3318" s="222" t="str">
        <f t="shared" si="994"/>
        <v/>
      </c>
      <c r="C3318" s="223"/>
      <c r="D3318" s="224" t="str">
        <f t="shared" si="992"/>
        <v/>
      </c>
      <c r="E3318" s="225"/>
      <c r="F3318" s="226">
        <f t="shared" si="993"/>
        <v>0</v>
      </c>
      <c r="G3318" s="286">
        <f t="shared" si="995"/>
        <v>0</v>
      </c>
    </row>
    <row r="3319" spans="1:7" s="229" customFormat="1" ht="24" customHeight="1" x14ac:dyDescent="0.2">
      <c r="A3319" s="224" t="str">
        <f t="shared" si="991"/>
        <v/>
      </c>
      <c r="B3319" s="222" t="str">
        <f t="shared" si="994"/>
        <v/>
      </c>
      <c r="C3319" s="223"/>
      <c r="D3319" s="224" t="str">
        <f t="shared" si="992"/>
        <v/>
      </c>
      <c r="E3319" s="225"/>
      <c r="F3319" s="226">
        <f t="shared" si="993"/>
        <v>0</v>
      </c>
      <c r="G3319" s="286">
        <f t="shared" si="995"/>
        <v>0</v>
      </c>
    </row>
    <row r="3320" spans="1:7" s="229" customFormat="1" ht="24" customHeight="1" x14ac:dyDescent="0.2">
      <c r="A3320" s="224" t="str">
        <f t="shared" si="991"/>
        <v/>
      </c>
      <c r="B3320" s="222" t="str">
        <f t="shared" si="994"/>
        <v/>
      </c>
      <c r="C3320" s="223"/>
      <c r="D3320" s="224" t="str">
        <f t="shared" si="992"/>
        <v/>
      </c>
      <c r="E3320" s="225"/>
      <c r="F3320" s="226">
        <f t="shared" si="993"/>
        <v>0</v>
      </c>
      <c r="G3320" s="286">
        <f t="shared" si="995"/>
        <v>0</v>
      </c>
    </row>
    <row r="3321" spans="1:7" s="229" customFormat="1" ht="24" customHeight="1" x14ac:dyDescent="0.2">
      <c r="A3321" s="224" t="str">
        <f t="shared" si="991"/>
        <v/>
      </c>
      <c r="B3321" s="222" t="str">
        <f t="shared" si="994"/>
        <v/>
      </c>
      <c r="C3321" s="223"/>
      <c r="D3321" s="224" t="str">
        <f t="shared" si="992"/>
        <v/>
      </c>
      <c r="E3321" s="225"/>
      <c r="F3321" s="226">
        <f t="shared" si="993"/>
        <v>0</v>
      </c>
      <c r="G3321" s="286">
        <f t="shared" si="995"/>
        <v>0</v>
      </c>
    </row>
    <row r="3322" spans="1:7" s="229" customFormat="1" ht="24" customHeight="1" x14ac:dyDescent="0.2">
      <c r="A3322" s="224" t="str">
        <f t="shared" si="991"/>
        <v/>
      </c>
      <c r="B3322" s="222" t="str">
        <f t="shared" si="994"/>
        <v/>
      </c>
      <c r="C3322" s="223"/>
      <c r="D3322" s="224" t="str">
        <f t="shared" si="992"/>
        <v/>
      </c>
      <c r="E3322" s="225"/>
      <c r="F3322" s="226">
        <f t="shared" si="993"/>
        <v>0</v>
      </c>
      <c r="G3322" s="286">
        <f t="shared" si="995"/>
        <v>0</v>
      </c>
    </row>
    <row r="3323" spans="1:7" s="229" customFormat="1" ht="24" customHeight="1" x14ac:dyDescent="0.2">
      <c r="A3323" s="224" t="str">
        <f t="shared" si="991"/>
        <v/>
      </c>
      <c r="B3323" s="222" t="str">
        <f t="shared" si="994"/>
        <v/>
      </c>
      <c r="C3323" s="223"/>
      <c r="D3323" s="224" t="str">
        <f t="shared" si="992"/>
        <v/>
      </c>
      <c r="E3323" s="225"/>
      <c r="F3323" s="226">
        <f t="shared" si="993"/>
        <v>0</v>
      </c>
      <c r="G3323" s="286">
        <f t="shared" si="995"/>
        <v>0</v>
      </c>
    </row>
    <row r="3324" spans="1:7" s="229" customFormat="1" ht="24" customHeight="1" x14ac:dyDescent="0.2">
      <c r="A3324" s="224" t="str">
        <f t="shared" si="991"/>
        <v/>
      </c>
      <c r="B3324" s="222" t="str">
        <f t="shared" si="994"/>
        <v/>
      </c>
      <c r="C3324" s="223"/>
      <c r="D3324" s="224" t="str">
        <f t="shared" si="992"/>
        <v/>
      </c>
      <c r="E3324" s="225"/>
      <c r="F3324" s="226">
        <f t="shared" si="993"/>
        <v>0</v>
      </c>
      <c r="G3324" s="286">
        <f t="shared" si="995"/>
        <v>0</v>
      </c>
    </row>
    <row r="3325" spans="1:7" s="229" customFormat="1" ht="24" customHeight="1" x14ac:dyDescent="0.2">
      <c r="A3325" s="224" t="str">
        <f t="shared" si="991"/>
        <v/>
      </c>
      <c r="B3325" s="222" t="str">
        <f t="shared" si="994"/>
        <v/>
      </c>
      <c r="C3325" s="223"/>
      <c r="D3325" s="224" t="str">
        <f t="shared" si="992"/>
        <v/>
      </c>
      <c r="E3325" s="225"/>
      <c r="F3325" s="227">
        <f t="shared" si="993"/>
        <v>0</v>
      </c>
      <c r="G3325" s="286">
        <f t="shared" si="995"/>
        <v>0</v>
      </c>
    </row>
    <row r="3326" spans="1:7" ht="24" customHeight="1" x14ac:dyDescent="0.2">
      <c r="A3326" s="287"/>
      <c r="D3326" s="97"/>
      <c r="E3326" s="98"/>
      <c r="F3326" s="273" t="s">
        <v>31</v>
      </c>
      <c r="G3326" s="288">
        <f>SUBTOTAL(9,G3312:G3325)</f>
        <v>0</v>
      </c>
    </row>
    <row r="3327" spans="1:7" ht="24" customHeight="1" x14ac:dyDescent="0.2">
      <c r="A3327" s="287"/>
      <c r="C3327" s="107" t="s">
        <v>605</v>
      </c>
      <c r="D3327" s="97"/>
      <c r="E3327" s="98"/>
      <c r="G3327" s="289"/>
    </row>
    <row r="3328" spans="1:7" s="229" customFormat="1" ht="24" customHeight="1" x14ac:dyDescent="0.2">
      <c r="A3328" s="224" t="str">
        <f t="shared" ref="A3328:A3335" si="996">IFERROR(VLOOKUP(C3328,Tabla_Insumos,4,FALSE),"")</f>
        <v/>
      </c>
      <c r="B3328" s="222">
        <f t="shared" ref="B3328:B3335" si="997">IFERROR(VLOOKUP(A3328,Tabla_Indices,5,FALSE),"")</f>
        <v>0</v>
      </c>
      <c r="C3328" s="223"/>
      <c r="D3328" s="224" t="str">
        <f t="shared" ref="D3328:D3335" si="998">IFERROR(VLOOKUP(C3328,Tabla_Insumos,2,FALSE),"")</f>
        <v/>
      </c>
      <c r="E3328" s="225"/>
      <c r="F3328" s="228">
        <f t="shared" ref="F3328:F3335" si="999">IFERROR(VLOOKUP(C3328,Tabla_Insumos,3,FALSE),0)</f>
        <v>0</v>
      </c>
      <c r="G3328" s="286">
        <f>ROUND(E3328*F3328,2)</f>
        <v>0</v>
      </c>
    </row>
    <row r="3329" spans="1:7" s="229" customFormat="1" ht="24" customHeight="1" x14ac:dyDescent="0.2">
      <c r="A3329" s="224" t="str">
        <f t="shared" si="996"/>
        <v/>
      </c>
      <c r="B3329" s="222">
        <f t="shared" si="997"/>
        <v>0</v>
      </c>
      <c r="C3329" s="223"/>
      <c r="D3329" s="224" t="str">
        <f t="shared" si="998"/>
        <v/>
      </c>
      <c r="E3329" s="225"/>
      <c r="F3329" s="228">
        <f t="shared" si="999"/>
        <v>0</v>
      </c>
      <c r="G3329" s="286">
        <f>ROUND(E3329*F3329,2)</f>
        <v>0</v>
      </c>
    </row>
    <row r="3330" spans="1:7" s="229" customFormat="1" ht="24" customHeight="1" x14ac:dyDescent="0.2">
      <c r="A3330" s="224" t="str">
        <f t="shared" si="996"/>
        <v/>
      </c>
      <c r="B3330" s="222">
        <f t="shared" si="997"/>
        <v>0</v>
      </c>
      <c r="C3330" s="223"/>
      <c r="D3330" s="224" t="str">
        <f t="shared" si="998"/>
        <v/>
      </c>
      <c r="E3330" s="225"/>
      <c r="F3330" s="228">
        <f t="shared" si="999"/>
        <v>0</v>
      </c>
      <c r="G3330" s="286">
        <f t="shared" ref="G3330:G3335" si="1000">ROUND(E3330*F3330,2)</f>
        <v>0</v>
      </c>
    </row>
    <row r="3331" spans="1:7" s="229" customFormat="1" ht="24" customHeight="1" x14ac:dyDescent="0.2">
      <c r="A3331" s="224" t="str">
        <f t="shared" si="996"/>
        <v/>
      </c>
      <c r="B3331" s="222">
        <f t="shared" si="997"/>
        <v>0</v>
      </c>
      <c r="C3331" s="223"/>
      <c r="D3331" s="224" t="str">
        <f t="shared" si="998"/>
        <v/>
      </c>
      <c r="E3331" s="225"/>
      <c r="F3331" s="228">
        <f t="shared" si="999"/>
        <v>0</v>
      </c>
      <c r="G3331" s="286">
        <f t="shared" si="1000"/>
        <v>0</v>
      </c>
    </row>
    <row r="3332" spans="1:7" s="229" customFormat="1" ht="24" customHeight="1" x14ac:dyDescent="0.2">
      <c r="A3332" s="224" t="str">
        <f t="shared" si="996"/>
        <v/>
      </c>
      <c r="B3332" s="222">
        <f t="shared" si="997"/>
        <v>0</v>
      </c>
      <c r="C3332" s="223"/>
      <c r="D3332" s="224" t="str">
        <f t="shared" si="998"/>
        <v/>
      </c>
      <c r="E3332" s="225"/>
      <c r="F3332" s="226">
        <f t="shared" si="999"/>
        <v>0</v>
      </c>
      <c r="G3332" s="286">
        <f t="shared" si="1000"/>
        <v>0</v>
      </c>
    </row>
    <row r="3333" spans="1:7" s="229" customFormat="1" ht="24" customHeight="1" x14ac:dyDescent="0.2">
      <c r="A3333" s="224" t="str">
        <f t="shared" si="996"/>
        <v/>
      </c>
      <c r="B3333" s="222">
        <f t="shared" si="997"/>
        <v>0</v>
      </c>
      <c r="C3333" s="223"/>
      <c r="D3333" s="224" t="str">
        <f t="shared" si="998"/>
        <v/>
      </c>
      <c r="E3333" s="225"/>
      <c r="F3333" s="226">
        <f t="shared" si="999"/>
        <v>0</v>
      </c>
      <c r="G3333" s="286">
        <f t="shared" si="1000"/>
        <v>0</v>
      </c>
    </row>
    <row r="3334" spans="1:7" s="229" customFormat="1" ht="24" customHeight="1" x14ac:dyDescent="0.2">
      <c r="A3334" s="224" t="str">
        <f t="shared" si="996"/>
        <v/>
      </c>
      <c r="B3334" s="222">
        <f t="shared" si="997"/>
        <v>0</v>
      </c>
      <c r="C3334" s="223"/>
      <c r="D3334" s="224" t="str">
        <f t="shared" si="998"/>
        <v/>
      </c>
      <c r="E3334" s="225"/>
      <c r="F3334" s="226">
        <f t="shared" si="999"/>
        <v>0</v>
      </c>
      <c r="G3334" s="286">
        <f t="shared" si="1000"/>
        <v>0</v>
      </c>
    </row>
    <row r="3335" spans="1:7" s="229" customFormat="1" ht="24" customHeight="1" x14ac:dyDescent="0.2">
      <c r="A3335" s="224" t="str">
        <f t="shared" si="996"/>
        <v/>
      </c>
      <c r="B3335" s="222">
        <f t="shared" si="997"/>
        <v>0</v>
      </c>
      <c r="C3335" s="223"/>
      <c r="D3335" s="224" t="str">
        <f t="shared" si="998"/>
        <v/>
      </c>
      <c r="E3335" s="225"/>
      <c r="F3335" s="226">
        <f t="shared" si="999"/>
        <v>0</v>
      </c>
      <c r="G3335" s="286">
        <f t="shared" si="1000"/>
        <v>0</v>
      </c>
    </row>
    <row r="3336" spans="1:7" ht="24" customHeight="1" x14ac:dyDescent="0.2">
      <c r="A3336" s="287"/>
      <c r="D3336" s="97"/>
      <c r="E3336" s="98"/>
      <c r="F3336" s="273" t="s">
        <v>32</v>
      </c>
      <c r="G3336" s="288">
        <f>SUBTOTAL(9,G3328:G3335)</f>
        <v>0</v>
      </c>
    </row>
    <row r="3337" spans="1:7" ht="24" customHeight="1" x14ac:dyDescent="0.2">
      <c r="A3337" s="287"/>
      <c r="C3337" s="107" t="s">
        <v>606</v>
      </c>
      <c r="D3337" s="97"/>
      <c r="E3337" s="98"/>
      <c r="G3337" s="289"/>
    </row>
    <row r="3338" spans="1:7" s="229" customFormat="1" ht="24" customHeight="1" x14ac:dyDescent="0.2">
      <c r="A3338" s="224" t="str">
        <f t="shared" ref="A3338:A3346" si="1001">IFERROR(VLOOKUP(C3338,Tabla_Insumos,4,FALSE),"")</f>
        <v/>
      </c>
      <c r="B3338" s="222" t="str">
        <f t="shared" ref="B3338:B3346" si="1002">IFERROR(VLOOKUP(C3338,Tabla_Insumos,5,FALSE),"")</f>
        <v/>
      </c>
      <c r="C3338" s="223"/>
      <c r="D3338" s="224" t="str">
        <f t="shared" ref="D3338:D3346" si="1003">IFERROR(VLOOKUP(C3338,Tabla_Insumos,2,FALSE),"")</f>
        <v/>
      </c>
      <c r="E3338" s="225"/>
      <c r="F3338" s="226">
        <f t="shared" ref="F3338:F3346" si="1004">IFERROR(VLOOKUP(C3338,Tabla_Insumos,3,FALSE),0)</f>
        <v>0</v>
      </c>
      <c r="G3338" s="286">
        <f t="shared" ref="G3338:G3346" si="1005">ROUND(E3338*F3338,2)</f>
        <v>0</v>
      </c>
    </row>
    <row r="3339" spans="1:7" s="229" customFormat="1" ht="24" customHeight="1" x14ac:dyDescent="0.2">
      <c r="A3339" s="224" t="str">
        <f t="shared" si="1001"/>
        <v/>
      </c>
      <c r="B3339" s="222" t="str">
        <f t="shared" si="1002"/>
        <v/>
      </c>
      <c r="C3339" s="223"/>
      <c r="D3339" s="224" t="str">
        <f t="shared" si="1003"/>
        <v/>
      </c>
      <c r="E3339" s="225"/>
      <c r="F3339" s="226">
        <f t="shared" si="1004"/>
        <v>0</v>
      </c>
      <c r="G3339" s="286">
        <f t="shared" si="1005"/>
        <v>0</v>
      </c>
    </row>
    <row r="3340" spans="1:7" s="229" customFormat="1" ht="24" customHeight="1" x14ac:dyDescent="0.2">
      <c r="A3340" s="224" t="str">
        <f t="shared" si="1001"/>
        <v/>
      </c>
      <c r="B3340" s="222" t="str">
        <f t="shared" si="1002"/>
        <v/>
      </c>
      <c r="C3340" s="223"/>
      <c r="D3340" s="224" t="str">
        <f t="shared" si="1003"/>
        <v/>
      </c>
      <c r="E3340" s="225"/>
      <c r="F3340" s="226">
        <f t="shared" si="1004"/>
        <v>0</v>
      </c>
      <c r="G3340" s="286">
        <f t="shared" si="1005"/>
        <v>0</v>
      </c>
    </row>
    <row r="3341" spans="1:7" s="229" customFormat="1" ht="24" customHeight="1" x14ac:dyDescent="0.2">
      <c r="A3341" s="224" t="str">
        <f t="shared" si="1001"/>
        <v/>
      </c>
      <c r="B3341" s="222" t="str">
        <f t="shared" si="1002"/>
        <v/>
      </c>
      <c r="C3341" s="223"/>
      <c r="D3341" s="224" t="str">
        <f t="shared" si="1003"/>
        <v/>
      </c>
      <c r="E3341" s="225"/>
      <c r="F3341" s="226">
        <f t="shared" si="1004"/>
        <v>0</v>
      </c>
      <c r="G3341" s="286">
        <f t="shared" si="1005"/>
        <v>0</v>
      </c>
    </row>
    <row r="3342" spans="1:7" s="229" customFormat="1" ht="24" customHeight="1" x14ac:dyDescent="0.2">
      <c r="A3342" s="224" t="str">
        <f t="shared" si="1001"/>
        <v/>
      </c>
      <c r="B3342" s="222" t="str">
        <f t="shared" si="1002"/>
        <v/>
      </c>
      <c r="C3342" s="223"/>
      <c r="D3342" s="224" t="str">
        <f t="shared" si="1003"/>
        <v/>
      </c>
      <c r="E3342" s="225"/>
      <c r="F3342" s="226">
        <f t="shared" si="1004"/>
        <v>0</v>
      </c>
      <c r="G3342" s="286">
        <f t="shared" si="1005"/>
        <v>0</v>
      </c>
    </row>
    <row r="3343" spans="1:7" s="229" customFormat="1" ht="24" customHeight="1" x14ac:dyDescent="0.2">
      <c r="A3343" s="224" t="str">
        <f t="shared" si="1001"/>
        <v/>
      </c>
      <c r="B3343" s="222" t="str">
        <f t="shared" si="1002"/>
        <v/>
      </c>
      <c r="C3343" s="223"/>
      <c r="D3343" s="224" t="str">
        <f t="shared" si="1003"/>
        <v/>
      </c>
      <c r="E3343" s="225"/>
      <c r="F3343" s="226">
        <f t="shared" si="1004"/>
        <v>0</v>
      </c>
      <c r="G3343" s="286">
        <f t="shared" si="1005"/>
        <v>0</v>
      </c>
    </row>
    <row r="3344" spans="1:7" s="229" customFormat="1" ht="24" customHeight="1" x14ac:dyDescent="0.2">
      <c r="A3344" s="224" t="str">
        <f t="shared" si="1001"/>
        <v/>
      </c>
      <c r="B3344" s="222" t="str">
        <f t="shared" si="1002"/>
        <v/>
      </c>
      <c r="C3344" s="223"/>
      <c r="D3344" s="224" t="str">
        <f t="shared" si="1003"/>
        <v/>
      </c>
      <c r="E3344" s="225"/>
      <c r="F3344" s="226">
        <f t="shared" si="1004"/>
        <v>0</v>
      </c>
      <c r="G3344" s="286">
        <f t="shared" si="1005"/>
        <v>0</v>
      </c>
    </row>
    <row r="3345" spans="1:123" s="229" customFormat="1" ht="24" customHeight="1" x14ac:dyDescent="0.2">
      <c r="A3345" s="224" t="str">
        <f t="shared" si="1001"/>
        <v/>
      </c>
      <c r="B3345" s="222" t="str">
        <f t="shared" si="1002"/>
        <v/>
      </c>
      <c r="C3345" s="223"/>
      <c r="D3345" s="224" t="str">
        <f t="shared" si="1003"/>
        <v/>
      </c>
      <c r="E3345" s="225"/>
      <c r="F3345" s="226">
        <f t="shared" si="1004"/>
        <v>0</v>
      </c>
      <c r="G3345" s="286">
        <f t="shared" si="1005"/>
        <v>0</v>
      </c>
    </row>
    <row r="3346" spans="1:123" s="229" customFormat="1" ht="24" customHeight="1" x14ac:dyDescent="0.2">
      <c r="A3346" s="224" t="str">
        <f t="shared" si="1001"/>
        <v/>
      </c>
      <c r="B3346" s="222" t="str">
        <f t="shared" si="1002"/>
        <v/>
      </c>
      <c r="C3346" s="223"/>
      <c r="D3346" s="224" t="str">
        <f t="shared" si="1003"/>
        <v/>
      </c>
      <c r="E3346" s="225"/>
      <c r="F3346" s="226">
        <f t="shared" si="1004"/>
        <v>0</v>
      </c>
      <c r="G3346" s="286">
        <f t="shared" si="1005"/>
        <v>0</v>
      </c>
    </row>
    <row r="3347" spans="1:123" ht="24" customHeight="1" x14ac:dyDescent="0.2">
      <c r="A3347" s="290"/>
      <c r="B3347" s="97"/>
      <c r="D3347" s="97"/>
      <c r="E3347" s="98"/>
      <c r="F3347" s="273" t="s">
        <v>33</v>
      </c>
      <c r="G3347" s="288">
        <f>SUBTOTAL(9,G3338:G3346)</f>
        <v>0</v>
      </c>
    </row>
    <row r="3348" spans="1:123" ht="24" customHeight="1" x14ac:dyDescent="0.2">
      <c r="A3348" s="291"/>
      <c r="B3348" s="97"/>
      <c r="D3348" s="97"/>
      <c r="E3348" s="98"/>
      <c r="G3348" s="289"/>
    </row>
    <row r="3349" spans="1:123" ht="24" customHeight="1" x14ac:dyDescent="0.2">
      <c r="A3349" s="292" t="str">
        <f>B3307</f>
        <v/>
      </c>
      <c r="B3349" s="293" t="str">
        <f>C3307</f>
        <v/>
      </c>
      <c r="C3349" s="104"/>
      <c r="D3349" s="104" t="s">
        <v>34</v>
      </c>
      <c r="E3349" s="105"/>
      <c r="F3349" s="295" t="s">
        <v>35</v>
      </c>
      <c r="G3349" s="294">
        <f>SUBTOTAL(9,G3312:G3348)</f>
        <v>0</v>
      </c>
    </row>
    <row r="3351" spans="1:123" ht="24" customHeight="1" x14ac:dyDescent="0.2">
      <c r="A3351" s="274" t="s">
        <v>37</v>
      </c>
      <c r="B3351" s="275"/>
      <c r="C3351" s="275"/>
      <c r="D3351" s="275"/>
      <c r="E3351" s="275"/>
      <c r="F3351" s="275"/>
      <c r="G3351" s="276"/>
    </row>
    <row r="3352" spans="1:123" ht="24" customHeight="1" x14ac:dyDescent="0.2">
      <c r="A3352" s="277" t="s">
        <v>602</v>
      </c>
      <c r="B3352" s="93" t="str">
        <f>Comitente</f>
        <v>DIRECCION PROVINCIAL DE ESPACIOS VERDES</v>
      </c>
      <c r="C3352" s="89"/>
      <c r="D3352" s="94"/>
      <c r="E3352" s="94"/>
      <c r="F3352" s="95"/>
      <c r="G3352" s="278"/>
    </row>
    <row r="3353" spans="1:123" ht="24" customHeight="1" x14ac:dyDescent="0.2">
      <c r="A3353" s="277" t="s">
        <v>603</v>
      </c>
      <c r="B3353" s="93">
        <f>Contratista</f>
        <v>0</v>
      </c>
      <c r="C3353" s="90"/>
      <c r="D3353" s="90"/>
      <c r="E3353" s="90"/>
      <c r="F3353" s="96"/>
      <c r="G3353" s="279"/>
    </row>
    <row r="3354" spans="1:123" ht="24" customHeight="1" x14ac:dyDescent="0.2">
      <c r="A3354" s="277" t="s">
        <v>24</v>
      </c>
      <c r="B3354" s="93" t="str">
        <f>Obra</f>
        <v>MANTENIMIENTO DEL ÁREA VERDE Y SISITEMA DE RIEGO DEL 
PARQUE BELGRANO E INFINITO POR DESCUBRIR - RENGLON 3</v>
      </c>
      <c r="C3354" s="90"/>
      <c r="D3354" s="90"/>
      <c r="E3354" s="90"/>
      <c r="F3354" s="96" t="s">
        <v>38</v>
      </c>
      <c r="G3354" s="280">
        <f>Fecha_Base</f>
        <v>44908</v>
      </c>
    </row>
    <row r="3355" spans="1:123" ht="24" customHeight="1" x14ac:dyDescent="0.2">
      <c r="A3355" s="281" t="s">
        <v>601</v>
      </c>
      <c r="B3355" s="91" t="str">
        <f>Ubicación</f>
        <v>CAPITAL</v>
      </c>
      <c r="C3355" s="91"/>
      <c r="D3355" s="97"/>
      <c r="E3355" s="98"/>
      <c r="G3355" s="282"/>
    </row>
    <row r="3356" spans="1:123" ht="24" customHeight="1" x14ac:dyDescent="0.2">
      <c r="A3356" s="281" t="s">
        <v>39</v>
      </c>
      <c r="B3356" s="100" t="str">
        <f>IFERROR(VALUE(LEFT(B3357,FIND(".",B3357)-1)),"")</f>
        <v/>
      </c>
      <c r="C3356" s="92" t="str">
        <f>IFERROR(VLOOKUP(B3356,Tabla_CyP,2,FALSE),"")</f>
        <v/>
      </c>
      <c r="E3356" s="98"/>
      <c r="G3356" s="282"/>
    </row>
    <row r="3357" spans="1:123" ht="24" customHeight="1" x14ac:dyDescent="0.2">
      <c r="A3357" s="281" t="s">
        <v>25</v>
      </c>
      <c r="B3357" s="101" t="str">
        <f>IFERROR(VLOOKUP(COUNTIF($A$1:A3357,"ANALISIS DE PRECIOS"),Tabla_NumeroItem,2,FALSE),"")</f>
        <v/>
      </c>
      <c r="C3357" s="92" t="str">
        <f>IFERROR(VLOOKUP(B3357,Tabla_CyP,2,FALSE),"")</f>
        <v/>
      </c>
      <c r="D3357" s="97"/>
      <c r="E3357" s="98"/>
      <c r="F3357" s="96" t="s">
        <v>26</v>
      </c>
      <c r="G3357" s="283" t="str">
        <f>IFERROR(VLOOKUP(B3357,Tabla_CyP,4,FALSE),"")</f>
        <v/>
      </c>
    </row>
    <row r="3358" spans="1:123" ht="24" customHeight="1" x14ac:dyDescent="0.2">
      <c r="A3358" s="281"/>
      <c r="B3358" s="91"/>
      <c r="D3358" s="97"/>
      <c r="E3358" s="98"/>
      <c r="G3358" s="282"/>
    </row>
    <row r="3359" spans="1:123" ht="24" customHeight="1" x14ac:dyDescent="0.2">
      <c r="A3359" s="331" t="s">
        <v>507</v>
      </c>
      <c r="B3359" s="332"/>
      <c r="C3359" s="333" t="s">
        <v>0</v>
      </c>
      <c r="D3359" s="333" t="s">
        <v>27</v>
      </c>
      <c r="E3359" s="335" t="s">
        <v>28</v>
      </c>
      <c r="F3359" s="337" t="s">
        <v>29</v>
      </c>
      <c r="G3359" s="337" t="s">
        <v>30</v>
      </c>
    </row>
    <row r="3360" spans="1:123" s="97" customFormat="1" ht="24" customHeight="1" x14ac:dyDescent="0.2">
      <c r="A3360" s="102" t="s">
        <v>508</v>
      </c>
      <c r="B3360" s="102" t="s">
        <v>509</v>
      </c>
      <c r="C3360" s="334"/>
      <c r="D3360" s="334"/>
      <c r="E3360" s="336"/>
      <c r="F3360" s="338"/>
      <c r="G3360" s="338"/>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284"/>
      <c r="B3361" s="103"/>
      <c r="C3361" s="143" t="s">
        <v>604</v>
      </c>
      <c r="D3361" s="104"/>
      <c r="E3361" s="105"/>
      <c r="F3361" s="106"/>
      <c r="G3361" s="285"/>
    </row>
    <row r="3362" spans="1:7" s="229" customFormat="1" ht="24" customHeight="1" x14ac:dyDescent="0.2">
      <c r="A3362" s="224" t="str">
        <f t="shared" ref="A3362:A3375" si="1006">IFERROR(VLOOKUP(C3362,Tabla_Insumos,4,FALSE),"")</f>
        <v/>
      </c>
      <c r="B3362" s="222" t="str">
        <f>IFERROR(VLOOKUP(C3362,Tabla_Insumos,5,FALSE),"")</f>
        <v/>
      </c>
      <c r="C3362" s="223"/>
      <c r="D3362" s="224" t="str">
        <f t="shared" ref="D3362:D3375" si="1007">IFERROR(VLOOKUP(C3362,Tabla_Insumos,2,FALSE),"")</f>
        <v/>
      </c>
      <c r="E3362" s="225"/>
      <c r="F3362" s="226">
        <f t="shared" ref="F3362:F3375" si="1008">IFERROR(VLOOKUP(C3362,Tabla_Insumos,3,FALSE),0)</f>
        <v>0</v>
      </c>
      <c r="G3362" s="286">
        <f>ROUND(E3362*F3362,2)</f>
        <v>0</v>
      </c>
    </row>
    <row r="3363" spans="1:7" s="229" customFormat="1" ht="24" customHeight="1" x14ac:dyDescent="0.2">
      <c r="A3363" s="224" t="str">
        <f t="shared" si="1006"/>
        <v/>
      </c>
      <c r="B3363" s="222" t="str">
        <f t="shared" ref="B3363:B3375" si="1009">IFERROR(VLOOKUP(C3363,Tabla_Insumos,5,FALSE),"")</f>
        <v/>
      </c>
      <c r="C3363" s="223"/>
      <c r="D3363" s="224" t="str">
        <f t="shared" si="1007"/>
        <v/>
      </c>
      <c r="E3363" s="225"/>
      <c r="F3363" s="226">
        <f t="shared" si="1008"/>
        <v>0</v>
      </c>
      <c r="G3363" s="286">
        <f t="shared" ref="G3363:G3375" si="1010">ROUND(E3363*F3363,2)</f>
        <v>0</v>
      </c>
    </row>
    <row r="3364" spans="1:7" s="229" customFormat="1" ht="24" customHeight="1" x14ac:dyDescent="0.2">
      <c r="A3364" s="224" t="str">
        <f t="shared" si="1006"/>
        <v/>
      </c>
      <c r="B3364" s="222" t="str">
        <f t="shared" si="1009"/>
        <v/>
      </c>
      <c r="C3364" s="223"/>
      <c r="D3364" s="224" t="str">
        <f t="shared" si="1007"/>
        <v/>
      </c>
      <c r="E3364" s="225"/>
      <c r="F3364" s="226">
        <f t="shared" si="1008"/>
        <v>0</v>
      </c>
      <c r="G3364" s="286">
        <f t="shared" si="1010"/>
        <v>0</v>
      </c>
    </row>
    <row r="3365" spans="1:7" s="229" customFormat="1" ht="24" customHeight="1" x14ac:dyDescent="0.2">
      <c r="A3365" s="224" t="str">
        <f t="shared" si="1006"/>
        <v/>
      </c>
      <c r="B3365" s="222" t="str">
        <f t="shared" si="1009"/>
        <v/>
      </c>
      <c r="C3365" s="223"/>
      <c r="D3365" s="224" t="str">
        <f t="shared" si="1007"/>
        <v/>
      </c>
      <c r="E3365" s="225"/>
      <c r="F3365" s="226">
        <f t="shared" si="1008"/>
        <v>0</v>
      </c>
      <c r="G3365" s="286">
        <f t="shared" si="1010"/>
        <v>0</v>
      </c>
    </row>
    <row r="3366" spans="1:7" s="229" customFormat="1" ht="24" customHeight="1" x14ac:dyDescent="0.2">
      <c r="A3366" s="224" t="str">
        <f t="shared" si="1006"/>
        <v/>
      </c>
      <c r="B3366" s="222" t="str">
        <f t="shared" si="1009"/>
        <v/>
      </c>
      <c r="C3366" s="223"/>
      <c r="D3366" s="224" t="str">
        <f t="shared" si="1007"/>
        <v/>
      </c>
      <c r="E3366" s="225"/>
      <c r="F3366" s="226">
        <f t="shared" si="1008"/>
        <v>0</v>
      </c>
      <c r="G3366" s="286">
        <f t="shared" si="1010"/>
        <v>0</v>
      </c>
    </row>
    <row r="3367" spans="1:7" s="229" customFormat="1" ht="24" customHeight="1" x14ac:dyDescent="0.2">
      <c r="A3367" s="224" t="str">
        <f t="shared" si="1006"/>
        <v/>
      </c>
      <c r="B3367" s="222" t="str">
        <f t="shared" si="1009"/>
        <v/>
      </c>
      <c r="C3367" s="223"/>
      <c r="D3367" s="224" t="str">
        <f t="shared" si="1007"/>
        <v/>
      </c>
      <c r="E3367" s="225"/>
      <c r="F3367" s="226">
        <f t="shared" si="1008"/>
        <v>0</v>
      </c>
      <c r="G3367" s="286">
        <f t="shared" si="1010"/>
        <v>0</v>
      </c>
    </row>
    <row r="3368" spans="1:7" s="229" customFormat="1" ht="24" customHeight="1" x14ac:dyDescent="0.2">
      <c r="A3368" s="224" t="str">
        <f t="shared" si="1006"/>
        <v/>
      </c>
      <c r="B3368" s="222" t="str">
        <f t="shared" si="1009"/>
        <v/>
      </c>
      <c r="C3368" s="223"/>
      <c r="D3368" s="224" t="str">
        <f t="shared" si="1007"/>
        <v/>
      </c>
      <c r="E3368" s="225"/>
      <c r="F3368" s="226">
        <f t="shared" si="1008"/>
        <v>0</v>
      </c>
      <c r="G3368" s="286">
        <f t="shared" si="1010"/>
        <v>0</v>
      </c>
    </row>
    <row r="3369" spans="1:7" s="229" customFormat="1" ht="24" customHeight="1" x14ac:dyDescent="0.2">
      <c r="A3369" s="224" t="str">
        <f t="shared" si="1006"/>
        <v/>
      </c>
      <c r="B3369" s="222" t="str">
        <f t="shared" si="1009"/>
        <v/>
      </c>
      <c r="C3369" s="223"/>
      <c r="D3369" s="224" t="str">
        <f t="shared" si="1007"/>
        <v/>
      </c>
      <c r="E3369" s="225"/>
      <c r="F3369" s="226">
        <f t="shared" si="1008"/>
        <v>0</v>
      </c>
      <c r="G3369" s="286">
        <f t="shared" si="1010"/>
        <v>0</v>
      </c>
    </row>
    <row r="3370" spans="1:7" s="229" customFormat="1" ht="24" customHeight="1" x14ac:dyDescent="0.2">
      <c r="A3370" s="224" t="str">
        <f t="shared" si="1006"/>
        <v/>
      </c>
      <c r="B3370" s="222" t="str">
        <f t="shared" si="1009"/>
        <v/>
      </c>
      <c r="C3370" s="223"/>
      <c r="D3370" s="224" t="str">
        <f t="shared" si="1007"/>
        <v/>
      </c>
      <c r="E3370" s="225"/>
      <c r="F3370" s="226">
        <f t="shared" si="1008"/>
        <v>0</v>
      </c>
      <c r="G3370" s="286">
        <f t="shared" si="1010"/>
        <v>0</v>
      </c>
    </row>
    <row r="3371" spans="1:7" s="229" customFormat="1" ht="24" customHeight="1" x14ac:dyDescent="0.2">
      <c r="A3371" s="224" t="str">
        <f t="shared" si="1006"/>
        <v/>
      </c>
      <c r="B3371" s="222" t="str">
        <f t="shared" si="1009"/>
        <v/>
      </c>
      <c r="C3371" s="223"/>
      <c r="D3371" s="224" t="str">
        <f t="shared" si="1007"/>
        <v/>
      </c>
      <c r="E3371" s="225"/>
      <c r="F3371" s="226">
        <f t="shared" si="1008"/>
        <v>0</v>
      </c>
      <c r="G3371" s="286">
        <f t="shared" si="1010"/>
        <v>0</v>
      </c>
    </row>
    <row r="3372" spans="1:7" s="229" customFormat="1" ht="24" customHeight="1" x14ac:dyDescent="0.2">
      <c r="A3372" s="224" t="str">
        <f t="shared" si="1006"/>
        <v/>
      </c>
      <c r="B3372" s="222" t="str">
        <f t="shared" si="1009"/>
        <v/>
      </c>
      <c r="C3372" s="223"/>
      <c r="D3372" s="224" t="str">
        <f t="shared" si="1007"/>
        <v/>
      </c>
      <c r="E3372" s="225"/>
      <c r="F3372" s="226">
        <f t="shared" si="1008"/>
        <v>0</v>
      </c>
      <c r="G3372" s="286">
        <f t="shared" si="1010"/>
        <v>0</v>
      </c>
    </row>
    <row r="3373" spans="1:7" s="229" customFormat="1" ht="24" customHeight="1" x14ac:dyDescent="0.2">
      <c r="A3373" s="224" t="str">
        <f t="shared" si="1006"/>
        <v/>
      </c>
      <c r="B3373" s="222" t="str">
        <f t="shared" si="1009"/>
        <v/>
      </c>
      <c r="C3373" s="223"/>
      <c r="D3373" s="224" t="str">
        <f t="shared" si="1007"/>
        <v/>
      </c>
      <c r="E3373" s="225"/>
      <c r="F3373" s="226">
        <f t="shared" si="1008"/>
        <v>0</v>
      </c>
      <c r="G3373" s="286">
        <f t="shared" si="1010"/>
        <v>0</v>
      </c>
    </row>
    <row r="3374" spans="1:7" s="229" customFormat="1" ht="24" customHeight="1" x14ac:dyDescent="0.2">
      <c r="A3374" s="224" t="str">
        <f t="shared" si="1006"/>
        <v/>
      </c>
      <c r="B3374" s="222" t="str">
        <f t="shared" si="1009"/>
        <v/>
      </c>
      <c r="C3374" s="223"/>
      <c r="D3374" s="224" t="str">
        <f t="shared" si="1007"/>
        <v/>
      </c>
      <c r="E3374" s="225"/>
      <c r="F3374" s="226">
        <f t="shared" si="1008"/>
        <v>0</v>
      </c>
      <c r="G3374" s="286">
        <f t="shared" si="1010"/>
        <v>0</v>
      </c>
    </row>
    <row r="3375" spans="1:7" s="229" customFormat="1" ht="24" customHeight="1" x14ac:dyDescent="0.2">
      <c r="A3375" s="224" t="str">
        <f t="shared" si="1006"/>
        <v/>
      </c>
      <c r="B3375" s="222" t="str">
        <f t="shared" si="1009"/>
        <v/>
      </c>
      <c r="C3375" s="223"/>
      <c r="D3375" s="224" t="str">
        <f t="shared" si="1007"/>
        <v/>
      </c>
      <c r="E3375" s="225"/>
      <c r="F3375" s="227">
        <f t="shared" si="1008"/>
        <v>0</v>
      </c>
      <c r="G3375" s="286">
        <f t="shared" si="1010"/>
        <v>0</v>
      </c>
    </row>
    <row r="3376" spans="1:7" ht="24" customHeight="1" x14ac:dyDescent="0.2">
      <c r="A3376" s="287"/>
      <c r="D3376" s="97"/>
      <c r="E3376" s="98"/>
      <c r="F3376" s="273" t="s">
        <v>31</v>
      </c>
      <c r="G3376" s="288">
        <f>SUBTOTAL(9,G3362:G3375)</f>
        <v>0</v>
      </c>
    </row>
    <row r="3377" spans="1:7" ht="24" customHeight="1" x14ac:dyDescent="0.2">
      <c r="A3377" s="287"/>
      <c r="C3377" s="107" t="s">
        <v>605</v>
      </c>
      <c r="D3377" s="97"/>
      <c r="E3377" s="98"/>
      <c r="G3377" s="289"/>
    </row>
    <row r="3378" spans="1:7" s="229" customFormat="1" ht="24" customHeight="1" x14ac:dyDescent="0.2">
      <c r="A3378" s="224" t="str">
        <f t="shared" ref="A3378:A3385" si="1011">IFERROR(VLOOKUP(C3378,Tabla_Insumos,4,FALSE),"")</f>
        <v/>
      </c>
      <c r="B3378" s="222">
        <f t="shared" ref="B3378:B3385" si="1012">IFERROR(VLOOKUP(A3378,Tabla_Indices,5,FALSE),"")</f>
        <v>0</v>
      </c>
      <c r="C3378" s="223"/>
      <c r="D3378" s="224" t="str">
        <f t="shared" ref="D3378:D3385" si="1013">IFERROR(VLOOKUP(C3378,Tabla_Insumos,2,FALSE),"")</f>
        <v/>
      </c>
      <c r="E3378" s="225"/>
      <c r="F3378" s="228">
        <f t="shared" ref="F3378:F3385" si="1014">IFERROR(VLOOKUP(C3378,Tabla_Insumos,3,FALSE),0)</f>
        <v>0</v>
      </c>
      <c r="G3378" s="286">
        <f>ROUND(E3378*F3378,2)</f>
        <v>0</v>
      </c>
    </row>
    <row r="3379" spans="1:7" s="229" customFormat="1" ht="24" customHeight="1" x14ac:dyDescent="0.2">
      <c r="A3379" s="224" t="str">
        <f t="shared" si="1011"/>
        <v/>
      </c>
      <c r="B3379" s="222">
        <f t="shared" si="1012"/>
        <v>0</v>
      </c>
      <c r="C3379" s="223"/>
      <c r="D3379" s="224" t="str">
        <f t="shared" si="1013"/>
        <v/>
      </c>
      <c r="E3379" s="225"/>
      <c r="F3379" s="228">
        <f t="shared" si="1014"/>
        <v>0</v>
      </c>
      <c r="G3379" s="286">
        <f>ROUND(E3379*F3379,2)</f>
        <v>0</v>
      </c>
    </row>
    <row r="3380" spans="1:7" s="229" customFormat="1" ht="24" customHeight="1" x14ac:dyDescent="0.2">
      <c r="A3380" s="224" t="str">
        <f t="shared" si="1011"/>
        <v/>
      </c>
      <c r="B3380" s="222">
        <f t="shared" si="1012"/>
        <v>0</v>
      </c>
      <c r="C3380" s="223"/>
      <c r="D3380" s="224" t="str">
        <f t="shared" si="1013"/>
        <v/>
      </c>
      <c r="E3380" s="225"/>
      <c r="F3380" s="228">
        <f t="shared" si="1014"/>
        <v>0</v>
      </c>
      <c r="G3380" s="286">
        <f t="shared" ref="G3380:G3385" si="1015">ROUND(E3380*F3380,2)</f>
        <v>0</v>
      </c>
    </row>
    <row r="3381" spans="1:7" s="229" customFormat="1" ht="24" customHeight="1" x14ac:dyDescent="0.2">
      <c r="A3381" s="224" t="str">
        <f t="shared" si="1011"/>
        <v/>
      </c>
      <c r="B3381" s="222">
        <f t="shared" si="1012"/>
        <v>0</v>
      </c>
      <c r="C3381" s="223"/>
      <c r="D3381" s="224" t="str">
        <f t="shared" si="1013"/>
        <v/>
      </c>
      <c r="E3381" s="225"/>
      <c r="F3381" s="228">
        <f t="shared" si="1014"/>
        <v>0</v>
      </c>
      <c r="G3381" s="286">
        <f t="shared" si="1015"/>
        <v>0</v>
      </c>
    </row>
    <row r="3382" spans="1:7" s="229" customFormat="1" ht="24" customHeight="1" x14ac:dyDescent="0.2">
      <c r="A3382" s="224" t="str">
        <f t="shared" si="1011"/>
        <v/>
      </c>
      <c r="B3382" s="222">
        <f t="shared" si="1012"/>
        <v>0</v>
      </c>
      <c r="C3382" s="223"/>
      <c r="D3382" s="224" t="str">
        <f t="shared" si="1013"/>
        <v/>
      </c>
      <c r="E3382" s="225"/>
      <c r="F3382" s="226">
        <f t="shared" si="1014"/>
        <v>0</v>
      </c>
      <c r="G3382" s="286">
        <f t="shared" si="1015"/>
        <v>0</v>
      </c>
    </row>
    <row r="3383" spans="1:7" s="229" customFormat="1" ht="24" customHeight="1" x14ac:dyDescent="0.2">
      <c r="A3383" s="224" t="str">
        <f t="shared" si="1011"/>
        <v/>
      </c>
      <c r="B3383" s="222">
        <f t="shared" si="1012"/>
        <v>0</v>
      </c>
      <c r="C3383" s="223"/>
      <c r="D3383" s="224" t="str">
        <f t="shared" si="1013"/>
        <v/>
      </c>
      <c r="E3383" s="225"/>
      <c r="F3383" s="226">
        <f t="shared" si="1014"/>
        <v>0</v>
      </c>
      <c r="G3383" s="286">
        <f t="shared" si="1015"/>
        <v>0</v>
      </c>
    </row>
    <row r="3384" spans="1:7" s="229" customFormat="1" ht="24" customHeight="1" x14ac:dyDescent="0.2">
      <c r="A3384" s="224" t="str">
        <f t="shared" si="1011"/>
        <v/>
      </c>
      <c r="B3384" s="222">
        <f t="shared" si="1012"/>
        <v>0</v>
      </c>
      <c r="C3384" s="223"/>
      <c r="D3384" s="224" t="str">
        <f t="shared" si="1013"/>
        <v/>
      </c>
      <c r="E3384" s="225"/>
      <c r="F3384" s="226">
        <f t="shared" si="1014"/>
        <v>0</v>
      </c>
      <c r="G3384" s="286">
        <f t="shared" si="1015"/>
        <v>0</v>
      </c>
    </row>
    <row r="3385" spans="1:7" s="229" customFormat="1" ht="24" customHeight="1" x14ac:dyDescent="0.2">
      <c r="A3385" s="224" t="str">
        <f t="shared" si="1011"/>
        <v/>
      </c>
      <c r="B3385" s="222">
        <f t="shared" si="1012"/>
        <v>0</v>
      </c>
      <c r="C3385" s="223"/>
      <c r="D3385" s="224" t="str">
        <f t="shared" si="1013"/>
        <v/>
      </c>
      <c r="E3385" s="225"/>
      <c r="F3385" s="226">
        <f t="shared" si="1014"/>
        <v>0</v>
      </c>
      <c r="G3385" s="286">
        <f t="shared" si="1015"/>
        <v>0</v>
      </c>
    </row>
    <row r="3386" spans="1:7" ht="24" customHeight="1" x14ac:dyDescent="0.2">
      <c r="A3386" s="287"/>
      <c r="D3386" s="97"/>
      <c r="E3386" s="98"/>
      <c r="F3386" s="273" t="s">
        <v>32</v>
      </c>
      <c r="G3386" s="288">
        <f>SUBTOTAL(9,G3378:G3385)</f>
        <v>0</v>
      </c>
    </row>
    <row r="3387" spans="1:7" ht="24" customHeight="1" x14ac:dyDescent="0.2">
      <c r="A3387" s="287"/>
      <c r="C3387" s="107" t="s">
        <v>606</v>
      </c>
      <c r="D3387" s="97"/>
      <c r="E3387" s="98"/>
      <c r="G3387" s="289"/>
    </row>
    <row r="3388" spans="1:7" s="229" customFormat="1" ht="24" customHeight="1" x14ac:dyDescent="0.2">
      <c r="A3388" s="224" t="str">
        <f t="shared" ref="A3388:A3396" si="1016">IFERROR(VLOOKUP(C3388,Tabla_Insumos,4,FALSE),"")</f>
        <v/>
      </c>
      <c r="B3388" s="222" t="str">
        <f t="shared" ref="B3388:B3396" si="1017">IFERROR(VLOOKUP(C3388,Tabla_Insumos,5,FALSE),"")</f>
        <v/>
      </c>
      <c r="C3388" s="223"/>
      <c r="D3388" s="224" t="str">
        <f t="shared" ref="D3388:D3396" si="1018">IFERROR(VLOOKUP(C3388,Tabla_Insumos,2,FALSE),"")</f>
        <v/>
      </c>
      <c r="E3388" s="225"/>
      <c r="F3388" s="226">
        <f t="shared" ref="F3388:F3396" si="1019">IFERROR(VLOOKUP(C3388,Tabla_Insumos,3,FALSE),0)</f>
        <v>0</v>
      </c>
      <c r="G3388" s="286">
        <f t="shared" ref="G3388:G3396" si="1020">ROUND(E3388*F3388,2)</f>
        <v>0</v>
      </c>
    </row>
    <row r="3389" spans="1:7" s="229" customFormat="1" ht="24" customHeight="1" x14ac:dyDescent="0.2">
      <c r="A3389" s="224" t="str">
        <f t="shared" si="1016"/>
        <v/>
      </c>
      <c r="B3389" s="222" t="str">
        <f t="shared" si="1017"/>
        <v/>
      </c>
      <c r="C3389" s="223"/>
      <c r="D3389" s="224" t="str">
        <f t="shared" si="1018"/>
        <v/>
      </c>
      <c r="E3389" s="225"/>
      <c r="F3389" s="226">
        <f t="shared" si="1019"/>
        <v>0</v>
      </c>
      <c r="G3389" s="286">
        <f t="shared" si="1020"/>
        <v>0</v>
      </c>
    </row>
    <row r="3390" spans="1:7" s="229" customFormat="1" ht="24" customHeight="1" x14ac:dyDescent="0.2">
      <c r="A3390" s="224" t="str">
        <f t="shared" si="1016"/>
        <v/>
      </c>
      <c r="B3390" s="222" t="str">
        <f t="shared" si="1017"/>
        <v/>
      </c>
      <c r="C3390" s="223"/>
      <c r="D3390" s="224" t="str">
        <f t="shared" si="1018"/>
        <v/>
      </c>
      <c r="E3390" s="225"/>
      <c r="F3390" s="226">
        <f t="shared" si="1019"/>
        <v>0</v>
      </c>
      <c r="G3390" s="286">
        <f t="shared" si="1020"/>
        <v>0</v>
      </c>
    </row>
    <row r="3391" spans="1:7" s="229" customFormat="1" ht="24" customHeight="1" x14ac:dyDescent="0.2">
      <c r="A3391" s="224" t="str">
        <f t="shared" si="1016"/>
        <v/>
      </c>
      <c r="B3391" s="222" t="str">
        <f t="shared" si="1017"/>
        <v/>
      </c>
      <c r="C3391" s="223"/>
      <c r="D3391" s="224" t="str">
        <f t="shared" si="1018"/>
        <v/>
      </c>
      <c r="E3391" s="225"/>
      <c r="F3391" s="226">
        <f t="shared" si="1019"/>
        <v>0</v>
      </c>
      <c r="G3391" s="286">
        <f t="shared" si="1020"/>
        <v>0</v>
      </c>
    </row>
    <row r="3392" spans="1:7" s="229" customFormat="1" ht="24" customHeight="1" x14ac:dyDescent="0.2">
      <c r="A3392" s="224" t="str">
        <f t="shared" si="1016"/>
        <v/>
      </c>
      <c r="B3392" s="222" t="str">
        <f t="shared" si="1017"/>
        <v/>
      </c>
      <c r="C3392" s="223"/>
      <c r="D3392" s="224" t="str">
        <f t="shared" si="1018"/>
        <v/>
      </c>
      <c r="E3392" s="225"/>
      <c r="F3392" s="226">
        <f t="shared" si="1019"/>
        <v>0</v>
      </c>
      <c r="G3392" s="286">
        <f t="shared" si="1020"/>
        <v>0</v>
      </c>
    </row>
    <row r="3393" spans="1:7" s="229" customFormat="1" ht="24" customHeight="1" x14ac:dyDescent="0.2">
      <c r="A3393" s="224" t="str">
        <f t="shared" si="1016"/>
        <v/>
      </c>
      <c r="B3393" s="222" t="str">
        <f t="shared" si="1017"/>
        <v/>
      </c>
      <c r="C3393" s="223"/>
      <c r="D3393" s="224" t="str">
        <f t="shared" si="1018"/>
        <v/>
      </c>
      <c r="E3393" s="225"/>
      <c r="F3393" s="226">
        <f t="shared" si="1019"/>
        <v>0</v>
      </c>
      <c r="G3393" s="286">
        <f t="shared" si="1020"/>
        <v>0</v>
      </c>
    </row>
    <row r="3394" spans="1:7" s="229" customFormat="1" ht="24" customHeight="1" x14ac:dyDescent="0.2">
      <c r="A3394" s="224" t="str">
        <f t="shared" si="1016"/>
        <v/>
      </c>
      <c r="B3394" s="222" t="str">
        <f t="shared" si="1017"/>
        <v/>
      </c>
      <c r="C3394" s="223"/>
      <c r="D3394" s="224" t="str">
        <f t="shared" si="1018"/>
        <v/>
      </c>
      <c r="E3394" s="225"/>
      <c r="F3394" s="226">
        <f t="shared" si="1019"/>
        <v>0</v>
      </c>
      <c r="G3394" s="286">
        <f t="shared" si="1020"/>
        <v>0</v>
      </c>
    </row>
    <row r="3395" spans="1:7" s="229" customFormat="1" ht="24" customHeight="1" x14ac:dyDescent="0.2">
      <c r="A3395" s="224" t="str">
        <f t="shared" si="1016"/>
        <v/>
      </c>
      <c r="B3395" s="222" t="str">
        <f t="shared" si="1017"/>
        <v/>
      </c>
      <c r="C3395" s="223"/>
      <c r="D3395" s="224" t="str">
        <f t="shared" si="1018"/>
        <v/>
      </c>
      <c r="E3395" s="225"/>
      <c r="F3395" s="226">
        <f t="shared" si="1019"/>
        <v>0</v>
      </c>
      <c r="G3395" s="286">
        <f t="shared" si="1020"/>
        <v>0</v>
      </c>
    </row>
    <row r="3396" spans="1:7" s="229" customFormat="1" ht="24" customHeight="1" x14ac:dyDescent="0.2">
      <c r="A3396" s="224" t="str">
        <f t="shared" si="1016"/>
        <v/>
      </c>
      <c r="B3396" s="222" t="str">
        <f t="shared" si="1017"/>
        <v/>
      </c>
      <c r="C3396" s="223"/>
      <c r="D3396" s="224" t="str">
        <f t="shared" si="1018"/>
        <v/>
      </c>
      <c r="E3396" s="225"/>
      <c r="F3396" s="226">
        <f t="shared" si="1019"/>
        <v>0</v>
      </c>
      <c r="G3396" s="286">
        <f t="shared" si="1020"/>
        <v>0</v>
      </c>
    </row>
    <row r="3397" spans="1:7" ht="24" customHeight="1" x14ac:dyDescent="0.2">
      <c r="A3397" s="290"/>
      <c r="B3397" s="97"/>
      <c r="D3397" s="97"/>
      <c r="E3397" s="98"/>
      <c r="F3397" s="273" t="s">
        <v>33</v>
      </c>
      <c r="G3397" s="288">
        <f>SUBTOTAL(9,G3388:G3396)</f>
        <v>0</v>
      </c>
    </row>
    <row r="3398" spans="1:7" ht="24" customHeight="1" x14ac:dyDescent="0.2">
      <c r="A3398" s="291"/>
      <c r="B3398" s="97"/>
      <c r="D3398" s="97"/>
      <c r="E3398" s="98"/>
      <c r="G3398" s="289"/>
    </row>
    <row r="3399" spans="1:7" ht="24" customHeight="1" x14ac:dyDescent="0.2">
      <c r="A3399" s="292" t="str">
        <f>B3357</f>
        <v/>
      </c>
      <c r="B3399" s="293" t="str">
        <f>C3357</f>
        <v/>
      </c>
      <c r="C3399" s="104"/>
      <c r="D3399" s="104" t="s">
        <v>34</v>
      </c>
      <c r="E3399" s="105"/>
      <c r="F3399" s="295" t="s">
        <v>35</v>
      </c>
      <c r="G3399" s="294">
        <f>SUBTOTAL(9,G3362:G3398)</f>
        <v>0</v>
      </c>
    </row>
    <row r="3401" spans="1:7" ht="24" customHeight="1" x14ac:dyDescent="0.2">
      <c r="A3401" s="274" t="s">
        <v>37</v>
      </c>
      <c r="B3401" s="275"/>
      <c r="C3401" s="275"/>
      <c r="D3401" s="275"/>
      <c r="E3401" s="275"/>
      <c r="F3401" s="275"/>
      <c r="G3401" s="276"/>
    </row>
    <row r="3402" spans="1:7" ht="24" customHeight="1" x14ac:dyDescent="0.2">
      <c r="A3402" s="277" t="s">
        <v>602</v>
      </c>
      <c r="B3402" s="93" t="str">
        <f>Comitente</f>
        <v>DIRECCION PROVINCIAL DE ESPACIOS VERDES</v>
      </c>
      <c r="C3402" s="89"/>
      <c r="D3402" s="94"/>
      <c r="E3402" s="94"/>
      <c r="F3402" s="95"/>
      <c r="G3402" s="278"/>
    </row>
    <row r="3403" spans="1:7" ht="24" customHeight="1" x14ac:dyDescent="0.2">
      <c r="A3403" s="277" t="s">
        <v>603</v>
      </c>
      <c r="B3403" s="93">
        <f>Contratista</f>
        <v>0</v>
      </c>
      <c r="C3403" s="90"/>
      <c r="D3403" s="90"/>
      <c r="E3403" s="90"/>
      <c r="F3403" s="96"/>
      <c r="G3403" s="279"/>
    </row>
    <row r="3404" spans="1:7" ht="24" customHeight="1" x14ac:dyDescent="0.2">
      <c r="A3404" s="277" t="s">
        <v>24</v>
      </c>
      <c r="B3404" s="93" t="str">
        <f>Obra</f>
        <v>MANTENIMIENTO DEL ÁREA VERDE Y SISITEMA DE RIEGO DEL 
PARQUE BELGRANO E INFINITO POR DESCUBRIR - RENGLON 3</v>
      </c>
      <c r="C3404" s="90"/>
      <c r="D3404" s="90"/>
      <c r="E3404" s="90"/>
      <c r="F3404" s="96" t="s">
        <v>38</v>
      </c>
      <c r="G3404" s="280">
        <f>Fecha_Base</f>
        <v>44908</v>
      </c>
    </row>
    <row r="3405" spans="1:7" ht="24" customHeight="1" x14ac:dyDescent="0.2">
      <c r="A3405" s="281" t="s">
        <v>601</v>
      </c>
      <c r="B3405" s="91" t="str">
        <f>Ubicación</f>
        <v>CAPITAL</v>
      </c>
      <c r="C3405" s="91"/>
      <c r="D3405" s="97"/>
      <c r="E3405" s="98"/>
      <c r="G3405" s="282"/>
    </row>
    <row r="3406" spans="1:7" ht="24" customHeight="1" x14ac:dyDescent="0.2">
      <c r="A3406" s="281" t="s">
        <v>39</v>
      </c>
      <c r="B3406" s="100" t="str">
        <f>IFERROR(VALUE(LEFT(B3407,FIND(".",B3407)-1)),"")</f>
        <v/>
      </c>
      <c r="C3406" s="92" t="str">
        <f>IFERROR(VLOOKUP(B3406,Tabla_CyP,2,FALSE),"")</f>
        <v/>
      </c>
      <c r="E3406" s="98"/>
      <c r="G3406" s="282"/>
    </row>
    <row r="3407" spans="1:7" ht="24" customHeight="1" x14ac:dyDescent="0.2">
      <c r="A3407" s="281" t="s">
        <v>25</v>
      </c>
      <c r="B3407" s="101" t="str">
        <f>IFERROR(VLOOKUP(COUNTIF($A$1:A3407,"ANALISIS DE PRECIOS"),Tabla_NumeroItem,2,FALSE),"")</f>
        <v/>
      </c>
      <c r="C3407" s="92" t="str">
        <f>IFERROR(VLOOKUP(B3407,Tabla_CyP,2,FALSE),"")</f>
        <v/>
      </c>
      <c r="D3407" s="97"/>
      <c r="E3407" s="98"/>
      <c r="F3407" s="96" t="s">
        <v>26</v>
      </c>
      <c r="G3407" s="283" t="str">
        <f>IFERROR(VLOOKUP(B3407,Tabla_CyP,4,FALSE),"")</f>
        <v/>
      </c>
    </row>
    <row r="3408" spans="1:7" ht="24" customHeight="1" x14ac:dyDescent="0.2">
      <c r="A3408" s="281"/>
      <c r="B3408" s="91"/>
      <c r="D3408" s="97"/>
      <c r="E3408" s="98"/>
      <c r="G3408" s="282"/>
    </row>
    <row r="3409" spans="1:123" ht="24" customHeight="1" x14ac:dyDescent="0.2">
      <c r="A3409" s="331" t="s">
        <v>507</v>
      </c>
      <c r="B3409" s="332"/>
      <c r="C3409" s="333" t="s">
        <v>0</v>
      </c>
      <c r="D3409" s="333" t="s">
        <v>27</v>
      </c>
      <c r="E3409" s="335" t="s">
        <v>28</v>
      </c>
      <c r="F3409" s="337" t="s">
        <v>29</v>
      </c>
      <c r="G3409" s="337" t="s">
        <v>30</v>
      </c>
    </row>
    <row r="3410" spans="1:123" s="97" customFormat="1" ht="24" customHeight="1" x14ac:dyDescent="0.2">
      <c r="A3410" s="102" t="s">
        <v>508</v>
      </c>
      <c r="B3410" s="102" t="s">
        <v>509</v>
      </c>
      <c r="C3410" s="334"/>
      <c r="D3410" s="334"/>
      <c r="E3410" s="336"/>
      <c r="F3410" s="338"/>
      <c r="G3410" s="338"/>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284"/>
      <c r="B3411" s="103"/>
      <c r="C3411" s="143" t="s">
        <v>604</v>
      </c>
      <c r="D3411" s="104"/>
      <c r="E3411" s="105"/>
      <c r="F3411" s="106"/>
      <c r="G3411" s="285"/>
    </row>
    <row r="3412" spans="1:123" s="229" customFormat="1" ht="24" customHeight="1" x14ac:dyDescent="0.2">
      <c r="A3412" s="224" t="str">
        <f t="shared" ref="A3412:A3425" si="1021">IFERROR(VLOOKUP(C3412,Tabla_Insumos,4,FALSE),"")</f>
        <v/>
      </c>
      <c r="B3412" s="222" t="str">
        <f>IFERROR(VLOOKUP(C3412,Tabla_Insumos,5,FALSE),"")</f>
        <v/>
      </c>
      <c r="C3412" s="223"/>
      <c r="D3412" s="224" t="str">
        <f t="shared" ref="D3412:D3425" si="1022">IFERROR(VLOOKUP(C3412,Tabla_Insumos,2,FALSE),"")</f>
        <v/>
      </c>
      <c r="E3412" s="225"/>
      <c r="F3412" s="226">
        <f t="shared" ref="F3412:F3425" si="1023">IFERROR(VLOOKUP(C3412,Tabla_Insumos,3,FALSE),0)</f>
        <v>0</v>
      </c>
      <c r="G3412" s="286">
        <f>ROUND(E3412*F3412,2)</f>
        <v>0</v>
      </c>
    </row>
    <row r="3413" spans="1:123" s="229" customFormat="1" ht="24" customHeight="1" x14ac:dyDescent="0.2">
      <c r="A3413" s="224" t="str">
        <f t="shared" si="1021"/>
        <v/>
      </c>
      <c r="B3413" s="222" t="str">
        <f t="shared" ref="B3413:B3425" si="1024">IFERROR(VLOOKUP(C3413,Tabla_Insumos,5,FALSE),"")</f>
        <v/>
      </c>
      <c r="C3413" s="223"/>
      <c r="D3413" s="224" t="str">
        <f t="shared" si="1022"/>
        <v/>
      </c>
      <c r="E3413" s="225"/>
      <c r="F3413" s="226">
        <f t="shared" si="1023"/>
        <v>0</v>
      </c>
      <c r="G3413" s="286">
        <f t="shared" ref="G3413:G3425" si="1025">ROUND(E3413*F3413,2)</f>
        <v>0</v>
      </c>
    </row>
    <row r="3414" spans="1:123" s="229" customFormat="1" ht="24" customHeight="1" x14ac:dyDescent="0.2">
      <c r="A3414" s="224" t="str">
        <f t="shared" si="1021"/>
        <v/>
      </c>
      <c r="B3414" s="222" t="str">
        <f t="shared" si="1024"/>
        <v/>
      </c>
      <c r="C3414" s="223"/>
      <c r="D3414" s="224" t="str">
        <f t="shared" si="1022"/>
        <v/>
      </c>
      <c r="E3414" s="225"/>
      <c r="F3414" s="226">
        <f t="shared" si="1023"/>
        <v>0</v>
      </c>
      <c r="G3414" s="286">
        <f t="shared" si="1025"/>
        <v>0</v>
      </c>
    </row>
    <row r="3415" spans="1:123" s="229" customFormat="1" ht="24" customHeight="1" x14ac:dyDescent="0.2">
      <c r="A3415" s="224" t="str">
        <f t="shared" si="1021"/>
        <v/>
      </c>
      <c r="B3415" s="222" t="str">
        <f t="shared" si="1024"/>
        <v/>
      </c>
      <c r="C3415" s="223"/>
      <c r="D3415" s="224" t="str">
        <f t="shared" si="1022"/>
        <v/>
      </c>
      <c r="E3415" s="225"/>
      <c r="F3415" s="226">
        <f t="shared" si="1023"/>
        <v>0</v>
      </c>
      <c r="G3415" s="286">
        <f t="shared" si="1025"/>
        <v>0</v>
      </c>
    </row>
    <row r="3416" spans="1:123" s="229" customFormat="1" ht="24" customHeight="1" x14ac:dyDescent="0.2">
      <c r="A3416" s="224" t="str">
        <f t="shared" si="1021"/>
        <v/>
      </c>
      <c r="B3416" s="222" t="str">
        <f t="shared" si="1024"/>
        <v/>
      </c>
      <c r="C3416" s="223"/>
      <c r="D3416" s="224" t="str">
        <f t="shared" si="1022"/>
        <v/>
      </c>
      <c r="E3416" s="225"/>
      <c r="F3416" s="226">
        <f t="shared" si="1023"/>
        <v>0</v>
      </c>
      <c r="G3416" s="286">
        <f t="shared" si="1025"/>
        <v>0</v>
      </c>
    </row>
    <row r="3417" spans="1:123" s="229" customFormat="1" ht="24" customHeight="1" x14ac:dyDescent="0.2">
      <c r="A3417" s="224" t="str">
        <f t="shared" si="1021"/>
        <v/>
      </c>
      <c r="B3417" s="222" t="str">
        <f t="shared" si="1024"/>
        <v/>
      </c>
      <c r="C3417" s="223"/>
      <c r="D3417" s="224" t="str">
        <f t="shared" si="1022"/>
        <v/>
      </c>
      <c r="E3417" s="225"/>
      <c r="F3417" s="226">
        <f t="shared" si="1023"/>
        <v>0</v>
      </c>
      <c r="G3417" s="286">
        <f t="shared" si="1025"/>
        <v>0</v>
      </c>
    </row>
    <row r="3418" spans="1:123" s="229" customFormat="1" ht="24" customHeight="1" x14ac:dyDescent="0.2">
      <c r="A3418" s="224" t="str">
        <f t="shared" si="1021"/>
        <v/>
      </c>
      <c r="B3418" s="222" t="str">
        <f t="shared" si="1024"/>
        <v/>
      </c>
      <c r="C3418" s="223"/>
      <c r="D3418" s="224" t="str">
        <f t="shared" si="1022"/>
        <v/>
      </c>
      <c r="E3418" s="225"/>
      <c r="F3418" s="226">
        <f t="shared" si="1023"/>
        <v>0</v>
      </c>
      <c r="G3418" s="286">
        <f t="shared" si="1025"/>
        <v>0</v>
      </c>
    </row>
    <row r="3419" spans="1:123" s="229" customFormat="1" ht="24" customHeight="1" x14ac:dyDescent="0.2">
      <c r="A3419" s="224" t="str">
        <f t="shared" si="1021"/>
        <v/>
      </c>
      <c r="B3419" s="222" t="str">
        <f t="shared" si="1024"/>
        <v/>
      </c>
      <c r="C3419" s="223"/>
      <c r="D3419" s="224" t="str">
        <f t="shared" si="1022"/>
        <v/>
      </c>
      <c r="E3419" s="225"/>
      <c r="F3419" s="226">
        <f t="shared" si="1023"/>
        <v>0</v>
      </c>
      <c r="G3419" s="286">
        <f t="shared" si="1025"/>
        <v>0</v>
      </c>
    </row>
    <row r="3420" spans="1:123" s="229" customFormat="1" ht="24" customHeight="1" x14ac:dyDescent="0.2">
      <c r="A3420" s="224" t="str">
        <f t="shared" si="1021"/>
        <v/>
      </c>
      <c r="B3420" s="222" t="str">
        <f t="shared" si="1024"/>
        <v/>
      </c>
      <c r="C3420" s="223"/>
      <c r="D3420" s="224" t="str">
        <f t="shared" si="1022"/>
        <v/>
      </c>
      <c r="E3420" s="225"/>
      <c r="F3420" s="226">
        <f t="shared" si="1023"/>
        <v>0</v>
      </c>
      <c r="G3420" s="286">
        <f t="shared" si="1025"/>
        <v>0</v>
      </c>
    </row>
    <row r="3421" spans="1:123" s="229" customFormat="1" ht="24" customHeight="1" x14ac:dyDescent="0.2">
      <c r="A3421" s="224" t="str">
        <f t="shared" si="1021"/>
        <v/>
      </c>
      <c r="B3421" s="222" t="str">
        <f t="shared" si="1024"/>
        <v/>
      </c>
      <c r="C3421" s="223"/>
      <c r="D3421" s="224" t="str">
        <f t="shared" si="1022"/>
        <v/>
      </c>
      <c r="E3421" s="225"/>
      <c r="F3421" s="226">
        <f t="shared" si="1023"/>
        <v>0</v>
      </c>
      <c r="G3421" s="286">
        <f t="shared" si="1025"/>
        <v>0</v>
      </c>
    </row>
    <row r="3422" spans="1:123" s="229" customFormat="1" ht="24" customHeight="1" x14ac:dyDescent="0.2">
      <c r="A3422" s="224" t="str">
        <f t="shared" si="1021"/>
        <v/>
      </c>
      <c r="B3422" s="222" t="str">
        <f t="shared" si="1024"/>
        <v/>
      </c>
      <c r="C3422" s="223"/>
      <c r="D3422" s="224" t="str">
        <f t="shared" si="1022"/>
        <v/>
      </c>
      <c r="E3422" s="225"/>
      <c r="F3422" s="226">
        <f t="shared" si="1023"/>
        <v>0</v>
      </c>
      <c r="G3422" s="286">
        <f t="shared" si="1025"/>
        <v>0</v>
      </c>
    </row>
    <row r="3423" spans="1:123" s="229" customFormat="1" ht="24" customHeight="1" x14ac:dyDescent="0.2">
      <c r="A3423" s="224" t="str">
        <f t="shared" si="1021"/>
        <v/>
      </c>
      <c r="B3423" s="222" t="str">
        <f t="shared" si="1024"/>
        <v/>
      </c>
      <c r="C3423" s="223"/>
      <c r="D3423" s="224" t="str">
        <f t="shared" si="1022"/>
        <v/>
      </c>
      <c r="E3423" s="225"/>
      <c r="F3423" s="226">
        <f t="shared" si="1023"/>
        <v>0</v>
      </c>
      <c r="G3423" s="286">
        <f t="shared" si="1025"/>
        <v>0</v>
      </c>
    </row>
    <row r="3424" spans="1:123" s="229" customFormat="1" ht="24" customHeight="1" x14ac:dyDescent="0.2">
      <c r="A3424" s="224" t="str">
        <f t="shared" si="1021"/>
        <v/>
      </c>
      <c r="B3424" s="222" t="str">
        <f t="shared" si="1024"/>
        <v/>
      </c>
      <c r="C3424" s="223"/>
      <c r="D3424" s="224" t="str">
        <f t="shared" si="1022"/>
        <v/>
      </c>
      <c r="E3424" s="225"/>
      <c r="F3424" s="226">
        <f t="shared" si="1023"/>
        <v>0</v>
      </c>
      <c r="G3424" s="286">
        <f t="shared" si="1025"/>
        <v>0</v>
      </c>
    </row>
    <row r="3425" spans="1:7" s="229" customFormat="1" ht="24" customHeight="1" x14ac:dyDescent="0.2">
      <c r="A3425" s="224" t="str">
        <f t="shared" si="1021"/>
        <v/>
      </c>
      <c r="B3425" s="222" t="str">
        <f t="shared" si="1024"/>
        <v/>
      </c>
      <c r="C3425" s="223"/>
      <c r="D3425" s="224" t="str">
        <f t="shared" si="1022"/>
        <v/>
      </c>
      <c r="E3425" s="225"/>
      <c r="F3425" s="227">
        <f t="shared" si="1023"/>
        <v>0</v>
      </c>
      <c r="G3425" s="286">
        <f t="shared" si="1025"/>
        <v>0</v>
      </c>
    </row>
    <row r="3426" spans="1:7" ht="24" customHeight="1" x14ac:dyDescent="0.2">
      <c r="A3426" s="287"/>
      <c r="D3426" s="97"/>
      <c r="E3426" s="98"/>
      <c r="F3426" s="273" t="s">
        <v>31</v>
      </c>
      <c r="G3426" s="288">
        <f>SUBTOTAL(9,G3412:G3425)</f>
        <v>0</v>
      </c>
    </row>
    <row r="3427" spans="1:7" ht="24" customHeight="1" x14ac:dyDescent="0.2">
      <c r="A3427" s="287"/>
      <c r="C3427" s="107" t="s">
        <v>605</v>
      </c>
      <c r="D3427" s="97"/>
      <c r="E3427" s="98"/>
      <c r="G3427" s="289"/>
    </row>
    <row r="3428" spans="1:7" s="229" customFormat="1" ht="24" customHeight="1" x14ac:dyDescent="0.2">
      <c r="A3428" s="224" t="str">
        <f t="shared" ref="A3428:A3435" si="1026">IFERROR(VLOOKUP(C3428,Tabla_Insumos,4,FALSE),"")</f>
        <v/>
      </c>
      <c r="B3428" s="222">
        <f t="shared" ref="B3428:B3435" si="1027">IFERROR(VLOOKUP(A3428,Tabla_Indices,5,FALSE),"")</f>
        <v>0</v>
      </c>
      <c r="C3428" s="223"/>
      <c r="D3428" s="224" t="str">
        <f t="shared" ref="D3428:D3435" si="1028">IFERROR(VLOOKUP(C3428,Tabla_Insumos,2,FALSE),"")</f>
        <v/>
      </c>
      <c r="E3428" s="225"/>
      <c r="F3428" s="228">
        <f t="shared" ref="F3428:F3435" si="1029">IFERROR(VLOOKUP(C3428,Tabla_Insumos,3,FALSE),0)</f>
        <v>0</v>
      </c>
      <c r="G3428" s="286">
        <f>ROUND(E3428*F3428,2)</f>
        <v>0</v>
      </c>
    </row>
    <row r="3429" spans="1:7" s="229" customFormat="1" ht="24" customHeight="1" x14ac:dyDescent="0.2">
      <c r="A3429" s="224" t="str">
        <f t="shared" si="1026"/>
        <v/>
      </c>
      <c r="B3429" s="222">
        <f t="shared" si="1027"/>
        <v>0</v>
      </c>
      <c r="C3429" s="223"/>
      <c r="D3429" s="224" t="str">
        <f t="shared" si="1028"/>
        <v/>
      </c>
      <c r="E3429" s="225"/>
      <c r="F3429" s="228">
        <f t="shared" si="1029"/>
        <v>0</v>
      </c>
      <c r="G3429" s="286">
        <f>ROUND(E3429*F3429,2)</f>
        <v>0</v>
      </c>
    </row>
    <row r="3430" spans="1:7" s="229" customFormat="1" ht="24" customHeight="1" x14ac:dyDescent="0.2">
      <c r="A3430" s="224" t="str">
        <f t="shared" si="1026"/>
        <v/>
      </c>
      <c r="B3430" s="222">
        <f t="shared" si="1027"/>
        <v>0</v>
      </c>
      <c r="C3430" s="223"/>
      <c r="D3430" s="224" t="str">
        <f t="shared" si="1028"/>
        <v/>
      </c>
      <c r="E3430" s="225"/>
      <c r="F3430" s="228">
        <f t="shared" si="1029"/>
        <v>0</v>
      </c>
      <c r="G3430" s="286">
        <f t="shared" ref="G3430:G3435" si="1030">ROUND(E3430*F3430,2)</f>
        <v>0</v>
      </c>
    </row>
    <row r="3431" spans="1:7" s="229" customFormat="1" ht="24" customHeight="1" x14ac:dyDescent="0.2">
      <c r="A3431" s="224" t="str">
        <f t="shared" si="1026"/>
        <v/>
      </c>
      <c r="B3431" s="222">
        <f t="shared" si="1027"/>
        <v>0</v>
      </c>
      <c r="C3431" s="223"/>
      <c r="D3431" s="224" t="str">
        <f t="shared" si="1028"/>
        <v/>
      </c>
      <c r="E3431" s="225"/>
      <c r="F3431" s="228">
        <f t="shared" si="1029"/>
        <v>0</v>
      </c>
      <c r="G3431" s="286">
        <f t="shared" si="1030"/>
        <v>0</v>
      </c>
    </row>
    <row r="3432" spans="1:7" s="229" customFormat="1" ht="24" customHeight="1" x14ac:dyDescent="0.2">
      <c r="A3432" s="224" t="str">
        <f t="shared" si="1026"/>
        <v/>
      </c>
      <c r="B3432" s="222">
        <f t="shared" si="1027"/>
        <v>0</v>
      </c>
      <c r="C3432" s="223"/>
      <c r="D3432" s="224" t="str">
        <f t="shared" si="1028"/>
        <v/>
      </c>
      <c r="E3432" s="225"/>
      <c r="F3432" s="226">
        <f t="shared" si="1029"/>
        <v>0</v>
      </c>
      <c r="G3432" s="286">
        <f t="shared" si="1030"/>
        <v>0</v>
      </c>
    </row>
    <row r="3433" spans="1:7" s="229" customFormat="1" ht="24" customHeight="1" x14ac:dyDescent="0.2">
      <c r="A3433" s="224" t="str">
        <f t="shared" si="1026"/>
        <v/>
      </c>
      <c r="B3433" s="222">
        <f t="shared" si="1027"/>
        <v>0</v>
      </c>
      <c r="C3433" s="223"/>
      <c r="D3433" s="224" t="str">
        <f t="shared" si="1028"/>
        <v/>
      </c>
      <c r="E3433" s="225"/>
      <c r="F3433" s="226">
        <f t="shared" si="1029"/>
        <v>0</v>
      </c>
      <c r="G3433" s="286">
        <f t="shared" si="1030"/>
        <v>0</v>
      </c>
    </row>
    <row r="3434" spans="1:7" s="229" customFormat="1" ht="24" customHeight="1" x14ac:dyDescent="0.2">
      <c r="A3434" s="224" t="str">
        <f t="shared" si="1026"/>
        <v/>
      </c>
      <c r="B3434" s="222">
        <f t="shared" si="1027"/>
        <v>0</v>
      </c>
      <c r="C3434" s="223"/>
      <c r="D3434" s="224" t="str">
        <f t="shared" si="1028"/>
        <v/>
      </c>
      <c r="E3434" s="225"/>
      <c r="F3434" s="226">
        <f t="shared" si="1029"/>
        <v>0</v>
      </c>
      <c r="G3434" s="286">
        <f t="shared" si="1030"/>
        <v>0</v>
      </c>
    </row>
    <row r="3435" spans="1:7" s="229" customFormat="1" ht="24" customHeight="1" x14ac:dyDescent="0.2">
      <c r="A3435" s="224" t="str">
        <f t="shared" si="1026"/>
        <v/>
      </c>
      <c r="B3435" s="222">
        <f t="shared" si="1027"/>
        <v>0</v>
      </c>
      <c r="C3435" s="223"/>
      <c r="D3435" s="224" t="str">
        <f t="shared" si="1028"/>
        <v/>
      </c>
      <c r="E3435" s="225"/>
      <c r="F3435" s="226">
        <f t="shared" si="1029"/>
        <v>0</v>
      </c>
      <c r="G3435" s="286">
        <f t="shared" si="1030"/>
        <v>0</v>
      </c>
    </row>
    <row r="3436" spans="1:7" ht="24" customHeight="1" x14ac:dyDescent="0.2">
      <c r="A3436" s="287"/>
      <c r="D3436" s="97"/>
      <c r="E3436" s="98"/>
      <c r="F3436" s="273" t="s">
        <v>32</v>
      </c>
      <c r="G3436" s="288">
        <f>SUBTOTAL(9,G3428:G3435)</f>
        <v>0</v>
      </c>
    </row>
    <row r="3437" spans="1:7" ht="24" customHeight="1" x14ac:dyDescent="0.2">
      <c r="A3437" s="287"/>
      <c r="C3437" s="107" t="s">
        <v>606</v>
      </c>
      <c r="D3437" s="97"/>
      <c r="E3437" s="98"/>
      <c r="G3437" s="289"/>
    </row>
    <row r="3438" spans="1:7" s="229" customFormat="1" ht="24" customHeight="1" x14ac:dyDescent="0.2">
      <c r="A3438" s="224" t="str">
        <f t="shared" ref="A3438:A3446" si="1031">IFERROR(VLOOKUP(C3438,Tabla_Insumos,4,FALSE),"")</f>
        <v/>
      </c>
      <c r="B3438" s="222" t="str">
        <f t="shared" ref="B3438:B3446" si="1032">IFERROR(VLOOKUP(C3438,Tabla_Insumos,5,FALSE),"")</f>
        <v/>
      </c>
      <c r="C3438" s="223"/>
      <c r="D3438" s="224" t="str">
        <f t="shared" ref="D3438:D3446" si="1033">IFERROR(VLOOKUP(C3438,Tabla_Insumos,2,FALSE),"")</f>
        <v/>
      </c>
      <c r="E3438" s="225"/>
      <c r="F3438" s="226">
        <f t="shared" ref="F3438:F3446" si="1034">IFERROR(VLOOKUP(C3438,Tabla_Insumos,3,FALSE),0)</f>
        <v>0</v>
      </c>
      <c r="G3438" s="286">
        <f t="shared" ref="G3438:G3446" si="1035">ROUND(E3438*F3438,2)</f>
        <v>0</v>
      </c>
    </row>
    <row r="3439" spans="1:7" s="229" customFormat="1" ht="24" customHeight="1" x14ac:dyDescent="0.2">
      <c r="A3439" s="224" t="str">
        <f t="shared" si="1031"/>
        <v/>
      </c>
      <c r="B3439" s="222" t="str">
        <f t="shared" si="1032"/>
        <v/>
      </c>
      <c r="C3439" s="223"/>
      <c r="D3439" s="224" t="str">
        <f t="shared" si="1033"/>
        <v/>
      </c>
      <c r="E3439" s="225"/>
      <c r="F3439" s="226">
        <f t="shared" si="1034"/>
        <v>0</v>
      </c>
      <c r="G3439" s="286">
        <f t="shared" si="1035"/>
        <v>0</v>
      </c>
    </row>
    <row r="3440" spans="1:7" s="229" customFormat="1" ht="24" customHeight="1" x14ac:dyDescent="0.2">
      <c r="A3440" s="224" t="str">
        <f t="shared" si="1031"/>
        <v/>
      </c>
      <c r="B3440" s="222" t="str">
        <f t="shared" si="1032"/>
        <v/>
      </c>
      <c r="C3440" s="223"/>
      <c r="D3440" s="224" t="str">
        <f t="shared" si="1033"/>
        <v/>
      </c>
      <c r="E3440" s="225"/>
      <c r="F3440" s="226">
        <f t="shared" si="1034"/>
        <v>0</v>
      </c>
      <c r="G3440" s="286">
        <f t="shared" si="1035"/>
        <v>0</v>
      </c>
    </row>
    <row r="3441" spans="1:7" s="229" customFormat="1" ht="24" customHeight="1" x14ac:dyDescent="0.2">
      <c r="A3441" s="224" t="str">
        <f t="shared" si="1031"/>
        <v/>
      </c>
      <c r="B3441" s="222" t="str">
        <f t="shared" si="1032"/>
        <v/>
      </c>
      <c r="C3441" s="223"/>
      <c r="D3441" s="224" t="str">
        <f t="shared" si="1033"/>
        <v/>
      </c>
      <c r="E3441" s="225"/>
      <c r="F3441" s="226">
        <f t="shared" si="1034"/>
        <v>0</v>
      </c>
      <c r="G3441" s="286">
        <f t="shared" si="1035"/>
        <v>0</v>
      </c>
    </row>
    <row r="3442" spans="1:7" s="229" customFormat="1" ht="24" customHeight="1" x14ac:dyDescent="0.2">
      <c r="A3442" s="224" t="str">
        <f t="shared" si="1031"/>
        <v/>
      </c>
      <c r="B3442" s="222" t="str">
        <f t="shared" si="1032"/>
        <v/>
      </c>
      <c r="C3442" s="223"/>
      <c r="D3442" s="224" t="str">
        <f t="shared" si="1033"/>
        <v/>
      </c>
      <c r="E3442" s="225"/>
      <c r="F3442" s="226">
        <f t="shared" si="1034"/>
        <v>0</v>
      </c>
      <c r="G3442" s="286">
        <f t="shared" si="1035"/>
        <v>0</v>
      </c>
    </row>
    <row r="3443" spans="1:7" s="229" customFormat="1" ht="24" customHeight="1" x14ac:dyDescent="0.2">
      <c r="A3443" s="224" t="str">
        <f t="shared" si="1031"/>
        <v/>
      </c>
      <c r="B3443" s="222" t="str">
        <f t="shared" si="1032"/>
        <v/>
      </c>
      <c r="C3443" s="223"/>
      <c r="D3443" s="224" t="str">
        <f t="shared" si="1033"/>
        <v/>
      </c>
      <c r="E3443" s="225"/>
      <c r="F3443" s="226">
        <f t="shared" si="1034"/>
        <v>0</v>
      </c>
      <c r="G3443" s="286">
        <f t="shared" si="1035"/>
        <v>0</v>
      </c>
    </row>
    <row r="3444" spans="1:7" s="229" customFormat="1" ht="24" customHeight="1" x14ac:dyDescent="0.2">
      <c r="A3444" s="224" t="str">
        <f t="shared" si="1031"/>
        <v/>
      </c>
      <c r="B3444" s="222" t="str">
        <f t="shared" si="1032"/>
        <v/>
      </c>
      <c r="C3444" s="223"/>
      <c r="D3444" s="224" t="str">
        <f t="shared" si="1033"/>
        <v/>
      </c>
      <c r="E3444" s="225"/>
      <c r="F3444" s="226">
        <f t="shared" si="1034"/>
        <v>0</v>
      </c>
      <c r="G3444" s="286">
        <f t="shared" si="1035"/>
        <v>0</v>
      </c>
    </row>
    <row r="3445" spans="1:7" s="229" customFormat="1" ht="24" customHeight="1" x14ac:dyDescent="0.2">
      <c r="A3445" s="224" t="str">
        <f t="shared" si="1031"/>
        <v/>
      </c>
      <c r="B3445" s="222" t="str">
        <f t="shared" si="1032"/>
        <v/>
      </c>
      <c r="C3445" s="223"/>
      <c r="D3445" s="224" t="str">
        <f t="shared" si="1033"/>
        <v/>
      </c>
      <c r="E3445" s="225"/>
      <c r="F3445" s="226">
        <f t="shared" si="1034"/>
        <v>0</v>
      </c>
      <c r="G3445" s="286">
        <f t="shared" si="1035"/>
        <v>0</v>
      </c>
    </row>
    <row r="3446" spans="1:7" s="229" customFormat="1" ht="24" customHeight="1" x14ac:dyDescent="0.2">
      <c r="A3446" s="224" t="str">
        <f t="shared" si="1031"/>
        <v/>
      </c>
      <c r="B3446" s="222" t="str">
        <f t="shared" si="1032"/>
        <v/>
      </c>
      <c r="C3446" s="223"/>
      <c r="D3446" s="224" t="str">
        <f t="shared" si="1033"/>
        <v/>
      </c>
      <c r="E3446" s="225"/>
      <c r="F3446" s="226">
        <f t="shared" si="1034"/>
        <v>0</v>
      </c>
      <c r="G3446" s="286">
        <f t="shared" si="1035"/>
        <v>0</v>
      </c>
    </row>
    <row r="3447" spans="1:7" ht="24" customHeight="1" x14ac:dyDescent="0.2">
      <c r="A3447" s="290"/>
      <c r="B3447" s="97"/>
      <c r="D3447" s="97"/>
      <c r="E3447" s="98"/>
      <c r="F3447" s="273" t="s">
        <v>33</v>
      </c>
      <c r="G3447" s="288">
        <f>SUBTOTAL(9,G3438:G3446)</f>
        <v>0</v>
      </c>
    </row>
    <row r="3448" spans="1:7" ht="24" customHeight="1" x14ac:dyDescent="0.2">
      <c r="A3448" s="291"/>
      <c r="B3448" s="97"/>
      <c r="D3448" s="97"/>
      <c r="E3448" s="98"/>
      <c r="G3448" s="289"/>
    </row>
    <row r="3449" spans="1:7" ht="24" customHeight="1" x14ac:dyDescent="0.2">
      <c r="A3449" s="292" t="str">
        <f>B3407</f>
        <v/>
      </c>
      <c r="B3449" s="293" t="str">
        <f>C3407</f>
        <v/>
      </c>
      <c r="C3449" s="104"/>
      <c r="D3449" s="104" t="s">
        <v>34</v>
      </c>
      <c r="E3449" s="105"/>
      <c r="F3449" s="295" t="s">
        <v>35</v>
      </c>
      <c r="G3449" s="294">
        <f>SUBTOTAL(9,G3412:G3448)</f>
        <v>0</v>
      </c>
    </row>
    <row r="3451" spans="1:7" ht="24" customHeight="1" x14ac:dyDescent="0.2">
      <c r="A3451" s="274" t="s">
        <v>37</v>
      </c>
      <c r="B3451" s="275"/>
      <c r="C3451" s="275"/>
      <c r="D3451" s="275"/>
      <c r="E3451" s="275"/>
      <c r="F3451" s="275"/>
      <c r="G3451" s="276"/>
    </row>
    <row r="3452" spans="1:7" ht="24" customHeight="1" x14ac:dyDescent="0.2">
      <c r="A3452" s="277" t="s">
        <v>602</v>
      </c>
      <c r="B3452" s="93" t="str">
        <f>Comitente</f>
        <v>DIRECCION PROVINCIAL DE ESPACIOS VERDES</v>
      </c>
      <c r="C3452" s="89"/>
      <c r="D3452" s="94"/>
      <c r="E3452" s="94"/>
      <c r="F3452" s="95"/>
      <c r="G3452" s="278"/>
    </row>
    <row r="3453" spans="1:7" ht="24" customHeight="1" x14ac:dyDescent="0.2">
      <c r="A3453" s="277" t="s">
        <v>603</v>
      </c>
      <c r="B3453" s="93">
        <f>Contratista</f>
        <v>0</v>
      </c>
      <c r="C3453" s="90"/>
      <c r="D3453" s="90"/>
      <c r="E3453" s="90"/>
      <c r="F3453" s="96"/>
      <c r="G3453" s="279"/>
    </row>
    <row r="3454" spans="1:7" ht="24" customHeight="1" x14ac:dyDescent="0.2">
      <c r="A3454" s="277" t="s">
        <v>24</v>
      </c>
      <c r="B3454" s="93" t="str">
        <f>Obra</f>
        <v>MANTENIMIENTO DEL ÁREA VERDE Y SISITEMA DE RIEGO DEL 
PARQUE BELGRANO E INFINITO POR DESCUBRIR - RENGLON 3</v>
      </c>
      <c r="C3454" s="90"/>
      <c r="D3454" s="90"/>
      <c r="E3454" s="90"/>
      <c r="F3454" s="96" t="s">
        <v>38</v>
      </c>
      <c r="G3454" s="280">
        <f>Fecha_Base</f>
        <v>44908</v>
      </c>
    </row>
    <row r="3455" spans="1:7" ht="24" customHeight="1" x14ac:dyDescent="0.2">
      <c r="A3455" s="281" t="s">
        <v>601</v>
      </c>
      <c r="B3455" s="91" t="str">
        <f>Ubicación</f>
        <v>CAPITAL</v>
      </c>
      <c r="C3455" s="91"/>
      <c r="D3455" s="97"/>
      <c r="E3455" s="98"/>
      <c r="G3455" s="282"/>
    </row>
    <row r="3456" spans="1:7" ht="24" customHeight="1" x14ac:dyDescent="0.2">
      <c r="A3456" s="281" t="s">
        <v>39</v>
      </c>
      <c r="B3456" s="100" t="str">
        <f>IFERROR(VALUE(LEFT(B3457,FIND(".",B3457)-1)),"")</f>
        <v/>
      </c>
      <c r="C3456" s="92" t="str">
        <f>IFERROR(VLOOKUP(B3456,Tabla_CyP,2,FALSE),"")</f>
        <v/>
      </c>
      <c r="E3456" s="98"/>
      <c r="G3456" s="282"/>
    </row>
    <row r="3457" spans="1:123" ht="24" customHeight="1" x14ac:dyDescent="0.2">
      <c r="A3457" s="281" t="s">
        <v>25</v>
      </c>
      <c r="B3457" s="101" t="str">
        <f>IFERROR(VLOOKUP(COUNTIF($A$1:A3457,"ANALISIS DE PRECIOS"),Tabla_NumeroItem,2,FALSE),"")</f>
        <v/>
      </c>
      <c r="C3457" s="92" t="str">
        <f>IFERROR(VLOOKUP(B3457,Tabla_CyP,2,FALSE),"")</f>
        <v/>
      </c>
      <c r="D3457" s="97"/>
      <c r="E3457" s="98"/>
      <c r="F3457" s="96" t="s">
        <v>26</v>
      </c>
      <c r="G3457" s="283" t="str">
        <f>IFERROR(VLOOKUP(B3457,Tabla_CyP,4,FALSE),"")</f>
        <v/>
      </c>
    </row>
    <row r="3458" spans="1:123" ht="24" customHeight="1" x14ac:dyDescent="0.2">
      <c r="A3458" s="281"/>
      <c r="B3458" s="91"/>
      <c r="D3458" s="97"/>
      <c r="E3458" s="98"/>
      <c r="G3458" s="282"/>
    </row>
    <row r="3459" spans="1:123" ht="24" customHeight="1" x14ac:dyDescent="0.2">
      <c r="A3459" s="331" t="s">
        <v>507</v>
      </c>
      <c r="B3459" s="332"/>
      <c r="C3459" s="333" t="s">
        <v>0</v>
      </c>
      <c r="D3459" s="333" t="s">
        <v>27</v>
      </c>
      <c r="E3459" s="335" t="s">
        <v>28</v>
      </c>
      <c r="F3459" s="337" t="s">
        <v>29</v>
      </c>
      <c r="G3459" s="337" t="s">
        <v>30</v>
      </c>
    </row>
    <row r="3460" spans="1:123" s="97" customFormat="1" ht="24" customHeight="1" x14ac:dyDescent="0.2">
      <c r="A3460" s="102" t="s">
        <v>508</v>
      </c>
      <c r="B3460" s="102" t="s">
        <v>509</v>
      </c>
      <c r="C3460" s="334"/>
      <c r="D3460" s="334"/>
      <c r="E3460" s="336"/>
      <c r="F3460" s="338"/>
      <c r="G3460" s="338"/>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284"/>
      <c r="B3461" s="103"/>
      <c r="C3461" s="143" t="s">
        <v>604</v>
      </c>
      <c r="D3461" s="104"/>
      <c r="E3461" s="105"/>
      <c r="F3461" s="106"/>
      <c r="G3461" s="285"/>
    </row>
    <row r="3462" spans="1:123" s="229" customFormat="1" ht="24" customHeight="1" x14ac:dyDescent="0.2">
      <c r="A3462" s="224" t="str">
        <f t="shared" ref="A3462:A3475" si="1036">IFERROR(VLOOKUP(C3462,Tabla_Insumos,4,FALSE),"")</f>
        <v/>
      </c>
      <c r="B3462" s="222" t="str">
        <f>IFERROR(VLOOKUP(C3462,Tabla_Insumos,5,FALSE),"")</f>
        <v/>
      </c>
      <c r="C3462" s="223"/>
      <c r="D3462" s="224" t="str">
        <f t="shared" ref="D3462:D3475" si="1037">IFERROR(VLOOKUP(C3462,Tabla_Insumos,2,FALSE),"")</f>
        <v/>
      </c>
      <c r="E3462" s="225"/>
      <c r="F3462" s="226">
        <f t="shared" ref="F3462:F3475" si="1038">IFERROR(VLOOKUP(C3462,Tabla_Insumos,3,FALSE),0)</f>
        <v>0</v>
      </c>
      <c r="G3462" s="286">
        <f>ROUND(E3462*F3462,2)</f>
        <v>0</v>
      </c>
    </row>
    <row r="3463" spans="1:123" s="229" customFormat="1" ht="24" customHeight="1" x14ac:dyDescent="0.2">
      <c r="A3463" s="224" t="str">
        <f t="shared" si="1036"/>
        <v/>
      </c>
      <c r="B3463" s="222" t="str">
        <f t="shared" ref="B3463:B3475" si="1039">IFERROR(VLOOKUP(C3463,Tabla_Insumos,5,FALSE),"")</f>
        <v/>
      </c>
      <c r="C3463" s="223"/>
      <c r="D3463" s="224" t="str">
        <f t="shared" si="1037"/>
        <v/>
      </c>
      <c r="E3463" s="225"/>
      <c r="F3463" s="226">
        <f t="shared" si="1038"/>
        <v>0</v>
      </c>
      <c r="G3463" s="286">
        <f t="shared" ref="G3463:G3475" si="1040">ROUND(E3463*F3463,2)</f>
        <v>0</v>
      </c>
    </row>
    <row r="3464" spans="1:123" s="229" customFormat="1" ht="24" customHeight="1" x14ac:dyDescent="0.2">
      <c r="A3464" s="224" t="str">
        <f t="shared" si="1036"/>
        <v/>
      </c>
      <c r="B3464" s="222" t="str">
        <f t="shared" si="1039"/>
        <v/>
      </c>
      <c r="C3464" s="223"/>
      <c r="D3464" s="224" t="str">
        <f t="shared" si="1037"/>
        <v/>
      </c>
      <c r="E3464" s="225"/>
      <c r="F3464" s="226">
        <f t="shared" si="1038"/>
        <v>0</v>
      </c>
      <c r="G3464" s="286">
        <f t="shared" si="1040"/>
        <v>0</v>
      </c>
    </row>
    <row r="3465" spans="1:123" s="229" customFormat="1" ht="24" customHeight="1" x14ac:dyDescent="0.2">
      <c r="A3465" s="224" t="str">
        <f t="shared" si="1036"/>
        <v/>
      </c>
      <c r="B3465" s="222" t="str">
        <f t="shared" si="1039"/>
        <v/>
      </c>
      <c r="C3465" s="223"/>
      <c r="D3465" s="224" t="str">
        <f t="shared" si="1037"/>
        <v/>
      </c>
      <c r="E3465" s="225"/>
      <c r="F3465" s="226">
        <f t="shared" si="1038"/>
        <v>0</v>
      </c>
      <c r="G3465" s="286">
        <f t="shared" si="1040"/>
        <v>0</v>
      </c>
    </row>
    <row r="3466" spans="1:123" s="229" customFormat="1" ht="24" customHeight="1" x14ac:dyDescent="0.2">
      <c r="A3466" s="224" t="str">
        <f t="shared" si="1036"/>
        <v/>
      </c>
      <c r="B3466" s="222" t="str">
        <f t="shared" si="1039"/>
        <v/>
      </c>
      <c r="C3466" s="223"/>
      <c r="D3466" s="224" t="str">
        <f t="shared" si="1037"/>
        <v/>
      </c>
      <c r="E3466" s="225"/>
      <c r="F3466" s="226">
        <f t="shared" si="1038"/>
        <v>0</v>
      </c>
      <c r="G3466" s="286">
        <f t="shared" si="1040"/>
        <v>0</v>
      </c>
    </row>
    <row r="3467" spans="1:123" s="229" customFormat="1" ht="24" customHeight="1" x14ac:dyDescent="0.2">
      <c r="A3467" s="224" t="str">
        <f t="shared" si="1036"/>
        <v/>
      </c>
      <c r="B3467" s="222" t="str">
        <f t="shared" si="1039"/>
        <v/>
      </c>
      <c r="C3467" s="223"/>
      <c r="D3467" s="224" t="str">
        <f t="shared" si="1037"/>
        <v/>
      </c>
      <c r="E3467" s="225"/>
      <c r="F3467" s="226">
        <f t="shared" si="1038"/>
        <v>0</v>
      </c>
      <c r="G3467" s="286">
        <f t="shared" si="1040"/>
        <v>0</v>
      </c>
    </row>
    <row r="3468" spans="1:123" s="229" customFormat="1" ht="24" customHeight="1" x14ac:dyDescent="0.2">
      <c r="A3468" s="224" t="str">
        <f t="shared" si="1036"/>
        <v/>
      </c>
      <c r="B3468" s="222" t="str">
        <f t="shared" si="1039"/>
        <v/>
      </c>
      <c r="C3468" s="223"/>
      <c r="D3468" s="224" t="str">
        <f t="shared" si="1037"/>
        <v/>
      </c>
      <c r="E3468" s="225"/>
      <c r="F3468" s="226">
        <f t="shared" si="1038"/>
        <v>0</v>
      </c>
      <c r="G3468" s="286">
        <f t="shared" si="1040"/>
        <v>0</v>
      </c>
    </row>
    <row r="3469" spans="1:123" s="229" customFormat="1" ht="24" customHeight="1" x14ac:dyDescent="0.2">
      <c r="A3469" s="224" t="str">
        <f t="shared" si="1036"/>
        <v/>
      </c>
      <c r="B3469" s="222" t="str">
        <f t="shared" si="1039"/>
        <v/>
      </c>
      <c r="C3469" s="223"/>
      <c r="D3469" s="224" t="str">
        <f t="shared" si="1037"/>
        <v/>
      </c>
      <c r="E3469" s="225"/>
      <c r="F3469" s="226">
        <f t="shared" si="1038"/>
        <v>0</v>
      </c>
      <c r="G3469" s="286">
        <f t="shared" si="1040"/>
        <v>0</v>
      </c>
    </row>
    <row r="3470" spans="1:123" s="229" customFormat="1" ht="24" customHeight="1" x14ac:dyDescent="0.2">
      <c r="A3470" s="224" t="str">
        <f t="shared" si="1036"/>
        <v/>
      </c>
      <c r="B3470" s="222" t="str">
        <f t="shared" si="1039"/>
        <v/>
      </c>
      <c r="C3470" s="223"/>
      <c r="D3470" s="224" t="str">
        <f t="shared" si="1037"/>
        <v/>
      </c>
      <c r="E3470" s="225"/>
      <c r="F3470" s="226">
        <f t="shared" si="1038"/>
        <v>0</v>
      </c>
      <c r="G3470" s="286">
        <f t="shared" si="1040"/>
        <v>0</v>
      </c>
    </row>
    <row r="3471" spans="1:123" s="229" customFormat="1" ht="24" customHeight="1" x14ac:dyDescent="0.2">
      <c r="A3471" s="224" t="str">
        <f t="shared" si="1036"/>
        <v/>
      </c>
      <c r="B3471" s="222" t="str">
        <f t="shared" si="1039"/>
        <v/>
      </c>
      <c r="C3471" s="223"/>
      <c r="D3471" s="224" t="str">
        <f t="shared" si="1037"/>
        <v/>
      </c>
      <c r="E3471" s="225"/>
      <c r="F3471" s="226">
        <f t="shared" si="1038"/>
        <v>0</v>
      </c>
      <c r="G3471" s="286">
        <f t="shared" si="1040"/>
        <v>0</v>
      </c>
    </row>
    <row r="3472" spans="1:123" s="229" customFormat="1" ht="24" customHeight="1" x14ac:dyDescent="0.2">
      <c r="A3472" s="224" t="str">
        <f t="shared" si="1036"/>
        <v/>
      </c>
      <c r="B3472" s="222" t="str">
        <f t="shared" si="1039"/>
        <v/>
      </c>
      <c r="C3472" s="223"/>
      <c r="D3472" s="224" t="str">
        <f t="shared" si="1037"/>
        <v/>
      </c>
      <c r="E3472" s="225"/>
      <c r="F3472" s="226">
        <f t="shared" si="1038"/>
        <v>0</v>
      </c>
      <c r="G3472" s="286">
        <f t="shared" si="1040"/>
        <v>0</v>
      </c>
    </row>
    <row r="3473" spans="1:7" s="229" customFormat="1" ht="24" customHeight="1" x14ac:dyDescent="0.2">
      <c r="A3473" s="224" t="str">
        <f t="shared" si="1036"/>
        <v/>
      </c>
      <c r="B3473" s="222" t="str">
        <f t="shared" si="1039"/>
        <v/>
      </c>
      <c r="C3473" s="223"/>
      <c r="D3473" s="224" t="str">
        <f t="shared" si="1037"/>
        <v/>
      </c>
      <c r="E3473" s="225"/>
      <c r="F3473" s="226">
        <f t="shared" si="1038"/>
        <v>0</v>
      </c>
      <c r="G3473" s="286">
        <f t="shared" si="1040"/>
        <v>0</v>
      </c>
    </row>
    <row r="3474" spans="1:7" s="229" customFormat="1" ht="24" customHeight="1" x14ac:dyDescent="0.2">
      <c r="A3474" s="224" t="str">
        <f t="shared" si="1036"/>
        <v/>
      </c>
      <c r="B3474" s="222" t="str">
        <f t="shared" si="1039"/>
        <v/>
      </c>
      <c r="C3474" s="223"/>
      <c r="D3474" s="224" t="str">
        <f t="shared" si="1037"/>
        <v/>
      </c>
      <c r="E3474" s="225"/>
      <c r="F3474" s="226">
        <f t="shared" si="1038"/>
        <v>0</v>
      </c>
      <c r="G3474" s="286">
        <f t="shared" si="1040"/>
        <v>0</v>
      </c>
    </row>
    <row r="3475" spans="1:7" s="229" customFormat="1" ht="24" customHeight="1" x14ac:dyDescent="0.2">
      <c r="A3475" s="224" t="str">
        <f t="shared" si="1036"/>
        <v/>
      </c>
      <c r="B3475" s="222" t="str">
        <f t="shared" si="1039"/>
        <v/>
      </c>
      <c r="C3475" s="223"/>
      <c r="D3475" s="224" t="str">
        <f t="shared" si="1037"/>
        <v/>
      </c>
      <c r="E3475" s="225"/>
      <c r="F3475" s="227">
        <f t="shared" si="1038"/>
        <v>0</v>
      </c>
      <c r="G3475" s="286">
        <f t="shared" si="1040"/>
        <v>0</v>
      </c>
    </row>
    <row r="3476" spans="1:7" ht="24" customHeight="1" x14ac:dyDescent="0.2">
      <c r="A3476" s="287"/>
      <c r="D3476" s="97"/>
      <c r="E3476" s="98"/>
      <c r="F3476" s="273" t="s">
        <v>31</v>
      </c>
      <c r="G3476" s="288">
        <f>SUBTOTAL(9,G3462:G3475)</f>
        <v>0</v>
      </c>
    </row>
    <row r="3477" spans="1:7" ht="24" customHeight="1" x14ac:dyDescent="0.2">
      <c r="A3477" s="287"/>
      <c r="C3477" s="107" t="s">
        <v>605</v>
      </c>
      <c r="D3477" s="97"/>
      <c r="E3477" s="98"/>
      <c r="G3477" s="289"/>
    </row>
    <row r="3478" spans="1:7" s="229" customFormat="1" ht="24" customHeight="1" x14ac:dyDescent="0.2">
      <c r="A3478" s="224" t="str">
        <f t="shared" ref="A3478:A3485" si="1041">IFERROR(VLOOKUP(C3478,Tabla_Insumos,4,FALSE),"")</f>
        <v/>
      </c>
      <c r="B3478" s="222">
        <f t="shared" ref="B3478:B3485" si="1042">IFERROR(VLOOKUP(A3478,Tabla_Indices,5,FALSE),"")</f>
        <v>0</v>
      </c>
      <c r="C3478" s="223"/>
      <c r="D3478" s="224" t="str">
        <f t="shared" ref="D3478:D3485" si="1043">IFERROR(VLOOKUP(C3478,Tabla_Insumos,2,FALSE),"")</f>
        <v/>
      </c>
      <c r="E3478" s="225"/>
      <c r="F3478" s="228">
        <f t="shared" ref="F3478:F3485" si="1044">IFERROR(VLOOKUP(C3478,Tabla_Insumos,3,FALSE),0)</f>
        <v>0</v>
      </c>
      <c r="G3478" s="286">
        <f>ROUND(E3478*F3478,2)</f>
        <v>0</v>
      </c>
    </row>
    <row r="3479" spans="1:7" s="229" customFormat="1" ht="24" customHeight="1" x14ac:dyDescent="0.2">
      <c r="A3479" s="224" t="str">
        <f t="shared" si="1041"/>
        <v/>
      </c>
      <c r="B3479" s="222">
        <f t="shared" si="1042"/>
        <v>0</v>
      </c>
      <c r="C3479" s="223"/>
      <c r="D3479" s="224" t="str">
        <f t="shared" si="1043"/>
        <v/>
      </c>
      <c r="E3479" s="225"/>
      <c r="F3479" s="228">
        <f t="shared" si="1044"/>
        <v>0</v>
      </c>
      <c r="G3479" s="286">
        <f>ROUND(E3479*F3479,2)</f>
        <v>0</v>
      </c>
    </row>
    <row r="3480" spans="1:7" s="229" customFormat="1" ht="24" customHeight="1" x14ac:dyDescent="0.2">
      <c r="A3480" s="224" t="str">
        <f t="shared" si="1041"/>
        <v/>
      </c>
      <c r="B3480" s="222">
        <f t="shared" si="1042"/>
        <v>0</v>
      </c>
      <c r="C3480" s="223"/>
      <c r="D3480" s="224" t="str">
        <f t="shared" si="1043"/>
        <v/>
      </c>
      <c r="E3480" s="225"/>
      <c r="F3480" s="228">
        <f t="shared" si="1044"/>
        <v>0</v>
      </c>
      <c r="G3480" s="286">
        <f t="shared" ref="G3480:G3485" si="1045">ROUND(E3480*F3480,2)</f>
        <v>0</v>
      </c>
    </row>
    <row r="3481" spans="1:7" s="229" customFormat="1" ht="24" customHeight="1" x14ac:dyDescent="0.2">
      <c r="A3481" s="224" t="str">
        <f t="shared" si="1041"/>
        <v/>
      </c>
      <c r="B3481" s="222">
        <f t="shared" si="1042"/>
        <v>0</v>
      </c>
      <c r="C3481" s="223"/>
      <c r="D3481" s="224" t="str">
        <f t="shared" si="1043"/>
        <v/>
      </c>
      <c r="E3481" s="225"/>
      <c r="F3481" s="228">
        <f t="shared" si="1044"/>
        <v>0</v>
      </c>
      <c r="G3481" s="286">
        <f t="shared" si="1045"/>
        <v>0</v>
      </c>
    </row>
    <row r="3482" spans="1:7" s="229" customFormat="1" ht="24" customHeight="1" x14ac:dyDescent="0.2">
      <c r="A3482" s="224" t="str">
        <f t="shared" si="1041"/>
        <v/>
      </c>
      <c r="B3482" s="222">
        <f t="shared" si="1042"/>
        <v>0</v>
      </c>
      <c r="C3482" s="223"/>
      <c r="D3482" s="224" t="str">
        <f t="shared" si="1043"/>
        <v/>
      </c>
      <c r="E3482" s="225"/>
      <c r="F3482" s="226">
        <f t="shared" si="1044"/>
        <v>0</v>
      </c>
      <c r="G3482" s="286">
        <f t="shared" si="1045"/>
        <v>0</v>
      </c>
    </row>
    <row r="3483" spans="1:7" s="229" customFormat="1" ht="24" customHeight="1" x14ac:dyDescent="0.2">
      <c r="A3483" s="224" t="str">
        <f t="shared" si="1041"/>
        <v/>
      </c>
      <c r="B3483" s="222">
        <f t="shared" si="1042"/>
        <v>0</v>
      </c>
      <c r="C3483" s="223"/>
      <c r="D3483" s="224" t="str">
        <f t="shared" si="1043"/>
        <v/>
      </c>
      <c r="E3483" s="225"/>
      <c r="F3483" s="226">
        <f t="shared" si="1044"/>
        <v>0</v>
      </c>
      <c r="G3483" s="286">
        <f t="shared" si="1045"/>
        <v>0</v>
      </c>
    </row>
    <row r="3484" spans="1:7" s="229" customFormat="1" ht="24" customHeight="1" x14ac:dyDescent="0.2">
      <c r="A3484" s="224" t="str">
        <f t="shared" si="1041"/>
        <v/>
      </c>
      <c r="B3484" s="222">
        <f t="shared" si="1042"/>
        <v>0</v>
      </c>
      <c r="C3484" s="223"/>
      <c r="D3484" s="224" t="str">
        <f t="shared" si="1043"/>
        <v/>
      </c>
      <c r="E3484" s="225"/>
      <c r="F3484" s="226">
        <f t="shared" si="1044"/>
        <v>0</v>
      </c>
      <c r="G3484" s="286">
        <f t="shared" si="1045"/>
        <v>0</v>
      </c>
    </row>
    <row r="3485" spans="1:7" s="229" customFormat="1" ht="24" customHeight="1" x14ac:dyDescent="0.2">
      <c r="A3485" s="224" t="str">
        <f t="shared" si="1041"/>
        <v/>
      </c>
      <c r="B3485" s="222">
        <f t="shared" si="1042"/>
        <v>0</v>
      </c>
      <c r="C3485" s="223"/>
      <c r="D3485" s="224" t="str">
        <f t="shared" si="1043"/>
        <v/>
      </c>
      <c r="E3485" s="225"/>
      <c r="F3485" s="226">
        <f t="shared" si="1044"/>
        <v>0</v>
      </c>
      <c r="G3485" s="286">
        <f t="shared" si="1045"/>
        <v>0</v>
      </c>
    </row>
    <row r="3486" spans="1:7" ht="24" customHeight="1" x14ac:dyDescent="0.2">
      <c r="A3486" s="287"/>
      <c r="D3486" s="97"/>
      <c r="E3486" s="98"/>
      <c r="F3486" s="273" t="s">
        <v>32</v>
      </c>
      <c r="G3486" s="288">
        <f>SUBTOTAL(9,G3478:G3485)</f>
        <v>0</v>
      </c>
    </row>
    <row r="3487" spans="1:7" ht="24" customHeight="1" x14ac:dyDescent="0.2">
      <c r="A3487" s="287"/>
      <c r="C3487" s="107" t="s">
        <v>606</v>
      </c>
      <c r="D3487" s="97"/>
      <c r="E3487" s="98"/>
      <c r="G3487" s="289"/>
    </row>
    <row r="3488" spans="1:7" s="229" customFormat="1" ht="24" customHeight="1" x14ac:dyDescent="0.2">
      <c r="A3488" s="224" t="str">
        <f t="shared" ref="A3488:A3496" si="1046">IFERROR(VLOOKUP(C3488,Tabla_Insumos,4,FALSE),"")</f>
        <v/>
      </c>
      <c r="B3488" s="222" t="str">
        <f t="shared" ref="B3488:B3496" si="1047">IFERROR(VLOOKUP(C3488,Tabla_Insumos,5,FALSE),"")</f>
        <v/>
      </c>
      <c r="C3488" s="223"/>
      <c r="D3488" s="224" t="str">
        <f t="shared" ref="D3488:D3496" si="1048">IFERROR(VLOOKUP(C3488,Tabla_Insumos,2,FALSE),"")</f>
        <v/>
      </c>
      <c r="E3488" s="225"/>
      <c r="F3488" s="226">
        <f t="shared" ref="F3488:F3496" si="1049">IFERROR(VLOOKUP(C3488,Tabla_Insumos,3,FALSE),0)</f>
        <v>0</v>
      </c>
      <c r="G3488" s="286">
        <f t="shared" ref="G3488:G3496" si="1050">ROUND(E3488*F3488,2)</f>
        <v>0</v>
      </c>
    </row>
    <row r="3489" spans="1:7" s="229" customFormat="1" ht="24" customHeight="1" x14ac:dyDescent="0.2">
      <c r="A3489" s="224" t="str">
        <f t="shared" si="1046"/>
        <v/>
      </c>
      <c r="B3489" s="222" t="str">
        <f t="shared" si="1047"/>
        <v/>
      </c>
      <c r="C3489" s="223"/>
      <c r="D3489" s="224" t="str">
        <f t="shared" si="1048"/>
        <v/>
      </c>
      <c r="E3489" s="225"/>
      <c r="F3489" s="226">
        <f t="shared" si="1049"/>
        <v>0</v>
      </c>
      <c r="G3489" s="286">
        <f t="shared" si="1050"/>
        <v>0</v>
      </c>
    </row>
    <row r="3490" spans="1:7" s="229" customFormat="1" ht="24" customHeight="1" x14ac:dyDescent="0.2">
      <c r="A3490" s="224" t="str">
        <f t="shared" si="1046"/>
        <v/>
      </c>
      <c r="B3490" s="222" t="str">
        <f t="shared" si="1047"/>
        <v/>
      </c>
      <c r="C3490" s="223"/>
      <c r="D3490" s="224" t="str">
        <f t="shared" si="1048"/>
        <v/>
      </c>
      <c r="E3490" s="225"/>
      <c r="F3490" s="226">
        <f t="shared" si="1049"/>
        <v>0</v>
      </c>
      <c r="G3490" s="286">
        <f t="shared" si="1050"/>
        <v>0</v>
      </c>
    </row>
    <row r="3491" spans="1:7" s="229" customFormat="1" ht="24" customHeight="1" x14ac:dyDescent="0.2">
      <c r="A3491" s="224" t="str">
        <f t="shared" si="1046"/>
        <v/>
      </c>
      <c r="B3491" s="222" t="str">
        <f t="shared" si="1047"/>
        <v/>
      </c>
      <c r="C3491" s="223"/>
      <c r="D3491" s="224" t="str">
        <f t="shared" si="1048"/>
        <v/>
      </c>
      <c r="E3491" s="225"/>
      <c r="F3491" s="226">
        <f t="shared" si="1049"/>
        <v>0</v>
      </c>
      <c r="G3491" s="286">
        <f t="shared" si="1050"/>
        <v>0</v>
      </c>
    </row>
    <row r="3492" spans="1:7" s="229" customFormat="1" ht="24" customHeight="1" x14ac:dyDescent="0.2">
      <c r="A3492" s="224" t="str">
        <f t="shared" si="1046"/>
        <v/>
      </c>
      <c r="B3492" s="222" t="str">
        <f t="shared" si="1047"/>
        <v/>
      </c>
      <c r="C3492" s="223"/>
      <c r="D3492" s="224" t="str">
        <f t="shared" si="1048"/>
        <v/>
      </c>
      <c r="E3492" s="225"/>
      <c r="F3492" s="226">
        <f t="shared" si="1049"/>
        <v>0</v>
      </c>
      <c r="G3492" s="286">
        <f t="shared" si="1050"/>
        <v>0</v>
      </c>
    </row>
    <row r="3493" spans="1:7" s="229" customFormat="1" ht="24" customHeight="1" x14ac:dyDescent="0.2">
      <c r="A3493" s="224" t="str">
        <f t="shared" si="1046"/>
        <v/>
      </c>
      <c r="B3493" s="222" t="str">
        <f t="shared" si="1047"/>
        <v/>
      </c>
      <c r="C3493" s="223"/>
      <c r="D3493" s="224" t="str">
        <f t="shared" si="1048"/>
        <v/>
      </c>
      <c r="E3493" s="225"/>
      <c r="F3493" s="226">
        <f t="shared" si="1049"/>
        <v>0</v>
      </c>
      <c r="G3493" s="286">
        <f t="shared" si="1050"/>
        <v>0</v>
      </c>
    </row>
    <row r="3494" spans="1:7" s="229" customFormat="1" ht="24" customHeight="1" x14ac:dyDescent="0.2">
      <c r="A3494" s="224" t="str">
        <f t="shared" si="1046"/>
        <v/>
      </c>
      <c r="B3494" s="222" t="str">
        <f t="shared" si="1047"/>
        <v/>
      </c>
      <c r="C3494" s="223"/>
      <c r="D3494" s="224" t="str">
        <f t="shared" si="1048"/>
        <v/>
      </c>
      <c r="E3494" s="225"/>
      <c r="F3494" s="226">
        <f t="shared" si="1049"/>
        <v>0</v>
      </c>
      <c r="G3494" s="286">
        <f t="shared" si="1050"/>
        <v>0</v>
      </c>
    </row>
    <row r="3495" spans="1:7" s="229" customFormat="1" ht="24" customHeight="1" x14ac:dyDescent="0.2">
      <c r="A3495" s="224" t="str">
        <f t="shared" si="1046"/>
        <v/>
      </c>
      <c r="B3495" s="222" t="str">
        <f t="shared" si="1047"/>
        <v/>
      </c>
      <c r="C3495" s="223"/>
      <c r="D3495" s="224" t="str">
        <f t="shared" si="1048"/>
        <v/>
      </c>
      <c r="E3495" s="225"/>
      <c r="F3495" s="226">
        <f t="shared" si="1049"/>
        <v>0</v>
      </c>
      <c r="G3495" s="286">
        <f t="shared" si="1050"/>
        <v>0</v>
      </c>
    </row>
    <row r="3496" spans="1:7" s="229" customFormat="1" ht="24" customHeight="1" x14ac:dyDescent="0.2">
      <c r="A3496" s="224" t="str">
        <f t="shared" si="1046"/>
        <v/>
      </c>
      <c r="B3496" s="222" t="str">
        <f t="shared" si="1047"/>
        <v/>
      </c>
      <c r="C3496" s="223"/>
      <c r="D3496" s="224" t="str">
        <f t="shared" si="1048"/>
        <v/>
      </c>
      <c r="E3496" s="225"/>
      <c r="F3496" s="226">
        <f t="shared" si="1049"/>
        <v>0</v>
      </c>
      <c r="G3496" s="286">
        <f t="shared" si="1050"/>
        <v>0</v>
      </c>
    </row>
    <row r="3497" spans="1:7" ht="24" customHeight="1" x14ac:dyDescent="0.2">
      <c r="A3497" s="290"/>
      <c r="B3497" s="97"/>
      <c r="D3497" s="97"/>
      <c r="E3497" s="98"/>
      <c r="F3497" s="273" t="s">
        <v>33</v>
      </c>
      <c r="G3497" s="288">
        <f>SUBTOTAL(9,G3488:G3496)</f>
        <v>0</v>
      </c>
    </row>
    <row r="3498" spans="1:7" ht="24" customHeight="1" x14ac:dyDescent="0.2">
      <c r="A3498" s="291"/>
      <c r="B3498" s="97"/>
      <c r="D3498" s="97"/>
      <c r="E3498" s="98"/>
      <c r="G3498" s="289"/>
    </row>
    <row r="3499" spans="1:7" ht="24" customHeight="1" x14ac:dyDescent="0.2">
      <c r="A3499" s="292" t="str">
        <f>B3457</f>
        <v/>
      </c>
      <c r="B3499" s="293" t="str">
        <f>C3457</f>
        <v/>
      </c>
      <c r="C3499" s="104"/>
      <c r="D3499" s="104" t="s">
        <v>34</v>
      </c>
      <c r="E3499" s="105"/>
      <c r="F3499" s="295" t="s">
        <v>35</v>
      </c>
      <c r="G3499" s="294">
        <f>SUBTOTAL(9,G3462:G3498)</f>
        <v>0</v>
      </c>
    </row>
    <row r="3501" spans="1:7" ht="24" customHeight="1" x14ac:dyDescent="0.2">
      <c r="A3501" s="274" t="s">
        <v>37</v>
      </c>
      <c r="B3501" s="275"/>
      <c r="C3501" s="275"/>
      <c r="D3501" s="275"/>
      <c r="E3501" s="275"/>
      <c r="F3501" s="275"/>
      <c r="G3501" s="276"/>
    </row>
    <row r="3502" spans="1:7" ht="24" customHeight="1" x14ac:dyDescent="0.2">
      <c r="A3502" s="277" t="s">
        <v>602</v>
      </c>
      <c r="B3502" s="93" t="str">
        <f>Comitente</f>
        <v>DIRECCION PROVINCIAL DE ESPACIOS VERDES</v>
      </c>
      <c r="C3502" s="89"/>
      <c r="D3502" s="94"/>
      <c r="E3502" s="94"/>
      <c r="F3502" s="95"/>
      <c r="G3502" s="278"/>
    </row>
    <row r="3503" spans="1:7" ht="24" customHeight="1" x14ac:dyDescent="0.2">
      <c r="A3503" s="277" t="s">
        <v>603</v>
      </c>
      <c r="B3503" s="93">
        <f>Contratista</f>
        <v>0</v>
      </c>
      <c r="C3503" s="90"/>
      <c r="D3503" s="90"/>
      <c r="E3503" s="90"/>
      <c r="F3503" s="96"/>
      <c r="G3503" s="279"/>
    </row>
    <row r="3504" spans="1:7" ht="24" customHeight="1" x14ac:dyDescent="0.2">
      <c r="A3504" s="277" t="s">
        <v>24</v>
      </c>
      <c r="B3504" s="93" t="str">
        <f>Obra</f>
        <v>MANTENIMIENTO DEL ÁREA VERDE Y SISITEMA DE RIEGO DEL 
PARQUE BELGRANO E INFINITO POR DESCUBRIR - RENGLON 3</v>
      </c>
      <c r="C3504" s="90"/>
      <c r="D3504" s="90"/>
      <c r="E3504" s="90"/>
      <c r="F3504" s="96" t="s">
        <v>38</v>
      </c>
      <c r="G3504" s="280">
        <f>Fecha_Base</f>
        <v>44908</v>
      </c>
    </row>
    <row r="3505" spans="1:123" ht="24" customHeight="1" x14ac:dyDescent="0.2">
      <c r="A3505" s="281" t="s">
        <v>601</v>
      </c>
      <c r="B3505" s="91" t="str">
        <f>Ubicación</f>
        <v>CAPITAL</v>
      </c>
      <c r="C3505" s="91"/>
      <c r="D3505" s="97"/>
      <c r="E3505" s="98"/>
      <c r="G3505" s="282"/>
    </row>
    <row r="3506" spans="1:123" ht="24" customHeight="1" x14ac:dyDescent="0.2">
      <c r="A3506" s="281" t="s">
        <v>39</v>
      </c>
      <c r="B3506" s="100" t="str">
        <f>IFERROR(VALUE(LEFT(B3507,FIND(".",B3507)-1)),"")</f>
        <v/>
      </c>
      <c r="C3506" s="92" t="str">
        <f>IFERROR(VLOOKUP(B3506,Tabla_CyP,2,FALSE),"")</f>
        <v/>
      </c>
      <c r="E3506" s="98"/>
      <c r="G3506" s="282"/>
    </row>
    <row r="3507" spans="1:123" ht="24" customHeight="1" x14ac:dyDescent="0.2">
      <c r="A3507" s="281" t="s">
        <v>25</v>
      </c>
      <c r="B3507" s="101" t="str">
        <f>IFERROR(VLOOKUP(COUNTIF($A$1:A3507,"ANALISIS DE PRECIOS"),Tabla_NumeroItem,2,FALSE),"")</f>
        <v/>
      </c>
      <c r="C3507" s="92" t="str">
        <f>IFERROR(VLOOKUP(B3507,Tabla_CyP,2,FALSE),"")</f>
        <v/>
      </c>
      <c r="D3507" s="97"/>
      <c r="E3507" s="98"/>
      <c r="F3507" s="96" t="s">
        <v>26</v>
      </c>
      <c r="G3507" s="283" t="str">
        <f>IFERROR(VLOOKUP(B3507,Tabla_CyP,4,FALSE),"")</f>
        <v/>
      </c>
    </row>
    <row r="3508" spans="1:123" ht="24" customHeight="1" x14ac:dyDescent="0.2">
      <c r="A3508" s="281"/>
      <c r="B3508" s="91"/>
      <c r="D3508" s="97"/>
      <c r="E3508" s="98"/>
      <c r="G3508" s="282"/>
    </row>
    <row r="3509" spans="1:123" ht="24" customHeight="1" x14ac:dyDescent="0.2">
      <c r="A3509" s="331" t="s">
        <v>507</v>
      </c>
      <c r="B3509" s="332"/>
      <c r="C3509" s="333" t="s">
        <v>0</v>
      </c>
      <c r="D3509" s="333" t="s">
        <v>27</v>
      </c>
      <c r="E3509" s="335" t="s">
        <v>28</v>
      </c>
      <c r="F3509" s="337" t="s">
        <v>29</v>
      </c>
      <c r="G3509" s="337" t="s">
        <v>30</v>
      </c>
    </row>
    <row r="3510" spans="1:123" s="97" customFormat="1" ht="24" customHeight="1" x14ac:dyDescent="0.2">
      <c r="A3510" s="102" t="s">
        <v>508</v>
      </c>
      <c r="B3510" s="102" t="s">
        <v>509</v>
      </c>
      <c r="C3510" s="334"/>
      <c r="D3510" s="334"/>
      <c r="E3510" s="336"/>
      <c r="F3510" s="338"/>
      <c r="G3510" s="338"/>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284"/>
      <c r="B3511" s="103"/>
      <c r="C3511" s="143" t="s">
        <v>604</v>
      </c>
      <c r="D3511" s="104"/>
      <c r="E3511" s="105"/>
      <c r="F3511" s="106"/>
      <c r="G3511" s="285"/>
    </row>
    <row r="3512" spans="1:123" s="229" customFormat="1" ht="24" customHeight="1" x14ac:dyDescent="0.2">
      <c r="A3512" s="224" t="str">
        <f t="shared" ref="A3512:A3525" si="1051">IFERROR(VLOOKUP(C3512,Tabla_Insumos,4,FALSE),"")</f>
        <v/>
      </c>
      <c r="B3512" s="222" t="str">
        <f>IFERROR(VLOOKUP(C3512,Tabla_Insumos,5,FALSE),"")</f>
        <v/>
      </c>
      <c r="C3512" s="223"/>
      <c r="D3512" s="224" t="str">
        <f t="shared" ref="D3512:D3525" si="1052">IFERROR(VLOOKUP(C3512,Tabla_Insumos,2,FALSE),"")</f>
        <v/>
      </c>
      <c r="E3512" s="225"/>
      <c r="F3512" s="226">
        <f t="shared" ref="F3512:F3525" si="1053">IFERROR(VLOOKUP(C3512,Tabla_Insumos,3,FALSE),0)</f>
        <v>0</v>
      </c>
      <c r="G3512" s="286">
        <f>ROUND(E3512*F3512,2)</f>
        <v>0</v>
      </c>
    </row>
    <row r="3513" spans="1:123" s="229" customFormat="1" ht="24" customHeight="1" x14ac:dyDescent="0.2">
      <c r="A3513" s="224" t="str">
        <f t="shared" si="1051"/>
        <v/>
      </c>
      <c r="B3513" s="222" t="str">
        <f t="shared" ref="B3513:B3525" si="1054">IFERROR(VLOOKUP(C3513,Tabla_Insumos,5,FALSE),"")</f>
        <v/>
      </c>
      <c r="C3513" s="223"/>
      <c r="D3513" s="224" t="str">
        <f t="shared" si="1052"/>
        <v/>
      </c>
      <c r="E3513" s="225"/>
      <c r="F3513" s="226">
        <f t="shared" si="1053"/>
        <v>0</v>
      </c>
      <c r="G3513" s="286">
        <f t="shared" ref="G3513:G3525" si="1055">ROUND(E3513*F3513,2)</f>
        <v>0</v>
      </c>
    </row>
    <row r="3514" spans="1:123" s="229" customFormat="1" ht="24" customHeight="1" x14ac:dyDescent="0.2">
      <c r="A3514" s="224" t="str">
        <f t="shared" si="1051"/>
        <v/>
      </c>
      <c r="B3514" s="222" t="str">
        <f t="shared" si="1054"/>
        <v/>
      </c>
      <c r="C3514" s="223"/>
      <c r="D3514" s="224" t="str">
        <f t="shared" si="1052"/>
        <v/>
      </c>
      <c r="E3514" s="225"/>
      <c r="F3514" s="226">
        <f t="shared" si="1053"/>
        <v>0</v>
      </c>
      <c r="G3514" s="286">
        <f t="shared" si="1055"/>
        <v>0</v>
      </c>
    </row>
    <row r="3515" spans="1:123" s="229" customFormat="1" ht="24" customHeight="1" x14ac:dyDescent="0.2">
      <c r="A3515" s="224" t="str">
        <f t="shared" si="1051"/>
        <v/>
      </c>
      <c r="B3515" s="222" t="str">
        <f t="shared" si="1054"/>
        <v/>
      </c>
      <c r="C3515" s="223"/>
      <c r="D3515" s="224" t="str">
        <f t="shared" si="1052"/>
        <v/>
      </c>
      <c r="E3515" s="225"/>
      <c r="F3515" s="226">
        <f t="shared" si="1053"/>
        <v>0</v>
      </c>
      <c r="G3515" s="286">
        <f t="shared" si="1055"/>
        <v>0</v>
      </c>
    </row>
    <row r="3516" spans="1:123" s="229" customFormat="1" ht="24" customHeight="1" x14ac:dyDescent="0.2">
      <c r="A3516" s="224" t="str">
        <f t="shared" si="1051"/>
        <v/>
      </c>
      <c r="B3516" s="222" t="str">
        <f t="shared" si="1054"/>
        <v/>
      </c>
      <c r="C3516" s="223"/>
      <c r="D3516" s="224" t="str">
        <f t="shared" si="1052"/>
        <v/>
      </c>
      <c r="E3516" s="225"/>
      <c r="F3516" s="226">
        <f t="shared" si="1053"/>
        <v>0</v>
      </c>
      <c r="G3516" s="286">
        <f t="shared" si="1055"/>
        <v>0</v>
      </c>
    </row>
    <row r="3517" spans="1:123" s="229" customFormat="1" ht="24" customHeight="1" x14ac:dyDescent="0.2">
      <c r="A3517" s="224" t="str">
        <f t="shared" si="1051"/>
        <v/>
      </c>
      <c r="B3517" s="222" t="str">
        <f t="shared" si="1054"/>
        <v/>
      </c>
      <c r="C3517" s="223"/>
      <c r="D3517" s="224" t="str">
        <f t="shared" si="1052"/>
        <v/>
      </c>
      <c r="E3517" s="225"/>
      <c r="F3517" s="226">
        <f t="shared" si="1053"/>
        <v>0</v>
      </c>
      <c r="G3517" s="286">
        <f t="shared" si="1055"/>
        <v>0</v>
      </c>
    </row>
    <row r="3518" spans="1:123" s="229" customFormat="1" ht="24" customHeight="1" x14ac:dyDescent="0.2">
      <c r="A3518" s="224" t="str">
        <f t="shared" si="1051"/>
        <v/>
      </c>
      <c r="B3518" s="222" t="str">
        <f t="shared" si="1054"/>
        <v/>
      </c>
      <c r="C3518" s="223"/>
      <c r="D3518" s="224" t="str">
        <f t="shared" si="1052"/>
        <v/>
      </c>
      <c r="E3518" s="225"/>
      <c r="F3518" s="226">
        <f t="shared" si="1053"/>
        <v>0</v>
      </c>
      <c r="G3518" s="286">
        <f t="shared" si="1055"/>
        <v>0</v>
      </c>
    </row>
    <row r="3519" spans="1:123" s="229" customFormat="1" ht="24" customHeight="1" x14ac:dyDescent="0.2">
      <c r="A3519" s="224" t="str">
        <f t="shared" si="1051"/>
        <v/>
      </c>
      <c r="B3519" s="222" t="str">
        <f t="shared" si="1054"/>
        <v/>
      </c>
      <c r="C3519" s="223"/>
      <c r="D3519" s="224" t="str">
        <f t="shared" si="1052"/>
        <v/>
      </c>
      <c r="E3519" s="225"/>
      <c r="F3519" s="226">
        <f t="shared" si="1053"/>
        <v>0</v>
      </c>
      <c r="G3519" s="286">
        <f t="shared" si="1055"/>
        <v>0</v>
      </c>
    </row>
    <row r="3520" spans="1:123" s="229" customFormat="1" ht="24" customHeight="1" x14ac:dyDescent="0.2">
      <c r="A3520" s="224" t="str">
        <f t="shared" si="1051"/>
        <v/>
      </c>
      <c r="B3520" s="222" t="str">
        <f t="shared" si="1054"/>
        <v/>
      </c>
      <c r="C3520" s="223"/>
      <c r="D3520" s="224" t="str">
        <f t="shared" si="1052"/>
        <v/>
      </c>
      <c r="E3520" s="225"/>
      <c r="F3520" s="226">
        <f t="shared" si="1053"/>
        <v>0</v>
      </c>
      <c r="G3520" s="286">
        <f t="shared" si="1055"/>
        <v>0</v>
      </c>
    </row>
    <row r="3521" spans="1:7" s="229" customFormat="1" ht="24" customHeight="1" x14ac:dyDescent="0.2">
      <c r="A3521" s="224" t="str">
        <f t="shared" si="1051"/>
        <v/>
      </c>
      <c r="B3521" s="222" t="str">
        <f t="shared" si="1054"/>
        <v/>
      </c>
      <c r="C3521" s="223"/>
      <c r="D3521" s="224" t="str">
        <f t="shared" si="1052"/>
        <v/>
      </c>
      <c r="E3521" s="225"/>
      <c r="F3521" s="226">
        <f t="shared" si="1053"/>
        <v>0</v>
      </c>
      <c r="G3521" s="286">
        <f t="shared" si="1055"/>
        <v>0</v>
      </c>
    </row>
    <row r="3522" spans="1:7" s="229" customFormat="1" ht="24" customHeight="1" x14ac:dyDescent="0.2">
      <c r="A3522" s="224" t="str">
        <f t="shared" si="1051"/>
        <v/>
      </c>
      <c r="B3522" s="222" t="str">
        <f t="shared" si="1054"/>
        <v/>
      </c>
      <c r="C3522" s="223"/>
      <c r="D3522" s="224" t="str">
        <f t="shared" si="1052"/>
        <v/>
      </c>
      <c r="E3522" s="225"/>
      <c r="F3522" s="226">
        <f t="shared" si="1053"/>
        <v>0</v>
      </c>
      <c r="G3522" s="286">
        <f t="shared" si="1055"/>
        <v>0</v>
      </c>
    </row>
    <row r="3523" spans="1:7" s="229" customFormat="1" ht="24" customHeight="1" x14ac:dyDescent="0.2">
      <c r="A3523" s="224" t="str">
        <f t="shared" si="1051"/>
        <v/>
      </c>
      <c r="B3523" s="222" t="str">
        <f t="shared" si="1054"/>
        <v/>
      </c>
      <c r="C3523" s="223"/>
      <c r="D3523" s="224" t="str">
        <f t="shared" si="1052"/>
        <v/>
      </c>
      <c r="E3523" s="225"/>
      <c r="F3523" s="226">
        <f t="shared" si="1053"/>
        <v>0</v>
      </c>
      <c r="G3523" s="286">
        <f t="shared" si="1055"/>
        <v>0</v>
      </c>
    </row>
    <row r="3524" spans="1:7" s="229" customFormat="1" ht="24" customHeight="1" x14ac:dyDescent="0.2">
      <c r="A3524" s="224" t="str">
        <f t="shared" si="1051"/>
        <v/>
      </c>
      <c r="B3524" s="222" t="str">
        <f t="shared" si="1054"/>
        <v/>
      </c>
      <c r="C3524" s="223"/>
      <c r="D3524" s="224" t="str">
        <f t="shared" si="1052"/>
        <v/>
      </c>
      <c r="E3524" s="225"/>
      <c r="F3524" s="226">
        <f t="shared" si="1053"/>
        <v>0</v>
      </c>
      <c r="G3524" s="286">
        <f t="shared" si="1055"/>
        <v>0</v>
      </c>
    </row>
    <row r="3525" spans="1:7" s="229" customFormat="1" ht="24" customHeight="1" x14ac:dyDescent="0.2">
      <c r="A3525" s="224" t="str">
        <f t="shared" si="1051"/>
        <v/>
      </c>
      <c r="B3525" s="222" t="str">
        <f t="shared" si="1054"/>
        <v/>
      </c>
      <c r="C3525" s="223"/>
      <c r="D3525" s="224" t="str">
        <f t="shared" si="1052"/>
        <v/>
      </c>
      <c r="E3525" s="225"/>
      <c r="F3525" s="227">
        <f t="shared" si="1053"/>
        <v>0</v>
      </c>
      <c r="G3525" s="286">
        <f t="shared" si="1055"/>
        <v>0</v>
      </c>
    </row>
    <row r="3526" spans="1:7" ht="24" customHeight="1" x14ac:dyDescent="0.2">
      <c r="A3526" s="287"/>
      <c r="D3526" s="97"/>
      <c r="E3526" s="98"/>
      <c r="F3526" s="273" t="s">
        <v>31</v>
      </c>
      <c r="G3526" s="288">
        <f>SUBTOTAL(9,G3512:G3525)</f>
        <v>0</v>
      </c>
    </row>
    <row r="3527" spans="1:7" ht="24" customHeight="1" x14ac:dyDescent="0.2">
      <c r="A3527" s="287"/>
      <c r="C3527" s="107" t="s">
        <v>605</v>
      </c>
      <c r="D3527" s="97"/>
      <c r="E3527" s="98"/>
      <c r="G3527" s="289"/>
    </row>
    <row r="3528" spans="1:7" s="229" customFormat="1" ht="24" customHeight="1" x14ac:dyDescent="0.2">
      <c r="A3528" s="224" t="str">
        <f t="shared" ref="A3528:A3535" si="1056">IFERROR(VLOOKUP(C3528,Tabla_Insumos,4,FALSE),"")</f>
        <v/>
      </c>
      <c r="B3528" s="222">
        <f t="shared" ref="B3528:B3535" si="1057">IFERROR(VLOOKUP(A3528,Tabla_Indices,5,FALSE),"")</f>
        <v>0</v>
      </c>
      <c r="C3528" s="223"/>
      <c r="D3528" s="224" t="str">
        <f t="shared" ref="D3528:D3535" si="1058">IFERROR(VLOOKUP(C3528,Tabla_Insumos,2,FALSE),"")</f>
        <v/>
      </c>
      <c r="E3528" s="225"/>
      <c r="F3528" s="228">
        <f t="shared" ref="F3528:F3535" si="1059">IFERROR(VLOOKUP(C3528,Tabla_Insumos,3,FALSE),0)</f>
        <v>0</v>
      </c>
      <c r="G3528" s="286">
        <f>ROUND(E3528*F3528,2)</f>
        <v>0</v>
      </c>
    </row>
    <row r="3529" spans="1:7" s="229" customFormat="1" ht="24" customHeight="1" x14ac:dyDescent="0.2">
      <c r="A3529" s="224" t="str">
        <f t="shared" si="1056"/>
        <v/>
      </c>
      <c r="B3529" s="222">
        <f t="shared" si="1057"/>
        <v>0</v>
      </c>
      <c r="C3529" s="223"/>
      <c r="D3529" s="224" t="str">
        <f t="shared" si="1058"/>
        <v/>
      </c>
      <c r="E3529" s="225"/>
      <c r="F3529" s="228">
        <f t="shared" si="1059"/>
        <v>0</v>
      </c>
      <c r="G3529" s="286">
        <f>ROUND(E3529*F3529,2)</f>
        <v>0</v>
      </c>
    </row>
    <row r="3530" spans="1:7" s="229" customFormat="1" ht="24" customHeight="1" x14ac:dyDescent="0.2">
      <c r="A3530" s="224" t="str">
        <f t="shared" si="1056"/>
        <v/>
      </c>
      <c r="B3530" s="222">
        <f t="shared" si="1057"/>
        <v>0</v>
      </c>
      <c r="C3530" s="223"/>
      <c r="D3530" s="224" t="str">
        <f t="shared" si="1058"/>
        <v/>
      </c>
      <c r="E3530" s="225"/>
      <c r="F3530" s="228">
        <f t="shared" si="1059"/>
        <v>0</v>
      </c>
      <c r="G3530" s="286">
        <f t="shared" ref="G3530:G3535" si="1060">ROUND(E3530*F3530,2)</f>
        <v>0</v>
      </c>
    </row>
    <row r="3531" spans="1:7" s="229" customFormat="1" ht="24" customHeight="1" x14ac:dyDescent="0.2">
      <c r="A3531" s="224" t="str">
        <f t="shared" si="1056"/>
        <v/>
      </c>
      <c r="B3531" s="222">
        <f t="shared" si="1057"/>
        <v>0</v>
      </c>
      <c r="C3531" s="223"/>
      <c r="D3531" s="224" t="str">
        <f t="shared" si="1058"/>
        <v/>
      </c>
      <c r="E3531" s="225"/>
      <c r="F3531" s="228">
        <f t="shared" si="1059"/>
        <v>0</v>
      </c>
      <c r="G3531" s="286">
        <f t="shared" si="1060"/>
        <v>0</v>
      </c>
    </row>
    <row r="3532" spans="1:7" s="229" customFormat="1" ht="24" customHeight="1" x14ac:dyDescent="0.2">
      <c r="A3532" s="224" t="str">
        <f t="shared" si="1056"/>
        <v/>
      </c>
      <c r="B3532" s="222">
        <f t="shared" si="1057"/>
        <v>0</v>
      </c>
      <c r="C3532" s="223"/>
      <c r="D3532" s="224" t="str">
        <f t="shared" si="1058"/>
        <v/>
      </c>
      <c r="E3532" s="225"/>
      <c r="F3532" s="226">
        <f t="shared" si="1059"/>
        <v>0</v>
      </c>
      <c r="G3532" s="286">
        <f t="shared" si="1060"/>
        <v>0</v>
      </c>
    </row>
    <row r="3533" spans="1:7" s="229" customFormat="1" ht="24" customHeight="1" x14ac:dyDescent="0.2">
      <c r="A3533" s="224" t="str">
        <f t="shared" si="1056"/>
        <v/>
      </c>
      <c r="B3533" s="222">
        <f t="shared" si="1057"/>
        <v>0</v>
      </c>
      <c r="C3533" s="223"/>
      <c r="D3533" s="224" t="str">
        <f t="shared" si="1058"/>
        <v/>
      </c>
      <c r="E3533" s="225"/>
      <c r="F3533" s="226">
        <f t="shared" si="1059"/>
        <v>0</v>
      </c>
      <c r="G3533" s="286">
        <f t="shared" si="1060"/>
        <v>0</v>
      </c>
    </row>
    <row r="3534" spans="1:7" s="229" customFormat="1" ht="24" customHeight="1" x14ac:dyDescent="0.2">
      <c r="A3534" s="224" t="str">
        <f t="shared" si="1056"/>
        <v/>
      </c>
      <c r="B3534" s="222">
        <f t="shared" si="1057"/>
        <v>0</v>
      </c>
      <c r="C3534" s="223"/>
      <c r="D3534" s="224" t="str">
        <f t="shared" si="1058"/>
        <v/>
      </c>
      <c r="E3534" s="225"/>
      <c r="F3534" s="226">
        <f t="shared" si="1059"/>
        <v>0</v>
      </c>
      <c r="G3534" s="286">
        <f t="shared" si="1060"/>
        <v>0</v>
      </c>
    </row>
    <row r="3535" spans="1:7" s="229" customFormat="1" ht="24" customHeight="1" x14ac:dyDescent="0.2">
      <c r="A3535" s="224" t="str">
        <f t="shared" si="1056"/>
        <v/>
      </c>
      <c r="B3535" s="222">
        <f t="shared" si="1057"/>
        <v>0</v>
      </c>
      <c r="C3535" s="223"/>
      <c r="D3535" s="224" t="str">
        <f t="shared" si="1058"/>
        <v/>
      </c>
      <c r="E3535" s="225"/>
      <c r="F3535" s="226">
        <f t="shared" si="1059"/>
        <v>0</v>
      </c>
      <c r="G3535" s="286">
        <f t="shared" si="1060"/>
        <v>0</v>
      </c>
    </row>
    <row r="3536" spans="1:7" ht="24" customHeight="1" x14ac:dyDescent="0.2">
      <c r="A3536" s="287"/>
      <c r="D3536" s="97"/>
      <c r="E3536" s="98"/>
      <c r="F3536" s="273" t="s">
        <v>32</v>
      </c>
      <c r="G3536" s="288">
        <f>SUBTOTAL(9,G3528:G3535)</f>
        <v>0</v>
      </c>
    </row>
    <row r="3537" spans="1:7" ht="24" customHeight="1" x14ac:dyDescent="0.2">
      <c r="A3537" s="287"/>
      <c r="C3537" s="107" t="s">
        <v>606</v>
      </c>
      <c r="D3537" s="97"/>
      <c r="E3537" s="98"/>
      <c r="G3537" s="289"/>
    </row>
    <row r="3538" spans="1:7" s="229" customFormat="1" ht="24" customHeight="1" x14ac:dyDescent="0.2">
      <c r="A3538" s="224" t="str">
        <f t="shared" ref="A3538:A3546" si="1061">IFERROR(VLOOKUP(C3538,Tabla_Insumos,4,FALSE),"")</f>
        <v/>
      </c>
      <c r="B3538" s="222" t="str">
        <f t="shared" ref="B3538:B3546" si="1062">IFERROR(VLOOKUP(C3538,Tabla_Insumos,5,FALSE),"")</f>
        <v/>
      </c>
      <c r="C3538" s="223"/>
      <c r="D3538" s="224" t="str">
        <f t="shared" ref="D3538:D3546" si="1063">IFERROR(VLOOKUP(C3538,Tabla_Insumos,2,FALSE),"")</f>
        <v/>
      </c>
      <c r="E3538" s="225"/>
      <c r="F3538" s="226">
        <f t="shared" ref="F3538:F3546" si="1064">IFERROR(VLOOKUP(C3538,Tabla_Insumos,3,FALSE),0)</f>
        <v>0</v>
      </c>
      <c r="G3538" s="286">
        <f t="shared" ref="G3538:G3546" si="1065">ROUND(E3538*F3538,2)</f>
        <v>0</v>
      </c>
    </row>
    <row r="3539" spans="1:7" s="229" customFormat="1" ht="24" customHeight="1" x14ac:dyDescent="0.2">
      <c r="A3539" s="224" t="str">
        <f t="shared" si="1061"/>
        <v/>
      </c>
      <c r="B3539" s="222" t="str">
        <f t="shared" si="1062"/>
        <v/>
      </c>
      <c r="C3539" s="223"/>
      <c r="D3539" s="224" t="str">
        <f t="shared" si="1063"/>
        <v/>
      </c>
      <c r="E3539" s="225"/>
      <c r="F3539" s="226">
        <f t="shared" si="1064"/>
        <v>0</v>
      </c>
      <c r="G3539" s="286">
        <f t="shared" si="1065"/>
        <v>0</v>
      </c>
    </row>
    <row r="3540" spans="1:7" s="229" customFormat="1" ht="24" customHeight="1" x14ac:dyDescent="0.2">
      <c r="A3540" s="224" t="str">
        <f t="shared" si="1061"/>
        <v/>
      </c>
      <c r="B3540" s="222" t="str">
        <f t="shared" si="1062"/>
        <v/>
      </c>
      <c r="C3540" s="223"/>
      <c r="D3540" s="224" t="str">
        <f t="shared" si="1063"/>
        <v/>
      </c>
      <c r="E3540" s="225"/>
      <c r="F3540" s="226">
        <f t="shared" si="1064"/>
        <v>0</v>
      </c>
      <c r="G3540" s="286">
        <f t="shared" si="1065"/>
        <v>0</v>
      </c>
    </row>
    <row r="3541" spans="1:7" s="229" customFormat="1" ht="24" customHeight="1" x14ac:dyDescent="0.2">
      <c r="A3541" s="224" t="str">
        <f t="shared" si="1061"/>
        <v/>
      </c>
      <c r="B3541" s="222" t="str">
        <f t="shared" si="1062"/>
        <v/>
      </c>
      <c r="C3541" s="223"/>
      <c r="D3541" s="224" t="str">
        <f t="shared" si="1063"/>
        <v/>
      </c>
      <c r="E3541" s="225"/>
      <c r="F3541" s="226">
        <f t="shared" si="1064"/>
        <v>0</v>
      </c>
      <c r="G3541" s="286">
        <f t="shared" si="1065"/>
        <v>0</v>
      </c>
    </row>
    <row r="3542" spans="1:7" s="229" customFormat="1" ht="24" customHeight="1" x14ac:dyDescent="0.2">
      <c r="A3542" s="224" t="str">
        <f t="shared" si="1061"/>
        <v/>
      </c>
      <c r="B3542" s="222" t="str">
        <f t="shared" si="1062"/>
        <v/>
      </c>
      <c r="C3542" s="223"/>
      <c r="D3542" s="224" t="str">
        <f t="shared" si="1063"/>
        <v/>
      </c>
      <c r="E3542" s="225"/>
      <c r="F3542" s="226">
        <f t="shared" si="1064"/>
        <v>0</v>
      </c>
      <c r="G3542" s="286">
        <f t="shared" si="1065"/>
        <v>0</v>
      </c>
    </row>
    <row r="3543" spans="1:7" s="229" customFormat="1" ht="24" customHeight="1" x14ac:dyDescent="0.2">
      <c r="A3543" s="224" t="str">
        <f t="shared" si="1061"/>
        <v/>
      </c>
      <c r="B3543" s="222" t="str">
        <f t="shared" si="1062"/>
        <v/>
      </c>
      <c r="C3543" s="223"/>
      <c r="D3543" s="224" t="str">
        <f t="shared" si="1063"/>
        <v/>
      </c>
      <c r="E3543" s="225"/>
      <c r="F3543" s="226">
        <f t="shared" si="1064"/>
        <v>0</v>
      </c>
      <c r="G3543" s="286">
        <f t="shared" si="1065"/>
        <v>0</v>
      </c>
    </row>
    <row r="3544" spans="1:7" s="229" customFormat="1" ht="24" customHeight="1" x14ac:dyDescent="0.2">
      <c r="A3544" s="224" t="str">
        <f t="shared" si="1061"/>
        <v/>
      </c>
      <c r="B3544" s="222" t="str">
        <f t="shared" si="1062"/>
        <v/>
      </c>
      <c r="C3544" s="223"/>
      <c r="D3544" s="224" t="str">
        <f t="shared" si="1063"/>
        <v/>
      </c>
      <c r="E3544" s="225"/>
      <c r="F3544" s="226">
        <f t="shared" si="1064"/>
        <v>0</v>
      </c>
      <c r="G3544" s="286">
        <f t="shared" si="1065"/>
        <v>0</v>
      </c>
    </row>
    <row r="3545" spans="1:7" s="229" customFormat="1" ht="24" customHeight="1" x14ac:dyDescent="0.2">
      <c r="A3545" s="224" t="str">
        <f t="shared" si="1061"/>
        <v/>
      </c>
      <c r="B3545" s="222" t="str">
        <f t="shared" si="1062"/>
        <v/>
      </c>
      <c r="C3545" s="223"/>
      <c r="D3545" s="224" t="str">
        <f t="shared" si="1063"/>
        <v/>
      </c>
      <c r="E3545" s="225"/>
      <c r="F3545" s="226">
        <f t="shared" si="1064"/>
        <v>0</v>
      </c>
      <c r="G3545" s="286">
        <f t="shared" si="1065"/>
        <v>0</v>
      </c>
    </row>
    <row r="3546" spans="1:7" s="229" customFormat="1" ht="24" customHeight="1" x14ac:dyDescent="0.2">
      <c r="A3546" s="224" t="str">
        <f t="shared" si="1061"/>
        <v/>
      </c>
      <c r="B3546" s="222" t="str">
        <f t="shared" si="1062"/>
        <v/>
      </c>
      <c r="C3546" s="223"/>
      <c r="D3546" s="224" t="str">
        <f t="shared" si="1063"/>
        <v/>
      </c>
      <c r="E3546" s="225"/>
      <c r="F3546" s="226">
        <f t="shared" si="1064"/>
        <v>0</v>
      </c>
      <c r="G3546" s="286">
        <f t="shared" si="1065"/>
        <v>0</v>
      </c>
    </row>
    <row r="3547" spans="1:7" ht="24" customHeight="1" x14ac:dyDescent="0.2">
      <c r="A3547" s="290"/>
      <c r="B3547" s="97"/>
      <c r="D3547" s="97"/>
      <c r="E3547" s="98"/>
      <c r="F3547" s="273" t="s">
        <v>33</v>
      </c>
      <c r="G3547" s="288">
        <f>SUBTOTAL(9,G3538:G3546)</f>
        <v>0</v>
      </c>
    </row>
    <row r="3548" spans="1:7" ht="24" customHeight="1" x14ac:dyDescent="0.2">
      <c r="A3548" s="291"/>
      <c r="B3548" s="97"/>
      <c r="D3548" s="97"/>
      <c r="E3548" s="98"/>
      <c r="G3548" s="289"/>
    </row>
    <row r="3549" spans="1:7" ht="24" customHeight="1" x14ac:dyDescent="0.2">
      <c r="A3549" s="292" t="str">
        <f>B3507</f>
        <v/>
      </c>
      <c r="B3549" s="293" t="str">
        <f>C3507</f>
        <v/>
      </c>
      <c r="C3549" s="104"/>
      <c r="D3549" s="104" t="s">
        <v>34</v>
      </c>
      <c r="E3549" s="105"/>
      <c r="F3549" s="295" t="s">
        <v>35</v>
      </c>
      <c r="G3549" s="294">
        <f>SUBTOTAL(9,G3512:G3548)</f>
        <v>0</v>
      </c>
    </row>
    <row r="3551" spans="1:7" ht="24" customHeight="1" x14ac:dyDescent="0.2">
      <c r="A3551" s="274" t="s">
        <v>37</v>
      </c>
      <c r="B3551" s="275"/>
      <c r="C3551" s="275"/>
      <c r="D3551" s="275"/>
      <c r="E3551" s="275"/>
      <c r="F3551" s="275"/>
      <c r="G3551" s="276"/>
    </row>
    <row r="3552" spans="1:7" ht="24" customHeight="1" x14ac:dyDescent="0.2">
      <c r="A3552" s="277" t="s">
        <v>602</v>
      </c>
      <c r="B3552" s="93" t="str">
        <f>Comitente</f>
        <v>DIRECCION PROVINCIAL DE ESPACIOS VERDES</v>
      </c>
      <c r="C3552" s="89"/>
      <c r="D3552" s="94"/>
      <c r="E3552" s="94"/>
      <c r="F3552" s="95"/>
      <c r="G3552" s="278"/>
    </row>
    <row r="3553" spans="1:123" ht="24" customHeight="1" x14ac:dyDescent="0.2">
      <c r="A3553" s="277" t="s">
        <v>603</v>
      </c>
      <c r="B3553" s="93">
        <f>Contratista</f>
        <v>0</v>
      </c>
      <c r="C3553" s="90"/>
      <c r="D3553" s="90"/>
      <c r="E3553" s="90"/>
      <c r="F3553" s="96"/>
      <c r="G3553" s="279"/>
    </row>
    <row r="3554" spans="1:123" ht="24" customHeight="1" x14ac:dyDescent="0.2">
      <c r="A3554" s="277" t="s">
        <v>24</v>
      </c>
      <c r="B3554" s="93" t="str">
        <f>Obra</f>
        <v>MANTENIMIENTO DEL ÁREA VERDE Y SISITEMA DE RIEGO DEL 
PARQUE BELGRANO E INFINITO POR DESCUBRIR - RENGLON 3</v>
      </c>
      <c r="C3554" s="90"/>
      <c r="D3554" s="90"/>
      <c r="E3554" s="90"/>
      <c r="F3554" s="96" t="s">
        <v>38</v>
      </c>
      <c r="G3554" s="280">
        <f>Fecha_Base</f>
        <v>44908</v>
      </c>
    </row>
    <row r="3555" spans="1:123" ht="24" customHeight="1" x14ac:dyDescent="0.2">
      <c r="A3555" s="281" t="s">
        <v>601</v>
      </c>
      <c r="B3555" s="91" t="str">
        <f>Ubicación</f>
        <v>CAPITAL</v>
      </c>
      <c r="C3555" s="91"/>
      <c r="D3555" s="97"/>
      <c r="E3555" s="98"/>
      <c r="G3555" s="282"/>
    </row>
    <row r="3556" spans="1:123" ht="24" customHeight="1" x14ac:dyDescent="0.2">
      <c r="A3556" s="281" t="s">
        <v>39</v>
      </c>
      <c r="B3556" s="100" t="str">
        <f>IFERROR(VALUE(LEFT(B3557,FIND(".",B3557)-1)),"")</f>
        <v/>
      </c>
      <c r="C3556" s="92" t="str">
        <f>IFERROR(VLOOKUP(B3556,Tabla_CyP,2,FALSE),"")</f>
        <v/>
      </c>
      <c r="E3556" s="98"/>
      <c r="G3556" s="282"/>
    </row>
    <row r="3557" spans="1:123" ht="24" customHeight="1" x14ac:dyDescent="0.2">
      <c r="A3557" s="281" t="s">
        <v>25</v>
      </c>
      <c r="B3557" s="101" t="str">
        <f>IFERROR(VLOOKUP(COUNTIF($A$1:A3557,"ANALISIS DE PRECIOS"),Tabla_NumeroItem,2,FALSE),"")</f>
        <v/>
      </c>
      <c r="C3557" s="92" t="str">
        <f>IFERROR(VLOOKUP(B3557,Tabla_CyP,2,FALSE),"")</f>
        <v/>
      </c>
      <c r="D3557" s="97"/>
      <c r="E3557" s="98"/>
      <c r="F3557" s="96" t="s">
        <v>26</v>
      </c>
      <c r="G3557" s="283" t="str">
        <f>IFERROR(VLOOKUP(B3557,Tabla_CyP,4,FALSE),"")</f>
        <v/>
      </c>
    </row>
    <row r="3558" spans="1:123" ht="24" customHeight="1" x14ac:dyDescent="0.2">
      <c r="A3558" s="281"/>
      <c r="B3558" s="91"/>
      <c r="D3558" s="97"/>
      <c r="E3558" s="98"/>
      <c r="G3558" s="282"/>
    </row>
    <row r="3559" spans="1:123" ht="24" customHeight="1" x14ac:dyDescent="0.2">
      <c r="A3559" s="331" t="s">
        <v>507</v>
      </c>
      <c r="B3559" s="332"/>
      <c r="C3559" s="333" t="s">
        <v>0</v>
      </c>
      <c r="D3559" s="333" t="s">
        <v>27</v>
      </c>
      <c r="E3559" s="335" t="s">
        <v>28</v>
      </c>
      <c r="F3559" s="337" t="s">
        <v>29</v>
      </c>
      <c r="G3559" s="337" t="s">
        <v>30</v>
      </c>
    </row>
    <row r="3560" spans="1:123" s="97" customFormat="1" ht="24" customHeight="1" x14ac:dyDescent="0.2">
      <c r="A3560" s="102" t="s">
        <v>508</v>
      </c>
      <c r="B3560" s="102" t="s">
        <v>509</v>
      </c>
      <c r="C3560" s="334"/>
      <c r="D3560" s="334"/>
      <c r="E3560" s="336"/>
      <c r="F3560" s="338"/>
      <c r="G3560" s="338"/>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284"/>
      <c r="B3561" s="103"/>
      <c r="C3561" s="143" t="s">
        <v>604</v>
      </c>
      <c r="D3561" s="104"/>
      <c r="E3561" s="105"/>
      <c r="F3561" s="106"/>
      <c r="G3561" s="285"/>
    </row>
    <row r="3562" spans="1:123" s="229" customFormat="1" ht="24" customHeight="1" x14ac:dyDescent="0.2">
      <c r="A3562" s="224" t="str">
        <f t="shared" ref="A3562:A3575" si="1066">IFERROR(VLOOKUP(C3562,Tabla_Insumos,4,FALSE),"")</f>
        <v/>
      </c>
      <c r="B3562" s="222" t="str">
        <f>IFERROR(VLOOKUP(C3562,Tabla_Insumos,5,FALSE),"")</f>
        <v/>
      </c>
      <c r="C3562" s="223"/>
      <c r="D3562" s="224" t="str">
        <f t="shared" ref="D3562:D3575" si="1067">IFERROR(VLOOKUP(C3562,Tabla_Insumos,2,FALSE),"")</f>
        <v/>
      </c>
      <c r="E3562" s="225"/>
      <c r="F3562" s="226">
        <f t="shared" ref="F3562:F3575" si="1068">IFERROR(VLOOKUP(C3562,Tabla_Insumos,3,FALSE),0)</f>
        <v>0</v>
      </c>
      <c r="G3562" s="286">
        <f>ROUND(E3562*F3562,2)</f>
        <v>0</v>
      </c>
    </row>
    <row r="3563" spans="1:123" s="229" customFormat="1" ht="24" customHeight="1" x14ac:dyDescent="0.2">
      <c r="A3563" s="224" t="str">
        <f t="shared" si="1066"/>
        <v/>
      </c>
      <c r="B3563" s="222" t="str">
        <f t="shared" ref="B3563:B3575" si="1069">IFERROR(VLOOKUP(C3563,Tabla_Insumos,5,FALSE),"")</f>
        <v/>
      </c>
      <c r="C3563" s="223"/>
      <c r="D3563" s="224" t="str">
        <f t="shared" si="1067"/>
        <v/>
      </c>
      <c r="E3563" s="225"/>
      <c r="F3563" s="226">
        <f t="shared" si="1068"/>
        <v>0</v>
      </c>
      <c r="G3563" s="286">
        <f t="shared" ref="G3563:G3575" si="1070">ROUND(E3563*F3563,2)</f>
        <v>0</v>
      </c>
    </row>
    <row r="3564" spans="1:123" s="229" customFormat="1" ht="24" customHeight="1" x14ac:dyDescent="0.2">
      <c r="A3564" s="224" t="str">
        <f t="shared" si="1066"/>
        <v/>
      </c>
      <c r="B3564" s="222" t="str">
        <f t="shared" si="1069"/>
        <v/>
      </c>
      <c r="C3564" s="223"/>
      <c r="D3564" s="224" t="str">
        <f t="shared" si="1067"/>
        <v/>
      </c>
      <c r="E3564" s="225"/>
      <c r="F3564" s="226">
        <f t="shared" si="1068"/>
        <v>0</v>
      </c>
      <c r="G3564" s="286">
        <f t="shared" si="1070"/>
        <v>0</v>
      </c>
    </row>
    <row r="3565" spans="1:123" s="229" customFormat="1" ht="24" customHeight="1" x14ac:dyDescent="0.2">
      <c r="A3565" s="224" t="str">
        <f t="shared" si="1066"/>
        <v/>
      </c>
      <c r="B3565" s="222" t="str">
        <f t="shared" si="1069"/>
        <v/>
      </c>
      <c r="C3565" s="223"/>
      <c r="D3565" s="224" t="str">
        <f t="shared" si="1067"/>
        <v/>
      </c>
      <c r="E3565" s="225"/>
      <c r="F3565" s="226">
        <f t="shared" si="1068"/>
        <v>0</v>
      </c>
      <c r="G3565" s="286">
        <f t="shared" si="1070"/>
        <v>0</v>
      </c>
    </row>
    <row r="3566" spans="1:123" s="229" customFormat="1" ht="24" customHeight="1" x14ac:dyDescent="0.2">
      <c r="A3566" s="224" t="str">
        <f t="shared" si="1066"/>
        <v/>
      </c>
      <c r="B3566" s="222" t="str">
        <f t="shared" si="1069"/>
        <v/>
      </c>
      <c r="C3566" s="223"/>
      <c r="D3566" s="224" t="str">
        <f t="shared" si="1067"/>
        <v/>
      </c>
      <c r="E3566" s="225"/>
      <c r="F3566" s="226">
        <f t="shared" si="1068"/>
        <v>0</v>
      </c>
      <c r="G3566" s="286">
        <f t="shared" si="1070"/>
        <v>0</v>
      </c>
    </row>
    <row r="3567" spans="1:123" s="229" customFormat="1" ht="24" customHeight="1" x14ac:dyDescent="0.2">
      <c r="A3567" s="224" t="str">
        <f t="shared" si="1066"/>
        <v/>
      </c>
      <c r="B3567" s="222" t="str">
        <f t="shared" si="1069"/>
        <v/>
      </c>
      <c r="C3567" s="223"/>
      <c r="D3567" s="224" t="str">
        <f t="shared" si="1067"/>
        <v/>
      </c>
      <c r="E3567" s="225"/>
      <c r="F3567" s="226">
        <f t="shared" si="1068"/>
        <v>0</v>
      </c>
      <c r="G3567" s="286">
        <f t="shared" si="1070"/>
        <v>0</v>
      </c>
    </row>
    <row r="3568" spans="1:123" s="229" customFormat="1" ht="24" customHeight="1" x14ac:dyDescent="0.2">
      <c r="A3568" s="224" t="str">
        <f t="shared" si="1066"/>
        <v/>
      </c>
      <c r="B3568" s="222" t="str">
        <f t="shared" si="1069"/>
        <v/>
      </c>
      <c r="C3568" s="223"/>
      <c r="D3568" s="224" t="str">
        <f t="shared" si="1067"/>
        <v/>
      </c>
      <c r="E3568" s="225"/>
      <c r="F3568" s="226">
        <f t="shared" si="1068"/>
        <v>0</v>
      </c>
      <c r="G3568" s="286">
        <f t="shared" si="1070"/>
        <v>0</v>
      </c>
    </row>
    <row r="3569" spans="1:7" s="229" customFormat="1" ht="24" customHeight="1" x14ac:dyDescent="0.2">
      <c r="A3569" s="224" t="str">
        <f t="shared" si="1066"/>
        <v/>
      </c>
      <c r="B3569" s="222" t="str">
        <f t="shared" si="1069"/>
        <v/>
      </c>
      <c r="C3569" s="223"/>
      <c r="D3569" s="224" t="str">
        <f t="shared" si="1067"/>
        <v/>
      </c>
      <c r="E3569" s="225"/>
      <c r="F3569" s="226">
        <f t="shared" si="1068"/>
        <v>0</v>
      </c>
      <c r="G3569" s="286">
        <f t="shared" si="1070"/>
        <v>0</v>
      </c>
    </row>
    <row r="3570" spans="1:7" s="229" customFormat="1" ht="24" customHeight="1" x14ac:dyDescent="0.2">
      <c r="A3570" s="224" t="str">
        <f t="shared" si="1066"/>
        <v/>
      </c>
      <c r="B3570" s="222" t="str">
        <f t="shared" si="1069"/>
        <v/>
      </c>
      <c r="C3570" s="223"/>
      <c r="D3570" s="224" t="str">
        <f t="shared" si="1067"/>
        <v/>
      </c>
      <c r="E3570" s="225"/>
      <c r="F3570" s="226">
        <f t="shared" si="1068"/>
        <v>0</v>
      </c>
      <c r="G3570" s="286">
        <f t="shared" si="1070"/>
        <v>0</v>
      </c>
    </row>
    <row r="3571" spans="1:7" s="229" customFormat="1" ht="24" customHeight="1" x14ac:dyDescent="0.2">
      <c r="A3571" s="224" t="str">
        <f t="shared" si="1066"/>
        <v/>
      </c>
      <c r="B3571" s="222" t="str">
        <f t="shared" si="1069"/>
        <v/>
      </c>
      <c r="C3571" s="223"/>
      <c r="D3571" s="224" t="str">
        <f t="shared" si="1067"/>
        <v/>
      </c>
      <c r="E3571" s="225"/>
      <c r="F3571" s="226">
        <f t="shared" si="1068"/>
        <v>0</v>
      </c>
      <c r="G3571" s="286">
        <f t="shared" si="1070"/>
        <v>0</v>
      </c>
    </row>
    <row r="3572" spans="1:7" s="229" customFormat="1" ht="24" customHeight="1" x14ac:dyDescent="0.2">
      <c r="A3572" s="224" t="str">
        <f t="shared" si="1066"/>
        <v/>
      </c>
      <c r="B3572" s="222" t="str">
        <f t="shared" si="1069"/>
        <v/>
      </c>
      <c r="C3572" s="223"/>
      <c r="D3572" s="224" t="str">
        <f t="shared" si="1067"/>
        <v/>
      </c>
      <c r="E3572" s="225"/>
      <c r="F3572" s="226">
        <f t="shared" si="1068"/>
        <v>0</v>
      </c>
      <c r="G3572" s="286">
        <f t="shared" si="1070"/>
        <v>0</v>
      </c>
    </row>
    <row r="3573" spans="1:7" s="229" customFormat="1" ht="24" customHeight="1" x14ac:dyDescent="0.2">
      <c r="A3573" s="224" t="str">
        <f t="shared" si="1066"/>
        <v/>
      </c>
      <c r="B3573" s="222" t="str">
        <f t="shared" si="1069"/>
        <v/>
      </c>
      <c r="C3573" s="223"/>
      <c r="D3573" s="224" t="str">
        <f t="shared" si="1067"/>
        <v/>
      </c>
      <c r="E3573" s="225"/>
      <c r="F3573" s="226">
        <f t="shared" si="1068"/>
        <v>0</v>
      </c>
      <c r="G3573" s="286">
        <f t="shared" si="1070"/>
        <v>0</v>
      </c>
    </row>
    <row r="3574" spans="1:7" s="229" customFormat="1" ht="24" customHeight="1" x14ac:dyDescent="0.2">
      <c r="A3574" s="224" t="str">
        <f t="shared" si="1066"/>
        <v/>
      </c>
      <c r="B3574" s="222" t="str">
        <f t="shared" si="1069"/>
        <v/>
      </c>
      <c r="C3574" s="223"/>
      <c r="D3574" s="224" t="str">
        <f t="shared" si="1067"/>
        <v/>
      </c>
      <c r="E3574" s="225"/>
      <c r="F3574" s="226">
        <f t="shared" si="1068"/>
        <v>0</v>
      </c>
      <c r="G3574" s="286">
        <f t="shared" si="1070"/>
        <v>0</v>
      </c>
    </row>
    <row r="3575" spans="1:7" s="229" customFormat="1" ht="24" customHeight="1" x14ac:dyDescent="0.2">
      <c r="A3575" s="224" t="str">
        <f t="shared" si="1066"/>
        <v/>
      </c>
      <c r="B3575" s="222" t="str">
        <f t="shared" si="1069"/>
        <v/>
      </c>
      <c r="C3575" s="223"/>
      <c r="D3575" s="224" t="str">
        <f t="shared" si="1067"/>
        <v/>
      </c>
      <c r="E3575" s="225"/>
      <c r="F3575" s="227">
        <f t="shared" si="1068"/>
        <v>0</v>
      </c>
      <c r="G3575" s="286">
        <f t="shared" si="1070"/>
        <v>0</v>
      </c>
    </row>
    <row r="3576" spans="1:7" ht="24" customHeight="1" x14ac:dyDescent="0.2">
      <c r="A3576" s="287"/>
      <c r="D3576" s="97"/>
      <c r="E3576" s="98"/>
      <c r="F3576" s="273" t="s">
        <v>31</v>
      </c>
      <c r="G3576" s="288">
        <f>SUBTOTAL(9,G3562:G3575)</f>
        <v>0</v>
      </c>
    </row>
    <row r="3577" spans="1:7" ht="24" customHeight="1" x14ac:dyDescent="0.2">
      <c r="A3577" s="287"/>
      <c r="C3577" s="107" t="s">
        <v>605</v>
      </c>
      <c r="D3577" s="97"/>
      <c r="E3577" s="98"/>
      <c r="G3577" s="289"/>
    </row>
    <row r="3578" spans="1:7" s="229" customFormat="1" ht="24" customHeight="1" x14ac:dyDescent="0.2">
      <c r="A3578" s="224" t="str">
        <f t="shared" ref="A3578:A3585" si="1071">IFERROR(VLOOKUP(C3578,Tabla_Insumos,4,FALSE),"")</f>
        <v/>
      </c>
      <c r="B3578" s="222">
        <f t="shared" ref="B3578:B3585" si="1072">IFERROR(VLOOKUP(A3578,Tabla_Indices,5,FALSE),"")</f>
        <v>0</v>
      </c>
      <c r="C3578" s="223"/>
      <c r="D3578" s="224" t="str">
        <f t="shared" ref="D3578:D3585" si="1073">IFERROR(VLOOKUP(C3578,Tabla_Insumos,2,FALSE),"")</f>
        <v/>
      </c>
      <c r="E3578" s="225"/>
      <c r="F3578" s="228">
        <f t="shared" ref="F3578:F3585" si="1074">IFERROR(VLOOKUP(C3578,Tabla_Insumos,3,FALSE),0)</f>
        <v>0</v>
      </c>
      <c r="G3578" s="286">
        <f>ROUND(E3578*F3578,2)</f>
        <v>0</v>
      </c>
    </row>
    <row r="3579" spans="1:7" s="229" customFormat="1" ht="24" customHeight="1" x14ac:dyDescent="0.2">
      <c r="A3579" s="224" t="str">
        <f t="shared" si="1071"/>
        <v/>
      </c>
      <c r="B3579" s="222">
        <f t="shared" si="1072"/>
        <v>0</v>
      </c>
      <c r="C3579" s="223"/>
      <c r="D3579" s="224" t="str">
        <f t="shared" si="1073"/>
        <v/>
      </c>
      <c r="E3579" s="225"/>
      <c r="F3579" s="228">
        <f t="shared" si="1074"/>
        <v>0</v>
      </c>
      <c r="G3579" s="286">
        <f>ROUND(E3579*F3579,2)</f>
        <v>0</v>
      </c>
    </row>
    <row r="3580" spans="1:7" s="229" customFormat="1" ht="24" customHeight="1" x14ac:dyDescent="0.2">
      <c r="A3580" s="224" t="str">
        <f t="shared" si="1071"/>
        <v/>
      </c>
      <c r="B3580" s="222">
        <f t="shared" si="1072"/>
        <v>0</v>
      </c>
      <c r="C3580" s="223"/>
      <c r="D3580" s="224" t="str">
        <f t="shared" si="1073"/>
        <v/>
      </c>
      <c r="E3580" s="225"/>
      <c r="F3580" s="228">
        <f t="shared" si="1074"/>
        <v>0</v>
      </c>
      <c r="G3580" s="286">
        <f t="shared" ref="G3580:G3585" si="1075">ROUND(E3580*F3580,2)</f>
        <v>0</v>
      </c>
    </row>
    <row r="3581" spans="1:7" s="229" customFormat="1" ht="24" customHeight="1" x14ac:dyDescent="0.2">
      <c r="A3581" s="224" t="str">
        <f t="shared" si="1071"/>
        <v/>
      </c>
      <c r="B3581" s="222">
        <f t="shared" si="1072"/>
        <v>0</v>
      </c>
      <c r="C3581" s="223"/>
      <c r="D3581" s="224" t="str">
        <f t="shared" si="1073"/>
        <v/>
      </c>
      <c r="E3581" s="225"/>
      <c r="F3581" s="228">
        <f t="shared" si="1074"/>
        <v>0</v>
      </c>
      <c r="G3581" s="286">
        <f t="shared" si="1075"/>
        <v>0</v>
      </c>
    </row>
    <row r="3582" spans="1:7" s="229" customFormat="1" ht="24" customHeight="1" x14ac:dyDescent="0.2">
      <c r="A3582" s="224" t="str">
        <f t="shared" si="1071"/>
        <v/>
      </c>
      <c r="B3582" s="222">
        <f t="shared" si="1072"/>
        <v>0</v>
      </c>
      <c r="C3582" s="223"/>
      <c r="D3582" s="224" t="str">
        <f t="shared" si="1073"/>
        <v/>
      </c>
      <c r="E3582" s="225"/>
      <c r="F3582" s="226">
        <f t="shared" si="1074"/>
        <v>0</v>
      </c>
      <c r="G3582" s="286">
        <f t="shared" si="1075"/>
        <v>0</v>
      </c>
    </row>
    <row r="3583" spans="1:7" s="229" customFormat="1" ht="24" customHeight="1" x14ac:dyDescent="0.2">
      <c r="A3583" s="224" t="str">
        <f t="shared" si="1071"/>
        <v/>
      </c>
      <c r="B3583" s="222">
        <f t="shared" si="1072"/>
        <v>0</v>
      </c>
      <c r="C3583" s="223"/>
      <c r="D3583" s="224" t="str">
        <f t="shared" si="1073"/>
        <v/>
      </c>
      <c r="E3583" s="225"/>
      <c r="F3583" s="226">
        <f t="shared" si="1074"/>
        <v>0</v>
      </c>
      <c r="G3583" s="286">
        <f t="shared" si="1075"/>
        <v>0</v>
      </c>
    </row>
    <row r="3584" spans="1:7" s="229" customFormat="1" ht="24" customHeight="1" x14ac:dyDescent="0.2">
      <c r="A3584" s="224" t="str">
        <f t="shared" si="1071"/>
        <v/>
      </c>
      <c r="B3584" s="222">
        <f t="shared" si="1072"/>
        <v>0</v>
      </c>
      <c r="C3584" s="223"/>
      <c r="D3584" s="224" t="str">
        <f t="shared" si="1073"/>
        <v/>
      </c>
      <c r="E3584" s="225"/>
      <c r="F3584" s="226">
        <f t="shared" si="1074"/>
        <v>0</v>
      </c>
      <c r="G3584" s="286">
        <f t="shared" si="1075"/>
        <v>0</v>
      </c>
    </row>
    <row r="3585" spans="1:7" s="229" customFormat="1" ht="24" customHeight="1" x14ac:dyDescent="0.2">
      <c r="A3585" s="224" t="str">
        <f t="shared" si="1071"/>
        <v/>
      </c>
      <c r="B3585" s="222">
        <f t="shared" si="1072"/>
        <v>0</v>
      </c>
      <c r="C3585" s="223"/>
      <c r="D3585" s="224" t="str">
        <f t="shared" si="1073"/>
        <v/>
      </c>
      <c r="E3585" s="225"/>
      <c r="F3585" s="226">
        <f t="shared" si="1074"/>
        <v>0</v>
      </c>
      <c r="G3585" s="286">
        <f t="shared" si="1075"/>
        <v>0</v>
      </c>
    </row>
    <row r="3586" spans="1:7" ht="24" customHeight="1" x14ac:dyDescent="0.2">
      <c r="A3586" s="287"/>
      <c r="D3586" s="97"/>
      <c r="E3586" s="98"/>
      <c r="F3586" s="273" t="s">
        <v>32</v>
      </c>
      <c r="G3586" s="288">
        <f>SUBTOTAL(9,G3578:G3585)</f>
        <v>0</v>
      </c>
    </row>
    <row r="3587" spans="1:7" ht="24" customHeight="1" x14ac:dyDescent="0.2">
      <c r="A3587" s="287"/>
      <c r="C3587" s="107" t="s">
        <v>606</v>
      </c>
      <c r="D3587" s="97"/>
      <c r="E3587" s="98"/>
      <c r="G3587" s="289"/>
    </row>
    <row r="3588" spans="1:7" s="229" customFormat="1" ht="24" customHeight="1" x14ac:dyDescent="0.2">
      <c r="A3588" s="224" t="str">
        <f t="shared" ref="A3588:A3596" si="1076">IFERROR(VLOOKUP(C3588,Tabla_Insumos,4,FALSE),"")</f>
        <v/>
      </c>
      <c r="B3588" s="222" t="str">
        <f t="shared" ref="B3588:B3596" si="1077">IFERROR(VLOOKUP(C3588,Tabla_Insumos,5,FALSE),"")</f>
        <v/>
      </c>
      <c r="C3588" s="223"/>
      <c r="D3588" s="224" t="str">
        <f t="shared" ref="D3588:D3596" si="1078">IFERROR(VLOOKUP(C3588,Tabla_Insumos,2,FALSE),"")</f>
        <v/>
      </c>
      <c r="E3588" s="225"/>
      <c r="F3588" s="226">
        <f t="shared" ref="F3588:F3596" si="1079">IFERROR(VLOOKUP(C3588,Tabla_Insumos,3,FALSE),0)</f>
        <v>0</v>
      </c>
      <c r="G3588" s="286">
        <f t="shared" ref="G3588:G3596" si="1080">ROUND(E3588*F3588,2)</f>
        <v>0</v>
      </c>
    </row>
    <row r="3589" spans="1:7" s="229" customFormat="1" ht="24" customHeight="1" x14ac:dyDescent="0.2">
      <c r="A3589" s="224" t="str">
        <f t="shared" si="1076"/>
        <v/>
      </c>
      <c r="B3589" s="222" t="str">
        <f t="shared" si="1077"/>
        <v/>
      </c>
      <c r="C3589" s="223"/>
      <c r="D3589" s="224" t="str">
        <f t="shared" si="1078"/>
        <v/>
      </c>
      <c r="E3589" s="225"/>
      <c r="F3589" s="226">
        <f t="shared" si="1079"/>
        <v>0</v>
      </c>
      <c r="G3589" s="286">
        <f t="shared" si="1080"/>
        <v>0</v>
      </c>
    </row>
    <row r="3590" spans="1:7" s="229" customFormat="1" ht="24" customHeight="1" x14ac:dyDescent="0.2">
      <c r="A3590" s="224" t="str">
        <f t="shared" si="1076"/>
        <v/>
      </c>
      <c r="B3590" s="222" t="str">
        <f t="shared" si="1077"/>
        <v/>
      </c>
      <c r="C3590" s="223"/>
      <c r="D3590" s="224" t="str">
        <f t="shared" si="1078"/>
        <v/>
      </c>
      <c r="E3590" s="225"/>
      <c r="F3590" s="226">
        <f t="shared" si="1079"/>
        <v>0</v>
      </c>
      <c r="G3590" s="286">
        <f t="shared" si="1080"/>
        <v>0</v>
      </c>
    </row>
    <row r="3591" spans="1:7" s="229" customFormat="1" ht="24" customHeight="1" x14ac:dyDescent="0.2">
      <c r="A3591" s="224" t="str">
        <f t="shared" si="1076"/>
        <v/>
      </c>
      <c r="B3591" s="222" t="str">
        <f t="shared" si="1077"/>
        <v/>
      </c>
      <c r="C3591" s="223"/>
      <c r="D3591" s="224" t="str">
        <f t="shared" si="1078"/>
        <v/>
      </c>
      <c r="E3591" s="225"/>
      <c r="F3591" s="226">
        <f t="shared" si="1079"/>
        <v>0</v>
      </c>
      <c r="G3591" s="286">
        <f t="shared" si="1080"/>
        <v>0</v>
      </c>
    </row>
    <row r="3592" spans="1:7" s="229" customFormat="1" ht="24" customHeight="1" x14ac:dyDescent="0.2">
      <c r="A3592" s="224" t="str">
        <f t="shared" si="1076"/>
        <v/>
      </c>
      <c r="B3592" s="222" t="str">
        <f t="shared" si="1077"/>
        <v/>
      </c>
      <c r="C3592" s="223"/>
      <c r="D3592" s="224" t="str">
        <f t="shared" si="1078"/>
        <v/>
      </c>
      <c r="E3592" s="225"/>
      <c r="F3592" s="226">
        <f t="shared" si="1079"/>
        <v>0</v>
      </c>
      <c r="G3592" s="286">
        <f t="shared" si="1080"/>
        <v>0</v>
      </c>
    </row>
    <row r="3593" spans="1:7" s="229" customFormat="1" ht="24" customHeight="1" x14ac:dyDescent="0.2">
      <c r="A3593" s="224" t="str">
        <f t="shared" si="1076"/>
        <v/>
      </c>
      <c r="B3593" s="222" t="str">
        <f t="shared" si="1077"/>
        <v/>
      </c>
      <c r="C3593" s="223"/>
      <c r="D3593" s="224" t="str">
        <f t="shared" si="1078"/>
        <v/>
      </c>
      <c r="E3593" s="225"/>
      <c r="F3593" s="226">
        <f t="shared" si="1079"/>
        <v>0</v>
      </c>
      <c r="G3593" s="286">
        <f t="shared" si="1080"/>
        <v>0</v>
      </c>
    </row>
    <row r="3594" spans="1:7" s="229" customFormat="1" ht="24" customHeight="1" x14ac:dyDescent="0.2">
      <c r="A3594" s="224" t="str">
        <f t="shared" si="1076"/>
        <v/>
      </c>
      <c r="B3594" s="222" t="str">
        <f t="shared" si="1077"/>
        <v/>
      </c>
      <c r="C3594" s="223"/>
      <c r="D3594" s="224" t="str">
        <f t="shared" si="1078"/>
        <v/>
      </c>
      <c r="E3594" s="225"/>
      <c r="F3594" s="226">
        <f t="shared" si="1079"/>
        <v>0</v>
      </c>
      <c r="G3594" s="286">
        <f t="shared" si="1080"/>
        <v>0</v>
      </c>
    </row>
    <row r="3595" spans="1:7" s="229" customFormat="1" ht="24" customHeight="1" x14ac:dyDescent="0.2">
      <c r="A3595" s="224" t="str">
        <f t="shared" si="1076"/>
        <v/>
      </c>
      <c r="B3595" s="222" t="str">
        <f t="shared" si="1077"/>
        <v/>
      </c>
      <c r="C3595" s="223"/>
      <c r="D3595" s="224" t="str">
        <f t="shared" si="1078"/>
        <v/>
      </c>
      <c r="E3595" s="225"/>
      <c r="F3595" s="226">
        <f t="shared" si="1079"/>
        <v>0</v>
      </c>
      <c r="G3595" s="286">
        <f t="shared" si="1080"/>
        <v>0</v>
      </c>
    </row>
    <row r="3596" spans="1:7" s="229" customFormat="1" ht="24" customHeight="1" x14ac:dyDescent="0.2">
      <c r="A3596" s="224" t="str">
        <f t="shared" si="1076"/>
        <v/>
      </c>
      <c r="B3596" s="222" t="str">
        <f t="shared" si="1077"/>
        <v/>
      </c>
      <c r="C3596" s="223"/>
      <c r="D3596" s="224" t="str">
        <f t="shared" si="1078"/>
        <v/>
      </c>
      <c r="E3596" s="225"/>
      <c r="F3596" s="226">
        <f t="shared" si="1079"/>
        <v>0</v>
      </c>
      <c r="G3596" s="286">
        <f t="shared" si="1080"/>
        <v>0</v>
      </c>
    </row>
    <row r="3597" spans="1:7" ht="24" customHeight="1" x14ac:dyDescent="0.2">
      <c r="A3597" s="290"/>
      <c r="B3597" s="97"/>
      <c r="D3597" s="97"/>
      <c r="E3597" s="98"/>
      <c r="F3597" s="273" t="s">
        <v>33</v>
      </c>
      <c r="G3597" s="288">
        <f>SUBTOTAL(9,G3588:G3596)</f>
        <v>0</v>
      </c>
    </row>
    <row r="3598" spans="1:7" ht="24" customHeight="1" x14ac:dyDescent="0.2">
      <c r="A3598" s="291"/>
      <c r="B3598" s="97"/>
      <c r="D3598" s="97"/>
      <c r="E3598" s="98"/>
      <c r="G3598" s="289"/>
    </row>
    <row r="3599" spans="1:7" ht="24" customHeight="1" x14ac:dyDescent="0.2">
      <c r="A3599" s="292" t="str">
        <f>B3557</f>
        <v/>
      </c>
      <c r="B3599" s="293" t="str">
        <f>C3557</f>
        <v/>
      </c>
      <c r="C3599" s="104"/>
      <c r="D3599" s="104" t="s">
        <v>34</v>
      </c>
      <c r="E3599" s="105"/>
      <c r="F3599" s="295" t="s">
        <v>35</v>
      </c>
      <c r="G3599" s="294">
        <f>SUBTOTAL(9,G3562:G3598)</f>
        <v>0</v>
      </c>
    </row>
    <row r="3601" spans="1:123" ht="24" customHeight="1" x14ac:dyDescent="0.2">
      <c r="A3601" s="274" t="s">
        <v>37</v>
      </c>
      <c r="B3601" s="275"/>
      <c r="C3601" s="275"/>
      <c r="D3601" s="275"/>
      <c r="E3601" s="275"/>
      <c r="F3601" s="275"/>
      <c r="G3601" s="276"/>
    </row>
    <row r="3602" spans="1:123" ht="24" customHeight="1" x14ac:dyDescent="0.2">
      <c r="A3602" s="277" t="s">
        <v>602</v>
      </c>
      <c r="B3602" s="93" t="str">
        <f>Comitente</f>
        <v>DIRECCION PROVINCIAL DE ESPACIOS VERDES</v>
      </c>
      <c r="C3602" s="89"/>
      <c r="D3602" s="94"/>
      <c r="E3602" s="94"/>
      <c r="F3602" s="95"/>
      <c r="G3602" s="278"/>
    </row>
    <row r="3603" spans="1:123" ht="24" customHeight="1" x14ac:dyDescent="0.2">
      <c r="A3603" s="277" t="s">
        <v>603</v>
      </c>
      <c r="B3603" s="93">
        <f>Contratista</f>
        <v>0</v>
      </c>
      <c r="C3603" s="90"/>
      <c r="D3603" s="90"/>
      <c r="E3603" s="90"/>
      <c r="F3603" s="96"/>
      <c r="G3603" s="279"/>
    </row>
    <row r="3604" spans="1:123" ht="24" customHeight="1" x14ac:dyDescent="0.2">
      <c r="A3604" s="277" t="s">
        <v>24</v>
      </c>
      <c r="B3604" s="93" t="str">
        <f>Obra</f>
        <v>MANTENIMIENTO DEL ÁREA VERDE Y SISITEMA DE RIEGO DEL 
PARQUE BELGRANO E INFINITO POR DESCUBRIR - RENGLON 3</v>
      </c>
      <c r="C3604" s="90"/>
      <c r="D3604" s="90"/>
      <c r="E3604" s="90"/>
      <c r="F3604" s="96" t="s">
        <v>38</v>
      </c>
      <c r="G3604" s="280">
        <f>Fecha_Base</f>
        <v>44908</v>
      </c>
    </row>
    <row r="3605" spans="1:123" ht="24" customHeight="1" x14ac:dyDescent="0.2">
      <c r="A3605" s="281" t="s">
        <v>601</v>
      </c>
      <c r="B3605" s="91" t="str">
        <f>Ubicación</f>
        <v>CAPITAL</v>
      </c>
      <c r="C3605" s="91"/>
      <c r="D3605" s="97"/>
      <c r="E3605" s="98"/>
      <c r="G3605" s="282"/>
    </row>
    <row r="3606" spans="1:123" ht="24" customHeight="1" x14ac:dyDescent="0.2">
      <c r="A3606" s="281" t="s">
        <v>39</v>
      </c>
      <c r="B3606" s="100" t="str">
        <f>IFERROR(VALUE(LEFT(B3607,FIND(".",B3607)-1)),"")</f>
        <v/>
      </c>
      <c r="C3606" s="92" t="str">
        <f>IFERROR(VLOOKUP(B3606,Tabla_CyP,2,FALSE),"")</f>
        <v/>
      </c>
      <c r="E3606" s="98"/>
      <c r="G3606" s="282"/>
    </row>
    <row r="3607" spans="1:123" ht="24" customHeight="1" x14ac:dyDescent="0.2">
      <c r="A3607" s="281" t="s">
        <v>25</v>
      </c>
      <c r="B3607" s="101" t="str">
        <f>IFERROR(VLOOKUP(COUNTIF($A$1:A3607,"ANALISIS DE PRECIOS"),Tabla_NumeroItem,2,FALSE),"")</f>
        <v/>
      </c>
      <c r="C3607" s="92" t="str">
        <f>IFERROR(VLOOKUP(B3607,Tabla_CyP,2,FALSE),"")</f>
        <v/>
      </c>
      <c r="D3607" s="97"/>
      <c r="E3607" s="98"/>
      <c r="F3607" s="96" t="s">
        <v>26</v>
      </c>
      <c r="G3607" s="283" t="str">
        <f>IFERROR(VLOOKUP(B3607,Tabla_CyP,4,FALSE),"")</f>
        <v/>
      </c>
    </row>
    <row r="3608" spans="1:123" ht="24" customHeight="1" x14ac:dyDescent="0.2">
      <c r="A3608" s="281"/>
      <c r="B3608" s="91"/>
      <c r="D3608" s="97"/>
      <c r="E3608" s="98"/>
      <c r="G3608" s="282"/>
    </row>
    <row r="3609" spans="1:123" ht="24" customHeight="1" x14ac:dyDescent="0.2">
      <c r="A3609" s="331" t="s">
        <v>507</v>
      </c>
      <c r="B3609" s="332"/>
      <c r="C3609" s="333" t="s">
        <v>0</v>
      </c>
      <c r="D3609" s="333" t="s">
        <v>27</v>
      </c>
      <c r="E3609" s="335" t="s">
        <v>28</v>
      </c>
      <c r="F3609" s="337" t="s">
        <v>29</v>
      </c>
      <c r="G3609" s="337" t="s">
        <v>30</v>
      </c>
    </row>
    <row r="3610" spans="1:123" s="97" customFormat="1" ht="24" customHeight="1" x14ac:dyDescent="0.2">
      <c r="A3610" s="102" t="s">
        <v>508</v>
      </c>
      <c r="B3610" s="102" t="s">
        <v>509</v>
      </c>
      <c r="C3610" s="334"/>
      <c r="D3610" s="334"/>
      <c r="E3610" s="336"/>
      <c r="F3610" s="338"/>
      <c r="G3610" s="338"/>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284"/>
      <c r="B3611" s="103"/>
      <c r="C3611" s="143" t="s">
        <v>604</v>
      </c>
      <c r="D3611" s="104"/>
      <c r="E3611" s="105"/>
      <c r="F3611" s="106"/>
      <c r="G3611" s="285"/>
    </row>
    <row r="3612" spans="1:123" s="229" customFormat="1" ht="24" customHeight="1" x14ac:dyDescent="0.2">
      <c r="A3612" s="224" t="str">
        <f t="shared" ref="A3612:A3625" si="1081">IFERROR(VLOOKUP(C3612,Tabla_Insumos,4,FALSE),"")</f>
        <v/>
      </c>
      <c r="B3612" s="222" t="str">
        <f>IFERROR(VLOOKUP(C3612,Tabla_Insumos,5,FALSE),"")</f>
        <v/>
      </c>
      <c r="C3612" s="223"/>
      <c r="D3612" s="224" t="str">
        <f t="shared" ref="D3612:D3625" si="1082">IFERROR(VLOOKUP(C3612,Tabla_Insumos,2,FALSE),"")</f>
        <v/>
      </c>
      <c r="E3612" s="225"/>
      <c r="F3612" s="226">
        <f t="shared" ref="F3612:F3625" si="1083">IFERROR(VLOOKUP(C3612,Tabla_Insumos,3,FALSE),0)</f>
        <v>0</v>
      </c>
      <c r="G3612" s="286">
        <f>ROUND(E3612*F3612,2)</f>
        <v>0</v>
      </c>
    </row>
    <row r="3613" spans="1:123" s="229" customFormat="1" ht="24" customHeight="1" x14ac:dyDescent="0.2">
      <c r="A3613" s="224" t="str">
        <f t="shared" si="1081"/>
        <v/>
      </c>
      <c r="B3613" s="222" t="str">
        <f t="shared" ref="B3613:B3625" si="1084">IFERROR(VLOOKUP(C3613,Tabla_Insumos,5,FALSE),"")</f>
        <v/>
      </c>
      <c r="C3613" s="223"/>
      <c r="D3613" s="224" t="str">
        <f t="shared" si="1082"/>
        <v/>
      </c>
      <c r="E3613" s="225"/>
      <c r="F3613" s="226">
        <f t="shared" si="1083"/>
        <v>0</v>
      </c>
      <c r="G3613" s="286">
        <f t="shared" ref="G3613:G3625" si="1085">ROUND(E3613*F3613,2)</f>
        <v>0</v>
      </c>
    </row>
    <row r="3614" spans="1:123" s="229" customFormat="1" ht="24" customHeight="1" x14ac:dyDescent="0.2">
      <c r="A3614" s="224" t="str">
        <f t="shared" si="1081"/>
        <v/>
      </c>
      <c r="B3614" s="222" t="str">
        <f t="shared" si="1084"/>
        <v/>
      </c>
      <c r="C3614" s="223"/>
      <c r="D3614" s="224" t="str">
        <f t="shared" si="1082"/>
        <v/>
      </c>
      <c r="E3614" s="225"/>
      <c r="F3614" s="226">
        <f t="shared" si="1083"/>
        <v>0</v>
      </c>
      <c r="G3614" s="286">
        <f t="shared" si="1085"/>
        <v>0</v>
      </c>
    </row>
    <row r="3615" spans="1:123" s="229" customFormat="1" ht="24" customHeight="1" x14ac:dyDescent="0.2">
      <c r="A3615" s="224" t="str">
        <f t="shared" si="1081"/>
        <v/>
      </c>
      <c r="B3615" s="222" t="str">
        <f t="shared" si="1084"/>
        <v/>
      </c>
      <c r="C3615" s="223"/>
      <c r="D3615" s="224" t="str">
        <f t="shared" si="1082"/>
        <v/>
      </c>
      <c r="E3615" s="225"/>
      <c r="F3615" s="226">
        <f t="shared" si="1083"/>
        <v>0</v>
      </c>
      <c r="G3615" s="286">
        <f t="shared" si="1085"/>
        <v>0</v>
      </c>
    </row>
    <row r="3616" spans="1:123" s="229" customFormat="1" ht="24" customHeight="1" x14ac:dyDescent="0.2">
      <c r="A3616" s="224" t="str">
        <f t="shared" si="1081"/>
        <v/>
      </c>
      <c r="B3616" s="222" t="str">
        <f t="shared" si="1084"/>
        <v/>
      </c>
      <c r="C3616" s="223"/>
      <c r="D3616" s="224" t="str">
        <f t="shared" si="1082"/>
        <v/>
      </c>
      <c r="E3616" s="225"/>
      <c r="F3616" s="226">
        <f t="shared" si="1083"/>
        <v>0</v>
      </c>
      <c r="G3616" s="286">
        <f t="shared" si="1085"/>
        <v>0</v>
      </c>
    </row>
    <row r="3617" spans="1:7" s="229" customFormat="1" ht="24" customHeight="1" x14ac:dyDescent="0.2">
      <c r="A3617" s="224" t="str">
        <f t="shared" si="1081"/>
        <v/>
      </c>
      <c r="B3617" s="222" t="str">
        <f t="shared" si="1084"/>
        <v/>
      </c>
      <c r="C3617" s="223"/>
      <c r="D3617" s="224" t="str">
        <f t="shared" si="1082"/>
        <v/>
      </c>
      <c r="E3617" s="225"/>
      <c r="F3617" s="226">
        <f t="shared" si="1083"/>
        <v>0</v>
      </c>
      <c r="G3617" s="286">
        <f t="shared" si="1085"/>
        <v>0</v>
      </c>
    </row>
    <row r="3618" spans="1:7" s="229" customFormat="1" ht="24" customHeight="1" x14ac:dyDescent="0.2">
      <c r="A3618" s="224" t="str">
        <f t="shared" si="1081"/>
        <v/>
      </c>
      <c r="B3618" s="222" t="str">
        <f t="shared" si="1084"/>
        <v/>
      </c>
      <c r="C3618" s="223"/>
      <c r="D3618" s="224" t="str">
        <f t="shared" si="1082"/>
        <v/>
      </c>
      <c r="E3618" s="225"/>
      <c r="F3618" s="226">
        <f t="shared" si="1083"/>
        <v>0</v>
      </c>
      <c r="G3618" s="286">
        <f t="shared" si="1085"/>
        <v>0</v>
      </c>
    </row>
    <row r="3619" spans="1:7" s="229" customFormat="1" ht="24" customHeight="1" x14ac:dyDescent="0.2">
      <c r="A3619" s="224" t="str">
        <f t="shared" si="1081"/>
        <v/>
      </c>
      <c r="B3619" s="222" t="str">
        <f t="shared" si="1084"/>
        <v/>
      </c>
      <c r="C3619" s="223"/>
      <c r="D3619" s="224" t="str">
        <f t="shared" si="1082"/>
        <v/>
      </c>
      <c r="E3619" s="225"/>
      <c r="F3619" s="226">
        <f t="shared" si="1083"/>
        <v>0</v>
      </c>
      <c r="G3619" s="286">
        <f t="shared" si="1085"/>
        <v>0</v>
      </c>
    </row>
    <row r="3620" spans="1:7" s="229" customFormat="1" ht="24" customHeight="1" x14ac:dyDescent="0.2">
      <c r="A3620" s="224" t="str">
        <f t="shared" si="1081"/>
        <v/>
      </c>
      <c r="B3620" s="222" t="str">
        <f t="shared" si="1084"/>
        <v/>
      </c>
      <c r="C3620" s="223"/>
      <c r="D3620" s="224" t="str">
        <f t="shared" si="1082"/>
        <v/>
      </c>
      <c r="E3620" s="225"/>
      <c r="F3620" s="226">
        <f t="shared" si="1083"/>
        <v>0</v>
      </c>
      <c r="G3620" s="286">
        <f t="shared" si="1085"/>
        <v>0</v>
      </c>
    </row>
    <row r="3621" spans="1:7" s="229" customFormat="1" ht="24" customHeight="1" x14ac:dyDescent="0.2">
      <c r="A3621" s="224" t="str">
        <f t="shared" si="1081"/>
        <v/>
      </c>
      <c r="B3621" s="222" t="str">
        <f t="shared" si="1084"/>
        <v/>
      </c>
      <c r="C3621" s="223"/>
      <c r="D3621" s="224" t="str">
        <f t="shared" si="1082"/>
        <v/>
      </c>
      <c r="E3621" s="225"/>
      <c r="F3621" s="226">
        <f t="shared" si="1083"/>
        <v>0</v>
      </c>
      <c r="G3621" s="286">
        <f t="shared" si="1085"/>
        <v>0</v>
      </c>
    </row>
    <row r="3622" spans="1:7" s="229" customFormat="1" ht="24" customHeight="1" x14ac:dyDescent="0.2">
      <c r="A3622" s="224" t="str">
        <f t="shared" si="1081"/>
        <v/>
      </c>
      <c r="B3622" s="222" t="str">
        <f t="shared" si="1084"/>
        <v/>
      </c>
      <c r="C3622" s="223"/>
      <c r="D3622" s="224" t="str">
        <f t="shared" si="1082"/>
        <v/>
      </c>
      <c r="E3622" s="225"/>
      <c r="F3622" s="226">
        <f t="shared" si="1083"/>
        <v>0</v>
      </c>
      <c r="G3622" s="286">
        <f t="shared" si="1085"/>
        <v>0</v>
      </c>
    </row>
    <row r="3623" spans="1:7" s="229" customFormat="1" ht="24" customHeight="1" x14ac:dyDescent="0.2">
      <c r="A3623" s="224" t="str">
        <f t="shared" si="1081"/>
        <v/>
      </c>
      <c r="B3623" s="222" t="str">
        <f t="shared" si="1084"/>
        <v/>
      </c>
      <c r="C3623" s="223"/>
      <c r="D3623" s="224" t="str">
        <f t="shared" si="1082"/>
        <v/>
      </c>
      <c r="E3623" s="225"/>
      <c r="F3623" s="226">
        <f t="shared" si="1083"/>
        <v>0</v>
      </c>
      <c r="G3623" s="286">
        <f t="shared" si="1085"/>
        <v>0</v>
      </c>
    </row>
    <row r="3624" spans="1:7" s="229" customFormat="1" ht="24" customHeight="1" x14ac:dyDescent="0.2">
      <c r="A3624" s="224" t="str">
        <f t="shared" si="1081"/>
        <v/>
      </c>
      <c r="B3624" s="222" t="str">
        <f t="shared" si="1084"/>
        <v/>
      </c>
      <c r="C3624" s="223"/>
      <c r="D3624" s="224" t="str">
        <f t="shared" si="1082"/>
        <v/>
      </c>
      <c r="E3624" s="225"/>
      <c r="F3624" s="226">
        <f t="shared" si="1083"/>
        <v>0</v>
      </c>
      <c r="G3624" s="286">
        <f t="shared" si="1085"/>
        <v>0</v>
      </c>
    </row>
    <row r="3625" spans="1:7" s="229" customFormat="1" ht="24" customHeight="1" x14ac:dyDescent="0.2">
      <c r="A3625" s="224" t="str">
        <f t="shared" si="1081"/>
        <v/>
      </c>
      <c r="B3625" s="222" t="str">
        <f t="shared" si="1084"/>
        <v/>
      </c>
      <c r="C3625" s="223"/>
      <c r="D3625" s="224" t="str">
        <f t="shared" si="1082"/>
        <v/>
      </c>
      <c r="E3625" s="225"/>
      <c r="F3625" s="227">
        <f t="shared" si="1083"/>
        <v>0</v>
      </c>
      <c r="G3625" s="286">
        <f t="shared" si="1085"/>
        <v>0</v>
      </c>
    </row>
    <row r="3626" spans="1:7" ht="24" customHeight="1" x14ac:dyDescent="0.2">
      <c r="A3626" s="287"/>
      <c r="D3626" s="97"/>
      <c r="E3626" s="98"/>
      <c r="F3626" s="273" t="s">
        <v>31</v>
      </c>
      <c r="G3626" s="288">
        <f>SUBTOTAL(9,G3612:G3625)</f>
        <v>0</v>
      </c>
    </row>
    <row r="3627" spans="1:7" ht="24" customHeight="1" x14ac:dyDescent="0.2">
      <c r="A3627" s="287"/>
      <c r="C3627" s="107" t="s">
        <v>605</v>
      </c>
      <c r="D3627" s="97"/>
      <c r="E3627" s="98"/>
      <c r="G3627" s="289"/>
    </row>
    <row r="3628" spans="1:7" s="229" customFormat="1" ht="24" customHeight="1" x14ac:dyDescent="0.2">
      <c r="A3628" s="224" t="str">
        <f t="shared" ref="A3628:A3635" si="1086">IFERROR(VLOOKUP(C3628,Tabla_Insumos,4,FALSE),"")</f>
        <v/>
      </c>
      <c r="B3628" s="222">
        <f t="shared" ref="B3628:B3635" si="1087">IFERROR(VLOOKUP(A3628,Tabla_Indices,5,FALSE),"")</f>
        <v>0</v>
      </c>
      <c r="C3628" s="223"/>
      <c r="D3628" s="224" t="str">
        <f t="shared" ref="D3628:D3635" si="1088">IFERROR(VLOOKUP(C3628,Tabla_Insumos,2,FALSE),"")</f>
        <v/>
      </c>
      <c r="E3628" s="225"/>
      <c r="F3628" s="228">
        <f t="shared" ref="F3628:F3635" si="1089">IFERROR(VLOOKUP(C3628,Tabla_Insumos,3,FALSE),0)</f>
        <v>0</v>
      </c>
      <c r="G3628" s="286">
        <f>ROUND(E3628*F3628,2)</f>
        <v>0</v>
      </c>
    </row>
    <row r="3629" spans="1:7" s="229" customFormat="1" ht="24" customHeight="1" x14ac:dyDescent="0.2">
      <c r="A3629" s="224" t="str">
        <f t="shared" si="1086"/>
        <v/>
      </c>
      <c r="B3629" s="222">
        <f t="shared" si="1087"/>
        <v>0</v>
      </c>
      <c r="C3629" s="223"/>
      <c r="D3629" s="224" t="str">
        <f t="shared" si="1088"/>
        <v/>
      </c>
      <c r="E3629" s="225"/>
      <c r="F3629" s="228">
        <f t="shared" si="1089"/>
        <v>0</v>
      </c>
      <c r="G3629" s="286">
        <f>ROUND(E3629*F3629,2)</f>
        <v>0</v>
      </c>
    </row>
    <row r="3630" spans="1:7" s="229" customFormat="1" ht="24" customHeight="1" x14ac:dyDescent="0.2">
      <c r="A3630" s="224" t="str">
        <f t="shared" si="1086"/>
        <v/>
      </c>
      <c r="B3630" s="222">
        <f t="shared" si="1087"/>
        <v>0</v>
      </c>
      <c r="C3630" s="223"/>
      <c r="D3630" s="224" t="str">
        <f t="shared" si="1088"/>
        <v/>
      </c>
      <c r="E3630" s="225"/>
      <c r="F3630" s="228">
        <f t="shared" si="1089"/>
        <v>0</v>
      </c>
      <c r="G3630" s="286">
        <f t="shared" ref="G3630:G3635" si="1090">ROUND(E3630*F3630,2)</f>
        <v>0</v>
      </c>
    </row>
    <row r="3631" spans="1:7" s="229" customFormat="1" ht="24" customHeight="1" x14ac:dyDescent="0.2">
      <c r="A3631" s="224" t="str">
        <f t="shared" si="1086"/>
        <v/>
      </c>
      <c r="B3631" s="222">
        <f t="shared" si="1087"/>
        <v>0</v>
      </c>
      <c r="C3631" s="223"/>
      <c r="D3631" s="224" t="str">
        <f t="shared" si="1088"/>
        <v/>
      </c>
      <c r="E3631" s="225"/>
      <c r="F3631" s="228">
        <f t="shared" si="1089"/>
        <v>0</v>
      </c>
      <c r="G3631" s="286">
        <f t="shared" si="1090"/>
        <v>0</v>
      </c>
    </row>
    <row r="3632" spans="1:7" s="229" customFormat="1" ht="24" customHeight="1" x14ac:dyDescent="0.2">
      <c r="A3632" s="224" t="str">
        <f t="shared" si="1086"/>
        <v/>
      </c>
      <c r="B3632" s="222">
        <f t="shared" si="1087"/>
        <v>0</v>
      </c>
      <c r="C3632" s="223"/>
      <c r="D3632" s="224" t="str">
        <f t="shared" si="1088"/>
        <v/>
      </c>
      <c r="E3632" s="225"/>
      <c r="F3632" s="226">
        <f t="shared" si="1089"/>
        <v>0</v>
      </c>
      <c r="G3632" s="286">
        <f t="shared" si="1090"/>
        <v>0</v>
      </c>
    </row>
    <row r="3633" spans="1:7" s="229" customFormat="1" ht="24" customHeight="1" x14ac:dyDescent="0.2">
      <c r="A3633" s="224" t="str">
        <f t="shared" si="1086"/>
        <v/>
      </c>
      <c r="B3633" s="222">
        <f t="shared" si="1087"/>
        <v>0</v>
      </c>
      <c r="C3633" s="223"/>
      <c r="D3633" s="224" t="str">
        <f t="shared" si="1088"/>
        <v/>
      </c>
      <c r="E3633" s="225"/>
      <c r="F3633" s="226">
        <f t="shared" si="1089"/>
        <v>0</v>
      </c>
      <c r="G3633" s="286">
        <f t="shared" si="1090"/>
        <v>0</v>
      </c>
    </row>
    <row r="3634" spans="1:7" s="229" customFormat="1" ht="24" customHeight="1" x14ac:dyDescent="0.2">
      <c r="A3634" s="224" t="str">
        <f t="shared" si="1086"/>
        <v/>
      </c>
      <c r="B3634" s="222">
        <f t="shared" si="1087"/>
        <v>0</v>
      </c>
      <c r="C3634" s="223"/>
      <c r="D3634" s="224" t="str">
        <f t="shared" si="1088"/>
        <v/>
      </c>
      <c r="E3634" s="225"/>
      <c r="F3634" s="226">
        <f t="shared" si="1089"/>
        <v>0</v>
      </c>
      <c r="G3634" s="286">
        <f t="shared" si="1090"/>
        <v>0</v>
      </c>
    </row>
    <row r="3635" spans="1:7" s="229" customFormat="1" ht="24" customHeight="1" x14ac:dyDescent="0.2">
      <c r="A3635" s="224" t="str">
        <f t="shared" si="1086"/>
        <v/>
      </c>
      <c r="B3635" s="222">
        <f t="shared" si="1087"/>
        <v>0</v>
      </c>
      <c r="C3635" s="223"/>
      <c r="D3635" s="224" t="str">
        <f t="shared" si="1088"/>
        <v/>
      </c>
      <c r="E3635" s="225"/>
      <c r="F3635" s="226">
        <f t="shared" si="1089"/>
        <v>0</v>
      </c>
      <c r="G3635" s="286">
        <f t="shared" si="1090"/>
        <v>0</v>
      </c>
    </row>
    <row r="3636" spans="1:7" ht="24" customHeight="1" x14ac:dyDescent="0.2">
      <c r="A3636" s="287"/>
      <c r="D3636" s="97"/>
      <c r="E3636" s="98"/>
      <c r="F3636" s="273" t="s">
        <v>32</v>
      </c>
      <c r="G3636" s="288">
        <f>SUBTOTAL(9,G3628:G3635)</f>
        <v>0</v>
      </c>
    </row>
    <row r="3637" spans="1:7" ht="24" customHeight="1" x14ac:dyDescent="0.2">
      <c r="A3637" s="287"/>
      <c r="C3637" s="107" t="s">
        <v>606</v>
      </c>
      <c r="D3637" s="97"/>
      <c r="E3637" s="98"/>
      <c r="G3637" s="289"/>
    </row>
    <row r="3638" spans="1:7" s="229" customFormat="1" ht="24" customHeight="1" x14ac:dyDescent="0.2">
      <c r="A3638" s="224" t="str">
        <f t="shared" ref="A3638:A3646" si="1091">IFERROR(VLOOKUP(C3638,Tabla_Insumos,4,FALSE),"")</f>
        <v/>
      </c>
      <c r="B3638" s="222" t="str">
        <f t="shared" ref="B3638:B3646" si="1092">IFERROR(VLOOKUP(C3638,Tabla_Insumos,5,FALSE),"")</f>
        <v/>
      </c>
      <c r="C3638" s="223"/>
      <c r="D3638" s="224" t="str">
        <f t="shared" ref="D3638:D3646" si="1093">IFERROR(VLOOKUP(C3638,Tabla_Insumos,2,FALSE),"")</f>
        <v/>
      </c>
      <c r="E3638" s="225"/>
      <c r="F3638" s="226">
        <f t="shared" ref="F3638:F3646" si="1094">IFERROR(VLOOKUP(C3638,Tabla_Insumos,3,FALSE),0)</f>
        <v>0</v>
      </c>
      <c r="G3638" s="286">
        <f t="shared" ref="G3638:G3646" si="1095">ROUND(E3638*F3638,2)</f>
        <v>0</v>
      </c>
    </row>
    <row r="3639" spans="1:7" s="229" customFormat="1" ht="24" customHeight="1" x14ac:dyDescent="0.2">
      <c r="A3639" s="224" t="str">
        <f t="shared" si="1091"/>
        <v/>
      </c>
      <c r="B3639" s="222" t="str">
        <f t="shared" si="1092"/>
        <v/>
      </c>
      <c r="C3639" s="223"/>
      <c r="D3639" s="224" t="str">
        <f t="shared" si="1093"/>
        <v/>
      </c>
      <c r="E3639" s="225"/>
      <c r="F3639" s="226">
        <f t="shared" si="1094"/>
        <v>0</v>
      </c>
      <c r="G3639" s="286">
        <f t="shared" si="1095"/>
        <v>0</v>
      </c>
    </row>
    <row r="3640" spans="1:7" s="229" customFormat="1" ht="24" customHeight="1" x14ac:dyDescent="0.2">
      <c r="A3640" s="224" t="str">
        <f t="shared" si="1091"/>
        <v/>
      </c>
      <c r="B3640" s="222" t="str">
        <f t="shared" si="1092"/>
        <v/>
      </c>
      <c r="C3640" s="223"/>
      <c r="D3640" s="224" t="str">
        <f t="shared" si="1093"/>
        <v/>
      </c>
      <c r="E3640" s="225"/>
      <c r="F3640" s="226">
        <f t="shared" si="1094"/>
        <v>0</v>
      </c>
      <c r="G3640" s="286">
        <f t="shared" si="1095"/>
        <v>0</v>
      </c>
    </row>
    <row r="3641" spans="1:7" s="229" customFormat="1" ht="24" customHeight="1" x14ac:dyDescent="0.2">
      <c r="A3641" s="224" t="str">
        <f t="shared" si="1091"/>
        <v/>
      </c>
      <c r="B3641" s="222" t="str">
        <f t="shared" si="1092"/>
        <v/>
      </c>
      <c r="C3641" s="223"/>
      <c r="D3641" s="224" t="str">
        <f t="shared" si="1093"/>
        <v/>
      </c>
      <c r="E3641" s="225"/>
      <c r="F3641" s="226">
        <f t="shared" si="1094"/>
        <v>0</v>
      </c>
      <c r="G3641" s="286">
        <f t="shared" si="1095"/>
        <v>0</v>
      </c>
    </row>
    <row r="3642" spans="1:7" s="229" customFormat="1" ht="24" customHeight="1" x14ac:dyDescent="0.2">
      <c r="A3642" s="224" t="str">
        <f t="shared" si="1091"/>
        <v/>
      </c>
      <c r="B3642" s="222" t="str">
        <f t="shared" si="1092"/>
        <v/>
      </c>
      <c r="C3642" s="223"/>
      <c r="D3642" s="224" t="str">
        <f t="shared" si="1093"/>
        <v/>
      </c>
      <c r="E3642" s="225"/>
      <c r="F3642" s="226">
        <f t="shared" si="1094"/>
        <v>0</v>
      </c>
      <c r="G3642" s="286">
        <f t="shared" si="1095"/>
        <v>0</v>
      </c>
    </row>
    <row r="3643" spans="1:7" s="229" customFormat="1" ht="24" customHeight="1" x14ac:dyDescent="0.2">
      <c r="A3643" s="224" t="str">
        <f t="shared" si="1091"/>
        <v/>
      </c>
      <c r="B3643" s="222" t="str">
        <f t="shared" si="1092"/>
        <v/>
      </c>
      <c r="C3643" s="223"/>
      <c r="D3643" s="224" t="str">
        <f t="shared" si="1093"/>
        <v/>
      </c>
      <c r="E3643" s="225"/>
      <c r="F3643" s="226">
        <f t="shared" si="1094"/>
        <v>0</v>
      </c>
      <c r="G3643" s="286">
        <f t="shared" si="1095"/>
        <v>0</v>
      </c>
    </row>
    <row r="3644" spans="1:7" s="229" customFormat="1" ht="24" customHeight="1" x14ac:dyDescent="0.2">
      <c r="A3644" s="224" t="str">
        <f t="shared" si="1091"/>
        <v/>
      </c>
      <c r="B3644" s="222" t="str">
        <f t="shared" si="1092"/>
        <v/>
      </c>
      <c r="C3644" s="223"/>
      <c r="D3644" s="224" t="str">
        <f t="shared" si="1093"/>
        <v/>
      </c>
      <c r="E3644" s="225"/>
      <c r="F3644" s="226">
        <f t="shared" si="1094"/>
        <v>0</v>
      </c>
      <c r="G3644" s="286">
        <f t="shared" si="1095"/>
        <v>0</v>
      </c>
    </row>
    <row r="3645" spans="1:7" s="229" customFormat="1" ht="24" customHeight="1" x14ac:dyDescent="0.2">
      <c r="A3645" s="224" t="str">
        <f t="shared" si="1091"/>
        <v/>
      </c>
      <c r="B3645" s="222" t="str">
        <f t="shared" si="1092"/>
        <v/>
      </c>
      <c r="C3645" s="223"/>
      <c r="D3645" s="224" t="str">
        <f t="shared" si="1093"/>
        <v/>
      </c>
      <c r="E3645" s="225"/>
      <c r="F3645" s="226">
        <f t="shared" si="1094"/>
        <v>0</v>
      </c>
      <c r="G3645" s="286">
        <f t="shared" si="1095"/>
        <v>0</v>
      </c>
    </row>
    <row r="3646" spans="1:7" s="229" customFormat="1" ht="24" customHeight="1" x14ac:dyDescent="0.2">
      <c r="A3646" s="224" t="str">
        <f t="shared" si="1091"/>
        <v/>
      </c>
      <c r="B3646" s="222" t="str">
        <f t="shared" si="1092"/>
        <v/>
      </c>
      <c r="C3646" s="223"/>
      <c r="D3646" s="224" t="str">
        <f t="shared" si="1093"/>
        <v/>
      </c>
      <c r="E3646" s="225"/>
      <c r="F3646" s="226">
        <f t="shared" si="1094"/>
        <v>0</v>
      </c>
      <c r="G3646" s="286">
        <f t="shared" si="1095"/>
        <v>0</v>
      </c>
    </row>
    <row r="3647" spans="1:7" ht="24" customHeight="1" x14ac:dyDescent="0.2">
      <c r="A3647" s="290"/>
      <c r="B3647" s="97"/>
      <c r="D3647" s="97"/>
      <c r="E3647" s="98"/>
      <c r="F3647" s="273" t="s">
        <v>33</v>
      </c>
      <c r="G3647" s="288">
        <f>SUBTOTAL(9,G3638:G3646)</f>
        <v>0</v>
      </c>
    </row>
    <row r="3648" spans="1:7" ht="24" customHeight="1" x14ac:dyDescent="0.2">
      <c r="A3648" s="291"/>
      <c r="B3648" s="97"/>
      <c r="D3648" s="97"/>
      <c r="E3648" s="98"/>
      <c r="G3648" s="289"/>
    </row>
    <row r="3649" spans="1:123" ht="24" customHeight="1" x14ac:dyDescent="0.2">
      <c r="A3649" s="292" t="str">
        <f>B3607</f>
        <v/>
      </c>
      <c r="B3649" s="293" t="str">
        <f>C3607</f>
        <v/>
      </c>
      <c r="C3649" s="104"/>
      <c r="D3649" s="104" t="s">
        <v>34</v>
      </c>
      <c r="E3649" s="105"/>
      <c r="F3649" s="295" t="s">
        <v>35</v>
      </c>
      <c r="G3649" s="294">
        <f>SUBTOTAL(9,G3612:G3648)</f>
        <v>0</v>
      </c>
    </row>
    <row r="3651" spans="1:123" ht="24" customHeight="1" x14ac:dyDescent="0.2">
      <c r="A3651" s="274" t="s">
        <v>37</v>
      </c>
      <c r="B3651" s="275"/>
      <c r="C3651" s="275"/>
      <c r="D3651" s="275"/>
      <c r="E3651" s="275"/>
      <c r="F3651" s="275"/>
      <c r="G3651" s="276"/>
    </row>
    <row r="3652" spans="1:123" ht="24" customHeight="1" x14ac:dyDescent="0.2">
      <c r="A3652" s="277" t="s">
        <v>602</v>
      </c>
      <c r="B3652" s="93" t="str">
        <f>Comitente</f>
        <v>DIRECCION PROVINCIAL DE ESPACIOS VERDES</v>
      </c>
      <c r="C3652" s="89"/>
      <c r="D3652" s="94"/>
      <c r="E3652" s="94"/>
      <c r="F3652" s="95"/>
      <c r="G3652" s="278"/>
    </row>
    <row r="3653" spans="1:123" ht="24" customHeight="1" x14ac:dyDescent="0.2">
      <c r="A3653" s="277" t="s">
        <v>603</v>
      </c>
      <c r="B3653" s="93">
        <f>Contratista</f>
        <v>0</v>
      </c>
      <c r="C3653" s="90"/>
      <c r="D3653" s="90"/>
      <c r="E3653" s="90"/>
      <c r="F3653" s="96"/>
      <c r="G3653" s="279"/>
    </row>
    <row r="3654" spans="1:123" ht="24" customHeight="1" x14ac:dyDescent="0.2">
      <c r="A3654" s="277" t="s">
        <v>24</v>
      </c>
      <c r="B3654" s="93" t="str">
        <f>Obra</f>
        <v>MANTENIMIENTO DEL ÁREA VERDE Y SISITEMA DE RIEGO DEL 
PARQUE BELGRANO E INFINITO POR DESCUBRIR - RENGLON 3</v>
      </c>
      <c r="C3654" s="90"/>
      <c r="D3654" s="90"/>
      <c r="E3654" s="90"/>
      <c r="F3654" s="96" t="s">
        <v>38</v>
      </c>
      <c r="G3654" s="280">
        <f>Fecha_Base</f>
        <v>44908</v>
      </c>
    </row>
    <row r="3655" spans="1:123" ht="24" customHeight="1" x14ac:dyDescent="0.2">
      <c r="A3655" s="281" t="s">
        <v>601</v>
      </c>
      <c r="B3655" s="91" t="str">
        <f>Ubicación</f>
        <v>CAPITAL</v>
      </c>
      <c r="C3655" s="91"/>
      <c r="D3655" s="97"/>
      <c r="E3655" s="98"/>
      <c r="G3655" s="282"/>
    </row>
    <row r="3656" spans="1:123" ht="24" customHeight="1" x14ac:dyDescent="0.2">
      <c r="A3656" s="281" t="s">
        <v>39</v>
      </c>
      <c r="B3656" s="100" t="str">
        <f>IFERROR(VALUE(LEFT(B3657,FIND(".",B3657)-1)),"")</f>
        <v/>
      </c>
      <c r="C3656" s="92" t="str">
        <f>IFERROR(VLOOKUP(B3656,Tabla_CyP,2,FALSE),"")</f>
        <v/>
      </c>
      <c r="E3656" s="98"/>
      <c r="G3656" s="282"/>
    </row>
    <row r="3657" spans="1:123" ht="24" customHeight="1" x14ac:dyDescent="0.2">
      <c r="A3657" s="281" t="s">
        <v>25</v>
      </c>
      <c r="B3657" s="101" t="str">
        <f>IFERROR(VLOOKUP(COUNTIF($A$1:A3657,"ANALISIS DE PRECIOS"),Tabla_NumeroItem,2,FALSE),"")</f>
        <v/>
      </c>
      <c r="C3657" s="92" t="str">
        <f>IFERROR(VLOOKUP(B3657,Tabla_CyP,2,FALSE),"")</f>
        <v/>
      </c>
      <c r="D3657" s="97"/>
      <c r="E3657" s="98"/>
      <c r="F3657" s="96" t="s">
        <v>26</v>
      </c>
      <c r="G3657" s="283" t="str">
        <f>IFERROR(VLOOKUP(B3657,Tabla_CyP,4,FALSE),"")</f>
        <v/>
      </c>
    </row>
    <row r="3658" spans="1:123" ht="24" customHeight="1" x14ac:dyDescent="0.2">
      <c r="A3658" s="281"/>
      <c r="B3658" s="91"/>
      <c r="D3658" s="97"/>
      <c r="E3658" s="98"/>
      <c r="G3658" s="282"/>
    </row>
    <row r="3659" spans="1:123" ht="24" customHeight="1" x14ac:dyDescent="0.2">
      <c r="A3659" s="331" t="s">
        <v>507</v>
      </c>
      <c r="B3659" s="332"/>
      <c r="C3659" s="333" t="s">
        <v>0</v>
      </c>
      <c r="D3659" s="333" t="s">
        <v>27</v>
      </c>
      <c r="E3659" s="335" t="s">
        <v>28</v>
      </c>
      <c r="F3659" s="337" t="s">
        <v>29</v>
      </c>
      <c r="G3659" s="337" t="s">
        <v>30</v>
      </c>
    </row>
    <row r="3660" spans="1:123" s="97" customFormat="1" ht="24" customHeight="1" x14ac:dyDescent="0.2">
      <c r="A3660" s="102" t="s">
        <v>508</v>
      </c>
      <c r="B3660" s="102" t="s">
        <v>509</v>
      </c>
      <c r="C3660" s="334"/>
      <c r="D3660" s="334"/>
      <c r="E3660" s="336"/>
      <c r="F3660" s="338"/>
      <c r="G3660" s="338"/>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284"/>
      <c r="B3661" s="103"/>
      <c r="C3661" s="143" t="s">
        <v>604</v>
      </c>
      <c r="D3661" s="104"/>
      <c r="E3661" s="105"/>
      <c r="F3661" s="106"/>
      <c r="G3661" s="285"/>
    </row>
    <row r="3662" spans="1:123" s="229" customFormat="1" ht="24" customHeight="1" x14ac:dyDescent="0.2">
      <c r="A3662" s="224" t="str">
        <f t="shared" ref="A3662:A3675" si="1096">IFERROR(VLOOKUP(C3662,Tabla_Insumos,4,FALSE),"")</f>
        <v/>
      </c>
      <c r="B3662" s="222" t="str">
        <f>IFERROR(VLOOKUP(C3662,Tabla_Insumos,5,FALSE),"")</f>
        <v/>
      </c>
      <c r="C3662" s="223"/>
      <c r="D3662" s="224" t="str">
        <f t="shared" ref="D3662:D3675" si="1097">IFERROR(VLOOKUP(C3662,Tabla_Insumos,2,FALSE),"")</f>
        <v/>
      </c>
      <c r="E3662" s="225"/>
      <c r="F3662" s="226">
        <f t="shared" ref="F3662:F3675" si="1098">IFERROR(VLOOKUP(C3662,Tabla_Insumos,3,FALSE),0)</f>
        <v>0</v>
      </c>
      <c r="G3662" s="286">
        <f>ROUND(E3662*F3662,2)</f>
        <v>0</v>
      </c>
    </row>
    <row r="3663" spans="1:123" s="229" customFormat="1" ht="24" customHeight="1" x14ac:dyDescent="0.2">
      <c r="A3663" s="224" t="str">
        <f t="shared" si="1096"/>
        <v/>
      </c>
      <c r="B3663" s="222" t="str">
        <f t="shared" ref="B3663:B3675" si="1099">IFERROR(VLOOKUP(C3663,Tabla_Insumos,5,FALSE),"")</f>
        <v/>
      </c>
      <c r="C3663" s="223"/>
      <c r="D3663" s="224" t="str">
        <f t="shared" si="1097"/>
        <v/>
      </c>
      <c r="E3663" s="225"/>
      <c r="F3663" s="226">
        <f t="shared" si="1098"/>
        <v>0</v>
      </c>
      <c r="G3663" s="286">
        <f t="shared" ref="G3663:G3675" si="1100">ROUND(E3663*F3663,2)</f>
        <v>0</v>
      </c>
    </row>
    <row r="3664" spans="1:123" s="229" customFormat="1" ht="24" customHeight="1" x14ac:dyDescent="0.2">
      <c r="A3664" s="224" t="str">
        <f t="shared" si="1096"/>
        <v/>
      </c>
      <c r="B3664" s="222" t="str">
        <f t="shared" si="1099"/>
        <v/>
      </c>
      <c r="C3664" s="223"/>
      <c r="D3664" s="224" t="str">
        <f t="shared" si="1097"/>
        <v/>
      </c>
      <c r="E3664" s="225"/>
      <c r="F3664" s="226">
        <f t="shared" si="1098"/>
        <v>0</v>
      </c>
      <c r="G3664" s="286">
        <f t="shared" si="1100"/>
        <v>0</v>
      </c>
    </row>
    <row r="3665" spans="1:7" s="229" customFormat="1" ht="24" customHeight="1" x14ac:dyDescent="0.2">
      <c r="A3665" s="224" t="str">
        <f t="shared" si="1096"/>
        <v/>
      </c>
      <c r="B3665" s="222" t="str">
        <f t="shared" si="1099"/>
        <v/>
      </c>
      <c r="C3665" s="223"/>
      <c r="D3665" s="224" t="str">
        <f t="shared" si="1097"/>
        <v/>
      </c>
      <c r="E3665" s="225"/>
      <c r="F3665" s="226">
        <f t="shared" si="1098"/>
        <v>0</v>
      </c>
      <c r="G3665" s="286">
        <f t="shared" si="1100"/>
        <v>0</v>
      </c>
    </row>
    <row r="3666" spans="1:7" s="229" customFormat="1" ht="24" customHeight="1" x14ac:dyDescent="0.2">
      <c r="A3666" s="224" t="str">
        <f t="shared" si="1096"/>
        <v/>
      </c>
      <c r="B3666" s="222" t="str">
        <f t="shared" si="1099"/>
        <v/>
      </c>
      <c r="C3666" s="223"/>
      <c r="D3666" s="224" t="str">
        <f t="shared" si="1097"/>
        <v/>
      </c>
      <c r="E3666" s="225"/>
      <c r="F3666" s="226">
        <f t="shared" si="1098"/>
        <v>0</v>
      </c>
      <c r="G3666" s="286">
        <f t="shared" si="1100"/>
        <v>0</v>
      </c>
    </row>
    <row r="3667" spans="1:7" s="229" customFormat="1" ht="24" customHeight="1" x14ac:dyDescent="0.2">
      <c r="A3667" s="224" t="str">
        <f t="shared" si="1096"/>
        <v/>
      </c>
      <c r="B3667" s="222" t="str">
        <f t="shared" si="1099"/>
        <v/>
      </c>
      <c r="C3667" s="223"/>
      <c r="D3667" s="224" t="str">
        <f t="shared" si="1097"/>
        <v/>
      </c>
      <c r="E3667" s="225"/>
      <c r="F3667" s="226">
        <f t="shared" si="1098"/>
        <v>0</v>
      </c>
      <c r="G3667" s="286">
        <f t="shared" si="1100"/>
        <v>0</v>
      </c>
    </row>
    <row r="3668" spans="1:7" s="229" customFormat="1" ht="24" customHeight="1" x14ac:dyDescent="0.2">
      <c r="A3668" s="224" t="str">
        <f t="shared" si="1096"/>
        <v/>
      </c>
      <c r="B3668" s="222" t="str">
        <f t="shared" si="1099"/>
        <v/>
      </c>
      <c r="C3668" s="223"/>
      <c r="D3668" s="224" t="str">
        <f t="shared" si="1097"/>
        <v/>
      </c>
      <c r="E3668" s="225"/>
      <c r="F3668" s="226">
        <f t="shared" si="1098"/>
        <v>0</v>
      </c>
      <c r="G3668" s="286">
        <f t="shared" si="1100"/>
        <v>0</v>
      </c>
    </row>
    <row r="3669" spans="1:7" s="229" customFormat="1" ht="24" customHeight="1" x14ac:dyDescent="0.2">
      <c r="A3669" s="224" t="str">
        <f t="shared" si="1096"/>
        <v/>
      </c>
      <c r="B3669" s="222" t="str">
        <f t="shared" si="1099"/>
        <v/>
      </c>
      <c r="C3669" s="223"/>
      <c r="D3669" s="224" t="str">
        <f t="shared" si="1097"/>
        <v/>
      </c>
      <c r="E3669" s="225"/>
      <c r="F3669" s="226">
        <f t="shared" si="1098"/>
        <v>0</v>
      </c>
      <c r="G3669" s="286">
        <f t="shared" si="1100"/>
        <v>0</v>
      </c>
    </row>
    <row r="3670" spans="1:7" s="229" customFormat="1" ht="24" customHeight="1" x14ac:dyDescent="0.2">
      <c r="A3670" s="224" t="str">
        <f t="shared" si="1096"/>
        <v/>
      </c>
      <c r="B3670" s="222" t="str">
        <f t="shared" si="1099"/>
        <v/>
      </c>
      <c r="C3670" s="223"/>
      <c r="D3670" s="224" t="str">
        <f t="shared" si="1097"/>
        <v/>
      </c>
      <c r="E3670" s="225"/>
      <c r="F3670" s="226">
        <f t="shared" si="1098"/>
        <v>0</v>
      </c>
      <c r="G3670" s="286">
        <f t="shared" si="1100"/>
        <v>0</v>
      </c>
    </row>
    <row r="3671" spans="1:7" s="229" customFormat="1" ht="24" customHeight="1" x14ac:dyDescent="0.2">
      <c r="A3671" s="224" t="str">
        <f t="shared" si="1096"/>
        <v/>
      </c>
      <c r="B3671" s="222" t="str">
        <f t="shared" si="1099"/>
        <v/>
      </c>
      <c r="C3671" s="223"/>
      <c r="D3671" s="224" t="str">
        <f t="shared" si="1097"/>
        <v/>
      </c>
      <c r="E3671" s="225"/>
      <c r="F3671" s="226">
        <f t="shared" si="1098"/>
        <v>0</v>
      </c>
      <c r="G3671" s="286">
        <f t="shared" si="1100"/>
        <v>0</v>
      </c>
    </row>
    <row r="3672" spans="1:7" s="229" customFormat="1" ht="24" customHeight="1" x14ac:dyDescent="0.2">
      <c r="A3672" s="224" t="str">
        <f t="shared" si="1096"/>
        <v/>
      </c>
      <c r="B3672" s="222" t="str">
        <f t="shared" si="1099"/>
        <v/>
      </c>
      <c r="C3672" s="223"/>
      <c r="D3672" s="224" t="str">
        <f t="shared" si="1097"/>
        <v/>
      </c>
      <c r="E3672" s="225"/>
      <c r="F3672" s="226">
        <f t="shared" si="1098"/>
        <v>0</v>
      </c>
      <c r="G3672" s="286">
        <f t="shared" si="1100"/>
        <v>0</v>
      </c>
    </row>
    <row r="3673" spans="1:7" s="229" customFormat="1" ht="24" customHeight="1" x14ac:dyDescent="0.2">
      <c r="A3673" s="224" t="str">
        <f t="shared" si="1096"/>
        <v/>
      </c>
      <c r="B3673" s="222" t="str">
        <f t="shared" si="1099"/>
        <v/>
      </c>
      <c r="C3673" s="223"/>
      <c r="D3673" s="224" t="str">
        <f t="shared" si="1097"/>
        <v/>
      </c>
      <c r="E3673" s="225"/>
      <c r="F3673" s="226">
        <f t="shared" si="1098"/>
        <v>0</v>
      </c>
      <c r="G3673" s="286">
        <f t="shared" si="1100"/>
        <v>0</v>
      </c>
    </row>
    <row r="3674" spans="1:7" s="229" customFormat="1" ht="24" customHeight="1" x14ac:dyDescent="0.2">
      <c r="A3674" s="224" t="str">
        <f t="shared" si="1096"/>
        <v/>
      </c>
      <c r="B3674" s="222" t="str">
        <f t="shared" si="1099"/>
        <v/>
      </c>
      <c r="C3674" s="223"/>
      <c r="D3674" s="224" t="str">
        <f t="shared" si="1097"/>
        <v/>
      </c>
      <c r="E3674" s="225"/>
      <c r="F3674" s="226">
        <f t="shared" si="1098"/>
        <v>0</v>
      </c>
      <c r="G3674" s="286">
        <f t="shared" si="1100"/>
        <v>0</v>
      </c>
    </row>
    <row r="3675" spans="1:7" s="229" customFormat="1" ht="24" customHeight="1" x14ac:dyDescent="0.2">
      <c r="A3675" s="224" t="str">
        <f t="shared" si="1096"/>
        <v/>
      </c>
      <c r="B3675" s="222" t="str">
        <f t="shared" si="1099"/>
        <v/>
      </c>
      <c r="C3675" s="223"/>
      <c r="D3675" s="224" t="str">
        <f t="shared" si="1097"/>
        <v/>
      </c>
      <c r="E3675" s="225"/>
      <c r="F3675" s="227">
        <f t="shared" si="1098"/>
        <v>0</v>
      </c>
      <c r="G3675" s="286">
        <f t="shared" si="1100"/>
        <v>0</v>
      </c>
    </row>
    <row r="3676" spans="1:7" ht="24" customHeight="1" x14ac:dyDescent="0.2">
      <c r="A3676" s="287"/>
      <c r="D3676" s="97"/>
      <c r="E3676" s="98"/>
      <c r="F3676" s="273" t="s">
        <v>31</v>
      </c>
      <c r="G3676" s="288">
        <f>SUBTOTAL(9,G3662:G3675)</f>
        <v>0</v>
      </c>
    </row>
    <row r="3677" spans="1:7" ht="24" customHeight="1" x14ac:dyDescent="0.2">
      <c r="A3677" s="287"/>
      <c r="C3677" s="107" t="s">
        <v>605</v>
      </c>
      <c r="D3677" s="97"/>
      <c r="E3677" s="98"/>
      <c r="G3677" s="289"/>
    </row>
    <row r="3678" spans="1:7" s="229" customFormat="1" ht="24" customHeight="1" x14ac:dyDescent="0.2">
      <c r="A3678" s="224" t="str">
        <f t="shared" ref="A3678:A3685" si="1101">IFERROR(VLOOKUP(C3678,Tabla_Insumos,4,FALSE),"")</f>
        <v/>
      </c>
      <c r="B3678" s="222">
        <f t="shared" ref="B3678:B3685" si="1102">IFERROR(VLOOKUP(A3678,Tabla_Indices,5,FALSE),"")</f>
        <v>0</v>
      </c>
      <c r="C3678" s="223"/>
      <c r="D3678" s="224" t="str">
        <f t="shared" ref="D3678:D3685" si="1103">IFERROR(VLOOKUP(C3678,Tabla_Insumos,2,FALSE),"")</f>
        <v/>
      </c>
      <c r="E3678" s="225"/>
      <c r="F3678" s="228">
        <f t="shared" ref="F3678:F3685" si="1104">IFERROR(VLOOKUP(C3678,Tabla_Insumos,3,FALSE),0)</f>
        <v>0</v>
      </c>
      <c r="G3678" s="286">
        <f>ROUND(E3678*F3678,2)</f>
        <v>0</v>
      </c>
    </row>
    <row r="3679" spans="1:7" s="229" customFormat="1" ht="24" customHeight="1" x14ac:dyDescent="0.2">
      <c r="A3679" s="224" t="str">
        <f t="shared" si="1101"/>
        <v/>
      </c>
      <c r="B3679" s="222">
        <f t="shared" si="1102"/>
        <v>0</v>
      </c>
      <c r="C3679" s="223"/>
      <c r="D3679" s="224" t="str">
        <f t="shared" si="1103"/>
        <v/>
      </c>
      <c r="E3679" s="225"/>
      <c r="F3679" s="228">
        <f t="shared" si="1104"/>
        <v>0</v>
      </c>
      <c r="G3679" s="286">
        <f>ROUND(E3679*F3679,2)</f>
        <v>0</v>
      </c>
    </row>
    <row r="3680" spans="1:7" s="229" customFormat="1" ht="24" customHeight="1" x14ac:dyDescent="0.2">
      <c r="A3680" s="224" t="str">
        <f t="shared" si="1101"/>
        <v/>
      </c>
      <c r="B3680" s="222">
        <f t="shared" si="1102"/>
        <v>0</v>
      </c>
      <c r="C3680" s="223"/>
      <c r="D3680" s="224" t="str">
        <f t="shared" si="1103"/>
        <v/>
      </c>
      <c r="E3680" s="225"/>
      <c r="F3680" s="228">
        <f t="shared" si="1104"/>
        <v>0</v>
      </c>
      <c r="G3680" s="286">
        <f t="shared" ref="G3680:G3685" si="1105">ROUND(E3680*F3680,2)</f>
        <v>0</v>
      </c>
    </row>
    <row r="3681" spans="1:7" s="229" customFormat="1" ht="24" customHeight="1" x14ac:dyDescent="0.2">
      <c r="A3681" s="224" t="str">
        <f t="shared" si="1101"/>
        <v/>
      </c>
      <c r="B3681" s="222">
        <f t="shared" si="1102"/>
        <v>0</v>
      </c>
      <c r="C3681" s="223"/>
      <c r="D3681" s="224" t="str">
        <f t="shared" si="1103"/>
        <v/>
      </c>
      <c r="E3681" s="225"/>
      <c r="F3681" s="228">
        <f t="shared" si="1104"/>
        <v>0</v>
      </c>
      <c r="G3681" s="286">
        <f t="shared" si="1105"/>
        <v>0</v>
      </c>
    </row>
    <row r="3682" spans="1:7" s="229" customFormat="1" ht="24" customHeight="1" x14ac:dyDescent="0.2">
      <c r="A3682" s="224" t="str">
        <f t="shared" si="1101"/>
        <v/>
      </c>
      <c r="B3682" s="222">
        <f t="shared" si="1102"/>
        <v>0</v>
      </c>
      <c r="C3682" s="223"/>
      <c r="D3682" s="224" t="str">
        <f t="shared" si="1103"/>
        <v/>
      </c>
      <c r="E3682" s="225"/>
      <c r="F3682" s="226">
        <f t="shared" si="1104"/>
        <v>0</v>
      </c>
      <c r="G3682" s="286">
        <f t="shared" si="1105"/>
        <v>0</v>
      </c>
    </row>
    <row r="3683" spans="1:7" s="229" customFormat="1" ht="24" customHeight="1" x14ac:dyDescent="0.2">
      <c r="A3683" s="224" t="str">
        <f t="shared" si="1101"/>
        <v/>
      </c>
      <c r="B3683" s="222">
        <f t="shared" si="1102"/>
        <v>0</v>
      </c>
      <c r="C3683" s="223"/>
      <c r="D3683" s="224" t="str">
        <f t="shared" si="1103"/>
        <v/>
      </c>
      <c r="E3683" s="225"/>
      <c r="F3683" s="226">
        <f t="shared" si="1104"/>
        <v>0</v>
      </c>
      <c r="G3683" s="286">
        <f t="shared" si="1105"/>
        <v>0</v>
      </c>
    </row>
    <row r="3684" spans="1:7" s="229" customFormat="1" ht="24" customHeight="1" x14ac:dyDescent="0.2">
      <c r="A3684" s="224" t="str">
        <f t="shared" si="1101"/>
        <v/>
      </c>
      <c r="B3684" s="222">
        <f t="shared" si="1102"/>
        <v>0</v>
      </c>
      <c r="C3684" s="223"/>
      <c r="D3684" s="224" t="str">
        <f t="shared" si="1103"/>
        <v/>
      </c>
      <c r="E3684" s="225"/>
      <c r="F3684" s="226">
        <f t="shared" si="1104"/>
        <v>0</v>
      </c>
      <c r="G3684" s="286">
        <f t="shared" si="1105"/>
        <v>0</v>
      </c>
    </row>
    <row r="3685" spans="1:7" s="229" customFormat="1" ht="24" customHeight="1" x14ac:dyDescent="0.2">
      <c r="A3685" s="224" t="str">
        <f t="shared" si="1101"/>
        <v/>
      </c>
      <c r="B3685" s="222">
        <f t="shared" si="1102"/>
        <v>0</v>
      </c>
      <c r="C3685" s="223"/>
      <c r="D3685" s="224" t="str">
        <f t="shared" si="1103"/>
        <v/>
      </c>
      <c r="E3685" s="225"/>
      <c r="F3685" s="226">
        <f t="shared" si="1104"/>
        <v>0</v>
      </c>
      <c r="G3685" s="286">
        <f t="shared" si="1105"/>
        <v>0</v>
      </c>
    </row>
    <row r="3686" spans="1:7" ht="24" customHeight="1" x14ac:dyDescent="0.2">
      <c r="A3686" s="287"/>
      <c r="D3686" s="97"/>
      <c r="E3686" s="98"/>
      <c r="F3686" s="273" t="s">
        <v>32</v>
      </c>
      <c r="G3686" s="288">
        <f>SUBTOTAL(9,G3678:G3685)</f>
        <v>0</v>
      </c>
    </row>
    <row r="3687" spans="1:7" ht="24" customHeight="1" x14ac:dyDescent="0.2">
      <c r="A3687" s="287"/>
      <c r="C3687" s="107" t="s">
        <v>606</v>
      </c>
      <c r="D3687" s="97"/>
      <c r="E3687" s="98"/>
      <c r="G3687" s="289"/>
    </row>
    <row r="3688" spans="1:7" s="229" customFormat="1" ht="24" customHeight="1" x14ac:dyDescent="0.2">
      <c r="A3688" s="224" t="str">
        <f t="shared" ref="A3688:A3696" si="1106">IFERROR(VLOOKUP(C3688,Tabla_Insumos,4,FALSE),"")</f>
        <v/>
      </c>
      <c r="B3688" s="222" t="str">
        <f t="shared" ref="B3688:B3696" si="1107">IFERROR(VLOOKUP(C3688,Tabla_Insumos,5,FALSE),"")</f>
        <v/>
      </c>
      <c r="C3688" s="223"/>
      <c r="D3688" s="224" t="str">
        <f t="shared" ref="D3688:D3696" si="1108">IFERROR(VLOOKUP(C3688,Tabla_Insumos,2,FALSE),"")</f>
        <v/>
      </c>
      <c r="E3688" s="225"/>
      <c r="F3688" s="226">
        <f t="shared" ref="F3688:F3696" si="1109">IFERROR(VLOOKUP(C3688,Tabla_Insumos,3,FALSE),0)</f>
        <v>0</v>
      </c>
      <c r="G3688" s="286">
        <f t="shared" ref="G3688:G3696" si="1110">ROUND(E3688*F3688,2)</f>
        <v>0</v>
      </c>
    </row>
    <row r="3689" spans="1:7" s="229" customFormat="1" ht="24" customHeight="1" x14ac:dyDescent="0.2">
      <c r="A3689" s="224" t="str">
        <f t="shared" si="1106"/>
        <v/>
      </c>
      <c r="B3689" s="222" t="str">
        <f t="shared" si="1107"/>
        <v/>
      </c>
      <c r="C3689" s="223"/>
      <c r="D3689" s="224" t="str">
        <f t="shared" si="1108"/>
        <v/>
      </c>
      <c r="E3689" s="225"/>
      <c r="F3689" s="226">
        <f t="shared" si="1109"/>
        <v>0</v>
      </c>
      <c r="G3689" s="286">
        <f t="shared" si="1110"/>
        <v>0</v>
      </c>
    </row>
    <row r="3690" spans="1:7" s="229" customFormat="1" ht="24" customHeight="1" x14ac:dyDescent="0.2">
      <c r="A3690" s="224" t="str">
        <f t="shared" si="1106"/>
        <v/>
      </c>
      <c r="B3690" s="222" t="str">
        <f t="shared" si="1107"/>
        <v/>
      </c>
      <c r="C3690" s="223"/>
      <c r="D3690" s="224" t="str">
        <f t="shared" si="1108"/>
        <v/>
      </c>
      <c r="E3690" s="225"/>
      <c r="F3690" s="226">
        <f t="shared" si="1109"/>
        <v>0</v>
      </c>
      <c r="G3690" s="286">
        <f t="shared" si="1110"/>
        <v>0</v>
      </c>
    </row>
    <row r="3691" spans="1:7" s="229" customFormat="1" ht="24" customHeight="1" x14ac:dyDescent="0.2">
      <c r="A3691" s="224" t="str">
        <f t="shared" si="1106"/>
        <v/>
      </c>
      <c r="B3691" s="222" t="str">
        <f t="shared" si="1107"/>
        <v/>
      </c>
      <c r="C3691" s="223"/>
      <c r="D3691" s="224" t="str">
        <f t="shared" si="1108"/>
        <v/>
      </c>
      <c r="E3691" s="225"/>
      <c r="F3691" s="226">
        <f t="shared" si="1109"/>
        <v>0</v>
      </c>
      <c r="G3691" s="286">
        <f t="shared" si="1110"/>
        <v>0</v>
      </c>
    </row>
    <row r="3692" spans="1:7" s="229" customFormat="1" ht="24" customHeight="1" x14ac:dyDescent="0.2">
      <c r="A3692" s="224" t="str">
        <f t="shared" si="1106"/>
        <v/>
      </c>
      <c r="B3692" s="222" t="str">
        <f t="shared" si="1107"/>
        <v/>
      </c>
      <c r="C3692" s="223"/>
      <c r="D3692" s="224" t="str">
        <f t="shared" si="1108"/>
        <v/>
      </c>
      <c r="E3692" s="225"/>
      <c r="F3692" s="226">
        <f t="shared" si="1109"/>
        <v>0</v>
      </c>
      <c r="G3692" s="286">
        <f t="shared" si="1110"/>
        <v>0</v>
      </c>
    </row>
    <row r="3693" spans="1:7" s="229" customFormat="1" ht="24" customHeight="1" x14ac:dyDescent="0.2">
      <c r="A3693" s="224" t="str">
        <f t="shared" si="1106"/>
        <v/>
      </c>
      <c r="B3693" s="222" t="str">
        <f t="shared" si="1107"/>
        <v/>
      </c>
      <c r="C3693" s="223"/>
      <c r="D3693" s="224" t="str">
        <f t="shared" si="1108"/>
        <v/>
      </c>
      <c r="E3693" s="225"/>
      <c r="F3693" s="226">
        <f t="shared" si="1109"/>
        <v>0</v>
      </c>
      <c r="G3693" s="286">
        <f t="shared" si="1110"/>
        <v>0</v>
      </c>
    </row>
    <row r="3694" spans="1:7" s="229" customFormat="1" ht="24" customHeight="1" x14ac:dyDescent="0.2">
      <c r="A3694" s="224" t="str">
        <f t="shared" si="1106"/>
        <v/>
      </c>
      <c r="B3694" s="222" t="str">
        <f t="shared" si="1107"/>
        <v/>
      </c>
      <c r="C3694" s="223"/>
      <c r="D3694" s="224" t="str">
        <f t="shared" si="1108"/>
        <v/>
      </c>
      <c r="E3694" s="225"/>
      <c r="F3694" s="226">
        <f t="shared" si="1109"/>
        <v>0</v>
      </c>
      <c r="G3694" s="286">
        <f t="shared" si="1110"/>
        <v>0</v>
      </c>
    </row>
    <row r="3695" spans="1:7" s="229" customFormat="1" ht="24" customHeight="1" x14ac:dyDescent="0.2">
      <c r="A3695" s="224" t="str">
        <f t="shared" si="1106"/>
        <v/>
      </c>
      <c r="B3695" s="222" t="str">
        <f t="shared" si="1107"/>
        <v/>
      </c>
      <c r="C3695" s="223"/>
      <c r="D3695" s="224" t="str">
        <f t="shared" si="1108"/>
        <v/>
      </c>
      <c r="E3695" s="225"/>
      <c r="F3695" s="226">
        <f t="shared" si="1109"/>
        <v>0</v>
      </c>
      <c r="G3695" s="286">
        <f t="shared" si="1110"/>
        <v>0</v>
      </c>
    </row>
    <row r="3696" spans="1:7" s="229" customFormat="1" ht="24" customHeight="1" x14ac:dyDescent="0.2">
      <c r="A3696" s="224" t="str">
        <f t="shared" si="1106"/>
        <v/>
      </c>
      <c r="B3696" s="222" t="str">
        <f t="shared" si="1107"/>
        <v/>
      </c>
      <c r="C3696" s="223"/>
      <c r="D3696" s="224" t="str">
        <f t="shared" si="1108"/>
        <v/>
      </c>
      <c r="E3696" s="225"/>
      <c r="F3696" s="226">
        <f t="shared" si="1109"/>
        <v>0</v>
      </c>
      <c r="G3696" s="286">
        <f t="shared" si="1110"/>
        <v>0</v>
      </c>
    </row>
    <row r="3697" spans="1:123" ht="24" customHeight="1" x14ac:dyDescent="0.2">
      <c r="A3697" s="290"/>
      <c r="B3697" s="97"/>
      <c r="D3697" s="97"/>
      <c r="E3697" s="98"/>
      <c r="F3697" s="273" t="s">
        <v>33</v>
      </c>
      <c r="G3697" s="288">
        <f>SUBTOTAL(9,G3688:G3696)</f>
        <v>0</v>
      </c>
    </row>
    <row r="3698" spans="1:123" ht="24" customHeight="1" x14ac:dyDescent="0.2">
      <c r="A3698" s="291"/>
      <c r="B3698" s="97"/>
      <c r="D3698" s="97"/>
      <c r="E3698" s="98"/>
      <c r="G3698" s="289"/>
    </row>
    <row r="3699" spans="1:123" ht="24" customHeight="1" x14ac:dyDescent="0.2">
      <c r="A3699" s="292" t="str">
        <f>B3657</f>
        <v/>
      </c>
      <c r="B3699" s="293" t="str">
        <f>C3657</f>
        <v/>
      </c>
      <c r="C3699" s="104"/>
      <c r="D3699" s="104" t="s">
        <v>34</v>
      </c>
      <c r="E3699" s="105"/>
      <c r="F3699" s="295" t="s">
        <v>35</v>
      </c>
      <c r="G3699" s="294">
        <f>SUBTOTAL(9,G3662:G3698)</f>
        <v>0</v>
      </c>
    </row>
    <row r="3701" spans="1:123" ht="24" customHeight="1" x14ac:dyDescent="0.2">
      <c r="A3701" s="274" t="s">
        <v>37</v>
      </c>
      <c r="B3701" s="275"/>
      <c r="C3701" s="275"/>
      <c r="D3701" s="275"/>
      <c r="E3701" s="275"/>
      <c r="F3701" s="275"/>
      <c r="G3701" s="276"/>
    </row>
    <row r="3702" spans="1:123" ht="24" customHeight="1" x14ac:dyDescent="0.2">
      <c r="A3702" s="277" t="s">
        <v>602</v>
      </c>
      <c r="B3702" s="93" t="str">
        <f>Comitente</f>
        <v>DIRECCION PROVINCIAL DE ESPACIOS VERDES</v>
      </c>
      <c r="C3702" s="89"/>
      <c r="D3702" s="94"/>
      <c r="E3702" s="94"/>
      <c r="F3702" s="95"/>
      <c r="G3702" s="278"/>
    </row>
    <row r="3703" spans="1:123" ht="24" customHeight="1" x14ac:dyDescent="0.2">
      <c r="A3703" s="277" t="s">
        <v>603</v>
      </c>
      <c r="B3703" s="93">
        <f>Contratista</f>
        <v>0</v>
      </c>
      <c r="C3703" s="90"/>
      <c r="D3703" s="90"/>
      <c r="E3703" s="90"/>
      <c r="F3703" s="96"/>
      <c r="G3703" s="279"/>
    </row>
    <row r="3704" spans="1:123" ht="24" customHeight="1" x14ac:dyDescent="0.2">
      <c r="A3704" s="277" t="s">
        <v>24</v>
      </c>
      <c r="B3704" s="93" t="str">
        <f>Obra</f>
        <v>MANTENIMIENTO DEL ÁREA VERDE Y SISITEMA DE RIEGO DEL 
PARQUE BELGRANO E INFINITO POR DESCUBRIR - RENGLON 3</v>
      </c>
      <c r="C3704" s="90"/>
      <c r="D3704" s="90"/>
      <c r="E3704" s="90"/>
      <c r="F3704" s="96" t="s">
        <v>38</v>
      </c>
      <c r="G3704" s="280">
        <f>Fecha_Base</f>
        <v>44908</v>
      </c>
    </row>
    <row r="3705" spans="1:123" ht="24" customHeight="1" x14ac:dyDescent="0.2">
      <c r="A3705" s="281" t="s">
        <v>601</v>
      </c>
      <c r="B3705" s="91" t="str">
        <f>Ubicación</f>
        <v>CAPITAL</v>
      </c>
      <c r="C3705" s="91"/>
      <c r="D3705" s="97"/>
      <c r="E3705" s="98"/>
      <c r="G3705" s="282"/>
    </row>
    <row r="3706" spans="1:123" ht="24" customHeight="1" x14ac:dyDescent="0.2">
      <c r="A3706" s="281" t="s">
        <v>39</v>
      </c>
      <c r="B3706" s="100" t="str">
        <f>IFERROR(VALUE(LEFT(B3707,FIND(".",B3707)-1)),"")</f>
        <v/>
      </c>
      <c r="C3706" s="92" t="str">
        <f>IFERROR(VLOOKUP(B3706,Tabla_CyP,2,FALSE),"")</f>
        <v/>
      </c>
      <c r="E3706" s="98"/>
      <c r="G3706" s="282"/>
    </row>
    <row r="3707" spans="1:123" ht="24" customHeight="1" x14ac:dyDescent="0.2">
      <c r="A3707" s="281" t="s">
        <v>25</v>
      </c>
      <c r="B3707" s="101" t="str">
        <f>IFERROR(VLOOKUP(COUNTIF($A$1:A3707,"ANALISIS DE PRECIOS"),Tabla_NumeroItem,2,FALSE),"")</f>
        <v/>
      </c>
      <c r="C3707" s="92" t="str">
        <f>IFERROR(VLOOKUP(B3707,Tabla_CyP,2,FALSE),"")</f>
        <v/>
      </c>
      <c r="D3707" s="97"/>
      <c r="E3707" s="98"/>
      <c r="F3707" s="96" t="s">
        <v>26</v>
      </c>
      <c r="G3707" s="283" t="str">
        <f>IFERROR(VLOOKUP(B3707,Tabla_CyP,4,FALSE),"")</f>
        <v/>
      </c>
    </row>
    <row r="3708" spans="1:123" ht="24" customHeight="1" x14ac:dyDescent="0.2">
      <c r="A3708" s="281"/>
      <c r="B3708" s="91"/>
      <c r="D3708" s="97"/>
      <c r="E3708" s="98"/>
      <c r="G3708" s="282"/>
    </row>
    <row r="3709" spans="1:123" ht="24" customHeight="1" x14ac:dyDescent="0.2">
      <c r="A3709" s="331" t="s">
        <v>507</v>
      </c>
      <c r="B3709" s="332"/>
      <c r="C3709" s="333" t="s">
        <v>0</v>
      </c>
      <c r="D3709" s="333" t="s">
        <v>27</v>
      </c>
      <c r="E3709" s="335" t="s">
        <v>28</v>
      </c>
      <c r="F3709" s="337" t="s">
        <v>29</v>
      </c>
      <c r="G3709" s="337" t="s">
        <v>30</v>
      </c>
    </row>
    <row r="3710" spans="1:123" s="97" customFormat="1" ht="24" customHeight="1" x14ac:dyDescent="0.2">
      <c r="A3710" s="102" t="s">
        <v>508</v>
      </c>
      <c r="B3710" s="102" t="s">
        <v>509</v>
      </c>
      <c r="C3710" s="334"/>
      <c r="D3710" s="334"/>
      <c r="E3710" s="336"/>
      <c r="F3710" s="338"/>
      <c r="G3710" s="338"/>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284"/>
      <c r="B3711" s="103"/>
      <c r="C3711" s="143" t="s">
        <v>604</v>
      </c>
      <c r="D3711" s="104"/>
      <c r="E3711" s="105"/>
      <c r="F3711" s="106"/>
      <c r="G3711" s="285"/>
    </row>
    <row r="3712" spans="1:123" s="229" customFormat="1" ht="24" customHeight="1" x14ac:dyDescent="0.2">
      <c r="A3712" s="224" t="str">
        <f t="shared" ref="A3712:A3725" si="1111">IFERROR(VLOOKUP(C3712,Tabla_Insumos,4,FALSE),"")</f>
        <v/>
      </c>
      <c r="B3712" s="222" t="str">
        <f>IFERROR(VLOOKUP(C3712,Tabla_Insumos,5,FALSE),"")</f>
        <v/>
      </c>
      <c r="C3712" s="223"/>
      <c r="D3712" s="224" t="str">
        <f t="shared" ref="D3712:D3725" si="1112">IFERROR(VLOOKUP(C3712,Tabla_Insumos,2,FALSE),"")</f>
        <v/>
      </c>
      <c r="E3712" s="225"/>
      <c r="F3712" s="226">
        <f t="shared" ref="F3712:F3725" si="1113">IFERROR(VLOOKUP(C3712,Tabla_Insumos,3,FALSE),0)</f>
        <v>0</v>
      </c>
      <c r="G3712" s="286">
        <f>ROUND(E3712*F3712,2)</f>
        <v>0</v>
      </c>
    </row>
    <row r="3713" spans="1:7" s="229" customFormat="1" ht="24" customHeight="1" x14ac:dyDescent="0.2">
      <c r="A3713" s="224" t="str">
        <f t="shared" si="1111"/>
        <v/>
      </c>
      <c r="B3713" s="222" t="str">
        <f t="shared" ref="B3713:B3725" si="1114">IFERROR(VLOOKUP(C3713,Tabla_Insumos,5,FALSE),"")</f>
        <v/>
      </c>
      <c r="C3713" s="223"/>
      <c r="D3713" s="224" t="str">
        <f t="shared" si="1112"/>
        <v/>
      </c>
      <c r="E3713" s="225"/>
      <c r="F3713" s="226">
        <f t="shared" si="1113"/>
        <v>0</v>
      </c>
      <c r="G3713" s="286">
        <f t="shared" ref="G3713:G3725" si="1115">ROUND(E3713*F3713,2)</f>
        <v>0</v>
      </c>
    </row>
    <row r="3714" spans="1:7" s="229" customFormat="1" ht="24" customHeight="1" x14ac:dyDescent="0.2">
      <c r="A3714" s="224" t="str">
        <f t="shared" si="1111"/>
        <v/>
      </c>
      <c r="B3714" s="222" t="str">
        <f t="shared" si="1114"/>
        <v/>
      </c>
      <c r="C3714" s="223"/>
      <c r="D3714" s="224" t="str">
        <f t="shared" si="1112"/>
        <v/>
      </c>
      <c r="E3714" s="225"/>
      <c r="F3714" s="226">
        <f t="shared" si="1113"/>
        <v>0</v>
      </c>
      <c r="G3714" s="286">
        <f t="shared" si="1115"/>
        <v>0</v>
      </c>
    </row>
    <row r="3715" spans="1:7" s="229" customFormat="1" ht="24" customHeight="1" x14ac:dyDescent="0.2">
      <c r="A3715" s="224" t="str">
        <f t="shared" si="1111"/>
        <v/>
      </c>
      <c r="B3715" s="222" t="str">
        <f t="shared" si="1114"/>
        <v/>
      </c>
      <c r="C3715" s="223"/>
      <c r="D3715" s="224" t="str">
        <f t="shared" si="1112"/>
        <v/>
      </c>
      <c r="E3715" s="225"/>
      <c r="F3715" s="226">
        <f t="shared" si="1113"/>
        <v>0</v>
      </c>
      <c r="G3715" s="286">
        <f t="shared" si="1115"/>
        <v>0</v>
      </c>
    </row>
    <row r="3716" spans="1:7" s="229" customFormat="1" ht="24" customHeight="1" x14ac:dyDescent="0.2">
      <c r="A3716" s="224" t="str">
        <f t="shared" si="1111"/>
        <v/>
      </c>
      <c r="B3716" s="222" t="str">
        <f t="shared" si="1114"/>
        <v/>
      </c>
      <c r="C3716" s="223"/>
      <c r="D3716" s="224" t="str">
        <f t="shared" si="1112"/>
        <v/>
      </c>
      <c r="E3716" s="225"/>
      <c r="F3716" s="226">
        <f t="shared" si="1113"/>
        <v>0</v>
      </c>
      <c r="G3716" s="286">
        <f t="shared" si="1115"/>
        <v>0</v>
      </c>
    </row>
    <row r="3717" spans="1:7" s="229" customFormat="1" ht="24" customHeight="1" x14ac:dyDescent="0.2">
      <c r="A3717" s="224" t="str">
        <f t="shared" si="1111"/>
        <v/>
      </c>
      <c r="B3717" s="222" t="str">
        <f t="shared" si="1114"/>
        <v/>
      </c>
      <c r="C3717" s="223"/>
      <c r="D3717" s="224" t="str">
        <f t="shared" si="1112"/>
        <v/>
      </c>
      <c r="E3717" s="225"/>
      <c r="F3717" s="226">
        <f t="shared" si="1113"/>
        <v>0</v>
      </c>
      <c r="G3717" s="286">
        <f t="shared" si="1115"/>
        <v>0</v>
      </c>
    </row>
    <row r="3718" spans="1:7" s="229" customFormat="1" ht="24" customHeight="1" x14ac:dyDescent="0.2">
      <c r="A3718" s="224" t="str">
        <f t="shared" si="1111"/>
        <v/>
      </c>
      <c r="B3718" s="222" t="str">
        <f t="shared" si="1114"/>
        <v/>
      </c>
      <c r="C3718" s="223"/>
      <c r="D3718" s="224" t="str">
        <f t="shared" si="1112"/>
        <v/>
      </c>
      <c r="E3718" s="225"/>
      <c r="F3718" s="226">
        <f t="shared" si="1113"/>
        <v>0</v>
      </c>
      <c r="G3718" s="286">
        <f t="shared" si="1115"/>
        <v>0</v>
      </c>
    </row>
    <row r="3719" spans="1:7" s="229" customFormat="1" ht="24" customHeight="1" x14ac:dyDescent="0.2">
      <c r="A3719" s="224" t="str">
        <f t="shared" si="1111"/>
        <v/>
      </c>
      <c r="B3719" s="222" t="str">
        <f t="shared" si="1114"/>
        <v/>
      </c>
      <c r="C3719" s="223"/>
      <c r="D3719" s="224" t="str">
        <f t="shared" si="1112"/>
        <v/>
      </c>
      <c r="E3719" s="225"/>
      <c r="F3719" s="226">
        <f t="shared" si="1113"/>
        <v>0</v>
      </c>
      <c r="G3719" s="286">
        <f t="shared" si="1115"/>
        <v>0</v>
      </c>
    </row>
    <row r="3720" spans="1:7" s="229" customFormat="1" ht="24" customHeight="1" x14ac:dyDescent="0.2">
      <c r="A3720" s="224" t="str">
        <f t="shared" si="1111"/>
        <v/>
      </c>
      <c r="B3720" s="222" t="str">
        <f t="shared" si="1114"/>
        <v/>
      </c>
      <c r="C3720" s="223"/>
      <c r="D3720" s="224" t="str">
        <f t="shared" si="1112"/>
        <v/>
      </c>
      <c r="E3720" s="225"/>
      <c r="F3720" s="226">
        <f t="shared" si="1113"/>
        <v>0</v>
      </c>
      <c r="G3720" s="286">
        <f t="shared" si="1115"/>
        <v>0</v>
      </c>
    </row>
    <row r="3721" spans="1:7" s="229" customFormat="1" ht="24" customHeight="1" x14ac:dyDescent="0.2">
      <c r="A3721" s="224" t="str">
        <f t="shared" si="1111"/>
        <v/>
      </c>
      <c r="B3721" s="222" t="str">
        <f t="shared" si="1114"/>
        <v/>
      </c>
      <c r="C3721" s="223"/>
      <c r="D3721" s="224" t="str">
        <f t="shared" si="1112"/>
        <v/>
      </c>
      <c r="E3721" s="225"/>
      <c r="F3721" s="226">
        <f t="shared" si="1113"/>
        <v>0</v>
      </c>
      <c r="G3721" s="286">
        <f t="shared" si="1115"/>
        <v>0</v>
      </c>
    </row>
    <row r="3722" spans="1:7" s="229" customFormat="1" ht="24" customHeight="1" x14ac:dyDescent="0.2">
      <c r="A3722" s="224" t="str">
        <f t="shared" si="1111"/>
        <v/>
      </c>
      <c r="B3722" s="222" t="str">
        <f t="shared" si="1114"/>
        <v/>
      </c>
      <c r="C3722" s="223"/>
      <c r="D3722" s="224" t="str">
        <f t="shared" si="1112"/>
        <v/>
      </c>
      <c r="E3722" s="225"/>
      <c r="F3722" s="226">
        <f t="shared" si="1113"/>
        <v>0</v>
      </c>
      <c r="G3722" s="286">
        <f t="shared" si="1115"/>
        <v>0</v>
      </c>
    </row>
    <row r="3723" spans="1:7" s="229" customFormat="1" ht="24" customHeight="1" x14ac:dyDescent="0.2">
      <c r="A3723" s="224" t="str">
        <f t="shared" si="1111"/>
        <v/>
      </c>
      <c r="B3723" s="222" t="str">
        <f t="shared" si="1114"/>
        <v/>
      </c>
      <c r="C3723" s="223"/>
      <c r="D3723" s="224" t="str">
        <f t="shared" si="1112"/>
        <v/>
      </c>
      <c r="E3723" s="225"/>
      <c r="F3723" s="226">
        <f t="shared" si="1113"/>
        <v>0</v>
      </c>
      <c r="G3723" s="286">
        <f t="shared" si="1115"/>
        <v>0</v>
      </c>
    </row>
    <row r="3724" spans="1:7" s="229" customFormat="1" ht="24" customHeight="1" x14ac:dyDescent="0.2">
      <c r="A3724" s="224" t="str">
        <f t="shared" si="1111"/>
        <v/>
      </c>
      <c r="B3724" s="222" t="str">
        <f t="shared" si="1114"/>
        <v/>
      </c>
      <c r="C3724" s="223"/>
      <c r="D3724" s="224" t="str">
        <f t="shared" si="1112"/>
        <v/>
      </c>
      <c r="E3724" s="225"/>
      <c r="F3724" s="226">
        <f t="shared" si="1113"/>
        <v>0</v>
      </c>
      <c r="G3724" s="286">
        <f t="shared" si="1115"/>
        <v>0</v>
      </c>
    </row>
    <row r="3725" spans="1:7" s="229" customFormat="1" ht="24" customHeight="1" x14ac:dyDescent="0.2">
      <c r="A3725" s="224" t="str">
        <f t="shared" si="1111"/>
        <v/>
      </c>
      <c r="B3725" s="222" t="str">
        <f t="shared" si="1114"/>
        <v/>
      </c>
      <c r="C3725" s="223"/>
      <c r="D3725" s="224" t="str">
        <f t="shared" si="1112"/>
        <v/>
      </c>
      <c r="E3725" s="225"/>
      <c r="F3725" s="227">
        <f t="shared" si="1113"/>
        <v>0</v>
      </c>
      <c r="G3725" s="286">
        <f t="shared" si="1115"/>
        <v>0</v>
      </c>
    </row>
    <row r="3726" spans="1:7" ht="24" customHeight="1" x14ac:dyDescent="0.2">
      <c r="A3726" s="287"/>
      <c r="D3726" s="97"/>
      <c r="E3726" s="98"/>
      <c r="F3726" s="273" t="s">
        <v>31</v>
      </c>
      <c r="G3726" s="288">
        <f>SUBTOTAL(9,G3712:G3725)</f>
        <v>0</v>
      </c>
    </row>
    <row r="3727" spans="1:7" ht="24" customHeight="1" x14ac:dyDescent="0.2">
      <c r="A3727" s="287"/>
      <c r="C3727" s="107" t="s">
        <v>605</v>
      </c>
      <c r="D3727" s="97"/>
      <c r="E3727" s="98"/>
      <c r="G3727" s="289"/>
    </row>
    <row r="3728" spans="1:7" s="229" customFormat="1" ht="24" customHeight="1" x14ac:dyDescent="0.2">
      <c r="A3728" s="224" t="str">
        <f t="shared" ref="A3728:A3735" si="1116">IFERROR(VLOOKUP(C3728,Tabla_Insumos,4,FALSE),"")</f>
        <v/>
      </c>
      <c r="B3728" s="222">
        <f t="shared" ref="B3728:B3735" si="1117">IFERROR(VLOOKUP(A3728,Tabla_Indices,5,FALSE),"")</f>
        <v>0</v>
      </c>
      <c r="C3728" s="223"/>
      <c r="D3728" s="224" t="str">
        <f t="shared" ref="D3728:D3735" si="1118">IFERROR(VLOOKUP(C3728,Tabla_Insumos,2,FALSE),"")</f>
        <v/>
      </c>
      <c r="E3728" s="225"/>
      <c r="F3728" s="228">
        <f t="shared" ref="F3728:F3735" si="1119">IFERROR(VLOOKUP(C3728,Tabla_Insumos,3,FALSE),0)</f>
        <v>0</v>
      </c>
      <c r="G3728" s="286">
        <f>ROUND(E3728*F3728,2)</f>
        <v>0</v>
      </c>
    </row>
    <row r="3729" spans="1:7" s="229" customFormat="1" ht="24" customHeight="1" x14ac:dyDescent="0.2">
      <c r="A3729" s="224" t="str">
        <f t="shared" si="1116"/>
        <v/>
      </c>
      <c r="B3729" s="222">
        <f t="shared" si="1117"/>
        <v>0</v>
      </c>
      <c r="C3729" s="223"/>
      <c r="D3729" s="224" t="str">
        <f t="shared" si="1118"/>
        <v/>
      </c>
      <c r="E3729" s="225"/>
      <c r="F3729" s="228">
        <f t="shared" si="1119"/>
        <v>0</v>
      </c>
      <c r="G3729" s="286">
        <f>ROUND(E3729*F3729,2)</f>
        <v>0</v>
      </c>
    </row>
    <row r="3730" spans="1:7" s="229" customFormat="1" ht="24" customHeight="1" x14ac:dyDescent="0.2">
      <c r="A3730" s="224" t="str">
        <f t="shared" si="1116"/>
        <v/>
      </c>
      <c r="B3730" s="222">
        <f t="shared" si="1117"/>
        <v>0</v>
      </c>
      <c r="C3730" s="223"/>
      <c r="D3730" s="224" t="str">
        <f t="shared" si="1118"/>
        <v/>
      </c>
      <c r="E3730" s="225"/>
      <c r="F3730" s="228">
        <f t="shared" si="1119"/>
        <v>0</v>
      </c>
      <c r="G3730" s="286">
        <f t="shared" ref="G3730:G3735" si="1120">ROUND(E3730*F3730,2)</f>
        <v>0</v>
      </c>
    </row>
    <row r="3731" spans="1:7" s="229" customFormat="1" ht="24" customHeight="1" x14ac:dyDescent="0.2">
      <c r="A3731" s="224" t="str">
        <f t="shared" si="1116"/>
        <v/>
      </c>
      <c r="B3731" s="222">
        <f t="shared" si="1117"/>
        <v>0</v>
      </c>
      <c r="C3731" s="223"/>
      <c r="D3731" s="224" t="str">
        <f t="shared" si="1118"/>
        <v/>
      </c>
      <c r="E3731" s="225"/>
      <c r="F3731" s="228">
        <f t="shared" si="1119"/>
        <v>0</v>
      </c>
      <c r="G3731" s="286">
        <f t="shared" si="1120"/>
        <v>0</v>
      </c>
    </row>
    <row r="3732" spans="1:7" s="229" customFormat="1" ht="24" customHeight="1" x14ac:dyDescent="0.2">
      <c r="A3732" s="224" t="str">
        <f t="shared" si="1116"/>
        <v/>
      </c>
      <c r="B3732" s="222">
        <f t="shared" si="1117"/>
        <v>0</v>
      </c>
      <c r="C3732" s="223"/>
      <c r="D3732" s="224" t="str">
        <f t="shared" si="1118"/>
        <v/>
      </c>
      <c r="E3732" s="225"/>
      <c r="F3732" s="226">
        <f t="shared" si="1119"/>
        <v>0</v>
      </c>
      <c r="G3732" s="286">
        <f t="shared" si="1120"/>
        <v>0</v>
      </c>
    </row>
    <row r="3733" spans="1:7" s="229" customFormat="1" ht="24" customHeight="1" x14ac:dyDescent="0.2">
      <c r="A3733" s="224" t="str">
        <f t="shared" si="1116"/>
        <v/>
      </c>
      <c r="B3733" s="222">
        <f t="shared" si="1117"/>
        <v>0</v>
      </c>
      <c r="C3733" s="223"/>
      <c r="D3733" s="224" t="str">
        <f t="shared" si="1118"/>
        <v/>
      </c>
      <c r="E3733" s="225"/>
      <c r="F3733" s="226">
        <f t="shared" si="1119"/>
        <v>0</v>
      </c>
      <c r="G3733" s="286">
        <f t="shared" si="1120"/>
        <v>0</v>
      </c>
    </row>
    <row r="3734" spans="1:7" s="229" customFormat="1" ht="24" customHeight="1" x14ac:dyDescent="0.2">
      <c r="A3734" s="224" t="str">
        <f t="shared" si="1116"/>
        <v/>
      </c>
      <c r="B3734" s="222">
        <f t="shared" si="1117"/>
        <v>0</v>
      </c>
      <c r="C3734" s="223"/>
      <c r="D3734" s="224" t="str">
        <f t="shared" si="1118"/>
        <v/>
      </c>
      <c r="E3734" s="225"/>
      <c r="F3734" s="226">
        <f t="shared" si="1119"/>
        <v>0</v>
      </c>
      <c r="G3734" s="286">
        <f t="shared" si="1120"/>
        <v>0</v>
      </c>
    </row>
    <row r="3735" spans="1:7" s="229" customFormat="1" ht="24" customHeight="1" x14ac:dyDescent="0.2">
      <c r="A3735" s="224" t="str">
        <f t="shared" si="1116"/>
        <v/>
      </c>
      <c r="B3735" s="222">
        <f t="shared" si="1117"/>
        <v>0</v>
      </c>
      <c r="C3735" s="223"/>
      <c r="D3735" s="224" t="str">
        <f t="shared" si="1118"/>
        <v/>
      </c>
      <c r="E3735" s="225"/>
      <c r="F3735" s="226">
        <f t="shared" si="1119"/>
        <v>0</v>
      </c>
      <c r="G3735" s="286">
        <f t="shared" si="1120"/>
        <v>0</v>
      </c>
    </row>
    <row r="3736" spans="1:7" ht="24" customHeight="1" x14ac:dyDescent="0.2">
      <c r="A3736" s="287"/>
      <c r="D3736" s="97"/>
      <c r="E3736" s="98"/>
      <c r="F3736" s="273" t="s">
        <v>32</v>
      </c>
      <c r="G3736" s="288">
        <f>SUBTOTAL(9,G3728:G3735)</f>
        <v>0</v>
      </c>
    </row>
    <row r="3737" spans="1:7" ht="24" customHeight="1" x14ac:dyDescent="0.2">
      <c r="A3737" s="287"/>
      <c r="C3737" s="107" t="s">
        <v>606</v>
      </c>
      <c r="D3737" s="97"/>
      <c r="E3737" s="98"/>
      <c r="G3737" s="289"/>
    </row>
    <row r="3738" spans="1:7" s="229" customFormat="1" ht="24" customHeight="1" x14ac:dyDescent="0.2">
      <c r="A3738" s="224" t="str">
        <f t="shared" ref="A3738:A3746" si="1121">IFERROR(VLOOKUP(C3738,Tabla_Insumos,4,FALSE),"")</f>
        <v/>
      </c>
      <c r="B3738" s="222" t="str">
        <f t="shared" ref="B3738:B3746" si="1122">IFERROR(VLOOKUP(C3738,Tabla_Insumos,5,FALSE),"")</f>
        <v/>
      </c>
      <c r="C3738" s="223"/>
      <c r="D3738" s="224" t="str">
        <f t="shared" ref="D3738:D3746" si="1123">IFERROR(VLOOKUP(C3738,Tabla_Insumos,2,FALSE),"")</f>
        <v/>
      </c>
      <c r="E3738" s="225"/>
      <c r="F3738" s="226">
        <f t="shared" ref="F3738:F3746" si="1124">IFERROR(VLOOKUP(C3738,Tabla_Insumos,3,FALSE),0)</f>
        <v>0</v>
      </c>
      <c r="G3738" s="286">
        <f t="shared" ref="G3738:G3746" si="1125">ROUND(E3738*F3738,2)</f>
        <v>0</v>
      </c>
    </row>
    <row r="3739" spans="1:7" s="229" customFormat="1" ht="24" customHeight="1" x14ac:dyDescent="0.2">
      <c r="A3739" s="224" t="str">
        <f t="shared" si="1121"/>
        <v/>
      </c>
      <c r="B3739" s="222" t="str">
        <f t="shared" si="1122"/>
        <v/>
      </c>
      <c r="C3739" s="223"/>
      <c r="D3739" s="224" t="str">
        <f t="shared" si="1123"/>
        <v/>
      </c>
      <c r="E3739" s="225"/>
      <c r="F3739" s="226">
        <f t="shared" si="1124"/>
        <v>0</v>
      </c>
      <c r="G3739" s="286">
        <f t="shared" si="1125"/>
        <v>0</v>
      </c>
    </row>
    <row r="3740" spans="1:7" s="229" customFormat="1" ht="24" customHeight="1" x14ac:dyDescent="0.2">
      <c r="A3740" s="224" t="str">
        <f t="shared" si="1121"/>
        <v/>
      </c>
      <c r="B3740" s="222" t="str">
        <f t="shared" si="1122"/>
        <v/>
      </c>
      <c r="C3740" s="223"/>
      <c r="D3740" s="224" t="str">
        <f t="shared" si="1123"/>
        <v/>
      </c>
      <c r="E3740" s="225"/>
      <c r="F3740" s="226">
        <f t="shared" si="1124"/>
        <v>0</v>
      </c>
      <c r="G3740" s="286">
        <f t="shared" si="1125"/>
        <v>0</v>
      </c>
    </row>
    <row r="3741" spans="1:7" s="229" customFormat="1" ht="24" customHeight="1" x14ac:dyDescent="0.2">
      <c r="A3741" s="224" t="str">
        <f t="shared" si="1121"/>
        <v/>
      </c>
      <c r="B3741" s="222" t="str">
        <f t="shared" si="1122"/>
        <v/>
      </c>
      <c r="C3741" s="223"/>
      <c r="D3741" s="224" t="str">
        <f t="shared" si="1123"/>
        <v/>
      </c>
      <c r="E3741" s="225"/>
      <c r="F3741" s="226">
        <f t="shared" si="1124"/>
        <v>0</v>
      </c>
      <c r="G3741" s="286">
        <f t="shared" si="1125"/>
        <v>0</v>
      </c>
    </row>
    <row r="3742" spans="1:7" s="229" customFormat="1" ht="24" customHeight="1" x14ac:dyDescent="0.2">
      <c r="A3742" s="224" t="str">
        <f t="shared" si="1121"/>
        <v/>
      </c>
      <c r="B3742" s="222" t="str">
        <f t="shared" si="1122"/>
        <v/>
      </c>
      <c r="C3742" s="223"/>
      <c r="D3742" s="224" t="str">
        <f t="shared" si="1123"/>
        <v/>
      </c>
      <c r="E3742" s="225"/>
      <c r="F3742" s="226">
        <f t="shared" si="1124"/>
        <v>0</v>
      </c>
      <c r="G3742" s="286">
        <f t="shared" si="1125"/>
        <v>0</v>
      </c>
    </row>
    <row r="3743" spans="1:7" s="229" customFormat="1" ht="24" customHeight="1" x14ac:dyDescent="0.2">
      <c r="A3743" s="224" t="str">
        <f t="shared" si="1121"/>
        <v/>
      </c>
      <c r="B3743" s="222" t="str">
        <f t="shared" si="1122"/>
        <v/>
      </c>
      <c r="C3743" s="223"/>
      <c r="D3743" s="224" t="str">
        <f t="shared" si="1123"/>
        <v/>
      </c>
      <c r="E3743" s="225"/>
      <c r="F3743" s="226">
        <f t="shared" si="1124"/>
        <v>0</v>
      </c>
      <c r="G3743" s="286">
        <f t="shared" si="1125"/>
        <v>0</v>
      </c>
    </row>
    <row r="3744" spans="1:7" s="229" customFormat="1" ht="24" customHeight="1" x14ac:dyDescent="0.2">
      <c r="A3744" s="224" t="str">
        <f t="shared" si="1121"/>
        <v/>
      </c>
      <c r="B3744" s="222" t="str">
        <f t="shared" si="1122"/>
        <v/>
      </c>
      <c r="C3744" s="223"/>
      <c r="D3744" s="224" t="str">
        <f t="shared" si="1123"/>
        <v/>
      </c>
      <c r="E3744" s="225"/>
      <c r="F3744" s="226">
        <f t="shared" si="1124"/>
        <v>0</v>
      </c>
      <c r="G3744" s="286">
        <f t="shared" si="1125"/>
        <v>0</v>
      </c>
    </row>
    <row r="3745" spans="1:123" s="229" customFormat="1" ht="24" customHeight="1" x14ac:dyDescent="0.2">
      <c r="A3745" s="224" t="str">
        <f t="shared" si="1121"/>
        <v/>
      </c>
      <c r="B3745" s="222" t="str">
        <f t="shared" si="1122"/>
        <v/>
      </c>
      <c r="C3745" s="223"/>
      <c r="D3745" s="224" t="str">
        <f t="shared" si="1123"/>
        <v/>
      </c>
      <c r="E3745" s="225"/>
      <c r="F3745" s="226">
        <f t="shared" si="1124"/>
        <v>0</v>
      </c>
      <c r="G3745" s="286">
        <f t="shared" si="1125"/>
        <v>0</v>
      </c>
    </row>
    <row r="3746" spans="1:123" s="229" customFormat="1" ht="24" customHeight="1" x14ac:dyDescent="0.2">
      <c r="A3746" s="224" t="str">
        <f t="shared" si="1121"/>
        <v/>
      </c>
      <c r="B3746" s="222" t="str">
        <f t="shared" si="1122"/>
        <v/>
      </c>
      <c r="C3746" s="223"/>
      <c r="D3746" s="224" t="str">
        <f t="shared" si="1123"/>
        <v/>
      </c>
      <c r="E3746" s="225"/>
      <c r="F3746" s="226">
        <f t="shared" si="1124"/>
        <v>0</v>
      </c>
      <c r="G3746" s="286">
        <f t="shared" si="1125"/>
        <v>0</v>
      </c>
    </row>
    <row r="3747" spans="1:123" ht="24" customHeight="1" x14ac:dyDescent="0.2">
      <c r="A3747" s="290"/>
      <c r="B3747" s="97"/>
      <c r="D3747" s="97"/>
      <c r="E3747" s="98"/>
      <c r="F3747" s="273" t="s">
        <v>33</v>
      </c>
      <c r="G3747" s="288">
        <f>SUBTOTAL(9,G3738:G3746)</f>
        <v>0</v>
      </c>
    </row>
    <row r="3748" spans="1:123" ht="24" customHeight="1" x14ac:dyDescent="0.2">
      <c r="A3748" s="291"/>
      <c r="B3748" s="97"/>
      <c r="D3748" s="97"/>
      <c r="E3748" s="98"/>
      <c r="G3748" s="289"/>
    </row>
    <row r="3749" spans="1:123" ht="24" customHeight="1" x14ac:dyDescent="0.2">
      <c r="A3749" s="292" t="str">
        <f>B3707</f>
        <v/>
      </c>
      <c r="B3749" s="293" t="str">
        <f>C3707</f>
        <v/>
      </c>
      <c r="C3749" s="104"/>
      <c r="D3749" s="104" t="s">
        <v>34</v>
      </c>
      <c r="E3749" s="105"/>
      <c r="F3749" s="295" t="s">
        <v>35</v>
      </c>
      <c r="G3749" s="294">
        <f>SUBTOTAL(9,G3712:G3748)</f>
        <v>0</v>
      </c>
    </row>
    <row r="3751" spans="1:123" ht="24" customHeight="1" x14ac:dyDescent="0.2">
      <c r="A3751" s="274" t="s">
        <v>37</v>
      </c>
      <c r="B3751" s="275"/>
      <c r="C3751" s="275"/>
      <c r="D3751" s="275"/>
      <c r="E3751" s="275"/>
      <c r="F3751" s="275"/>
      <c r="G3751" s="276"/>
    </row>
    <row r="3752" spans="1:123" ht="24" customHeight="1" x14ac:dyDescent="0.2">
      <c r="A3752" s="277" t="s">
        <v>602</v>
      </c>
      <c r="B3752" s="93" t="str">
        <f>Comitente</f>
        <v>DIRECCION PROVINCIAL DE ESPACIOS VERDES</v>
      </c>
      <c r="C3752" s="89"/>
      <c r="D3752" s="94"/>
      <c r="E3752" s="94"/>
      <c r="F3752" s="95"/>
      <c r="G3752" s="278"/>
    </row>
    <row r="3753" spans="1:123" ht="24" customHeight="1" x14ac:dyDescent="0.2">
      <c r="A3753" s="277" t="s">
        <v>603</v>
      </c>
      <c r="B3753" s="93">
        <f>Contratista</f>
        <v>0</v>
      </c>
      <c r="C3753" s="90"/>
      <c r="D3753" s="90"/>
      <c r="E3753" s="90"/>
      <c r="F3753" s="96"/>
      <c r="G3753" s="279"/>
    </row>
    <row r="3754" spans="1:123" ht="24" customHeight="1" x14ac:dyDescent="0.2">
      <c r="A3754" s="277" t="s">
        <v>24</v>
      </c>
      <c r="B3754" s="93" t="str">
        <f>Obra</f>
        <v>MANTENIMIENTO DEL ÁREA VERDE Y SISITEMA DE RIEGO DEL 
PARQUE BELGRANO E INFINITO POR DESCUBRIR - RENGLON 3</v>
      </c>
      <c r="C3754" s="90"/>
      <c r="D3754" s="90"/>
      <c r="E3754" s="90"/>
      <c r="F3754" s="96" t="s">
        <v>38</v>
      </c>
      <c r="G3754" s="280">
        <f>Fecha_Base</f>
        <v>44908</v>
      </c>
    </row>
    <row r="3755" spans="1:123" ht="24" customHeight="1" x14ac:dyDescent="0.2">
      <c r="A3755" s="281" t="s">
        <v>601</v>
      </c>
      <c r="B3755" s="91" t="str">
        <f>Ubicación</f>
        <v>CAPITAL</v>
      </c>
      <c r="C3755" s="91"/>
      <c r="D3755" s="97"/>
      <c r="E3755" s="98"/>
      <c r="G3755" s="282"/>
    </row>
    <row r="3756" spans="1:123" ht="24" customHeight="1" x14ac:dyDescent="0.2">
      <c r="A3756" s="281" t="s">
        <v>39</v>
      </c>
      <c r="B3756" s="100" t="str">
        <f>IFERROR(VALUE(LEFT(B3757,FIND(".",B3757)-1)),"")</f>
        <v/>
      </c>
      <c r="C3756" s="92" t="str">
        <f>IFERROR(VLOOKUP(B3756,Tabla_CyP,2,FALSE),"")</f>
        <v/>
      </c>
      <c r="E3756" s="98"/>
      <c r="G3756" s="282"/>
    </row>
    <row r="3757" spans="1:123" ht="24" customHeight="1" x14ac:dyDescent="0.2">
      <c r="A3757" s="281" t="s">
        <v>25</v>
      </c>
      <c r="B3757" s="101" t="str">
        <f>IFERROR(VLOOKUP(COUNTIF($A$1:A3757,"ANALISIS DE PRECIOS"),Tabla_NumeroItem,2,FALSE),"")</f>
        <v/>
      </c>
      <c r="C3757" s="92" t="str">
        <f>IFERROR(VLOOKUP(B3757,Tabla_CyP,2,FALSE),"")</f>
        <v/>
      </c>
      <c r="D3757" s="97"/>
      <c r="E3757" s="98"/>
      <c r="F3757" s="96" t="s">
        <v>26</v>
      </c>
      <c r="G3757" s="283" t="str">
        <f>IFERROR(VLOOKUP(B3757,Tabla_CyP,4,FALSE),"")</f>
        <v/>
      </c>
    </row>
    <row r="3758" spans="1:123" ht="24" customHeight="1" x14ac:dyDescent="0.2">
      <c r="A3758" s="281"/>
      <c r="B3758" s="91"/>
      <c r="D3758" s="97"/>
      <c r="E3758" s="98"/>
      <c r="G3758" s="282"/>
    </row>
    <row r="3759" spans="1:123" ht="24" customHeight="1" x14ac:dyDescent="0.2">
      <c r="A3759" s="331" t="s">
        <v>507</v>
      </c>
      <c r="B3759" s="332"/>
      <c r="C3759" s="333" t="s">
        <v>0</v>
      </c>
      <c r="D3759" s="333" t="s">
        <v>27</v>
      </c>
      <c r="E3759" s="335" t="s">
        <v>28</v>
      </c>
      <c r="F3759" s="337" t="s">
        <v>29</v>
      </c>
      <c r="G3759" s="337" t="s">
        <v>30</v>
      </c>
    </row>
    <row r="3760" spans="1:123" s="97" customFormat="1" ht="24" customHeight="1" x14ac:dyDescent="0.2">
      <c r="A3760" s="102" t="s">
        <v>508</v>
      </c>
      <c r="B3760" s="102" t="s">
        <v>509</v>
      </c>
      <c r="C3760" s="334"/>
      <c r="D3760" s="334"/>
      <c r="E3760" s="336"/>
      <c r="F3760" s="338"/>
      <c r="G3760" s="338"/>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284"/>
      <c r="B3761" s="103"/>
      <c r="C3761" s="143" t="s">
        <v>604</v>
      </c>
      <c r="D3761" s="104"/>
      <c r="E3761" s="105"/>
      <c r="F3761" s="106"/>
      <c r="G3761" s="285"/>
    </row>
    <row r="3762" spans="1:7" s="229" customFormat="1" ht="24" customHeight="1" x14ac:dyDescent="0.2">
      <c r="A3762" s="224" t="str">
        <f t="shared" ref="A3762:A3775" si="1126">IFERROR(VLOOKUP(C3762,Tabla_Insumos,4,FALSE),"")</f>
        <v/>
      </c>
      <c r="B3762" s="222" t="str">
        <f>IFERROR(VLOOKUP(C3762,Tabla_Insumos,5,FALSE),"")</f>
        <v/>
      </c>
      <c r="C3762" s="223"/>
      <c r="D3762" s="224" t="str">
        <f t="shared" ref="D3762:D3775" si="1127">IFERROR(VLOOKUP(C3762,Tabla_Insumos,2,FALSE),"")</f>
        <v/>
      </c>
      <c r="E3762" s="225"/>
      <c r="F3762" s="226">
        <f t="shared" ref="F3762:F3775" si="1128">IFERROR(VLOOKUP(C3762,Tabla_Insumos,3,FALSE),0)</f>
        <v>0</v>
      </c>
      <c r="G3762" s="286">
        <f>ROUND(E3762*F3762,2)</f>
        <v>0</v>
      </c>
    </row>
    <row r="3763" spans="1:7" s="229" customFormat="1" ht="24" customHeight="1" x14ac:dyDescent="0.2">
      <c r="A3763" s="224" t="str">
        <f t="shared" si="1126"/>
        <v/>
      </c>
      <c r="B3763" s="222" t="str">
        <f t="shared" ref="B3763:B3775" si="1129">IFERROR(VLOOKUP(C3763,Tabla_Insumos,5,FALSE),"")</f>
        <v/>
      </c>
      <c r="C3763" s="223"/>
      <c r="D3763" s="224" t="str">
        <f t="shared" si="1127"/>
        <v/>
      </c>
      <c r="E3763" s="225"/>
      <c r="F3763" s="226">
        <f t="shared" si="1128"/>
        <v>0</v>
      </c>
      <c r="G3763" s="286">
        <f t="shared" ref="G3763:G3775" si="1130">ROUND(E3763*F3763,2)</f>
        <v>0</v>
      </c>
    </row>
    <row r="3764" spans="1:7" s="229" customFormat="1" ht="24" customHeight="1" x14ac:dyDescent="0.2">
      <c r="A3764" s="224" t="str">
        <f t="shared" si="1126"/>
        <v/>
      </c>
      <c r="B3764" s="222" t="str">
        <f t="shared" si="1129"/>
        <v/>
      </c>
      <c r="C3764" s="223"/>
      <c r="D3764" s="224" t="str">
        <f t="shared" si="1127"/>
        <v/>
      </c>
      <c r="E3764" s="225"/>
      <c r="F3764" s="226">
        <f t="shared" si="1128"/>
        <v>0</v>
      </c>
      <c r="G3764" s="286">
        <f t="shared" si="1130"/>
        <v>0</v>
      </c>
    </row>
    <row r="3765" spans="1:7" s="229" customFormat="1" ht="24" customHeight="1" x14ac:dyDescent="0.2">
      <c r="A3765" s="224" t="str">
        <f t="shared" si="1126"/>
        <v/>
      </c>
      <c r="B3765" s="222" t="str">
        <f t="shared" si="1129"/>
        <v/>
      </c>
      <c r="C3765" s="223"/>
      <c r="D3765" s="224" t="str">
        <f t="shared" si="1127"/>
        <v/>
      </c>
      <c r="E3765" s="225"/>
      <c r="F3765" s="226">
        <f t="shared" si="1128"/>
        <v>0</v>
      </c>
      <c r="G3765" s="286">
        <f t="shared" si="1130"/>
        <v>0</v>
      </c>
    </row>
    <row r="3766" spans="1:7" s="229" customFormat="1" ht="24" customHeight="1" x14ac:dyDescent="0.2">
      <c r="A3766" s="224" t="str">
        <f t="shared" si="1126"/>
        <v/>
      </c>
      <c r="B3766" s="222" t="str">
        <f t="shared" si="1129"/>
        <v/>
      </c>
      <c r="C3766" s="223"/>
      <c r="D3766" s="224" t="str">
        <f t="shared" si="1127"/>
        <v/>
      </c>
      <c r="E3766" s="225"/>
      <c r="F3766" s="226">
        <f t="shared" si="1128"/>
        <v>0</v>
      </c>
      <c r="G3766" s="286">
        <f t="shared" si="1130"/>
        <v>0</v>
      </c>
    </row>
    <row r="3767" spans="1:7" s="229" customFormat="1" ht="24" customHeight="1" x14ac:dyDescent="0.2">
      <c r="A3767" s="224" t="str">
        <f t="shared" si="1126"/>
        <v/>
      </c>
      <c r="B3767" s="222" t="str">
        <f t="shared" si="1129"/>
        <v/>
      </c>
      <c r="C3767" s="223"/>
      <c r="D3767" s="224" t="str">
        <f t="shared" si="1127"/>
        <v/>
      </c>
      <c r="E3767" s="225"/>
      <c r="F3767" s="226">
        <f t="shared" si="1128"/>
        <v>0</v>
      </c>
      <c r="G3767" s="286">
        <f t="shared" si="1130"/>
        <v>0</v>
      </c>
    </row>
    <row r="3768" spans="1:7" s="229" customFormat="1" ht="24" customHeight="1" x14ac:dyDescent="0.2">
      <c r="A3768" s="224" t="str">
        <f t="shared" si="1126"/>
        <v/>
      </c>
      <c r="B3768" s="222" t="str">
        <f t="shared" si="1129"/>
        <v/>
      </c>
      <c r="C3768" s="223"/>
      <c r="D3768" s="224" t="str">
        <f t="shared" si="1127"/>
        <v/>
      </c>
      <c r="E3768" s="225"/>
      <c r="F3768" s="226">
        <f t="shared" si="1128"/>
        <v>0</v>
      </c>
      <c r="G3768" s="286">
        <f t="shared" si="1130"/>
        <v>0</v>
      </c>
    </row>
    <row r="3769" spans="1:7" s="229" customFormat="1" ht="24" customHeight="1" x14ac:dyDescent="0.2">
      <c r="A3769" s="224" t="str">
        <f t="shared" si="1126"/>
        <v/>
      </c>
      <c r="B3769" s="222" t="str">
        <f t="shared" si="1129"/>
        <v/>
      </c>
      <c r="C3769" s="223"/>
      <c r="D3769" s="224" t="str">
        <f t="shared" si="1127"/>
        <v/>
      </c>
      <c r="E3769" s="225"/>
      <c r="F3769" s="226">
        <f t="shared" si="1128"/>
        <v>0</v>
      </c>
      <c r="G3769" s="286">
        <f t="shared" si="1130"/>
        <v>0</v>
      </c>
    </row>
    <row r="3770" spans="1:7" s="229" customFormat="1" ht="24" customHeight="1" x14ac:dyDescent="0.2">
      <c r="A3770" s="224" t="str">
        <f t="shared" si="1126"/>
        <v/>
      </c>
      <c r="B3770" s="222" t="str">
        <f t="shared" si="1129"/>
        <v/>
      </c>
      <c r="C3770" s="223"/>
      <c r="D3770" s="224" t="str">
        <f t="shared" si="1127"/>
        <v/>
      </c>
      <c r="E3770" s="225"/>
      <c r="F3770" s="226">
        <f t="shared" si="1128"/>
        <v>0</v>
      </c>
      <c r="G3770" s="286">
        <f t="shared" si="1130"/>
        <v>0</v>
      </c>
    </row>
    <row r="3771" spans="1:7" s="229" customFormat="1" ht="24" customHeight="1" x14ac:dyDescent="0.2">
      <c r="A3771" s="224" t="str">
        <f t="shared" si="1126"/>
        <v/>
      </c>
      <c r="B3771" s="222" t="str">
        <f t="shared" si="1129"/>
        <v/>
      </c>
      <c r="C3771" s="223"/>
      <c r="D3771" s="224" t="str">
        <f t="shared" si="1127"/>
        <v/>
      </c>
      <c r="E3771" s="225"/>
      <c r="F3771" s="226">
        <f t="shared" si="1128"/>
        <v>0</v>
      </c>
      <c r="G3771" s="286">
        <f t="shared" si="1130"/>
        <v>0</v>
      </c>
    </row>
    <row r="3772" spans="1:7" s="229" customFormat="1" ht="24" customHeight="1" x14ac:dyDescent="0.2">
      <c r="A3772" s="224" t="str">
        <f t="shared" si="1126"/>
        <v/>
      </c>
      <c r="B3772" s="222" t="str">
        <f t="shared" si="1129"/>
        <v/>
      </c>
      <c r="C3772" s="223"/>
      <c r="D3772" s="224" t="str">
        <f t="shared" si="1127"/>
        <v/>
      </c>
      <c r="E3772" s="225"/>
      <c r="F3772" s="226">
        <f t="shared" si="1128"/>
        <v>0</v>
      </c>
      <c r="G3772" s="286">
        <f t="shared" si="1130"/>
        <v>0</v>
      </c>
    </row>
    <row r="3773" spans="1:7" s="229" customFormat="1" ht="24" customHeight="1" x14ac:dyDescent="0.2">
      <c r="A3773" s="224" t="str">
        <f t="shared" si="1126"/>
        <v/>
      </c>
      <c r="B3773" s="222" t="str">
        <f t="shared" si="1129"/>
        <v/>
      </c>
      <c r="C3773" s="223"/>
      <c r="D3773" s="224" t="str">
        <f t="shared" si="1127"/>
        <v/>
      </c>
      <c r="E3773" s="225"/>
      <c r="F3773" s="226">
        <f t="shared" si="1128"/>
        <v>0</v>
      </c>
      <c r="G3773" s="286">
        <f t="shared" si="1130"/>
        <v>0</v>
      </c>
    </row>
    <row r="3774" spans="1:7" s="229" customFormat="1" ht="24" customHeight="1" x14ac:dyDescent="0.2">
      <c r="A3774" s="224" t="str">
        <f t="shared" si="1126"/>
        <v/>
      </c>
      <c r="B3774" s="222" t="str">
        <f t="shared" si="1129"/>
        <v/>
      </c>
      <c r="C3774" s="223"/>
      <c r="D3774" s="224" t="str">
        <f t="shared" si="1127"/>
        <v/>
      </c>
      <c r="E3774" s="225"/>
      <c r="F3774" s="226">
        <f t="shared" si="1128"/>
        <v>0</v>
      </c>
      <c r="G3774" s="286">
        <f t="shared" si="1130"/>
        <v>0</v>
      </c>
    </row>
    <row r="3775" spans="1:7" s="229" customFormat="1" ht="24" customHeight="1" x14ac:dyDescent="0.2">
      <c r="A3775" s="224" t="str">
        <f t="shared" si="1126"/>
        <v/>
      </c>
      <c r="B3775" s="222" t="str">
        <f t="shared" si="1129"/>
        <v/>
      </c>
      <c r="C3775" s="223"/>
      <c r="D3775" s="224" t="str">
        <f t="shared" si="1127"/>
        <v/>
      </c>
      <c r="E3775" s="225"/>
      <c r="F3775" s="227">
        <f t="shared" si="1128"/>
        <v>0</v>
      </c>
      <c r="G3775" s="286">
        <f t="shared" si="1130"/>
        <v>0</v>
      </c>
    </row>
    <row r="3776" spans="1:7" ht="24" customHeight="1" x14ac:dyDescent="0.2">
      <c r="A3776" s="287"/>
      <c r="D3776" s="97"/>
      <c r="E3776" s="98"/>
      <c r="F3776" s="273" t="s">
        <v>31</v>
      </c>
      <c r="G3776" s="288">
        <f>SUBTOTAL(9,G3762:G3775)</f>
        <v>0</v>
      </c>
    </row>
    <row r="3777" spans="1:7" ht="24" customHeight="1" x14ac:dyDescent="0.2">
      <c r="A3777" s="287"/>
      <c r="C3777" s="107" t="s">
        <v>605</v>
      </c>
      <c r="D3777" s="97"/>
      <c r="E3777" s="98"/>
      <c r="G3777" s="289"/>
    </row>
    <row r="3778" spans="1:7" s="229" customFormat="1" ht="24" customHeight="1" x14ac:dyDescent="0.2">
      <c r="A3778" s="224" t="str">
        <f t="shared" ref="A3778:A3785" si="1131">IFERROR(VLOOKUP(C3778,Tabla_Insumos,4,FALSE),"")</f>
        <v/>
      </c>
      <c r="B3778" s="222">
        <f t="shared" ref="B3778:B3785" si="1132">IFERROR(VLOOKUP(A3778,Tabla_Indices,5,FALSE),"")</f>
        <v>0</v>
      </c>
      <c r="C3778" s="223"/>
      <c r="D3778" s="224" t="str">
        <f t="shared" ref="D3778:D3785" si="1133">IFERROR(VLOOKUP(C3778,Tabla_Insumos,2,FALSE),"")</f>
        <v/>
      </c>
      <c r="E3778" s="225"/>
      <c r="F3778" s="228">
        <f t="shared" ref="F3778:F3785" si="1134">IFERROR(VLOOKUP(C3778,Tabla_Insumos,3,FALSE),0)</f>
        <v>0</v>
      </c>
      <c r="G3778" s="286">
        <f>ROUND(E3778*F3778,2)</f>
        <v>0</v>
      </c>
    </row>
    <row r="3779" spans="1:7" s="229" customFormat="1" ht="24" customHeight="1" x14ac:dyDescent="0.2">
      <c r="A3779" s="224" t="str">
        <f t="shared" si="1131"/>
        <v/>
      </c>
      <c r="B3779" s="222">
        <f t="shared" si="1132"/>
        <v>0</v>
      </c>
      <c r="C3779" s="223"/>
      <c r="D3779" s="224" t="str">
        <f t="shared" si="1133"/>
        <v/>
      </c>
      <c r="E3779" s="225"/>
      <c r="F3779" s="228">
        <f t="shared" si="1134"/>
        <v>0</v>
      </c>
      <c r="G3779" s="286">
        <f>ROUND(E3779*F3779,2)</f>
        <v>0</v>
      </c>
    </row>
    <row r="3780" spans="1:7" s="229" customFormat="1" ht="24" customHeight="1" x14ac:dyDescent="0.2">
      <c r="A3780" s="224" t="str">
        <f t="shared" si="1131"/>
        <v/>
      </c>
      <c r="B3780" s="222">
        <f t="shared" si="1132"/>
        <v>0</v>
      </c>
      <c r="C3780" s="223"/>
      <c r="D3780" s="224" t="str">
        <f t="shared" si="1133"/>
        <v/>
      </c>
      <c r="E3780" s="225"/>
      <c r="F3780" s="228">
        <f t="shared" si="1134"/>
        <v>0</v>
      </c>
      <c r="G3780" s="286">
        <f t="shared" ref="G3780:G3785" si="1135">ROUND(E3780*F3780,2)</f>
        <v>0</v>
      </c>
    </row>
    <row r="3781" spans="1:7" s="229" customFormat="1" ht="24" customHeight="1" x14ac:dyDescent="0.2">
      <c r="A3781" s="224" t="str">
        <f t="shared" si="1131"/>
        <v/>
      </c>
      <c r="B3781" s="222">
        <f t="shared" si="1132"/>
        <v>0</v>
      </c>
      <c r="C3781" s="223"/>
      <c r="D3781" s="224" t="str">
        <f t="shared" si="1133"/>
        <v/>
      </c>
      <c r="E3781" s="225"/>
      <c r="F3781" s="228">
        <f t="shared" si="1134"/>
        <v>0</v>
      </c>
      <c r="G3781" s="286">
        <f t="shared" si="1135"/>
        <v>0</v>
      </c>
    </row>
    <row r="3782" spans="1:7" s="229" customFormat="1" ht="24" customHeight="1" x14ac:dyDescent="0.2">
      <c r="A3782" s="224" t="str">
        <f t="shared" si="1131"/>
        <v/>
      </c>
      <c r="B3782" s="222">
        <f t="shared" si="1132"/>
        <v>0</v>
      </c>
      <c r="C3782" s="223"/>
      <c r="D3782" s="224" t="str">
        <f t="shared" si="1133"/>
        <v/>
      </c>
      <c r="E3782" s="225"/>
      <c r="F3782" s="226">
        <f t="shared" si="1134"/>
        <v>0</v>
      </c>
      <c r="G3782" s="286">
        <f t="shared" si="1135"/>
        <v>0</v>
      </c>
    </row>
    <row r="3783" spans="1:7" s="229" customFormat="1" ht="24" customHeight="1" x14ac:dyDescent="0.2">
      <c r="A3783" s="224" t="str">
        <f t="shared" si="1131"/>
        <v/>
      </c>
      <c r="B3783" s="222">
        <f t="shared" si="1132"/>
        <v>0</v>
      </c>
      <c r="C3783" s="223"/>
      <c r="D3783" s="224" t="str">
        <f t="shared" si="1133"/>
        <v/>
      </c>
      <c r="E3783" s="225"/>
      <c r="F3783" s="226">
        <f t="shared" si="1134"/>
        <v>0</v>
      </c>
      <c r="G3783" s="286">
        <f t="shared" si="1135"/>
        <v>0</v>
      </c>
    </row>
    <row r="3784" spans="1:7" s="229" customFormat="1" ht="24" customHeight="1" x14ac:dyDescent="0.2">
      <c r="A3784" s="224" t="str">
        <f t="shared" si="1131"/>
        <v/>
      </c>
      <c r="B3784" s="222">
        <f t="shared" si="1132"/>
        <v>0</v>
      </c>
      <c r="C3784" s="223"/>
      <c r="D3784" s="224" t="str">
        <f t="shared" si="1133"/>
        <v/>
      </c>
      <c r="E3784" s="225"/>
      <c r="F3784" s="226">
        <f t="shared" si="1134"/>
        <v>0</v>
      </c>
      <c r="G3784" s="286">
        <f t="shared" si="1135"/>
        <v>0</v>
      </c>
    </row>
    <row r="3785" spans="1:7" s="229" customFormat="1" ht="24" customHeight="1" x14ac:dyDescent="0.2">
      <c r="A3785" s="224" t="str">
        <f t="shared" si="1131"/>
        <v/>
      </c>
      <c r="B3785" s="222">
        <f t="shared" si="1132"/>
        <v>0</v>
      </c>
      <c r="C3785" s="223"/>
      <c r="D3785" s="224" t="str">
        <f t="shared" si="1133"/>
        <v/>
      </c>
      <c r="E3785" s="225"/>
      <c r="F3785" s="226">
        <f t="shared" si="1134"/>
        <v>0</v>
      </c>
      <c r="G3785" s="286">
        <f t="shared" si="1135"/>
        <v>0</v>
      </c>
    </row>
    <row r="3786" spans="1:7" ht="24" customHeight="1" x14ac:dyDescent="0.2">
      <c r="A3786" s="287"/>
      <c r="D3786" s="97"/>
      <c r="E3786" s="98"/>
      <c r="F3786" s="273" t="s">
        <v>32</v>
      </c>
      <c r="G3786" s="288">
        <f>SUBTOTAL(9,G3778:G3785)</f>
        <v>0</v>
      </c>
    </row>
    <row r="3787" spans="1:7" ht="24" customHeight="1" x14ac:dyDescent="0.2">
      <c r="A3787" s="287"/>
      <c r="C3787" s="107" t="s">
        <v>606</v>
      </c>
      <c r="D3787" s="97"/>
      <c r="E3787" s="98"/>
      <c r="G3787" s="289"/>
    </row>
    <row r="3788" spans="1:7" s="229" customFormat="1" ht="24" customHeight="1" x14ac:dyDescent="0.2">
      <c r="A3788" s="224" t="str">
        <f t="shared" ref="A3788:A3796" si="1136">IFERROR(VLOOKUP(C3788,Tabla_Insumos,4,FALSE),"")</f>
        <v/>
      </c>
      <c r="B3788" s="222" t="str">
        <f t="shared" ref="B3788:B3796" si="1137">IFERROR(VLOOKUP(C3788,Tabla_Insumos,5,FALSE),"")</f>
        <v/>
      </c>
      <c r="C3788" s="223"/>
      <c r="D3788" s="224" t="str">
        <f t="shared" ref="D3788:D3796" si="1138">IFERROR(VLOOKUP(C3788,Tabla_Insumos,2,FALSE),"")</f>
        <v/>
      </c>
      <c r="E3788" s="225"/>
      <c r="F3788" s="226">
        <f t="shared" ref="F3788:F3796" si="1139">IFERROR(VLOOKUP(C3788,Tabla_Insumos,3,FALSE),0)</f>
        <v>0</v>
      </c>
      <c r="G3788" s="286">
        <f t="shared" ref="G3788:G3796" si="1140">ROUND(E3788*F3788,2)</f>
        <v>0</v>
      </c>
    </row>
    <row r="3789" spans="1:7" s="229" customFormat="1" ht="24" customHeight="1" x14ac:dyDescent="0.2">
      <c r="A3789" s="224" t="str">
        <f t="shared" si="1136"/>
        <v/>
      </c>
      <c r="B3789" s="222" t="str">
        <f t="shared" si="1137"/>
        <v/>
      </c>
      <c r="C3789" s="223"/>
      <c r="D3789" s="224" t="str">
        <f t="shared" si="1138"/>
        <v/>
      </c>
      <c r="E3789" s="225"/>
      <c r="F3789" s="226">
        <f t="shared" si="1139"/>
        <v>0</v>
      </c>
      <c r="G3789" s="286">
        <f t="shared" si="1140"/>
        <v>0</v>
      </c>
    </row>
    <row r="3790" spans="1:7" s="229" customFormat="1" ht="24" customHeight="1" x14ac:dyDescent="0.2">
      <c r="A3790" s="224" t="str">
        <f t="shared" si="1136"/>
        <v/>
      </c>
      <c r="B3790" s="222" t="str">
        <f t="shared" si="1137"/>
        <v/>
      </c>
      <c r="C3790" s="223"/>
      <c r="D3790" s="224" t="str">
        <f t="shared" si="1138"/>
        <v/>
      </c>
      <c r="E3790" s="225"/>
      <c r="F3790" s="226">
        <f t="shared" si="1139"/>
        <v>0</v>
      </c>
      <c r="G3790" s="286">
        <f t="shared" si="1140"/>
        <v>0</v>
      </c>
    </row>
    <row r="3791" spans="1:7" s="229" customFormat="1" ht="24" customHeight="1" x14ac:dyDescent="0.2">
      <c r="A3791" s="224" t="str">
        <f t="shared" si="1136"/>
        <v/>
      </c>
      <c r="B3791" s="222" t="str">
        <f t="shared" si="1137"/>
        <v/>
      </c>
      <c r="C3791" s="223"/>
      <c r="D3791" s="224" t="str">
        <f t="shared" si="1138"/>
        <v/>
      </c>
      <c r="E3791" s="225"/>
      <c r="F3791" s="226">
        <f t="shared" si="1139"/>
        <v>0</v>
      </c>
      <c r="G3791" s="286">
        <f t="shared" si="1140"/>
        <v>0</v>
      </c>
    </row>
    <row r="3792" spans="1:7" s="229" customFormat="1" ht="24" customHeight="1" x14ac:dyDescent="0.2">
      <c r="A3792" s="224" t="str">
        <f t="shared" si="1136"/>
        <v/>
      </c>
      <c r="B3792" s="222" t="str">
        <f t="shared" si="1137"/>
        <v/>
      </c>
      <c r="C3792" s="223"/>
      <c r="D3792" s="224" t="str">
        <f t="shared" si="1138"/>
        <v/>
      </c>
      <c r="E3792" s="225"/>
      <c r="F3792" s="226">
        <f t="shared" si="1139"/>
        <v>0</v>
      </c>
      <c r="G3792" s="286">
        <f t="shared" si="1140"/>
        <v>0</v>
      </c>
    </row>
    <row r="3793" spans="1:7" s="229" customFormat="1" ht="24" customHeight="1" x14ac:dyDescent="0.2">
      <c r="A3793" s="224" t="str">
        <f t="shared" si="1136"/>
        <v/>
      </c>
      <c r="B3793" s="222" t="str">
        <f t="shared" si="1137"/>
        <v/>
      </c>
      <c r="C3793" s="223"/>
      <c r="D3793" s="224" t="str">
        <f t="shared" si="1138"/>
        <v/>
      </c>
      <c r="E3793" s="225"/>
      <c r="F3793" s="226">
        <f t="shared" si="1139"/>
        <v>0</v>
      </c>
      <c r="G3793" s="286">
        <f t="shared" si="1140"/>
        <v>0</v>
      </c>
    </row>
    <row r="3794" spans="1:7" s="229" customFormat="1" ht="24" customHeight="1" x14ac:dyDescent="0.2">
      <c r="A3794" s="224" t="str">
        <f t="shared" si="1136"/>
        <v/>
      </c>
      <c r="B3794" s="222" t="str">
        <f t="shared" si="1137"/>
        <v/>
      </c>
      <c r="C3794" s="223"/>
      <c r="D3794" s="224" t="str">
        <f t="shared" si="1138"/>
        <v/>
      </c>
      <c r="E3794" s="225"/>
      <c r="F3794" s="226">
        <f t="shared" si="1139"/>
        <v>0</v>
      </c>
      <c r="G3794" s="286">
        <f t="shared" si="1140"/>
        <v>0</v>
      </c>
    </row>
    <row r="3795" spans="1:7" s="229" customFormat="1" ht="24" customHeight="1" x14ac:dyDescent="0.2">
      <c r="A3795" s="224" t="str">
        <f t="shared" si="1136"/>
        <v/>
      </c>
      <c r="B3795" s="222" t="str">
        <f t="shared" si="1137"/>
        <v/>
      </c>
      <c r="C3795" s="223"/>
      <c r="D3795" s="224" t="str">
        <f t="shared" si="1138"/>
        <v/>
      </c>
      <c r="E3795" s="225"/>
      <c r="F3795" s="226">
        <f t="shared" si="1139"/>
        <v>0</v>
      </c>
      <c r="G3795" s="286">
        <f t="shared" si="1140"/>
        <v>0</v>
      </c>
    </row>
    <row r="3796" spans="1:7" s="229" customFormat="1" ht="24" customHeight="1" x14ac:dyDescent="0.2">
      <c r="A3796" s="224" t="str">
        <f t="shared" si="1136"/>
        <v/>
      </c>
      <c r="B3796" s="222" t="str">
        <f t="shared" si="1137"/>
        <v/>
      </c>
      <c r="C3796" s="223"/>
      <c r="D3796" s="224" t="str">
        <f t="shared" si="1138"/>
        <v/>
      </c>
      <c r="E3796" s="225"/>
      <c r="F3796" s="226">
        <f t="shared" si="1139"/>
        <v>0</v>
      </c>
      <c r="G3796" s="286">
        <f t="shared" si="1140"/>
        <v>0</v>
      </c>
    </row>
    <row r="3797" spans="1:7" ht="24" customHeight="1" x14ac:dyDescent="0.2">
      <c r="A3797" s="290"/>
      <c r="B3797" s="97"/>
      <c r="D3797" s="97"/>
      <c r="E3797" s="98"/>
      <c r="F3797" s="273" t="s">
        <v>33</v>
      </c>
      <c r="G3797" s="288">
        <f>SUBTOTAL(9,G3788:G3796)</f>
        <v>0</v>
      </c>
    </row>
    <row r="3798" spans="1:7" ht="24" customHeight="1" x14ac:dyDescent="0.2">
      <c r="A3798" s="291"/>
      <c r="B3798" s="97"/>
      <c r="D3798" s="97"/>
      <c r="E3798" s="98"/>
      <c r="G3798" s="289"/>
    </row>
    <row r="3799" spans="1:7" ht="24" customHeight="1" x14ac:dyDescent="0.2">
      <c r="A3799" s="292" t="str">
        <f>B3757</f>
        <v/>
      </c>
      <c r="B3799" s="293" t="str">
        <f>C3757</f>
        <v/>
      </c>
      <c r="C3799" s="104"/>
      <c r="D3799" s="104" t="s">
        <v>34</v>
      </c>
      <c r="E3799" s="105"/>
      <c r="F3799" s="295" t="s">
        <v>35</v>
      </c>
      <c r="G3799" s="294">
        <f>SUBTOTAL(9,G3762:G3798)</f>
        <v>0</v>
      </c>
    </row>
    <row r="3801" spans="1:7" ht="24" customHeight="1" x14ac:dyDescent="0.2">
      <c r="A3801" s="274" t="s">
        <v>37</v>
      </c>
      <c r="B3801" s="275"/>
      <c r="C3801" s="275"/>
      <c r="D3801" s="275"/>
      <c r="E3801" s="275"/>
      <c r="F3801" s="275"/>
      <c r="G3801" s="276"/>
    </row>
    <row r="3802" spans="1:7" ht="24" customHeight="1" x14ac:dyDescent="0.2">
      <c r="A3802" s="277" t="s">
        <v>602</v>
      </c>
      <c r="B3802" s="93" t="str">
        <f>Comitente</f>
        <v>DIRECCION PROVINCIAL DE ESPACIOS VERDES</v>
      </c>
      <c r="C3802" s="89"/>
      <c r="D3802" s="94"/>
      <c r="E3802" s="94"/>
      <c r="F3802" s="95"/>
      <c r="G3802" s="278"/>
    </row>
    <row r="3803" spans="1:7" ht="24" customHeight="1" x14ac:dyDescent="0.2">
      <c r="A3803" s="277" t="s">
        <v>603</v>
      </c>
      <c r="B3803" s="93">
        <f>Contratista</f>
        <v>0</v>
      </c>
      <c r="C3803" s="90"/>
      <c r="D3803" s="90"/>
      <c r="E3803" s="90"/>
      <c r="F3803" s="96"/>
      <c r="G3803" s="279"/>
    </row>
    <row r="3804" spans="1:7" ht="24" customHeight="1" x14ac:dyDescent="0.2">
      <c r="A3804" s="277" t="s">
        <v>24</v>
      </c>
      <c r="B3804" s="93" t="str">
        <f>Obra</f>
        <v>MANTENIMIENTO DEL ÁREA VERDE Y SISITEMA DE RIEGO DEL 
PARQUE BELGRANO E INFINITO POR DESCUBRIR - RENGLON 3</v>
      </c>
      <c r="C3804" s="90"/>
      <c r="D3804" s="90"/>
      <c r="E3804" s="90"/>
      <c r="F3804" s="96" t="s">
        <v>38</v>
      </c>
      <c r="G3804" s="280">
        <f>Fecha_Base</f>
        <v>44908</v>
      </c>
    </row>
    <row r="3805" spans="1:7" ht="24" customHeight="1" x14ac:dyDescent="0.2">
      <c r="A3805" s="281" t="s">
        <v>601</v>
      </c>
      <c r="B3805" s="91" t="str">
        <f>Ubicación</f>
        <v>CAPITAL</v>
      </c>
      <c r="C3805" s="91"/>
      <c r="D3805" s="97"/>
      <c r="E3805" s="98"/>
      <c r="G3805" s="282"/>
    </row>
    <row r="3806" spans="1:7" ht="24" customHeight="1" x14ac:dyDescent="0.2">
      <c r="A3806" s="281" t="s">
        <v>39</v>
      </c>
      <c r="B3806" s="100" t="str">
        <f>IFERROR(VALUE(LEFT(B3807,FIND(".",B3807)-1)),"")</f>
        <v/>
      </c>
      <c r="C3806" s="92" t="str">
        <f>IFERROR(VLOOKUP(B3806,Tabla_CyP,2,FALSE),"")</f>
        <v/>
      </c>
      <c r="E3806" s="98"/>
      <c r="G3806" s="282"/>
    </row>
    <row r="3807" spans="1:7" ht="24" customHeight="1" x14ac:dyDescent="0.2">
      <c r="A3807" s="281" t="s">
        <v>25</v>
      </c>
      <c r="B3807" s="101" t="str">
        <f>IFERROR(VLOOKUP(COUNTIF($A$1:A3807,"ANALISIS DE PRECIOS"),Tabla_NumeroItem,2,FALSE),"")</f>
        <v/>
      </c>
      <c r="C3807" s="92" t="str">
        <f>IFERROR(VLOOKUP(B3807,Tabla_CyP,2,FALSE),"")</f>
        <v/>
      </c>
      <c r="D3807" s="97"/>
      <c r="E3807" s="98"/>
      <c r="F3807" s="96" t="s">
        <v>26</v>
      </c>
      <c r="G3807" s="283" t="str">
        <f>IFERROR(VLOOKUP(B3807,Tabla_CyP,4,FALSE),"")</f>
        <v/>
      </c>
    </row>
    <row r="3808" spans="1:7" ht="24" customHeight="1" x14ac:dyDescent="0.2">
      <c r="A3808" s="281"/>
      <c r="B3808" s="91"/>
      <c r="D3808" s="97"/>
      <c r="E3808" s="98"/>
      <c r="G3808" s="282"/>
    </row>
    <row r="3809" spans="1:123" ht="24" customHeight="1" x14ac:dyDescent="0.2">
      <c r="A3809" s="331" t="s">
        <v>507</v>
      </c>
      <c r="B3809" s="332"/>
      <c r="C3809" s="333" t="s">
        <v>0</v>
      </c>
      <c r="D3809" s="333" t="s">
        <v>27</v>
      </c>
      <c r="E3809" s="335" t="s">
        <v>28</v>
      </c>
      <c r="F3809" s="337" t="s">
        <v>29</v>
      </c>
      <c r="G3809" s="337" t="s">
        <v>30</v>
      </c>
    </row>
    <row r="3810" spans="1:123" s="97" customFormat="1" ht="24" customHeight="1" x14ac:dyDescent="0.2">
      <c r="A3810" s="102" t="s">
        <v>508</v>
      </c>
      <c r="B3810" s="102" t="s">
        <v>509</v>
      </c>
      <c r="C3810" s="334"/>
      <c r="D3810" s="334"/>
      <c r="E3810" s="336"/>
      <c r="F3810" s="338"/>
      <c r="G3810" s="338"/>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284"/>
      <c r="B3811" s="103"/>
      <c r="C3811" s="143" t="s">
        <v>604</v>
      </c>
      <c r="D3811" s="104"/>
      <c r="E3811" s="105"/>
      <c r="F3811" s="106"/>
      <c r="G3811" s="285"/>
    </row>
    <row r="3812" spans="1:123" s="229" customFormat="1" ht="24" customHeight="1" x14ac:dyDescent="0.2">
      <c r="A3812" s="224" t="str">
        <f t="shared" ref="A3812:A3825" si="1141">IFERROR(VLOOKUP(C3812,Tabla_Insumos,4,FALSE),"")</f>
        <v/>
      </c>
      <c r="B3812" s="222" t="str">
        <f>IFERROR(VLOOKUP(C3812,Tabla_Insumos,5,FALSE),"")</f>
        <v/>
      </c>
      <c r="C3812" s="223"/>
      <c r="D3812" s="224" t="str">
        <f t="shared" ref="D3812:D3825" si="1142">IFERROR(VLOOKUP(C3812,Tabla_Insumos,2,FALSE),"")</f>
        <v/>
      </c>
      <c r="E3812" s="225"/>
      <c r="F3812" s="226">
        <f t="shared" ref="F3812:F3825" si="1143">IFERROR(VLOOKUP(C3812,Tabla_Insumos,3,FALSE),0)</f>
        <v>0</v>
      </c>
      <c r="G3812" s="286">
        <f>ROUND(E3812*F3812,2)</f>
        <v>0</v>
      </c>
    </row>
    <row r="3813" spans="1:123" s="229" customFormat="1" ht="24" customHeight="1" x14ac:dyDescent="0.2">
      <c r="A3813" s="224" t="str">
        <f t="shared" si="1141"/>
        <v/>
      </c>
      <c r="B3813" s="222" t="str">
        <f t="shared" ref="B3813:B3825" si="1144">IFERROR(VLOOKUP(C3813,Tabla_Insumos,5,FALSE),"")</f>
        <v/>
      </c>
      <c r="C3813" s="223"/>
      <c r="D3813" s="224" t="str">
        <f t="shared" si="1142"/>
        <v/>
      </c>
      <c r="E3813" s="225"/>
      <c r="F3813" s="226">
        <f t="shared" si="1143"/>
        <v>0</v>
      </c>
      <c r="G3813" s="286">
        <f t="shared" ref="G3813:G3825" si="1145">ROUND(E3813*F3813,2)</f>
        <v>0</v>
      </c>
    </row>
    <row r="3814" spans="1:123" s="229" customFormat="1" ht="24" customHeight="1" x14ac:dyDescent="0.2">
      <c r="A3814" s="224" t="str">
        <f t="shared" si="1141"/>
        <v/>
      </c>
      <c r="B3814" s="222" t="str">
        <f t="shared" si="1144"/>
        <v/>
      </c>
      <c r="C3814" s="223"/>
      <c r="D3814" s="224" t="str">
        <f t="shared" si="1142"/>
        <v/>
      </c>
      <c r="E3814" s="225"/>
      <c r="F3814" s="226">
        <f t="shared" si="1143"/>
        <v>0</v>
      </c>
      <c r="G3814" s="286">
        <f t="shared" si="1145"/>
        <v>0</v>
      </c>
    </row>
    <row r="3815" spans="1:123" s="229" customFormat="1" ht="24" customHeight="1" x14ac:dyDescent="0.2">
      <c r="A3815" s="224" t="str">
        <f t="shared" si="1141"/>
        <v/>
      </c>
      <c r="B3815" s="222" t="str">
        <f t="shared" si="1144"/>
        <v/>
      </c>
      <c r="C3815" s="223"/>
      <c r="D3815" s="224" t="str">
        <f t="shared" si="1142"/>
        <v/>
      </c>
      <c r="E3815" s="225"/>
      <c r="F3815" s="226">
        <f t="shared" si="1143"/>
        <v>0</v>
      </c>
      <c r="G3815" s="286">
        <f t="shared" si="1145"/>
        <v>0</v>
      </c>
    </row>
    <row r="3816" spans="1:123" s="229" customFormat="1" ht="24" customHeight="1" x14ac:dyDescent="0.2">
      <c r="A3816" s="224" t="str">
        <f t="shared" si="1141"/>
        <v/>
      </c>
      <c r="B3816" s="222" t="str">
        <f t="shared" si="1144"/>
        <v/>
      </c>
      <c r="C3816" s="223"/>
      <c r="D3816" s="224" t="str">
        <f t="shared" si="1142"/>
        <v/>
      </c>
      <c r="E3816" s="225"/>
      <c r="F3816" s="226">
        <f t="shared" si="1143"/>
        <v>0</v>
      </c>
      <c r="G3816" s="286">
        <f t="shared" si="1145"/>
        <v>0</v>
      </c>
    </row>
    <row r="3817" spans="1:123" s="229" customFormat="1" ht="24" customHeight="1" x14ac:dyDescent="0.2">
      <c r="A3817" s="224" t="str">
        <f t="shared" si="1141"/>
        <v/>
      </c>
      <c r="B3817" s="222" t="str">
        <f t="shared" si="1144"/>
        <v/>
      </c>
      <c r="C3817" s="223"/>
      <c r="D3817" s="224" t="str">
        <f t="shared" si="1142"/>
        <v/>
      </c>
      <c r="E3817" s="225"/>
      <c r="F3817" s="226">
        <f t="shared" si="1143"/>
        <v>0</v>
      </c>
      <c r="G3817" s="286">
        <f t="shared" si="1145"/>
        <v>0</v>
      </c>
    </row>
    <row r="3818" spans="1:123" s="229" customFormat="1" ht="24" customHeight="1" x14ac:dyDescent="0.2">
      <c r="A3818" s="224" t="str">
        <f t="shared" si="1141"/>
        <v/>
      </c>
      <c r="B3818" s="222" t="str">
        <f t="shared" si="1144"/>
        <v/>
      </c>
      <c r="C3818" s="223"/>
      <c r="D3818" s="224" t="str">
        <f t="shared" si="1142"/>
        <v/>
      </c>
      <c r="E3818" s="225"/>
      <c r="F3818" s="226">
        <f t="shared" si="1143"/>
        <v>0</v>
      </c>
      <c r="G3818" s="286">
        <f t="shared" si="1145"/>
        <v>0</v>
      </c>
    </row>
    <row r="3819" spans="1:123" s="229" customFormat="1" ht="24" customHeight="1" x14ac:dyDescent="0.2">
      <c r="A3819" s="224" t="str">
        <f t="shared" si="1141"/>
        <v/>
      </c>
      <c r="B3819" s="222" t="str">
        <f t="shared" si="1144"/>
        <v/>
      </c>
      <c r="C3819" s="223"/>
      <c r="D3819" s="224" t="str">
        <f t="shared" si="1142"/>
        <v/>
      </c>
      <c r="E3819" s="225"/>
      <c r="F3819" s="226">
        <f t="shared" si="1143"/>
        <v>0</v>
      </c>
      <c r="G3819" s="286">
        <f t="shared" si="1145"/>
        <v>0</v>
      </c>
    </row>
    <row r="3820" spans="1:123" s="229" customFormat="1" ht="24" customHeight="1" x14ac:dyDescent="0.2">
      <c r="A3820" s="224" t="str">
        <f t="shared" si="1141"/>
        <v/>
      </c>
      <c r="B3820" s="222" t="str">
        <f t="shared" si="1144"/>
        <v/>
      </c>
      <c r="C3820" s="223"/>
      <c r="D3820" s="224" t="str">
        <f t="shared" si="1142"/>
        <v/>
      </c>
      <c r="E3820" s="225"/>
      <c r="F3820" s="226">
        <f t="shared" si="1143"/>
        <v>0</v>
      </c>
      <c r="G3820" s="286">
        <f t="shared" si="1145"/>
        <v>0</v>
      </c>
    </row>
    <row r="3821" spans="1:123" s="229" customFormat="1" ht="24" customHeight="1" x14ac:dyDescent="0.2">
      <c r="A3821" s="224" t="str">
        <f t="shared" si="1141"/>
        <v/>
      </c>
      <c r="B3821" s="222" t="str">
        <f t="shared" si="1144"/>
        <v/>
      </c>
      <c r="C3821" s="223"/>
      <c r="D3821" s="224" t="str">
        <f t="shared" si="1142"/>
        <v/>
      </c>
      <c r="E3821" s="225"/>
      <c r="F3821" s="226">
        <f t="shared" si="1143"/>
        <v>0</v>
      </c>
      <c r="G3821" s="286">
        <f t="shared" si="1145"/>
        <v>0</v>
      </c>
    </row>
    <row r="3822" spans="1:123" s="229" customFormat="1" ht="24" customHeight="1" x14ac:dyDescent="0.2">
      <c r="A3822" s="224" t="str">
        <f t="shared" si="1141"/>
        <v/>
      </c>
      <c r="B3822" s="222" t="str">
        <f t="shared" si="1144"/>
        <v/>
      </c>
      <c r="C3822" s="223"/>
      <c r="D3822" s="224" t="str">
        <f t="shared" si="1142"/>
        <v/>
      </c>
      <c r="E3822" s="225"/>
      <c r="F3822" s="226">
        <f t="shared" si="1143"/>
        <v>0</v>
      </c>
      <c r="G3822" s="286">
        <f t="shared" si="1145"/>
        <v>0</v>
      </c>
    </row>
    <row r="3823" spans="1:123" s="229" customFormat="1" ht="24" customHeight="1" x14ac:dyDescent="0.2">
      <c r="A3823" s="224" t="str">
        <f t="shared" si="1141"/>
        <v/>
      </c>
      <c r="B3823" s="222" t="str">
        <f t="shared" si="1144"/>
        <v/>
      </c>
      <c r="C3823" s="223"/>
      <c r="D3823" s="224" t="str">
        <f t="shared" si="1142"/>
        <v/>
      </c>
      <c r="E3823" s="225"/>
      <c r="F3823" s="226">
        <f t="shared" si="1143"/>
        <v>0</v>
      </c>
      <c r="G3823" s="286">
        <f t="shared" si="1145"/>
        <v>0</v>
      </c>
    </row>
    <row r="3824" spans="1:123" s="229" customFormat="1" ht="24" customHeight="1" x14ac:dyDescent="0.2">
      <c r="A3824" s="224" t="str">
        <f t="shared" si="1141"/>
        <v/>
      </c>
      <c r="B3824" s="222" t="str">
        <f t="shared" si="1144"/>
        <v/>
      </c>
      <c r="C3824" s="223"/>
      <c r="D3824" s="224" t="str">
        <f t="shared" si="1142"/>
        <v/>
      </c>
      <c r="E3824" s="225"/>
      <c r="F3824" s="226">
        <f t="shared" si="1143"/>
        <v>0</v>
      </c>
      <c r="G3824" s="286">
        <f t="shared" si="1145"/>
        <v>0</v>
      </c>
    </row>
    <row r="3825" spans="1:7" s="229" customFormat="1" ht="24" customHeight="1" x14ac:dyDescent="0.2">
      <c r="A3825" s="224" t="str">
        <f t="shared" si="1141"/>
        <v/>
      </c>
      <c r="B3825" s="222" t="str">
        <f t="shared" si="1144"/>
        <v/>
      </c>
      <c r="C3825" s="223"/>
      <c r="D3825" s="224" t="str">
        <f t="shared" si="1142"/>
        <v/>
      </c>
      <c r="E3825" s="225"/>
      <c r="F3825" s="227">
        <f t="shared" si="1143"/>
        <v>0</v>
      </c>
      <c r="G3825" s="286">
        <f t="shared" si="1145"/>
        <v>0</v>
      </c>
    </row>
    <row r="3826" spans="1:7" ht="24" customHeight="1" x14ac:dyDescent="0.2">
      <c r="A3826" s="287"/>
      <c r="D3826" s="97"/>
      <c r="E3826" s="98"/>
      <c r="F3826" s="273" t="s">
        <v>31</v>
      </c>
      <c r="G3826" s="288">
        <f>SUBTOTAL(9,G3812:G3825)</f>
        <v>0</v>
      </c>
    </row>
    <row r="3827" spans="1:7" ht="24" customHeight="1" x14ac:dyDescent="0.2">
      <c r="A3827" s="287"/>
      <c r="C3827" s="107" t="s">
        <v>605</v>
      </c>
      <c r="D3827" s="97"/>
      <c r="E3827" s="98"/>
      <c r="G3827" s="289"/>
    </row>
    <row r="3828" spans="1:7" s="229" customFormat="1" ht="24" customHeight="1" x14ac:dyDescent="0.2">
      <c r="A3828" s="224" t="str">
        <f t="shared" ref="A3828:A3835" si="1146">IFERROR(VLOOKUP(C3828,Tabla_Insumos,4,FALSE),"")</f>
        <v/>
      </c>
      <c r="B3828" s="222">
        <f t="shared" ref="B3828:B3835" si="1147">IFERROR(VLOOKUP(A3828,Tabla_Indices,5,FALSE),"")</f>
        <v>0</v>
      </c>
      <c r="C3828" s="223"/>
      <c r="D3828" s="224" t="str">
        <f t="shared" ref="D3828:D3835" si="1148">IFERROR(VLOOKUP(C3828,Tabla_Insumos,2,FALSE),"")</f>
        <v/>
      </c>
      <c r="E3828" s="225"/>
      <c r="F3828" s="228">
        <f t="shared" ref="F3828:F3835" si="1149">IFERROR(VLOOKUP(C3828,Tabla_Insumos,3,FALSE),0)</f>
        <v>0</v>
      </c>
      <c r="G3828" s="286">
        <f>ROUND(E3828*F3828,2)</f>
        <v>0</v>
      </c>
    </row>
    <row r="3829" spans="1:7" s="229" customFormat="1" ht="24" customHeight="1" x14ac:dyDescent="0.2">
      <c r="A3829" s="224" t="str">
        <f t="shared" si="1146"/>
        <v/>
      </c>
      <c r="B3829" s="222">
        <f t="shared" si="1147"/>
        <v>0</v>
      </c>
      <c r="C3829" s="223"/>
      <c r="D3829" s="224" t="str">
        <f t="shared" si="1148"/>
        <v/>
      </c>
      <c r="E3829" s="225"/>
      <c r="F3829" s="228">
        <f t="shared" si="1149"/>
        <v>0</v>
      </c>
      <c r="G3829" s="286">
        <f>ROUND(E3829*F3829,2)</f>
        <v>0</v>
      </c>
    </row>
    <row r="3830" spans="1:7" s="229" customFormat="1" ht="24" customHeight="1" x14ac:dyDescent="0.2">
      <c r="A3830" s="224" t="str">
        <f t="shared" si="1146"/>
        <v/>
      </c>
      <c r="B3830" s="222">
        <f t="shared" si="1147"/>
        <v>0</v>
      </c>
      <c r="C3830" s="223"/>
      <c r="D3830" s="224" t="str">
        <f t="shared" si="1148"/>
        <v/>
      </c>
      <c r="E3830" s="225"/>
      <c r="F3830" s="228">
        <f t="shared" si="1149"/>
        <v>0</v>
      </c>
      <c r="G3830" s="286">
        <f t="shared" ref="G3830:G3835" si="1150">ROUND(E3830*F3830,2)</f>
        <v>0</v>
      </c>
    </row>
    <row r="3831" spans="1:7" s="229" customFormat="1" ht="24" customHeight="1" x14ac:dyDescent="0.2">
      <c r="A3831" s="224" t="str">
        <f t="shared" si="1146"/>
        <v/>
      </c>
      <c r="B3831" s="222">
        <f t="shared" si="1147"/>
        <v>0</v>
      </c>
      <c r="C3831" s="223"/>
      <c r="D3831" s="224" t="str">
        <f t="shared" si="1148"/>
        <v/>
      </c>
      <c r="E3831" s="225"/>
      <c r="F3831" s="228">
        <f t="shared" si="1149"/>
        <v>0</v>
      </c>
      <c r="G3831" s="286">
        <f t="shared" si="1150"/>
        <v>0</v>
      </c>
    </row>
    <row r="3832" spans="1:7" s="229" customFormat="1" ht="24" customHeight="1" x14ac:dyDescent="0.2">
      <c r="A3832" s="224" t="str">
        <f t="shared" si="1146"/>
        <v/>
      </c>
      <c r="B3832" s="222">
        <f t="shared" si="1147"/>
        <v>0</v>
      </c>
      <c r="C3832" s="223"/>
      <c r="D3832" s="224" t="str">
        <f t="shared" si="1148"/>
        <v/>
      </c>
      <c r="E3832" s="225"/>
      <c r="F3832" s="226">
        <f t="shared" si="1149"/>
        <v>0</v>
      </c>
      <c r="G3832" s="286">
        <f t="shared" si="1150"/>
        <v>0</v>
      </c>
    </row>
    <row r="3833" spans="1:7" s="229" customFormat="1" ht="24" customHeight="1" x14ac:dyDescent="0.2">
      <c r="A3833" s="224" t="str">
        <f t="shared" si="1146"/>
        <v/>
      </c>
      <c r="B3833" s="222">
        <f t="shared" si="1147"/>
        <v>0</v>
      </c>
      <c r="C3833" s="223"/>
      <c r="D3833" s="224" t="str">
        <f t="shared" si="1148"/>
        <v/>
      </c>
      <c r="E3833" s="225"/>
      <c r="F3833" s="226">
        <f t="shared" si="1149"/>
        <v>0</v>
      </c>
      <c r="G3833" s="286">
        <f t="shared" si="1150"/>
        <v>0</v>
      </c>
    </row>
    <row r="3834" spans="1:7" s="229" customFormat="1" ht="24" customHeight="1" x14ac:dyDescent="0.2">
      <c r="A3834" s="224" t="str">
        <f t="shared" si="1146"/>
        <v/>
      </c>
      <c r="B3834" s="222">
        <f t="shared" si="1147"/>
        <v>0</v>
      </c>
      <c r="C3834" s="223"/>
      <c r="D3834" s="224" t="str">
        <f t="shared" si="1148"/>
        <v/>
      </c>
      <c r="E3834" s="225"/>
      <c r="F3834" s="226">
        <f t="shared" si="1149"/>
        <v>0</v>
      </c>
      <c r="G3834" s="286">
        <f t="shared" si="1150"/>
        <v>0</v>
      </c>
    </row>
    <row r="3835" spans="1:7" s="229" customFormat="1" ht="24" customHeight="1" x14ac:dyDescent="0.2">
      <c r="A3835" s="224" t="str">
        <f t="shared" si="1146"/>
        <v/>
      </c>
      <c r="B3835" s="222">
        <f t="shared" si="1147"/>
        <v>0</v>
      </c>
      <c r="C3835" s="223"/>
      <c r="D3835" s="224" t="str">
        <f t="shared" si="1148"/>
        <v/>
      </c>
      <c r="E3835" s="225"/>
      <c r="F3835" s="226">
        <f t="shared" si="1149"/>
        <v>0</v>
      </c>
      <c r="G3835" s="286">
        <f t="shared" si="1150"/>
        <v>0</v>
      </c>
    </row>
    <row r="3836" spans="1:7" ht="24" customHeight="1" x14ac:dyDescent="0.2">
      <c r="A3836" s="287"/>
      <c r="D3836" s="97"/>
      <c r="E3836" s="98"/>
      <c r="F3836" s="273" t="s">
        <v>32</v>
      </c>
      <c r="G3836" s="288">
        <f>SUBTOTAL(9,G3828:G3835)</f>
        <v>0</v>
      </c>
    </row>
    <row r="3837" spans="1:7" ht="24" customHeight="1" x14ac:dyDescent="0.2">
      <c r="A3837" s="287"/>
      <c r="C3837" s="107" t="s">
        <v>606</v>
      </c>
      <c r="D3837" s="97"/>
      <c r="E3837" s="98"/>
      <c r="G3837" s="289"/>
    </row>
    <row r="3838" spans="1:7" s="229" customFormat="1" ht="24" customHeight="1" x14ac:dyDescent="0.2">
      <c r="A3838" s="224" t="str">
        <f t="shared" ref="A3838:A3846" si="1151">IFERROR(VLOOKUP(C3838,Tabla_Insumos,4,FALSE),"")</f>
        <v/>
      </c>
      <c r="B3838" s="222" t="str">
        <f t="shared" ref="B3838:B3846" si="1152">IFERROR(VLOOKUP(C3838,Tabla_Insumos,5,FALSE),"")</f>
        <v/>
      </c>
      <c r="C3838" s="223"/>
      <c r="D3838" s="224" t="str">
        <f t="shared" ref="D3838:D3846" si="1153">IFERROR(VLOOKUP(C3838,Tabla_Insumos,2,FALSE),"")</f>
        <v/>
      </c>
      <c r="E3838" s="225"/>
      <c r="F3838" s="226">
        <f t="shared" ref="F3838:F3846" si="1154">IFERROR(VLOOKUP(C3838,Tabla_Insumos,3,FALSE),0)</f>
        <v>0</v>
      </c>
      <c r="G3838" s="286">
        <f t="shared" ref="G3838:G3846" si="1155">ROUND(E3838*F3838,2)</f>
        <v>0</v>
      </c>
    </row>
    <row r="3839" spans="1:7" s="229" customFormat="1" ht="24" customHeight="1" x14ac:dyDescent="0.2">
      <c r="A3839" s="224" t="str">
        <f t="shared" si="1151"/>
        <v/>
      </c>
      <c r="B3839" s="222" t="str">
        <f t="shared" si="1152"/>
        <v/>
      </c>
      <c r="C3839" s="223"/>
      <c r="D3839" s="224" t="str">
        <f t="shared" si="1153"/>
        <v/>
      </c>
      <c r="E3839" s="225"/>
      <c r="F3839" s="226">
        <f t="shared" si="1154"/>
        <v>0</v>
      </c>
      <c r="G3839" s="286">
        <f t="shared" si="1155"/>
        <v>0</v>
      </c>
    </row>
    <row r="3840" spans="1:7" s="229" customFormat="1" ht="24" customHeight="1" x14ac:dyDescent="0.2">
      <c r="A3840" s="224" t="str">
        <f t="shared" si="1151"/>
        <v/>
      </c>
      <c r="B3840" s="222" t="str">
        <f t="shared" si="1152"/>
        <v/>
      </c>
      <c r="C3840" s="223"/>
      <c r="D3840" s="224" t="str">
        <f t="shared" si="1153"/>
        <v/>
      </c>
      <c r="E3840" s="225"/>
      <c r="F3840" s="226">
        <f t="shared" si="1154"/>
        <v>0</v>
      </c>
      <c r="G3840" s="286">
        <f t="shared" si="1155"/>
        <v>0</v>
      </c>
    </row>
    <row r="3841" spans="1:7" s="229" customFormat="1" ht="24" customHeight="1" x14ac:dyDescent="0.2">
      <c r="A3841" s="224" t="str">
        <f t="shared" si="1151"/>
        <v/>
      </c>
      <c r="B3841" s="222" t="str">
        <f t="shared" si="1152"/>
        <v/>
      </c>
      <c r="C3841" s="223"/>
      <c r="D3841" s="224" t="str">
        <f t="shared" si="1153"/>
        <v/>
      </c>
      <c r="E3841" s="225"/>
      <c r="F3841" s="226">
        <f t="shared" si="1154"/>
        <v>0</v>
      </c>
      <c r="G3841" s="286">
        <f t="shared" si="1155"/>
        <v>0</v>
      </c>
    </row>
    <row r="3842" spans="1:7" s="229" customFormat="1" ht="24" customHeight="1" x14ac:dyDescent="0.2">
      <c r="A3842" s="224" t="str">
        <f t="shared" si="1151"/>
        <v/>
      </c>
      <c r="B3842" s="222" t="str">
        <f t="shared" si="1152"/>
        <v/>
      </c>
      <c r="C3842" s="223"/>
      <c r="D3842" s="224" t="str">
        <f t="shared" si="1153"/>
        <v/>
      </c>
      <c r="E3842" s="225"/>
      <c r="F3842" s="226">
        <f t="shared" si="1154"/>
        <v>0</v>
      </c>
      <c r="G3842" s="286">
        <f t="shared" si="1155"/>
        <v>0</v>
      </c>
    </row>
    <row r="3843" spans="1:7" s="229" customFormat="1" ht="24" customHeight="1" x14ac:dyDescent="0.2">
      <c r="A3843" s="224" t="str">
        <f t="shared" si="1151"/>
        <v/>
      </c>
      <c r="B3843" s="222" t="str">
        <f t="shared" si="1152"/>
        <v/>
      </c>
      <c r="C3843" s="223"/>
      <c r="D3843" s="224" t="str">
        <f t="shared" si="1153"/>
        <v/>
      </c>
      <c r="E3843" s="225"/>
      <c r="F3843" s="226">
        <f t="shared" si="1154"/>
        <v>0</v>
      </c>
      <c r="G3843" s="286">
        <f t="shared" si="1155"/>
        <v>0</v>
      </c>
    </row>
    <row r="3844" spans="1:7" s="229" customFormat="1" ht="24" customHeight="1" x14ac:dyDescent="0.2">
      <c r="A3844" s="224" t="str">
        <f t="shared" si="1151"/>
        <v/>
      </c>
      <c r="B3844" s="222" t="str">
        <f t="shared" si="1152"/>
        <v/>
      </c>
      <c r="C3844" s="223"/>
      <c r="D3844" s="224" t="str">
        <f t="shared" si="1153"/>
        <v/>
      </c>
      <c r="E3844" s="225"/>
      <c r="F3844" s="226">
        <f t="shared" si="1154"/>
        <v>0</v>
      </c>
      <c r="G3844" s="286">
        <f t="shared" si="1155"/>
        <v>0</v>
      </c>
    </row>
    <row r="3845" spans="1:7" s="229" customFormat="1" ht="24" customHeight="1" x14ac:dyDescent="0.2">
      <c r="A3845" s="224" t="str">
        <f t="shared" si="1151"/>
        <v/>
      </c>
      <c r="B3845" s="222" t="str">
        <f t="shared" si="1152"/>
        <v/>
      </c>
      <c r="C3845" s="223"/>
      <c r="D3845" s="224" t="str">
        <f t="shared" si="1153"/>
        <v/>
      </c>
      <c r="E3845" s="225"/>
      <c r="F3845" s="226">
        <f t="shared" si="1154"/>
        <v>0</v>
      </c>
      <c r="G3845" s="286">
        <f t="shared" si="1155"/>
        <v>0</v>
      </c>
    </row>
    <row r="3846" spans="1:7" s="229" customFormat="1" ht="24" customHeight="1" x14ac:dyDescent="0.2">
      <c r="A3846" s="224" t="str">
        <f t="shared" si="1151"/>
        <v/>
      </c>
      <c r="B3846" s="222" t="str">
        <f t="shared" si="1152"/>
        <v/>
      </c>
      <c r="C3846" s="223"/>
      <c r="D3846" s="224" t="str">
        <f t="shared" si="1153"/>
        <v/>
      </c>
      <c r="E3846" s="225"/>
      <c r="F3846" s="226">
        <f t="shared" si="1154"/>
        <v>0</v>
      </c>
      <c r="G3846" s="286">
        <f t="shared" si="1155"/>
        <v>0</v>
      </c>
    </row>
    <row r="3847" spans="1:7" ht="24" customHeight="1" x14ac:dyDescent="0.2">
      <c r="A3847" s="290"/>
      <c r="B3847" s="97"/>
      <c r="D3847" s="97"/>
      <c r="E3847" s="98"/>
      <c r="F3847" s="273" t="s">
        <v>33</v>
      </c>
      <c r="G3847" s="288">
        <f>SUBTOTAL(9,G3838:G3846)</f>
        <v>0</v>
      </c>
    </row>
    <row r="3848" spans="1:7" ht="24" customHeight="1" x14ac:dyDescent="0.2">
      <c r="A3848" s="291"/>
      <c r="B3848" s="97"/>
      <c r="D3848" s="97"/>
      <c r="E3848" s="98"/>
      <c r="G3848" s="289"/>
    </row>
    <row r="3849" spans="1:7" ht="24" customHeight="1" x14ac:dyDescent="0.2">
      <c r="A3849" s="292" t="str">
        <f>B3807</f>
        <v/>
      </c>
      <c r="B3849" s="293" t="str">
        <f>C3807</f>
        <v/>
      </c>
      <c r="C3849" s="104"/>
      <c r="D3849" s="104" t="s">
        <v>34</v>
      </c>
      <c r="E3849" s="105"/>
      <c r="F3849" s="295" t="s">
        <v>35</v>
      </c>
      <c r="G3849" s="294">
        <f>SUBTOTAL(9,G3812:G3848)</f>
        <v>0</v>
      </c>
    </row>
    <row r="3851" spans="1:7" ht="24" customHeight="1" x14ac:dyDescent="0.2">
      <c r="A3851" s="274" t="s">
        <v>37</v>
      </c>
      <c r="B3851" s="275"/>
      <c r="C3851" s="275"/>
      <c r="D3851" s="275"/>
      <c r="E3851" s="275"/>
      <c r="F3851" s="275"/>
      <c r="G3851" s="276"/>
    </row>
    <row r="3852" spans="1:7" ht="24" customHeight="1" x14ac:dyDescent="0.2">
      <c r="A3852" s="277" t="s">
        <v>602</v>
      </c>
      <c r="B3852" s="93" t="str">
        <f>Comitente</f>
        <v>DIRECCION PROVINCIAL DE ESPACIOS VERDES</v>
      </c>
      <c r="C3852" s="89"/>
      <c r="D3852" s="94"/>
      <c r="E3852" s="94"/>
      <c r="F3852" s="95"/>
      <c r="G3852" s="278"/>
    </row>
    <row r="3853" spans="1:7" ht="24" customHeight="1" x14ac:dyDescent="0.2">
      <c r="A3853" s="277" t="s">
        <v>603</v>
      </c>
      <c r="B3853" s="93">
        <f>Contratista</f>
        <v>0</v>
      </c>
      <c r="C3853" s="90"/>
      <c r="D3853" s="90"/>
      <c r="E3853" s="90"/>
      <c r="F3853" s="96"/>
      <c r="G3853" s="279"/>
    </row>
    <row r="3854" spans="1:7" ht="24" customHeight="1" x14ac:dyDescent="0.2">
      <c r="A3854" s="277" t="s">
        <v>24</v>
      </c>
      <c r="B3854" s="93" t="str">
        <f>Obra</f>
        <v>MANTENIMIENTO DEL ÁREA VERDE Y SISITEMA DE RIEGO DEL 
PARQUE BELGRANO E INFINITO POR DESCUBRIR - RENGLON 3</v>
      </c>
      <c r="C3854" s="90"/>
      <c r="D3854" s="90"/>
      <c r="E3854" s="90"/>
      <c r="F3854" s="96" t="s">
        <v>38</v>
      </c>
      <c r="G3854" s="280">
        <f>Fecha_Base</f>
        <v>44908</v>
      </c>
    </row>
    <row r="3855" spans="1:7" ht="24" customHeight="1" x14ac:dyDescent="0.2">
      <c r="A3855" s="281" t="s">
        <v>601</v>
      </c>
      <c r="B3855" s="91" t="str">
        <f>Ubicación</f>
        <v>CAPITAL</v>
      </c>
      <c r="C3855" s="91"/>
      <c r="D3855" s="97"/>
      <c r="E3855" s="98"/>
      <c r="G3855" s="282"/>
    </row>
    <row r="3856" spans="1:7" ht="24" customHeight="1" x14ac:dyDescent="0.2">
      <c r="A3856" s="281" t="s">
        <v>39</v>
      </c>
      <c r="B3856" s="100" t="str">
        <f>IFERROR(VALUE(LEFT(B3857,FIND(".",B3857)-1)),"")</f>
        <v/>
      </c>
      <c r="C3856" s="92" t="str">
        <f>IFERROR(VLOOKUP(B3856,Tabla_CyP,2,FALSE),"")</f>
        <v/>
      </c>
      <c r="E3856" s="98"/>
      <c r="G3856" s="282"/>
    </row>
    <row r="3857" spans="1:123" ht="24" customHeight="1" x14ac:dyDescent="0.2">
      <c r="A3857" s="281" t="s">
        <v>25</v>
      </c>
      <c r="B3857" s="101" t="str">
        <f>IFERROR(VLOOKUP(COUNTIF($A$1:A3857,"ANALISIS DE PRECIOS"),Tabla_NumeroItem,2,FALSE),"")</f>
        <v/>
      </c>
      <c r="C3857" s="92" t="str">
        <f>IFERROR(VLOOKUP(B3857,Tabla_CyP,2,FALSE),"")</f>
        <v/>
      </c>
      <c r="D3857" s="97"/>
      <c r="E3857" s="98"/>
      <c r="F3857" s="96" t="s">
        <v>26</v>
      </c>
      <c r="G3857" s="283" t="str">
        <f>IFERROR(VLOOKUP(B3857,Tabla_CyP,4,FALSE),"")</f>
        <v/>
      </c>
    </row>
    <row r="3858" spans="1:123" ht="24" customHeight="1" x14ac:dyDescent="0.2">
      <c r="A3858" s="281"/>
      <c r="B3858" s="91"/>
      <c r="D3858" s="97"/>
      <c r="E3858" s="98"/>
      <c r="G3858" s="282"/>
    </row>
    <row r="3859" spans="1:123" ht="24" customHeight="1" x14ac:dyDescent="0.2">
      <c r="A3859" s="331" t="s">
        <v>507</v>
      </c>
      <c r="B3859" s="332"/>
      <c r="C3859" s="333" t="s">
        <v>0</v>
      </c>
      <c r="D3859" s="333" t="s">
        <v>27</v>
      </c>
      <c r="E3859" s="335" t="s">
        <v>28</v>
      </c>
      <c r="F3859" s="337" t="s">
        <v>29</v>
      </c>
      <c r="G3859" s="337" t="s">
        <v>30</v>
      </c>
    </row>
    <row r="3860" spans="1:123" s="97" customFormat="1" ht="24" customHeight="1" x14ac:dyDescent="0.2">
      <c r="A3860" s="102" t="s">
        <v>508</v>
      </c>
      <c r="B3860" s="102" t="s">
        <v>509</v>
      </c>
      <c r="C3860" s="334"/>
      <c r="D3860" s="334"/>
      <c r="E3860" s="336"/>
      <c r="F3860" s="338"/>
      <c r="G3860" s="338"/>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284"/>
      <c r="B3861" s="103"/>
      <c r="C3861" s="143" t="s">
        <v>604</v>
      </c>
      <c r="D3861" s="104"/>
      <c r="E3861" s="105"/>
      <c r="F3861" s="106"/>
      <c r="G3861" s="285"/>
    </row>
    <row r="3862" spans="1:123" s="229" customFormat="1" ht="24" customHeight="1" x14ac:dyDescent="0.2">
      <c r="A3862" s="224" t="str">
        <f t="shared" ref="A3862:A3875" si="1156">IFERROR(VLOOKUP(C3862,Tabla_Insumos,4,FALSE),"")</f>
        <v/>
      </c>
      <c r="B3862" s="222" t="str">
        <f>IFERROR(VLOOKUP(C3862,Tabla_Insumos,5,FALSE),"")</f>
        <v/>
      </c>
      <c r="C3862" s="223"/>
      <c r="D3862" s="224" t="str">
        <f t="shared" ref="D3862:D3875" si="1157">IFERROR(VLOOKUP(C3862,Tabla_Insumos,2,FALSE),"")</f>
        <v/>
      </c>
      <c r="E3862" s="225"/>
      <c r="F3862" s="226">
        <f t="shared" ref="F3862:F3875" si="1158">IFERROR(VLOOKUP(C3862,Tabla_Insumos,3,FALSE),0)</f>
        <v>0</v>
      </c>
      <c r="G3862" s="286">
        <f>ROUND(E3862*F3862,2)</f>
        <v>0</v>
      </c>
    </row>
    <row r="3863" spans="1:123" s="229" customFormat="1" ht="24" customHeight="1" x14ac:dyDescent="0.2">
      <c r="A3863" s="224" t="str">
        <f t="shared" si="1156"/>
        <v/>
      </c>
      <c r="B3863" s="222" t="str">
        <f t="shared" ref="B3863:B3875" si="1159">IFERROR(VLOOKUP(C3863,Tabla_Insumos,5,FALSE),"")</f>
        <v/>
      </c>
      <c r="C3863" s="223"/>
      <c r="D3863" s="224" t="str">
        <f t="shared" si="1157"/>
        <v/>
      </c>
      <c r="E3863" s="225"/>
      <c r="F3863" s="226">
        <f t="shared" si="1158"/>
        <v>0</v>
      </c>
      <c r="G3863" s="286">
        <f t="shared" ref="G3863:G3875" si="1160">ROUND(E3863*F3863,2)</f>
        <v>0</v>
      </c>
    </row>
    <row r="3864" spans="1:123" s="229" customFormat="1" ht="24" customHeight="1" x14ac:dyDescent="0.2">
      <c r="A3864" s="224" t="str">
        <f t="shared" si="1156"/>
        <v/>
      </c>
      <c r="B3864" s="222" t="str">
        <f t="shared" si="1159"/>
        <v/>
      </c>
      <c r="C3864" s="223"/>
      <c r="D3864" s="224" t="str">
        <f t="shared" si="1157"/>
        <v/>
      </c>
      <c r="E3864" s="225"/>
      <c r="F3864" s="226">
        <f t="shared" si="1158"/>
        <v>0</v>
      </c>
      <c r="G3864" s="286">
        <f t="shared" si="1160"/>
        <v>0</v>
      </c>
    </row>
    <row r="3865" spans="1:123" s="229" customFormat="1" ht="24" customHeight="1" x14ac:dyDescent="0.2">
      <c r="A3865" s="224" t="str">
        <f t="shared" si="1156"/>
        <v/>
      </c>
      <c r="B3865" s="222" t="str">
        <f t="shared" si="1159"/>
        <v/>
      </c>
      <c r="C3865" s="223"/>
      <c r="D3865" s="224" t="str">
        <f t="shared" si="1157"/>
        <v/>
      </c>
      <c r="E3865" s="225"/>
      <c r="F3865" s="226">
        <f t="shared" si="1158"/>
        <v>0</v>
      </c>
      <c r="G3865" s="286">
        <f t="shared" si="1160"/>
        <v>0</v>
      </c>
    </row>
    <row r="3866" spans="1:123" s="229" customFormat="1" ht="24" customHeight="1" x14ac:dyDescent="0.2">
      <c r="A3866" s="224" t="str">
        <f t="shared" si="1156"/>
        <v/>
      </c>
      <c r="B3866" s="222" t="str">
        <f t="shared" si="1159"/>
        <v/>
      </c>
      <c r="C3866" s="223"/>
      <c r="D3866" s="224" t="str">
        <f t="shared" si="1157"/>
        <v/>
      </c>
      <c r="E3866" s="225"/>
      <c r="F3866" s="226">
        <f t="shared" si="1158"/>
        <v>0</v>
      </c>
      <c r="G3866" s="286">
        <f t="shared" si="1160"/>
        <v>0</v>
      </c>
    </row>
    <row r="3867" spans="1:123" s="229" customFormat="1" ht="24" customHeight="1" x14ac:dyDescent="0.2">
      <c r="A3867" s="224" t="str">
        <f t="shared" si="1156"/>
        <v/>
      </c>
      <c r="B3867" s="222" t="str">
        <f t="shared" si="1159"/>
        <v/>
      </c>
      <c r="C3867" s="223"/>
      <c r="D3867" s="224" t="str">
        <f t="shared" si="1157"/>
        <v/>
      </c>
      <c r="E3867" s="225"/>
      <c r="F3867" s="226">
        <f t="shared" si="1158"/>
        <v>0</v>
      </c>
      <c r="G3867" s="286">
        <f t="shared" si="1160"/>
        <v>0</v>
      </c>
    </row>
    <row r="3868" spans="1:123" s="229" customFormat="1" ht="24" customHeight="1" x14ac:dyDescent="0.2">
      <c r="A3868" s="224" t="str">
        <f t="shared" si="1156"/>
        <v/>
      </c>
      <c r="B3868" s="222" t="str">
        <f t="shared" si="1159"/>
        <v/>
      </c>
      <c r="C3868" s="223"/>
      <c r="D3868" s="224" t="str">
        <f t="shared" si="1157"/>
        <v/>
      </c>
      <c r="E3868" s="225"/>
      <c r="F3868" s="226">
        <f t="shared" si="1158"/>
        <v>0</v>
      </c>
      <c r="G3868" s="286">
        <f t="shared" si="1160"/>
        <v>0</v>
      </c>
    </row>
    <row r="3869" spans="1:123" s="229" customFormat="1" ht="24" customHeight="1" x14ac:dyDescent="0.2">
      <c r="A3869" s="224" t="str">
        <f t="shared" si="1156"/>
        <v/>
      </c>
      <c r="B3869" s="222" t="str">
        <f t="shared" si="1159"/>
        <v/>
      </c>
      <c r="C3869" s="223"/>
      <c r="D3869" s="224" t="str">
        <f t="shared" si="1157"/>
        <v/>
      </c>
      <c r="E3869" s="225"/>
      <c r="F3869" s="226">
        <f t="shared" si="1158"/>
        <v>0</v>
      </c>
      <c r="G3869" s="286">
        <f t="shared" si="1160"/>
        <v>0</v>
      </c>
    </row>
    <row r="3870" spans="1:123" s="229" customFormat="1" ht="24" customHeight="1" x14ac:dyDescent="0.2">
      <c r="A3870" s="224" t="str">
        <f t="shared" si="1156"/>
        <v/>
      </c>
      <c r="B3870" s="222" t="str">
        <f t="shared" si="1159"/>
        <v/>
      </c>
      <c r="C3870" s="223"/>
      <c r="D3870" s="224" t="str">
        <f t="shared" si="1157"/>
        <v/>
      </c>
      <c r="E3870" s="225"/>
      <c r="F3870" s="226">
        <f t="shared" si="1158"/>
        <v>0</v>
      </c>
      <c r="G3870" s="286">
        <f t="shared" si="1160"/>
        <v>0</v>
      </c>
    </row>
    <row r="3871" spans="1:123" s="229" customFormat="1" ht="24" customHeight="1" x14ac:dyDescent="0.2">
      <c r="A3871" s="224" t="str">
        <f t="shared" si="1156"/>
        <v/>
      </c>
      <c r="B3871" s="222" t="str">
        <f t="shared" si="1159"/>
        <v/>
      </c>
      <c r="C3871" s="223"/>
      <c r="D3871" s="224" t="str">
        <f t="shared" si="1157"/>
        <v/>
      </c>
      <c r="E3871" s="225"/>
      <c r="F3871" s="226">
        <f t="shared" si="1158"/>
        <v>0</v>
      </c>
      <c r="G3871" s="286">
        <f t="shared" si="1160"/>
        <v>0</v>
      </c>
    </row>
    <row r="3872" spans="1:123" s="229" customFormat="1" ht="24" customHeight="1" x14ac:dyDescent="0.2">
      <c r="A3872" s="224" t="str">
        <f t="shared" si="1156"/>
        <v/>
      </c>
      <c r="B3872" s="222" t="str">
        <f t="shared" si="1159"/>
        <v/>
      </c>
      <c r="C3872" s="223"/>
      <c r="D3872" s="224" t="str">
        <f t="shared" si="1157"/>
        <v/>
      </c>
      <c r="E3872" s="225"/>
      <c r="F3872" s="226">
        <f t="shared" si="1158"/>
        <v>0</v>
      </c>
      <c r="G3872" s="286">
        <f t="shared" si="1160"/>
        <v>0</v>
      </c>
    </row>
    <row r="3873" spans="1:7" s="229" customFormat="1" ht="24" customHeight="1" x14ac:dyDescent="0.2">
      <c r="A3873" s="224" t="str">
        <f t="shared" si="1156"/>
        <v/>
      </c>
      <c r="B3873" s="222" t="str">
        <f t="shared" si="1159"/>
        <v/>
      </c>
      <c r="C3873" s="223"/>
      <c r="D3873" s="224" t="str">
        <f t="shared" si="1157"/>
        <v/>
      </c>
      <c r="E3873" s="225"/>
      <c r="F3873" s="226">
        <f t="shared" si="1158"/>
        <v>0</v>
      </c>
      <c r="G3873" s="286">
        <f t="shared" si="1160"/>
        <v>0</v>
      </c>
    </row>
    <row r="3874" spans="1:7" s="229" customFormat="1" ht="24" customHeight="1" x14ac:dyDescent="0.2">
      <c r="A3874" s="224" t="str">
        <f t="shared" si="1156"/>
        <v/>
      </c>
      <c r="B3874" s="222" t="str">
        <f t="shared" si="1159"/>
        <v/>
      </c>
      <c r="C3874" s="223"/>
      <c r="D3874" s="224" t="str">
        <f t="shared" si="1157"/>
        <v/>
      </c>
      <c r="E3874" s="225"/>
      <c r="F3874" s="226">
        <f t="shared" si="1158"/>
        <v>0</v>
      </c>
      <c r="G3874" s="286">
        <f t="shared" si="1160"/>
        <v>0</v>
      </c>
    </row>
    <row r="3875" spans="1:7" s="229" customFormat="1" ht="24" customHeight="1" x14ac:dyDescent="0.2">
      <c r="A3875" s="224" t="str">
        <f t="shared" si="1156"/>
        <v/>
      </c>
      <c r="B3875" s="222" t="str">
        <f t="shared" si="1159"/>
        <v/>
      </c>
      <c r="C3875" s="223"/>
      <c r="D3875" s="224" t="str">
        <f t="shared" si="1157"/>
        <v/>
      </c>
      <c r="E3875" s="225"/>
      <c r="F3875" s="227">
        <f t="shared" si="1158"/>
        <v>0</v>
      </c>
      <c r="G3875" s="286">
        <f t="shared" si="1160"/>
        <v>0</v>
      </c>
    </row>
    <row r="3876" spans="1:7" ht="24" customHeight="1" x14ac:dyDescent="0.2">
      <c r="A3876" s="287"/>
      <c r="D3876" s="97"/>
      <c r="E3876" s="98"/>
      <c r="F3876" s="273" t="s">
        <v>31</v>
      </c>
      <c r="G3876" s="288">
        <f>SUBTOTAL(9,G3862:G3875)</f>
        <v>0</v>
      </c>
    </row>
    <row r="3877" spans="1:7" ht="24" customHeight="1" x14ac:dyDescent="0.2">
      <c r="A3877" s="287"/>
      <c r="C3877" s="107" t="s">
        <v>605</v>
      </c>
      <c r="D3877" s="97"/>
      <c r="E3877" s="98"/>
      <c r="G3877" s="289"/>
    </row>
    <row r="3878" spans="1:7" s="229" customFormat="1" ht="24" customHeight="1" x14ac:dyDescent="0.2">
      <c r="A3878" s="224" t="str">
        <f t="shared" ref="A3878:A3885" si="1161">IFERROR(VLOOKUP(C3878,Tabla_Insumos,4,FALSE),"")</f>
        <v/>
      </c>
      <c r="B3878" s="222">
        <f t="shared" ref="B3878:B3885" si="1162">IFERROR(VLOOKUP(A3878,Tabla_Indices,5,FALSE),"")</f>
        <v>0</v>
      </c>
      <c r="C3878" s="223"/>
      <c r="D3878" s="224" t="str">
        <f t="shared" ref="D3878:D3885" si="1163">IFERROR(VLOOKUP(C3878,Tabla_Insumos,2,FALSE),"")</f>
        <v/>
      </c>
      <c r="E3878" s="225"/>
      <c r="F3878" s="228">
        <f t="shared" ref="F3878:F3885" si="1164">IFERROR(VLOOKUP(C3878,Tabla_Insumos,3,FALSE),0)</f>
        <v>0</v>
      </c>
      <c r="G3878" s="286">
        <f>ROUND(E3878*F3878,2)</f>
        <v>0</v>
      </c>
    </row>
    <row r="3879" spans="1:7" s="229" customFormat="1" ht="24" customHeight="1" x14ac:dyDescent="0.2">
      <c r="A3879" s="224" t="str">
        <f t="shared" si="1161"/>
        <v/>
      </c>
      <c r="B3879" s="222">
        <f t="shared" si="1162"/>
        <v>0</v>
      </c>
      <c r="C3879" s="223"/>
      <c r="D3879" s="224" t="str">
        <f t="shared" si="1163"/>
        <v/>
      </c>
      <c r="E3879" s="225"/>
      <c r="F3879" s="228">
        <f t="shared" si="1164"/>
        <v>0</v>
      </c>
      <c r="G3879" s="286">
        <f>ROUND(E3879*F3879,2)</f>
        <v>0</v>
      </c>
    </row>
    <row r="3880" spans="1:7" s="229" customFormat="1" ht="24" customHeight="1" x14ac:dyDescent="0.2">
      <c r="A3880" s="224" t="str">
        <f t="shared" si="1161"/>
        <v/>
      </c>
      <c r="B3880" s="222">
        <f t="shared" si="1162"/>
        <v>0</v>
      </c>
      <c r="C3880" s="223"/>
      <c r="D3880" s="224" t="str">
        <f t="shared" si="1163"/>
        <v/>
      </c>
      <c r="E3880" s="225"/>
      <c r="F3880" s="228">
        <f t="shared" si="1164"/>
        <v>0</v>
      </c>
      <c r="G3880" s="286">
        <f t="shared" ref="G3880:G3885" si="1165">ROUND(E3880*F3880,2)</f>
        <v>0</v>
      </c>
    </row>
    <row r="3881" spans="1:7" s="229" customFormat="1" ht="24" customHeight="1" x14ac:dyDescent="0.2">
      <c r="A3881" s="224" t="str">
        <f t="shared" si="1161"/>
        <v/>
      </c>
      <c r="B3881" s="222">
        <f t="shared" si="1162"/>
        <v>0</v>
      </c>
      <c r="C3881" s="223"/>
      <c r="D3881" s="224" t="str">
        <f t="shared" si="1163"/>
        <v/>
      </c>
      <c r="E3881" s="225"/>
      <c r="F3881" s="228">
        <f t="shared" si="1164"/>
        <v>0</v>
      </c>
      <c r="G3881" s="286">
        <f t="shared" si="1165"/>
        <v>0</v>
      </c>
    </row>
    <row r="3882" spans="1:7" s="229" customFormat="1" ht="24" customHeight="1" x14ac:dyDescent="0.2">
      <c r="A3882" s="224" t="str">
        <f t="shared" si="1161"/>
        <v/>
      </c>
      <c r="B3882" s="222">
        <f t="shared" si="1162"/>
        <v>0</v>
      </c>
      <c r="C3882" s="223"/>
      <c r="D3882" s="224" t="str">
        <f t="shared" si="1163"/>
        <v/>
      </c>
      <c r="E3882" s="225"/>
      <c r="F3882" s="226">
        <f t="shared" si="1164"/>
        <v>0</v>
      </c>
      <c r="G3882" s="286">
        <f t="shared" si="1165"/>
        <v>0</v>
      </c>
    </row>
    <row r="3883" spans="1:7" s="229" customFormat="1" ht="24" customHeight="1" x14ac:dyDescent="0.2">
      <c r="A3883" s="224" t="str">
        <f t="shared" si="1161"/>
        <v/>
      </c>
      <c r="B3883" s="222">
        <f t="shared" si="1162"/>
        <v>0</v>
      </c>
      <c r="C3883" s="223"/>
      <c r="D3883" s="224" t="str">
        <f t="shared" si="1163"/>
        <v/>
      </c>
      <c r="E3883" s="225"/>
      <c r="F3883" s="226">
        <f t="shared" si="1164"/>
        <v>0</v>
      </c>
      <c r="G3883" s="286">
        <f t="shared" si="1165"/>
        <v>0</v>
      </c>
    </row>
    <row r="3884" spans="1:7" s="229" customFormat="1" ht="24" customHeight="1" x14ac:dyDescent="0.2">
      <c r="A3884" s="224" t="str">
        <f t="shared" si="1161"/>
        <v/>
      </c>
      <c r="B3884" s="222">
        <f t="shared" si="1162"/>
        <v>0</v>
      </c>
      <c r="C3884" s="223"/>
      <c r="D3884" s="224" t="str">
        <f t="shared" si="1163"/>
        <v/>
      </c>
      <c r="E3884" s="225"/>
      <c r="F3884" s="226">
        <f t="shared" si="1164"/>
        <v>0</v>
      </c>
      <c r="G3884" s="286">
        <f t="shared" si="1165"/>
        <v>0</v>
      </c>
    </row>
    <row r="3885" spans="1:7" s="229" customFormat="1" ht="24" customHeight="1" x14ac:dyDescent="0.2">
      <c r="A3885" s="224" t="str">
        <f t="shared" si="1161"/>
        <v/>
      </c>
      <c r="B3885" s="222">
        <f t="shared" si="1162"/>
        <v>0</v>
      </c>
      <c r="C3885" s="223"/>
      <c r="D3885" s="224" t="str">
        <f t="shared" si="1163"/>
        <v/>
      </c>
      <c r="E3885" s="225"/>
      <c r="F3885" s="226">
        <f t="shared" si="1164"/>
        <v>0</v>
      </c>
      <c r="G3885" s="286">
        <f t="shared" si="1165"/>
        <v>0</v>
      </c>
    </row>
    <row r="3886" spans="1:7" ht="24" customHeight="1" x14ac:dyDescent="0.2">
      <c r="A3886" s="287"/>
      <c r="D3886" s="97"/>
      <c r="E3886" s="98"/>
      <c r="F3886" s="273" t="s">
        <v>32</v>
      </c>
      <c r="G3886" s="288">
        <f>SUBTOTAL(9,G3878:G3885)</f>
        <v>0</v>
      </c>
    </row>
    <row r="3887" spans="1:7" ht="24" customHeight="1" x14ac:dyDescent="0.2">
      <c r="A3887" s="287"/>
      <c r="C3887" s="107" t="s">
        <v>606</v>
      </c>
      <c r="D3887" s="97"/>
      <c r="E3887" s="98"/>
      <c r="G3887" s="289"/>
    </row>
    <row r="3888" spans="1:7" s="229" customFormat="1" ht="24" customHeight="1" x14ac:dyDescent="0.2">
      <c r="A3888" s="224" t="str">
        <f t="shared" ref="A3888:A3896" si="1166">IFERROR(VLOOKUP(C3888,Tabla_Insumos,4,FALSE),"")</f>
        <v/>
      </c>
      <c r="B3888" s="222" t="str">
        <f t="shared" ref="B3888:B3896" si="1167">IFERROR(VLOOKUP(C3888,Tabla_Insumos,5,FALSE),"")</f>
        <v/>
      </c>
      <c r="C3888" s="223"/>
      <c r="D3888" s="224" t="str">
        <f t="shared" ref="D3888:D3896" si="1168">IFERROR(VLOOKUP(C3888,Tabla_Insumos,2,FALSE),"")</f>
        <v/>
      </c>
      <c r="E3888" s="225"/>
      <c r="F3888" s="226">
        <f t="shared" ref="F3888:F3896" si="1169">IFERROR(VLOOKUP(C3888,Tabla_Insumos,3,FALSE),0)</f>
        <v>0</v>
      </c>
      <c r="G3888" s="286">
        <f t="shared" ref="G3888:G3896" si="1170">ROUND(E3888*F3888,2)</f>
        <v>0</v>
      </c>
    </row>
    <row r="3889" spans="1:7" s="229" customFormat="1" ht="24" customHeight="1" x14ac:dyDescent="0.2">
      <c r="A3889" s="224" t="str">
        <f t="shared" si="1166"/>
        <v/>
      </c>
      <c r="B3889" s="222" t="str">
        <f t="shared" si="1167"/>
        <v/>
      </c>
      <c r="C3889" s="223"/>
      <c r="D3889" s="224" t="str">
        <f t="shared" si="1168"/>
        <v/>
      </c>
      <c r="E3889" s="225"/>
      <c r="F3889" s="226">
        <f t="shared" si="1169"/>
        <v>0</v>
      </c>
      <c r="G3889" s="286">
        <f t="shared" si="1170"/>
        <v>0</v>
      </c>
    </row>
    <row r="3890" spans="1:7" s="229" customFormat="1" ht="24" customHeight="1" x14ac:dyDescent="0.2">
      <c r="A3890" s="224" t="str">
        <f t="shared" si="1166"/>
        <v/>
      </c>
      <c r="B3890" s="222" t="str">
        <f t="shared" si="1167"/>
        <v/>
      </c>
      <c r="C3890" s="223"/>
      <c r="D3890" s="224" t="str">
        <f t="shared" si="1168"/>
        <v/>
      </c>
      <c r="E3890" s="225"/>
      <c r="F3890" s="226">
        <f t="shared" si="1169"/>
        <v>0</v>
      </c>
      <c r="G3890" s="286">
        <f t="shared" si="1170"/>
        <v>0</v>
      </c>
    </row>
    <row r="3891" spans="1:7" s="229" customFormat="1" ht="24" customHeight="1" x14ac:dyDescent="0.2">
      <c r="A3891" s="224" t="str">
        <f t="shared" si="1166"/>
        <v/>
      </c>
      <c r="B3891" s="222" t="str">
        <f t="shared" si="1167"/>
        <v/>
      </c>
      <c r="C3891" s="223"/>
      <c r="D3891" s="224" t="str">
        <f t="shared" si="1168"/>
        <v/>
      </c>
      <c r="E3891" s="225"/>
      <c r="F3891" s="226">
        <f t="shared" si="1169"/>
        <v>0</v>
      </c>
      <c r="G3891" s="286">
        <f t="shared" si="1170"/>
        <v>0</v>
      </c>
    </row>
    <row r="3892" spans="1:7" s="229" customFormat="1" ht="24" customHeight="1" x14ac:dyDescent="0.2">
      <c r="A3892" s="224" t="str">
        <f t="shared" si="1166"/>
        <v/>
      </c>
      <c r="B3892" s="222" t="str">
        <f t="shared" si="1167"/>
        <v/>
      </c>
      <c r="C3892" s="223"/>
      <c r="D3892" s="224" t="str">
        <f t="shared" si="1168"/>
        <v/>
      </c>
      <c r="E3892" s="225"/>
      <c r="F3892" s="226">
        <f t="shared" si="1169"/>
        <v>0</v>
      </c>
      <c r="G3892" s="286">
        <f t="shared" si="1170"/>
        <v>0</v>
      </c>
    </row>
    <row r="3893" spans="1:7" s="229" customFormat="1" ht="24" customHeight="1" x14ac:dyDescent="0.2">
      <c r="A3893" s="224" t="str">
        <f t="shared" si="1166"/>
        <v/>
      </c>
      <c r="B3893" s="222" t="str">
        <f t="shared" si="1167"/>
        <v/>
      </c>
      <c r="C3893" s="223"/>
      <c r="D3893" s="224" t="str">
        <f t="shared" si="1168"/>
        <v/>
      </c>
      <c r="E3893" s="225"/>
      <c r="F3893" s="226">
        <f t="shared" si="1169"/>
        <v>0</v>
      </c>
      <c r="G3893" s="286">
        <f t="shared" si="1170"/>
        <v>0</v>
      </c>
    </row>
    <row r="3894" spans="1:7" s="229" customFormat="1" ht="24" customHeight="1" x14ac:dyDescent="0.2">
      <c r="A3894" s="224" t="str">
        <f t="shared" si="1166"/>
        <v/>
      </c>
      <c r="B3894" s="222" t="str">
        <f t="shared" si="1167"/>
        <v/>
      </c>
      <c r="C3894" s="223"/>
      <c r="D3894" s="224" t="str">
        <f t="shared" si="1168"/>
        <v/>
      </c>
      <c r="E3894" s="225"/>
      <c r="F3894" s="226">
        <f t="shared" si="1169"/>
        <v>0</v>
      </c>
      <c r="G3894" s="286">
        <f t="shared" si="1170"/>
        <v>0</v>
      </c>
    </row>
    <row r="3895" spans="1:7" s="229" customFormat="1" ht="24" customHeight="1" x14ac:dyDescent="0.2">
      <c r="A3895" s="224" t="str">
        <f t="shared" si="1166"/>
        <v/>
      </c>
      <c r="B3895" s="222" t="str">
        <f t="shared" si="1167"/>
        <v/>
      </c>
      <c r="C3895" s="223"/>
      <c r="D3895" s="224" t="str">
        <f t="shared" si="1168"/>
        <v/>
      </c>
      <c r="E3895" s="225"/>
      <c r="F3895" s="226">
        <f t="shared" si="1169"/>
        <v>0</v>
      </c>
      <c r="G3895" s="286">
        <f t="shared" si="1170"/>
        <v>0</v>
      </c>
    </row>
    <row r="3896" spans="1:7" s="229" customFormat="1" ht="24" customHeight="1" x14ac:dyDescent="0.2">
      <c r="A3896" s="224" t="str">
        <f t="shared" si="1166"/>
        <v/>
      </c>
      <c r="B3896" s="222" t="str">
        <f t="shared" si="1167"/>
        <v/>
      </c>
      <c r="C3896" s="223"/>
      <c r="D3896" s="224" t="str">
        <f t="shared" si="1168"/>
        <v/>
      </c>
      <c r="E3896" s="225"/>
      <c r="F3896" s="226">
        <f t="shared" si="1169"/>
        <v>0</v>
      </c>
      <c r="G3896" s="286">
        <f t="shared" si="1170"/>
        <v>0</v>
      </c>
    </row>
    <row r="3897" spans="1:7" ht="24" customHeight="1" x14ac:dyDescent="0.2">
      <c r="A3897" s="290"/>
      <c r="B3897" s="97"/>
      <c r="D3897" s="97"/>
      <c r="E3897" s="98"/>
      <c r="F3897" s="273" t="s">
        <v>33</v>
      </c>
      <c r="G3897" s="288">
        <f>SUBTOTAL(9,G3888:G3896)</f>
        <v>0</v>
      </c>
    </row>
    <row r="3898" spans="1:7" ht="24" customHeight="1" x14ac:dyDescent="0.2">
      <c r="A3898" s="291"/>
      <c r="B3898" s="97"/>
      <c r="D3898" s="97"/>
      <c r="E3898" s="98"/>
      <c r="G3898" s="289"/>
    </row>
    <row r="3899" spans="1:7" ht="24" customHeight="1" x14ac:dyDescent="0.2">
      <c r="A3899" s="292" t="str">
        <f>B3857</f>
        <v/>
      </c>
      <c r="B3899" s="293" t="str">
        <f>C3857</f>
        <v/>
      </c>
      <c r="C3899" s="104"/>
      <c r="D3899" s="104" t="s">
        <v>34</v>
      </c>
      <c r="E3899" s="105"/>
      <c r="F3899" s="295" t="s">
        <v>35</v>
      </c>
      <c r="G3899" s="294">
        <f>SUBTOTAL(9,G3862:G3898)</f>
        <v>0</v>
      </c>
    </row>
    <row r="3901" spans="1:7" ht="24" customHeight="1" x14ac:dyDescent="0.2">
      <c r="A3901" s="274" t="s">
        <v>37</v>
      </c>
      <c r="B3901" s="275"/>
      <c r="C3901" s="275"/>
      <c r="D3901" s="275"/>
      <c r="E3901" s="275"/>
      <c r="F3901" s="275"/>
      <c r="G3901" s="276"/>
    </row>
    <row r="3902" spans="1:7" ht="24" customHeight="1" x14ac:dyDescent="0.2">
      <c r="A3902" s="277" t="s">
        <v>602</v>
      </c>
      <c r="B3902" s="93" t="str">
        <f>Comitente</f>
        <v>DIRECCION PROVINCIAL DE ESPACIOS VERDES</v>
      </c>
      <c r="C3902" s="89"/>
      <c r="D3902" s="94"/>
      <c r="E3902" s="94"/>
      <c r="F3902" s="95"/>
      <c r="G3902" s="278"/>
    </row>
    <row r="3903" spans="1:7" ht="24" customHeight="1" x14ac:dyDescent="0.2">
      <c r="A3903" s="277" t="s">
        <v>603</v>
      </c>
      <c r="B3903" s="93">
        <f>Contratista</f>
        <v>0</v>
      </c>
      <c r="C3903" s="90"/>
      <c r="D3903" s="90"/>
      <c r="E3903" s="90"/>
      <c r="F3903" s="96"/>
      <c r="G3903" s="279"/>
    </row>
    <row r="3904" spans="1:7" ht="24" customHeight="1" x14ac:dyDescent="0.2">
      <c r="A3904" s="277" t="s">
        <v>24</v>
      </c>
      <c r="B3904" s="93" t="str">
        <f>Obra</f>
        <v>MANTENIMIENTO DEL ÁREA VERDE Y SISITEMA DE RIEGO DEL 
PARQUE BELGRANO E INFINITO POR DESCUBRIR - RENGLON 3</v>
      </c>
      <c r="C3904" s="90"/>
      <c r="D3904" s="90"/>
      <c r="E3904" s="90"/>
      <c r="F3904" s="96" t="s">
        <v>38</v>
      </c>
      <c r="G3904" s="280">
        <f>Fecha_Base</f>
        <v>44908</v>
      </c>
    </row>
    <row r="3905" spans="1:123" ht="24" customHeight="1" x14ac:dyDescent="0.2">
      <c r="A3905" s="281" t="s">
        <v>601</v>
      </c>
      <c r="B3905" s="91" t="str">
        <f>Ubicación</f>
        <v>CAPITAL</v>
      </c>
      <c r="C3905" s="91"/>
      <c r="D3905" s="97"/>
      <c r="E3905" s="98"/>
      <c r="G3905" s="282"/>
    </row>
    <row r="3906" spans="1:123" ht="24" customHeight="1" x14ac:dyDescent="0.2">
      <c r="A3906" s="281" t="s">
        <v>39</v>
      </c>
      <c r="B3906" s="100" t="str">
        <f>IFERROR(VALUE(LEFT(B3907,FIND(".",B3907)-1)),"")</f>
        <v/>
      </c>
      <c r="C3906" s="92" t="str">
        <f>IFERROR(VLOOKUP(B3906,Tabla_CyP,2,FALSE),"")</f>
        <v/>
      </c>
      <c r="E3906" s="98"/>
      <c r="G3906" s="282"/>
    </row>
    <row r="3907" spans="1:123" ht="24" customHeight="1" x14ac:dyDescent="0.2">
      <c r="A3907" s="281" t="s">
        <v>25</v>
      </c>
      <c r="B3907" s="101" t="str">
        <f>IFERROR(VLOOKUP(COUNTIF($A$1:A3907,"ANALISIS DE PRECIOS"),Tabla_NumeroItem,2,FALSE),"")</f>
        <v/>
      </c>
      <c r="C3907" s="92" t="str">
        <f>IFERROR(VLOOKUP(B3907,Tabla_CyP,2,FALSE),"")</f>
        <v/>
      </c>
      <c r="D3907" s="97"/>
      <c r="E3907" s="98"/>
      <c r="F3907" s="96" t="s">
        <v>26</v>
      </c>
      <c r="G3907" s="283" t="str">
        <f>IFERROR(VLOOKUP(B3907,Tabla_CyP,4,FALSE),"")</f>
        <v/>
      </c>
    </row>
    <row r="3908" spans="1:123" ht="24" customHeight="1" x14ac:dyDescent="0.2">
      <c r="A3908" s="281"/>
      <c r="B3908" s="91"/>
      <c r="D3908" s="97"/>
      <c r="E3908" s="98"/>
      <c r="G3908" s="282"/>
    </row>
    <row r="3909" spans="1:123" ht="24" customHeight="1" x14ac:dyDescent="0.2">
      <c r="A3909" s="331" t="s">
        <v>507</v>
      </c>
      <c r="B3909" s="332"/>
      <c r="C3909" s="333" t="s">
        <v>0</v>
      </c>
      <c r="D3909" s="333" t="s">
        <v>27</v>
      </c>
      <c r="E3909" s="335" t="s">
        <v>28</v>
      </c>
      <c r="F3909" s="337" t="s">
        <v>29</v>
      </c>
      <c r="G3909" s="337" t="s">
        <v>30</v>
      </c>
    </row>
    <row r="3910" spans="1:123" s="97" customFormat="1" ht="24" customHeight="1" x14ac:dyDescent="0.2">
      <c r="A3910" s="102" t="s">
        <v>508</v>
      </c>
      <c r="B3910" s="102" t="s">
        <v>509</v>
      </c>
      <c r="C3910" s="334"/>
      <c r="D3910" s="334"/>
      <c r="E3910" s="336"/>
      <c r="F3910" s="338"/>
      <c r="G3910" s="338"/>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284"/>
      <c r="B3911" s="103"/>
      <c r="C3911" s="143" t="s">
        <v>604</v>
      </c>
      <c r="D3911" s="104"/>
      <c r="E3911" s="105"/>
      <c r="F3911" s="106"/>
      <c r="G3911" s="285"/>
    </row>
    <row r="3912" spans="1:123" s="229" customFormat="1" ht="24" customHeight="1" x14ac:dyDescent="0.2">
      <c r="A3912" s="224" t="str">
        <f t="shared" ref="A3912:A3925" si="1171">IFERROR(VLOOKUP(C3912,Tabla_Insumos,4,FALSE),"")</f>
        <v/>
      </c>
      <c r="B3912" s="222" t="str">
        <f>IFERROR(VLOOKUP(C3912,Tabla_Insumos,5,FALSE),"")</f>
        <v/>
      </c>
      <c r="C3912" s="223"/>
      <c r="D3912" s="224" t="str">
        <f t="shared" ref="D3912:D3925" si="1172">IFERROR(VLOOKUP(C3912,Tabla_Insumos,2,FALSE),"")</f>
        <v/>
      </c>
      <c r="E3912" s="225"/>
      <c r="F3912" s="226">
        <f t="shared" ref="F3912:F3925" si="1173">IFERROR(VLOOKUP(C3912,Tabla_Insumos,3,FALSE),0)</f>
        <v>0</v>
      </c>
      <c r="G3912" s="286">
        <f>ROUND(E3912*F3912,2)</f>
        <v>0</v>
      </c>
    </row>
    <row r="3913" spans="1:123" s="229" customFormat="1" ht="24" customHeight="1" x14ac:dyDescent="0.2">
      <c r="A3913" s="224" t="str">
        <f t="shared" si="1171"/>
        <v/>
      </c>
      <c r="B3913" s="222" t="str">
        <f t="shared" ref="B3913:B3925" si="1174">IFERROR(VLOOKUP(C3913,Tabla_Insumos,5,FALSE),"")</f>
        <v/>
      </c>
      <c r="C3913" s="223"/>
      <c r="D3913" s="224" t="str">
        <f t="shared" si="1172"/>
        <v/>
      </c>
      <c r="E3913" s="225"/>
      <c r="F3913" s="226">
        <f t="shared" si="1173"/>
        <v>0</v>
      </c>
      <c r="G3913" s="286">
        <f t="shared" ref="G3913:G3925" si="1175">ROUND(E3913*F3913,2)</f>
        <v>0</v>
      </c>
    </row>
    <row r="3914" spans="1:123" s="229" customFormat="1" ht="24" customHeight="1" x14ac:dyDescent="0.2">
      <c r="A3914" s="224" t="str">
        <f t="shared" si="1171"/>
        <v/>
      </c>
      <c r="B3914" s="222" t="str">
        <f t="shared" si="1174"/>
        <v/>
      </c>
      <c r="C3914" s="223"/>
      <c r="D3914" s="224" t="str">
        <f t="shared" si="1172"/>
        <v/>
      </c>
      <c r="E3914" s="225"/>
      <c r="F3914" s="226">
        <f t="shared" si="1173"/>
        <v>0</v>
      </c>
      <c r="G3914" s="286">
        <f t="shared" si="1175"/>
        <v>0</v>
      </c>
    </row>
    <row r="3915" spans="1:123" s="229" customFormat="1" ht="24" customHeight="1" x14ac:dyDescent="0.2">
      <c r="A3915" s="224" t="str">
        <f t="shared" si="1171"/>
        <v/>
      </c>
      <c r="B3915" s="222" t="str">
        <f t="shared" si="1174"/>
        <v/>
      </c>
      <c r="C3915" s="223"/>
      <c r="D3915" s="224" t="str">
        <f t="shared" si="1172"/>
        <v/>
      </c>
      <c r="E3915" s="225"/>
      <c r="F3915" s="226">
        <f t="shared" si="1173"/>
        <v>0</v>
      </c>
      <c r="G3915" s="286">
        <f t="shared" si="1175"/>
        <v>0</v>
      </c>
    </row>
    <row r="3916" spans="1:123" s="229" customFormat="1" ht="24" customHeight="1" x14ac:dyDescent="0.2">
      <c r="A3916" s="224" t="str">
        <f t="shared" si="1171"/>
        <v/>
      </c>
      <c r="B3916" s="222" t="str">
        <f t="shared" si="1174"/>
        <v/>
      </c>
      <c r="C3916" s="223"/>
      <c r="D3916" s="224" t="str">
        <f t="shared" si="1172"/>
        <v/>
      </c>
      <c r="E3916" s="225"/>
      <c r="F3916" s="226">
        <f t="shared" si="1173"/>
        <v>0</v>
      </c>
      <c r="G3916" s="286">
        <f t="shared" si="1175"/>
        <v>0</v>
      </c>
    </row>
    <row r="3917" spans="1:123" s="229" customFormat="1" ht="24" customHeight="1" x14ac:dyDescent="0.2">
      <c r="A3917" s="224" t="str">
        <f t="shared" si="1171"/>
        <v/>
      </c>
      <c r="B3917" s="222" t="str">
        <f t="shared" si="1174"/>
        <v/>
      </c>
      <c r="C3917" s="223"/>
      <c r="D3917" s="224" t="str">
        <f t="shared" si="1172"/>
        <v/>
      </c>
      <c r="E3917" s="225"/>
      <c r="F3917" s="226">
        <f t="shared" si="1173"/>
        <v>0</v>
      </c>
      <c r="G3917" s="286">
        <f t="shared" si="1175"/>
        <v>0</v>
      </c>
    </row>
    <row r="3918" spans="1:123" s="229" customFormat="1" ht="24" customHeight="1" x14ac:dyDescent="0.2">
      <c r="A3918" s="224" t="str">
        <f t="shared" si="1171"/>
        <v/>
      </c>
      <c r="B3918" s="222" t="str">
        <f t="shared" si="1174"/>
        <v/>
      </c>
      <c r="C3918" s="223"/>
      <c r="D3918" s="224" t="str">
        <f t="shared" si="1172"/>
        <v/>
      </c>
      <c r="E3918" s="225"/>
      <c r="F3918" s="226">
        <f t="shared" si="1173"/>
        <v>0</v>
      </c>
      <c r="G3918" s="286">
        <f t="shared" si="1175"/>
        <v>0</v>
      </c>
    </row>
    <row r="3919" spans="1:123" s="229" customFormat="1" ht="24" customHeight="1" x14ac:dyDescent="0.2">
      <c r="A3919" s="224" t="str">
        <f t="shared" si="1171"/>
        <v/>
      </c>
      <c r="B3919" s="222" t="str">
        <f t="shared" si="1174"/>
        <v/>
      </c>
      <c r="C3919" s="223"/>
      <c r="D3919" s="224" t="str">
        <f t="shared" si="1172"/>
        <v/>
      </c>
      <c r="E3919" s="225"/>
      <c r="F3919" s="226">
        <f t="shared" si="1173"/>
        <v>0</v>
      </c>
      <c r="G3919" s="286">
        <f t="shared" si="1175"/>
        <v>0</v>
      </c>
    </row>
    <row r="3920" spans="1:123" s="229" customFormat="1" ht="24" customHeight="1" x14ac:dyDescent="0.2">
      <c r="A3920" s="224" t="str">
        <f t="shared" si="1171"/>
        <v/>
      </c>
      <c r="B3920" s="222" t="str">
        <f t="shared" si="1174"/>
        <v/>
      </c>
      <c r="C3920" s="223"/>
      <c r="D3920" s="224" t="str">
        <f t="shared" si="1172"/>
        <v/>
      </c>
      <c r="E3920" s="225"/>
      <c r="F3920" s="226">
        <f t="shared" si="1173"/>
        <v>0</v>
      </c>
      <c r="G3920" s="286">
        <f t="shared" si="1175"/>
        <v>0</v>
      </c>
    </row>
    <row r="3921" spans="1:7" s="229" customFormat="1" ht="24" customHeight="1" x14ac:dyDescent="0.2">
      <c r="A3921" s="224" t="str">
        <f t="shared" si="1171"/>
        <v/>
      </c>
      <c r="B3921" s="222" t="str">
        <f t="shared" si="1174"/>
        <v/>
      </c>
      <c r="C3921" s="223"/>
      <c r="D3921" s="224" t="str">
        <f t="shared" si="1172"/>
        <v/>
      </c>
      <c r="E3921" s="225"/>
      <c r="F3921" s="226">
        <f t="shared" si="1173"/>
        <v>0</v>
      </c>
      <c r="G3921" s="286">
        <f t="shared" si="1175"/>
        <v>0</v>
      </c>
    </row>
    <row r="3922" spans="1:7" s="229" customFormat="1" ht="24" customHeight="1" x14ac:dyDescent="0.2">
      <c r="A3922" s="224" t="str">
        <f t="shared" si="1171"/>
        <v/>
      </c>
      <c r="B3922" s="222" t="str">
        <f t="shared" si="1174"/>
        <v/>
      </c>
      <c r="C3922" s="223"/>
      <c r="D3922" s="224" t="str">
        <f t="shared" si="1172"/>
        <v/>
      </c>
      <c r="E3922" s="225"/>
      <c r="F3922" s="226">
        <f t="shared" si="1173"/>
        <v>0</v>
      </c>
      <c r="G3922" s="286">
        <f t="shared" si="1175"/>
        <v>0</v>
      </c>
    </row>
    <row r="3923" spans="1:7" s="229" customFormat="1" ht="24" customHeight="1" x14ac:dyDescent="0.2">
      <c r="A3923" s="224" t="str">
        <f t="shared" si="1171"/>
        <v/>
      </c>
      <c r="B3923" s="222" t="str">
        <f t="shared" si="1174"/>
        <v/>
      </c>
      <c r="C3923" s="223"/>
      <c r="D3923" s="224" t="str">
        <f t="shared" si="1172"/>
        <v/>
      </c>
      <c r="E3923" s="225"/>
      <c r="F3923" s="226">
        <f t="shared" si="1173"/>
        <v>0</v>
      </c>
      <c r="G3923" s="286">
        <f t="shared" si="1175"/>
        <v>0</v>
      </c>
    </row>
    <row r="3924" spans="1:7" s="229" customFormat="1" ht="24" customHeight="1" x14ac:dyDescent="0.2">
      <c r="A3924" s="224" t="str">
        <f t="shared" si="1171"/>
        <v/>
      </c>
      <c r="B3924" s="222" t="str">
        <f t="shared" si="1174"/>
        <v/>
      </c>
      <c r="C3924" s="223"/>
      <c r="D3924" s="224" t="str">
        <f t="shared" si="1172"/>
        <v/>
      </c>
      <c r="E3924" s="225"/>
      <c r="F3924" s="226">
        <f t="shared" si="1173"/>
        <v>0</v>
      </c>
      <c r="G3924" s="286">
        <f t="shared" si="1175"/>
        <v>0</v>
      </c>
    </row>
    <row r="3925" spans="1:7" s="229" customFormat="1" ht="24" customHeight="1" x14ac:dyDescent="0.2">
      <c r="A3925" s="224" t="str">
        <f t="shared" si="1171"/>
        <v/>
      </c>
      <c r="B3925" s="222" t="str">
        <f t="shared" si="1174"/>
        <v/>
      </c>
      <c r="C3925" s="223"/>
      <c r="D3925" s="224" t="str">
        <f t="shared" si="1172"/>
        <v/>
      </c>
      <c r="E3925" s="225"/>
      <c r="F3925" s="227">
        <f t="shared" si="1173"/>
        <v>0</v>
      </c>
      <c r="G3925" s="286">
        <f t="shared" si="1175"/>
        <v>0</v>
      </c>
    </row>
    <row r="3926" spans="1:7" ht="24" customHeight="1" x14ac:dyDescent="0.2">
      <c r="A3926" s="287"/>
      <c r="D3926" s="97"/>
      <c r="E3926" s="98"/>
      <c r="F3926" s="273" t="s">
        <v>31</v>
      </c>
      <c r="G3926" s="288">
        <f>SUBTOTAL(9,G3912:G3925)</f>
        <v>0</v>
      </c>
    </row>
    <row r="3927" spans="1:7" ht="24" customHeight="1" x14ac:dyDescent="0.2">
      <c r="A3927" s="287"/>
      <c r="C3927" s="107" t="s">
        <v>605</v>
      </c>
      <c r="D3927" s="97"/>
      <c r="E3927" s="98"/>
      <c r="G3927" s="289"/>
    </row>
    <row r="3928" spans="1:7" s="229" customFormat="1" ht="24" customHeight="1" x14ac:dyDescent="0.2">
      <c r="A3928" s="224" t="str">
        <f t="shared" ref="A3928:A3935" si="1176">IFERROR(VLOOKUP(C3928,Tabla_Insumos,4,FALSE),"")</f>
        <v/>
      </c>
      <c r="B3928" s="222">
        <f t="shared" ref="B3928:B3935" si="1177">IFERROR(VLOOKUP(A3928,Tabla_Indices,5,FALSE),"")</f>
        <v>0</v>
      </c>
      <c r="C3928" s="223"/>
      <c r="D3928" s="224" t="str">
        <f t="shared" ref="D3928:D3935" si="1178">IFERROR(VLOOKUP(C3928,Tabla_Insumos,2,FALSE),"")</f>
        <v/>
      </c>
      <c r="E3928" s="225"/>
      <c r="F3928" s="228">
        <f t="shared" ref="F3928:F3935" si="1179">IFERROR(VLOOKUP(C3928,Tabla_Insumos,3,FALSE),0)</f>
        <v>0</v>
      </c>
      <c r="G3928" s="286">
        <f>ROUND(E3928*F3928,2)</f>
        <v>0</v>
      </c>
    </row>
    <row r="3929" spans="1:7" s="229" customFormat="1" ht="24" customHeight="1" x14ac:dyDescent="0.2">
      <c r="A3929" s="224" t="str">
        <f t="shared" si="1176"/>
        <v/>
      </c>
      <c r="B3929" s="222">
        <f t="shared" si="1177"/>
        <v>0</v>
      </c>
      <c r="C3929" s="223"/>
      <c r="D3929" s="224" t="str">
        <f t="shared" si="1178"/>
        <v/>
      </c>
      <c r="E3929" s="225"/>
      <c r="F3929" s="228">
        <f t="shared" si="1179"/>
        <v>0</v>
      </c>
      <c r="G3929" s="286">
        <f>ROUND(E3929*F3929,2)</f>
        <v>0</v>
      </c>
    </row>
    <row r="3930" spans="1:7" s="229" customFormat="1" ht="24" customHeight="1" x14ac:dyDescent="0.2">
      <c r="A3930" s="224" t="str">
        <f t="shared" si="1176"/>
        <v/>
      </c>
      <c r="B3930" s="222">
        <f t="shared" si="1177"/>
        <v>0</v>
      </c>
      <c r="C3930" s="223"/>
      <c r="D3930" s="224" t="str">
        <f t="shared" si="1178"/>
        <v/>
      </c>
      <c r="E3930" s="225"/>
      <c r="F3930" s="228">
        <f t="shared" si="1179"/>
        <v>0</v>
      </c>
      <c r="G3930" s="286">
        <f t="shared" ref="G3930:G3935" si="1180">ROUND(E3930*F3930,2)</f>
        <v>0</v>
      </c>
    </row>
    <row r="3931" spans="1:7" s="229" customFormat="1" ht="24" customHeight="1" x14ac:dyDescent="0.2">
      <c r="A3931" s="224" t="str">
        <f t="shared" si="1176"/>
        <v/>
      </c>
      <c r="B3931" s="222">
        <f t="shared" si="1177"/>
        <v>0</v>
      </c>
      <c r="C3931" s="223"/>
      <c r="D3931" s="224" t="str">
        <f t="shared" si="1178"/>
        <v/>
      </c>
      <c r="E3931" s="225"/>
      <c r="F3931" s="228">
        <f t="shared" si="1179"/>
        <v>0</v>
      </c>
      <c r="G3931" s="286">
        <f t="shared" si="1180"/>
        <v>0</v>
      </c>
    </row>
    <row r="3932" spans="1:7" s="229" customFormat="1" ht="24" customHeight="1" x14ac:dyDescent="0.2">
      <c r="A3932" s="224" t="str">
        <f t="shared" si="1176"/>
        <v/>
      </c>
      <c r="B3932" s="222">
        <f t="shared" si="1177"/>
        <v>0</v>
      </c>
      <c r="C3932" s="223"/>
      <c r="D3932" s="224" t="str">
        <f t="shared" si="1178"/>
        <v/>
      </c>
      <c r="E3932" s="225"/>
      <c r="F3932" s="226">
        <f t="shared" si="1179"/>
        <v>0</v>
      </c>
      <c r="G3932" s="286">
        <f t="shared" si="1180"/>
        <v>0</v>
      </c>
    </row>
    <row r="3933" spans="1:7" s="229" customFormat="1" ht="24" customHeight="1" x14ac:dyDescent="0.2">
      <c r="A3933" s="224" t="str">
        <f t="shared" si="1176"/>
        <v/>
      </c>
      <c r="B3933" s="222">
        <f t="shared" si="1177"/>
        <v>0</v>
      </c>
      <c r="C3933" s="223"/>
      <c r="D3933" s="224" t="str">
        <f t="shared" si="1178"/>
        <v/>
      </c>
      <c r="E3933" s="225"/>
      <c r="F3933" s="226">
        <f t="shared" si="1179"/>
        <v>0</v>
      </c>
      <c r="G3933" s="286">
        <f t="shared" si="1180"/>
        <v>0</v>
      </c>
    </row>
    <row r="3934" spans="1:7" s="229" customFormat="1" ht="24" customHeight="1" x14ac:dyDescent="0.2">
      <c r="A3934" s="224" t="str">
        <f t="shared" si="1176"/>
        <v/>
      </c>
      <c r="B3934" s="222">
        <f t="shared" si="1177"/>
        <v>0</v>
      </c>
      <c r="C3934" s="223"/>
      <c r="D3934" s="224" t="str">
        <f t="shared" si="1178"/>
        <v/>
      </c>
      <c r="E3934" s="225"/>
      <c r="F3934" s="226">
        <f t="shared" si="1179"/>
        <v>0</v>
      </c>
      <c r="G3934" s="286">
        <f t="shared" si="1180"/>
        <v>0</v>
      </c>
    </row>
    <row r="3935" spans="1:7" s="229" customFormat="1" ht="24" customHeight="1" x14ac:dyDescent="0.2">
      <c r="A3935" s="224" t="str">
        <f t="shared" si="1176"/>
        <v/>
      </c>
      <c r="B3935" s="222">
        <f t="shared" si="1177"/>
        <v>0</v>
      </c>
      <c r="C3935" s="223"/>
      <c r="D3935" s="224" t="str">
        <f t="shared" si="1178"/>
        <v/>
      </c>
      <c r="E3935" s="225"/>
      <c r="F3935" s="226">
        <f t="shared" si="1179"/>
        <v>0</v>
      </c>
      <c r="G3935" s="286">
        <f t="shared" si="1180"/>
        <v>0</v>
      </c>
    </row>
    <row r="3936" spans="1:7" ht="24" customHeight="1" x14ac:dyDescent="0.2">
      <c r="A3936" s="287"/>
      <c r="D3936" s="97"/>
      <c r="E3936" s="98"/>
      <c r="F3936" s="273" t="s">
        <v>32</v>
      </c>
      <c r="G3936" s="288">
        <f>SUBTOTAL(9,G3928:G3935)</f>
        <v>0</v>
      </c>
    </row>
    <row r="3937" spans="1:7" ht="24" customHeight="1" x14ac:dyDescent="0.2">
      <c r="A3937" s="287"/>
      <c r="C3937" s="107" t="s">
        <v>606</v>
      </c>
      <c r="D3937" s="97"/>
      <c r="E3937" s="98"/>
      <c r="G3937" s="289"/>
    </row>
    <row r="3938" spans="1:7" s="229" customFormat="1" ht="24" customHeight="1" x14ac:dyDescent="0.2">
      <c r="A3938" s="224" t="str">
        <f t="shared" ref="A3938:A3946" si="1181">IFERROR(VLOOKUP(C3938,Tabla_Insumos,4,FALSE),"")</f>
        <v/>
      </c>
      <c r="B3938" s="222" t="str">
        <f t="shared" ref="B3938:B3946" si="1182">IFERROR(VLOOKUP(C3938,Tabla_Insumos,5,FALSE),"")</f>
        <v/>
      </c>
      <c r="C3938" s="223"/>
      <c r="D3938" s="224" t="str">
        <f t="shared" ref="D3938:D3946" si="1183">IFERROR(VLOOKUP(C3938,Tabla_Insumos,2,FALSE),"")</f>
        <v/>
      </c>
      <c r="E3938" s="225"/>
      <c r="F3938" s="226">
        <f t="shared" ref="F3938:F3946" si="1184">IFERROR(VLOOKUP(C3938,Tabla_Insumos,3,FALSE),0)</f>
        <v>0</v>
      </c>
      <c r="G3938" s="286">
        <f t="shared" ref="G3938:G3946" si="1185">ROUND(E3938*F3938,2)</f>
        <v>0</v>
      </c>
    </row>
    <row r="3939" spans="1:7" s="229" customFormat="1" ht="24" customHeight="1" x14ac:dyDescent="0.2">
      <c r="A3939" s="224" t="str">
        <f t="shared" si="1181"/>
        <v/>
      </c>
      <c r="B3939" s="222" t="str">
        <f t="shared" si="1182"/>
        <v/>
      </c>
      <c r="C3939" s="223"/>
      <c r="D3939" s="224" t="str">
        <f t="shared" si="1183"/>
        <v/>
      </c>
      <c r="E3939" s="225"/>
      <c r="F3939" s="226">
        <f t="shared" si="1184"/>
        <v>0</v>
      </c>
      <c r="G3939" s="286">
        <f t="shared" si="1185"/>
        <v>0</v>
      </c>
    </row>
    <row r="3940" spans="1:7" s="229" customFormat="1" ht="24" customHeight="1" x14ac:dyDescent="0.2">
      <c r="A3940" s="224" t="str">
        <f t="shared" si="1181"/>
        <v/>
      </c>
      <c r="B3940" s="222" t="str">
        <f t="shared" si="1182"/>
        <v/>
      </c>
      <c r="C3940" s="223"/>
      <c r="D3940" s="224" t="str">
        <f t="shared" si="1183"/>
        <v/>
      </c>
      <c r="E3940" s="225"/>
      <c r="F3940" s="226">
        <f t="shared" si="1184"/>
        <v>0</v>
      </c>
      <c r="G3940" s="286">
        <f t="shared" si="1185"/>
        <v>0</v>
      </c>
    </row>
    <row r="3941" spans="1:7" s="229" customFormat="1" ht="24" customHeight="1" x14ac:dyDescent="0.2">
      <c r="A3941" s="224" t="str">
        <f t="shared" si="1181"/>
        <v/>
      </c>
      <c r="B3941" s="222" t="str">
        <f t="shared" si="1182"/>
        <v/>
      </c>
      <c r="C3941" s="223"/>
      <c r="D3941" s="224" t="str">
        <f t="shared" si="1183"/>
        <v/>
      </c>
      <c r="E3941" s="225"/>
      <c r="F3941" s="226">
        <f t="shared" si="1184"/>
        <v>0</v>
      </c>
      <c r="G3941" s="286">
        <f t="shared" si="1185"/>
        <v>0</v>
      </c>
    </row>
    <row r="3942" spans="1:7" s="229" customFormat="1" ht="24" customHeight="1" x14ac:dyDescent="0.2">
      <c r="A3942" s="224" t="str">
        <f t="shared" si="1181"/>
        <v/>
      </c>
      <c r="B3942" s="222" t="str">
        <f t="shared" si="1182"/>
        <v/>
      </c>
      <c r="C3942" s="223"/>
      <c r="D3942" s="224" t="str">
        <f t="shared" si="1183"/>
        <v/>
      </c>
      <c r="E3942" s="225"/>
      <c r="F3942" s="226">
        <f t="shared" si="1184"/>
        <v>0</v>
      </c>
      <c r="G3942" s="286">
        <f t="shared" si="1185"/>
        <v>0</v>
      </c>
    </row>
    <row r="3943" spans="1:7" s="229" customFormat="1" ht="24" customHeight="1" x14ac:dyDescent="0.2">
      <c r="A3943" s="224" t="str">
        <f t="shared" si="1181"/>
        <v/>
      </c>
      <c r="B3943" s="222" t="str">
        <f t="shared" si="1182"/>
        <v/>
      </c>
      <c r="C3943" s="223"/>
      <c r="D3943" s="224" t="str">
        <f t="shared" si="1183"/>
        <v/>
      </c>
      <c r="E3943" s="225"/>
      <c r="F3943" s="226">
        <f t="shared" si="1184"/>
        <v>0</v>
      </c>
      <c r="G3943" s="286">
        <f t="shared" si="1185"/>
        <v>0</v>
      </c>
    </row>
    <row r="3944" spans="1:7" s="229" customFormat="1" ht="24" customHeight="1" x14ac:dyDescent="0.2">
      <c r="A3944" s="224" t="str">
        <f t="shared" si="1181"/>
        <v/>
      </c>
      <c r="B3944" s="222" t="str">
        <f t="shared" si="1182"/>
        <v/>
      </c>
      <c r="C3944" s="223"/>
      <c r="D3944" s="224" t="str">
        <f t="shared" si="1183"/>
        <v/>
      </c>
      <c r="E3944" s="225"/>
      <c r="F3944" s="226">
        <f t="shared" si="1184"/>
        <v>0</v>
      </c>
      <c r="G3944" s="286">
        <f t="shared" si="1185"/>
        <v>0</v>
      </c>
    </row>
    <row r="3945" spans="1:7" s="229" customFormat="1" ht="24" customHeight="1" x14ac:dyDescent="0.2">
      <c r="A3945" s="224" t="str">
        <f t="shared" si="1181"/>
        <v/>
      </c>
      <c r="B3945" s="222" t="str">
        <f t="shared" si="1182"/>
        <v/>
      </c>
      <c r="C3945" s="223"/>
      <c r="D3945" s="224" t="str">
        <f t="shared" si="1183"/>
        <v/>
      </c>
      <c r="E3945" s="225"/>
      <c r="F3945" s="226">
        <f t="shared" si="1184"/>
        <v>0</v>
      </c>
      <c r="G3945" s="286">
        <f t="shared" si="1185"/>
        <v>0</v>
      </c>
    </row>
    <row r="3946" spans="1:7" s="229" customFormat="1" ht="24" customHeight="1" x14ac:dyDescent="0.2">
      <c r="A3946" s="224" t="str">
        <f t="shared" si="1181"/>
        <v/>
      </c>
      <c r="B3946" s="222" t="str">
        <f t="shared" si="1182"/>
        <v/>
      </c>
      <c r="C3946" s="223"/>
      <c r="D3946" s="224" t="str">
        <f t="shared" si="1183"/>
        <v/>
      </c>
      <c r="E3946" s="225"/>
      <c r="F3946" s="226">
        <f t="shared" si="1184"/>
        <v>0</v>
      </c>
      <c r="G3946" s="286">
        <f t="shared" si="1185"/>
        <v>0</v>
      </c>
    </row>
    <row r="3947" spans="1:7" ht="24" customHeight="1" x14ac:dyDescent="0.2">
      <c r="A3947" s="290"/>
      <c r="B3947" s="97"/>
      <c r="D3947" s="97"/>
      <c r="E3947" s="98"/>
      <c r="F3947" s="273" t="s">
        <v>33</v>
      </c>
      <c r="G3947" s="288">
        <f>SUBTOTAL(9,G3938:G3946)</f>
        <v>0</v>
      </c>
    </row>
    <row r="3948" spans="1:7" ht="24" customHeight="1" x14ac:dyDescent="0.2">
      <c r="A3948" s="291"/>
      <c r="B3948" s="97"/>
      <c r="D3948" s="97"/>
      <c r="E3948" s="98"/>
      <c r="G3948" s="289"/>
    </row>
    <row r="3949" spans="1:7" ht="24" customHeight="1" x14ac:dyDescent="0.2">
      <c r="A3949" s="292" t="str">
        <f>B3907</f>
        <v/>
      </c>
      <c r="B3949" s="293" t="str">
        <f>C3907</f>
        <v/>
      </c>
      <c r="C3949" s="104"/>
      <c r="D3949" s="104" t="s">
        <v>34</v>
      </c>
      <c r="E3949" s="105"/>
      <c r="F3949" s="295" t="s">
        <v>35</v>
      </c>
      <c r="G3949" s="294">
        <f>SUBTOTAL(9,G3912:G3948)</f>
        <v>0</v>
      </c>
    </row>
    <row r="3951" spans="1:7" ht="24" customHeight="1" x14ac:dyDescent="0.2">
      <c r="A3951" s="274" t="s">
        <v>37</v>
      </c>
      <c r="B3951" s="275"/>
      <c r="C3951" s="275"/>
      <c r="D3951" s="275"/>
      <c r="E3951" s="275"/>
      <c r="F3951" s="275"/>
      <c r="G3951" s="276"/>
    </row>
    <row r="3952" spans="1:7" ht="24" customHeight="1" x14ac:dyDescent="0.2">
      <c r="A3952" s="277" t="s">
        <v>602</v>
      </c>
      <c r="B3952" s="93" t="str">
        <f>Comitente</f>
        <v>DIRECCION PROVINCIAL DE ESPACIOS VERDES</v>
      </c>
      <c r="C3952" s="89"/>
      <c r="D3952" s="94"/>
      <c r="E3952" s="94"/>
      <c r="F3952" s="95"/>
      <c r="G3952" s="278"/>
    </row>
    <row r="3953" spans="1:123" ht="24" customHeight="1" x14ac:dyDescent="0.2">
      <c r="A3953" s="277" t="s">
        <v>603</v>
      </c>
      <c r="B3953" s="93">
        <f>Contratista</f>
        <v>0</v>
      </c>
      <c r="C3953" s="90"/>
      <c r="D3953" s="90"/>
      <c r="E3953" s="90"/>
      <c r="F3953" s="96"/>
      <c r="G3953" s="279"/>
    </row>
    <row r="3954" spans="1:123" ht="24" customHeight="1" x14ac:dyDescent="0.2">
      <c r="A3954" s="277" t="s">
        <v>24</v>
      </c>
      <c r="B3954" s="93" t="str">
        <f>Obra</f>
        <v>MANTENIMIENTO DEL ÁREA VERDE Y SISITEMA DE RIEGO DEL 
PARQUE BELGRANO E INFINITO POR DESCUBRIR - RENGLON 3</v>
      </c>
      <c r="C3954" s="90"/>
      <c r="D3954" s="90"/>
      <c r="E3954" s="90"/>
      <c r="F3954" s="96" t="s">
        <v>38</v>
      </c>
      <c r="G3954" s="280">
        <f>Fecha_Base</f>
        <v>44908</v>
      </c>
    </row>
    <row r="3955" spans="1:123" ht="24" customHeight="1" x14ac:dyDescent="0.2">
      <c r="A3955" s="281" t="s">
        <v>601</v>
      </c>
      <c r="B3955" s="91" t="str">
        <f>Ubicación</f>
        <v>CAPITAL</v>
      </c>
      <c r="C3955" s="91"/>
      <c r="D3955" s="97"/>
      <c r="E3955" s="98"/>
      <c r="G3955" s="282"/>
    </row>
    <row r="3956" spans="1:123" ht="24" customHeight="1" x14ac:dyDescent="0.2">
      <c r="A3956" s="281" t="s">
        <v>39</v>
      </c>
      <c r="B3956" s="100" t="str">
        <f>IFERROR(VALUE(LEFT(B3957,FIND(".",B3957)-1)),"")</f>
        <v/>
      </c>
      <c r="C3956" s="92" t="str">
        <f>IFERROR(VLOOKUP(B3956,Tabla_CyP,2,FALSE),"")</f>
        <v/>
      </c>
      <c r="E3956" s="98"/>
      <c r="G3956" s="282"/>
    </row>
    <row r="3957" spans="1:123" ht="24" customHeight="1" x14ac:dyDescent="0.2">
      <c r="A3957" s="281" t="s">
        <v>25</v>
      </c>
      <c r="B3957" s="101" t="str">
        <f>IFERROR(VLOOKUP(COUNTIF($A$1:A3957,"ANALISIS DE PRECIOS"),Tabla_NumeroItem,2,FALSE),"")</f>
        <v/>
      </c>
      <c r="C3957" s="92" t="str">
        <f>IFERROR(VLOOKUP(B3957,Tabla_CyP,2,FALSE),"")</f>
        <v/>
      </c>
      <c r="D3957" s="97"/>
      <c r="E3957" s="98"/>
      <c r="F3957" s="96" t="s">
        <v>26</v>
      </c>
      <c r="G3957" s="283" t="str">
        <f>IFERROR(VLOOKUP(B3957,Tabla_CyP,4,FALSE),"")</f>
        <v/>
      </c>
    </row>
    <row r="3958" spans="1:123" ht="24" customHeight="1" x14ac:dyDescent="0.2">
      <c r="A3958" s="281"/>
      <c r="B3958" s="91"/>
      <c r="D3958" s="97"/>
      <c r="E3958" s="98"/>
      <c r="G3958" s="282"/>
    </row>
    <row r="3959" spans="1:123" ht="24" customHeight="1" x14ac:dyDescent="0.2">
      <c r="A3959" s="331" t="s">
        <v>507</v>
      </c>
      <c r="B3959" s="332"/>
      <c r="C3959" s="333" t="s">
        <v>0</v>
      </c>
      <c r="D3959" s="333" t="s">
        <v>27</v>
      </c>
      <c r="E3959" s="335" t="s">
        <v>28</v>
      </c>
      <c r="F3959" s="337" t="s">
        <v>29</v>
      </c>
      <c r="G3959" s="337" t="s">
        <v>30</v>
      </c>
    </row>
    <row r="3960" spans="1:123" s="97" customFormat="1" ht="24" customHeight="1" x14ac:dyDescent="0.2">
      <c r="A3960" s="102" t="s">
        <v>508</v>
      </c>
      <c r="B3960" s="102" t="s">
        <v>509</v>
      </c>
      <c r="C3960" s="334"/>
      <c r="D3960" s="334"/>
      <c r="E3960" s="336"/>
      <c r="F3960" s="338"/>
      <c r="G3960" s="338"/>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284"/>
      <c r="B3961" s="103"/>
      <c r="C3961" s="143" t="s">
        <v>604</v>
      </c>
      <c r="D3961" s="104"/>
      <c r="E3961" s="105"/>
      <c r="F3961" s="106"/>
      <c r="G3961" s="285"/>
    </row>
    <row r="3962" spans="1:123" s="229" customFormat="1" ht="24" customHeight="1" x14ac:dyDescent="0.2">
      <c r="A3962" s="224" t="str">
        <f t="shared" ref="A3962:A3975" si="1186">IFERROR(VLOOKUP(C3962,Tabla_Insumos,4,FALSE),"")</f>
        <v/>
      </c>
      <c r="B3962" s="222" t="str">
        <f>IFERROR(VLOOKUP(C3962,Tabla_Insumos,5,FALSE),"")</f>
        <v/>
      </c>
      <c r="C3962" s="223"/>
      <c r="D3962" s="224" t="str">
        <f t="shared" ref="D3962:D3975" si="1187">IFERROR(VLOOKUP(C3962,Tabla_Insumos,2,FALSE),"")</f>
        <v/>
      </c>
      <c r="E3962" s="225"/>
      <c r="F3962" s="226">
        <f t="shared" ref="F3962:F3975" si="1188">IFERROR(VLOOKUP(C3962,Tabla_Insumos,3,FALSE),0)</f>
        <v>0</v>
      </c>
      <c r="G3962" s="286">
        <f>ROUND(E3962*F3962,2)</f>
        <v>0</v>
      </c>
    </row>
    <row r="3963" spans="1:123" s="229" customFormat="1" ht="24" customHeight="1" x14ac:dyDescent="0.2">
      <c r="A3963" s="224" t="str">
        <f t="shared" si="1186"/>
        <v/>
      </c>
      <c r="B3963" s="222" t="str">
        <f t="shared" ref="B3963:B3975" si="1189">IFERROR(VLOOKUP(C3963,Tabla_Insumos,5,FALSE),"")</f>
        <v/>
      </c>
      <c r="C3963" s="223"/>
      <c r="D3963" s="224" t="str">
        <f t="shared" si="1187"/>
        <v/>
      </c>
      <c r="E3963" s="225"/>
      <c r="F3963" s="226">
        <f t="shared" si="1188"/>
        <v>0</v>
      </c>
      <c r="G3963" s="286">
        <f t="shared" ref="G3963:G3975" si="1190">ROUND(E3963*F3963,2)</f>
        <v>0</v>
      </c>
    </row>
    <row r="3964" spans="1:123" s="229" customFormat="1" ht="24" customHeight="1" x14ac:dyDescent="0.2">
      <c r="A3964" s="224" t="str">
        <f t="shared" si="1186"/>
        <v/>
      </c>
      <c r="B3964" s="222" t="str">
        <f t="shared" si="1189"/>
        <v/>
      </c>
      <c r="C3964" s="223"/>
      <c r="D3964" s="224" t="str">
        <f t="shared" si="1187"/>
        <v/>
      </c>
      <c r="E3964" s="225"/>
      <c r="F3964" s="226">
        <f t="shared" si="1188"/>
        <v>0</v>
      </c>
      <c r="G3964" s="286">
        <f t="shared" si="1190"/>
        <v>0</v>
      </c>
    </row>
    <row r="3965" spans="1:123" s="229" customFormat="1" ht="24" customHeight="1" x14ac:dyDescent="0.2">
      <c r="A3965" s="224" t="str">
        <f t="shared" si="1186"/>
        <v/>
      </c>
      <c r="B3965" s="222" t="str">
        <f t="shared" si="1189"/>
        <v/>
      </c>
      <c r="C3965" s="223"/>
      <c r="D3965" s="224" t="str">
        <f t="shared" si="1187"/>
        <v/>
      </c>
      <c r="E3965" s="225"/>
      <c r="F3965" s="226">
        <f t="shared" si="1188"/>
        <v>0</v>
      </c>
      <c r="G3965" s="286">
        <f t="shared" si="1190"/>
        <v>0</v>
      </c>
    </row>
    <row r="3966" spans="1:123" s="229" customFormat="1" ht="24" customHeight="1" x14ac:dyDescent="0.2">
      <c r="A3966" s="224" t="str">
        <f t="shared" si="1186"/>
        <v/>
      </c>
      <c r="B3966" s="222" t="str">
        <f t="shared" si="1189"/>
        <v/>
      </c>
      <c r="C3966" s="223"/>
      <c r="D3966" s="224" t="str">
        <f t="shared" si="1187"/>
        <v/>
      </c>
      <c r="E3966" s="225"/>
      <c r="F3966" s="226">
        <f t="shared" si="1188"/>
        <v>0</v>
      </c>
      <c r="G3966" s="286">
        <f t="shared" si="1190"/>
        <v>0</v>
      </c>
    </row>
    <row r="3967" spans="1:123" s="229" customFormat="1" ht="24" customHeight="1" x14ac:dyDescent="0.2">
      <c r="A3967" s="224" t="str">
        <f t="shared" si="1186"/>
        <v/>
      </c>
      <c r="B3967" s="222" t="str">
        <f t="shared" si="1189"/>
        <v/>
      </c>
      <c r="C3967" s="223"/>
      <c r="D3967" s="224" t="str">
        <f t="shared" si="1187"/>
        <v/>
      </c>
      <c r="E3967" s="225"/>
      <c r="F3967" s="226">
        <f t="shared" si="1188"/>
        <v>0</v>
      </c>
      <c r="G3967" s="286">
        <f t="shared" si="1190"/>
        <v>0</v>
      </c>
    </row>
    <row r="3968" spans="1:123" s="229" customFormat="1" ht="24" customHeight="1" x14ac:dyDescent="0.2">
      <c r="A3968" s="224" t="str">
        <f t="shared" si="1186"/>
        <v/>
      </c>
      <c r="B3968" s="222" t="str">
        <f t="shared" si="1189"/>
        <v/>
      </c>
      <c r="C3968" s="223"/>
      <c r="D3968" s="224" t="str">
        <f t="shared" si="1187"/>
        <v/>
      </c>
      <c r="E3968" s="225"/>
      <c r="F3968" s="226">
        <f t="shared" si="1188"/>
        <v>0</v>
      </c>
      <c r="G3968" s="286">
        <f t="shared" si="1190"/>
        <v>0</v>
      </c>
    </row>
    <row r="3969" spans="1:7" s="229" customFormat="1" ht="24" customHeight="1" x14ac:dyDescent="0.2">
      <c r="A3969" s="224" t="str">
        <f t="shared" si="1186"/>
        <v/>
      </c>
      <c r="B3969" s="222" t="str">
        <f t="shared" si="1189"/>
        <v/>
      </c>
      <c r="C3969" s="223"/>
      <c r="D3969" s="224" t="str">
        <f t="shared" si="1187"/>
        <v/>
      </c>
      <c r="E3969" s="225"/>
      <c r="F3969" s="226">
        <f t="shared" si="1188"/>
        <v>0</v>
      </c>
      <c r="G3969" s="286">
        <f t="shared" si="1190"/>
        <v>0</v>
      </c>
    </row>
    <row r="3970" spans="1:7" s="229" customFormat="1" ht="24" customHeight="1" x14ac:dyDescent="0.2">
      <c r="A3970" s="224" t="str">
        <f t="shared" si="1186"/>
        <v/>
      </c>
      <c r="B3970" s="222" t="str">
        <f t="shared" si="1189"/>
        <v/>
      </c>
      <c r="C3970" s="223"/>
      <c r="D3970" s="224" t="str">
        <f t="shared" si="1187"/>
        <v/>
      </c>
      <c r="E3970" s="225"/>
      <c r="F3970" s="226">
        <f t="shared" si="1188"/>
        <v>0</v>
      </c>
      <c r="G3970" s="286">
        <f t="shared" si="1190"/>
        <v>0</v>
      </c>
    </row>
    <row r="3971" spans="1:7" s="229" customFormat="1" ht="24" customHeight="1" x14ac:dyDescent="0.2">
      <c r="A3971" s="224" t="str">
        <f t="shared" si="1186"/>
        <v/>
      </c>
      <c r="B3971" s="222" t="str">
        <f t="shared" si="1189"/>
        <v/>
      </c>
      <c r="C3971" s="223"/>
      <c r="D3971" s="224" t="str">
        <f t="shared" si="1187"/>
        <v/>
      </c>
      <c r="E3971" s="225"/>
      <c r="F3971" s="226">
        <f t="shared" si="1188"/>
        <v>0</v>
      </c>
      <c r="G3971" s="286">
        <f t="shared" si="1190"/>
        <v>0</v>
      </c>
    </row>
    <row r="3972" spans="1:7" s="229" customFormat="1" ht="24" customHeight="1" x14ac:dyDescent="0.2">
      <c r="A3972" s="224" t="str">
        <f t="shared" si="1186"/>
        <v/>
      </c>
      <c r="B3972" s="222" t="str">
        <f t="shared" si="1189"/>
        <v/>
      </c>
      <c r="C3972" s="223"/>
      <c r="D3972" s="224" t="str">
        <f t="shared" si="1187"/>
        <v/>
      </c>
      <c r="E3972" s="225"/>
      <c r="F3972" s="226">
        <f t="shared" si="1188"/>
        <v>0</v>
      </c>
      <c r="G3972" s="286">
        <f t="shared" si="1190"/>
        <v>0</v>
      </c>
    </row>
    <row r="3973" spans="1:7" s="229" customFormat="1" ht="24" customHeight="1" x14ac:dyDescent="0.2">
      <c r="A3973" s="224" t="str">
        <f t="shared" si="1186"/>
        <v/>
      </c>
      <c r="B3973" s="222" t="str">
        <f t="shared" si="1189"/>
        <v/>
      </c>
      <c r="C3973" s="223"/>
      <c r="D3973" s="224" t="str">
        <f t="shared" si="1187"/>
        <v/>
      </c>
      <c r="E3973" s="225"/>
      <c r="F3973" s="226">
        <f t="shared" si="1188"/>
        <v>0</v>
      </c>
      <c r="G3973" s="286">
        <f t="shared" si="1190"/>
        <v>0</v>
      </c>
    </row>
    <row r="3974" spans="1:7" s="229" customFormat="1" ht="24" customHeight="1" x14ac:dyDescent="0.2">
      <c r="A3974" s="224" t="str">
        <f t="shared" si="1186"/>
        <v/>
      </c>
      <c r="B3974" s="222" t="str">
        <f t="shared" si="1189"/>
        <v/>
      </c>
      <c r="C3974" s="223"/>
      <c r="D3974" s="224" t="str">
        <f t="shared" si="1187"/>
        <v/>
      </c>
      <c r="E3974" s="225"/>
      <c r="F3974" s="226">
        <f t="shared" si="1188"/>
        <v>0</v>
      </c>
      <c r="G3974" s="286">
        <f t="shared" si="1190"/>
        <v>0</v>
      </c>
    </row>
    <row r="3975" spans="1:7" s="229" customFormat="1" ht="24" customHeight="1" x14ac:dyDescent="0.2">
      <c r="A3975" s="224" t="str">
        <f t="shared" si="1186"/>
        <v/>
      </c>
      <c r="B3975" s="222" t="str">
        <f t="shared" si="1189"/>
        <v/>
      </c>
      <c r="C3975" s="223"/>
      <c r="D3975" s="224" t="str">
        <f t="shared" si="1187"/>
        <v/>
      </c>
      <c r="E3975" s="225"/>
      <c r="F3975" s="227">
        <f t="shared" si="1188"/>
        <v>0</v>
      </c>
      <c r="G3975" s="286">
        <f t="shared" si="1190"/>
        <v>0</v>
      </c>
    </row>
    <row r="3976" spans="1:7" ht="24" customHeight="1" x14ac:dyDescent="0.2">
      <c r="A3976" s="287"/>
      <c r="D3976" s="97"/>
      <c r="E3976" s="98"/>
      <c r="F3976" s="273" t="s">
        <v>31</v>
      </c>
      <c r="G3976" s="288">
        <f>SUBTOTAL(9,G3962:G3975)</f>
        <v>0</v>
      </c>
    </row>
    <row r="3977" spans="1:7" ht="24" customHeight="1" x14ac:dyDescent="0.2">
      <c r="A3977" s="287"/>
      <c r="C3977" s="107" t="s">
        <v>605</v>
      </c>
      <c r="D3977" s="97"/>
      <c r="E3977" s="98"/>
      <c r="G3977" s="289"/>
    </row>
    <row r="3978" spans="1:7" s="229" customFormat="1" ht="24" customHeight="1" x14ac:dyDescent="0.2">
      <c r="A3978" s="224" t="str">
        <f t="shared" ref="A3978:A3985" si="1191">IFERROR(VLOOKUP(C3978,Tabla_Insumos,4,FALSE),"")</f>
        <v/>
      </c>
      <c r="B3978" s="222">
        <f t="shared" ref="B3978:B3985" si="1192">IFERROR(VLOOKUP(A3978,Tabla_Indices,5,FALSE),"")</f>
        <v>0</v>
      </c>
      <c r="C3978" s="223"/>
      <c r="D3978" s="224" t="str">
        <f t="shared" ref="D3978:D3985" si="1193">IFERROR(VLOOKUP(C3978,Tabla_Insumos,2,FALSE),"")</f>
        <v/>
      </c>
      <c r="E3978" s="225"/>
      <c r="F3978" s="228">
        <f t="shared" ref="F3978:F3985" si="1194">IFERROR(VLOOKUP(C3978,Tabla_Insumos,3,FALSE),0)</f>
        <v>0</v>
      </c>
      <c r="G3978" s="286">
        <f>ROUND(E3978*F3978,2)</f>
        <v>0</v>
      </c>
    </row>
    <row r="3979" spans="1:7" s="229" customFormat="1" ht="24" customHeight="1" x14ac:dyDescent="0.2">
      <c r="A3979" s="224" t="str">
        <f t="shared" si="1191"/>
        <v/>
      </c>
      <c r="B3979" s="222">
        <f t="shared" si="1192"/>
        <v>0</v>
      </c>
      <c r="C3979" s="223"/>
      <c r="D3979" s="224" t="str">
        <f t="shared" si="1193"/>
        <v/>
      </c>
      <c r="E3979" s="225"/>
      <c r="F3979" s="228">
        <f t="shared" si="1194"/>
        <v>0</v>
      </c>
      <c r="G3979" s="286">
        <f>ROUND(E3979*F3979,2)</f>
        <v>0</v>
      </c>
    </row>
    <row r="3980" spans="1:7" s="229" customFormat="1" ht="24" customHeight="1" x14ac:dyDescent="0.2">
      <c r="A3980" s="224" t="str">
        <f t="shared" si="1191"/>
        <v/>
      </c>
      <c r="B3980" s="222">
        <f t="shared" si="1192"/>
        <v>0</v>
      </c>
      <c r="C3980" s="223"/>
      <c r="D3980" s="224" t="str">
        <f t="shared" si="1193"/>
        <v/>
      </c>
      <c r="E3980" s="225"/>
      <c r="F3980" s="228">
        <f t="shared" si="1194"/>
        <v>0</v>
      </c>
      <c r="G3980" s="286">
        <f t="shared" ref="G3980:G3985" si="1195">ROUND(E3980*F3980,2)</f>
        <v>0</v>
      </c>
    </row>
    <row r="3981" spans="1:7" s="229" customFormat="1" ht="24" customHeight="1" x14ac:dyDescent="0.2">
      <c r="A3981" s="224" t="str">
        <f t="shared" si="1191"/>
        <v/>
      </c>
      <c r="B3981" s="222">
        <f t="shared" si="1192"/>
        <v>0</v>
      </c>
      <c r="C3981" s="223"/>
      <c r="D3981" s="224" t="str">
        <f t="shared" si="1193"/>
        <v/>
      </c>
      <c r="E3981" s="225"/>
      <c r="F3981" s="228">
        <f t="shared" si="1194"/>
        <v>0</v>
      </c>
      <c r="G3981" s="286">
        <f t="shared" si="1195"/>
        <v>0</v>
      </c>
    </row>
    <row r="3982" spans="1:7" s="229" customFormat="1" ht="24" customHeight="1" x14ac:dyDescent="0.2">
      <c r="A3982" s="224" t="str">
        <f t="shared" si="1191"/>
        <v/>
      </c>
      <c r="B3982" s="222">
        <f t="shared" si="1192"/>
        <v>0</v>
      </c>
      <c r="C3982" s="223"/>
      <c r="D3982" s="224" t="str">
        <f t="shared" si="1193"/>
        <v/>
      </c>
      <c r="E3982" s="225"/>
      <c r="F3982" s="226">
        <f t="shared" si="1194"/>
        <v>0</v>
      </c>
      <c r="G3982" s="286">
        <f t="shared" si="1195"/>
        <v>0</v>
      </c>
    </row>
    <row r="3983" spans="1:7" s="229" customFormat="1" ht="24" customHeight="1" x14ac:dyDescent="0.2">
      <c r="A3983" s="224" t="str">
        <f t="shared" si="1191"/>
        <v/>
      </c>
      <c r="B3983" s="222">
        <f t="shared" si="1192"/>
        <v>0</v>
      </c>
      <c r="C3983" s="223"/>
      <c r="D3983" s="224" t="str">
        <f t="shared" si="1193"/>
        <v/>
      </c>
      <c r="E3983" s="225"/>
      <c r="F3983" s="226">
        <f t="shared" si="1194"/>
        <v>0</v>
      </c>
      <c r="G3983" s="286">
        <f t="shared" si="1195"/>
        <v>0</v>
      </c>
    </row>
    <row r="3984" spans="1:7" s="229" customFormat="1" ht="24" customHeight="1" x14ac:dyDescent="0.2">
      <c r="A3984" s="224" t="str">
        <f t="shared" si="1191"/>
        <v/>
      </c>
      <c r="B3984" s="222">
        <f t="shared" si="1192"/>
        <v>0</v>
      </c>
      <c r="C3984" s="223"/>
      <c r="D3984" s="224" t="str">
        <f t="shared" si="1193"/>
        <v/>
      </c>
      <c r="E3984" s="225"/>
      <c r="F3984" s="226">
        <f t="shared" si="1194"/>
        <v>0</v>
      </c>
      <c r="G3984" s="286">
        <f t="shared" si="1195"/>
        <v>0</v>
      </c>
    </row>
    <row r="3985" spans="1:7" s="229" customFormat="1" ht="24" customHeight="1" x14ac:dyDescent="0.2">
      <c r="A3985" s="224" t="str">
        <f t="shared" si="1191"/>
        <v/>
      </c>
      <c r="B3985" s="222">
        <f t="shared" si="1192"/>
        <v>0</v>
      </c>
      <c r="C3985" s="223"/>
      <c r="D3985" s="224" t="str">
        <f t="shared" si="1193"/>
        <v/>
      </c>
      <c r="E3985" s="225"/>
      <c r="F3985" s="226">
        <f t="shared" si="1194"/>
        <v>0</v>
      </c>
      <c r="G3985" s="286">
        <f t="shared" si="1195"/>
        <v>0</v>
      </c>
    </row>
    <row r="3986" spans="1:7" ht="24" customHeight="1" x14ac:dyDescent="0.2">
      <c r="A3986" s="287"/>
      <c r="D3986" s="97"/>
      <c r="E3986" s="98"/>
      <c r="F3986" s="273" t="s">
        <v>32</v>
      </c>
      <c r="G3986" s="288">
        <f>SUBTOTAL(9,G3978:G3985)</f>
        <v>0</v>
      </c>
    </row>
    <row r="3987" spans="1:7" ht="24" customHeight="1" x14ac:dyDescent="0.2">
      <c r="A3987" s="287"/>
      <c r="C3987" s="107" t="s">
        <v>606</v>
      </c>
      <c r="D3987" s="97"/>
      <c r="E3987" s="98"/>
      <c r="G3987" s="289"/>
    </row>
    <row r="3988" spans="1:7" s="229" customFormat="1" ht="24" customHeight="1" x14ac:dyDescent="0.2">
      <c r="A3988" s="224" t="str">
        <f t="shared" ref="A3988:A3996" si="1196">IFERROR(VLOOKUP(C3988,Tabla_Insumos,4,FALSE),"")</f>
        <v/>
      </c>
      <c r="B3988" s="222" t="str">
        <f t="shared" ref="B3988:B3996" si="1197">IFERROR(VLOOKUP(C3988,Tabla_Insumos,5,FALSE),"")</f>
        <v/>
      </c>
      <c r="C3988" s="223"/>
      <c r="D3988" s="224" t="str">
        <f t="shared" ref="D3988:D3996" si="1198">IFERROR(VLOOKUP(C3988,Tabla_Insumos,2,FALSE),"")</f>
        <v/>
      </c>
      <c r="E3988" s="225"/>
      <c r="F3988" s="226">
        <f t="shared" ref="F3988:F3996" si="1199">IFERROR(VLOOKUP(C3988,Tabla_Insumos,3,FALSE),0)</f>
        <v>0</v>
      </c>
      <c r="G3988" s="286">
        <f t="shared" ref="G3988:G3996" si="1200">ROUND(E3988*F3988,2)</f>
        <v>0</v>
      </c>
    </row>
    <row r="3989" spans="1:7" s="229" customFormat="1" ht="24" customHeight="1" x14ac:dyDescent="0.2">
      <c r="A3989" s="224" t="str">
        <f t="shared" si="1196"/>
        <v/>
      </c>
      <c r="B3989" s="222" t="str">
        <f t="shared" si="1197"/>
        <v/>
      </c>
      <c r="C3989" s="223"/>
      <c r="D3989" s="224" t="str">
        <f t="shared" si="1198"/>
        <v/>
      </c>
      <c r="E3989" s="225"/>
      <c r="F3989" s="226">
        <f t="shared" si="1199"/>
        <v>0</v>
      </c>
      <c r="G3989" s="286">
        <f t="shared" si="1200"/>
        <v>0</v>
      </c>
    </row>
    <row r="3990" spans="1:7" s="229" customFormat="1" ht="24" customHeight="1" x14ac:dyDescent="0.2">
      <c r="A3990" s="224" t="str">
        <f t="shared" si="1196"/>
        <v/>
      </c>
      <c r="B3990" s="222" t="str">
        <f t="shared" si="1197"/>
        <v/>
      </c>
      <c r="C3990" s="223"/>
      <c r="D3990" s="224" t="str">
        <f t="shared" si="1198"/>
        <v/>
      </c>
      <c r="E3990" s="225"/>
      <c r="F3990" s="226">
        <f t="shared" si="1199"/>
        <v>0</v>
      </c>
      <c r="G3990" s="286">
        <f t="shared" si="1200"/>
        <v>0</v>
      </c>
    </row>
    <row r="3991" spans="1:7" s="229" customFormat="1" ht="24" customHeight="1" x14ac:dyDescent="0.2">
      <c r="A3991" s="224" t="str">
        <f t="shared" si="1196"/>
        <v/>
      </c>
      <c r="B3991" s="222" t="str">
        <f t="shared" si="1197"/>
        <v/>
      </c>
      <c r="C3991" s="223"/>
      <c r="D3991" s="224" t="str">
        <f t="shared" si="1198"/>
        <v/>
      </c>
      <c r="E3991" s="225"/>
      <c r="F3991" s="226">
        <f t="shared" si="1199"/>
        <v>0</v>
      </c>
      <c r="G3991" s="286">
        <f t="shared" si="1200"/>
        <v>0</v>
      </c>
    </row>
    <row r="3992" spans="1:7" s="229" customFormat="1" ht="24" customHeight="1" x14ac:dyDescent="0.2">
      <c r="A3992" s="224" t="str">
        <f t="shared" si="1196"/>
        <v/>
      </c>
      <c r="B3992" s="222" t="str">
        <f t="shared" si="1197"/>
        <v/>
      </c>
      <c r="C3992" s="223"/>
      <c r="D3992" s="224" t="str">
        <f t="shared" si="1198"/>
        <v/>
      </c>
      <c r="E3992" s="225"/>
      <c r="F3992" s="226">
        <f t="shared" si="1199"/>
        <v>0</v>
      </c>
      <c r="G3992" s="286">
        <f t="shared" si="1200"/>
        <v>0</v>
      </c>
    </row>
    <row r="3993" spans="1:7" s="229" customFormat="1" ht="24" customHeight="1" x14ac:dyDescent="0.2">
      <c r="A3993" s="224" t="str">
        <f t="shared" si="1196"/>
        <v/>
      </c>
      <c r="B3993" s="222" t="str">
        <f t="shared" si="1197"/>
        <v/>
      </c>
      <c r="C3993" s="223"/>
      <c r="D3993" s="224" t="str">
        <f t="shared" si="1198"/>
        <v/>
      </c>
      <c r="E3993" s="225"/>
      <c r="F3993" s="226">
        <f t="shared" si="1199"/>
        <v>0</v>
      </c>
      <c r="G3993" s="286">
        <f t="shared" si="1200"/>
        <v>0</v>
      </c>
    </row>
    <row r="3994" spans="1:7" s="229" customFormat="1" ht="24" customHeight="1" x14ac:dyDescent="0.2">
      <c r="A3994" s="224" t="str">
        <f t="shared" si="1196"/>
        <v/>
      </c>
      <c r="B3994" s="222" t="str">
        <f t="shared" si="1197"/>
        <v/>
      </c>
      <c r="C3994" s="223"/>
      <c r="D3994" s="224" t="str">
        <f t="shared" si="1198"/>
        <v/>
      </c>
      <c r="E3994" s="225"/>
      <c r="F3994" s="226">
        <f t="shared" si="1199"/>
        <v>0</v>
      </c>
      <c r="G3994" s="286">
        <f t="shared" si="1200"/>
        <v>0</v>
      </c>
    </row>
    <row r="3995" spans="1:7" s="229" customFormat="1" ht="24" customHeight="1" x14ac:dyDescent="0.2">
      <c r="A3995" s="224" t="str">
        <f t="shared" si="1196"/>
        <v/>
      </c>
      <c r="B3995" s="222" t="str">
        <f t="shared" si="1197"/>
        <v/>
      </c>
      <c r="C3995" s="223"/>
      <c r="D3995" s="224" t="str">
        <f t="shared" si="1198"/>
        <v/>
      </c>
      <c r="E3995" s="225"/>
      <c r="F3995" s="226">
        <f t="shared" si="1199"/>
        <v>0</v>
      </c>
      <c r="G3995" s="286">
        <f t="shared" si="1200"/>
        <v>0</v>
      </c>
    </row>
    <row r="3996" spans="1:7" s="229" customFormat="1" ht="24" customHeight="1" x14ac:dyDescent="0.2">
      <c r="A3996" s="224" t="str">
        <f t="shared" si="1196"/>
        <v/>
      </c>
      <c r="B3996" s="222" t="str">
        <f t="shared" si="1197"/>
        <v/>
      </c>
      <c r="C3996" s="223"/>
      <c r="D3996" s="224" t="str">
        <f t="shared" si="1198"/>
        <v/>
      </c>
      <c r="E3996" s="225"/>
      <c r="F3996" s="226">
        <f t="shared" si="1199"/>
        <v>0</v>
      </c>
      <c r="G3996" s="286">
        <f t="shared" si="1200"/>
        <v>0</v>
      </c>
    </row>
    <row r="3997" spans="1:7" ht="24" customHeight="1" x14ac:dyDescent="0.2">
      <c r="A3997" s="290"/>
      <c r="B3997" s="97"/>
      <c r="D3997" s="97"/>
      <c r="E3997" s="98"/>
      <c r="F3997" s="273" t="s">
        <v>33</v>
      </c>
      <c r="G3997" s="288">
        <f>SUBTOTAL(9,G3988:G3996)</f>
        <v>0</v>
      </c>
    </row>
    <row r="3998" spans="1:7" ht="24" customHeight="1" x14ac:dyDescent="0.2">
      <c r="A3998" s="291"/>
      <c r="B3998" s="97"/>
      <c r="D3998" s="97"/>
      <c r="E3998" s="98"/>
      <c r="G3998" s="289"/>
    </row>
    <row r="3999" spans="1:7" ht="24" customHeight="1" x14ac:dyDescent="0.2">
      <c r="A3999" s="292" t="str">
        <f>B3957</f>
        <v/>
      </c>
      <c r="B3999" s="293" t="str">
        <f>C3957</f>
        <v/>
      </c>
      <c r="C3999" s="104"/>
      <c r="D3999" s="104" t="s">
        <v>34</v>
      </c>
      <c r="E3999" s="105"/>
      <c r="F3999" s="295" t="s">
        <v>35</v>
      </c>
      <c r="G3999" s="294">
        <f>SUBTOTAL(9,G3962:G3998)</f>
        <v>0</v>
      </c>
    </row>
    <row r="4001" spans="1:123" ht="24" customHeight="1" x14ac:dyDescent="0.2">
      <c r="A4001" s="274" t="s">
        <v>37</v>
      </c>
      <c r="B4001" s="275"/>
      <c r="C4001" s="275"/>
      <c r="D4001" s="275"/>
      <c r="E4001" s="275"/>
      <c r="F4001" s="275"/>
      <c r="G4001" s="276"/>
    </row>
    <row r="4002" spans="1:123" ht="24" customHeight="1" x14ac:dyDescent="0.2">
      <c r="A4002" s="277" t="s">
        <v>602</v>
      </c>
      <c r="B4002" s="93" t="str">
        <f>Comitente</f>
        <v>DIRECCION PROVINCIAL DE ESPACIOS VERDES</v>
      </c>
      <c r="C4002" s="89"/>
      <c r="D4002" s="94"/>
      <c r="E4002" s="94"/>
      <c r="F4002" s="95"/>
      <c r="G4002" s="278"/>
    </row>
    <row r="4003" spans="1:123" ht="24" customHeight="1" x14ac:dyDescent="0.2">
      <c r="A4003" s="277" t="s">
        <v>603</v>
      </c>
      <c r="B4003" s="93">
        <f>Contratista</f>
        <v>0</v>
      </c>
      <c r="C4003" s="90"/>
      <c r="D4003" s="90"/>
      <c r="E4003" s="90"/>
      <c r="F4003" s="96"/>
      <c r="G4003" s="279"/>
    </row>
    <row r="4004" spans="1:123" ht="24" customHeight="1" x14ac:dyDescent="0.2">
      <c r="A4004" s="277" t="s">
        <v>24</v>
      </c>
      <c r="B4004" s="93" t="str">
        <f>Obra</f>
        <v>MANTENIMIENTO DEL ÁREA VERDE Y SISITEMA DE RIEGO DEL 
PARQUE BELGRANO E INFINITO POR DESCUBRIR - RENGLON 3</v>
      </c>
      <c r="C4004" s="90"/>
      <c r="D4004" s="90"/>
      <c r="E4004" s="90"/>
      <c r="F4004" s="96" t="s">
        <v>38</v>
      </c>
      <c r="G4004" s="280">
        <f>Fecha_Base</f>
        <v>44908</v>
      </c>
    </row>
    <row r="4005" spans="1:123" ht="24" customHeight="1" x14ac:dyDescent="0.2">
      <c r="A4005" s="281" t="s">
        <v>601</v>
      </c>
      <c r="B4005" s="91" t="str">
        <f>Ubicación</f>
        <v>CAPITAL</v>
      </c>
      <c r="C4005" s="91"/>
      <c r="D4005" s="97"/>
      <c r="E4005" s="98"/>
      <c r="G4005" s="282"/>
    </row>
    <row r="4006" spans="1:123" ht="24" customHeight="1" x14ac:dyDescent="0.2">
      <c r="A4006" s="281" t="s">
        <v>39</v>
      </c>
      <c r="B4006" s="100" t="str">
        <f>IFERROR(VALUE(LEFT(B4007,FIND(".",B4007)-1)),"")</f>
        <v/>
      </c>
      <c r="C4006" s="92" t="str">
        <f>IFERROR(VLOOKUP(B4006,Tabla_CyP,2,FALSE),"")</f>
        <v/>
      </c>
      <c r="E4006" s="98"/>
      <c r="G4006" s="282"/>
    </row>
    <row r="4007" spans="1:123" ht="24" customHeight="1" x14ac:dyDescent="0.2">
      <c r="A4007" s="281" t="s">
        <v>25</v>
      </c>
      <c r="B4007" s="101" t="str">
        <f>IFERROR(VLOOKUP(COUNTIF($A$1:A4007,"ANALISIS DE PRECIOS"),Tabla_NumeroItem,2,FALSE),"")</f>
        <v/>
      </c>
      <c r="C4007" s="92" t="str">
        <f>IFERROR(VLOOKUP(B4007,Tabla_CyP,2,FALSE),"")</f>
        <v/>
      </c>
      <c r="D4007" s="97"/>
      <c r="E4007" s="98"/>
      <c r="F4007" s="96" t="s">
        <v>26</v>
      </c>
      <c r="G4007" s="283" t="str">
        <f>IFERROR(VLOOKUP(B4007,Tabla_CyP,4,FALSE),"")</f>
        <v/>
      </c>
    </row>
    <row r="4008" spans="1:123" ht="24" customHeight="1" x14ac:dyDescent="0.2">
      <c r="A4008" s="281"/>
      <c r="B4008" s="91"/>
      <c r="D4008" s="97"/>
      <c r="E4008" s="98"/>
      <c r="G4008" s="282"/>
    </row>
    <row r="4009" spans="1:123" ht="24" customHeight="1" x14ac:dyDescent="0.2">
      <c r="A4009" s="331" t="s">
        <v>507</v>
      </c>
      <c r="B4009" s="332"/>
      <c r="C4009" s="333" t="s">
        <v>0</v>
      </c>
      <c r="D4009" s="333" t="s">
        <v>27</v>
      </c>
      <c r="E4009" s="335" t="s">
        <v>28</v>
      </c>
      <c r="F4009" s="337" t="s">
        <v>29</v>
      </c>
      <c r="G4009" s="337" t="s">
        <v>30</v>
      </c>
    </row>
    <row r="4010" spans="1:123" s="97" customFormat="1" ht="24" customHeight="1" x14ac:dyDescent="0.2">
      <c r="A4010" s="102" t="s">
        <v>508</v>
      </c>
      <c r="B4010" s="102" t="s">
        <v>509</v>
      </c>
      <c r="C4010" s="334"/>
      <c r="D4010" s="334"/>
      <c r="E4010" s="336"/>
      <c r="F4010" s="338"/>
      <c r="G4010" s="338"/>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284"/>
      <c r="B4011" s="103"/>
      <c r="C4011" s="143" t="s">
        <v>604</v>
      </c>
      <c r="D4011" s="104"/>
      <c r="E4011" s="105"/>
      <c r="F4011" s="106"/>
      <c r="G4011" s="285"/>
    </row>
    <row r="4012" spans="1:123" s="229" customFormat="1" ht="24" customHeight="1" x14ac:dyDescent="0.2">
      <c r="A4012" s="224" t="str">
        <f t="shared" ref="A4012:A4025" si="1201">IFERROR(VLOOKUP(C4012,Tabla_Insumos,4,FALSE),"")</f>
        <v/>
      </c>
      <c r="B4012" s="222" t="str">
        <f>IFERROR(VLOOKUP(C4012,Tabla_Insumos,5,FALSE),"")</f>
        <v/>
      </c>
      <c r="C4012" s="223"/>
      <c r="D4012" s="224" t="str">
        <f t="shared" ref="D4012:D4025" si="1202">IFERROR(VLOOKUP(C4012,Tabla_Insumos,2,FALSE),"")</f>
        <v/>
      </c>
      <c r="E4012" s="225"/>
      <c r="F4012" s="226">
        <f t="shared" ref="F4012:F4025" si="1203">IFERROR(VLOOKUP(C4012,Tabla_Insumos,3,FALSE),0)</f>
        <v>0</v>
      </c>
      <c r="G4012" s="286">
        <f>ROUND(E4012*F4012,2)</f>
        <v>0</v>
      </c>
    </row>
    <row r="4013" spans="1:123" s="229" customFormat="1" ht="24" customHeight="1" x14ac:dyDescent="0.2">
      <c r="A4013" s="224" t="str">
        <f t="shared" si="1201"/>
        <v/>
      </c>
      <c r="B4013" s="222" t="str">
        <f t="shared" ref="B4013:B4025" si="1204">IFERROR(VLOOKUP(C4013,Tabla_Insumos,5,FALSE),"")</f>
        <v/>
      </c>
      <c r="C4013" s="223"/>
      <c r="D4013" s="224" t="str">
        <f t="shared" si="1202"/>
        <v/>
      </c>
      <c r="E4013" s="225"/>
      <c r="F4013" s="226">
        <f t="shared" si="1203"/>
        <v>0</v>
      </c>
      <c r="G4013" s="286">
        <f t="shared" ref="G4013:G4025" si="1205">ROUND(E4013*F4013,2)</f>
        <v>0</v>
      </c>
    </row>
    <row r="4014" spans="1:123" s="229" customFormat="1" ht="24" customHeight="1" x14ac:dyDescent="0.2">
      <c r="A4014" s="224" t="str">
        <f t="shared" si="1201"/>
        <v/>
      </c>
      <c r="B4014" s="222" t="str">
        <f t="shared" si="1204"/>
        <v/>
      </c>
      <c r="C4014" s="223"/>
      <c r="D4014" s="224" t="str">
        <f t="shared" si="1202"/>
        <v/>
      </c>
      <c r="E4014" s="225"/>
      <c r="F4014" s="226">
        <f t="shared" si="1203"/>
        <v>0</v>
      </c>
      <c r="G4014" s="286">
        <f t="shared" si="1205"/>
        <v>0</v>
      </c>
    </row>
    <row r="4015" spans="1:123" s="229" customFormat="1" ht="24" customHeight="1" x14ac:dyDescent="0.2">
      <c r="A4015" s="224" t="str">
        <f t="shared" si="1201"/>
        <v/>
      </c>
      <c r="B4015" s="222" t="str">
        <f t="shared" si="1204"/>
        <v/>
      </c>
      <c r="C4015" s="223"/>
      <c r="D4015" s="224" t="str">
        <f t="shared" si="1202"/>
        <v/>
      </c>
      <c r="E4015" s="225"/>
      <c r="F4015" s="226">
        <f t="shared" si="1203"/>
        <v>0</v>
      </c>
      <c r="G4015" s="286">
        <f t="shared" si="1205"/>
        <v>0</v>
      </c>
    </row>
    <row r="4016" spans="1:123" s="229" customFormat="1" ht="24" customHeight="1" x14ac:dyDescent="0.2">
      <c r="A4016" s="224" t="str">
        <f t="shared" si="1201"/>
        <v/>
      </c>
      <c r="B4016" s="222" t="str">
        <f t="shared" si="1204"/>
        <v/>
      </c>
      <c r="C4016" s="223"/>
      <c r="D4016" s="224" t="str">
        <f t="shared" si="1202"/>
        <v/>
      </c>
      <c r="E4016" s="225"/>
      <c r="F4016" s="226">
        <f t="shared" si="1203"/>
        <v>0</v>
      </c>
      <c r="G4016" s="286">
        <f t="shared" si="1205"/>
        <v>0</v>
      </c>
    </row>
    <row r="4017" spans="1:7" s="229" customFormat="1" ht="24" customHeight="1" x14ac:dyDescent="0.2">
      <c r="A4017" s="224" t="str">
        <f t="shared" si="1201"/>
        <v/>
      </c>
      <c r="B4017" s="222" t="str">
        <f t="shared" si="1204"/>
        <v/>
      </c>
      <c r="C4017" s="223"/>
      <c r="D4017" s="224" t="str">
        <f t="shared" si="1202"/>
        <v/>
      </c>
      <c r="E4017" s="225"/>
      <c r="F4017" s="226">
        <f t="shared" si="1203"/>
        <v>0</v>
      </c>
      <c r="G4017" s="286">
        <f t="shared" si="1205"/>
        <v>0</v>
      </c>
    </row>
    <row r="4018" spans="1:7" s="229" customFormat="1" ht="24" customHeight="1" x14ac:dyDescent="0.2">
      <c r="A4018" s="224" t="str">
        <f t="shared" si="1201"/>
        <v/>
      </c>
      <c r="B4018" s="222" t="str">
        <f t="shared" si="1204"/>
        <v/>
      </c>
      <c r="C4018" s="223"/>
      <c r="D4018" s="224" t="str">
        <f t="shared" si="1202"/>
        <v/>
      </c>
      <c r="E4018" s="225"/>
      <c r="F4018" s="226">
        <f t="shared" si="1203"/>
        <v>0</v>
      </c>
      <c r="G4018" s="286">
        <f t="shared" si="1205"/>
        <v>0</v>
      </c>
    </row>
    <row r="4019" spans="1:7" s="229" customFormat="1" ht="24" customHeight="1" x14ac:dyDescent="0.2">
      <c r="A4019" s="224" t="str">
        <f t="shared" si="1201"/>
        <v/>
      </c>
      <c r="B4019" s="222" t="str">
        <f t="shared" si="1204"/>
        <v/>
      </c>
      <c r="C4019" s="223"/>
      <c r="D4019" s="224" t="str">
        <f t="shared" si="1202"/>
        <v/>
      </c>
      <c r="E4019" s="225"/>
      <c r="F4019" s="226">
        <f t="shared" si="1203"/>
        <v>0</v>
      </c>
      <c r="G4019" s="286">
        <f t="shared" si="1205"/>
        <v>0</v>
      </c>
    </row>
    <row r="4020" spans="1:7" s="229" customFormat="1" ht="24" customHeight="1" x14ac:dyDescent="0.2">
      <c r="A4020" s="224" t="str">
        <f t="shared" si="1201"/>
        <v/>
      </c>
      <c r="B4020" s="222" t="str">
        <f t="shared" si="1204"/>
        <v/>
      </c>
      <c r="C4020" s="223"/>
      <c r="D4020" s="224" t="str">
        <f t="shared" si="1202"/>
        <v/>
      </c>
      <c r="E4020" s="225"/>
      <c r="F4020" s="226">
        <f t="shared" si="1203"/>
        <v>0</v>
      </c>
      <c r="G4020" s="286">
        <f t="shared" si="1205"/>
        <v>0</v>
      </c>
    </row>
    <row r="4021" spans="1:7" s="229" customFormat="1" ht="24" customHeight="1" x14ac:dyDescent="0.2">
      <c r="A4021" s="224" t="str">
        <f t="shared" si="1201"/>
        <v/>
      </c>
      <c r="B4021" s="222" t="str">
        <f t="shared" si="1204"/>
        <v/>
      </c>
      <c r="C4021" s="223"/>
      <c r="D4021" s="224" t="str">
        <f t="shared" si="1202"/>
        <v/>
      </c>
      <c r="E4021" s="225"/>
      <c r="F4021" s="226">
        <f t="shared" si="1203"/>
        <v>0</v>
      </c>
      <c r="G4021" s="286">
        <f t="shared" si="1205"/>
        <v>0</v>
      </c>
    </row>
    <row r="4022" spans="1:7" s="229" customFormat="1" ht="24" customHeight="1" x14ac:dyDescent="0.2">
      <c r="A4022" s="224" t="str">
        <f t="shared" si="1201"/>
        <v/>
      </c>
      <c r="B4022" s="222" t="str">
        <f t="shared" si="1204"/>
        <v/>
      </c>
      <c r="C4022" s="223"/>
      <c r="D4022" s="224" t="str">
        <f t="shared" si="1202"/>
        <v/>
      </c>
      <c r="E4022" s="225"/>
      <c r="F4022" s="226">
        <f t="shared" si="1203"/>
        <v>0</v>
      </c>
      <c r="G4022" s="286">
        <f t="shared" si="1205"/>
        <v>0</v>
      </c>
    </row>
    <row r="4023" spans="1:7" s="229" customFormat="1" ht="24" customHeight="1" x14ac:dyDescent="0.2">
      <c r="A4023" s="224" t="str">
        <f t="shared" si="1201"/>
        <v/>
      </c>
      <c r="B4023" s="222" t="str">
        <f t="shared" si="1204"/>
        <v/>
      </c>
      <c r="C4023" s="223"/>
      <c r="D4023" s="224" t="str">
        <f t="shared" si="1202"/>
        <v/>
      </c>
      <c r="E4023" s="225"/>
      <c r="F4023" s="226">
        <f t="shared" si="1203"/>
        <v>0</v>
      </c>
      <c r="G4023" s="286">
        <f t="shared" si="1205"/>
        <v>0</v>
      </c>
    </row>
    <row r="4024" spans="1:7" s="229" customFormat="1" ht="24" customHeight="1" x14ac:dyDescent="0.2">
      <c r="A4024" s="224" t="str">
        <f t="shared" si="1201"/>
        <v/>
      </c>
      <c r="B4024" s="222" t="str">
        <f t="shared" si="1204"/>
        <v/>
      </c>
      <c r="C4024" s="223"/>
      <c r="D4024" s="224" t="str">
        <f t="shared" si="1202"/>
        <v/>
      </c>
      <c r="E4024" s="225"/>
      <c r="F4024" s="226">
        <f t="shared" si="1203"/>
        <v>0</v>
      </c>
      <c r="G4024" s="286">
        <f t="shared" si="1205"/>
        <v>0</v>
      </c>
    </row>
    <row r="4025" spans="1:7" s="229" customFormat="1" ht="24" customHeight="1" x14ac:dyDescent="0.2">
      <c r="A4025" s="224" t="str">
        <f t="shared" si="1201"/>
        <v/>
      </c>
      <c r="B4025" s="222" t="str">
        <f t="shared" si="1204"/>
        <v/>
      </c>
      <c r="C4025" s="223"/>
      <c r="D4025" s="224" t="str">
        <f t="shared" si="1202"/>
        <v/>
      </c>
      <c r="E4025" s="225"/>
      <c r="F4025" s="227">
        <f t="shared" si="1203"/>
        <v>0</v>
      </c>
      <c r="G4025" s="286">
        <f t="shared" si="1205"/>
        <v>0</v>
      </c>
    </row>
    <row r="4026" spans="1:7" ht="24" customHeight="1" x14ac:dyDescent="0.2">
      <c r="A4026" s="287"/>
      <c r="D4026" s="97"/>
      <c r="E4026" s="98"/>
      <c r="F4026" s="273" t="s">
        <v>31</v>
      </c>
      <c r="G4026" s="288">
        <f>SUBTOTAL(9,G4012:G4025)</f>
        <v>0</v>
      </c>
    </row>
    <row r="4027" spans="1:7" ht="24" customHeight="1" x14ac:dyDescent="0.2">
      <c r="A4027" s="287"/>
      <c r="C4027" s="107" t="s">
        <v>605</v>
      </c>
      <c r="D4027" s="97"/>
      <c r="E4027" s="98"/>
      <c r="G4027" s="289"/>
    </row>
    <row r="4028" spans="1:7" s="229" customFormat="1" ht="24" customHeight="1" x14ac:dyDescent="0.2">
      <c r="A4028" s="224" t="str">
        <f t="shared" ref="A4028:A4035" si="1206">IFERROR(VLOOKUP(C4028,Tabla_Insumos,4,FALSE),"")</f>
        <v/>
      </c>
      <c r="B4028" s="222">
        <f t="shared" ref="B4028:B4035" si="1207">IFERROR(VLOOKUP(A4028,Tabla_Indices,5,FALSE),"")</f>
        <v>0</v>
      </c>
      <c r="C4028" s="223"/>
      <c r="D4028" s="224" t="str">
        <f t="shared" ref="D4028:D4035" si="1208">IFERROR(VLOOKUP(C4028,Tabla_Insumos,2,FALSE),"")</f>
        <v/>
      </c>
      <c r="E4028" s="225"/>
      <c r="F4028" s="228">
        <f t="shared" ref="F4028:F4035" si="1209">IFERROR(VLOOKUP(C4028,Tabla_Insumos,3,FALSE),0)</f>
        <v>0</v>
      </c>
      <c r="G4028" s="286">
        <f>ROUND(E4028*F4028,2)</f>
        <v>0</v>
      </c>
    </row>
    <row r="4029" spans="1:7" s="229" customFormat="1" ht="24" customHeight="1" x14ac:dyDescent="0.2">
      <c r="A4029" s="224" t="str">
        <f t="shared" si="1206"/>
        <v/>
      </c>
      <c r="B4029" s="222">
        <f t="shared" si="1207"/>
        <v>0</v>
      </c>
      <c r="C4029" s="223"/>
      <c r="D4029" s="224" t="str">
        <f t="shared" si="1208"/>
        <v/>
      </c>
      <c r="E4029" s="225"/>
      <c r="F4029" s="228">
        <f t="shared" si="1209"/>
        <v>0</v>
      </c>
      <c r="G4029" s="286">
        <f>ROUND(E4029*F4029,2)</f>
        <v>0</v>
      </c>
    </row>
    <row r="4030" spans="1:7" s="229" customFormat="1" ht="24" customHeight="1" x14ac:dyDescent="0.2">
      <c r="A4030" s="224" t="str">
        <f t="shared" si="1206"/>
        <v/>
      </c>
      <c r="B4030" s="222">
        <f t="shared" si="1207"/>
        <v>0</v>
      </c>
      <c r="C4030" s="223"/>
      <c r="D4030" s="224" t="str">
        <f t="shared" si="1208"/>
        <v/>
      </c>
      <c r="E4030" s="225"/>
      <c r="F4030" s="228">
        <f t="shared" si="1209"/>
        <v>0</v>
      </c>
      <c r="G4030" s="286">
        <f t="shared" ref="G4030:G4035" si="1210">ROUND(E4030*F4030,2)</f>
        <v>0</v>
      </c>
    </row>
    <row r="4031" spans="1:7" s="229" customFormat="1" ht="24" customHeight="1" x14ac:dyDescent="0.2">
      <c r="A4031" s="224" t="str">
        <f t="shared" si="1206"/>
        <v/>
      </c>
      <c r="B4031" s="222">
        <f t="shared" si="1207"/>
        <v>0</v>
      </c>
      <c r="C4031" s="223"/>
      <c r="D4031" s="224" t="str">
        <f t="shared" si="1208"/>
        <v/>
      </c>
      <c r="E4031" s="225"/>
      <c r="F4031" s="228">
        <f t="shared" si="1209"/>
        <v>0</v>
      </c>
      <c r="G4031" s="286">
        <f t="shared" si="1210"/>
        <v>0</v>
      </c>
    </row>
    <row r="4032" spans="1:7" s="229" customFormat="1" ht="24" customHeight="1" x14ac:dyDescent="0.2">
      <c r="A4032" s="224" t="str">
        <f t="shared" si="1206"/>
        <v/>
      </c>
      <c r="B4032" s="222">
        <f t="shared" si="1207"/>
        <v>0</v>
      </c>
      <c r="C4032" s="223"/>
      <c r="D4032" s="224" t="str">
        <f t="shared" si="1208"/>
        <v/>
      </c>
      <c r="E4032" s="225"/>
      <c r="F4032" s="226">
        <f t="shared" si="1209"/>
        <v>0</v>
      </c>
      <c r="G4032" s="286">
        <f t="shared" si="1210"/>
        <v>0</v>
      </c>
    </row>
    <row r="4033" spans="1:7" s="229" customFormat="1" ht="24" customHeight="1" x14ac:dyDescent="0.2">
      <c r="A4033" s="224" t="str">
        <f t="shared" si="1206"/>
        <v/>
      </c>
      <c r="B4033" s="222">
        <f t="shared" si="1207"/>
        <v>0</v>
      </c>
      <c r="C4033" s="223"/>
      <c r="D4033" s="224" t="str">
        <f t="shared" si="1208"/>
        <v/>
      </c>
      <c r="E4033" s="225"/>
      <c r="F4033" s="226">
        <f t="shared" si="1209"/>
        <v>0</v>
      </c>
      <c r="G4033" s="286">
        <f t="shared" si="1210"/>
        <v>0</v>
      </c>
    </row>
    <row r="4034" spans="1:7" s="229" customFormat="1" ht="24" customHeight="1" x14ac:dyDescent="0.2">
      <c r="A4034" s="224" t="str">
        <f t="shared" si="1206"/>
        <v/>
      </c>
      <c r="B4034" s="222">
        <f t="shared" si="1207"/>
        <v>0</v>
      </c>
      <c r="C4034" s="223"/>
      <c r="D4034" s="224" t="str">
        <f t="shared" si="1208"/>
        <v/>
      </c>
      <c r="E4034" s="225"/>
      <c r="F4034" s="226">
        <f t="shared" si="1209"/>
        <v>0</v>
      </c>
      <c r="G4034" s="286">
        <f t="shared" si="1210"/>
        <v>0</v>
      </c>
    </row>
    <row r="4035" spans="1:7" s="229" customFormat="1" ht="24" customHeight="1" x14ac:dyDescent="0.2">
      <c r="A4035" s="224" t="str">
        <f t="shared" si="1206"/>
        <v/>
      </c>
      <c r="B4035" s="222">
        <f t="shared" si="1207"/>
        <v>0</v>
      </c>
      <c r="C4035" s="223"/>
      <c r="D4035" s="224" t="str">
        <f t="shared" si="1208"/>
        <v/>
      </c>
      <c r="E4035" s="225"/>
      <c r="F4035" s="226">
        <f t="shared" si="1209"/>
        <v>0</v>
      </c>
      <c r="G4035" s="286">
        <f t="shared" si="1210"/>
        <v>0</v>
      </c>
    </row>
    <row r="4036" spans="1:7" ht="24" customHeight="1" x14ac:dyDescent="0.2">
      <c r="A4036" s="287"/>
      <c r="D4036" s="97"/>
      <c r="E4036" s="98"/>
      <c r="F4036" s="273" t="s">
        <v>32</v>
      </c>
      <c r="G4036" s="288">
        <f>SUBTOTAL(9,G4028:G4035)</f>
        <v>0</v>
      </c>
    </row>
    <row r="4037" spans="1:7" ht="24" customHeight="1" x14ac:dyDescent="0.2">
      <c r="A4037" s="287"/>
      <c r="C4037" s="107" t="s">
        <v>606</v>
      </c>
      <c r="D4037" s="97"/>
      <c r="E4037" s="98"/>
      <c r="G4037" s="289"/>
    </row>
    <row r="4038" spans="1:7" s="229" customFormat="1" ht="24" customHeight="1" x14ac:dyDescent="0.2">
      <c r="A4038" s="224" t="str">
        <f t="shared" ref="A4038:A4046" si="1211">IFERROR(VLOOKUP(C4038,Tabla_Insumos,4,FALSE),"")</f>
        <v/>
      </c>
      <c r="B4038" s="222" t="str">
        <f t="shared" ref="B4038:B4046" si="1212">IFERROR(VLOOKUP(C4038,Tabla_Insumos,5,FALSE),"")</f>
        <v/>
      </c>
      <c r="C4038" s="223"/>
      <c r="D4038" s="224" t="str">
        <f t="shared" ref="D4038:D4046" si="1213">IFERROR(VLOOKUP(C4038,Tabla_Insumos,2,FALSE),"")</f>
        <v/>
      </c>
      <c r="E4038" s="225"/>
      <c r="F4038" s="226">
        <f t="shared" ref="F4038:F4046" si="1214">IFERROR(VLOOKUP(C4038,Tabla_Insumos,3,FALSE),0)</f>
        <v>0</v>
      </c>
      <c r="G4038" s="286">
        <f t="shared" ref="G4038:G4046" si="1215">ROUND(E4038*F4038,2)</f>
        <v>0</v>
      </c>
    </row>
    <row r="4039" spans="1:7" s="229" customFormat="1" ht="24" customHeight="1" x14ac:dyDescent="0.2">
      <c r="A4039" s="224" t="str">
        <f t="shared" si="1211"/>
        <v/>
      </c>
      <c r="B4039" s="222" t="str">
        <f t="shared" si="1212"/>
        <v/>
      </c>
      <c r="C4039" s="223"/>
      <c r="D4039" s="224" t="str">
        <f t="shared" si="1213"/>
        <v/>
      </c>
      <c r="E4039" s="225"/>
      <c r="F4039" s="226">
        <f t="shared" si="1214"/>
        <v>0</v>
      </c>
      <c r="G4039" s="286">
        <f t="shared" si="1215"/>
        <v>0</v>
      </c>
    </row>
    <row r="4040" spans="1:7" s="229" customFormat="1" ht="24" customHeight="1" x14ac:dyDescent="0.2">
      <c r="A4040" s="224" t="str">
        <f t="shared" si="1211"/>
        <v/>
      </c>
      <c r="B4040" s="222" t="str">
        <f t="shared" si="1212"/>
        <v/>
      </c>
      <c r="C4040" s="223"/>
      <c r="D4040" s="224" t="str">
        <f t="shared" si="1213"/>
        <v/>
      </c>
      <c r="E4040" s="225"/>
      <c r="F4040" s="226">
        <f t="shared" si="1214"/>
        <v>0</v>
      </c>
      <c r="G4040" s="286">
        <f t="shared" si="1215"/>
        <v>0</v>
      </c>
    </row>
    <row r="4041" spans="1:7" s="229" customFormat="1" ht="24" customHeight="1" x14ac:dyDescent="0.2">
      <c r="A4041" s="224" t="str">
        <f t="shared" si="1211"/>
        <v/>
      </c>
      <c r="B4041" s="222" t="str">
        <f t="shared" si="1212"/>
        <v/>
      </c>
      <c r="C4041" s="223"/>
      <c r="D4041" s="224" t="str">
        <f t="shared" si="1213"/>
        <v/>
      </c>
      <c r="E4041" s="225"/>
      <c r="F4041" s="226">
        <f t="shared" si="1214"/>
        <v>0</v>
      </c>
      <c r="G4041" s="286">
        <f t="shared" si="1215"/>
        <v>0</v>
      </c>
    </row>
    <row r="4042" spans="1:7" s="229" customFormat="1" ht="24" customHeight="1" x14ac:dyDescent="0.2">
      <c r="A4042" s="224" t="str">
        <f t="shared" si="1211"/>
        <v/>
      </c>
      <c r="B4042" s="222" t="str">
        <f t="shared" si="1212"/>
        <v/>
      </c>
      <c r="C4042" s="223"/>
      <c r="D4042" s="224" t="str">
        <f t="shared" si="1213"/>
        <v/>
      </c>
      <c r="E4042" s="225"/>
      <c r="F4042" s="226">
        <f t="shared" si="1214"/>
        <v>0</v>
      </c>
      <c r="G4042" s="286">
        <f t="shared" si="1215"/>
        <v>0</v>
      </c>
    </row>
    <row r="4043" spans="1:7" s="229" customFormat="1" ht="24" customHeight="1" x14ac:dyDescent="0.2">
      <c r="A4043" s="224" t="str">
        <f t="shared" si="1211"/>
        <v/>
      </c>
      <c r="B4043" s="222" t="str">
        <f t="shared" si="1212"/>
        <v/>
      </c>
      <c r="C4043" s="223"/>
      <c r="D4043" s="224" t="str">
        <f t="shared" si="1213"/>
        <v/>
      </c>
      <c r="E4043" s="225"/>
      <c r="F4043" s="226">
        <f t="shared" si="1214"/>
        <v>0</v>
      </c>
      <c r="G4043" s="286">
        <f t="shared" si="1215"/>
        <v>0</v>
      </c>
    </row>
    <row r="4044" spans="1:7" s="229" customFormat="1" ht="24" customHeight="1" x14ac:dyDescent="0.2">
      <c r="A4044" s="224" t="str">
        <f t="shared" si="1211"/>
        <v/>
      </c>
      <c r="B4044" s="222" t="str">
        <f t="shared" si="1212"/>
        <v/>
      </c>
      <c r="C4044" s="223"/>
      <c r="D4044" s="224" t="str">
        <f t="shared" si="1213"/>
        <v/>
      </c>
      <c r="E4044" s="225"/>
      <c r="F4044" s="226">
        <f t="shared" si="1214"/>
        <v>0</v>
      </c>
      <c r="G4044" s="286">
        <f t="shared" si="1215"/>
        <v>0</v>
      </c>
    </row>
    <row r="4045" spans="1:7" s="229" customFormat="1" ht="24" customHeight="1" x14ac:dyDescent="0.2">
      <c r="A4045" s="224" t="str">
        <f t="shared" si="1211"/>
        <v/>
      </c>
      <c r="B4045" s="222" t="str">
        <f t="shared" si="1212"/>
        <v/>
      </c>
      <c r="C4045" s="223"/>
      <c r="D4045" s="224" t="str">
        <f t="shared" si="1213"/>
        <v/>
      </c>
      <c r="E4045" s="225"/>
      <c r="F4045" s="226">
        <f t="shared" si="1214"/>
        <v>0</v>
      </c>
      <c r="G4045" s="286">
        <f t="shared" si="1215"/>
        <v>0</v>
      </c>
    </row>
    <row r="4046" spans="1:7" s="229" customFormat="1" ht="24" customHeight="1" x14ac:dyDescent="0.2">
      <c r="A4046" s="224" t="str">
        <f t="shared" si="1211"/>
        <v/>
      </c>
      <c r="B4046" s="222" t="str">
        <f t="shared" si="1212"/>
        <v/>
      </c>
      <c r="C4046" s="223"/>
      <c r="D4046" s="224" t="str">
        <f t="shared" si="1213"/>
        <v/>
      </c>
      <c r="E4046" s="225"/>
      <c r="F4046" s="226">
        <f t="shared" si="1214"/>
        <v>0</v>
      </c>
      <c r="G4046" s="286">
        <f t="shared" si="1215"/>
        <v>0</v>
      </c>
    </row>
    <row r="4047" spans="1:7" ht="24" customHeight="1" x14ac:dyDescent="0.2">
      <c r="A4047" s="290"/>
      <c r="B4047" s="97"/>
      <c r="D4047" s="97"/>
      <c r="E4047" s="98"/>
      <c r="F4047" s="273" t="s">
        <v>33</v>
      </c>
      <c r="G4047" s="288">
        <f>SUBTOTAL(9,G4038:G4046)</f>
        <v>0</v>
      </c>
    </row>
    <row r="4048" spans="1:7" ht="24" customHeight="1" x14ac:dyDescent="0.2">
      <c r="A4048" s="291"/>
      <c r="B4048" s="97"/>
      <c r="D4048" s="97"/>
      <c r="E4048" s="98"/>
      <c r="G4048" s="289"/>
    </row>
    <row r="4049" spans="1:123" ht="24" customHeight="1" x14ac:dyDescent="0.2">
      <c r="A4049" s="292" t="str">
        <f>B4007</f>
        <v/>
      </c>
      <c r="B4049" s="293" t="str">
        <f>C4007</f>
        <v/>
      </c>
      <c r="C4049" s="104"/>
      <c r="D4049" s="104" t="s">
        <v>34</v>
      </c>
      <c r="E4049" s="105"/>
      <c r="F4049" s="295" t="s">
        <v>35</v>
      </c>
      <c r="G4049" s="294">
        <f>SUBTOTAL(9,G4012:G4048)</f>
        <v>0</v>
      </c>
    </row>
    <row r="4051" spans="1:123" ht="24" customHeight="1" x14ac:dyDescent="0.2">
      <c r="A4051" s="274" t="s">
        <v>37</v>
      </c>
      <c r="B4051" s="275"/>
      <c r="C4051" s="275"/>
      <c r="D4051" s="275"/>
      <c r="E4051" s="275"/>
      <c r="F4051" s="275"/>
      <c r="G4051" s="276"/>
    </row>
    <row r="4052" spans="1:123" ht="24" customHeight="1" x14ac:dyDescent="0.2">
      <c r="A4052" s="277" t="s">
        <v>602</v>
      </c>
      <c r="B4052" s="93" t="str">
        <f>Comitente</f>
        <v>DIRECCION PROVINCIAL DE ESPACIOS VERDES</v>
      </c>
      <c r="C4052" s="89"/>
      <c r="D4052" s="94"/>
      <c r="E4052" s="94"/>
      <c r="F4052" s="95"/>
      <c r="G4052" s="278"/>
    </row>
    <row r="4053" spans="1:123" ht="24" customHeight="1" x14ac:dyDescent="0.2">
      <c r="A4053" s="277" t="s">
        <v>603</v>
      </c>
      <c r="B4053" s="93">
        <f>Contratista</f>
        <v>0</v>
      </c>
      <c r="C4053" s="90"/>
      <c r="D4053" s="90"/>
      <c r="E4053" s="90"/>
      <c r="F4053" s="96"/>
      <c r="G4053" s="279"/>
    </row>
    <row r="4054" spans="1:123" ht="24" customHeight="1" x14ac:dyDescent="0.2">
      <c r="A4054" s="277" t="s">
        <v>24</v>
      </c>
      <c r="B4054" s="93" t="str">
        <f>Obra</f>
        <v>MANTENIMIENTO DEL ÁREA VERDE Y SISITEMA DE RIEGO DEL 
PARQUE BELGRANO E INFINITO POR DESCUBRIR - RENGLON 3</v>
      </c>
      <c r="C4054" s="90"/>
      <c r="D4054" s="90"/>
      <c r="E4054" s="90"/>
      <c r="F4054" s="96" t="s">
        <v>38</v>
      </c>
      <c r="G4054" s="280">
        <f>Fecha_Base</f>
        <v>44908</v>
      </c>
    </row>
    <row r="4055" spans="1:123" ht="24" customHeight="1" x14ac:dyDescent="0.2">
      <c r="A4055" s="281" t="s">
        <v>601</v>
      </c>
      <c r="B4055" s="91" t="str">
        <f>Ubicación</f>
        <v>CAPITAL</v>
      </c>
      <c r="C4055" s="91"/>
      <c r="D4055" s="97"/>
      <c r="E4055" s="98"/>
      <c r="G4055" s="282"/>
    </row>
    <row r="4056" spans="1:123" ht="24" customHeight="1" x14ac:dyDescent="0.2">
      <c r="A4056" s="281" t="s">
        <v>39</v>
      </c>
      <c r="B4056" s="100" t="str">
        <f>IFERROR(VALUE(LEFT(B4057,FIND(".",B4057)-1)),"")</f>
        <v/>
      </c>
      <c r="C4056" s="92" t="str">
        <f>IFERROR(VLOOKUP(B4056,Tabla_CyP,2,FALSE),"")</f>
        <v/>
      </c>
      <c r="E4056" s="98"/>
      <c r="G4056" s="282"/>
    </row>
    <row r="4057" spans="1:123" ht="24" customHeight="1" x14ac:dyDescent="0.2">
      <c r="A4057" s="281" t="s">
        <v>25</v>
      </c>
      <c r="B4057" s="101" t="str">
        <f>IFERROR(VLOOKUP(COUNTIF($A$1:A4057,"ANALISIS DE PRECIOS"),Tabla_NumeroItem,2,FALSE),"")</f>
        <v/>
      </c>
      <c r="C4057" s="92" t="str">
        <f>IFERROR(VLOOKUP(B4057,Tabla_CyP,2,FALSE),"")</f>
        <v/>
      </c>
      <c r="D4057" s="97"/>
      <c r="E4057" s="98"/>
      <c r="F4057" s="96" t="s">
        <v>26</v>
      </c>
      <c r="G4057" s="283" t="str">
        <f>IFERROR(VLOOKUP(B4057,Tabla_CyP,4,FALSE),"")</f>
        <v/>
      </c>
    </row>
    <row r="4058" spans="1:123" ht="24" customHeight="1" x14ac:dyDescent="0.2">
      <c r="A4058" s="281"/>
      <c r="B4058" s="91"/>
      <c r="D4058" s="97"/>
      <c r="E4058" s="98"/>
      <c r="G4058" s="282"/>
    </row>
    <row r="4059" spans="1:123" ht="24" customHeight="1" x14ac:dyDescent="0.2">
      <c r="A4059" s="331" t="s">
        <v>507</v>
      </c>
      <c r="B4059" s="332"/>
      <c r="C4059" s="333" t="s">
        <v>0</v>
      </c>
      <c r="D4059" s="333" t="s">
        <v>27</v>
      </c>
      <c r="E4059" s="335" t="s">
        <v>28</v>
      </c>
      <c r="F4059" s="337" t="s">
        <v>29</v>
      </c>
      <c r="G4059" s="337" t="s">
        <v>30</v>
      </c>
    </row>
    <row r="4060" spans="1:123" s="97" customFormat="1" ht="24" customHeight="1" x14ac:dyDescent="0.2">
      <c r="A4060" s="102" t="s">
        <v>508</v>
      </c>
      <c r="B4060" s="102" t="s">
        <v>509</v>
      </c>
      <c r="C4060" s="334"/>
      <c r="D4060" s="334"/>
      <c r="E4060" s="336"/>
      <c r="F4060" s="338"/>
      <c r="G4060" s="338"/>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284"/>
      <c r="B4061" s="103"/>
      <c r="C4061" s="143" t="s">
        <v>604</v>
      </c>
      <c r="D4061" s="104"/>
      <c r="E4061" s="105"/>
      <c r="F4061" s="106"/>
      <c r="G4061" s="285"/>
    </row>
    <row r="4062" spans="1:123" s="229" customFormat="1" ht="24" customHeight="1" x14ac:dyDescent="0.2">
      <c r="A4062" s="224" t="str">
        <f t="shared" ref="A4062:A4075" si="1216">IFERROR(VLOOKUP(C4062,Tabla_Insumos,4,FALSE),"")</f>
        <v/>
      </c>
      <c r="B4062" s="222" t="str">
        <f>IFERROR(VLOOKUP(C4062,Tabla_Insumos,5,FALSE),"")</f>
        <v/>
      </c>
      <c r="C4062" s="223"/>
      <c r="D4062" s="224" t="str">
        <f t="shared" ref="D4062:D4075" si="1217">IFERROR(VLOOKUP(C4062,Tabla_Insumos,2,FALSE),"")</f>
        <v/>
      </c>
      <c r="E4062" s="225"/>
      <c r="F4062" s="226">
        <f t="shared" ref="F4062:F4075" si="1218">IFERROR(VLOOKUP(C4062,Tabla_Insumos,3,FALSE),0)</f>
        <v>0</v>
      </c>
      <c r="G4062" s="286">
        <f>ROUND(E4062*F4062,2)</f>
        <v>0</v>
      </c>
    </row>
    <row r="4063" spans="1:123" s="229" customFormat="1" ht="24" customHeight="1" x14ac:dyDescent="0.2">
      <c r="A4063" s="224" t="str">
        <f t="shared" si="1216"/>
        <v/>
      </c>
      <c r="B4063" s="222" t="str">
        <f t="shared" ref="B4063:B4075" si="1219">IFERROR(VLOOKUP(C4063,Tabla_Insumos,5,FALSE),"")</f>
        <v/>
      </c>
      <c r="C4063" s="223"/>
      <c r="D4063" s="224" t="str">
        <f t="shared" si="1217"/>
        <v/>
      </c>
      <c r="E4063" s="225"/>
      <c r="F4063" s="226">
        <f t="shared" si="1218"/>
        <v>0</v>
      </c>
      <c r="G4063" s="286">
        <f t="shared" ref="G4063:G4075" si="1220">ROUND(E4063*F4063,2)</f>
        <v>0</v>
      </c>
    </row>
    <row r="4064" spans="1:123" s="229" customFormat="1" ht="24" customHeight="1" x14ac:dyDescent="0.2">
      <c r="A4064" s="224" t="str">
        <f t="shared" si="1216"/>
        <v/>
      </c>
      <c r="B4064" s="222" t="str">
        <f t="shared" si="1219"/>
        <v/>
      </c>
      <c r="C4064" s="223"/>
      <c r="D4064" s="224" t="str">
        <f t="shared" si="1217"/>
        <v/>
      </c>
      <c r="E4064" s="225"/>
      <c r="F4064" s="226">
        <f t="shared" si="1218"/>
        <v>0</v>
      </c>
      <c r="G4064" s="286">
        <f t="shared" si="1220"/>
        <v>0</v>
      </c>
    </row>
    <row r="4065" spans="1:7" s="229" customFormat="1" ht="24" customHeight="1" x14ac:dyDescent="0.2">
      <c r="A4065" s="224" t="str">
        <f t="shared" si="1216"/>
        <v/>
      </c>
      <c r="B4065" s="222" t="str">
        <f t="shared" si="1219"/>
        <v/>
      </c>
      <c r="C4065" s="223"/>
      <c r="D4065" s="224" t="str">
        <f t="shared" si="1217"/>
        <v/>
      </c>
      <c r="E4065" s="225"/>
      <c r="F4065" s="226">
        <f t="shared" si="1218"/>
        <v>0</v>
      </c>
      <c r="G4065" s="286">
        <f t="shared" si="1220"/>
        <v>0</v>
      </c>
    </row>
    <row r="4066" spans="1:7" s="229" customFormat="1" ht="24" customHeight="1" x14ac:dyDescent="0.2">
      <c r="A4066" s="224" t="str">
        <f t="shared" si="1216"/>
        <v/>
      </c>
      <c r="B4066" s="222" t="str">
        <f t="shared" si="1219"/>
        <v/>
      </c>
      <c r="C4066" s="223"/>
      <c r="D4066" s="224" t="str">
        <f t="shared" si="1217"/>
        <v/>
      </c>
      <c r="E4066" s="225"/>
      <c r="F4066" s="226">
        <f t="shared" si="1218"/>
        <v>0</v>
      </c>
      <c r="G4066" s="286">
        <f t="shared" si="1220"/>
        <v>0</v>
      </c>
    </row>
    <row r="4067" spans="1:7" s="229" customFormat="1" ht="24" customHeight="1" x14ac:dyDescent="0.2">
      <c r="A4067" s="224" t="str">
        <f t="shared" si="1216"/>
        <v/>
      </c>
      <c r="B4067" s="222" t="str">
        <f t="shared" si="1219"/>
        <v/>
      </c>
      <c r="C4067" s="223"/>
      <c r="D4067" s="224" t="str">
        <f t="shared" si="1217"/>
        <v/>
      </c>
      <c r="E4067" s="225"/>
      <c r="F4067" s="226">
        <f t="shared" si="1218"/>
        <v>0</v>
      </c>
      <c r="G4067" s="286">
        <f t="shared" si="1220"/>
        <v>0</v>
      </c>
    </row>
    <row r="4068" spans="1:7" s="229" customFormat="1" ht="24" customHeight="1" x14ac:dyDescent="0.2">
      <c r="A4068" s="224" t="str">
        <f t="shared" si="1216"/>
        <v/>
      </c>
      <c r="B4068" s="222" t="str">
        <f t="shared" si="1219"/>
        <v/>
      </c>
      <c r="C4068" s="223"/>
      <c r="D4068" s="224" t="str">
        <f t="shared" si="1217"/>
        <v/>
      </c>
      <c r="E4068" s="225"/>
      <c r="F4068" s="226">
        <f t="shared" si="1218"/>
        <v>0</v>
      </c>
      <c r="G4068" s="286">
        <f t="shared" si="1220"/>
        <v>0</v>
      </c>
    </row>
    <row r="4069" spans="1:7" s="229" customFormat="1" ht="24" customHeight="1" x14ac:dyDescent="0.2">
      <c r="A4069" s="224" t="str">
        <f t="shared" si="1216"/>
        <v/>
      </c>
      <c r="B4069" s="222" t="str">
        <f t="shared" si="1219"/>
        <v/>
      </c>
      <c r="C4069" s="223"/>
      <c r="D4069" s="224" t="str">
        <f t="shared" si="1217"/>
        <v/>
      </c>
      <c r="E4069" s="225"/>
      <c r="F4069" s="226">
        <f t="shared" si="1218"/>
        <v>0</v>
      </c>
      <c r="G4069" s="286">
        <f t="shared" si="1220"/>
        <v>0</v>
      </c>
    </row>
    <row r="4070" spans="1:7" s="229" customFormat="1" ht="24" customHeight="1" x14ac:dyDescent="0.2">
      <c r="A4070" s="224" t="str">
        <f t="shared" si="1216"/>
        <v/>
      </c>
      <c r="B4070" s="222" t="str">
        <f t="shared" si="1219"/>
        <v/>
      </c>
      <c r="C4070" s="223"/>
      <c r="D4070" s="224" t="str">
        <f t="shared" si="1217"/>
        <v/>
      </c>
      <c r="E4070" s="225"/>
      <c r="F4070" s="226">
        <f t="shared" si="1218"/>
        <v>0</v>
      </c>
      <c r="G4070" s="286">
        <f t="shared" si="1220"/>
        <v>0</v>
      </c>
    </row>
    <row r="4071" spans="1:7" s="229" customFormat="1" ht="24" customHeight="1" x14ac:dyDescent="0.2">
      <c r="A4071" s="224" t="str">
        <f t="shared" si="1216"/>
        <v/>
      </c>
      <c r="B4071" s="222" t="str">
        <f t="shared" si="1219"/>
        <v/>
      </c>
      <c r="C4071" s="223"/>
      <c r="D4071" s="224" t="str">
        <f t="shared" si="1217"/>
        <v/>
      </c>
      <c r="E4071" s="225"/>
      <c r="F4071" s="226">
        <f t="shared" si="1218"/>
        <v>0</v>
      </c>
      <c r="G4071" s="286">
        <f t="shared" si="1220"/>
        <v>0</v>
      </c>
    </row>
    <row r="4072" spans="1:7" s="229" customFormat="1" ht="24" customHeight="1" x14ac:dyDescent="0.2">
      <c r="A4072" s="224" t="str">
        <f t="shared" si="1216"/>
        <v/>
      </c>
      <c r="B4072" s="222" t="str">
        <f t="shared" si="1219"/>
        <v/>
      </c>
      <c r="C4072" s="223"/>
      <c r="D4072" s="224" t="str">
        <f t="shared" si="1217"/>
        <v/>
      </c>
      <c r="E4072" s="225"/>
      <c r="F4072" s="226">
        <f t="shared" si="1218"/>
        <v>0</v>
      </c>
      <c r="G4072" s="286">
        <f t="shared" si="1220"/>
        <v>0</v>
      </c>
    </row>
    <row r="4073" spans="1:7" s="229" customFormat="1" ht="24" customHeight="1" x14ac:dyDescent="0.2">
      <c r="A4073" s="224" t="str">
        <f t="shared" si="1216"/>
        <v/>
      </c>
      <c r="B4073" s="222" t="str">
        <f t="shared" si="1219"/>
        <v/>
      </c>
      <c r="C4073" s="223"/>
      <c r="D4073" s="224" t="str">
        <f t="shared" si="1217"/>
        <v/>
      </c>
      <c r="E4073" s="225"/>
      <c r="F4073" s="226">
        <f t="shared" si="1218"/>
        <v>0</v>
      </c>
      <c r="G4073" s="286">
        <f t="shared" si="1220"/>
        <v>0</v>
      </c>
    </row>
    <row r="4074" spans="1:7" s="229" customFormat="1" ht="24" customHeight="1" x14ac:dyDescent="0.2">
      <c r="A4074" s="224" t="str">
        <f t="shared" si="1216"/>
        <v/>
      </c>
      <c r="B4074" s="222" t="str">
        <f t="shared" si="1219"/>
        <v/>
      </c>
      <c r="C4074" s="223"/>
      <c r="D4074" s="224" t="str">
        <f t="shared" si="1217"/>
        <v/>
      </c>
      <c r="E4074" s="225"/>
      <c r="F4074" s="226">
        <f t="shared" si="1218"/>
        <v>0</v>
      </c>
      <c r="G4074" s="286">
        <f t="shared" si="1220"/>
        <v>0</v>
      </c>
    </row>
    <row r="4075" spans="1:7" s="229" customFormat="1" ht="24" customHeight="1" x14ac:dyDescent="0.2">
      <c r="A4075" s="224" t="str">
        <f t="shared" si="1216"/>
        <v/>
      </c>
      <c r="B4075" s="222" t="str">
        <f t="shared" si="1219"/>
        <v/>
      </c>
      <c r="C4075" s="223"/>
      <c r="D4075" s="224" t="str">
        <f t="shared" si="1217"/>
        <v/>
      </c>
      <c r="E4075" s="225"/>
      <c r="F4075" s="227">
        <f t="shared" si="1218"/>
        <v>0</v>
      </c>
      <c r="G4075" s="286">
        <f t="shared" si="1220"/>
        <v>0</v>
      </c>
    </row>
    <row r="4076" spans="1:7" ht="24" customHeight="1" x14ac:dyDescent="0.2">
      <c r="A4076" s="287"/>
      <c r="D4076" s="97"/>
      <c r="E4076" s="98"/>
      <c r="F4076" s="273" t="s">
        <v>31</v>
      </c>
      <c r="G4076" s="288">
        <f>SUBTOTAL(9,G4062:G4075)</f>
        <v>0</v>
      </c>
    </row>
    <row r="4077" spans="1:7" ht="24" customHeight="1" x14ac:dyDescent="0.2">
      <c r="A4077" s="287"/>
      <c r="C4077" s="107" t="s">
        <v>605</v>
      </c>
      <c r="D4077" s="97"/>
      <c r="E4077" s="98"/>
      <c r="G4077" s="289"/>
    </row>
    <row r="4078" spans="1:7" s="229" customFormat="1" ht="24" customHeight="1" x14ac:dyDescent="0.2">
      <c r="A4078" s="224" t="str">
        <f t="shared" ref="A4078:A4085" si="1221">IFERROR(VLOOKUP(C4078,Tabla_Insumos,4,FALSE),"")</f>
        <v/>
      </c>
      <c r="B4078" s="222">
        <f t="shared" ref="B4078:B4085" si="1222">IFERROR(VLOOKUP(A4078,Tabla_Indices,5,FALSE),"")</f>
        <v>0</v>
      </c>
      <c r="C4078" s="223"/>
      <c r="D4078" s="224" t="str">
        <f t="shared" ref="D4078:D4085" si="1223">IFERROR(VLOOKUP(C4078,Tabla_Insumos,2,FALSE),"")</f>
        <v/>
      </c>
      <c r="E4078" s="225"/>
      <c r="F4078" s="228">
        <f t="shared" ref="F4078:F4085" si="1224">IFERROR(VLOOKUP(C4078,Tabla_Insumos,3,FALSE),0)</f>
        <v>0</v>
      </c>
      <c r="G4078" s="286">
        <f>ROUND(E4078*F4078,2)</f>
        <v>0</v>
      </c>
    </row>
    <row r="4079" spans="1:7" s="229" customFormat="1" ht="24" customHeight="1" x14ac:dyDescent="0.2">
      <c r="A4079" s="224" t="str">
        <f t="shared" si="1221"/>
        <v/>
      </c>
      <c r="B4079" s="222">
        <f t="shared" si="1222"/>
        <v>0</v>
      </c>
      <c r="C4079" s="223"/>
      <c r="D4079" s="224" t="str">
        <f t="shared" si="1223"/>
        <v/>
      </c>
      <c r="E4079" s="225"/>
      <c r="F4079" s="228">
        <f t="shared" si="1224"/>
        <v>0</v>
      </c>
      <c r="G4079" s="286">
        <f>ROUND(E4079*F4079,2)</f>
        <v>0</v>
      </c>
    </row>
    <row r="4080" spans="1:7" s="229" customFormat="1" ht="24" customHeight="1" x14ac:dyDescent="0.2">
      <c r="A4080" s="224" t="str">
        <f t="shared" si="1221"/>
        <v/>
      </c>
      <c r="B4080" s="222">
        <f t="shared" si="1222"/>
        <v>0</v>
      </c>
      <c r="C4080" s="223"/>
      <c r="D4080" s="224" t="str">
        <f t="shared" si="1223"/>
        <v/>
      </c>
      <c r="E4080" s="225"/>
      <c r="F4080" s="228">
        <f t="shared" si="1224"/>
        <v>0</v>
      </c>
      <c r="G4080" s="286">
        <f t="shared" ref="G4080:G4085" si="1225">ROUND(E4080*F4080,2)</f>
        <v>0</v>
      </c>
    </row>
    <row r="4081" spans="1:7" s="229" customFormat="1" ht="24" customHeight="1" x14ac:dyDescent="0.2">
      <c r="A4081" s="224" t="str">
        <f t="shared" si="1221"/>
        <v/>
      </c>
      <c r="B4081" s="222">
        <f t="shared" si="1222"/>
        <v>0</v>
      </c>
      <c r="C4081" s="223"/>
      <c r="D4081" s="224" t="str">
        <f t="shared" si="1223"/>
        <v/>
      </c>
      <c r="E4081" s="225"/>
      <c r="F4081" s="228">
        <f t="shared" si="1224"/>
        <v>0</v>
      </c>
      <c r="G4081" s="286">
        <f t="shared" si="1225"/>
        <v>0</v>
      </c>
    </row>
    <row r="4082" spans="1:7" s="229" customFormat="1" ht="24" customHeight="1" x14ac:dyDescent="0.2">
      <c r="A4082" s="224" t="str">
        <f t="shared" si="1221"/>
        <v/>
      </c>
      <c r="B4082" s="222">
        <f t="shared" si="1222"/>
        <v>0</v>
      </c>
      <c r="C4082" s="223"/>
      <c r="D4082" s="224" t="str">
        <f t="shared" si="1223"/>
        <v/>
      </c>
      <c r="E4082" s="225"/>
      <c r="F4082" s="226">
        <f t="shared" si="1224"/>
        <v>0</v>
      </c>
      <c r="G4082" s="286">
        <f t="shared" si="1225"/>
        <v>0</v>
      </c>
    </row>
    <row r="4083" spans="1:7" s="229" customFormat="1" ht="24" customHeight="1" x14ac:dyDescent="0.2">
      <c r="A4083" s="224" t="str">
        <f t="shared" si="1221"/>
        <v/>
      </c>
      <c r="B4083" s="222">
        <f t="shared" si="1222"/>
        <v>0</v>
      </c>
      <c r="C4083" s="223"/>
      <c r="D4083" s="224" t="str">
        <f t="shared" si="1223"/>
        <v/>
      </c>
      <c r="E4083" s="225"/>
      <c r="F4083" s="226">
        <f t="shared" si="1224"/>
        <v>0</v>
      </c>
      <c r="G4083" s="286">
        <f t="shared" si="1225"/>
        <v>0</v>
      </c>
    </row>
    <row r="4084" spans="1:7" s="229" customFormat="1" ht="24" customHeight="1" x14ac:dyDescent="0.2">
      <c r="A4084" s="224" t="str">
        <f t="shared" si="1221"/>
        <v/>
      </c>
      <c r="B4084" s="222">
        <f t="shared" si="1222"/>
        <v>0</v>
      </c>
      <c r="C4084" s="223"/>
      <c r="D4084" s="224" t="str">
        <f t="shared" si="1223"/>
        <v/>
      </c>
      <c r="E4084" s="225"/>
      <c r="F4084" s="226">
        <f t="shared" si="1224"/>
        <v>0</v>
      </c>
      <c r="G4084" s="286">
        <f t="shared" si="1225"/>
        <v>0</v>
      </c>
    </row>
    <row r="4085" spans="1:7" s="229" customFormat="1" ht="24" customHeight="1" x14ac:dyDescent="0.2">
      <c r="A4085" s="224" t="str">
        <f t="shared" si="1221"/>
        <v/>
      </c>
      <c r="B4085" s="222">
        <f t="shared" si="1222"/>
        <v>0</v>
      </c>
      <c r="C4085" s="223"/>
      <c r="D4085" s="224" t="str">
        <f t="shared" si="1223"/>
        <v/>
      </c>
      <c r="E4085" s="225"/>
      <c r="F4085" s="226">
        <f t="shared" si="1224"/>
        <v>0</v>
      </c>
      <c r="G4085" s="286">
        <f t="shared" si="1225"/>
        <v>0</v>
      </c>
    </row>
    <row r="4086" spans="1:7" ht="24" customHeight="1" x14ac:dyDescent="0.2">
      <c r="A4086" s="287"/>
      <c r="D4086" s="97"/>
      <c r="E4086" s="98"/>
      <c r="F4086" s="273" t="s">
        <v>32</v>
      </c>
      <c r="G4086" s="288">
        <f>SUBTOTAL(9,G4078:G4085)</f>
        <v>0</v>
      </c>
    </row>
    <row r="4087" spans="1:7" ht="24" customHeight="1" x14ac:dyDescent="0.2">
      <c r="A4087" s="287"/>
      <c r="C4087" s="107" t="s">
        <v>606</v>
      </c>
      <c r="D4087" s="97"/>
      <c r="E4087" s="98"/>
      <c r="G4087" s="289"/>
    </row>
    <row r="4088" spans="1:7" s="229" customFormat="1" ht="24" customHeight="1" x14ac:dyDescent="0.2">
      <c r="A4088" s="224" t="str">
        <f t="shared" ref="A4088:A4096" si="1226">IFERROR(VLOOKUP(C4088,Tabla_Insumos,4,FALSE),"")</f>
        <v/>
      </c>
      <c r="B4088" s="222" t="str">
        <f t="shared" ref="B4088:B4096" si="1227">IFERROR(VLOOKUP(C4088,Tabla_Insumos,5,FALSE),"")</f>
        <v/>
      </c>
      <c r="C4088" s="223"/>
      <c r="D4088" s="224" t="str">
        <f t="shared" ref="D4088:D4096" si="1228">IFERROR(VLOOKUP(C4088,Tabla_Insumos,2,FALSE),"")</f>
        <v/>
      </c>
      <c r="E4088" s="225"/>
      <c r="F4088" s="226">
        <f t="shared" ref="F4088:F4096" si="1229">IFERROR(VLOOKUP(C4088,Tabla_Insumos,3,FALSE),0)</f>
        <v>0</v>
      </c>
      <c r="G4088" s="286">
        <f t="shared" ref="G4088:G4096" si="1230">ROUND(E4088*F4088,2)</f>
        <v>0</v>
      </c>
    </row>
    <row r="4089" spans="1:7" s="229" customFormat="1" ht="24" customHeight="1" x14ac:dyDescent="0.2">
      <c r="A4089" s="224" t="str">
        <f t="shared" si="1226"/>
        <v/>
      </c>
      <c r="B4089" s="222" t="str">
        <f t="shared" si="1227"/>
        <v/>
      </c>
      <c r="C4089" s="223"/>
      <c r="D4089" s="224" t="str">
        <f t="shared" si="1228"/>
        <v/>
      </c>
      <c r="E4089" s="225"/>
      <c r="F4089" s="226">
        <f t="shared" si="1229"/>
        <v>0</v>
      </c>
      <c r="G4089" s="286">
        <f t="shared" si="1230"/>
        <v>0</v>
      </c>
    </row>
    <row r="4090" spans="1:7" s="229" customFormat="1" ht="24" customHeight="1" x14ac:dyDescent="0.2">
      <c r="A4090" s="224" t="str">
        <f t="shared" si="1226"/>
        <v/>
      </c>
      <c r="B4090" s="222" t="str">
        <f t="shared" si="1227"/>
        <v/>
      </c>
      <c r="C4090" s="223"/>
      <c r="D4090" s="224" t="str">
        <f t="shared" si="1228"/>
        <v/>
      </c>
      <c r="E4090" s="225"/>
      <c r="F4090" s="226">
        <f t="shared" si="1229"/>
        <v>0</v>
      </c>
      <c r="G4090" s="286">
        <f t="shared" si="1230"/>
        <v>0</v>
      </c>
    </row>
    <row r="4091" spans="1:7" s="229" customFormat="1" ht="24" customHeight="1" x14ac:dyDescent="0.2">
      <c r="A4091" s="224" t="str">
        <f t="shared" si="1226"/>
        <v/>
      </c>
      <c r="B4091" s="222" t="str">
        <f t="shared" si="1227"/>
        <v/>
      </c>
      <c r="C4091" s="223"/>
      <c r="D4091" s="224" t="str">
        <f t="shared" si="1228"/>
        <v/>
      </c>
      <c r="E4091" s="225"/>
      <c r="F4091" s="226">
        <f t="shared" si="1229"/>
        <v>0</v>
      </c>
      <c r="G4091" s="286">
        <f t="shared" si="1230"/>
        <v>0</v>
      </c>
    </row>
    <row r="4092" spans="1:7" s="229" customFormat="1" ht="24" customHeight="1" x14ac:dyDescent="0.2">
      <c r="A4092" s="224" t="str">
        <f t="shared" si="1226"/>
        <v/>
      </c>
      <c r="B4092" s="222" t="str">
        <f t="shared" si="1227"/>
        <v/>
      </c>
      <c r="C4092" s="223"/>
      <c r="D4092" s="224" t="str">
        <f t="shared" si="1228"/>
        <v/>
      </c>
      <c r="E4092" s="225"/>
      <c r="F4092" s="226">
        <f t="shared" si="1229"/>
        <v>0</v>
      </c>
      <c r="G4092" s="286">
        <f t="shared" si="1230"/>
        <v>0</v>
      </c>
    </row>
    <row r="4093" spans="1:7" s="229" customFormat="1" ht="24" customHeight="1" x14ac:dyDescent="0.2">
      <c r="A4093" s="224" t="str">
        <f t="shared" si="1226"/>
        <v/>
      </c>
      <c r="B4093" s="222" t="str">
        <f t="shared" si="1227"/>
        <v/>
      </c>
      <c r="C4093" s="223"/>
      <c r="D4093" s="224" t="str">
        <f t="shared" si="1228"/>
        <v/>
      </c>
      <c r="E4093" s="225"/>
      <c r="F4093" s="226">
        <f t="shared" si="1229"/>
        <v>0</v>
      </c>
      <c r="G4093" s="286">
        <f t="shared" si="1230"/>
        <v>0</v>
      </c>
    </row>
    <row r="4094" spans="1:7" s="229" customFormat="1" ht="24" customHeight="1" x14ac:dyDescent="0.2">
      <c r="A4094" s="224" t="str">
        <f t="shared" si="1226"/>
        <v/>
      </c>
      <c r="B4094" s="222" t="str">
        <f t="shared" si="1227"/>
        <v/>
      </c>
      <c r="C4094" s="223"/>
      <c r="D4094" s="224" t="str">
        <f t="shared" si="1228"/>
        <v/>
      </c>
      <c r="E4094" s="225"/>
      <c r="F4094" s="226">
        <f t="shared" si="1229"/>
        <v>0</v>
      </c>
      <c r="G4094" s="286">
        <f t="shared" si="1230"/>
        <v>0</v>
      </c>
    </row>
    <row r="4095" spans="1:7" s="229" customFormat="1" ht="24" customHeight="1" x14ac:dyDescent="0.2">
      <c r="A4095" s="224" t="str">
        <f t="shared" si="1226"/>
        <v/>
      </c>
      <c r="B4095" s="222" t="str">
        <f t="shared" si="1227"/>
        <v/>
      </c>
      <c r="C4095" s="223"/>
      <c r="D4095" s="224" t="str">
        <f t="shared" si="1228"/>
        <v/>
      </c>
      <c r="E4095" s="225"/>
      <c r="F4095" s="226">
        <f t="shared" si="1229"/>
        <v>0</v>
      </c>
      <c r="G4095" s="286">
        <f t="shared" si="1230"/>
        <v>0</v>
      </c>
    </row>
    <row r="4096" spans="1:7" s="229" customFormat="1" ht="24" customHeight="1" x14ac:dyDescent="0.2">
      <c r="A4096" s="224" t="str">
        <f t="shared" si="1226"/>
        <v/>
      </c>
      <c r="B4096" s="222" t="str">
        <f t="shared" si="1227"/>
        <v/>
      </c>
      <c r="C4096" s="223"/>
      <c r="D4096" s="224" t="str">
        <f t="shared" si="1228"/>
        <v/>
      </c>
      <c r="E4096" s="225"/>
      <c r="F4096" s="226">
        <f t="shared" si="1229"/>
        <v>0</v>
      </c>
      <c r="G4096" s="286">
        <f t="shared" si="1230"/>
        <v>0</v>
      </c>
    </row>
    <row r="4097" spans="1:123" ht="24" customHeight="1" x14ac:dyDescent="0.2">
      <c r="A4097" s="290"/>
      <c r="B4097" s="97"/>
      <c r="D4097" s="97"/>
      <c r="E4097" s="98"/>
      <c r="F4097" s="273" t="s">
        <v>33</v>
      </c>
      <c r="G4097" s="288">
        <f>SUBTOTAL(9,G4088:G4096)</f>
        <v>0</v>
      </c>
    </row>
    <row r="4098" spans="1:123" ht="24" customHeight="1" x14ac:dyDescent="0.2">
      <c r="A4098" s="291"/>
      <c r="B4098" s="97"/>
      <c r="D4098" s="97"/>
      <c r="E4098" s="98"/>
      <c r="G4098" s="289"/>
    </row>
    <row r="4099" spans="1:123" ht="24" customHeight="1" x14ac:dyDescent="0.2">
      <c r="A4099" s="292" t="str">
        <f>B4057</f>
        <v/>
      </c>
      <c r="B4099" s="293" t="str">
        <f>C4057</f>
        <v/>
      </c>
      <c r="C4099" s="104"/>
      <c r="D4099" s="104" t="s">
        <v>34</v>
      </c>
      <c r="E4099" s="105"/>
      <c r="F4099" s="295" t="s">
        <v>35</v>
      </c>
      <c r="G4099" s="294">
        <f>SUBTOTAL(9,G4062:G4098)</f>
        <v>0</v>
      </c>
    </row>
    <row r="4101" spans="1:123" ht="24" customHeight="1" x14ac:dyDescent="0.2">
      <c r="A4101" s="274" t="s">
        <v>37</v>
      </c>
      <c r="B4101" s="275"/>
      <c r="C4101" s="275"/>
      <c r="D4101" s="275"/>
      <c r="E4101" s="275"/>
      <c r="F4101" s="275"/>
      <c r="G4101" s="276"/>
    </row>
    <row r="4102" spans="1:123" ht="24" customHeight="1" x14ac:dyDescent="0.2">
      <c r="A4102" s="277" t="s">
        <v>602</v>
      </c>
      <c r="B4102" s="93" t="str">
        <f>Comitente</f>
        <v>DIRECCION PROVINCIAL DE ESPACIOS VERDES</v>
      </c>
      <c r="C4102" s="89"/>
      <c r="D4102" s="94"/>
      <c r="E4102" s="94"/>
      <c r="F4102" s="95"/>
      <c r="G4102" s="278"/>
    </row>
    <row r="4103" spans="1:123" ht="24" customHeight="1" x14ac:dyDescent="0.2">
      <c r="A4103" s="277" t="s">
        <v>603</v>
      </c>
      <c r="B4103" s="93">
        <f>Contratista</f>
        <v>0</v>
      </c>
      <c r="C4103" s="90"/>
      <c r="D4103" s="90"/>
      <c r="E4103" s="90"/>
      <c r="F4103" s="96"/>
      <c r="G4103" s="279"/>
    </row>
    <row r="4104" spans="1:123" ht="24" customHeight="1" x14ac:dyDescent="0.2">
      <c r="A4104" s="277" t="s">
        <v>24</v>
      </c>
      <c r="B4104" s="93" t="str">
        <f>Obra</f>
        <v>MANTENIMIENTO DEL ÁREA VERDE Y SISITEMA DE RIEGO DEL 
PARQUE BELGRANO E INFINITO POR DESCUBRIR - RENGLON 3</v>
      </c>
      <c r="C4104" s="90"/>
      <c r="D4104" s="90"/>
      <c r="E4104" s="90"/>
      <c r="F4104" s="96" t="s">
        <v>38</v>
      </c>
      <c r="G4104" s="280">
        <f>Fecha_Base</f>
        <v>44908</v>
      </c>
    </row>
    <row r="4105" spans="1:123" ht="24" customHeight="1" x14ac:dyDescent="0.2">
      <c r="A4105" s="281" t="s">
        <v>601</v>
      </c>
      <c r="B4105" s="91" t="str">
        <f>Ubicación</f>
        <v>CAPITAL</v>
      </c>
      <c r="C4105" s="91"/>
      <c r="D4105" s="97"/>
      <c r="E4105" s="98"/>
      <c r="G4105" s="282"/>
    </row>
    <row r="4106" spans="1:123" ht="24" customHeight="1" x14ac:dyDescent="0.2">
      <c r="A4106" s="281" t="s">
        <v>39</v>
      </c>
      <c r="B4106" s="100" t="str">
        <f>IFERROR(VALUE(LEFT(B4107,FIND(".",B4107)-1)),"")</f>
        <v/>
      </c>
      <c r="C4106" s="92" t="str">
        <f>IFERROR(VLOOKUP(B4106,Tabla_CyP,2,FALSE),"")</f>
        <v/>
      </c>
      <c r="E4106" s="98"/>
      <c r="G4106" s="282"/>
    </row>
    <row r="4107" spans="1:123" ht="24" customHeight="1" x14ac:dyDescent="0.2">
      <c r="A4107" s="281" t="s">
        <v>25</v>
      </c>
      <c r="B4107" s="101" t="str">
        <f>IFERROR(VLOOKUP(COUNTIF($A$1:A4107,"ANALISIS DE PRECIOS"),Tabla_NumeroItem,2,FALSE),"")</f>
        <v/>
      </c>
      <c r="C4107" s="92" t="str">
        <f>IFERROR(VLOOKUP(B4107,Tabla_CyP,2,FALSE),"")</f>
        <v/>
      </c>
      <c r="D4107" s="97"/>
      <c r="E4107" s="98"/>
      <c r="F4107" s="96" t="s">
        <v>26</v>
      </c>
      <c r="G4107" s="283" t="str">
        <f>IFERROR(VLOOKUP(B4107,Tabla_CyP,4,FALSE),"")</f>
        <v/>
      </c>
    </row>
    <row r="4108" spans="1:123" ht="24" customHeight="1" x14ac:dyDescent="0.2">
      <c r="A4108" s="281"/>
      <c r="B4108" s="91"/>
      <c r="D4108" s="97"/>
      <c r="E4108" s="98"/>
      <c r="G4108" s="282"/>
    </row>
    <row r="4109" spans="1:123" ht="24" customHeight="1" x14ac:dyDescent="0.2">
      <c r="A4109" s="331" t="s">
        <v>507</v>
      </c>
      <c r="B4109" s="332"/>
      <c r="C4109" s="333" t="s">
        <v>0</v>
      </c>
      <c r="D4109" s="333" t="s">
        <v>27</v>
      </c>
      <c r="E4109" s="335" t="s">
        <v>28</v>
      </c>
      <c r="F4109" s="337" t="s">
        <v>29</v>
      </c>
      <c r="G4109" s="337" t="s">
        <v>30</v>
      </c>
    </row>
    <row r="4110" spans="1:123" s="97" customFormat="1" ht="24" customHeight="1" x14ac:dyDescent="0.2">
      <c r="A4110" s="102" t="s">
        <v>508</v>
      </c>
      <c r="B4110" s="102" t="s">
        <v>509</v>
      </c>
      <c r="C4110" s="334"/>
      <c r="D4110" s="334"/>
      <c r="E4110" s="336"/>
      <c r="F4110" s="338"/>
      <c r="G4110" s="338"/>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284"/>
      <c r="B4111" s="103"/>
      <c r="C4111" s="143" t="s">
        <v>604</v>
      </c>
      <c r="D4111" s="104"/>
      <c r="E4111" s="105"/>
      <c r="F4111" s="106"/>
      <c r="G4111" s="285"/>
    </row>
    <row r="4112" spans="1:123" s="229" customFormat="1" ht="24" customHeight="1" x14ac:dyDescent="0.2">
      <c r="A4112" s="224" t="str">
        <f t="shared" ref="A4112:A4125" si="1231">IFERROR(VLOOKUP(C4112,Tabla_Insumos,4,FALSE),"")</f>
        <v/>
      </c>
      <c r="B4112" s="222" t="str">
        <f>IFERROR(VLOOKUP(C4112,Tabla_Insumos,5,FALSE),"")</f>
        <v/>
      </c>
      <c r="C4112" s="223"/>
      <c r="D4112" s="224" t="str">
        <f t="shared" ref="D4112:D4125" si="1232">IFERROR(VLOOKUP(C4112,Tabla_Insumos,2,FALSE),"")</f>
        <v/>
      </c>
      <c r="E4112" s="225"/>
      <c r="F4112" s="226">
        <f t="shared" ref="F4112:F4125" si="1233">IFERROR(VLOOKUP(C4112,Tabla_Insumos,3,FALSE),0)</f>
        <v>0</v>
      </c>
      <c r="G4112" s="286">
        <f>ROUND(E4112*F4112,2)</f>
        <v>0</v>
      </c>
    </row>
    <row r="4113" spans="1:7" s="229" customFormat="1" ht="24" customHeight="1" x14ac:dyDescent="0.2">
      <c r="A4113" s="224" t="str">
        <f t="shared" si="1231"/>
        <v/>
      </c>
      <c r="B4113" s="222" t="str">
        <f t="shared" ref="B4113:B4125" si="1234">IFERROR(VLOOKUP(C4113,Tabla_Insumos,5,FALSE),"")</f>
        <v/>
      </c>
      <c r="C4113" s="223"/>
      <c r="D4113" s="224" t="str">
        <f t="shared" si="1232"/>
        <v/>
      </c>
      <c r="E4113" s="225"/>
      <c r="F4113" s="226">
        <f t="shared" si="1233"/>
        <v>0</v>
      </c>
      <c r="G4113" s="286">
        <f t="shared" ref="G4113:G4125" si="1235">ROUND(E4113*F4113,2)</f>
        <v>0</v>
      </c>
    </row>
    <row r="4114" spans="1:7" s="229" customFormat="1" ht="24" customHeight="1" x14ac:dyDescent="0.2">
      <c r="A4114" s="224" t="str">
        <f t="shared" si="1231"/>
        <v/>
      </c>
      <c r="B4114" s="222" t="str">
        <f t="shared" si="1234"/>
        <v/>
      </c>
      <c r="C4114" s="223"/>
      <c r="D4114" s="224" t="str">
        <f t="shared" si="1232"/>
        <v/>
      </c>
      <c r="E4114" s="225"/>
      <c r="F4114" s="226">
        <f t="shared" si="1233"/>
        <v>0</v>
      </c>
      <c r="G4114" s="286">
        <f t="shared" si="1235"/>
        <v>0</v>
      </c>
    </row>
    <row r="4115" spans="1:7" s="229" customFormat="1" ht="24" customHeight="1" x14ac:dyDescent="0.2">
      <c r="A4115" s="224" t="str">
        <f t="shared" si="1231"/>
        <v/>
      </c>
      <c r="B4115" s="222" t="str">
        <f t="shared" si="1234"/>
        <v/>
      </c>
      <c r="C4115" s="223"/>
      <c r="D4115" s="224" t="str">
        <f t="shared" si="1232"/>
        <v/>
      </c>
      <c r="E4115" s="225"/>
      <c r="F4115" s="226">
        <f t="shared" si="1233"/>
        <v>0</v>
      </c>
      <c r="G4115" s="286">
        <f t="shared" si="1235"/>
        <v>0</v>
      </c>
    </row>
    <row r="4116" spans="1:7" s="229" customFormat="1" ht="24" customHeight="1" x14ac:dyDescent="0.2">
      <c r="A4116" s="224" t="str">
        <f t="shared" si="1231"/>
        <v/>
      </c>
      <c r="B4116" s="222" t="str">
        <f t="shared" si="1234"/>
        <v/>
      </c>
      <c r="C4116" s="223"/>
      <c r="D4116" s="224" t="str">
        <f t="shared" si="1232"/>
        <v/>
      </c>
      <c r="E4116" s="225"/>
      <c r="F4116" s="226">
        <f t="shared" si="1233"/>
        <v>0</v>
      </c>
      <c r="G4116" s="286">
        <f t="shared" si="1235"/>
        <v>0</v>
      </c>
    </row>
    <row r="4117" spans="1:7" s="229" customFormat="1" ht="24" customHeight="1" x14ac:dyDescent="0.2">
      <c r="A4117" s="224" t="str">
        <f t="shared" si="1231"/>
        <v/>
      </c>
      <c r="B4117" s="222" t="str">
        <f t="shared" si="1234"/>
        <v/>
      </c>
      <c r="C4117" s="223"/>
      <c r="D4117" s="224" t="str">
        <f t="shared" si="1232"/>
        <v/>
      </c>
      <c r="E4117" s="225"/>
      <c r="F4117" s="226">
        <f t="shared" si="1233"/>
        <v>0</v>
      </c>
      <c r="G4117" s="286">
        <f t="shared" si="1235"/>
        <v>0</v>
      </c>
    </row>
    <row r="4118" spans="1:7" s="229" customFormat="1" ht="24" customHeight="1" x14ac:dyDescent="0.2">
      <c r="A4118" s="224" t="str">
        <f t="shared" si="1231"/>
        <v/>
      </c>
      <c r="B4118" s="222" t="str">
        <f t="shared" si="1234"/>
        <v/>
      </c>
      <c r="C4118" s="223"/>
      <c r="D4118" s="224" t="str">
        <f t="shared" si="1232"/>
        <v/>
      </c>
      <c r="E4118" s="225"/>
      <c r="F4118" s="226">
        <f t="shared" si="1233"/>
        <v>0</v>
      </c>
      <c r="G4118" s="286">
        <f t="shared" si="1235"/>
        <v>0</v>
      </c>
    </row>
    <row r="4119" spans="1:7" s="229" customFormat="1" ht="24" customHeight="1" x14ac:dyDescent="0.2">
      <c r="A4119" s="224" t="str">
        <f t="shared" si="1231"/>
        <v/>
      </c>
      <c r="B4119" s="222" t="str">
        <f t="shared" si="1234"/>
        <v/>
      </c>
      <c r="C4119" s="223"/>
      <c r="D4119" s="224" t="str">
        <f t="shared" si="1232"/>
        <v/>
      </c>
      <c r="E4119" s="225"/>
      <c r="F4119" s="226">
        <f t="shared" si="1233"/>
        <v>0</v>
      </c>
      <c r="G4119" s="286">
        <f t="shared" si="1235"/>
        <v>0</v>
      </c>
    </row>
    <row r="4120" spans="1:7" s="229" customFormat="1" ht="24" customHeight="1" x14ac:dyDescent="0.2">
      <c r="A4120" s="224" t="str">
        <f t="shared" si="1231"/>
        <v/>
      </c>
      <c r="B4120" s="222" t="str">
        <f t="shared" si="1234"/>
        <v/>
      </c>
      <c r="C4120" s="223"/>
      <c r="D4120" s="224" t="str">
        <f t="shared" si="1232"/>
        <v/>
      </c>
      <c r="E4120" s="225"/>
      <c r="F4120" s="226">
        <f t="shared" si="1233"/>
        <v>0</v>
      </c>
      <c r="G4120" s="286">
        <f t="shared" si="1235"/>
        <v>0</v>
      </c>
    </row>
    <row r="4121" spans="1:7" s="229" customFormat="1" ht="24" customHeight="1" x14ac:dyDescent="0.2">
      <c r="A4121" s="224" t="str">
        <f t="shared" si="1231"/>
        <v/>
      </c>
      <c r="B4121" s="222" t="str">
        <f t="shared" si="1234"/>
        <v/>
      </c>
      <c r="C4121" s="223"/>
      <c r="D4121" s="224" t="str">
        <f t="shared" si="1232"/>
        <v/>
      </c>
      <c r="E4121" s="225"/>
      <c r="F4121" s="226">
        <f t="shared" si="1233"/>
        <v>0</v>
      </c>
      <c r="G4121" s="286">
        <f t="shared" si="1235"/>
        <v>0</v>
      </c>
    </row>
    <row r="4122" spans="1:7" s="229" customFormat="1" ht="24" customHeight="1" x14ac:dyDescent="0.2">
      <c r="A4122" s="224" t="str">
        <f t="shared" si="1231"/>
        <v/>
      </c>
      <c r="B4122" s="222" t="str">
        <f t="shared" si="1234"/>
        <v/>
      </c>
      <c r="C4122" s="223"/>
      <c r="D4122" s="224" t="str">
        <f t="shared" si="1232"/>
        <v/>
      </c>
      <c r="E4122" s="225"/>
      <c r="F4122" s="226">
        <f t="shared" si="1233"/>
        <v>0</v>
      </c>
      <c r="G4122" s="286">
        <f t="shared" si="1235"/>
        <v>0</v>
      </c>
    </row>
    <row r="4123" spans="1:7" s="229" customFormat="1" ht="24" customHeight="1" x14ac:dyDescent="0.2">
      <c r="A4123" s="224" t="str">
        <f t="shared" si="1231"/>
        <v/>
      </c>
      <c r="B4123" s="222" t="str">
        <f t="shared" si="1234"/>
        <v/>
      </c>
      <c r="C4123" s="223"/>
      <c r="D4123" s="224" t="str">
        <f t="shared" si="1232"/>
        <v/>
      </c>
      <c r="E4123" s="225"/>
      <c r="F4123" s="226">
        <f t="shared" si="1233"/>
        <v>0</v>
      </c>
      <c r="G4123" s="286">
        <f t="shared" si="1235"/>
        <v>0</v>
      </c>
    </row>
    <row r="4124" spans="1:7" s="229" customFormat="1" ht="24" customHeight="1" x14ac:dyDescent="0.2">
      <c r="A4124" s="224" t="str">
        <f t="shared" si="1231"/>
        <v/>
      </c>
      <c r="B4124" s="222" t="str">
        <f t="shared" si="1234"/>
        <v/>
      </c>
      <c r="C4124" s="223"/>
      <c r="D4124" s="224" t="str">
        <f t="shared" si="1232"/>
        <v/>
      </c>
      <c r="E4124" s="225"/>
      <c r="F4124" s="226">
        <f t="shared" si="1233"/>
        <v>0</v>
      </c>
      <c r="G4124" s="286">
        <f t="shared" si="1235"/>
        <v>0</v>
      </c>
    </row>
    <row r="4125" spans="1:7" s="229" customFormat="1" ht="24" customHeight="1" x14ac:dyDescent="0.2">
      <c r="A4125" s="224" t="str">
        <f t="shared" si="1231"/>
        <v/>
      </c>
      <c r="B4125" s="222" t="str">
        <f t="shared" si="1234"/>
        <v/>
      </c>
      <c r="C4125" s="223"/>
      <c r="D4125" s="224" t="str">
        <f t="shared" si="1232"/>
        <v/>
      </c>
      <c r="E4125" s="225"/>
      <c r="F4125" s="227">
        <f t="shared" si="1233"/>
        <v>0</v>
      </c>
      <c r="G4125" s="286">
        <f t="shared" si="1235"/>
        <v>0</v>
      </c>
    </row>
    <row r="4126" spans="1:7" ht="24" customHeight="1" x14ac:dyDescent="0.2">
      <c r="A4126" s="287"/>
      <c r="D4126" s="97"/>
      <c r="E4126" s="98"/>
      <c r="F4126" s="273" t="s">
        <v>31</v>
      </c>
      <c r="G4126" s="288">
        <f>SUBTOTAL(9,G4112:G4125)</f>
        <v>0</v>
      </c>
    </row>
    <row r="4127" spans="1:7" ht="24" customHeight="1" x14ac:dyDescent="0.2">
      <c r="A4127" s="287"/>
      <c r="C4127" s="107" t="s">
        <v>605</v>
      </c>
      <c r="D4127" s="97"/>
      <c r="E4127" s="98"/>
      <c r="G4127" s="289"/>
    </row>
    <row r="4128" spans="1:7" s="229" customFormat="1" ht="24" customHeight="1" x14ac:dyDescent="0.2">
      <c r="A4128" s="224" t="str">
        <f t="shared" ref="A4128:A4135" si="1236">IFERROR(VLOOKUP(C4128,Tabla_Insumos,4,FALSE),"")</f>
        <v/>
      </c>
      <c r="B4128" s="222">
        <f t="shared" ref="B4128:B4135" si="1237">IFERROR(VLOOKUP(A4128,Tabla_Indices,5,FALSE),"")</f>
        <v>0</v>
      </c>
      <c r="C4128" s="223"/>
      <c r="D4128" s="224" t="str">
        <f t="shared" ref="D4128:D4135" si="1238">IFERROR(VLOOKUP(C4128,Tabla_Insumos,2,FALSE),"")</f>
        <v/>
      </c>
      <c r="E4128" s="225"/>
      <c r="F4128" s="228">
        <f t="shared" ref="F4128:F4135" si="1239">IFERROR(VLOOKUP(C4128,Tabla_Insumos,3,FALSE),0)</f>
        <v>0</v>
      </c>
      <c r="G4128" s="286">
        <f>ROUND(E4128*F4128,2)</f>
        <v>0</v>
      </c>
    </row>
    <row r="4129" spans="1:7" s="229" customFormat="1" ht="24" customHeight="1" x14ac:dyDescent="0.2">
      <c r="A4129" s="224" t="str">
        <f t="shared" si="1236"/>
        <v/>
      </c>
      <c r="B4129" s="222">
        <f t="shared" si="1237"/>
        <v>0</v>
      </c>
      <c r="C4129" s="223"/>
      <c r="D4129" s="224" t="str">
        <f t="shared" si="1238"/>
        <v/>
      </c>
      <c r="E4129" s="225"/>
      <c r="F4129" s="228">
        <f t="shared" si="1239"/>
        <v>0</v>
      </c>
      <c r="G4129" s="286">
        <f>ROUND(E4129*F4129,2)</f>
        <v>0</v>
      </c>
    </row>
    <row r="4130" spans="1:7" s="229" customFormat="1" ht="24" customHeight="1" x14ac:dyDescent="0.2">
      <c r="A4130" s="224" t="str">
        <f t="shared" si="1236"/>
        <v/>
      </c>
      <c r="B4130" s="222">
        <f t="shared" si="1237"/>
        <v>0</v>
      </c>
      <c r="C4130" s="223"/>
      <c r="D4130" s="224" t="str">
        <f t="shared" si="1238"/>
        <v/>
      </c>
      <c r="E4130" s="225"/>
      <c r="F4130" s="228">
        <f t="shared" si="1239"/>
        <v>0</v>
      </c>
      <c r="G4130" s="286">
        <f t="shared" ref="G4130:G4135" si="1240">ROUND(E4130*F4130,2)</f>
        <v>0</v>
      </c>
    </row>
    <row r="4131" spans="1:7" s="229" customFormat="1" ht="24" customHeight="1" x14ac:dyDescent="0.2">
      <c r="A4131" s="224" t="str">
        <f t="shared" si="1236"/>
        <v/>
      </c>
      <c r="B4131" s="222">
        <f t="shared" si="1237"/>
        <v>0</v>
      </c>
      <c r="C4131" s="223"/>
      <c r="D4131" s="224" t="str">
        <f t="shared" si="1238"/>
        <v/>
      </c>
      <c r="E4131" s="225"/>
      <c r="F4131" s="228">
        <f t="shared" si="1239"/>
        <v>0</v>
      </c>
      <c r="G4131" s="286">
        <f t="shared" si="1240"/>
        <v>0</v>
      </c>
    </row>
    <row r="4132" spans="1:7" s="229" customFormat="1" ht="24" customHeight="1" x14ac:dyDescent="0.2">
      <c r="A4132" s="224" t="str">
        <f t="shared" si="1236"/>
        <v/>
      </c>
      <c r="B4132" s="222">
        <f t="shared" si="1237"/>
        <v>0</v>
      </c>
      <c r="C4132" s="223"/>
      <c r="D4132" s="224" t="str">
        <f t="shared" si="1238"/>
        <v/>
      </c>
      <c r="E4132" s="225"/>
      <c r="F4132" s="226">
        <f t="shared" si="1239"/>
        <v>0</v>
      </c>
      <c r="G4132" s="286">
        <f t="shared" si="1240"/>
        <v>0</v>
      </c>
    </row>
    <row r="4133" spans="1:7" s="229" customFormat="1" ht="24" customHeight="1" x14ac:dyDescent="0.2">
      <c r="A4133" s="224" t="str">
        <f t="shared" si="1236"/>
        <v/>
      </c>
      <c r="B4133" s="222">
        <f t="shared" si="1237"/>
        <v>0</v>
      </c>
      <c r="C4133" s="223"/>
      <c r="D4133" s="224" t="str">
        <f t="shared" si="1238"/>
        <v/>
      </c>
      <c r="E4133" s="225"/>
      <c r="F4133" s="226">
        <f t="shared" si="1239"/>
        <v>0</v>
      </c>
      <c r="G4133" s="286">
        <f t="shared" si="1240"/>
        <v>0</v>
      </c>
    </row>
    <row r="4134" spans="1:7" s="229" customFormat="1" ht="24" customHeight="1" x14ac:dyDescent="0.2">
      <c r="A4134" s="224" t="str">
        <f t="shared" si="1236"/>
        <v/>
      </c>
      <c r="B4134" s="222">
        <f t="shared" si="1237"/>
        <v>0</v>
      </c>
      <c r="C4134" s="223"/>
      <c r="D4134" s="224" t="str">
        <f t="shared" si="1238"/>
        <v/>
      </c>
      <c r="E4134" s="225"/>
      <c r="F4134" s="226">
        <f t="shared" si="1239"/>
        <v>0</v>
      </c>
      <c r="G4134" s="286">
        <f t="shared" si="1240"/>
        <v>0</v>
      </c>
    </row>
    <row r="4135" spans="1:7" s="229" customFormat="1" ht="24" customHeight="1" x14ac:dyDescent="0.2">
      <c r="A4135" s="224" t="str">
        <f t="shared" si="1236"/>
        <v/>
      </c>
      <c r="B4135" s="222">
        <f t="shared" si="1237"/>
        <v>0</v>
      </c>
      <c r="C4135" s="223"/>
      <c r="D4135" s="224" t="str">
        <f t="shared" si="1238"/>
        <v/>
      </c>
      <c r="E4135" s="225"/>
      <c r="F4135" s="226">
        <f t="shared" si="1239"/>
        <v>0</v>
      </c>
      <c r="G4135" s="286">
        <f t="shared" si="1240"/>
        <v>0</v>
      </c>
    </row>
    <row r="4136" spans="1:7" ht="24" customHeight="1" x14ac:dyDescent="0.2">
      <c r="A4136" s="287"/>
      <c r="D4136" s="97"/>
      <c r="E4136" s="98"/>
      <c r="F4136" s="273" t="s">
        <v>32</v>
      </c>
      <c r="G4136" s="288">
        <f>SUBTOTAL(9,G4128:G4135)</f>
        <v>0</v>
      </c>
    </row>
    <row r="4137" spans="1:7" ht="24" customHeight="1" x14ac:dyDescent="0.2">
      <c r="A4137" s="287"/>
      <c r="C4137" s="107" t="s">
        <v>606</v>
      </c>
      <c r="D4137" s="97"/>
      <c r="E4137" s="98"/>
      <c r="G4137" s="289"/>
    </row>
    <row r="4138" spans="1:7" s="229" customFormat="1" ht="24" customHeight="1" x14ac:dyDescent="0.2">
      <c r="A4138" s="224" t="str">
        <f t="shared" ref="A4138:A4146" si="1241">IFERROR(VLOOKUP(C4138,Tabla_Insumos,4,FALSE),"")</f>
        <v/>
      </c>
      <c r="B4138" s="222" t="str">
        <f t="shared" ref="B4138:B4146" si="1242">IFERROR(VLOOKUP(C4138,Tabla_Insumos,5,FALSE),"")</f>
        <v/>
      </c>
      <c r="C4138" s="223"/>
      <c r="D4138" s="224" t="str">
        <f t="shared" ref="D4138:D4146" si="1243">IFERROR(VLOOKUP(C4138,Tabla_Insumos,2,FALSE),"")</f>
        <v/>
      </c>
      <c r="E4138" s="225"/>
      <c r="F4138" s="226">
        <f t="shared" ref="F4138:F4146" si="1244">IFERROR(VLOOKUP(C4138,Tabla_Insumos,3,FALSE),0)</f>
        <v>0</v>
      </c>
      <c r="G4138" s="286">
        <f t="shared" ref="G4138:G4146" si="1245">ROUND(E4138*F4138,2)</f>
        <v>0</v>
      </c>
    </row>
    <row r="4139" spans="1:7" s="229" customFormat="1" ht="24" customHeight="1" x14ac:dyDescent="0.2">
      <c r="A4139" s="224" t="str">
        <f t="shared" si="1241"/>
        <v/>
      </c>
      <c r="B4139" s="222" t="str">
        <f t="shared" si="1242"/>
        <v/>
      </c>
      <c r="C4139" s="223"/>
      <c r="D4139" s="224" t="str">
        <f t="shared" si="1243"/>
        <v/>
      </c>
      <c r="E4139" s="225"/>
      <c r="F4139" s="226">
        <f t="shared" si="1244"/>
        <v>0</v>
      </c>
      <c r="G4139" s="286">
        <f t="shared" si="1245"/>
        <v>0</v>
      </c>
    </row>
    <row r="4140" spans="1:7" s="229" customFormat="1" ht="24" customHeight="1" x14ac:dyDescent="0.2">
      <c r="A4140" s="224" t="str">
        <f t="shared" si="1241"/>
        <v/>
      </c>
      <c r="B4140" s="222" t="str">
        <f t="shared" si="1242"/>
        <v/>
      </c>
      <c r="C4140" s="223"/>
      <c r="D4140" s="224" t="str">
        <f t="shared" si="1243"/>
        <v/>
      </c>
      <c r="E4140" s="225"/>
      <c r="F4140" s="226">
        <f t="shared" si="1244"/>
        <v>0</v>
      </c>
      <c r="G4140" s="286">
        <f t="shared" si="1245"/>
        <v>0</v>
      </c>
    </row>
    <row r="4141" spans="1:7" s="229" customFormat="1" ht="24" customHeight="1" x14ac:dyDescent="0.2">
      <c r="A4141" s="224" t="str">
        <f t="shared" si="1241"/>
        <v/>
      </c>
      <c r="B4141" s="222" t="str">
        <f t="shared" si="1242"/>
        <v/>
      </c>
      <c r="C4141" s="223"/>
      <c r="D4141" s="224" t="str">
        <f t="shared" si="1243"/>
        <v/>
      </c>
      <c r="E4141" s="225"/>
      <c r="F4141" s="226">
        <f t="shared" si="1244"/>
        <v>0</v>
      </c>
      <c r="G4141" s="286">
        <f t="shared" si="1245"/>
        <v>0</v>
      </c>
    </row>
    <row r="4142" spans="1:7" s="229" customFormat="1" ht="24" customHeight="1" x14ac:dyDescent="0.2">
      <c r="A4142" s="224" t="str">
        <f t="shared" si="1241"/>
        <v/>
      </c>
      <c r="B4142" s="222" t="str">
        <f t="shared" si="1242"/>
        <v/>
      </c>
      <c r="C4142" s="223"/>
      <c r="D4142" s="224" t="str">
        <f t="shared" si="1243"/>
        <v/>
      </c>
      <c r="E4142" s="225"/>
      <c r="F4142" s="226">
        <f t="shared" si="1244"/>
        <v>0</v>
      </c>
      <c r="G4142" s="286">
        <f t="shared" si="1245"/>
        <v>0</v>
      </c>
    </row>
    <row r="4143" spans="1:7" s="229" customFormat="1" ht="24" customHeight="1" x14ac:dyDescent="0.2">
      <c r="A4143" s="224" t="str">
        <f t="shared" si="1241"/>
        <v/>
      </c>
      <c r="B4143" s="222" t="str">
        <f t="shared" si="1242"/>
        <v/>
      </c>
      <c r="C4143" s="223"/>
      <c r="D4143" s="224" t="str">
        <f t="shared" si="1243"/>
        <v/>
      </c>
      <c r="E4143" s="225"/>
      <c r="F4143" s="226">
        <f t="shared" si="1244"/>
        <v>0</v>
      </c>
      <c r="G4143" s="286">
        <f t="shared" si="1245"/>
        <v>0</v>
      </c>
    </row>
    <row r="4144" spans="1:7" s="229" customFormat="1" ht="24" customHeight="1" x14ac:dyDescent="0.2">
      <c r="A4144" s="224" t="str">
        <f t="shared" si="1241"/>
        <v/>
      </c>
      <c r="B4144" s="222" t="str">
        <f t="shared" si="1242"/>
        <v/>
      </c>
      <c r="C4144" s="223"/>
      <c r="D4144" s="224" t="str">
        <f t="shared" si="1243"/>
        <v/>
      </c>
      <c r="E4144" s="225"/>
      <c r="F4144" s="226">
        <f t="shared" si="1244"/>
        <v>0</v>
      </c>
      <c r="G4144" s="286">
        <f t="shared" si="1245"/>
        <v>0</v>
      </c>
    </row>
    <row r="4145" spans="1:123" s="229" customFormat="1" ht="24" customHeight="1" x14ac:dyDescent="0.2">
      <c r="A4145" s="224" t="str">
        <f t="shared" si="1241"/>
        <v/>
      </c>
      <c r="B4145" s="222" t="str">
        <f t="shared" si="1242"/>
        <v/>
      </c>
      <c r="C4145" s="223"/>
      <c r="D4145" s="224" t="str">
        <f t="shared" si="1243"/>
        <v/>
      </c>
      <c r="E4145" s="225"/>
      <c r="F4145" s="226">
        <f t="shared" si="1244"/>
        <v>0</v>
      </c>
      <c r="G4145" s="286">
        <f t="shared" si="1245"/>
        <v>0</v>
      </c>
    </row>
    <row r="4146" spans="1:123" s="229" customFormat="1" ht="24" customHeight="1" x14ac:dyDescent="0.2">
      <c r="A4146" s="224" t="str">
        <f t="shared" si="1241"/>
        <v/>
      </c>
      <c r="B4146" s="222" t="str">
        <f t="shared" si="1242"/>
        <v/>
      </c>
      <c r="C4146" s="223"/>
      <c r="D4146" s="224" t="str">
        <f t="shared" si="1243"/>
        <v/>
      </c>
      <c r="E4146" s="225"/>
      <c r="F4146" s="226">
        <f t="shared" si="1244"/>
        <v>0</v>
      </c>
      <c r="G4146" s="286">
        <f t="shared" si="1245"/>
        <v>0</v>
      </c>
    </row>
    <row r="4147" spans="1:123" ht="24" customHeight="1" x14ac:dyDescent="0.2">
      <c r="A4147" s="290"/>
      <c r="B4147" s="97"/>
      <c r="D4147" s="97"/>
      <c r="E4147" s="98"/>
      <c r="F4147" s="273" t="s">
        <v>33</v>
      </c>
      <c r="G4147" s="288">
        <f>SUBTOTAL(9,G4138:G4146)</f>
        <v>0</v>
      </c>
    </row>
    <row r="4148" spans="1:123" ht="24" customHeight="1" x14ac:dyDescent="0.2">
      <c r="A4148" s="291"/>
      <c r="B4148" s="97"/>
      <c r="D4148" s="97"/>
      <c r="E4148" s="98"/>
      <c r="G4148" s="289"/>
    </row>
    <row r="4149" spans="1:123" ht="24" customHeight="1" x14ac:dyDescent="0.2">
      <c r="A4149" s="292" t="str">
        <f>B4107</f>
        <v/>
      </c>
      <c r="B4149" s="293" t="str">
        <f>C4107</f>
        <v/>
      </c>
      <c r="C4149" s="104"/>
      <c r="D4149" s="104" t="s">
        <v>34</v>
      </c>
      <c r="E4149" s="105"/>
      <c r="F4149" s="295" t="s">
        <v>35</v>
      </c>
      <c r="G4149" s="294">
        <f>SUBTOTAL(9,G4112:G4148)</f>
        <v>0</v>
      </c>
    </row>
    <row r="4151" spans="1:123" ht="24" customHeight="1" x14ac:dyDescent="0.2">
      <c r="A4151" s="274" t="s">
        <v>37</v>
      </c>
      <c r="B4151" s="275"/>
      <c r="C4151" s="275"/>
      <c r="D4151" s="275"/>
      <c r="E4151" s="275"/>
      <c r="F4151" s="275"/>
      <c r="G4151" s="276"/>
    </row>
    <row r="4152" spans="1:123" ht="24" customHeight="1" x14ac:dyDescent="0.2">
      <c r="A4152" s="277" t="s">
        <v>602</v>
      </c>
      <c r="B4152" s="93" t="str">
        <f>Comitente</f>
        <v>DIRECCION PROVINCIAL DE ESPACIOS VERDES</v>
      </c>
      <c r="C4152" s="89"/>
      <c r="D4152" s="94"/>
      <c r="E4152" s="94"/>
      <c r="F4152" s="95"/>
      <c r="G4152" s="278"/>
    </row>
    <row r="4153" spans="1:123" ht="24" customHeight="1" x14ac:dyDescent="0.2">
      <c r="A4153" s="277" t="s">
        <v>603</v>
      </c>
      <c r="B4153" s="93">
        <f>Contratista</f>
        <v>0</v>
      </c>
      <c r="C4153" s="90"/>
      <c r="D4153" s="90"/>
      <c r="E4153" s="90"/>
      <c r="F4153" s="96"/>
      <c r="G4153" s="279"/>
    </row>
    <row r="4154" spans="1:123" ht="24" customHeight="1" x14ac:dyDescent="0.2">
      <c r="A4154" s="277" t="s">
        <v>24</v>
      </c>
      <c r="B4154" s="93" t="str">
        <f>Obra</f>
        <v>MANTENIMIENTO DEL ÁREA VERDE Y SISITEMA DE RIEGO DEL 
PARQUE BELGRANO E INFINITO POR DESCUBRIR - RENGLON 3</v>
      </c>
      <c r="C4154" s="90"/>
      <c r="D4154" s="90"/>
      <c r="E4154" s="90"/>
      <c r="F4154" s="96" t="s">
        <v>38</v>
      </c>
      <c r="G4154" s="280">
        <f>Fecha_Base</f>
        <v>44908</v>
      </c>
    </row>
    <row r="4155" spans="1:123" ht="24" customHeight="1" x14ac:dyDescent="0.2">
      <c r="A4155" s="281" t="s">
        <v>601</v>
      </c>
      <c r="B4155" s="91" t="str">
        <f>Ubicación</f>
        <v>CAPITAL</v>
      </c>
      <c r="C4155" s="91"/>
      <c r="D4155" s="97"/>
      <c r="E4155" s="98"/>
      <c r="G4155" s="282"/>
    </row>
    <row r="4156" spans="1:123" ht="24" customHeight="1" x14ac:dyDescent="0.2">
      <c r="A4156" s="281" t="s">
        <v>39</v>
      </c>
      <c r="B4156" s="100" t="str">
        <f>IFERROR(VALUE(LEFT(B4157,FIND(".",B4157)-1)),"")</f>
        <v/>
      </c>
      <c r="C4156" s="92" t="str">
        <f>IFERROR(VLOOKUP(B4156,Tabla_CyP,2,FALSE),"")</f>
        <v/>
      </c>
      <c r="E4156" s="98"/>
      <c r="G4156" s="282"/>
    </row>
    <row r="4157" spans="1:123" ht="24" customHeight="1" x14ac:dyDescent="0.2">
      <c r="A4157" s="281" t="s">
        <v>25</v>
      </c>
      <c r="B4157" s="101" t="str">
        <f>IFERROR(VLOOKUP(COUNTIF($A$1:A4157,"ANALISIS DE PRECIOS"),Tabla_NumeroItem,2,FALSE),"")</f>
        <v/>
      </c>
      <c r="C4157" s="92" t="str">
        <f>IFERROR(VLOOKUP(B4157,Tabla_CyP,2,FALSE),"")</f>
        <v/>
      </c>
      <c r="D4157" s="97"/>
      <c r="E4157" s="98"/>
      <c r="F4157" s="96" t="s">
        <v>26</v>
      </c>
      <c r="G4157" s="283" t="str">
        <f>IFERROR(VLOOKUP(B4157,Tabla_CyP,4,FALSE),"")</f>
        <v/>
      </c>
    </row>
    <row r="4158" spans="1:123" ht="24" customHeight="1" x14ac:dyDescent="0.2">
      <c r="A4158" s="281"/>
      <c r="B4158" s="91"/>
      <c r="D4158" s="97"/>
      <c r="E4158" s="98"/>
      <c r="G4158" s="282"/>
    </row>
    <row r="4159" spans="1:123" ht="24" customHeight="1" x14ac:dyDescent="0.2">
      <c r="A4159" s="331" t="s">
        <v>507</v>
      </c>
      <c r="B4159" s="332"/>
      <c r="C4159" s="333" t="s">
        <v>0</v>
      </c>
      <c r="D4159" s="333" t="s">
        <v>27</v>
      </c>
      <c r="E4159" s="335" t="s">
        <v>28</v>
      </c>
      <c r="F4159" s="337" t="s">
        <v>29</v>
      </c>
      <c r="G4159" s="337" t="s">
        <v>30</v>
      </c>
    </row>
    <row r="4160" spans="1:123" s="97" customFormat="1" ht="24" customHeight="1" x14ac:dyDescent="0.2">
      <c r="A4160" s="102" t="s">
        <v>508</v>
      </c>
      <c r="B4160" s="102" t="s">
        <v>509</v>
      </c>
      <c r="C4160" s="334"/>
      <c r="D4160" s="334"/>
      <c r="E4160" s="336"/>
      <c r="F4160" s="338"/>
      <c r="G4160" s="338"/>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284"/>
      <c r="B4161" s="103"/>
      <c r="C4161" s="143" t="s">
        <v>604</v>
      </c>
      <c r="D4161" s="104"/>
      <c r="E4161" s="105"/>
      <c r="F4161" s="106"/>
      <c r="G4161" s="285"/>
    </row>
    <row r="4162" spans="1:7" s="229" customFormat="1" ht="24" customHeight="1" x14ac:dyDescent="0.2">
      <c r="A4162" s="224" t="str">
        <f t="shared" ref="A4162:A4175" si="1246">IFERROR(VLOOKUP(C4162,Tabla_Insumos,4,FALSE),"")</f>
        <v/>
      </c>
      <c r="B4162" s="222" t="str">
        <f>IFERROR(VLOOKUP(C4162,Tabla_Insumos,5,FALSE),"")</f>
        <v/>
      </c>
      <c r="C4162" s="223"/>
      <c r="D4162" s="224" t="str">
        <f t="shared" ref="D4162:D4175" si="1247">IFERROR(VLOOKUP(C4162,Tabla_Insumos,2,FALSE),"")</f>
        <v/>
      </c>
      <c r="E4162" s="225"/>
      <c r="F4162" s="226">
        <f t="shared" ref="F4162:F4175" si="1248">IFERROR(VLOOKUP(C4162,Tabla_Insumos,3,FALSE),0)</f>
        <v>0</v>
      </c>
      <c r="G4162" s="286">
        <f>ROUND(E4162*F4162,2)</f>
        <v>0</v>
      </c>
    </row>
    <row r="4163" spans="1:7" s="229" customFormat="1" ht="24" customHeight="1" x14ac:dyDescent="0.2">
      <c r="A4163" s="224" t="str">
        <f t="shared" si="1246"/>
        <v/>
      </c>
      <c r="B4163" s="222" t="str">
        <f t="shared" ref="B4163:B4175" si="1249">IFERROR(VLOOKUP(C4163,Tabla_Insumos,5,FALSE),"")</f>
        <v/>
      </c>
      <c r="C4163" s="223"/>
      <c r="D4163" s="224" t="str">
        <f t="shared" si="1247"/>
        <v/>
      </c>
      <c r="E4163" s="225"/>
      <c r="F4163" s="226">
        <f t="shared" si="1248"/>
        <v>0</v>
      </c>
      <c r="G4163" s="286">
        <f t="shared" ref="G4163:G4175" si="1250">ROUND(E4163*F4163,2)</f>
        <v>0</v>
      </c>
    </row>
    <row r="4164" spans="1:7" s="229" customFormat="1" ht="24" customHeight="1" x14ac:dyDescent="0.2">
      <c r="A4164" s="224" t="str">
        <f t="shared" si="1246"/>
        <v/>
      </c>
      <c r="B4164" s="222" t="str">
        <f t="shared" si="1249"/>
        <v/>
      </c>
      <c r="C4164" s="223"/>
      <c r="D4164" s="224" t="str">
        <f t="shared" si="1247"/>
        <v/>
      </c>
      <c r="E4164" s="225"/>
      <c r="F4164" s="226">
        <f t="shared" si="1248"/>
        <v>0</v>
      </c>
      <c r="G4164" s="286">
        <f t="shared" si="1250"/>
        <v>0</v>
      </c>
    </row>
    <row r="4165" spans="1:7" s="229" customFormat="1" ht="24" customHeight="1" x14ac:dyDescent="0.2">
      <c r="A4165" s="224" t="str">
        <f t="shared" si="1246"/>
        <v/>
      </c>
      <c r="B4165" s="222" t="str">
        <f t="shared" si="1249"/>
        <v/>
      </c>
      <c r="C4165" s="223"/>
      <c r="D4165" s="224" t="str">
        <f t="shared" si="1247"/>
        <v/>
      </c>
      <c r="E4165" s="225"/>
      <c r="F4165" s="226">
        <f t="shared" si="1248"/>
        <v>0</v>
      </c>
      <c r="G4165" s="286">
        <f t="shared" si="1250"/>
        <v>0</v>
      </c>
    </row>
    <row r="4166" spans="1:7" s="229" customFormat="1" ht="24" customHeight="1" x14ac:dyDescent="0.2">
      <c r="A4166" s="224" t="str">
        <f t="shared" si="1246"/>
        <v/>
      </c>
      <c r="B4166" s="222" t="str">
        <f t="shared" si="1249"/>
        <v/>
      </c>
      <c r="C4166" s="223"/>
      <c r="D4166" s="224" t="str">
        <f t="shared" si="1247"/>
        <v/>
      </c>
      <c r="E4166" s="225"/>
      <c r="F4166" s="226">
        <f t="shared" si="1248"/>
        <v>0</v>
      </c>
      <c r="G4166" s="286">
        <f t="shared" si="1250"/>
        <v>0</v>
      </c>
    </row>
    <row r="4167" spans="1:7" s="229" customFormat="1" ht="24" customHeight="1" x14ac:dyDescent="0.2">
      <c r="A4167" s="224" t="str">
        <f t="shared" si="1246"/>
        <v/>
      </c>
      <c r="B4167" s="222" t="str">
        <f t="shared" si="1249"/>
        <v/>
      </c>
      <c r="C4167" s="223"/>
      <c r="D4167" s="224" t="str">
        <f t="shared" si="1247"/>
        <v/>
      </c>
      <c r="E4167" s="225"/>
      <c r="F4167" s="226">
        <f t="shared" si="1248"/>
        <v>0</v>
      </c>
      <c r="G4167" s="286">
        <f t="shared" si="1250"/>
        <v>0</v>
      </c>
    </row>
    <row r="4168" spans="1:7" s="229" customFormat="1" ht="24" customHeight="1" x14ac:dyDescent="0.2">
      <c r="A4168" s="224" t="str">
        <f t="shared" si="1246"/>
        <v/>
      </c>
      <c r="B4168" s="222" t="str">
        <f t="shared" si="1249"/>
        <v/>
      </c>
      <c r="C4168" s="223"/>
      <c r="D4168" s="224" t="str">
        <f t="shared" si="1247"/>
        <v/>
      </c>
      <c r="E4168" s="225"/>
      <c r="F4168" s="226">
        <f t="shared" si="1248"/>
        <v>0</v>
      </c>
      <c r="G4168" s="286">
        <f t="shared" si="1250"/>
        <v>0</v>
      </c>
    </row>
    <row r="4169" spans="1:7" s="229" customFormat="1" ht="24" customHeight="1" x14ac:dyDescent="0.2">
      <c r="A4169" s="224" t="str">
        <f t="shared" si="1246"/>
        <v/>
      </c>
      <c r="B4169" s="222" t="str">
        <f t="shared" si="1249"/>
        <v/>
      </c>
      <c r="C4169" s="223"/>
      <c r="D4169" s="224" t="str">
        <f t="shared" si="1247"/>
        <v/>
      </c>
      <c r="E4169" s="225"/>
      <c r="F4169" s="226">
        <f t="shared" si="1248"/>
        <v>0</v>
      </c>
      <c r="G4169" s="286">
        <f t="shared" si="1250"/>
        <v>0</v>
      </c>
    </row>
    <row r="4170" spans="1:7" s="229" customFormat="1" ht="24" customHeight="1" x14ac:dyDescent="0.2">
      <c r="A4170" s="224" t="str">
        <f t="shared" si="1246"/>
        <v/>
      </c>
      <c r="B4170" s="222" t="str">
        <f t="shared" si="1249"/>
        <v/>
      </c>
      <c r="C4170" s="223"/>
      <c r="D4170" s="224" t="str">
        <f t="shared" si="1247"/>
        <v/>
      </c>
      <c r="E4170" s="225"/>
      <c r="F4170" s="226">
        <f t="shared" si="1248"/>
        <v>0</v>
      </c>
      <c r="G4170" s="286">
        <f t="shared" si="1250"/>
        <v>0</v>
      </c>
    </row>
    <row r="4171" spans="1:7" s="229" customFormat="1" ht="24" customHeight="1" x14ac:dyDescent="0.2">
      <c r="A4171" s="224" t="str">
        <f t="shared" si="1246"/>
        <v/>
      </c>
      <c r="B4171" s="222" t="str">
        <f t="shared" si="1249"/>
        <v/>
      </c>
      <c r="C4171" s="223"/>
      <c r="D4171" s="224" t="str">
        <f t="shared" si="1247"/>
        <v/>
      </c>
      <c r="E4171" s="225"/>
      <c r="F4171" s="226">
        <f t="shared" si="1248"/>
        <v>0</v>
      </c>
      <c r="G4171" s="286">
        <f t="shared" si="1250"/>
        <v>0</v>
      </c>
    </row>
    <row r="4172" spans="1:7" s="229" customFormat="1" ht="24" customHeight="1" x14ac:dyDescent="0.2">
      <c r="A4172" s="224" t="str">
        <f t="shared" si="1246"/>
        <v/>
      </c>
      <c r="B4172" s="222" t="str">
        <f t="shared" si="1249"/>
        <v/>
      </c>
      <c r="C4172" s="223"/>
      <c r="D4172" s="224" t="str">
        <f t="shared" si="1247"/>
        <v/>
      </c>
      <c r="E4172" s="225"/>
      <c r="F4172" s="226">
        <f t="shared" si="1248"/>
        <v>0</v>
      </c>
      <c r="G4172" s="286">
        <f t="shared" si="1250"/>
        <v>0</v>
      </c>
    </row>
    <row r="4173" spans="1:7" s="229" customFormat="1" ht="24" customHeight="1" x14ac:dyDescent="0.2">
      <c r="A4173" s="224" t="str">
        <f t="shared" si="1246"/>
        <v/>
      </c>
      <c r="B4173" s="222" t="str">
        <f t="shared" si="1249"/>
        <v/>
      </c>
      <c r="C4173" s="223"/>
      <c r="D4173" s="224" t="str">
        <f t="shared" si="1247"/>
        <v/>
      </c>
      <c r="E4173" s="225"/>
      <c r="F4173" s="226">
        <f t="shared" si="1248"/>
        <v>0</v>
      </c>
      <c r="G4173" s="286">
        <f t="shared" si="1250"/>
        <v>0</v>
      </c>
    </row>
    <row r="4174" spans="1:7" s="229" customFormat="1" ht="24" customHeight="1" x14ac:dyDescent="0.2">
      <c r="A4174" s="224" t="str">
        <f t="shared" si="1246"/>
        <v/>
      </c>
      <c r="B4174" s="222" t="str">
        <f t="shared" si="1249"/>
        <v/>
      </c>
      <c r="C4174" s="223"/>
      <c r="D4174" s="224" t="str">
        <f t="shared" si="1247"/>
        <v/>
      </c>
      <c r="E4174" s="225"/>
      <c r="F4174" s="226">
        <f t="shared" si="1248"/>
        <v>0</v>
      </c>
      <c r="G4174" s="286">
        <f t="shared" si="1250"/>
        <v>0</v>
      </c>
    </row>
    <row r="4175" spans="1:7" s="229" customFormat="1" ht="24" customHeight="1" x14ac:dyDescent="0.2">
      <c r="A4175" s="224" t="str">
        <f t="shared" si="1246"/>
        <v/>
      </c>
      <c r="B4175" s="222" t="str">
        <f t="shared" si="1249"/>
        <v/>
      </c>
      <c r="C4175" s="223"/>
      <c r="D4175" s="224" t="str">
        <f t="shared" si="1247"/>
        <v/>
      </c>
      <c r="E4175" s="225"/>
      <c r="F4175" s="227">
        <f t="shared" si="1248"/>
        <v>0</v>
      </c>
      <c r="G4175" s="286">
        <f t="shared" si="1250"/>
        <v>0</v>
      </c>
    </row>
    <row r="4176" spans="1:7" ht="24" customHeight="1" x14ac:dyDescent="0.2">
      <c r="A4176" s="287"/>
      <c r="D4176" s="97"/>
      <c r="E4176" s="98"/>
      <c r="F4176" s="273" t="s">
        <v>31</v>
      </c>
      <c r="G4176" s="288">
        <f>SUBTOTAL(9,G4162:G4175)</f>
        <v>0</v>
      </c>
    </row>
    <row r="4177" spans="1:7" ht="24" customHeight="1" x14ac:dyDescent="0.2">
      <c r="A4177" s="287"/>
      <c r="C4177" s="107" t="s">
        <v>605</v>
      </c>
      <c r="D4177" s="97"/>
      <c r="E4177" s="98"/>
      <c r="G4177" s="289"/>
    </row>
    <row r="4178" spans="1:7" s="229" customFormat="1" ht="24" customHeight="1" x14ac:dyDescent="0.2">
      <c r="A4178" s="224" t="str">
        <f t="shared" ref="A4178:A4185" si="1251">IFERROR(VLOOKUP(C4178,Tabla_Insumos,4,FALSE),"")</f>
        <v/>
      </c>
      <c r="B4178" s="222">
        <f t="shared" ref="B4178:B4185" si="1252">IFERROR(VLOOKUP(A4178,Tabla_Indices,5,FALSE),"")</f>
        <v>0</v>
      </c>
      <c r="C4178" s="223"/>
      <c r="D4178" s="224" t="str">
        <f t="shared" ref="D4178:D4185" si="1253">IFERROR(VLOOKUP(C4178,Tabla_Insumos,2,FALSE),"")</f>
        <v/>
      </c>
      <c r="E4178" s="225"/>
      <c r="F4178" s="228">
        <f t="shared" ref="F4178:F4185" si="1254">IFERROR(VLOOKUP(C4178,Tabla_Insumos,3,FALSE),0)</f>
        <v>0</v>
      </c>
      <c r="G4178" s="286">
        <f>ROUND(E4178*F4178,2)</f>
        <v>0</v>
      </c>
    </row>
    <row r="4179" spans="1:7" s="229" customFormat="1" ht="24" customHeight="1" x14ac:dyDescent="0.2">
      <c r="A4179" s="224" t="str">
        <f t="shared" si="1251"/>
        <v/>
      </c>
      <c r="B4179" s="222">
        <f t="shared" si="1252"/>
        <v>0</v>
      </c>
      <c r="C4179" s="223"/>
      <c r="D4179" s="224" t="str">
        <f t="shared" si="1253"/>
        <v/>
      </c>
      <c r="E4179" s="225"/>
      <c r="F4179" s="228">
        <f t="shared" si="1254"/>
        <v>0</v>
      </c>
      <c r="G4179" s="286">
        <f>ROUND(E4179*F4179,2)</f>
        <v>0</v>
      </c>
    </row>
    <row r="4180" spans="1:7" s="229" customFormat="1" ht="24" customHeight="1" x14ac:dyDescent="0.2">
      <c r="A4180" s="224" t="str">
        <f t="shared" si="1251"/>
        <v/>
      </c>
      <c r="B4180" s="222">
        <f t="shared" si="1252"/>
        <v>0</v>
      </c>
      <c r="C4180" s="223"/>
      <c r="D4180" s="224" t="str">
        <f t="shared" si="1253"/>
        <v/>
      </c>
      <c r="E4180" s="225"/>
      <c r="F4180" s="228">
        <f t="shared" si="1254"/>
        <v>0</v>
      </c>
      <c r="G4180" s="286">
        <f t="shared" ref="G4180:G4185" si="1255">ROUND(E4180*F4180,2)</f>
        <v>0</v>
      </c>
    </row>
    <row r="4181" spans="1:7" s="229" customFormat="1" ht="24" customHeight="1" x14ac:dyDescent="0.2">
      <c r="A4181" s="224" t="str">
        <f t="shared" si="1251"/>
        <v/>
      </c>
      <c r="B4181" s="222">
        <f t="shared" si="1252"/>
        <v>0</v>
      </c>
      <c r="C4181" s="223"/>
      <c r="D4181" s="224" t="str">
        <f t="shared" si="1253"/>
        <v/>
      </c>
      <c r="E4181" s="225"/>
      <c r="F4181" s="228">
        <f t="shared" si="1254"/>
        <v>0</v>
      </c>
      <c r="G4181" s="286">
        <f t="shared" si="1255"/>
        <v>0</v>
      </c>
    </row>
    <row r="4182" spans="1:7" s="229" customFormat="1" ht="24" customHeight="1" x14ac:dyDescent="0.2">
      <c r="A4182" s="224" t="str">
        <f t="shared" si="1251"/>
        <v/>
      </c>
      <c r="B4182" s="222">
        <f t="shared" si="1252"/>
        <v>0</v>
      </c>
      <c r="C4182" s="223"/>
      <c r="D4182" s="224" t="str">
        <f t="shared" si="1253"/>
        <v/>
      </c>
      <c r="E4182" s="225"/>
      <c r="F4182" s="226">
        <f t="shared" si="1254"/>
        <v>0</v>
      </c>
      <c r="G4182" s="286">
        <f t="shared" si="1255"/>
        <v>0</v>
      </c>
    </row>
    <row r="4183" spans="1:7" s="229" customFormat="1" ht="24" customHeight="1" x14ac:dyDescent="0.2">
      <c r="A4183" s="224" t="str">
        <f t="shared" si="1251"/>
        <v/>
      </c>
      <c r="B4183" s="222">
        <f t="shared" si="1252"/>
        <v>0</v>
      </c>
      <c r="C4183" s="223"/>
      <c r="D4183" s="224" t="str">
        <f t="shared" si="1253"/>
        <v/>
      </c>
      <c r="E4183" s="225"/>
      <c r="F4183" s="226">
        <f t="shared" si="1254"/>
        <v>0</v>
      </c>
      <c r="G4183" s="286">
        <f t="shared" si="1255"/>
        <v>0</v>
      </c>
    </row>
    <row r="4184" spans="1:7" s="229" customFormat="1" ht="24" customHeight="1" x14ac:dyDescent="0.2">
      <c r="A4184" s="224" t="str">
        <f t="shared" si="1251"/>
        <v/>
      </c>
      <c r="B4184" s="222">
        <f t="shared" si="1252"/>
        <v>0</v>
      </c>
      <c r="C4184" s="223"/>
      <c r="D4184" s="224" t="str">
        <f t="shared" si="1253"/>
        <v/>
      </c>
      <c r="E4184" s="225"/>
      <c r="F4184" s="226">
        <f t="shared" si="1254"/>
        <v>0</v>
      </c>
      <c r="G4184" s="286">
        <f t="shared" si="1255"/>
        <v>0</v>
      </c>
    </row>
    <row r="4185" spans="1:7" s="229" customFormat="1" ht="24" customHeight="1" x14ac:dyDescent="0.2">
      <c r="A4185" s="224" t="str">
        <f t="shared" si="1251"/>
        <v/>
      </c>
      <c r="B4185" s="222">
        <f t="shared" si="1252"/>
        <v>0</v>
      </c>
      <c r="C4185" s="223"/>
      <c r="D4185" s="224" t="str">
        <f t="shared" si="1253"/>
        <v/>
      </c>
      <c r="E4185" s="225"/>
      <c r="F4185" s="226">
        <f t="shared" si="1254"/>
        <v>0</v>
      </c>
      <c r="G4185" s="286">
        <f t="shared" si="1255"/>
        <v>0</v>
      </c>
    </row>
    <row r="4186" spans="1:7" ht="24" customHeight="1" x14ac:dyDescent="0.2">
      <c r="A4186" s="287"/>
      <c r="D4186" s="97"/>
      <c r="E4186" s="98"/>
      <c r="F4186" s="273" t="s">
        <v>32</v>
      </c>
      <c r="G4186" s="288">
        <f>SUBTOTAL(9,G4178:G4185)</f>
        <v>0</v>
      </c>
    </row>
    <row r="4187" spans="1:7" ht="24" customHeight="1" x14ac:dyDescent="0.2">
      <c r="A4187" s="287"/>
      <c r="C4187" s="107" t="s">
        <v>606</v>
      </c>
      <c r="D4187" s="97"/>
      <c r="E4187" s="98"/>
      <c r="G4187" s="289"/>
    </row>
    <row r="4188" spans="1:7" s="229" customFormat="1" ht="24" customHeight="1" x14ac:dyDescent="0.2">
      <c r="A4188" s="224" t="str">
        <f t="shared" ref="A4188:A4196" si="1256">IFERROR(VLOOKUP(C4188,Tabla_Insumos,4,FALSE),"")</f>
        <v/>
      </c>
      <c r="B4188" s="222" t="str">
        <f t="shared" ref="B4188:B4196" si="1257">IFERROR(VLOOKUP(C4188,Tabla_Insumos,5,FALSE),"")</f>
        <v/>
      </c>
      <c r="C4188" s="223"/>
      <c r="D4188" s="224" t="str">
        <f t="shared" ref="D4188:D4196" si="1258">IFERROR(VLOOKUP(C4188,Tabla_Insumos,2,FALSE),"")</f>
        <v/>
      </c>
      <c r="E4188" s="225"/>
      <c r="F4188" s="226">
        <f t="shared" ref="F4188:F4196" si="1259">IFERROR(VLOOKUP(C4188,Tabla_Insumos,3,FALSE),0)</f>
        <v>0</v>
      </c>
      <c r="G4188" s="286">
        <f t="shared" ref="G4188:G4196" si="1260">ROUND(E4188*F4188,2)</f>
        <v>0</v>
      </c>
    </row>
    <row r="4189" spans="1:7" s="229" customFormat="1" ht="24" customHeight="1" x14ac:dyDescent="0.2">
      <c r="A4189" s="224" t="str">
        <f t="shared" si="1256"/>
        <v/>
      </c>
      <c r="B4189" s="222" t="str">
        <f t="shared" si="1257"/>
        <v/>
      </c>
      <c r="C4189" s="223"/>
      <c r="D4189" s="224" t="str">
        <f t="shared" si="1258"/>
        <v/>
      </c>
      <c r="E4189" s="225"/>
      <c r="F4189" s="226">
        <f t="shared" si="1259"/>
        <v>0</v>
      </c>
      <c r="G4189" s="286">
        <f t="shared" si="1260"/>
        <v>0</v>
      </c>
    </row>
    <row r="4190" spans="1:7" s="229" customFormat="1" ht="24" customHeight="1" x14ac:dyDescent="0.2">
      <c r="A4190" s="224" t="str">
        <f t="shared" si="1256"/>
        <v/>
      </c>
      <c r="B4190" s="222" t="str">
        <f t="shared" si="1257"/>
        <v/>
      </c>
      <c r="C4190" s="223"/>
      <c r="D4190" s="224" t="str">
        <f t="shared" si="1258"/>
        <v/>
      </c>
      <c r="E4190" s="225"/>
      <c r="F4190" s="226">
        <f t="shared" si="1259"/>
        <v>0</v>
      </c>
      <c r="G4190" s="286">
        <f t="shared" si="1260"/>
        <v>0</v>
      </c>
    </row>
    <row r="4191" spans="1:7" s="229" customFormat="1" ht="24" customHeight="1" x14ac:dyDescent="0.2">
      <c r="A4191" s="224" t="str">
        <f t="shared" si="1256"/>
        <v/>
      </c>
      <c r="B4191" s="222" t="str">
        <f t="shared" si="1257"/>
        <v/>
      </c>
      <c r="C4191" s="223"/>
      <c r="D4191" s="224" t="str">
        <f t="shared" si="1258"/>
        <v/>
      </c>
      <c r="E4191" s="225"/>
      <c r="F4191" s="226">
        <f t="shared" si="1259"/>
        <v>0</v>
      </c>
      <c r="G4191" s="286">
        <f t="shared" si="1260"/>
        <v>0</v>
      </c>
    </row>
    <row r="4192" spans="1:7" s="229" customFormat="1" ht="24" customHeight="1" x14ac:dyDescent="0.2">
      <c r="A4192" s="224" t="str">
        <f t="shared" si="1256"/>
        <v/>
      </c>
      <c r="B4192" s="222" t="str">
        <f t="shared" si="1257"/>
        <v/>
      </c>
      <c r="C4192" s="223"/>
      <c r="D4192" s="224" t="str">
        <f t="shared" si="1258"/>
        <v/>
      </c>
      <c r="E4192" s="225"/>
      <c r="F4192" s="226">
        <f t="shared" si="1259"/>
        <v>0</v>
      </c>
      <c r="G4192" s="286">
        <f t="shared" si="1260"/>
        <v>0</v>
      </c>
    </row>
    <row r="4193" spans="1:7" s="229" customFormat="1" ht="24" customHeight="1" x14ac:dyDescent="0.2">
      <c r="A4193" s="224" t="str">
        <f t="shared" si="1256"/>
        <v/>
      </c>
      <c r="B4193" s="222" t="str">
        <f t="shared" si="1257"/>
        <v/>
      </c>
      <c r="C4193" s="223"/>
      <c r="D4193" s="224" t="str">
        <f t="shared" si="1258"/>
        <v/>
      </c>
      <c r="E4193" s="225"/>
      <c r="F4193" s="226">
        <f t="shared" si="1259"/>
        <v>0</v>
      </c>
      <c r="G4193" s="286">
        <f t="shared" si="1260"/>
        <v>0</v>
      </c>
    </row>
    <row r="4194" spans="1:7" s="229" customFormat="1" ht="24" customHeight="1" x14ac:dyDescent="0.2">
      <c r="A4194" s="224" t="str">
        <f t="shared" si="1256"/>
        <v/>
      </c>
      <c r="B4194" s="222" t="str">
        <f t="shared" si="1257"/>
        <v/>
      </c>
      <c r="C4194" s="223"/>
      <c r="D4194" s="224" t="str">
        <f t="shared" si="1258"/>
        <v/>
      </c>
      <c r="E4194" s="225"/>
      <c r="F4194" s="226">
        <f t="shared" si="1259"/>
        <v>0</v>
      </c>
      <c r="G4194" s="286">
        <f t="shared" si="1260"/>
        <v>0</v>
      </c>
    </row>
    <row r="4195" spans="1:7" s="229" customFormat="1" ht="24" customHeight="1" x14ac:dyDescent="0.2">
      <c r="A4195" s="224" t="str">
        <f t="shared" si="1256"/>
        <v/>
      </c>
      <c r="B4195" s="222" t="str">
        <f t="shared" si="1257"/>
        <v/>
      </c>
      <c r="C4195" s="223"/>
      <c r="D4195" s="224" t="str">
        <f t="shared" si="1258"/>
        <v/>
      </c>
      <c r="E4195" s="225"/>
      <c r="F4195" s="226">
        <f t="shared" si="1259"/>
        <v>0</v>
      </c>
      <c r="G4195" s="286">
        <f t="shared" si="1260"/>
        <v>0</v>
      </c>
    </row>
    <row r="4196" spans="1:7" s="229" customFormat="1" ht="24" customHeight="1" x14ac:dyDescent="0.2">
      <c r="A4196" s="224" t="str">
        <f t="shared" si="1256"/>
        <v/>
      </c>
      <c r="B4196" s="222" t="str">
        <f t="shared" si="1257"/>
        <v/>
      </c>
      <c r="C4196" s="223"/>
      <c r="D4196" s="224" t="str">
        <f t="shared" si="1258"/>
        <v/>
      </c>
      <c r="E4196" s="225"/>
      <c r="F4196" s="226">
        <f t="shared" si="1259"/>
        <v>0</v>
      </c>
      <c r="G4196" s="286">
        <f t="shared" si="1260"/>
        <v>0</v>
      </c>
    </row>
    <row r="4197" spans="1:7" ht="24" customHeight="1" x14ac:dyDescent="0.2">
      <c r="A4197" s="290"/>
      <c r="B4197" s="97"/>
      <c r="D4197" s="97"/>
      <c r="E4197" s="98"/>
      <c r="F4197" s="273" t="s">
        <v>33</v>
      </c>
      <c r="G4197" s="288">
        <f>SUBTOTAL(9,G4188:G4196)</f>
        <v>0</v>
      </c>
    </row>
    <row r="4198" spans="1:7" ht="24" customHeight="1" x14ac:dyDescent="0.2">
      <c r="A4198" s="291"/>
      <c r="B4198" s="97"/>
      <c r="D4198" s="97"/>
      <c r="E4198" s="98"/>
      <c r="G4198" s="289"/>
    </row>
    <row r="4199" spans="1:7" ht="24" customHeight="1" x14ac:dyDescent="0.2">
      <c r="A4199" s="292" t="str">
        <f>B4157</f>
        <v/>
      </c>
      <c r="B4199" s="293" t="str">
        <f>C4157</f>
        <v/>
      </c>
      <c r="C4199" s="104"/>
      <c r="D4199" s="104" t="s">
        <v>34</v>
      </c>
      <c r="E4199" s="105"/>
      <c r="F4199" s="295" t="s">
        <v>35</v>
      </c>
      <c r="G4199" s="294">
        <f>SUBTOTAL(9,G4162:G4198)</f>
        <v>0</v>
      </c>
    </row>
    <row r="4201" spans="1:7" ht="24" customHeight="1" x14ac:dyDescent="0.2">
      <c r="A4201" s="274" t="s">
        <v>37</v>
      </c>
      <c r="B4201" s="275"/>
      <c r="C4201" s="275"/>
      <c r="D4201" s="275"/>
      <c r="E4201" s="275"/>
      <c r="F4201" s="275"/>
      <c r="G4201" s="276"/>
    </row>
    <row r="4202" spans="1:7" ht="24" customHeight="1" x14ac:dyDescent="0.2">
      <c r="A4202" s="277" t="s">
        <v>602</v>
      </c>
      <c r="B4202" s="93" t="str">
        <f>Comitente</f>
        <v>DIRECCION PROVINCIAL DE ESPACIOS VERDES</v>
      </c>
      <c r="C4202" s="89"/>
      <c r="D4202" s="94"/>
      <c r="E4202" s="94"/>
      <c r="F4202" s="95"/>
      <c r="G4202" s="278"/>
    </row>
    <row r="4203" spans="1:7" ht="24" customHeight="1" x14ac:dyDescent="0.2">
      <c r="A4203" s="277" t="s">
        <v>603</v>
      </c>
      <c r="B4203" s="93">
        <f>Contratista</f>
        <v>0</v>
      </c>
      <c r="C4203" s="90"/>
      <c r="D4203" s="90"/>
      <c r="E4203" s="90"/>
      <c r="F4203" s="96"/>
      <c r="G4203" s="279"/>
    </row>
    <row r="4204" spans="1:7" ht="24" customHeight="1" x14ac:dyDescent="0.2">
      <c r="A4204" s="277" t="s">
        <v>24</v>
      </c>
      <c r="B4204" s="93" t="str">
        <f>Obra</f>
        <v>MANTENIMIENTO DEL ÁREA VERDE Y SISITEMA DE RIEGO DEL 
PARQUE BELGRANO E INFINITO POR DESCUBRIR - RENGLON 3</v>
      </c>
      <c r="C4204" s="90"/>
      <c r="D4204" s="90"/>
      <c r="E4204" s="90"/>
      <c r="F4204" s="96" t="s">
        <v>38</v>
      </c>
      <c r="G4204" s="280">
        <f>Fecha_Base</f>
        <v>44908</v>
      </c>
    </row>
    <row r="4205" spans="1:7" ht="24" customHeight="1" x14ac:dyDescent="0.2">
      <c r="A4205" s="281" t="s">
        <v>601</v>
      </c>
      <c r="B4205" s="91" t="str">
        <f>Ubicación</f>
        <v>CAPITAL</v>
      </c>
      <c r="C4205" s="91"/>
      <c r="D4205" s="97"/>
      <c r="E4205" s="98"/>
      <c r="G4205" s="282"/>
    </row>
    <row r="4206" spans="1:7" ht="24" customHeight="1" x14ac:dyDescent="0.2">
      <c r="A4206" s="281" t="s">
        <v>39</v>
      </c>
      <c r="B4206" s="100" t="str">
        <f>IFERROR(VALUE(LEFT(B4207,FIND(".",B4207)-1)),"")</f>
        <v/>
      </c>
      <c r="C4206" s="92" t="str">
        <f>IFERROR(VLOOKUP(B4206,Tabla_CyP,2,FALSE),"")</f>
        <v/>
      </c>
      <c r="E4206" s="98"/>
      <c r="G4206" s="282"/>
    </row>
    <row r="4207" spans="1:7" ht="24" customHeight="1" x14ac:dyDescent="0.2">
      <c r="A4207" s="281" t="s">
        <v>25</v>
      </c>
      <c r="B4207" s="101" t="str">
        <f>IFERROR(VLOOKUP(COUNTIF($A$1:A4207,"ANALISIS DE PRECIOS"),Tabla_NumeroItem,2,FALSE),"")</f>
        <v/>
      </c>
      <c r="C4207" s="92" t="str">
        <f>IFERROR(VLOOKUP(B4207,Tabla_CyP,2,FALSE),"")</f>
        <v/>
      </c>
      <c r="D4207" s="97"/>
      <c r="E4207" s="98"/>
      <c r="F4207" s="96" t="s">
        <v>26</v>
      </c>
      <c r="G4207" s="283" t="str">
        <f>IFERROR(VLOOKUP(B4207,Tabla_CyP,4,FALSE),"")</f>
        <v/>
      </c>
    </row>
    <row r="4208" spans="1:7" ht="24" customHeight="1" x14ac:dyDescent="0.2">
      <c r="A4208" s="281"/>
      <c r="B4208" s="91"/>
      <c r="D4208" s="97"/>
      <c r="E4208" s="98"/>
      <c r="G4208" s="282"/>
    </row>
    <row r="4209" spans="1:123" ht="24" customHeight="1" x14ac:dyDescent="0.2">
      <c r="A4209" s="331" t="s">
        <v>507</v>
      </c>
      <c r="B4209" s="332"/>
      <c r="C4209" s="333" t="s">
        <v>0</v>
      </c>
      <c r="D4209" s="333" t="s">
        <v>27</v>
      </c>
      <c r="E4209" s="335" t="s">
        <v>28</v>
      </c>
      <c r="F4209" s="337" t="s">
        <v>29</v>
      </c>
      <c r="G4209" s="337" t="s">
        <v>30</v>
      </c>
    </row>
    <row r="4210" spans="1:123" s="97" customFormat="1" ht="24" customHeight="1" x14ac:dyDescent="0.2">
      <c r="A4210" s="102" t="s">
        <v>508</v>
      </c>
      <c r="B4210" s="102" t="s">
        <v>509</v>
      </c>
      <c r="C4210" s="334"/>
      <c r="D4210" s="334"/>
      <c r="E4210" s="336"/>
      <c r="F4210" s="338"/>
      <c r="G4210" s="338"/>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284"/>
      <c r="B4211" s="103"/>
      <c r="C4211" s="143" t="s">
        <v>604</v>
      </c>
      <c r="D4211" s="104"/>
      <c r="E4211" s="105"/>
      <c r="F4211" s="106"/>
      <c r="G4211" s="285"/>
    </row>
    <row r="4212" spans="1:123" s="229" customFormat="1" ht="24" customHeight="1" x14ac:dyDescent="0.2">
      <c r="A4212" s="224" t="str">
        <f t="shared" ref="A4212:A4225" si="1261">IFERROR(VLOOKUP(C4212,Tabla_Insumos,4,FALSE),"")</f>
        <v/>
      </c>
      <c r="B4212" s="222" t="str">
        <f>IFERROR(VLOOKUP(C4212,Tabla_Insumos,5,FALSE),"")</f>
        <v/>
      </c>
      <c r="C4212" s="223"/>
      <c r="D4212" s="224" t="str">
        <f t="shared" ref="D4212:D4225" si="1262">IFERROR(VLOOKUP(C4212,Tabla_Insumos,2,FALSE),"")</f>
        <v/>
      </c>
      <c r="E4212" s="225"/>
      <c r="F4212" s="226">
        <f t="shared" ref="F4212:F4225" si="1263">IFERROR(VLOOKUP(C4212,Tabla_Insumos,3,FALSE),0)</f>
        <v>0</v>
      </c>
      <c r="G4212" s="286">
        <f>ROUND(E4212*F4212,2)</f>
        <v>0</v>
      </c>
    </row>
    <row r="4213" spans="1:123" s="229" customFormat="1" ht="24" customHeight="1" x14ac:dyDescent="0.2">
      <c r="A4213" s="224" t="str">
        <f t="shared" si="1261"/>
        <v/>
      </c>
      <c r="B4213" s="222" t="str">
        <f t="shared" ref="B4213:B4225" si="1264">IFERROR(VLOOKUP(C4213,Tabla_Insumos,5,FALSE),"")</f>
        <v/>
      </c>
      <c r="C4213" s="223"/>
      <c r="D4213" s="224" t="str">
        <f t="shared" si="1262"/>
        <v/>
      </c>
      <c r="E4213" s="225"/>
      <c r="F4213" s="226">
        <f t="shared" si="1263"/>
        <v>0</v>
      </c>
      <c r="G4213" s="286">
        <f t="shared" ref="G4213:G4225" si="1265">ROUND(E4213*F4213,2)</f>
        <v>0</v>
      </c>
    </row>
    <row r="4214" spans="1:123" s="229" customFormat="1" ht="24" customHeight="1" x14ac:dyDescent="0.2">
      <c r="A4214" s="224" t="str">
        <f t="shared" si="1261"/>
        <v/>
      </c>
      <c r="B4214" s="222" t="str">
        <f t="shared" si="1264"/>
        <v/>
      </c>
      <c r="C4214" s="223"/>
      <c r="D4214" s="224" t="str">
        <f t="shared" si="1262"/>
        <v/>
      </c>
      <c r="E4214" s="225"/>
      <c r="F4214" s="226">
        <f t="shared" si="1263"/>
        <v>0</v>
      </c>
      <c r="G4214" s="286">
        <f t="shared" si="1265"/>
        <v>0</v>
      </c>
    </row>
    <row r="4215" spans="1:123" s="229" customFormat="1" ht="24" customHeight="1" x14ac:dyDescent="0.2">
      <c r="A4215" s="224" t="str">
        <f t="shared" si="1261"/>
        <v/>
      </c>
      <c r="B4215" s="222" t="str">
        <f t="shared" si="1264"/>
        <v/>
      </c>
      <c r="C4215" s="223"/>
      <c r="D4215" s="224" t="str">
        <f t="shared" si="1262"/>
        <v/>
      </c>
      <c r="E4215" s="225"/>
      <c r="F4215" s="226">
        <f t="shared" si="1263"/>
        <v>0</v>
      </c>
      <c r="G4215" s="286">
        <f t="shared" si="1265"/>
        <v>0</v>
      </c>
    </row>
    <row r="4216" spans="1:123" s="229" customFormat="1" ht="24" customHeight="1" x14ac:dyDescent="0.2">
      <c r="A4216" s="224" t="str">
        <f t="shared" si="1261"/>
        <v/>
      </c>
      <c r="B4216" s="222" t="str">
        <f t="shared" si="1264"/>
        <v/>
      </c>
      <c r="C4216" s="223"/>
      <c r="D4216" s="224" t="str">
        <f t="shared" si="1262"/>
        <v/>
      </c>
      <c r="E4216" s="225"/>
      <c r="F4216" s="226">
        <f t="shared" si="1263"/>
        <v>0</v>
      </c>
      <c r="G4216" s="286">
        <f t="shared" si="1265"/>
        <v>0</v>
      </c>
    </row>
    <row r="4217" spans="1:123" s="229" customFormat="1" ht="24" customHeight="1" x14ac:dyDescent="0.2">
      <c r="A4217" s="224" t="str">
        <f t="shared" si="1261"/>
        <v/>
      </c>
      <c r="B4217" s="222" t="str">
        <f t="shared" si="1264"/>
        <v/>
      </c>
      <c r="C4217" s="223"/>
      <c r="D4217" s="224" t="str">
        <f t="shared" si="1262"/>
        <v/>
      </c>
      <c r="E4217" s="225"/>
      <c r="F4217" s="226">
        <f t="shared" si="1263"/>
        <v>0</v>
      </c>
      <c r="G4217" s="286">
        <f t="shared" si="1265"/>
        <v>0</v>
      </c>
    </row>
    <row r="4218" spans="1:123" s="229" customFormat="1" ht="24" customHeight="1" x14ac:dyDescent="0.2">
      <c r="A4218" s="224" t="str">
        <f t="shared" si="1261"/>
        <v/>
      </c>
      <c r="B4218" s="222" t="str">
        <f t="shared" si="1264"/>
        <v/>
      </c>
      <c r="C4218" s="223"/>
      <c r="D4218" s="224" t="str">
        <f t="shared" si="1262"/>
        <v/>
      </c>
      <c r="E4218" s="225"/>
      <c r="F4218" s="226">
        <f t="shared" si="1263"/>
        <v>0</v>
      </c>
      <c r="G4218" s="286">
        <f t="shared" si="1265"/>
        <v>0</v>
      </c>
    </row>
    <row r="4219" spans="1:123" s="229" customFormat="1" ht="24" customHeight="1" x14ac:dyDescent="0.2">
      <c r="A4219" s="224" t="str">
        <f t="shared" si="1261"/>
        <v/>
      </c>
      <c r="B4219" s="222" t="str">
        <f t="shared" si="1264"/>
        <v/>
      </c>
      <c r="C4219" s="223"/>
      <c r="D4219" s="224" t="str">
        <f t="shared" si="1262"/>
        <v/>
      </c>
      <c r="E4219" s="225"/>
      <c r="F4219" s="226">
        <f t="shared" si="1263"/>
        <v>0</v>
      </c>
      <c r="G4219" s="286">
        <f t="shared" si="1265"/>
        <v>0</v>
      </c>
    </row>
    <row r="4220" spans="1:123" s="229" customFormat="1" ht="24" customHeight="1" x14ac:dyDescent="0.2">
      <c r="A4220" s="224" t="str">
        <f t="shared" si="1261"/>
        <v/>
      </c>
      <c r="B4220" s="222" t="str">
        <f t="shared" si="1264"/>
        <v/>
      </c>
      <c r="C4220" s="223"/>
      <c r="D4220" s="224" t="str">
        <f t="shared" si="1262"/>
        <v/>
      </c>
      <c r="E4220" s="225"/>
      <c r="F4220" s="226">
        <f t="shared" si="1263"/>
        <v>0</v>
      </c>
      <c r="G4220" s="286">
        <f t="shared" si="1265"/>
        <v>0</v>
      </c>
    </row>
    <row r="4221" spans="1:123" s="229" customFormat="1" ht="24" customHeight="1" x14ac:dyDescent="0.2">
      <c r="A4221" s="224" t="str">
        <f t="shared" si="1261"/>
        <v/>
      </c>
      <c r="B4221" s="222" t="str">
        <f t="shared" si="1264"/>
        <v/>
      </c>
      <c r="C4221" s="223"/>
      <c r="D4221" s="224" t="str">
        <f t="shared" si="1262"/>
        <v/>
      </c>
      <c r="E4221" s="225"/>
      <c r="F4221" s="226">
        <f t="shared" si="1263"/>
        <v>0</v>
      </c>
      <c r="G4221" s="286">
        <f t="shared" si="1265"/>
        <v>0</v>
      </c>
    </row>
    <row r="4222" spans="1:123" s="229" customFormat="1" ht="24" customHeight="1" x14ac:dyDescent="0.2">
      <c r="A4222" s="224" t="str">
        <f t="shared" si="1261"/>
        <v/>
      </c>
      <c r="B4222" s="222" t="str">
        <f t="shared" si="1264"/>
        <v/>
      </c>
      <c r="C4222" s="223"/>
      <c r="D4222" s="224" t="str">
        <f t="shared" si="1262"/>
        <v/>
      </c>
      <c r="E4222" s="225"/>
      <c r="F4222" s="226">
        <f t="shared" si="1263"/>
        <v>0</v>
      </c>
      <c r="G4222" s="286">
        <f t="shared" si="1265"/>
        <v>0</v>
      </c>
    </row>
    <row r="4223" spans="1:123" s="229" customFormat="1" ht="24" customHeight="1" x14ac:dyDescent="0.2">
      <c r="A4223" s="224" t="str">
        <f t="shared" si="1261"/>
        <v/>
      </c>
      <c r="B4223" s="222" t="str">
        <f t="shared" si="1264"/>
        <v/>
      </c>
      <c r="C4223" s="223"/>
      <c r="D4223" s="224" t="str">
        <f t="shared" si="1262"/>
        <v/>
      </c>
      <c r="E4223" s="225"/>
      <c r="F4223" s="226">
        <f t="shared" si="1263"/>
        <v>0</v>
      </c>
      <c r="G4223" s="286">
        <f t="shared" si="1265"/>
        <v>0</v>
      </c>
    </row>
    <row r="4224" spans="1:123" s="229" customFormat="1" ht="24" customHeight="1" x14ac:dyDescent="0.2">
      <c r="A4224" s="224" t="str">
        <f t="shared" si="1261"/>
        <v/>
      </c>
      <c r="B4224" s="222" t="str">
        <f t="shared" si="1264"/>
        <v/>
      </c>
      <c r="C4224" s="223"/>
      <c r="D4224" s="224" t="str">
        <f t="shared" si="1262"/>
        <v/>
      </c>
      <c r="E4224" s="225"/>
      <c r="F4224" s="226">
        <f t="shared" si="1263"/>
        <v>0</v>
      </c>
      <c r="G4224" s="286">
        <f t="shared" si="1265"/>
        <v>0</v>
      </c>
    </row>
    <row r="4225" spans="1:7" s="229" customFormat="1" ht="24" customHeight="1" x14ac:dyDescent="0.2">
      <c r="A4225" s="224" t="str">
        <f t="shared" si="1261"/>
        <v/>
      </c>
      <c r="B4225" s="222" t="str">
        <f t="shared" si="1264"/>
        <v/>
      </c>
      <c r="C4225" s="223"/>
      <c r="D4225" s="224" t="str">
        <f t="shared" si="1262"/>
        <v/>
      </c>
      <c r="E4225" s="225"/>
      <c r="F4225" s="227">
        <f t="shared" si="1263"/>
        <v>0</v>
      </c>
      <c r="G4225" s="286">
        <f t="shared" si="1265"/>
        <v>0</v>
      </c>
    </row>
    <row r="4226" spans="1:7" ht="24" customHeight="1" x14ac:dyDescent="0.2">
      <c r="A4226" s="287"/>
      <c r="D4226" s="97"/>
      <c r="E4226" s="98"/>
      <c r="F4226" s="273" t="s">
        <v>31</v>
      </c>
      <c r="G4226" s="288">
        <f>SUBTOTAL(9,G4212:G4225)</f>
        <v>0</v>
      </c>
    </row>
    <row r="4227" spans="1:7" ht="24" customHeight="1" x14ac:dyDescent="0.2">
      <c r="A4227" s="287"/>
      <c r="C4227" s="107" t="s">
        <v>605</v>
      </c>
      <c r="D4227" s="97"/>
      <c r="E4227" s="98"/>
      <c r="G4227" s="289"/>
    </row>
    <row r="4228" spans="1:7" s="229" customFormat="1" ht="24" customHeight="1" x14ac:dyDescent="0.2">
      <c r="A4228" s="224" t="str">
        <f t="shared" ref="A4228:A4235" si="1266">IFERROR(VLOOKUP(C4228,Tabla_Insumos,4,FALSE),"")</f>
        <v/>
      </c>
      <c r="B4228" s="222">
        <f t="shared" ref="B4228:B4235" si="1267">IFERROR(VLOOKUP(A4228,Tabla_Indices,5,FALSE),"")</f>
        <v>0</v>
      </c>
      <c r="C4228" s="223"/>
      <c r="D4228" s="224" t="str">
        <f t="shared" ref="D4228:D4235" si="1268">IFERROR(VLOOKUP(C4228,Tabla_Insumos,2,FALSE),"")</f>
        <v/>
      </c>
      <c r="E4228" s="225"/>
      <c r="F4228" s="228">
        <f t="shared" ref="F4228:F4235" si="1269">IFERROR(VLOOKUP(C4228,Tabla_Insumos,3,FALSE),0)</f>
        <v>0</v>
      </c>
      <c r="G4228" s="286">
        <f>ROUND(E4228*F4228,2)</f>
        <v>0</v>
      </c>
    </row>
    <row r="4229" spans="1:7" s="229" customFormat="1" ht="24" customHeight="1" x14ac:dyDescent="0.2">
      <c r="A4229" s="224" t="str">
        <f t="shared" si="1266"/>
        <v/>
      </c>
      <c r="B4229" s="222">
        <f t="shared" si="1267"/>
        <v>0</v>
      </c>
      <c r="C4229" s="223"/>
      <c r="D4229" s="224" t="str">
        <f t="shared" si="1268"/>
        <v/>
      </c>
      <c r="E4229" s="225"/>
      <c r="F4229" s="228">
        <f t="shared" si="1269"/>
        <v>0</v>
      </c>
      <c r="G4229" s="286">
        <f>ROUND(E4229*F4229,2)</f>
        <v>0</v>
      </c>
    </row>
    <row r="4230" spans="1:7" s="229" customFormat="1" ht="24" customHeight="1" x14ac:dyDescent="0.2">
      <c r="A4230" s="224" t="str">
        <f t="shared" si="1266"/>
        <v/>
      </c>
      <c r="B4230" s="222">
        <f t="shared" si="1267"/>
        <v>0</v>
      </c>
      <c r="C4230" s="223"/>
      <c r="D4230" s="224" t="str">
        <f t="shared" si="1268"/>
        <v/>
      </c>
      <c r="E4230" s="225"/>
      <c r="F4230" s="228">
        <f t="shared" si="1269"/>
        <v>0</v>
      </c>
      <c r="G4230" s="286">
        <f t="shared" ref="G4230:G4235" si="1270">ROUND(E4230*F4230,2)</f>
        <v>0</v>
      </c>
    </row>
    <row r="4231" spans="1:7" s="229" customFormat="1" ht="24" customHeight="1" x14ac:dyDescent="0.2">
      <c r="A4231" s="224" t="str">
        <f t="shared" si="1266"/>
        <v/>
      </c>
      <c r="B4231" s="222">
        <f t="shared" si="1267"/>
        <v>0</v>
      </c>
      <c r="C4231" s="223"/>
      <c r="D4231" s="224" t="str">
        <f t="shared" si="1268"/>
        <v/>
      </c>
      <c r="E4231" s="225"/>
      <c r="F4231" s="228">
        <f t="shared" si="1269"/>
        <v>0</v>
      </c>
      <c r="G4231" s="286">
        <f t="shared" si="1270"/>
        <v>0</v>
      </c>
    </row>
    <row r="4232" spans="1:7" s="229" customFormat="1" ht="24" customHeight="1" x14ac:dyDescent="0.2">
      <c r="A4232" s="224" t="str">
        <f t="shared" si="1266"/>
        <v/>
      </c>
      <c r="B4232" s="222">
        <f t="shared" si="1267"/>
        <v>0</v>
      </c>
      <c r="C4232" s="223"/>
      <c r="D4232" s="224" t="str">
        <f t="shared" si="1268"/>
        <v/>
      </c>
      <c r="E4232" s="225"/>
      <c r="F4232" s="226">
        <f t="shared" si="1269"/>
        <v>0</v>
      </c>
      <c r="G4232" s="286">
        <f t="shared" si="1270"/>
        <v>0</v>
      </c>
    </row>
    <row r="4233" spans="1:7" s="229" customFormat="1" ht="24" customHeight="1" x14ac:dyDescent="0.2">
      <c r="A4233" s="224" t="str">
        <f t="shared" si="1266"/>
        <v/>
      </c>
      <c r="B4233" s="222">
        <f t="shared" si="1267"/>
        <v>0</v>
      </c>
      <c r="C4233" s="223"/>
      <c r="D4233" s="224" t="str">
        <f t="shared" si="1268"/>
        <v/>
      </c>
      <c r="E4233" s="225"/>
      <c r="F4233" s="226">
        <f t="shared" si="1269"/>
        <v>0</v>
      </c>
      <c r="G4233" s="286">
        <f t="shared" si="1270"/>
        <v>0</v>
      </c>
    </row>
    <row r="4234" spans="1:7" s="229" customFormat="1" ht="24" customHeight="1" x14ac:dyDescent="0.2">
      <c r="A4234" s="224" t="str">
        <f t="shared" si="1266"/>
        <v/>
      </c>
      <c r="B4234" s="222">
        <f t="shared" si="1267"/>
        <v>0</v>
      </c>
      <c r="C4234" s="223"/>
      <c r="D4234" s="224" t="str">
        <f t="shared" si="1268"/>
        <v/>
      </c>
      <c r="E4234" s="225"/>
      <c r="F4234" s="226">
        <f t="shared" si="1269"/>
        <v>0</v>
      </c>
      <c r="G4234" s="286">
        <f t="shared" si="1270"/>
        <v>0</v>
      </c>
    </row>
    <row r="4235" spans="1:7" s="229" customFormat="1" ht="24" customHeight="1" x14ac:dyDescent="0.2">
      <c r="A4235" s="224" t="str">
        <f t="shared" si="1266"/>
        <v/>
      </c>
      <c r="B4235" s="222">
        <f t="shared" si="1267"/>
        <v>0</v>
      </c>
      <c r="C4235" s="223"/>
      <c r="D4235" s="224" t="str">
        <f t="shared" si="1268"/>
        <v/>
      </c>
      <c r="E4235" s="225"/>
      <c r="F4235" s="226">
        <f t="shared" si="1269"/>
        <v>0</v>
      </c>
      <c r="G4235" s="286">
        <f t="shared" si="1270"/>
        <v>0</v>
      </c>
    </row>
    <row r="4236" spans="1:7" ht="24" customHeight="1" x14ac:dyDescent="0.2">
      <c r="A4236" s="287"/>
      <c r="D4236" s="97"/>
      <c r="E4236" s="98"/>
      <c r="F4236" s="273" t="s">
        <v>32</v>
      </c>
      <c r="G4236" s="288">
        <f>SUBTOTAL(9,G4228:G4235)</f>
        <v>0</v>
      </c>
    </row>
    <row r="4237" spans="1:7" ht="24" customHeight="1" x14ac:dyDescent="0.2">
      <c r="A4237" s="287"/>
      <c r="C4237" s="107" t="s">
        <v>606</v>
      </c>
      <c r="D4237" s="97"/>
      <c r="E4237" s="98"/>
      <c r="G4237" s="289"/>
    </row>
    <row r="4238" spans="1:7" s="229" customFormat="1" ht="24" customHeight="1" x14ac:dyDescent="0.2">
      <c r="A4238" s="224" t="str">
        <f t="shared" ref="A4238:A4246" si="1271">IFERROR(VLOOKUP(C4238,Tabla_Insumos,4,FALSE),"")</f>
        <v/>
      </c>
      <c r="B4238" s="222" t="str">
        <f t="shared" ref="B4238:B4246" si="1272">IFERROR(VLOOKUP(C4238,Tabla_Insumos,5,FALSE),"")</f>
        <v/>
      </c>
      <c r="C4238" s="223"/>
      <c r="D4238" s="224" t="str">
        <f t="shared" ref="D4238:D4246" si="1273">IFERROR(VLOOKUP(C4238,Tabla_Insumos,2,FALSE),"")</f>
        <v/>
      </c>
      <c r="E4238" s="225"/>
      <c r="F4238" s="226">
        <f t="shared" ref="F4238:F4246" si="1274">IFERROR(VLOOKUP(C4238,Tabla_Insumos,3,FALSE),0)</f>
        <v>0</v>
      </c>
      <c r="G4238" s="286">
        <f t="shared" ref="G4238:G4246" si="1275">ROUND(E4238*F4238,2)</f>
        <v>0</v>
      </c>
    </row>
    <row r="4239" spans="1:7" s="229" customFormat="1" ht="24" customHeight="1" x14ac:dyDescent="0.2">
      <c r="A4239" s="224" t="str">
        <f t="shared" si="1271"/>
        <v/>
      </c>
      <c r="B4239" s="222" t="str">
        <f t="shared" si="1272"/>
        <v/>
      </c>
      <c r="C4239" s="223"/>
      <c r="D4239" s="224" t="str">
        <f t="shared" si="1273"/>
        <v/>
      </c>
      <c r="E4239" s="225"/>
      <c r="F4239" s="226">
        <f t="shared" si="1274"/>
        <v>0</v>
      </c>
      <c r="G4239" s="286">
        <f t="shared" si="1275"/>
        <v>0</v>
      </c>
    </row>
    <row r="4240" spans="1:7" s="229" customFormat="1" ht="24" customHeight="1" x14ac:dyDescent="0.2">
      <c r="A4240" s="224" t="str">
        <f t="shared" si="1271"/>
        <v/>
      </c>
      <c r="B4240" s="222" t="str">
        <f t="shared" si="1272"/>
        <v/>
      </c>
      <c r="C4240" s="223"/>
      <c r="D4240" s="224" t="str">
        <f t="shared" si="1273"/>
        <v/>
      </c>
      <c r="E4240" s="225"/>
      <c r="F4240" s="226">
        <f t="shared" si="1274"/>
        <v>0</v>
      </c>
      <c r="G4240" s="286">
        <f t="shared" si="1275"/>
        <v>0</v>
      </c>
    </row>
    <row r="4241" spans="1:7" s="229" customFormat="1" ht="24" customHeight="1" x14ac:dyDescent="0.2">
      <c r="A4241" s="224" t="str">
        <f t="shared" si="1271"/>
        <v/>
      </c>
      <c r="B4241" s="222" t="str">
        <f t="shared" si="1272"/>
        <v/>
      </c>
      <c r="C4241" s="223"/>
      <c r="D4241" s="224" t="str">
        <f t="shared" si="1273"/>
        <v/>
      </c>
      <c r="E4241" s="225"/>
      <c r="F4241" s="226">
        <f t="shared" si="1274"/>
        <v>0</v>
      </c>
      <c r="G4241" s="286">
        <f t="shared" si="1275"/>
        <v>0</v>
      </c>
    </row>
    <row r="4242" spans="1:7" s="229" customFormat="1" ht="24" customHeight="1" x14ac:dyDescent="0.2">
      <c r="A4242" s="224" t="str">
        <f t="shared" si="1271"/>
        <v/>
      </c>
      <c r="B4242" s="222" t="str">
        <f t="shared" si="1272"/>
        <v/>
      </c>
      <c r="C4242" s="223"/>
      <c r="D4242" s="224" t="str">
        <f t="shared" si="1273"/>
        <v/>
      </c>
      <c r="E4242" s="225"/>
      <c r="F4242" s="226">
        <f t="shared" si="1274"/>
        <v>0</v>
      </c>
      <c r="G4242" s="286">
        <f t="shared" si="1275"/>
        <v>0</v>
      </c>
    </row>
    <row r="4243" spans="1:7" s="229" customFormat="1" ht="24" customHeight="1" x14ac:dyDescent="0.2">
      <c r="A4243" s="224" t="str">
        <f t="shared" si="1271"/>
        <v/>
      </c>
      <c r="B4243" s="222" t="str">
        <f t="shared" si="1272"/>
        <v/>
      </c>
      <c r="C4243" s="223"/>
      <c r="D4243" s="224" t="str">
        <f t="shared" si="1273"/>
        <v/>
      </c>
      <c r="E4243" s="225"/>
      <c r="F4243" s="226">
        <f t="shared" si="1274"/>
        <v>0</v>
      </c>
      <c r="G4243" s="286">
        <f t="shared" si="1275"/>
        <v>0</v>
      </c>
    </row>
    <row r="4244" spans="1:7" s="229" customFormat="1" ht="24" customHeight="1" x14ac:dyDescent="0.2">
      <c r="A4244" s="224" t="str">
        <f t="shared" si="1271"/>
        <v/>
      </c>
      <c r="B4244" s="222" t="str">
        <f t="shared" si="1272"/>
        <v/>
      </c>
      <c r="C4244" s="223"/>
      <c r="D4244" s="224" t="str">
        <f t="shared" si="1273"/>
        <v/>
      </c>
      <c r="E4244" s="225"/>
      <c r="F4244" s="226">
        <f t="shared" si="1274"/>
        <v>0</v>
      </c>
      <c r="G4244" s="286">
        <f t="shared" si="1275"/>
        <v>0</v>
      </c>
    </row>
    <row r="4245" spans="1:7" s="229" customFormat="1" ht="24" customHeight="1" x14ac:dyDescent="0.2">
      <c r="A4245" s="224" t="str">
        <f t="shared" si="1271"/>
        <v/>
      </c>
      <c r="B4245" s="222" t="str">
        <f t="shared" si="1272"/>
        <v/>
      </c>
      <c r="C4245" s="223"/>
      <c r="D4245" s="224" t="str">
        <f t="shared" si="1273"/>
        <v/>
      </c>
      <c r="E4245" s="225"/>
      <c r="F4245" s="226">
        <f t="shared" si="1274"/>
        <v>0</v>
      </c>
      <c r="G4245" s="286">
        <f t="shared" si="1275"/>
        <v>0</v>
      </c>
    </row>
    <row r="4246" spans="1:7" s="229" customFormat="1" ht="24" customHeight="1" x14ac:dyDescent="0.2">
      <c r="A4246" s="224" t="str">
        <f t="shared" si="1271"/>
        <v/>
      </c>
      <c r="B4246" s="222" t="str">
        <f t="shared" si="1272"/>
        <v/>
      </c>
      <c r="C4246" s="223"/>
      <c r="D4246" s="224" t="str">
        <f t="shared" si="1273"/>
        <v/>
      </c>
      <c r="E4246" s="225"/>
      <c r="F4246" s="226">
        <f t="shared" si="1274"/>
        <v>0</v>
      </c>
      <c r="G4246" s="286">
        <f t="shared" si="1275"/>
        <v>0</v>
      </c>
    </row>
    <row r="4247" spans="1:7" ht="24" customHeight="1" x14ac:dyDescent="0.2">
      <c r="A4247" s="290"/>
      <c r="B4247" s="97"/>
      <c r="D4247" s="97"/>
      <c r="E4247" s="98"/>
      <c r="F4247" s="273" t="s">
        <v>33</v>
      </c>
      <c r="G4247" s="288">
        <f>SUBTOTAL(9,G4238:G4246)</f>
        <v>0</v>
      </c>
    </row>
    <row r="4248" spans="1:7" ht="24" customHeight="1" x14ac:dyDescent="0.2">
      <c r="A4248" s="291"/>
      <c r="B4248" s="97"/>
      <c r="D4248" s="97"/>
      <c r="E4248" s="98"/>
      <c r="G4248" s="289"/>
    </row>
    <row r="4249" spans="1:7" ht="24" customHeight="1" x14ac:dyDescent="0.2">
      <c r="A4249" s="292" t="str">
        <f>B4207</f>
        <v/>
      </c>
      <c r="B4249" s="293" t="str">
        <f>C4207</f>
        <v/>
      </c>
      <c r="C4249" s="104"/>
      <c r="D4249" s="104" t="s">
        <v>34</v>
      </c>
      <c r="E4249" s="105"/>
      <c r="F4249" s="295" t="s">
        <v>35</v>
      </c>
      <c r="G4249" s="294">
        <f>SUBTOTAL(9,G4212:G4248)</f>
        <v>0</v>
      </c>
    </row>
    <row r="4251" spans="1:7" ht="24" customHeight="1" x14ac:dyDescent="0.2">
      <c r="A4251" s="274" t="s">
        <v>37</v>
      </c>
      <c r="B4251" s="275"/>
      <c r="C4251" s="275"/>
      <c r="D4251" s="275"/>
      <c r="E4251" s="275"/>
      <c r="F4251" s="275"/>
      <c r="G4251" s="276"/>
    </row>
    <row r="4252" spans="1:7" ht="24" customHeight="1" x14ac:dyDescent="0.2">
      <c r="A4252" s="277" t="s">
        <v>602</v>
      </c>
      <c r="B4252" s="93" t="str">
        <f>Comitente</f>
        <v>DIRECCION PROVINCIAL DE ESPACIOS VERDES</v>
      </c>
      <c r="C4252" s="89"/>
      <c r="D4252" s="94"/>
      <c r="E4252" s="94"/>
      <c r="F4252" s="95"/>
      <c r="G4252" s="278"/>
    </row>
    <row r="4253" spans="1:7" ht="24" customHeight="1" x14ac:dyDescent="0.2">
      <c r="A4253" s="277" t="s">
        <v>603</v>
      </c>
      <c r="B4253" s="93">
        <f>Contratista</f>
        <v>0</v>
      </c>
      <c r="C4253" s="90"/>
      <c r="D4253" s="90"/>
      <c r="E4253" s="90"/>
      <c r="F4253" s="96"/>
      <c r="G4253" s="279"/>
    </row>
    <row r="4254" spans="1:7" ht="24" customHeight="1" x14ac:dyDescent="0.2">
      <c r="A4254" s="277" t="s">
        <v>24</v>
      </c>
      <c r="B4254" s="93" t="str">
        <f>Obra</f>
        <v>MANTENIMIENTO DEL ÁREA VERDE Y SISITEMA DE RIEGO DEL 
PARQUE BELGRANO E INFINITO POR DESCUBRIR - RENGLON 3</v>
      </c>
      <c r="C4254" s="90"/>
      <c r="D4254" s="90"/>
      <c r="E4254" s="90"/>
      <c r="F4254" s="96" t="s">
        <v>38</v>
      </c>
      <c r="G4254" s="280">
        <f>Fecha_Base</f>
        <v>44908</v>
      </c>
    </row>
    <row r="4255" spans="1:7" ht="24" customHeight="1" x14ac:dyDescent="0.2">
      <c r="A4255" s="281" t="s">
        <v>601</v>
      </c>
      <c r="B4255" s="91" t="str">
        <f>Ubicación</f>
        <v>CAPITAL</v>
      </c>
      <c r="C4255" s="91"/>
      <c r="D4255" s="97"/>
      <c r="E4255" s="98"/>
      <c r="G4255" s="282"/>
    </row>
    <row r="4256" spans="1:7" ht="24" customHeight="1" x14ac:dyDescent="0.2">
      <c r="A4256" s="281" t="s">
        <v>39</v>
      </c>
      <c r="B4256" s="100" t="str">
        <f>IFERROR(VALUE(LEFT(B4257,FIND(".",B4257)-1)),"")</f>
        <v/>
      </c>
      <c r="C4256" s="92" t="str">
        <f>IFERROR(VLOOKUP(B4256,Tabla_CyP,2,FALSE),"")</f>
        <v/>
      </c>
      <c r="E4256" s="98"/>
      <c r="G4256" s="282"/>
    </row>
    <row r="4257" spans="1:123" ht="24" customHeight="1" x14ac:dyDescent="0.2">
      <c r="A4257" s="281" t="s">
        <v>25</v>
      </c>
      <c r="B4257" s="101" t="str">
        <f>IFERROR(VLOOKUP(COUNTIF($A$1:A4257,"ANALISIS DE PRECIOS"),Tabla_NumeroItem,2,FALSE),"")</f>
        <v/>
      </c>
      <c r="C4257" s="92" t="str">
        <f>IFERROR(VLOOKUP(B4257,Tabla_CyP,2,FALSE),"")</f>
        <v/>
      </c>
      <c r="D4257" s="97"/>
      <c r="E4257" s="98"/>
      <c r="F4257" s="96" t="s">
        <v>26</v>
      </c>
      <c r="G4257" s="283" t="str">
        <f>IFERROR(VLOOKUP(B4257,Tabla_CyP,4,FALSE),"")</f>
        <v/>
      </c>
    </row>
    <row r="4258" spans="1:123" ht="24" customHeight="1" x14ac:dyDescent="0.2">
      <c r="A4258" s="281"/>
      <c r="B4258" s="91"/>
      <c r="D4258" s="97"/>
      <c r="E4258" s="98"/>
      <c r="G4258" s="282"/>
    </row>
    <row r="4259" spans="1:123" ht="24" customHeight="1" x14ac:dyDescent="0.2">
      <c r="A4259" s="331" t="s">
        <v>507</v>
      </c>
      <c r="B4259" s="332"/>
      <c r="C4259" s="333" t="s">
        <v>0</v>
      </c>
      <c r="D4259" s="333" t="s">
        <v>27</v>
      </c>
      <c r="E4259" s="335" t="s">
        <v>28</v>
      </c>
      <c r="F4259" s="337" t="s">
        <v>29</v>
      </c>
      <c r="G4259" s="337" t="s">
        <v>30</v>
      </c>
    </row>
    <row r="4260" spans="1:123" s="97" customFormat="1" ht="24" customHeight="1" x14ac:dyDescent="0.2">
      <c r="A4260" s="102" t="s">
        <v>508</v>
      </c>
      <c r="B4260" s="102" t="s">
        <v>509</v>
      </c>
      <c r="C4260" s="334"/>
      <c r="D4260" s="334"/>
      <c r="E4260" s="336"/>
      <c r="F4260" s="338"/>
      <c r="G4260" s="338"/>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284"/>
      <c r="B4261" s="103"/>
      <c r="C4261" s="143" t="s">
        <v>604</v>
      </c>
      <c r="D4261" s="104"/>
      <c r="E4261" s="105"/>
      <c r="F4261" s="106"/>
      <c r="G4261" s="285"/>
    </row>
    <row r="4262" spans="1:123" s="229" customFormat="1" ht="24" customHeight="1" x14ac:dyDescent="0.2">
      <c r="A4262" s="224" t="str">
        <f t="shared" ref="A4262:A4275" si="1276">IFERROR(VLOOKUP(C4262,Tabla_Insumos,4,FALSE),"")</f>
        <v/>
      </c>
      <c r="B4262" s="222" t="str">
        <f>IFERROR(VLOOKUP(C4262,Tabla_Insumos,5,FALSE),"")</f>
        <v/>
      </c>
      <c r="C4262" s="223"/>
      <c r="D4262" s="224" t="str">
        <f t="shared" ref="D4262:D4275" si="1277">IFERROR(VLOOKUP(C4262,Tabla_Insumos,2,FALSE),"")</f>
        <v/>
      </c>
      <c r="E4262" s="225"/>
      <c r="F4262" s="226">
        <f t="shared" ref="F4262:F4275" si="1278">IFERROR(VLOOKUP(C4262,Tabla_Insumos,3,FALSE),0)</f>
        <v>0</v>
      </c>
      <c r="G4262" s="286">
        <f>ROUND(E4262*F4262,2)</f>
        <v>0</v>
      </c>
    </row>
    <row r="4263" spans="1:123" s="229" customFormat="1" ht="24" customHeight="1" x14ac:dyDescent="0.2">
      <c r="A4263" s="224" t="str">
        <f t="shared" si="1276"/>
        <v/>
      </c>
      <c r="B4263" s="222" t="str">
        <f t="shared" ref="B4263:B4275" si="1279">IFERROR(VLOOKUP(C4263,Tabla_Insumos,5,FALSE),"")</f>
        <v/>
      </c>
      <c r="C4263" s="223"/>
      <c r="D4263" s="224" t="str">
        <f t="shared" si="1277"/>
        <v/>
      </c>
      <c r="E4263" s="225"/>
      <c r="F4263" s="226">
        <f t="shared" si="1278"/>
        <v>0</v>
      </c>
      <c r="G4263" s="286">
        <f t="shared" ref="G4263:G4275" si="1280">ROUND(E4263*F4263,2)</f>
        <v>0</v>
      </c>
    </row>
    <row r="4264" spans="1:123" s="229" customFormat="1" ht="24" customHeight="1" x14ac:dyDescent="0.2">
      <c r="A4264" s="224" t="str">
        <f t="shared" si="1276"/>
        <v/>
      </c>
      <c r="B4264" s="222" t="str">
        <f t="shared" si="1279"/>
        <v/>
      </c>
      <c r="C4264" s="223"/>
      <c r="D4264" s="224" t="str">
        <f t="shared" si="1277"/>
        <v/>
      </c>
      <c r="E4264" s="225"/>
      <c r="F4264" s="226">
        <f t="shared" si="1278"/>
        <v>0</v>
      </c>
      <c r="G4264" s="286">
        <f t="shared" si="1280"/>
        <v>0</v>
      </c>
    </row>
    <row r="4265" spans="1:123" s="229" customFormat="1" ht="24" customHeight="1" x14ac:dyDescent="0.2">
      <c r="A4265" s="224" t="str">
        <f t="shared" si="1276"/>
        <v/>
      </c>
      <c r="B4265" s="222" t="str">
        <f t="shared" si="1279"/>
        <v/>
      </c>
      <c r="C4265" s="223"/>
      <c r="D4265" s="224" t="str">
        <f t="shared" si="1277"/>
        <v/>
      </c>
      <c r="E4265" s="225"/>
      <c r="F4265" s="226">
        <f t="shared" si="1278"/>
        <v>0</v>
      </c>
      <c r="G4265" s="286">
        <f t="shared" si="1280"/>
        <v>0</v>
      </c>
    </row>
    <row r="4266" spans="1:123" s="229" customFormat="1" ht="24" customHeight="1" x14ac:dyDescent="0.2">
      <c r="A4266" s="224" t="str">
        <f t="shared" si="1276"/>
        <v/>
      </c>
      <c r="B4266" s="222" t="str">
        <f t="shared" si="1279"/>
        <v/>
      </c>
      <c r="C4266" s="223"/>
      <c r="D4266" s="224" t="str">
        <f t="shared" si="1277"/>
        <v/>
      </c>
      <c r="E4266" s="225"/>
      <c r="F4266" s="226">
        <f t="shared" si="1278"/>
        <v>0</v>
      </c>
      <c r="G4266" s="286">
        <f t="shared" si="1280"/>
        <v>0</v>
      </c>
    </row>
    <row r="4267" spans="1:123" s="229" customFormat="1" ht="24" customHeight="1" x14ac:dyDescent="0.2">
      <c r="A4267" s="224" t="str">
        <f t="shared" si="1276"/>
        <v/>
      </c>
      <c r="B4267" s="222" t="str">
        <f t="shared" si="1279"/>
        <v/>
      </c>
      <c r="C4267" s="223"/>
      <c r="D4267" s="224" t="str">
        <f t="shared" si="1277"/>
        <v/>
      </c>
      <c r="E4267" s="225"/>
      <c r="F4267" s="226">
        <f t="shared" si="1278"/>
        <v>0</v>
      </c>
      <c r="G4267" s="286">
        <f t="shared" si="1280"/>
        <v>0</v>
      </c>
    </row>
    <row r="4268" spans="1:123" s="229" customFormat="1" ht="24" customHeight="1" x14ac:dyDescent="0.2">
      <c r="A4268" s="224" t="str">
        <f t="shared" si="1276"/>
        <v/>
      </c>
      <c r="B4268" s="222" t="str">
        <f t="shared" si="1279"/>
        <v/>
      </c>
      <c r="C4268" s="223"/>
      <c r="D4268" s="224" t="str">
        <f t="shared" si="1277"/>
        <v/>
      </c>
      <c r="E4268" s="225"/>
      <c r="F4268" s="226">
        <f t="shared" si="1278"/>
        <v>0</v>
      </c>
      <c r="G4268" s="286">
        <f t="shared" si="1280"/>
        <v>0</v>
      </c>
    </row>
    <row r="4269" spans="1:123" s="229" customFormat="1" ht="24" customHeight="1" x14ac:dyDescent="0.2">
      <c r="A4269" s="224" t="str">
        <f t="shared" si="1276"/>
        <v/>
      </c>
      <c r="B4269" s="222" t="str">
        <f t="shared" si="1279"/>
        <v/>
      </c>
      <c r="C4269" s="223"/>
      <c r="D4269" s="224" t="str">
        <f t="shared" si="1277"/>
        <v/>
      </c>
      <c r="E4269" s="225"/>
      <c r="F4269" s="226">
        <f t="shared" si="1278"/>
        <v>0</v>
      </c>
      <c r="G4269" s="286">
        <f t="shared" si="1280"/>
        <v>0</v>
      </c>
    </row>
    <row r="4270" spans="1:123" s="229" customFormat="1" ht="24" customHeight="1" x14ac:dyDescent="0.2">
      <c r="A4270" s="224" t="str">
        <f t="shared" si="1276"/>
        <v/>
      </c>
      <c r="B4270" s="222" t="str">
        <f t="shared" si="1279"/>
        <v/>
      </c>
      <c r="C4270" s="223"/>
      <c r="D4270" s="224" t="str">
        <f t="shared" si="1277"/>
        <v/>
      </c>
      <c r="E4270" s="225"/>
      <c r="F4270" s="226">
        <f t="shared" si="1278"/>
        <v>0</v>
      </c>
      <c r="G4270" s="286">
        <f t="shared" si="1280"/>
        <v>0</v>
      </c>
    </row>
    <row r="4271" spans="1:123" s="229" customFormat="1" ht="24" customHeight="1" x14ac:dyDescent="0.2">
      <c r="A4271" s="224" t="str">
        <f t="shared" si="1276"/>
        <v/>
      </c>
      <c r="B4271" s="222" t="str">
        <f t="shared" si="1279"/>
        <v/>
      </c>
      <c r="C4271" s="223"/>
      <c r="D4271" s="224" t="str">
        <f t="shared" si="1277"/>
        <v/>
      </c>
      <c r="E4271" s="225"/>
      <c r="F4271" s="226">
        <f t="shared" si="1278"/>
        <v>0</v>
      </c>
      <c r="G4271" s="286">
        <f t="shared" si="1280"/>
        <v>0</v>
      </c>
    </row>
    <row r="4272" spans="1:123" s="229" customFormat="1" ht="24" customHeight="1" x14ac:dyDescent="0.2">
      <c r="A4272" s="224" t="str">
        <f t="shared" si="1276"/>
        <v/>
      </c>
      <c r="B4272" s="222" t="str">
        <f t="shared" si="1279"/>
        <v/>
      </c>
      <c r="C4272" s="223"/>
      <c r="D4272" s="224" t="str">
        <f t="shared" si="1277"/>
        <v/>
      </c>
      <c r="E4272" s="225"/>
      <c r="F4272" s="226">
        <f t="shared" si="1278"/>
        <v>0</v>
      </c>
      <c r="G4272" s="286">
        <f t="shared" si="1280"/>
        <v>0</v>
      </c>
    </row>
    <row r="4273" spans="1:7" s="229" customFormat="1" ht="24" customHeight="1" x14ac:dyDescent="0.2">
      <c r="A4273" s="224" t="str">
        <f t="shared" si="1276"/>
        <v/>
      </c>
      <c r="B4273" s="222" t="str">
        <f t="shared" si="1279"/>
        <v/>
      </c>
      <c r="C4273" s="223"/>
      <c r="D4273" s="224" t="str">
        <f t="shared" si="1277"/>
        <v/>
      </c>
      <c r="E4273" s="225"/>
      <c r="F4273" s="226">
        <f t="shared" si="1278"/>
        <v>0</v>
      </c>
      <c r="G4273" s="286">
        <f t="shared" si="1280"/>
        <v>0</v>
      </c>
    </row>
    <row r="4274" spans="1:7" s="229" customFormat="1" ht="24" customHeight="1" x14ac:dyDescent="0.2">
      <c r="A4274" s="224" t="str">
        <f t="shared" si="1276"/>
        <v/>
      </c>
      <c r="B4274" s="222" t="str">
        <f t="shared" si="1279"/>
        <v/>
      </c>
      <c r="C4274" s="223"/>
      <c r="D4274" s="224" t="str">
        <f t="shared" si="1277"/>
        <v/>
      </c>
      <c r="E4274" s="225"/>
      <c r="F4274" s="226">
        <f t="shared" si="1278"/>
        <v>0</v>
      </c>
      <c r="G4274" s="286">
        <f t="shared" si="1280"/>
        <v>0</v>
      </c>
    </row>
    <row r="4275" spans="1:7" s="229" customFormat="1" ht="24" customHeight="1" x14ac:dyDescent="0.2">
      <c r="A4275" s="224" t="str">
        <f t="shared" si="1276"/>
        <v/>
      </c>
      <c r="B4275" s="222" t="str">
        <f t="shared" si="1279"/>
        <v/>
      </c>
      <c r="C4275" s="223"/>
      <c r="D4275" s="224" t="str">
        <f t="shared" si="1277"/>
        <v/>
      </c>
      <c r="E4275" s="225"/>
      <c r="F4275" s="227">
        <f t="shared" si="1278"/>
        <v>0</v>
      </c>
      <c r="G4275" s="286">
        <f t="shared" si="1280"/>
        <v>0</v>
      </c>
    </row>
    <row r="4276" spans="1:7" ht="24" customHeight="1" x14ac:dyDescent="0.2">
      <c r="A4276" s="287"/>
      <c r="D4276" s="97"/>
      <c r="E4276" s="98"/>
      <c r="F4276" s="273" t="s">
        <v>31</v>
      </c>
      <c r="G4276" s="288">
        <f>SUBTOTAL(9,G4262:G4275)</f>
        <v>0</v>
      </c>
    </row>
    <row r="4277" spans="1:7" ht="24" customHeight="1" x14ac:dyDescent="0.2">
      <c r="A4277" s="287"/>
      <c r="C4277" s="107" t="s">
        <v>605</v>
      </c>
      <c r="D4277" s="97"/>
      <c r="E4277" s="98"/>
      <c r="G4277" s="289"/>
    </row>
    <row r="4278" spans="1:7" s="229" customFormat="1" ht="24" customHeight="1" x14ac:dyDescent="0.2">
      <c r="A4278" s="224" t="str">
        <f t="shared" ref="A4278:A4285" si="1281">IFERROR(VLOOKUP(C4278,Tabla_Insumos,4,FALSE),"")</f>
        <v/>
      </c>
      <c r="B4278" s="222">
        <f t="shared" ref="B4278:B4285" si="1282">IFERROR(VLOOKUP(A4278,Tabla_Indices,5,FALSE),"")</f>
        <v>0</v>
      </c>
      <c r="C4278" s="223"/>
      <c r="D4278" s="224" t="str">
        <f t="shared" ref="D4278:D4285" si="1283">IFERROR(VLOOKUP(C4278,Tabla_Insumos,2,FALSE),"")</f>
        <v/>
      </c>
      <c r="E4278" s="225"/>
      <c r="F4278" s="228">
        <f t="shared" ref="F4278:F4285" si="1284">IFERROR(VLOOKUP(C4278,Tabla_Insumos,3,FALSE),0)</f>
        <v>0</v>
      </c>
      <c r="G4278" s="286">
        <f>ROUND(E4278*F4278,2)</f>
        <v>0</v>
      </c>
    </row>
    <row r="4279" spans="1:7" s="229" customFormat="1" ht="24" customHeight="1" x14ac:dyDescent="0.2">
      <c r="A4279" s="224" t="str">
        <f t="shared" si="1281"/>
        <v/>
      </c>
      <c r="B4279" s="222">
        <f t="shared" si="1282"/>
        <v>0</v>
      </c>
      <c r="C4279" s="223"/>
      <c r="D4279" s="224" t="str">
        <f t="shared" si="1283"/>
        <v/>
      </c>
      <c r="E4279" s="225"/>
      <c r="F4279" s="228">
        <f t="shared" si="1284"/>
        <v>0</v>
      </c>
      <c r="G4279" s="286">
        <f>ROUND(E4279*F4279,2)</f>
        <v>0</v>
      </c>
    </row>
    <row r="4280" spans="1:7" s="229" customFormat="1" ht="24" customHeight="1" x14ac:dyDescent="0.2">
      <c r="A4280" s="224" t="str">
        <f t="shared" si="1281"/>
        <v/>
      </c>
      <c r="B4280" s="222">
        <f t="shared" si="1282"/>
        <v>0</v>
      </c>
      <c r="C4280" s="223"/>
      <c r="D4280" s="224" t="str">
        <f t="shared" si="1283"/>
        <v/>
      </c>
      <c r="E4280" s="225"/>
      <c r="F4280" s="228">
        <f t="shared" si="1284"/>
        <v>0</v>
      </c>
      <c r="G4280" s="286">
        <f t="shared" ref="G4280:G4285" si="1285">ROUND(E4280*F4280,2)</f>
        <v>0</v>
      </c>
    </row>
    <row r="4281" spans="1:7" s="229" customFormat="1" ht="24" customHeight="1" x14ac:dyDescent="0.2">
      <c r="A4281" s="224" t="str">
        <f t="shared" si="1281"/>
        <v/>
      </c>
      <c r="B4281" s="222">
        <f t="shared" si="1282"/>
        <v>0</v>
      </c>
      <c r="C4281" s="223"/>
      <c r="D4281" s="224" t="str">
        <f t="shared" si="1283"/>
        <v/>
      </c>
      <c r="E4281" s="225"/>
      <c r="F4281" s="228">
        <f t="shared" si="1284"/>
        <v>0</v>
      </c>
      <c r="G4281" s="286">
        <f t="shared" si="1285"/>
        <v>0</v>
      </c>
    </row>
    <row r="4282" spans="1:7" s="229" customFormat="1" ht="24" customHeight="1" x14ac:dyDescent="0.2">
      <c r="A4282" s="224" t="str">
        <f t="shared" si="1281"/>
        <v/>
      </c>
      <c r="B4282" s="222">
        <f t="shared" si="1282"/>
        <v>0</v>
      </c>
      <c r="C4282" s="223"/>
      <c r="D4282" s="224" t="str">
        <f t="shared" si="1283"/>
        <v/>
      </c>
      <c r="E4282" s="225"/>
      <c r="F4282" s="226">
        <f t="shared" si="1284"/>
        <v>0</v>
      </c>
      <c r="G4282" s="286">
        <f t="shared" si="1285"/>
        <v>0</v>
      </c>
    </row>
    <row r="4283" spans="1:7" s="229" customFormat="1" ht="24" customHeight="1" x14ac:dyDescent="0.2">
      <c r="A4283" s="224" t="str">
        <f t="shared" si="1281"/>
        <v/>
      </c>
      <c r="B4283" s="222">
        <f t="shared" si="1282"/>
        <v>0</v>
      </c>
      <c r="C4283" s="223"/>
      <c r="D4283" s="224" t="str">
        <f t="shared" si="1283"/>
        <v/>
      </c>
      <c r="E4283" s="225"/>
      <c r="F4283" s="226">
        <f t="shared" si="1284"/>
        <v>0</v>
      </c>
      <c r="G4283" s="286">
        <f t="shared" si="1285"/>
        <v>0</v>
      </c>
    </row>
    <row r="4284" spans="1:7" s="229" customFormat="1" ht="24" customHeight="1" x14ac:dyDescent="0.2">
      <c r="A4284" s="224" t="str">
        <f t="shared" si="1281"/>
        <v/>
      </c>
      <c r="B4284" s="222">
        <f t="shared" si="1282"/>
        <v>0</v>
      </c>
      <c r="C4284" s="223"/>
      <c r="D4284" s="224" t="str">
        <f t="shared" si="1283"/>
        <v/>
      </c>
      <c r="E4284" s="225"/>
      <c r="F4284" s="226">
        <f t="shared" si="1284"/>
        <v>0</v>
      </c>
      <c r="G4284" s="286">
        <f t="shared" si="1285"/>
        <v>0</v>
      </c>
    </row>
    <row r="4285" spans="1:7" s="229" customFormat="1" ht="24" customHeight="1" x14ac:dyDescent="0.2">
      <c r="A4285" s="224" t="str">
        <f t="shared" si="1281"/>
        <v/>
      </c>
      <c r="B4285" s="222">
        <f t="shared" si="1282"/>
        <v>0</v>
      </c>
      <c r="C4285" s="223"/>
      <c r="D4285" s="224" t="str">
        <f t="shared" si="1283"/>
        <v/>
      </c>
      <c r="E4285" s="225"/>
      <c r="F4285" s="226">
        <f t="shared" si="1284"/>
        <v>0</v>
      </c>
      <c r="G4285" s="286">
        <f t="shared" si="1285"/>
        <v>0</v>
      </c>
    </row>
    <row r="4286" spans="1:7" ht="24" customHeight="1" x14ac:dyDescent="0.2">
      <c r="A4286" s="287"/>
      <c r="D4286" s="97"/>
      <c r="E4286" s="98"/>
      <c r="F4286" s="273" t="s">
        <v>32</v>
      </c>
      <c r="G4286" s="288">
        <f>SUBTOTAL(9,G4278:G4285)</f>
        <v>0</v>
      </c>
    </row>
    <row r="4287" spans="1:7" ht="24" customHeight="1" x14ac:dyDescent="0.2">
      <c r="A4287" s="287"/>
      <c r="C4287" s="107" t="s">
        <v>606</v>
      </c>
      <c r="D4287" s="97"/>
      <c r="E4287" s="98"/>
      <c r="G4287" s="289"/>
    </row>
    <row r="4288" spans="1:7" s="229" customFormat="1" ht="24" customHeight="1" x14ac:dyDescent="0.2">
      <c r="A4288" s="224" t="str">
        <f t="shared" ref="A4288:A4296" si="1286">IFERROR(VLOOKUP(C4288,Tabla_Insumos,4,FALSE),"")</f>
        <v/>
      </c>
      <c r="B4288" s="222" t="str">
        <f t="shared" ref="B4288:B4296" si="1287">IFERROR(VLOOKUP(C4288,Tabla_Insumos,5,FALSE),"")</f>
        <v/>
      </c>
      <c r="C4288" s="223"/>
      <c r="D4288" s="224" t="str">
        <f t="shared" ref="D4288:D4296" si="1288">IFERROR(VLOOKUP(C4288,Tabla_Insumos,2,FALSE),"")</f>
        <v/>
      </c>
      <c r="E4288" s="225"/>
      <c r="F4288" s="226">
        <f t="shared" ref="F4288:F4296" si="1289">IFERROR(VLOOKUP(C4288,Tabla_Insumos,3,FALSE),0)</f>
        <v>0</v>
      </c>
      <c r="G4288" s="286">
        <f t="shared" ref="G4288:G4296" si="1290">ROUND(E4288*F4288,2)</f>
        <v>0</v>
      </c>
    </row>
    <row r="4289" spans="1:7" s="229" customFormat="1" ht="24" customHeight="1" x14ac:dyDescent="0.2">
      <c r="A4289" s="224" t="str">
        <f t="shared" si="1286"/>
        <v/>
      </c>
      <c r="B4289" s="222" t="str">
        <f t="shared" si="1287"/>
        <v/>
      </c>
      <c r="C4289" s="223"/>
      <c r="D4289" s="224" t="str">
        <f t="shared" si="1288"/>
        <v/>
      </c>
      <c r="E4289" s="225"/>
      <c r="F4289" s="226">
        <f t="shared" si="1289"/>
        <v>0</v>
      </c>
      <c r="G4289" s="286">
        <f t="shared" si="1290"/>
        <v>0</v>
      </c>
    </row>
    <row r="4290" spans="1:7" s="229" customFormat="1" ht="24" customHeight="1" x14ac:dyDescent="0.2">
      <c r="A4290" s="224" t="str">
        <f t="shared" si="1286"/>
        <v/>
      </c>
      <c r="B4290" s="222" t="str">
        <f t="shared" si="1287"/>
        <v/>
      </c>
      <c r="C4290" s="223"/>
      <c r="D4290" s="224" t="str">
        <f t="shared" si="1288"/>
        <v/>
      </c>
      <c r="E4290" s="225"/>
      <c r="F4290" s="226">
        <f t="shared" si="1289"/>
        <v>0</v>
      </c>
      <c r="G4290" s="286">
        <f t="shared" si="1290"/>
        <v>0</v>
      </c>
    </row>
    <row r="4291" spans="1:7" s="229" customFormat="1" ht="24" customHeight="1" x14ac:dyDescent="0.2">
      <c r="A4291" s="224" t="str">
        <f t="shared" si="1286"/>
        <v/>
      </c>
      <c r="B4291" s="222" t="str">
        <f t="shared" si="1287"/>
        <v/>
      </c>
      <c r="C4291" s="223"/>
      <c r="D4291" s="224" t="str">
        <f t="shared" si="1288"/>
        <v/>
      </c>
      <c r="E4291" s="225"/>
      <c r="F4291" s="226">
        <f t="shared" si="1289"/>
        <v>0</v>
      </c>
      <c r="G4291" s="286">
        <f t="shared" si="1290"/>
        <v>0</v>
      </c>
    </row>
    <row r="4292" spans="1:7" s="229" customFormat="1" ht="24" customHeight="1" x14ac:dyDescent="0.2">
      <c r="A4292" s="224" t="str">
        <f t="shared" si="1286"/>
        <v/>
      </c>
      <c r="B4292" s="222" t="str">
        <f t="shared" si="1287"/>
        <v/>
      </c>
      <c r="C4292" s="223"/>
      <c r="D4292" s="224" t="str">
        <f t="shared" si="1288"/>
        <v/>
      </c>
      <c r="E4292" s="225"/>
      <c r="F4292" s="226">
        <f t="shared" si="1289"/>
        <v>0</v>
      </c>
      <c r="G4292" s="286">
        <f t="shared" si="1290"/>
        <v>0</v>
      </c>
    </row>
    <row r="4293" spans="1:7" s="229" customFormat="1" ht="24" customHeight="1" x14ac:dyDescent="0.2">
      <c r="A4293" s="224" t="str">
        <f t="shared" si="1286"/>
        <v/>
      </c>
      <c r="B4293" s="222" t="str">
        <f t="shared" si="1287"/>
        <v/>
      </c>
      <c r="C4293" s="223"/>
      <c r="D4293" s="224" t="str">
        <f t="shared" si="1288"/>
        <v/>
      </c>
      <c r="E4293" s="225"/>
      <c r="F4293" s="226">
        <f t="shared" si="1289"/>
        <v>0</v>
      </c>
      <c r="G4293" s="286">
        <f t="shared" si="1290"/>
        <v>0</v>
      </c>
    </row>
    <row r="4294" spans="1:7" s="229" customFormat="1" ht="24" customHeight="1" x14ac:dyDescent="0.2">
      <c r="A4294" s="224" t="str">
        <f t="shared" si="1286"/>
        <v/>
      </c>
      <c r="B4294" s="222" t="str">
        <f t="shared" si="1287"/>
        <v/>
      </c>
      <c r="C4294" s="223"/>
      <c r="D4294" s="224" t="str">
        <f t="shared" si="1288"/>
        <v/>
      </c>
      <c r="E4294" s="225"/>
      <c r="F4294" s="226">
        <f t="shared" si="1289"/>
        <v>0</v>
      </c>
      <c r="G4294" s="286">
        <f t="shared" si="1290"/>
        <v>0</v>
      </c>
    </row>
    <row r="4295" spans="1:7" s="229" customFormat="1" ht="24" customHeight="1" x14ac:dyDescent="0.2">
      <c r="A4295" s="224" t="str">
        <f t="shared" si="1286"/>
        <v/>
      </c>
      <c r="B4295" s="222" t="str">
        <f t="shared" si="1287"/>
        <v/>
      </c>
      <c r="C4295" s="223"/>
      <c r="D4295" s="224" t="str">
        <f t="shared" si="1288"/>
        <v/>
      </c>
      <c r="E4295" s="225"/>
      <c r="F4295" s="226">
        <f t="shared" si="1289"/>
        <v>0</v>
      </c>
      <c r="G4295" s="286">
        <f t="shared" si="1290"/>
        <v>0</v>
      </c>
    </row>
    <row r="4296" spans="1:7" s="229" customFormat="1" ht="24" customHeight="1" x14ac:dyDescent="0.2">
      <c r="A4296" s="224" t="str">
        <f t="shared" si="1286"/>
        <v/>
      </c>
      <c r="B4296" s="222" t="str">
        <f t="shared" si="1287"/>
        <v/>
      </c>
      <c r="C4296" s="223"/>
      <c r="D4296" s="224" t="str">
        <f t="shared" si="1288"/>
        <v/>
      </c>
      <c r="E4296" s="225"/>
      <c r="F4296" s="226">
        <f t="shared" si="1289"/>
        <v>0</v>
      </c>
      <c r="G4296" s="286">
        <f t="shared" si="1290"/>
        <v>0</v>
      </c>
    </row>
    <row r="4297" spans="1:7" ht="24" customHeight="1" x14ac:dyDescent="0.2">
      <c r="A4297" s="290"/>
      <c r="B4297" s="97"/>
      <c r="D4297" s="97"/>
      <c r="E4297" s="98"/>
      <c r="F4297" s="273" t="s">
        <v>33</v>
      </c>
      <c r="G4297" s="288">
        <f>SUBTOTAL(9,G4288:G4296)</f>
        <v>0</v>
      </c>
    </row>
    <row r="4298" spans="1:7" ht="24" customHeight="1" x14ac:dyDescent="0.2">
      <c r="A4298" s="291"/>
      <c r="B4298" s="97"/>
      <c r="D4298" s="97"/>
      <c r="E4298" s="98"/>
      <c r="G4298" s="289"/>
    </row>
    <row r="4299" spans="1:7" ht="24" customHeight="1" x14ac:dyDescent="0.2">
      <c r="A4299" s="292" t="str">
        <f>B4257</f>
        <v/>
      </c>
      <c r="B4299" s="293" t="str">
        <f>C4257</f>
        <v/>
      </c>
      <c r="C4299" s="104"/>
      <c r="D4299" s="104" t="s">
        <v>34</v>
      </c>
      <c r="E4299" s="105"/>
      <c r="F4299" s="295" t="s">
        <v>35</v>
      </c>
      <c r="G4299" s="294">
        <f>SUBTOTAL(9,G4262:G4298)</f>
        <v>0</v>
      </c>
    </row>
    <row r="4301" spans="1:7" ht="24" customHeight="1" x14ac:dyDescent="0.2">
      <c r="A4301" s="274" t="s">
        <v>37</v>
      </c>
      <c r="B4301" s="275"/>
      <c r="C4301" s="275"/>
      <c r="D4301" s="275"/>
      <c r="E4301" s="275"/>
      <c r="F4301" s="275"/>
      <c r="G4301" s="276"/>
    </row>
    <row r="4302" spans="1:7" ht="24" customHeight="1" x14ac:dyDescent="0.2">
      <c r="A4302" s="277" t="s">
        <v>602</v>
      </c>
      <c r="B4302" s="93" t="str">
        <f>Comitente</f>
        <v>DIRECCION PROVINCIAL DE ESPACIOS VERDES</v>
      </c>
      <c r="C4302" s="89"/>
      <c r="D4302" s="94"/>
      <c r="E4302" s="94"/>
      <c r="F4302" s="95"/>
      <c r="G4302" s="278"/>
    </row>
    <row r="4303" spans="1:7" ht="24" customHeight="1" x14ac:dyDescent="0.2">
      <c r="A4303" s="277" t="s">
        <v>603</v>
      </c>
      <c r="B4303" s="93">
        <f>Contratista</f>
        <v>0</v>
      </c>
      <c r="C4303" s="90"/>
      <c r="D4303" s="90"/>
      <c r="E4303" s="90"/>
      <c r="F4303" s="96"/>
      <c r="G4303" s="279"/>
    </row>
    <row r="4304" spans="1:7" ht="24" customHeight="1" x14ac:dyDescent="0.2">
      <c r="A4304" s="277" t="s">
        <v>24</v>
      </c>
      <c r="B4304" s="93" t="str">
        <f>Obra</f>
        <v>MANTENIMIENTO DEL ÁREA VERDE Y SISITEMA DE RIEGO DEL 
PARQUE BELGRANO E INFINITO POR DESCUBRIR - RENGLON 3</v>
      </c>
      <c r="C4304" s="90"/>
      <c r="D4304" s="90"/>
      <c r="E4304" s="90"/>
      <c r="F4304" s="96" t="s">
        <v>38</v>
      </c>
      <c r="G4304" s="280">
        <f>Fecha_Base</f>
        <v>44908</v>
      </c>
    </row>
    <row r="4305" spans="1:123" ht="24" customHeight="1" x14ac:dyDescent="0.2">
      <c r="A4305" s="281" t="s">
        <v>601</v>
      </c>
      <c r="B4305" s="91" t="str">
        <f>Ubicación</f>
        <v>CAPITAL</v>
      </c>
      <c r="C4305" s="91"/>
      <c r="D4305" s="97"/>
      <c r="E4305" s="98"/>
      <c r="G4305" s="282"/>
    </row>
    <row r="4306" spans="1:123" ht="24" customHeight="1" x14ac:dyDescent="0.2">
      <c r="A4306" s="281" t="s">
        <v>39</v>
      </c>
      <c r="B4306" s="100" t="str">
        <f>IFERROR(VALUE(LEFT(B4307,FIND(".",B4307)-1)),"")</f>
        <v/>
      </c>
      <c r="C4306" s="92" t="str">
        <f>IFERROR(VLOOKUP(B4306,Tabla_CyP,2,FALSE),"")</f>
        <v/>
      </c>
      <c r="E4306" s="98"/>
      <c r="G4306" s="282"/>
    </row>
    <row r="4307" spans="1:123" ht="24" customHeight="1" x14ac:dyDescent="0.2">
      <c r="A4307" s="281" t="s">
        <v>25</v>
      </c>
      <c r="B4307" s="101" t="str">
        <f>IFERROR(VLOOKUP(COUNTIF($A$1:A4307,"ANALISIS DE PRECIOS"),Tabla_NumeroItem,2,FALSE),"")</f>
        <v/>
      </c>
      <c r="C4307" s="92" t="str">
        <f>IFERROR(VLOOKUP(B4307,Tabla_CyP,2,FALSE),"")</f>
        <v/>
      </c>
      <c r="D4307" s="97"/>
      <c r="E4307" s="98"/>
      <c r="F4307" s="96" t="s">
        <v>26</v>
      </c>
      <c r="G4307" s="283" t="str">
        <f>IFERROR(VLOOKUP(B4307,Tabla_CyP,4,FALSE),"")</f>
        <v/>
      </c>
    </row>
    <row r="4308" spans="1:123" ht="24" customHeight="1" x14ac:dyDescent="0.2">
      <c r="A4308" s="281"/>
      <c r="B4308" s="91"/>
      <c r="D4308" s="97"/>
      <c r="E4308" s="98"/>
      <c r="G4308" s="282"/>
    </row>
    <row r="4309" spans="1:123" ht="24" customHeight="1" x14ac:dyDescent="0.2">
      <c r="A4309" s="331" t="s">
        <v>507</v>
      </c>
      <c r="B4309" s="332"/>
      <c r="C4309" s="333" t="s">
        <v>0</v>
      </c>
      <c r="D4309" s="333" t="s">
        <v>27</v>
      </c>
      <c r="E4309" s="335" t="s">
        <v>28</v>
      </c>
      <c r="F4309" s="337" t="s">
        <v>29</v>
      </c>
      <c r="G4309" s="337" t="s">
        <v>30</v>
      </c>
    </row>
    <row r="4310" spans="1:123" s="97" customFormat="1" ht="24" customHeight="1" x14ac:dyDescent="0.2">
      <c r="A4310" s="102" t="s">
        <v>508</v>
      </c>
      <c r="B4310" s="102" t="s">
        <v>509</v>
      </c>
      <c r="C4310" s="334"/>
      <c r="D4310" s="334"/>
      <c r="E4310" s="336"/>
      <c r="F4310" s="338"/>
      <c r="G4310" s="338"/>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284"/>
      <c r="B4311" s="103"/>
      <c r="C4311" s="143" t="s">
        <v>604</v>
      </c>
      <c r="D4311" s="104"/>
      <c r="E4311" s="105"/>
      <c r="F4311" s="106"/>
      <c r="G4311" s="285"/>
    </row>
    <row r="4312" spans="1:123" s="229" customFormat="1" ht="24" customHeight="1" x14ac:dyDescent="0.2">
      <c r="A4312" s="224" t="str">
        <f t="shared" ref="A4312:A4325" si="1291">IFERROR(VLOOKUP(C4312,Tabla_Insumos,4,FALSE),"")</f>
        <v/>
      </c>
      <c r="B4312" s="222" t="str">
        <f>IFERROR(VLOOKUP(C4312,Tabla_Insumos,5,FALSE),"")</f>
        <v/>
      </c>
      <c r="C4312" s="223"/>
      <c r="D4312" s="224" t="str">
        <f t="shared" ref="D4312:D4325" si="1292">IFERROR(VLOOKUP(C4312,Tabla_Insumos,2,FALSE),"")</f>
        <v/>
      </c>
      <c r="E4312" s="225"/>
      <c r="F4312" s="226">
        <f t="shared" ref="F4312:F4325" si="1293">IFERROR(VLOOKUP(C4312,Tabla_Insumos,3,FALSE),0)</f>
        <v>0</v>
      </c>
      <c r="G4312" s="286">
        <f>ROUND(E4312*F4312,2)</f>
        <v>0</v>
      </c>
    </row>
    <row r="4313" spans="1:123" s="229" customFormat="1" ht="24" customHeight="1" x14ac:dyDescent="0.2">
      <c r="A4313" s="224" t="str">
        <f t="shared" si="1291"/>
        <v/>
      </c>
      <c r="B4313" s="222" t="str">
        <f t="shared" ref="B4313:B4325" si="1294">IFERROR(VLOOKUP(C4313,Tabla_Insumos,5,FALSE),"")</f>
        <v/>
      </c>
      <c r="C4313" s="223"/>
      <c r="D4313" s="224" t="str">
        <f t="shared" si="1292"/>
        <v/>
      </c>
      <c r="E4313" s="225"/>
      <c r="F4313" s="226">
        <f t="shared" si="1293"/>
        <v>0</v>
      </c>
      <c r="G4313" s="286">
        <f t="shared" ref="G4313:G4325" si="1295">ROUND(E4313*F4313,2)</f>
        <v>0</v>
      </c>
    </row>
    <row r="4314" spans="1:123" s="229" customFormat="1" ht="24" customHeight="1" x14ac:dyDescent="0.2">
      <c r="A4314" s="224" t="str">
        <f t="shared" si="1291"/>
        <v/>
      </c>
      <c r="B4314" s="222" t="str">
        <f t="shared" si="1294"/>
        <v/>
      </c>
      <c r="C4314" s="223"/>
      <c r="D4314" s="224" t="str">
        <f t="shared" si="1292"/>
        <v/>
      </c>
      <c r="E4314" s="225"/>
      <c r="F4314" s="226">
        <f t="shared" si="1293"/>
        <v>0</v>
      </c>
      <c r="G4314" s="286">
        <f t="shared" si="1295"/>
        <v>0</v>
      </c>
    </row>
    <row r="4315" spans="1:123" s="229" customFormat="1" ht="24" customHeight="1" x14ac:dyDescent="0.2">
      <c r="A4315" s="224" t="str">
        <f t="shared" si="1291"/>
        <v/>
      </c>
      <c r="B4315" s="222" t="str">
        <f t="shared" si="1294"/>
        <v/>
      </c>
      <c r="C4315" s="223"/>
      <c r="D4315" s="224" t="str">
        <f t="shared" si="1292"/>
        <v/>
      </c>
      <c r="E4315" s="225"/>
      <c r="F4315" s="226">
        <f t="shared" si="1293"/>
        <v>0</v>
      </c>
      <c r="G4315" s="286">
        <f t="shared" si="1295"/>
        <v>0</v>
      </c>
    </row>
    <row r="4316" spans="1:123" s="229" customFormat="1" ht="24" customHeight="1" x14ac:dyDescent="0.2">
      <c r="A4316" s="224" t="str">
        <f t="shared" si="1291"/>
        <v/>
      </c>
      <c r="B4316" s="222" t="str">
        <f t="shared" si="1294"/>
        <v/>
      </c>
      <c r="C4316" s="223"/>
      <c r="D4316" s="224" t="str">
        <f t="shared" si="1292"/>
        <v/>
      </c>
      <c r="E4316" s="225"/>
      <c r="F4316" s="226">
        <f t="shared" si="1293"/>
        <v>0</v>
      </c>
      <c r="G4316" s="286">
        <f t="shared" si="1295"/>
        <v>0</v>
      </c>
    </row>
    <row r="4317" spans="1:123" s="229" customFormat="1" ht="24" customHeight="1" x14ac:dyDescent="0.2">
      <c r="A4317" s="224" t="str">
        <f t="shared" si="1291"/>
        <v/>
      </c>
      <c r="B4317" s="222" t="str">
        <f t="shared" si="1294"/>
        <v/>
      </c>
      <c r="C4317" s="223"/>
      <c r="D4317" s="224" t="str">
        <f t="shared" si="1292"/>
        <v/>
      </c>
      <c r="E4317" s="225"/>
      <c r="F4317" s="226">
        <f t="shared" si="1293"/>
        <v>0</v>
      </c>
      <c r="G4317" s="286">
        <f t="shared" si="1295"/>
        <v>0</v>
      </c>
    </row>
    <row r="4318" spans="1:123" s="229" customFormat="1" ht="24" customHeight="1" x14ac:dyDescent="0.2">
      <c r="A4318" s="224" t="str">
        <f t="shared" si="1291"/>
        <v/>
      </c>
      <c r="B4318" s="222" t="str">
        <f t="shared" si="1294"/>
        <v/>
      </c>
      <c r="C4318" s="223"/>
      <c r="D4318" s="224" t="str">
        <f t="shared" si="1292"/>
        <v/>
      </c>
      <c r="E4318" s="225"/>
      <c r="F4318" s="226">
        <f t="shared" si="1293"/>
        <v>0</v>
      </c>
      <c r="G4318" s="286">
        <f t="shared" si="1295"/>
        <v>0</v>
      </c>
    </row>
    <row r="4319" spans="1:123" s="229" customFormat="1" ht="24" customHeight="1" x14ac:dyDescent="0.2">
      <c r="A4319" s="224" t="str">
        <f t="shared" si="1291"/>
        <v/>
      </c>
      <c r="B4319" s="222" t="str">
        <f t="shared" si="1294"/>
        <v/>
      </c>
      <c r="C4319" s="223"/>
      <c r="D4319" s="224" t="str">
        <f t="shared" si="1292"/>
        <v/>
      </c>
      <c r="E4319" s="225"/>
      <c r="F4319" s="226">
        <f t="shared" si="1293"/>
        <v>0</v>
      </c>
      <c r="G4319" s="286">
        <f t="shared" si="1295"/>
        <v>0</v>
      </c>
    </row>
    <row r="4320" spans="1:123" s="229" customFormat="1" ht="24" customHeight="1" x14ac:dyDescent="0.2">
      <c r="A4320" s="224" t="str">
        <f t="shared" si="1291"/>
        <v/>
      </c>
      <c r="B4320" s="222" t="str">
        <f t="shared" si="1294"/>
        <v/>
      </c>
      <c r="C4320" s="223"/>
      <c r="D4320" s="224" t="str">
        <f t="shared" si="1292"/>
        <v/>
      </c>
      <c r="E4320" s="225"/>
      <c r="F4320" s="226">
        <f t="shared" si="1293"/>
        <v>0</v>
      </c>
      <c r="G4320" s="286">
        <f t="shared" si="1295"/>
        <v>0</v>
      </c>
    </row>
    <row r="4321" spans="1:7" s="229" customFormat="1" ht="24" customHeight="1" x14ac:dyDescent="0.2">
      <c r="A4321" s="224" t="str">
        <f t="shared" si="1291"/>
        <v/>
      </c>
      <c r="B4321" s="222" t="str">
        <f t="shared" si="1294"/>
        <v/>
      </c>
      <c r="C4321" s="223"/>
      <c r="D4321" s="224" t="str">
        <f t="shared" si="1292"/>
        <v/>
      </c>
      <c r="E4321" s="225"/>
      <c r="F4321" s="226">
        <f t="shared" si="1293"/>
        <v>0</v>
      </c>
      <c r="G4321" s="286">
        <f t="shared" si="1295"/>
        <v>0</v>
      </c>
    </row>
    <row r="4322" spans="1:7" s="229" customFormat="1" ht="24" customHeight="1" x14ac:dyDescent="0.2">
      <c r="A4322" s="224" t="str">
        <f t="shared" si="1291"/>
        <v/>
      </c>
      <c r="B4322" s="222" t="str">
        <f t="shared" si="1294"/>
        <v/>
      </c>
      <c r="C4322" s="223"/>
      <c r="D4322" s="224" t="str">
        <f t="shared" si="1292"/>
        <v/>
      </c>
      <c r="E4322" s="225"/>
      <c r="F4322" s="226">
        <f t="shared" si="1293"/>
        <v>0</v>
      </c>
      <c r="G4322" s="286">
        <f t="shared" si="1295"/>
        <v>0</v>
      </c>
    </row>
    <row r="4323" spans="1:7" s="229" customFormat="1" ht="24" customHeight="1" x14ac:dyDescent="0.2">
      <c r="A4323" s="224" t="str">
        <f t="shared" si="1291"/>
        <v/>
      </c>
      <c r="B4323" s="222" t="str">
        <f t="shared" si="1294"/>
        <v/>
      </c>
      <c r="C4323" s="223"/>
      <c r="D4323" s="224" t="str">
        <f t="shared" si="1292"/>
        <v/>
      </c>
      <c r="E4323" s="225"/>
      <c r="F4323" s="226">
        <f t="shared" si="1293"/>
        <v>0</v>
      </c>
      <c r="G4323" s="286">
        <f t="shared" si="1295"/>
        <v>0</v>
      </c>
    </row>
    <row r="4324" spans="1:7" s="229" customFormat="1" ht="24" customHeight="1" x14ac:dyDescent="0.2">
      <c r="A4324" s="224" t="str">
        <f t="shared" si="1291"/>
        <v/>
      </c>
      <c r="B4324" s="222" t="str">
        <f t="shared" si="1294"/>
        <v/>
      </c>
      <c r="C4324" s="223"/>
      <c r="D4324" s="224" t="str">
        <f t="shared" si="1292"/>
        <v/>
      </c>
      <c r="E4324" s="225"/>
      <c r="F4324" s="226">
        <f t="shared" si="1293"/>
        <v>0</v>
      </c>
      <c r="G4324" s="286">
        <f t="shared" si="1295"/>
        <v>0</v>
      </c>
    </row>
    <row r="4325" spans="1:7" s="229" customFormat="1" ht="24" customHeight="1" x14ac:dyDescent="0.2">
      <c r="A4325" s="224" t="str">
        <f t="shared" si="1291"/>
        <v/>
      </c>
      <c r="B4325" s="222" t="str">
        <f t="shared" si="1294"/>
        <v/>
      </c>
      <c r="C4325" s="223"/>
      <c r="D4325" s="224" t="str">
        <f t="shared" si="1292"/>
        <v/>
      </c>
      <c r="E4325" s="225"/>
      <c r="F4325" s="227">
        <f t="shared" si="1293"/>
        <v>0</v>
      </c>
      <c r="G4325" s="286">
        <f t="shared" si="1295"/>
        <v>0</v>
      </c>
    </row>
    <row r="4326" spans="1:7" ht="24" customHeight="1" x14ac:dyDescent="0.2">
      <c r="A4326" s="287"/>
      <c r="D4326" s="97"/>
      <c r="E4326" s="98"/>
      <c r="F4326" s="273" t="s">
        <v>31</v>
      </c>
      <c r="G4326" s="288">
        <f>SUBTOTAL(9,G4312:G4325)</f>
        <v>0</v>
      </c>
    </row>
    <row r="4327" spans="1:7" ht="24" customHeight="1" x14ac:dyDescent="0.2">
      <c r="A4327" s="287"/>
      <c r="C4327" s="107" t="s">
        <v>605</v>
      </c>
      <c r="D4327" s="97"/>
      <c r="E4327" s="98"/>
      <c r="G4327" s="289"/>
    </row>
    <row r="4328" spans="1:7" s="229" customFormat="1" ht="24" customHeight="1" x14ac:dyDescent="0.2">
      <c r="A4328" s="224" t="str">
        <f t="shared" ref="A4328:A4335" si="1296">IFERROR(VLOOKUP(C4328,Tabla_Insumos,4,FALSE),"")</f>
        <v/>
      </c>
      <c r="B4328" s="222">
        <f t="shared" ref="B4328:B4335" si="1297">IFERROR(VLOOKUP(A4328,Tabla_Indices,5,FALSE),"")</f>
        <v>0</v>
      </c>
      <c r="C4328" s="223"/>
      <c r="D4328" s="224" t="str">
        <f t="shared" ref="D4328:D4335" si="1298">IFERROR(VLOOKUP(C4328,Tabla_Insumos,2,FALSE),"")</f>
        <v/>
      </c>
      <c r="E4328" s="225"/>
      <c r="F4328" s="228">
        <f t="shared" ref="F4328:F4335" si="1299">IFERROR(VLOOKUP(C4328,Tabla_Insumos,3,FALSE),0)</f>
        <v>0</v>
      </c>
      <c r="G4328" s="286">
        <f>ROUND(E4328*F4328,2)</f>
        <v>0</v>
      </c>
    </row>
    <row r="4329" spans="1:7" s="229" customFormat="1" ht="24" customHeight="1" x14ac:dyDescent="0.2">
      <c r="A4329" s="224" t="str">
        <f t="shared" si="1296"/>
        <v/>
      </c>
      <c r="B4329" s="222">
        <f t="shared" si="1297"/>
        <v>0</v>
      </c>
      <c r="C4329" s="223"/>
      <c r="D4329" s="224" t="str">
        <f t="shared" si="1298"/>
        <v/>
      </c>
      <c r="E4329" s="225"/>
      <c r="F4329" s="228">
        <f t="shared" si="1299"/>
        <v>0</v>
      </c>
      <c r="G4329" s="286">
        <f>ROUND(E4329*F4329,2)</f>
        <v>0</v>
      </c>
    </row>
    <row r="4330" spans="1:7" s="229" customFormat="1" ht="24" customHeight="1" x14ac:dyDescent="0.2">
      <c r="A4330" s="224" t="str">
        <f t="shared" si="1296"/>
        <v/>
      </c>
      <c r="B4330" s="222">
        <f t="shared" si="1297"/>
        <v>0</v>
      </c>
      <c r="C4330" s="223"/>
      <c r="D4330" s="224" t="str">
        <f t="shared" si="1298"/>
        <v/>
      </c>
      <c r="E4330" s="225"/>
      <c r="F4330" s="228">
        <f t="shared" si="1299"/>
        <v>0</v>
      </c>
      <c r="G4330" s="286">
        <f t="shared" ref="G4330:G4335" si="1300">ROUND(E4330*F4330,2)</f>
        <v>0</v>
      </c>
    </row>
    <row r="4331" spans="1:7" s="229" customFormat="1" ht="24" customHeight="1" x14ac:dyDescent="0.2">
      <c r="A4331" s="224" t="str">
        <f t="shared" si="1296"/>
        <v/>
      </c>
      <c r="B4331" s="222">
        <f t="shared" si="1297"/>
        <v>0</v>
      </c>
      <c r="C4331" s="223"/>
      <c r="D4331" s="224" t="str">
        <f t="shared" si="1298"/>
        <v/>
      </c>
      <c r="E4331" s="225"/>
      <c r="F4331" s="228">
        <f t="shared" si="1299"/>
        <v>0</v>
      </c>
      <c r="G4331" s="286">
        <f t="shared" si="1300"/>
        <v>0</v>
      </c>
    </row>
    <row r="4332" spans="1:7" s="229" customFormat="1" ht="24" customHeight="1" x14ac:dyDescent="0.2">
      <c r="A4332" s="224" t="str">
        <f t="shared" si="1296"/>
        <v/>
      </c>
      <c r="B4332" s="222">
        <f t="shared" si="1297"/>
        <v>0</v>
      </c>
      <c r="C4332" s="223"/>
      <c r="D4332" s="224" t="str">
        <f t="shared" si="1298"/>
        <v/>
      </c>
      <c r="E4332" s="225"/>
      <c r="F4332" s="226">
        <f t="shared" si="1299"/>
        <v>0</v>
      </c>
      <c r="G4332" s="286">
        <f t="shared" si="1300"/>
        <v>0</v>
      </c>
    </row>
    <row r="4333" spans="1:7" s="229" customFormat="1" ht="24" customHeight="1" x14ac:dyDescent="0.2">
      <c r="A4333" s="224" t="str">
        <f t="shared" si="1296"/>
        <v/>
      </c>
      <c r="B4333" s="222">
        <f t="shared" si="1297"/>
        <v>0</v>
      </c>
      <c r="C4333" s="223"/>
      <c r="D4333" s="224" t="str">
        <f t="shared" si="1298"/>
        <v/>
      </c>
      <c r="E4333" s="225"/>
      <c r="F4333" s="226">
        <f t="shared" si="1299"/>
        <v>0</v>
      </c>
      <c r="G4333" s="286">
        <f t="shared" si="1300"/>
        <v>0</v>
      </c>
    </row>
    <row r="4334" spans="1:7" s="229" customFormat="1" ht="24" customHeight="1" x14ac:dyDescent="0.2">
      <c r="A4334" s="224" t="str">
        <f t="shared" si="1296"/>
        <v/>
      </c>
      <c r="B4334" s="222">
        <f t="shared" si="1297"/>
        <v>0</v>
      </c>
      <c r="C4334" s="223"/>
      <c r="D4334" s="224" t="str">
        <f t="shared" si="1298"/>
        <v/>
      </c>
      <c r="E4334" s="225"/>
      <c r="F4334" s="226">
        <f t="shared" si="1299"/>
        <v>0</v>
      </c>
      <c r="G4334" s="286">
        <f t="shared" si="1300"/>
        <v>0</v>
      </c>
    </row>
    <row r="4335" spans="1:7" s="229" customFormat="1" ht="24" customHeight="1" x14ac:dyDescent="0.2">
      <c r="A4335" s="224" t="str">
        <f t="shared" si="1296"/>
        <v/>
      </c>
      <c r="B4335" s="222">
        <f t="shared" si="1297"/>
        <v>0</v>
      </c>
      <c r="C4335" s="223"/>
      <c r="D4335" s="224" t="str">
        <f t="shared" si="1298"/>
        <v/>
      </c>
      <c r="E4335" s="225"/>
      <c r="F4335" s="226">
        <f t="shared" si="1299"/>
        <v>0</v>
      </c>
      <c r="G4335" s="286">
        <f t="shared" si="1300"/>
        <v>0</v>
      </c>
    </row>
    <row r="4336" spans="1:7" ht="24" customHeight="1" x14ac:dyDescent="0.2">
      <c r="A4336" s="287"/>
      <c r="D4336" s="97"/>
      <c r="E4336" s="98"/>
      <c r="F4336" s="273" t="s">
        <v>32</v>
      </c>
      <c r="G4336" s="288">
        <f>SUBTOTAL(9,G4328:G4335)</f>
        <v>0</v>
      </c>
    </row>
    <row r="4337" spans="1:7" ht="24" customHeight="1" x14ac:dyDescent="0.2">
      <c r="A4337" s="287"/>
      <c r="C4337" s="107" t="s">
        <v>606</v>
      </c>
      <c r="D4337" s="97"/>
      <c r="E4337" s="98"/>
      <c r="G4337" s="289"/>
    </row>
    <row r="4338" spans="1:7" s="229" customFormat="1" ht="24" customHeight="1" x14ac:dyDescent="0.2">
      <c r="A4338" s="224" t="str">
        <f t="shared" ref="A4338:A4346" si="1301">IFERROR(VLOOKUP(C4338,Tabla_Insumos,4,FALSE),"")</f>
        <v/>
      </c>
      <c r="B4338" s="222" t="str">
        <f t="shared" ref="B4338:B4346" si="1302">IFERROR(VLOOKUP(C4338,Tabla_Insumos,5,FALSE),"")</f>
        <v/>
      </c>
      <c r="C4338" s="223"/>
      <c r="D4338" s="224" t="str">
        <f t="shared" ref="D4338:D4346" si="1303">IFERROR(VLOOKUP(C4338,Tabla_Insumos,2,FALSE),"")</f>
        <v/>
      </c>
      <c r="E4338" s="225"/>
      <c r="F4338" s="226">
        <f t="shared" ref="F4338:F4346" si="1304">IFERROR(VLOOKUP(C4338,Tabla_Insumos,3,FALSE),0)</f>
        <v>0</v>
      </c>
      <c r="G4338" s="286">
        <f t="shared" ref="G4338:G4346" si="1305">ROUND(E4338*F4338,2)</f>
        <v>0</v>
      </c>
    </row>
    <row r="4339" spans="1:7" s="229" customFormat="1" ht="24" customHeight="1" x14ac:dyDescent="0.2">
      <c r="A4339" s="224" t="str">
        <f t="shared" si="1301"/>
        <v/>
      </c>
      <c r="B4339" s="222" t="str">
        <f t="shared" si="1302"/>
        <v/>
      </c>
      <c r="C4339" s="223"/>
      <c r="D4339" s="224" t="str">
        <f t="shared" si="1303"/>
        <v/>
      </c>
      <c r="E4339" s="225"/>
      <c r="F4339" s="226">
        <f t="shared" si="1304"/>
        <v>0</v>
      </c>
      <c r="G4339" s="286">
        <f t="shared" si="1305"/>
        <v>0</v>
      </c>
    </row>
    <row r="4340" spans="1:7" s="229" customFormat="1" ht="24" customHeight="1" x14ac:dyDescent="0.2">
      <c r="A4340" s="224" t="str">
        <f t="shared" si="1301"/>
        <v/>
      </c>
      <c r="B4340" s="222" t="str">
        <f t="shared" si="1302"/>
        <v/>
      </c>
      <c r="C4340" s="223"/>
      <c r="D4340" s="224" t="str">
        <f t="shared" si="1303"/>
        <v/>
      </c>
      <c r="E4340" s="225"/>
      <c r="F4340" s="226">
        <f t="shared" si="1304"/>
        <v>0</v>
      </c>
      <c r="G4340" s="286">
        <f t="shared" si="1305"/>
        <v>0</v>
      </c>
    </row>
    <row r="4341" spans="1:7" s="229" customFormat="1" ht="24" customHeight="1" x14ac:dyDescent="0.2">
      <c r="A4341" s="224" t="str">
        <f t="shared" si="1301"/>
        <v/>
      </c>
      <c r="B4341" s="222" t="str">
        <f t="shared" si="1302"/>
        <v/>
      </c>
      <c r="C4341" s="223"/>
      <c r="D4341" s="224" t="str">
        <f t="shared" si="1303"/>
        <v/>
      </c>
      <c r="E4341" s="225"/>
      <c r="F4341" s="226">
        <f t="shared" si="1304"/>
        <v>0</v>
      </c>
      <c r="G4341" s="286">
        <f t="shared" si="1305"/>
        <v>0</v>
      </c>
    </row>
    <row r="4342" spans="1:7" s="229" customFormat="1" ht="24" customHeight="1" x14ac:dyDescent="0.2">
      <c r="A4342" s="224" t="str">
        <f t="shared" si="1301"/>
        <v/>
      </c>
      <c r="B4342" s="222" t="str">
        <f t="shared" si="1302"/>
        <v/>
      </c>
      <c r="C4342" s="223"/>
      <c r="D4342" s="224" t="str">
        <f t="shared" si="1303"/>
        <v/>
      </c>
      <c r="E4342" s="225"/>
      <c r="F4342" s="226">
        <f t="shared" si="1304"/>
        <v>0</v>
      </c>
      <c r="G4342" s="286">
        <f t="shared" si="1305"/>
        <v>0</v>
      </c>
    </row>
    <row r="4343" spans="1:7" s="229" customFormat="1" ht="24" customHeight="1" x14ac:dyDescent="0.2">
      <c r="A4343" s="224" t="str">
        <f t="shared" si="1301"/>
        <v/>
      </c>
      <c r="B4343" s="222" t="str">
        <f t="shared" si="1302"/>
        <v/>
      </c>
      <c r="C4343" s="223"/>
      <c r="D4343" s="224" t="str">
        <f t="shared" si="1303"/>
        <v/>
      </c>
      <c r="E4343" s="225"/>
      <c r="F4343" s="226">
        <f t="shared" si="1304"/>
        <v>0</v>
      </c>
      <c r="G4343" s="286">
        <f t="shared" si="1305"/>
        <v>0</v>
      </c>
    </row>
    <row r="4344" spans="1:7" s="229" customFormat="1" ht="24" customHeight="1" x14ac:dyDescent="0.2">
      <c r="A4344" s="224" t="str">
        <f t="shared" si="1301"/>
        <v/>
      </c>
      <c r="B4344" s="222" t="str">
        <f t="shared" si="1302"/>
        <v/>
      </c>
      <c r="C4344" s="223"/>
      <c r="D4344" s="224" t="str">
        <f t="shared" si="1303"/>
        <v/>
      </c>
      <c r="E4344" s="225"/>
      <c r="F4344" s="226">
        <f t="shared" si="1304"/>
        <v>0</v>
      </c>
      <c r="G4344" s="286">
        <f t="shared" si="1305"/>
        <v>0</v>
      </c>
    </row>
    <row r="4345" spans="1:7" s="229" customFormat="1" ht="24" customHeight="1" x14ac:dyDescent="0.2">
      <c r="A4345" s="224" t="str">
        <f t="shared" si="1301"/>
        <v/>
      </c>
      <c r="B4345" s="222" t="str">
        <f t="shared" si="1302"/>
        <v/>
      </c>
      <c r="C4345" s="223"/>
      <c r="D4345" s="224" t="str">
        <f t="shared" si="1303"/>
        <v/>
      </c>
      <c r="E4345" s="225"/>
      <c r="F4345" s="226">
        <f t="shared" si="1304"/>
        <v>0</v>
      </c>
      <c r="G4345" s="286">
        <f t="shared" si="1305"/>
        <v>0</v>
      </c>
    </row>
    <row r="4346" spans="1:7" s="229" customFormat="1" ht="24" customHeight="1" x14ac:dyDescent="0.2">
      <c r="A4346" s="224" t="str">
        <f t="shared" si="1301"/>
        <v/>
      </c>
      <c r="B4346" s="222" t="str">
        <f t="shared" si="1302"/>
        <v/>
      </c>
      <c r="C4346" s="223"/>
      <c r="D4346" s="224" t="str">
        <f t="shared" si="1303"/>
        <v/>
      </c>
      <c r="E4346" s="225"/>
      <c r="F4346" s="226">
        <f t="shared" si="1304"/>
        <v>0</v>
      </c>
      <c r="G4346" s="286">
        <f t="shared" si="1305"/>
        <v>0</v>
      </c>
    </row>
    <row r="4347" spans="1:7" ht="24" customHeight="1" x14ac:dyDescent="0.2">
      <c r="A4347" s="290"/>
      <c r="B4347" s="97"/>
      <c r="D4347" s="97"/>
      <c r="E4347" s="98"/>
      <c r="F4347" s="273" t="s">
        <v>33</v>
      </c>
      <c r="G4347" s="288">
        <f>SUBTOTAL(9,G4338:G4346)</f>
        <v>0</v>
      </c>
    </row>
    <row r="4348" spans="1:7" ht="24" customHeight="1" x14ac:dyDescent="0.2">
      <c r="A4348" s="291"/>
      <c r="B4348" s="97"/>
      <c r="D4348" s="97"/>
      <c r="E4348" s="98"/>
      <c r="G4348" s="289"/>
    </row>
    <row r="4349" spans="1:7" ht="24" customHeight="1" x14ac:dyDescent="0.2">
      <c r="A4349" s="292" t="str">
        <f>B4307</f>
        <v/>
      </c>
      <c r="B4349" s="293" t="str">
        <f>C4307</f>
        <v/>
      </c>
      <c r="C4349" s="104"/>
      <c r="D4349" s="104" t="s">
        <v>34</v>
      </c>
      <c r="E4349" s="105"/>
      <c r="F4349" s="295" t="s">
        <v>35</v>
      </c>
      <c r="G4349" s="294">
        <f>SUBTOTAL(9,G4312:G4348)</f>
        <v>0</v>
      </c>
    </row>
    <row r="4351" spans="1:7" ht="24" customHeight="1" x14ac:dyDescent="0.2">
      <c r="A4351" s="274" t="s">
        <v>37</v>
      </c>
      <c r="B4351" s="275"/>
      <c r="C4351" s="275"/>
      <c r="D4351" s="275"/>
      <c r="E4351" s="275"/>
      <c r="F4351" s="275"/>
      <c r="G4351" s="276"/>
    </row>
    <row r="4352" spans="1:7" ht="24" customHeight="1" x14ac:dyDescent="0.2">
      <c r="A4352" s="277" t="s">
        <v>602</v>
      </c>
      <c r="B4352" s="93" t="str">
        <f>Comitente</f>
        <v>DIRECCION PROVINCIAL DE ESPACIOS VERDES</v>
      </c>
      <c r="C4352" s="89"/>
      <c r="D4352" s="94"/>
      <c r="E4352" s="94"/>
      <c r="F4352" s="95"/>
      <c r="G4352" s="278"/>
    </row>
    <row r="4353" spans="1:123" ht="24" customHeight="1" x14ac:dyDescent="0.2">
      <c r="A4353" s="277" t="s">
        <v>603</v>
      </c>
      <c r="B4353" s="93">
        <f>Contratista</f>
        <v>0</v>
      </c>
      <c r="C4353" s="90"/>
      <c r="D4353" s="90"/>
      <c r="E4353" s="90"/>
      <c r="F4353" s="96"/>
      <c r="G4353" s="279"/>
    </row>
    <row r="4354" spans="1:123" ht="24" customHeight="1" x14ac:dyDescent="0.2">
      <c r="A4354" s="277" t="s">
        <v>24</v>
      </c>
      <c r="B4354" s="93" t="str">
        <f>Obra</f>
        <v>MANTENIMIENTO DEL ÁREA VERDE Y SISITEMA DE RIEGO DEL 
PARQUE BELGRANO E INFINITO POR DESCUBRIR - RENGLON 3</v>
      </c>
      <c r="C4354" s="90"/>
      <c r="D4354" s="90"/>
      <c r="E4354" s="90"/>
      <c r="F4354" s="96" t="s">
        <v>38</v>
      </c>
      <c r="G4354" s="280">
        <f>Fecha_Base</f>
        <v>44908</v>
      </c>
    </row>
    <row r="4355" spans="1:123" ht="24" customHeight="1" x14ac:dyDescent="0.2">
      <c r="A4355" s="281" t="s">
        <v>601</v>
      </c>
      <c r="B4355" s="91" t="str">
        <f>Ubicación</f>
        <v>CAPITAL</v>
      </c>
      <c r="C4355" s="91"/>
      <c r="D4355" s="97"/>
      <c r="E4355" s="98"/>
      <c r="G4355" s="282"/>
    </row>
    <row r="4356" spans="1:123" ht="24" customHeight="1" x14ac:dyDescent="0.2">
      <c r="A4356" s="281" t="s">
        <v>39</v>
      </c>
      <c r="B4356" s="100" t="str">
        <f>IFERROR(VALUE(LEFT(B4357,FIND(".",B4357)-1)),"")</f>
        <v/>
      </c>
      <c r="C4356" s="92" t="str">
        <f>IFERROR(VLOOKUP(B4356,Tabla_CyP,2,FALSE),"")</f>
        <v/>
      </c>
      <c r="E4356" s="98"/>
      <c r="G4356" s="282"/>
    </row>
    <row r="4357" spans="1:123" ht="24" customHeight="1" x14ac:dyDescent="0.2">
      <c r="A4357" s="281" t="s">
        <v>25</v>
      </c>
      <c r="B4357" s="101" t="str">
        <f>IFERROR(VLOOKUP(COUNTIF($A$1:A4357,"ANALISIS DE PRECIOS"),Tabla_NumeroItem,2,FALSE),"")</f>
        <v/>
      </c>
      <c r="C4357" s="92" t="str">
        <f>IFERROR(VLOOKUP(B4357,Tabla_CyP,2,FALSE),"")</f>
        <v/>
      </c>
      <c r="D4357" s="97"/>
      <c r="E4357" s="98"/>
      <c r="F4357" s="96" t="s">
        <v>26</v>
      </c>
      <c r="G4357" s="283" t="str">
        <f>IFERROR(VLOOKUP(B4357,Tabla_CyP,4,FALSE),"")</f>
        <v/>
      </c>
    </row>
    <row r="4358" spans="1:123" ht="24" customHeight="1" x14ac:dyDescent="0.2">
      <c r="A4358" s="281"/>
      <c r="B4358" s="91"/>
      <c r="D4358" s="97"/>
      <c r="E4358" s="98"/>
      <c r="G4358" s="282"/>
    </row>
    <row r="4359" spans="1:123" ht="24" customHeight="1" x14ac:dyDescent="0.2">
      <c r="A4359" s="331" t="s">
        <v>507</v>
      </c>
      <c r="B4359" s="332"/>
      <c r="C4359" s="333" t="s">
        <v>0</v>
      </c>
      <c r="D4359" s="333" t="s">
        <v>27</v>
      </c>
      <c r="E4359" s="335" t="s">
        <v>28</v>
      </c>
      <c r="F4359" s="337" t="s">
        <v>29</v>
      </c>
      <c r="G4359" s="337" t="s">
        <v>30</v>
      </c>
    </row>
    <row r="4360" spans="1:123" s="97" customFormat="1" ht="24" customHeight="1" x14ac:dyDescent="0.2">
      <c r="A4360" s="102" t="s">
        <v>508</v>
      </c>
      <c r="B4360" s="102" t="s">
        <v>509</v>
      </c>
      <c r="C4360" s="334"/>
      <c r="D4360" s="334"/>
      <c r="E4360" s="336"/>
      <c r="F4360" s="338"/>
      <c r="G4360" s="338"/>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284"/>
      <c r="B4361" s="103"/>
      <c r="C4361" s="143" t="s">
        <v>604</v>
      </c>
      <c r="D4361" s="104"/>
      <c r="E4361" s="105"/>
      <c r="F4361" s="106"/>
      <c r="G4361" s="285"/>
    </row>
    <row r="4362" spans="1:123" s="229" customFormat="1" ht="24" customHeight="1" x14ac:dyDescent="0.2">
      <c r="A4362" s="224" t="str">
        <f t="shared" ref="A4362:A4375" si="1306">IFERROR(VLOOKUP(C4362,Tabla_Insumos,4,FALSE),"")</f>
        <v/>
      </c>
      <c r="B4362" s="222" t="str">
        <f>IFERROR(VLOOKUP(C4362,Tabla_Insumos,5,FALSE),"")</f>
        <v/>
      </c>
      <c r="C4362" s="223"/>
      <c r="D4362" s="224" t="str">
        <f t="shared" ref="D4362:D4375" si="1307">IFERROR(VLOOKUP(C4362,Tabla_Insumos,2,FALSE),"")</f>
        <v/>
      </c>
      <c r="E4362" s="225"/>
      <c r="F4362" s="226">
        <f t="shared" ref="F4362:F4375" si="1308">IFERROR(VLOOKUP(C4362,Tabla_Insumos,3,FALSE),0)</f>
        <v>0</v>
      </c>
      <c r="G4362" s="286">
        <f>ROUND(E4362*F4362,2)</f>
        <v>0</v>
      </c>
    </row>
    <row r="4363" spans="1:123" s="229" customFormat="1" ht="24" customHeight="1" x14ac:dyDescent="0.2">
      <c r="A4363" s="224" t="str">
        <f t="shared" si="1306"/>
        <v/>
      </c>
      <c r="B4363" s="222" t="str">
        <f t="shared" ref="B4363:B4375" si="1309">IFERROR(VLOOKUP(C4363,Tabla_Insumos,5,FALSE),"")</f>
        <v/>
      </c>
      <c r="C4363" s="223"/>
      <c r="D4363" s="224" t="str">
        <f t="shared" si="1307"/>
        <v/>
      </c>
      <c r="E4363" s="225"/>
      <c r="F4363" s="226">
        <f t="shared" si="1308"/>
        <v>0</v>
      </c>
      <c r="G4363" s="286">
        <f t="shared" ref="G4363:G4375" si="1310">ROUND(E4363*F4363,2)</f>
        <v>0</v>
      </c>
    </row>
    <row r="4364" spans="1:123" s="229" customFormat="1" ht="24" customHeight="1" x14ac:dyDescent="0.2">
      <c r="A4364" s="224" t="str">
        <f t="shared" si="1306"/>
        <v/>
      </c>
      <c r="B4364" s="222" t="str">
        <f t="shared" si="1309"/>
        <v/>
      </c>
      <c r="C4364" s="223"/>
      <c r="D4364" s="224" t="str">
        <f t="shared" si="1307"/>
        <v/>
      </c>
      <c r="E4364" s="225"/>
      <c r="F4364" s="226">
        <f t="shared" si="1308"/>
        <v>0</v>
      </c>
      <c r="G4364" s="286">
        <f t="shared" si="1310"/>
        <v>0</v>
      </c>
    </row>
    <row r="4365" spans="1:123" s="229" customFormat="1" ht="24" customHeight="1" x14ac:dyDescent="0.2">
      <c r="A4365" s="224" t="str">
        <f t="shared" si="1306"/>
        <v/>
      </c>
      <c r="B4365" s="222" t="str">
        <f t="shared" si="1309"/>
        <v/>
      </c>
      <c r="C4365" s="223"/>
      <c r="D4365" s="224" t="str">
        <f t="shared" si="1307"/>
        <v/>
      </c>
      <c r="E4365" s="225"/>
      <c r="F4365" s="226">
        <f t="shared" si="1308"/>
        <v>0</v>
      </c>
      <c r="G4365" s="286">
        <f t="shared" si="1310"/>
        <v>0</v>
      </c>
    </row>
    <row r="4366" spans="1:123" s="229" customFormat="1" ht="24" customHeight="1" x14ac:dyDescent="0.2">
      <c r="A4366" s="224" t="str">
        <f t="shared" si="1306"/>
        <v/>
      </c>
      <c r="B4366" s="222" t="str">
        <f t="shared" si="1309"/>
        <v/>
      </c>
      <c r="C4366" s="223"/>
      <c r="D4366" s="224" t="str">
        <f t="shared" si="1307"/>
        <v/>
      </c>
      <c r="E4366" s="225"/>
      <c r="F4366" s="226">
        <f t="shared" si="1308"/>
        <v>0</v>
      </c>
      <c r="G4366" s="286">
        <f t="shared" si="1310"/>
        <v>0</v>
      </c>
    </row>
    <row r="4367" spans="1:123" s="229" customFormat="1" ht="24" customHeight="1" x14ac:dyDescent="0.2">
      <c r="A4367" s="224" t="str">
        <f t="shared" si="1306"/>
        <v/>
      </c>
      <c r="B4367" s="222" t="str">
        <f t="shared" si="1309"/>
        <v/>
      </c>
      <c r="C4367" s="223"/>
      <c r="D4367" s="224" t="str">
        <f t="shared" si="1307"/>
        <v/>
      </c>
      <c r="E4367" s="225"/>
      <c r="F4367" s="226">
        <f t="shared" si="1308"/>
        <v>0</v>
      </c>
      <c r="G4367" s="286">
        <f t="shared" si="1310"/>
        <v>0</v>
      </c>
    </row>
    <row r="4368" spans="1:123" s="229" customFormat="1" ht="24" customHeight="1" x14ac:dyDescent="0.2">
      <c r="A4368" s="224" t="str">
        <f t="shared" si="1306"/>
        <v/>
      </c>
      <c r="B4368" s="222" t="str">
        <f t="shared" si="1309"/>
        <v/>
      </c>
      <c r="C4368" s="223"/>
      <c r="D4368" s="224" t="str">
        <f t="shared" si="1307"/>
        <v/>
      </c>
      <c r="E4368" s="225"/>
      <c r="F4368" s="226">
        <f t="shared" si="1308"/>
        <v>0</v>
      </c>
      <c r="G4368" s="286">
        <f t="shared" si="1310"/>
        <v>0</v>
      </c>
    </row>
    <row r="4369" spans="1:7" s="229" customFormat="1" ht="24" customHeight="1" x14ac:dyDescent="0.2">
      <c r="A4369" s="224" t="str">
        <f t="shared" si="1306"/>
        <v/>
      </c>
      <c r="B4369" s="222" t="str">
        <f t="shared" si="1309"/>
        <v/>
      </c>
      <c r="C4369" s="223"/>
      <c r="D4369" s="224" t="str">
        <f t="shared" si="1307"/>
        <v/>
      </c>
      <c r="E4369" s="225"/>
      <c r="F4369" s="226">
        <f t="shared" si="1308"/>
        <v>0</v>
      </c>
      <c r="G4369" s="286">
        <f t="shared" si="1310"/>
        <v>0</v>
      </c>
    </row>
    <row r="4370" spans="1:7" s="229" customFormat="1" ht="24" customHeight="1" x14ac:dyDescent="0.2">
      <c r="A4370" s="224" t="str">
        <f t="shared" si="1306"/>
        <v/>
      </c>
      <c r="B4370" s="222" t="str">
        <f t="shared" si="1309"/>
        <v/>
      </c>
      <c r="C4370" s="223"/>
      <c r="D4370" s="224" t="str">
        <f t="shared" si="1307"/>
        <v/>
      </c>
      <c r="E4370" s="225"/>
      <c r="F4370" s="226">
        <f t="shared" si="1308"/>
        <v>0</v>
      </c>
      <c r="G4370" s="286">
        <f t="shared" si="1310"/>
        <v>0</v>
      </c>
    </row>
    <row r="4371" spans="1:7" s="229" customFormat="1" ht="24" customHeight="1" x14ac:dyDescent="0.2">
      <c r="A4371" s="224" t="str">
        <f t="shared" si="1306"/>
        <v/>
      </c>
      <c r="B4371" s="222" t="str">
        <f t="shared" si="1309"/>
        <v/>
      </c>
      <c r="C4371" s="223"/>
      <c r="D4371" s="224" t="str">
        <f t="shared" si="1307"/>
        <v/>
      </c>
      <c r="E4371" s="225"/>
      <c r="F4371" s="226">
        <f t="shared" si="1308"/>
        <v>0</v>
      </c>
      <c r="G4371" s="286">
        <f t="shared" si="1310"/>
        <v>0</v>
      </c>
    </row>
    <row r="4372" spans="1:7" s="229" customFormat="1" ht="24" customHeight="1" x14ac:dyDescent="0.2">
      <c r="A4372" s="224" t="str">
        <f t="shared" si="1306"/>
        <v/>
      </c>
      <c r="B4372" s="222" t="str">
        <f t="shared" si="1309"/>
        <v/>
      </c>
      <c r="C4372" s="223"/>
      <c r="D4372" s="224" t="str">
        <f t="shared" si="1307"/>
        <v/>
      </c>
      <c r="E4372" s="225"/>
      <c r="F4372" s="226">
        <f t="shared" si="1308"/>
        <v>0</v>
      </c>
      <c r="G4372" s="286">
        <f t="shared" si="1310"/>
        <v>0</v>
      </c>
    </row>
    <row r="4373" spans="1:7" s="229" customFormat="1" ht="24" customHeight="1" x14ac:dyDescent="0.2">
      <c r="A4373" s="224" t="str">
        <f t="shared" si="1306"/>
        <v/>
      </c>
      <c r="B4373" s="222" t="str">
        <f t="shared" si="1309"/>
        <v/>
      </c>
      <c r="C4373" s="223"/>
      <c r="D4373" s="224" t="str">
        <f t="shared" si="1307"/>
        <v/>
      </c>
      <c r="E4373" s="225"/>
      <c r="F4373" s="226">
        <f t="shared" si="1308"/>
        <v>0</v>
      </c>
      <c r="G4373" s="286">
        <f t="shared" si="1310"/>
        <v>0</v>
      </c>
    </row>
    <row r="4374" spans="1:7" s="229" customFormat="1" ht="24" customHeight="1" x14ac:dyDescent="0.2">
      <c r="A4374" s="224" t="str">
        <f t="shared" si="1306"/>
        <v/>
      </c>
      <c r="B4374" s="222" t="str">
        <f t="shared" si="1309"/>
        <v/>
      </c>
      <c r="C4374" s="223"/>
      <c r="D4374" s="224" t="str">
        <f t="shared" si="1307"/>
        <v/>
      </c>
      <c r="E4374" s="225"/>
      <c r="F4374" s="226">
        <f t="shared" si="1308"/>
        <v>0</v>
      </c>
      <c r="G4374" s="286">
        <f t="shared" si="1310"/>
        <v>0</v>
      </c>
    </row>
    <row r="4375" spans="1:7" s="229" customFormat="1" ht="24" customHeight="1" x14ac:dyDescent="0.2">
      <c r="A4375" s="224" t="str">
        <f t="shared" si="1306"/>
        <v/>
      </c>
      <c r="B4375" s="222" t="str">
        <f t="shared" si="1309"/>
        <v/>
      </c>
      <c r="C4375" s="223"/>
      <c r="D4375" s="224" t="str">
        <f t="shared" si="1307"/>
        <v/>
      </c>
      <c r="E4375" s="225"/>
      <c r="F4375" s="227">
        <f t="shared" si="1308"/>
        <v>0</v>
      </c>
      <c r="G4375" s="286">
        <f t="shared" si="1310"/>
        <v>0</v>
      </c>
    </row>
    <row r="4376" spans="1:7" ht="24" customHeight="1" x14ac:dyDescent="0.2">
      <c r="A4376" s="287"/>
      <c r="D4376" s="97"/>
      <c r="E4376" s="98"/>
      <c r="F4376" s="273" t="s">
        <v>31</v>
      </c>
      <c r="G4376" s="288">
        <f>SUBTOTAL(9,G4362:G4375)</f>
        <v>0</v>
      </c>
    </row>
    <row r="4377" spans="1:7" ht="24" customHeight="1" x14ac:dyDescent="0.2">
      <c r="A4377" s="287"/>
      <c r="C4377" s="107" t="s">
        <v>605</v>
      </c>
      <c r="D4377" s="97"/>
      <c r="E4377" s="98"/>
      <c r="G4377" s="289"/>
    </row>
    <row r="4378" spans="1:7" s="229" customFormat="1" ht="24" customHeight="1" x14ac:dyDescent="0.2">
      <c r="A4378" s="224" t="str">
        <f t="shared" ref="A4378:A4385" si="1311">IFERROR(VLOOKUP(C4378,Tabla_Insumos,4,FALSE),"")</f>
        <v/>
      </c>
      <c r="B4378" s="222">
        <f t="shared" ref="B4378:B4385" si="1312">IFERROR(VLOOKUP(A4378,Tabla_Indices,5,FALSE),"")</f>
        <v>0</v>
      </c>
      <c r="C4378" s="223"/>
      <c r="D4378" s="224" t="str">
        <f t="shared" ref="D4378:D4385" si="1313">IFERROR(VLOOKUP(C4378,Tabla_Insumos,2,FALSE),"")</f>
        <v/>
      </c>
      <c r="E4378" s="225"/>
      <c r="F4378" s="228">
        <f t="shared" ref="F4378:F4385" si="1314">IFERROR(VLOOKUP(C4378,Tabla_Insumos,3,FALSE),0)</f>
        <v>0</v>
      </c>
      <c r="G4378" s="286">
        <f>ROUND(E4378*F4378,2)</f>
        <v>0</v>
      </c>
    </row>
    <row r="4379" spans="1:7" s="229" customFormat="1" ht="24" customHeight="1" x14ac:dyDescent="0.2">
      <c r="A4379" s="224" t="str">
        <f t="shared" si="1311"/>
        <v/>
      </c>
      <c r="B4379" s="222">
        <f t="shared" si="1312"/>
        <v>0</v>
      </c>
      <c r="C4379" s="223"/>
      <c r="D4379" s="224" t="str">
        <f t="shared" si="1313"/>
        <v/>
      </c>
      <c r="E4379" s="225"/>
      <c r="F4379" s="228">
        <f t="shared" si="1314"/>
        <v>0</v>
      </c>
      <c r="G4379" s="286">
        <f>ROUND(E4379*F4379,2)</f>
        <v>0</v>
      </c>
    </row>
    <row r="4380" spans="1:7" s="229" customFormat="1" ht="24" customHeight="1" x14ac:dyDescent="0.2">
      <c r="A4380" s="224" t="str">
        <f t="shared" si="1311"/>
        <v/>
      </c>
      <c r="B4380" s="222">
        <f t="shared" si="1312"/>
        <v>0</v>
      </c>
      <c r="C4380" s="223"/>
      <c r="D4380" s="224" t="str">
        <f t="shared" si="1313"/>
        <v/>
      </c>
      <c r="E4380" s="225"/>
      <c r="F4380" s="228">
        <f t="shared" si="1314"/>
        <v>0</v>
      </c>
      <c r="G4380" s="286">
        <f t="shared" ref="G4380:G4385" si="1315">ROUND(E4380*F4380,2)</f>
        <v>0</v>
      </c>
    </row>
    <row r="4381" spans="1:7" s="229" customFormat="1" ht="24" customHeight="1" x14ac:dyDescent="0.2">
      <c r="A4381" s="224" t="str">
        <f t="shared" si="1311"/>
        <v/>
      </c>
      <c r="B4381" s="222">
        <f t="shared" si="1312"/>
        <v>0</v>
      </c>
      <c r="C4381" s="223"/>
      <c r="D4381" s="224" t="str">
        <f t="shared" si="1313"/>
        <v/>
      </c>
      <c r="E4381" s="225"/>
      <c r="F4381" s="228">
        <f t="shared" si="1314"/>
        <v>0</v>
      </c>
      <c r="G4381" s="286">
        <f t="shared" si="1315"/>
        <v>0</v>
      </c>
    </row>
    <row r="4382" spans="1:7" s="229" customFormat="1" ht="24" customHeight="1" x14ac:dyDescent="0.2">
      <c r="A4382" s="224" t="str">
        <f t="shared" si="1311"/>
        <v/>
      </c>
      <c r="B4382" s="222">
        <f t="shared" si="1312"/>
        <v>0</v>
      </c>
      <c r="C4382" s="223"/>
      <c r="D4382" s="224" t="str">
        <f t="shared" si="1313"/>
        <v/>
      </c>
      <c r="E4382" s="225"/>
      <c r="F4382" s="226">
        <f t="shared" si="1314"/>
        <v>0</v>
      </c>
      <c r="G4382" s="286">
        <f t="shared" si="1315"/>
        <v>0</v>
      </c>
    </row>
    <row r="4383" spans="1:7" s="229" customFormat="1" ht="24" customHeight="1" x14ac:dyDescent="0.2">
      <c r="A4383" s="224" t="str">
        <f t="shared" si="1311"/>
        <v/>
      </c>
      <c r="B4383" s="222">
        <f t="shared" si="1312"/>
        <v>0</v>
      </c>
      <c r="C4383" s="223"/>
      <c r="D4383" s="224" t="str">
        <f t="shared" si="1313"/>
        <v/>
      </c>
      <c r="E4383" s="225"/>
      <c r="F4383" s="226">
        <f t="shared" si="1314"/>
        <v>0</v>
      </c>
      <c r="G4383" s="286">
        <f t="shared" si="1315"/>
        <v>0</v>
      </c>
    </row>
    <row r="4384" spans="1:7" s="229" customFormat="1" ht="24" customHeight="1" x14ac:dyDescent="0.2">
      <c r="A4384" s="224" t="str">
        <f t="shared" si="1311"/>
        <v/>
      </c>
      <c r="B4384" s="222">
        <f t="shared" si="1312"/>
        <v>0</v>
      </c>
      <c r="C4384" s="223"/>
      <c r="D4384" s="224" t="str">
        <f t="shared" si="1313"/>
        <v/>
      </c>
      <c r="E4384" s="225"/>
      <c r="F4384" s="226">
        <f t="shared" si="1314"/>
        <v>0</v>
      </c>
      <c r="G4384" s="286">
        <f t="shared" si="1315"/>
        <v>0</v>
      </c>
    </row>
    <row r="4385" spans="1:7" s="229" customFormat="1" ht="24" customHeight="1" x14ac:dyDescent="0.2">
      <c r="A4385" s="224" t="str">
        <f t="shared" si="1311"/>
        <v/>
      </c>
      <c r="B4385" s="222">
        <f t="shared" si="1312"/>
        <v>0</v>
      </c>
      <c r="C4385" s="223"/>
      <c r="D4385" s="224" t="str">
        <f t="shared" si="1313"/>
        <v/>
      </c>
      <c r="E4385" s="225"/>
      <c r="F4385" s="226">
        <f t="shared" si="1314"/>
        <v>0</v>
      </c>
      <c r="G4385" s="286">
        <f t="shared" si="1315"/>
        <v>0</v>
      </c>
    </row>
    <row r="4386" spans="1:7" ht="24" customHeight="1" x14ac:dyDescent="0.2">
      <c r="A4386" s="287"/>
      <c r="D4386" s="97"/>
      <c r="E4386" s="98"/>
      <c r="F4386" s="273" t="s">
        <v>32</v>
      </c>
      <c r="G4386" s="288">
        <f>SUBTOTAL(9,G4378:G4385)</f>
        <v>0</v>
      </c>
    </row>
    <row r="4387" spans="1:7" ht="24" customHeight="1" x14ac:dyDescent="0.2">
      <c r="A4387" s="287"/>
      <c r="C4387" s="107" t="s">
        <v>606</v>
      </c>
      <c r="D4387" s="97"/>
      <c r="E4387" s="98"/>
      <c r="G4387" s="289"/>
    </row>
    <row r="4388" spans="1:7" s="229" customFormat="1" ht="24" customHeight="1" x14ac:dyDescent="0.2">
      <c r="A4388" s="224" t="str">
        <f t="shared" ref="A4388:A4396" si="1316">IFERROR(VLOOKUP(C4388,Tabla_Insumos,4,FALSE),"")</f>
        <v/>
      </c>
      <c r="B4388" s="222" t="str">
        <f t="shared" ref="B4388:B4396" si="1317">IFERROR(VLOOKUP(C4388,Tabla_Insumos,5,FALSE),"")</f>
        <v/>
      </c>
      <c r="C4388" s="223"/>
      <c r="D4388" s="224" t="str">
        <f t="shared" ref="D4388:D4396" si="1318">IFERROR(VLOOKUP(C4388,Tabla_Insumos,2,FALSE),"")</f>
        <v/>
      </c>
      <c r="E4388" s="225"/>
      <c r="F4388" s="226">
        <f t="shared" ref="F4388:F4396" si="1319">IFERROR(VLOOKUP(C4388,Tabla_Insumos,3,FALSE),0)</f>
        <v>0</v>
      </c>
      <c r="G4388" s="286">
        <f t="shared" ref="G4388:G4396" si="1320">ROUND(E4388*F4388,2)</f>
        <v>0</v>
      </c>
    </row>
    <row r="4389" spans="1:7" s="229" customFormat="1" ht="24" customHeight="1" x14ac:dyDescent="0.2">
      <c r="A4389" s="224" t="str">
        <f t="shared" si="1316"/>
        <v/>
      </c>
      <c r="B4389" s="222" t="str">
        <f t="shared" si="1317"/>
        <v/>
      </c>
      <c r="C4389" s="223"/>
      <c r="D4389" s="224" t="str">
        <f t="shared" si="1318"/>
        <v/>
      </c>
      <c r="E4389" s="225"/>
      <c r="F4389" s="226">
        <f t="shared" si="1319"/>
        <v>0</v>
      </c>
      <c r="G4389" s="286">
        <f t="shared" si="1320"/>
        <v>0</v>
      </c>
    </row>
    <row r="4390" spans="1:7" s="229" customFormat="1" ht="24" customHeight="1" x14ac:dyDescent="0.2">
      <c r="A4390" s="224" t="str">
        <f t="shared" si="1316"/>
        <v/>
      </c>
      <c r="B4390" s="222" t="str">
        <f t="shared" si="1317"/>
        <v/>
      </c>
      <c r="C4390" s="223"/>
      <c r="D4390" s="224" t="str">
        <f t="shared" si="1318"/>
        <v/>
      </c>
      <c r="E4390" s="225"/>
      <c r="F4390" s="226">
        <f t="shared" si="1319"/>
        <v>0</v>
      </c>
      <c r="G4390" s="286">
        <f t="shared" si="1320"/>
        <v>0</v>
      </c>
    </row>
    <row r="4391" spans="1:7" s="229" customFormat="1" ht="24" customHeight="1" x14ac:dyDescent="0.2">
      <c r="A4391" s="224" t="str">
        <f t="shared" si="1316"/>
        <v/>
      </c>
      <c r="B4391" s="222" t="str">
        <f t="shared" si="1317"/>
        <v/>
      </c>
      <c r="C4391" s="223"/>
      <c r="D4391" s="224" t="str">
        <f t="shared" si="1318"/>
        <v/>
      </c>
      <c r="E4391" s="225"/>
      <c r="F4391" s="226">
        <f t="shared" si="1319"/>
        <v>0</v>
      </c>
      <c r="G4391" s="286">
        <f t="shared" si="1320"/>
        <v>0</v>
      </c>
    </row>
    <row r="4392" spans="1:7" s="229" customFormat="1" ht="24" customHeight="1" x14ac:dyDescent="0.2">
      <c r="A4392" s="224" t="str">
        <f t="shared" si="1316"/>
        <v/>
      </c>
      <c r="B4392" s="222" t="str">
        <f t="shared" si="1317"/>
        <v/>
      </c>
      <c r="C4392" s="223"/>
      <c r="D4392" s="224" t="str">
        <f t="shared" si="1318"/>
        <v/>
      </c>
      <c r="E4392" s="225"/>
      <c r="F4392" s="226">
        <f t="shared" si="1319"/>
        <v>0</v>
      </c>
      <c r="G4392" s="286">
        <f t="shared" si="1320"/>
        <v>0</v>
      </c>
    </row>
    <row r="4393" spans="1:7" s="229" customFormat="1" ht="24" customHeight="1" x14ac:dyDescent="0.2">
      <c r="A4393" s="224" t="str">
        <f t="shared" si="1316"/>
        <v/>
      </c>
      <c r="B4393" s="222" t="str">
        <f t="shared" si="1317"/>
        <v/>
      </c>
      <c r="C4393" s="223"/>
      <c r="D4393" s="224" t="str">
        <f t="shared" si="1318"/>
        <v/>
      </c>
      <c r="E4393" s="225"/>
      <c r="F4393" s="226">
        <f t="shared" si="1319"/>
        <v>0</v>
      </c>
      <c r="G4393" s="286">
        <f t="shared" si="1320"/>
        <v>0</v>
      </c>
    </row>
    <row r="4394" spans="1:7" s="229" customFormat="1" ht="24" customHeight="1" x14ac:dyDescent="0.2">
      <c r="A4394" s="224" t="str">
        <f t="shared" si="1316"/>
        <v/>
      </c>
      <c r="B4394" s="222" t="str">
        <f t="shared" si="1317"/>
        <v/>
      </c>
      <c r="C4394" s="223"/>
      <c r="D4394" s="224" t="str">
        <f t="shared" si="1318"/>
        <v/>
      </c>
      <c r="E4394" s="225"/>
      <c r="F4394" s="226">
        <f t="shared" si="1319"/>
        <v>0</v>
      </c>
      <c r="G4394" s="286">
        <f t="shared" si="1320"/>
        <v>0</v>
      </c>
    </row>
    <row r="4395" spans="1:7" s="229" customFormat="1" ht="24" customHeight="1" x14ac:dyDescent="0.2">
      <c r="A4395" s="224" t="str">
        <f t="shared" si="1316"/>
        <v/>
      </c>
      <c r="B4395" s="222" t="str">
        <f t="shared" si="1317"/>
        <v/>
      </c>
      <c r="C4395" s="223"/>
      <c r="D4395" s="224" t="str">
        <f t="shared" si="1318"/>
        <v/>
      </c>
      <c r="E4395" s="225"/>
      <c r="F4395" s="226">
        <f t="shared" si="1319"/>
        <v>0</v>
      </c>
      <c r="G4395" s="286">
        <f t="shared" si="1320"/>
        <v>0</v>
      </c>
    </row>
    <row r="4396" spans="1:7" s="229" customFormat="1" ht="24" customHeight="1" x14ac:dyDescent="0.2">
      <c r="A4396" s="224" t="str">
        <f t="shared" si="1316"/>
        <v/>
      </c>
      <c r="B4396" s="222" t="str">
        <f t="shared" si="1317"/>
        <v/>
      </c>
      <c r="C4396" s="223"/>
      <c r="D4396" s="224" t="str">
        <f t="shared" si="1318"/>
        <v/>
      </c>
      <c r="E4396" s="225"/>
      <c r="F4396" s="226">
        <f t="shared" si="1319"/>
        <v>0</v>
      </c>
      <c r="G4396" s="286">
        <f t="shared" si="1320"/>
        <v>0</v>
      </c>
    </row>
    <row r="4397" spans="1:7" ht="24" customHeight="1" x14ac:dyDescent="0.2">
      <c r="A4397" s="290"/>
      <c r="B4397" s="97"/>
      <c r="D4397" s="97"/>
      <c r="E4397" s="98"/>
      <c r="F4397" s="273" t="s">
        <v>33</v>
      </c>
      <c r="G4397" s="288">
        <f>SUBTOTAL(9,G4388:G4396)</f>
        <v>0</v>
      </c>
    </row>
    <row r="4398" spans="1:7" ht="24" customHeight="1" x14ac:dyDescent="0.2">
      <c r="A4398" s="291"/>
      <c r="B4398" s="97"/>
      <c r="D4398" s="97"/>
      <c r="E4398" s="98"/>
      <c r="G4398" s="289"/>
    </row>
    <row r="4399" spans="1:7" ht="24" customHeight="1" x14ac:dyDescent="0.2">
      <c r="A4399" s="292" t="str">
        <f>B4357</f>
        <v/>
      </c>
      <c r="B4399" s="293" t="str">
        <f>C4357</f>
        <v/>
      </c>
      <c r="C4399" s="104"/>
      <c r="D4399" s="104" t="s">
        <v>34</v>
      </c>
      <c r="E4399" s="105"/>
      <c r="F4399" s="295" t="s">
        <v>35</v>
      </c>
      <c r="G4399" s="294">
        <f>SUBTOTAL(9,G4362:G4398)</f>
        <v>0</v>
      </c>
    </row>
    <row r="4401" spans="1:123" ht="24" customHeight="1" x14ac:dyDescent="0.2">
      <c r="A4401" s="274" t="s">
        <v>37</v>
      </c>
      <c r="B4401" s="275"/>
      <c r="C4401" s="275"/>
      <c r="D4401" s="275"/>
      <c r="E4401" s="275"/>
      <c r="F4401" s="275"/>
      <c r="G4401" s="276"/>
    </row>
    <row r="4402" spans="1:123" ht="24" customHeight="1" x14ac:dyDescent="0.2">
      <c r="A4402" s="277" t="s">
        <v>602</v>
      </c>
      <c r="B4402" s="93" t="str">
        <f>Comitente</f>
        <v>DIRECCION PROVINCIAL DE ESPACIOS VERDES</v>
      </c>
      <c r="C4402" s="89"/>
      <c r="D4402" s="94"/>
      <c r="E4402" s="94"/>
      <c r="F4402" s="95"/>
      <c r="G4402" s="278"/>
    </row>
    <row r="4403" spans="1:123" ht="24" customHeight="1" x14ac:dyDescent="0.2">
      <c r="A4403" s="277" t="s">
        <v>603</v>
      </c>
      <c r="B4403" s="93">
        <f>Contratista</f>
        <v>0</v>
      </c>
      <c r="C4403" s="90"/>
      <c r="D4403" s="90"/>
      <c r="E4403" s="90"/>
      <c r="F4403" s="96"/>
      <c r="G4403" s="279"/>
    </row>
    <row r="4404" spans="1:123" ht="24" customHeight="1" x14ac:dyDescent="0.2">
      <c r="A4404" s="277" t="s">
        <v>24</v>
      </c>
      <c r="B4404" s="93" t="str">
        <f>Obra</f>
        <v>MANTENIMIENTO DEL ÁREA VERDE Y SISITEMA DE RIEGO DEL 
PARQUE BELGRANO E INFINITO POR DESCUBRIR - RENGLON 3</v>
      </c>
      <c r="C4404" s="90"/>
      <c r="D4404" s="90"/>
      <c r="E4404" s="90"/>
      <c r="F4404" s="96" t="s">
        <v>38</v>
      </c>
      <c r="G4404" s="280">
        <f>Fecha_Base</f>
        <v>44908</v>
      </c>
    </row>
    <row r="4405" spans="1:123" ht="24" customHeight="1" x14ac:dyDescent="0.2">
      <c r="A4405" s="281" t="s">
        <v>601</v>
      </c>
      <c r="B4405" s="91" t="str">
        <f>Ubicación</f>
        <v>CAPITAL</v>
      </c>
      <c r="C4405" s="91"/>
      <c r="D4405" s="97"/>
      <c r="E4405" s="98"/>
      <c r="G4405" s="282"/>
    </row>
    <row r="4406" spans="1:123" ht="24" customHeight="1" x14ac:dyDescent="0.2">
      <c r="A4406" s="281" t="s">
        <v>39</v>
      </c>
      <c r="B4406" s="100" t="str">
        <f>IFERROR(VALUE(LEFT(B4407,FIND(".",B4407)-1)),"")</f>
        <v/>
      </c>
      <c r="C4406" s="92" t="str">
        <f>IFERROR(VLOOKUP(B4406,Tabla_CyP,2,FALSE),"")</f>
        <v/>
      </c>
      <c r="E4406" s="98"/>
      <c r="G4406" s="282"/>
    </row>
    <row r="4407" spans="1:123" ht="24" customHeight="1" x14ac:dyDescent="0.2">
      <c r="A4407" s="281" t="s">
        <v>25</v>
      </c>
      <c r="B4407" s="101" t="str">
        <f>IFERROR(VLOOKUP(COUNTIF($A$1:A4407,"ANALISIS DE PRECIOS"),Tabla_NumeroItem,2,FALSE),"")</f>
        <v/>
      </c>
      <c r="C4407" s="92" t="str">
        <f>IFERROR(VLOOKUP(B4407,Tabla_CyP,2,FALSE),"")</f>
        <v/>
      </c>
      <c r="D4407" s="97"/>
      <c r="E4407" s="98"/>
      <c r="F4407" s="96" t="s">
        <v>26</v>
      </c>
      <c r="G4407" s="283" t="str">
        <f>IFERROR(VLOOKUP(B4407,Tabla_CyP,4,FALSE),"")</f>
        <v/>
      </c>
    </row>
    <row r="4408" spans="1:123" ht="24" customHeight="1" x14ac:dyDescent="0.2">
      <c r="A4408" s="281"/>
      <c r="B4408" s="91"/>
      <c r="D4408" s="97"/>
      <c r="E4408" s="98"/>
      <c r="G4408" s="282"/>
    </row>
    <row r="4409" spans="1:123" ht="24" customHeight="1" x14ac:dyDescent="0.2">
      <c r="A4409" s="331" t="s">
        <v>507</v>
      </c>
      <c r="B4409" s="332"/>
      <c r="C4409" s="333" t="s">
        <v>0</v>
      </c>
      <c r="D4409" s="333" t="s">
        <v>27</v>
      </c>
      <c r="E4409" s="335" t="s">
        <v>28</v>
      </c>
      <c r="F4409" s="337" t="s">
        <v>29</v>
      </c>
      <c r="G4409" s="337" t="s">
        <v>30</v>
      </c>
    </row>
    <row r="4410" spans="1:123" s="97" customFormat="1" ht="24" customHeight="1" x14ac:dyDescent="0.2">
      <c r="A4410" s="102" t="s">
        <v>508</v>
      </c>
      <c r="B4410" s="102" t="s">
        <v>509</v>
      </c>
      <c r="C4410" s="334"/>
      <c r="D4410" s="334"/>
      <c r="E4410" s="336"/>
      <c r="F4410" s="338"/>
      <c r="G4410" s="338"/>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284"/>
      <c r="B4411" s="103"/>
      <c r="C4411" s="143" t="s">
        <v>604</v>
      </c>
      <c r="D4411" s="104"/>
      <c r="E4411" s="105"/>
      <c r="F4411" s="106"/>
      <c r="G4411" s="285"/>
    </row>
    <row r="4412" spans="1:123" s="229" customFormat="1" ht="24" customHeight="1" x14ac:dyDescent="0.2">
      <c r="A4412" s="224" t="str">
        <f t="shared" ref="A4412:A4425" si="1321">IFERROR(VLOOKUP(C4412,Tabla_Insumos,4,FALSE),"")</f>
        <v/>
      </c>
      <c r="B4412" s="222" t="str">
        <f>IFERROR(VLOOKUP(C4412,Tabla_Insumos,5,FALSE),"")</f>
        <v/>
      </c>
      <c r="C4412" s="223"/>
      <c r="D4412" s="224" t="str">
        <f t="shared" ref="D4412:D4425" si="1322">IFERROR(VLOOKUP(C4412,Tabla_Insumos,2,FALSE),"")</f>
        <v/>
      </c>
      <c r="E4412" s="225"/>
      <c r="F4412" s="226">
        <f t="shared" ref="F4412:F4425" si="1323">IFERROR(VLOOKUP(C4412,Tabla_Insumos,3,FALSE),0)</f>
        <v>0</v>
      </c>
      <c r="G4412" s="286">
        <f>ROUND(E4412*F4412,2)</f>
        <v>0</v>
      </c>
    </row>
    <row r="4413" spans="1:123" s="229" customFormat="1" ht="24" customHeight="1" x14ac:dyDescent="0.2">
      <c r="A4413" s="224" t="str">
        <f t="shared" si="1321"/>
        <v/>
      </c>
      <c r="B4413" s="222" t="str">
        <f t="shared" ref="B4413:B4425" si="1324">IFERROR(VLOOKUP(C4413,Tabla_Insumos,5,FALSE),"")</f>
        <v/>
      </c>
      <c r="C4413" s="223"/>
      <c r="D4413" s="224" t="str">
        <f t="shared" si="1322"/>
        <v/>
      </c>
      <c r="E4413" s="225"/>
      <c r="F4413" s="226">
        <f t="shared" si="1323"/>
        <v>0</v>
      </c>
      <c r="G4413" s="286">
        <f t="shared" ref="G4413:G4425" si="1325">ROUND(E4413*F4413,2)</f>
        <v>0</v>
      </c>
    </row>
    <row r="4414" spans="1:123" s="229" customFormat="1" ht="24" customHeight="1" x14ac:dyDescent="0.2">
      <c r="A4414" s="224" t="str">
        <f t="shared" si="1321"/>
        <v/>
      </c>
      <c r="B4414" s="222" t="str">
        <f t="shared" si="1324"/>
        <v/>
      </c>
      <c r="C4414" s="223"/>
      <c r="D4414" s="224" t="str">
        <f t="shared" si="1322"/>
        <v/>
      </c>
      <c r="E4414" s="225"/>
      <c r="F4414" s="226">
        <f t="shared" si="1323"/>
        <v>0</v>
      </c>
      <c r="G4414" s="286">
        <f t="shared" si="1325"/>
        <v>0</v>
      </c>
    </row>
    <row r="4415" spans="1:123" s="229" customFormat="1" ht="24" customHeight="1" x14ac:dyDescent="0.2">
      <c r="A4415" s="224" t="str">
        <f t="shared" si="1321"/>
        <v/>
      </c>
      <c r="B4415" s="222" t="str">
        <f t="shared" si="1324"/>
        <v/>
      </c>
      <c r="C4415" s="223"/>
      <c r="D4415" s="224" t="str">
        <f t="shared" si="1322"/>
        <v/>
      </c>
      <c r="E4415" s="225"/>
      <c r="F4415" s="226">
        <f t="shared" si="1323"/>
        <v>0</v>
      </c>
      <c r="G4415" s="286">
        <f t="shared" si="1325"/>
        <v>0</v>
      </c>
    </row>
    <row r="4416" spans="1:123" s="229" customFormat="1" ht="24" customHeight="1" x14ac:dyDescent="0.2">
      <c r="A4416" s="224" t="str">
        <f t="shared" si="1321"/>
        <v/>
      </c>
      <c r="B4416" s="222" t="str">
        <f t="shared" si="1324"/>
        <v/>
      </c>
      <c r="C4416" s="223"/>
      <c r="D4416" s="224" t="str">
        <f t="shared" si="1322"/>
        <v/>
      </c>
      <c r="E4416" s="225"/>
      <c r="F4416" s="226">
        <f t="shared" si="1323"/>
        <v>0</v>
      </c>
      <c r="G4416" s="286">
        <f t="shared" si="1325"/>
        <v>0</v>
      </c>
    </row>
    <row r="4417" spans="1:7" s="229" customFormat="1" ht="24" customHeight="1" x14ac:dyDescent="0.2">
      <c r="A4417" s="224" t="str">
        <f t="shared" si="1321"/>
        <v/>
      </c>
      <c r="B4417" s="222" t="str">
        <f t="shared" si="1324"/>
        <v/>
      </c>
      <c r="C4417" s="223"/>
      <c r="D4417" s="224" t="str">
        <f t="shared" si="1322"/>
        <v/>
      </c>
      <c r="E4417" s="225"/>
      <c r="F4417" s="226">
        <f t="shared" si="1323"/>
        <v>0</v>
      </c>
      <c r="G4417" s="286">
        <f t="shared" si="1325"/>
        <v>0</v>
      </c>
    </row>
    <row r="4418" spans="1:7" s="229" customFormat="1" ht="24" customHeight="1" x14ac:dyDescent="0.2">
      <c r="A4418" s="224" t="str">
        <f t="shared" si="1321"/>
        <v/>
      </c>
      <c r="B4418" s="222" t="str">
        <f t="shared" si="1324"/>
        <v/>
      </c>
      <c r="C4418" s="223"/>
      <c r="D4418" s="224" t="str">
        <f t="shared" si="1322"/>
        <v/>
      </c>
      <c r="E4418" s="225"/>
      <c r="F4418" s="226">
        <f t="shared" si="1323"/>
        <v>0</v>
      </c>
      <c r="G4418" s="286">
        <f t="shared" si="1325"/>
        <v>0</v>
      </c>
    </row>
    <row r="4419" spans="1:7" s="229" customFormat="1" ht="24" customHeight="1" x14ac:dyDescent="0.2">
      <c r="A4419" s="224" t="str">
        <f t="shared" si="1321"/>
        <v/>
      </c>
      <c r="B4419" s="222" t="str">
        <f t="shared" si="1324"/>
        <v/>
      </c>
      <c r="C4419" s="223"/>
      <c r="D4419" s="224" t="str">
        <f t="shared" si="1322"/>
        <v/>
      </c>
      <c r="E4419" s="225"/>
      <c r="F4419" s="226">
        <f t="shared" si="1323"/>
        <v>0</v>
      </c>
      <c r="G4419" s="286">
        <f t="shared" si="1325"/>
        <v>0</v>
      </c>
    </row>
    <row r="4420" spans="1:7" s="229" customFormat="1" ht="24" customHeight="1" x14ac:dyDescent="0.2">
      <c r="A4420" s="224" t="str">
        <f t="shared" si="1321"/>
        <v/>
      </c>
      <c r="B4420" s="222" t="str">
        <f t="shared" si="1324"/>
        <v/>
      </c>
      <c r="C4420" s="223"/>
      <c r="D4420" s="224" t="str">
        <f t="shared" si="1322"/>
        <v/>
      </c>
      <c r="E4420" s="225"/>
      <c r="F4420" s="226">
        <f t="shared" si="1323"/>
        <v>0</v>
      </c>
      <c r="G4420" s="286">
        <f t="shared" si="1325"/>
        <v>0</v>
      </c>
    </row>
    <row r="4421" spans="1:7" s="229" customFormat="1" ht="24" customHeight="1" x14ac:dyDescent="0.2">
      <c r="A4421" s="224" t="str">
        <f t="shared" si="1321"/>
        <v/>
      </c>
      <c r="B4421" s="222" t="str">
        <f t="shared" si="1324"/>
        <v/>
      </c>
      <c r="C4421" s="223"/>
      <c r="D4421" s="224" t="str">
        <f t="shared" si="1322"/>
        <v/>
      </c>
      <c r="E4421" s="225"/>
      <c r="F4421" s="226">
        <f t="shared" si="1323"/>
        <v>0</v>
      </c>
      <c r="G4421" s="286">
        <f t="shared" si="1325"/>
        <v>0</v>
      </c>
    </row>
    <row r="4422" spans="1:7" s="229" customFormat="1" ht="24" customHeight="1" x14ac:dyDescent="0.2">
      <c r="A4422" s="224" t="str">
        <f t="shared" si="1321"/>
        <v/>
      </c>
      <c r="B4422" s="222" t="str">
        <f t="shared" si="1324"/>
        <v/>
      </c>
      <c r="C4422" s="223"/>
      <c r="D4422" s="224" t="str">
        <f t="shared" si="1322"/>
        <v/>
      </c>
      <c r="E4422" s="225"/>
      <c r="F4422" s="226">
        <f t="shared" si="1323"/>
        <v>0</v>
      </c>
      <c r="G4422" s="286">
        <f t="shared" si="1325"/>
        <v>0</v>
      </c>
    </row>
    <row r="4423" spans="1:7" s="229" customFormat="1" ht="24" customHeight="1" x14ac:dyDescent="0.2">
      <c r="A4423" s="224" t="str">
        <f t="shared" si="1321"/>
        <v/>
      </c>
      <c r="B4423" s="222" t="str">
        <f t="shared" si="1324"/>
        <v/>
      </c>
      <c r="C4423" s="223"/>
      <c r="D4423" s="224" t="str">
        <f t="shared" si="1322"/>
        <v/>
      </c>
      <c r="E4423" s="225"/>
      <c r="F4423" s="226">
        <f t="shared" si="1323"/>
        <v>0</v>
      </c>
      <c r="G4423" s="286">
        <f t="shared" si="1325"/>
        <v>0</v>
      </c>
    </row>
    <row r="4424" spans="1:7" s="229" customFormat="1" ht="24" customHeight="1" x14ac:dyDescent="0.2">
      <c r="A4424" s="224" t="str">
        <f t="shared" si="1321"/>
        <v/>
      </c>
      <c r="B4424" s="222" t="str">
        <f t="shared" si="1324"/>
        <v/>
      </c>
      <c r="C4424" s="223"/>
      <c r="D4424" s="224" t="str">
        <f t="shared" si="1322"/>
        <v/>
      </c>
      <c r="E4424" s="225"/>
      <c r="F4424" s="226">
        <f t="shared" si="1323"/>
        <v>0</v>
      </c>
      <c r="G4424" s="286">
        <f t="shared" si="1325"/>
        <v>0</v>
      </c>
    </row>
    <row r="4425" spans="1:7" s="229" customFormat="1" ht="24" customHeight="1" x14ac:dyDescent="0.2">
      <c r="A4425" s="224" t="str">
        <f t="shared" si="1321"/>
        <v/>
      </c>
      <c r="B4425" s="222" t="str">
        <f t="shared" si="1324"/>
        <v/>
      </c>
      <c r="C4425" s="223"/>
      <c r="D4425" s="224" t="str">
        <f t="shared" si="1322"/>
        <v/>
      </c>
      <c r="E4425" s="225"/>
      <c r="F4425" s="227">
        <f t="shared" si="1323"/>
        <v>0</v>
      </c>
      <c r="G4425" s="286">
        <f t="shared" si="1325"/>
        <v>0</v>
      </c>
    </row>
    <row r="4426" spans="1:7" ht="24" customHeight="1" x14ac:dyDescent="0.2">
      <c r="A4426" s="287"/>
      <c r="D4426" s="97"/>
      <c r="E4426" s="98"/>
      <c r="F4426" s="273" t="s">
        <v>31</v>
      </c>
      <c r="G4426" s="288">
        <f>SUBTOTAL(9,G4412:G4425)</f>
        <v>0</v>
      </c>
    </row>
    <row r="4427" spans="1:7" ht="24" customHeight="1" x14ac:dyDescent="0.2">
      <c r="A4427" s="287"/>
      <c r="C4427" s="107" t="s">
        <v>605</v>
      </c>
      <c r="D4427" s="97"/>
      <c r="E4427" s="98"/>
      <c r="G4427" s="289"/>
    </row>
    <row r="4428" spans="1:7" s="229" customFormat="1" ht="24" customHeight="1" x14ac:dyDescent="0.2">
      <c r="A4428" s="224" t="str">
        <f t="shared" ref="A4428:A4435" si="1326">IFERROR(VLOOKUP(C4428,Tabla_Insumos,4,FALSE),"")</f>
        <v/>
      </c>
      <c r="B4428" s="222">
        <f t="shared" ref="B4428:B4435" si="1327">IFERROR(VLOOKUP(A4428,Tabla_Indices,5,FALSE),"")</f>
        <v>0</v>
      </c>
      <c r="C4428" s="223"/>
      <c r="D4428" s="224" t="str">
        <f t="shared" ref="D4428:D4435" si="1328">IFERROR(VLOOKUP(C4428,Tabla_Insumos,2,FALSE),"")</f>
        <v/>
      </c>
      <c r="E4428" s="225"/>
      <c r="F4428" s="228">
        <f t="shared" ref="F4428:F4435" si="1329">IFERROR(VLOOKUP(C4428,Tabla_Insumos,3,FALSE),0)</f>
        <v>0</v>
      </c>
      <c r="G4428" s="286">
        <f>ROUND(E4428*F4428,2)</f>
        <v>0</v>
      </c>
    </row>
    <row r="4429" spans="1:7" s="229" customFormat="1" ht="24" customHeight="1" x14ac:dyDescent="0.2">
      <c r="A4429" s="224" t="str">
        <f t="shared" si="1326"/>
        <v/>
      </c>
      <c r="B4429" s="222">
        <f t="shared" si="1327"/>
        <v>0</v>
      </c>
      <c r="C4429" s="223"/>
      <c r="D4429" s="224" t="str">
        <f t="shared" si="1328"/>
        <v/>
      </c>
      <c r="E4429" s="225"/>
      <c r="F4429" s="228">
        <f t="shared" si="1329"/>
        <v>0</v>
      </c>
      <c r="G4429" s="286">
        <f>ROUND(E4429*F4429,2)</f>
        <v>0</v>
      </c>
    </row>
    <row r="4430" spans="1:7" s="229" customFormat="1" ht="24" customHeight="1" x14ac:dyDescent="0.2">
      <c r="A4430" s="224" t="str">
        <f t="shared" si="1326"/>
        <v/>
      </c>
      <c r="B4430" s="222">
        <f t="shared" si="1327"/>
        <v>0</v>
      </c>
      <c r="C4430" s="223"/>
      <c r="D4430" s="224" t="str">
        <f t="shared" si="1328"/>
        <v/>
      </c>
      <c r="E4430" s="225"/>
      <c r="F4430" s="228">
        <f t="shared" si="1329"/>
        <v>0</v>
      </c>
      <c r="G4430" s="286">
        <f t="shared" ref="G4430:G4435" si="1330">ROUND(E4430*F4430,2)</f>
        <v>0</v>
      </c>
    </row>
    <row r="4431" spans="1:7" s="229" customFormat="1" ht="24" customHeight="1" x14ac:dyDescent="0.2">
      <c r="A4431" s="224" t="str">
        <f t="shared" si="1326"/>
        <v/>
      </c>
      <c r="B4431" s="222">
        <f t="shared" si="1327"/>
        <v>0</v>
      </c>
      <c r="C4431" s="223"/>
      <c r="D4431" s="224" t="str">
        <f t="shared" si="1328"/>
        <v/>
      </c>
      <c r="E4431" s="225"/>
      <c r="F4431" s="228">
        <f t="shared" si="1329"/>
        <v>0</v>
      </c>
      <c r="G4431" s="286">
        <f t="shared" si="1330"/>
        <v>0</v>
      </c>
    </row>
    <row r="4432" spans="1:7" s="229" customFormat="1" ht="24" customHeight="1" x14ac:dyDescent="0.2">
      <c r="A4432" s="224" t="str">
        <f t="shared" si="1326"/>
        <v/>
      </c>
      <c r="B4432" s="222">
        <f t="shared" si="1327"/>
        <v>0</v>
      </c>
      <c r="C4432" s="223"/>
      <c r="D4432" s="224" t="str">
        <f t="shared" si="1328"/>
        <v/>
      </c>
      <c r="E4432" s="225"/>
      <c r="F4432" s="226">
        <f t="shared" si="1329"/>
        <v>0</v>
      </c>
      <c r="G4432" s="286">
        <f t="shared" si="1330"/>
        <v>0</v>
      </c>
    </row>
    <row r="4433" spans="1:7" s="229" customFormat="1" ht="24" customHeight="1" x14ac:dyDescent="0.2">
      <c r="A4433" s="224" t="str">
        <f t="shared" si="1326"/>
        <v/>
      </c>
      <c r="B4433" s="222">
        <f t="shared" si="1327"/>
        <v>0</v>
      </c>
      <c r="C4433" s="223"/>
      <c r="D4433" s="224" t="str">
        <f t="shared" si="1328"/>
        <v/>
      </c>
      <c r="E4433" s="225"/>
      <c r="F4433" s="226">
        <f t="shared" si="1329"/>
        <v>0</v>
      </c>
      <c r="G4433" s="286">
        <f t="shared" si="1330"/>
        <v>0</v>
      </c>
    </row>
    <row r="4434" spans="1:7" s="229" customFormat="1" ht="24" customHeight="1" x14ac:dyDescent="0.2">
      <c r="A4434" s="224" t="str">
        <f t="shared" si="1326"/>
        <v/>
      </c>
      <c r="B4434" s="222">
        <f t="shared" si="1327"/>
        <v>0</v>
      </c>
      <c r="C4434" s="223"/>
      <c r="D4434" s="224" t="str">
        <f t="shared" si="1328"/>
        <v/>
      </c>
      <c r="E4434" s="225"/>
      <c r="F4434" s="226">
        <f t="shared" si="1329"/>
        <v>0</v>
      </c>
      <c r="G4434" s="286">
        <f t="shared" si="1330"/>
        <v>0</v>
      </c>
    </row>
    <row r="4435" spans="1:7" s="229" customFormat="1" ht="24" customHeight="1" x14ac:dyDescent="0.2">
      <c r="A4435" s="224" t="str">
        <f t="shared" si="1326"/>
        <v/>
      </c>
      <c r="B4435" s="222">
        <f t="shared" si="1327"/>
        <v>0</v>
      </c>
      <c r="C4435" s="223"/>
      <c r="D4435" s="224" t="str">
        <f t="shared" si="1328"/>
        <v/>
      </c>
      <c r="E4435" s="225"/>
      <c r="F4435" s="226">
        <f t="shared" si="1329"/>
        <v>0</v>
      </c>
      <c r="G4435" s="286">
        <f t="shared" si="1330"/>
        <v>0</v>
      </c>
    </row>
    <row r="4436" spans="1:7" ht="24" customHeight="1" x14ac:dyDescent="0.2">
      <c r="A4436" s="287"/>
      <c r="D4436" s="97"/>
      <c r="E4436" s="98"/>
      <c r="F4436" s="273" t="s">
        <v>32</v>
      </c>
      <c r="G4436" s="288">
        <f>SUBTOTAL(9,G4428:G4435)</f>
        <v>0</v>
      </c>
    </row>
    <row r="4437" spans="1:7" ht="24" customHeight="1" x14ac:dyDescent="0.2">
      <c r="A4437" s="287"/>
      <c r="C4437" s="107" t="s">
        <v>606</v>
      </c>
      <c r="D4437" s="97"/>
      <c r="E4437" s="98"/>
      <c r="G4437" s="289"/>
    </row>
    <row r="4438" spans="1:7" s="229" customFormat="1" ht="24" customHeight="1" x14ac:dyDescent="0.2">
      <c r="A4438" s="224" t="str">
        <f t="shared" ref="A4438:A4446" si="1331">IFERROR(VLOOKUP(C4438,Tabla_Insumos,4,FALSE),"")</f>
        <v/>
      </c>
      <c r="B4438" s="222" t="str">
        <f t="shared" ref="B4438:B4446" si="1332">IFERROR(VLOOKUP(C4438,Tabla_Insumos,5,FALSE),"")</f>
        <v/>
      </c>
      <c r="C4438" s="223"/>
      <c r="D4438" s="224" t="str">
        <f t="shared" ref="D4438:D4446" si="1333">IFERROR(VLOOKUP(C4438,Tabla_Insumos,2,FALSE),"")</f>
        <v/>
      </c>
      <c r="E4438" s="225"/>
      <c r="F4438" s="226">
        <f t="shared" ref="F4438:F4446" si="1334">IFERROR(VLOOKUP(C4438,Tabla_Insumos,3,FALSE),0)</f>
        <v>0</v>
      </c>
      <c r="G4438" s="286">
        <f t="shared" ref="G4438:G4446" si="1335">ROUND(E4438*F4438,2)</f>
        <v>0</v>
      </c>
    </row>
    <row r="4439" spans="1:7" s="229" customFormat="1" ht="24" customHeight="1" x14ac:dyDescent="0.2">
      <c r="A4439" s="224" t="str">
        <f t="shared" si="1331"/>
        <v/>
      </c>
      <c r="B4439" s="222" t="str">
        <f t="shared" si="1332"/>
        <v/>
      </c>
      <c r="C4439" s="223"/>
      <c r="D4439" s="224" t="str">
        <f t="shared" si="1333"/>
        <v/>
      </c>
      <c r="E4439" s="225"/>
      <c r="F4439" s="226">
        <f t="shared" si="1334"/>
        <v>0</v>
      </c>
      <c r="G4439" s="286">
        <f t="shared" si="1335"/>
        <v>0</v>
      </c>
    </row>
    <row r="4440" spans="1:7" s="229" customFormat="1" ht="24" customHeight="1" x14ac:dyDescent="0.2">
      <c r="A4440" s="224" t="str">
        <f t="shared" si="1331"/>
        <v/>
      </c>
      <c r="B4440" s="222" t="str">
        <f t="shared" si="1332"/>
        <v/>
      </c>
      <c r="C4440" s="223"/>
      <c r="D4440" s="224" t="str">
        <f t="shared" si="1333"/>
        <v/>
      </c>
      <c r="E4440" s="225"/>
      <c r="F4440" s="226">
        <f t="shared" si="1334"/>
        <v>0</v>
      </c>
      <c r="G4440" s="286">
        <f t="shared" si="1335"/>
        <v>0</v>
      </c>
    </row>
    <row r="4441" spans="1:7" s="229" customFormat="1" ht="24" customHeight="1" x14ac:dyDescent="0.2">
      <c r="A4441" s="224" t="str">
        <f t="shared" si="1331"/>
        <v/>
      </c>
      <c r="B4441" s="222" t="str">
        <f t="shared" si="1332"/>
        <v/>
      </c>
      <c r="C4441" s="223"/>
      <c r="D4441" s="224" t="str">
        <f t="shared" si="1333"/>
        <v/>
      </c>
      <c r="E4441" s="225"/>
      <c r="F4441" s="226">
        <f t="shared" si="1334"/>
        <v>0</v>
      </c>
      <c r="G4441" s="286">
        <f t="shared" si="1335"/>
        <v>0</v>
      </c>
    </row>
    <row r="4442" spans="1:7" s="229" customFormat="1" ht="24" customHeight="1" x14ac:dyDescent="0.2">
      <c r="A4442" s="224" t="str">
        <f t="shared" si="1331"/>
        <v/>
      </c>
      <c r="B4442" s="222" t="str">
        <f t="shared" si="1332"/>
        <v/>
      </c>
      <c r="C4442" s="223"/>
      <c r="D4442" s="224" t="str">
        <f t="shared" si="1333"/>
        <v/>
      </c>
      <c r="E4442" s="225"/>
      <c r="F4442" s="226">
        <f t="shared" si="1334"/>
        <v>0</v>
      </c>
      <c r="G4442" s="286">
        <f t="shared" si="1335"/>
        <v>0</v>
      </c>
    </row>
    <row r="4443" spans="1:7" s="229" customFormat="1" ht="24" customHeight="1" x14ac:dyDescent="0.2">
      <c r="A4443" s="224" t="str">
        <f t="shared" si="1331"/>
        <v/>
      </c>
      <c r="B4443" s="222" t="str">
        <f t="shared" si="1332"/>
        <v/>
      </c>
      <c r="C4443" s="223"/>
      <c r="D4443" s="224" t="str">
        <f t="shared" si="1333"/>
        <v/>
      </c>
      <c r="E4443" s="225"/>
      <c r="F4443" s="226">
        <f t="shared" si="1334"/>
        <v>0</v>
      </c>
      <c r="G4443" s="286">
        <f t="shared" si="1335"/>
        <v>0</v>
      </c>
    </row>
    <row r="4444" spans="1:7" s="229" customFormat="1" ht="24" customHeight="1" x14ac:dyDescent="0.2">
      <c r="A4444" s="224" t="str">
        <f t="shared" si="1331"/>
        <v/>
      </c>
      <c r="B4444" s="222" t="str">
        <f t="shared" si="1332"/>
        <v/>
      </c>
      <c r="C4444" s="223"/>
      <c r="D4444" s="224" t="str">
        <f t="shared" si="1333"/>
        <v/>
      </c>
      <c r="E4444" s="225"/>
      <c r="F4444" s="226">
        <f t="shared" si="1334"/>
        <v>0</v>
      </c>
      <c r="G4444" s="286">
        <f t="shared" si="1335"/>
        <v>0</v>
      </c>
    </row>
    <row r="4445" spans="1:7" s="229" customFormat="1" ht="24" customHeight="1" x14ac:dyDescent="0.2">
      <c r="A4445" s="224" t="str">
        <f t="shared" si="1331"/>
        <v/>
      </c>
      <c r="B4445" s="222" t="str">
        <f t="shared" si="1332"/>
        <v/>
      </c>
      <c r="C4445" s="223"/>
      <c r="D4445" s="224" t="str">
        <f t="shared" si="1333"/>
        <v/>
      </c>
      <c r="E4445" s="225"/>
      <c r="F4445" s="226">
        <f t="shared" si="1334"/>
        <v>0</v>
      </c>
      <c r="G4445" s="286">
        <f t="shared" si="1335"/>
        <v>0</v>
      </c>
    </row>
    <row r="4446" spans="1:7" s="229" customFormat="1" ht="24" customHeight="1" x14ac:dyDescent="0.2">
      <c r="A4446" s="224" t="str">
        <f t="shared" si="1331"/>
        <v/>
      </c>
      <c r="B4446" s="222" t="str">
        <f t="shared" si="1332"/>
        <v/>
      </c>
      <c r="C4446" s="223"/>
      <c r="D4446" s="224" t="str">
        <f t="shared" si="1333"/>
        <v/>
      </c>
      <c r="E4446" s="225"/>
      <c r="F4446" s="226">
        <f t="shared" si="1334"/>
        <v>0</v>
      </c>
      <c r="G4446" s="286">
        <f t="shared" si="1335"/>
        <v>0</v>
      </c>
    </row>
    <row r="4447" spans="1:7" ht="24" customHeight="1" x14ac:dyDescent="0.2">
      <c r="A4447" s="290"/>
      <c r="B4447" s="97"/>
      <c r="D4447" s="97"/>
      <c r="E4447" s="98"/>
      <c r="F4447" s="273" t="s">
        <v>33</v>
      </c>
      <c r="G4447" s="288">
        <f>SUBTOTAL(9,G4438:G4446)</f>
        <v>0</v>
      </c>
    </row>
    <row r="4448" spans="1:7" ht="24" customHeight="1" x14ac:dyDescent="0.2">
      <c r="A4448" s="291"/>
      <c r="B4448" s="97"/>
      <c r="D4448" s="97"/>
      <c r="E4448" s="98"/>
      <c r="G4448" s="289"/>
    </row>
    <row r="4449" spans="1:123" ht="24" customHeight="1" x14ac:dyDescent="0.2">
      <c r="A4449" s="292" t="str">
        <f>B4407</f>
        <v/>
      </c>
      <c r="B4449" s="293" t="str">
        <f>C4407</f>
        <v/>
      </c>
      <c r="C4449" s="104"/>
      <c r="D4449" s="104" t="s">
        <v>34</v>
      </c>
      <c r="E4449" s="105"/>
      <c r="F4449" s="295" t="s">
        <v>35</v>
      </c>
      <c r="G4449" s="294">
        <f>SUBTOTAL(9,G4412:G4448)</f>
        <v>0</v>
      </c>
    </row>
    <row r="4451" spans="1:123" ht="24" customHeight="1" x14ac:dyDescent="0.2">
      <c r="A4451" s="274" t="s">
        <v>37</v>
      </c>
      <c r="B4451" s="275"/>
      <c r="C4451" s="275"/>
      <c r="D4451" s="275"/>
      <c r="E4451" s="275"/>
      <c r="F4451" s="275"/>
      <c r="G4451" s="276"/>
    </row>
    <row r="4452" spans="1:123" ht="24" customHeight="1" x14ac:dyDescent="0.2">
      <c r="A4452" s="277" t="s">
        <v>602</v>
      </c>
      <c r="B4452" s="93" t="str">
        <f>Comitente</f>
        <v>DIRECCION PROVINCIAL DE ESPACIOS VERDES</v>
      </c>
      <c r="C4452" s="89"/>
      <c r="D4452" s="94"/>
      <c r="E4452" s="94"/>
      <c r="F4452" s="95"/>
      <c r="G4452" s="278"/>
    </row>
    <row r="4453" spans="1:123" ht="24" customHeight="1" x14ac:dyDescent="0.2">
      <c r="A4453" s="277" t="s">
        <v>603</v>
      </c>
      <c r="B4453" s="93">
        <f>Contratista</f>
        <v>0</v>
      </c>
      <c r="C4453" s="90"/>
      <c r="D4453" s="90"/>
      <c r="E4453" s="90"/>
      <c r="F4453" s="96"/>
      <c r="G4453" s="279"/>
    </row>
    <row r="4454" spans="1:123" ht="24" customHeight="1" x14ac:dyDescent="0.2">
      <c r="A4454" s="277" t="s">
        <v>24</v>
      </c>
      <c r="B4454" s="93" t="str">
        <f>Obra</f>
        <v>MANTENIMIENTO DEL ÁREA VERDE Y SISITEMA DE RIEGO DEL 
PARQUE BELGRANO E INFINITO POR DESCUBRIR - RENGLON 3</v>
      </c>
      <c r="C4454" s="90"/>
      <c r="D4454" s="90"/>
      <c r="E4454" s="90"/>
      <c r="F4454" s="96" t="s">
        <v>38</v>
      </c>
      <c r="G4454" s="280">
        <f>Fecha_Base</f>
        <v>44908</v>
      </c>
    </row>
    <row r="4455" spans="1:123" ht="24" customHeight="1" x14ac:dyDescent="0.2">
      <c r="A4455" s="281" t="s">
        <v>601</v>
      </c>
      <c r="B4455" s="91" t="str">
        <f>Ubicación</f>
        <v>CAPITAL</v>
      </c>
      <c r="C4455" s="91"/>
      <c r="D4455" s="97"/>
      <c r="E4455" s="98"/>
      <c r="G4455" s="282"/>
    </row>
    <row r="4456" spans="1:123" ht="24" customHeight="1" x14ac:dyDescent="0.2">
      <c r="A4456" s="281" t="s">
        <v>39</v>
      </c>
      <c r="B4456" s="100" t="str">
        <f>IFERROR(VALUE(LEFT(B4457,FIND(".",B4457)-1)),"")</f>
        <v/>
      </c>
      <c r="C4456" s="92" t="str">
        <f>IFERROR(VLOOKUP(B4456,Tabla_CyP,2,FALSE),"")</f>
        <v/>
      </c>
      <c r="E4456" s="98"/>
      <c r="G4456" s="282"/>
    </row>
    <row r="4457" spans="1:123" ht="24" customHeight="1" x14ac:dyDescent="0.2">
      <c r="A4457" s="281" t="s">
        <v>25</v>
      </c>
      <c r="B4457" s="101" t="str">
        <f>IFERROR(VLOOKUP(COUNTIF($A$1:A4457,"ANALISIS DE PRECIOS"),Tabla_NumeroItem,2,FALSE),"")</f>
        <v/>
      </c>
      <c r="C4457" s="92" t="str">
        <f>IFERROR(VLOOKUP(B4457,Tabla_CyP,2,FALSE),"")</f>
        <v/>
      </c>
      <c r="D4457" s="97"/>
      <c r="E4457" s="98"/>
      <c r="F4457" s="96" t="s">
        <v>26</v>
      </c>
      <c r="G4457" s="283" t="str">
        <f>IFERROR(VLOOKUP(B4457,Tabla_CyP,4,FALSE),"")</f>
        <v/>
      </c>
    </row>
    <row r="4458" spans="1:123" ht="24" customHeight="1" x14ac:dyDescent="0.2">
      <c r="A4458" s="281"/>
      <c r="B4458" s="91"/>
      <c r="D4458" s="97"/>
      <c r="E4458" s="98"/>
      <c r="G4458" s="282"/>
    </row>
    <row r="4459" spans="1:123" ht="24" customHeight="1" x14ac:dyDescent="0.2">
      <c r="A4459" s="331" t="s">
        <v>507</v>
      </c>
      <c r="B4459" s="332"/>
      <c r="C4459" s="333" t="s">
        <v>0</v>
      </c>
      <c r="D4459" s="333" t="s">
        <v>27</v>
      </c>
      <c r="E4459" s="335" t="s">
        <v>28</v>
      </c>
      <c r="F4459" s="337" t="s">
        <v>29</v>
      </c>
      <c r="G4459" s="337" t="s">
        <v>30</v>
      </c>
    </row>
    <row r="4460" spans="1:123" s="97" customFormat="1" ht="24" customHeight="1" x14ac:dyDescent="0.2">
      <c r="A4460" s="102" t="s">
        <v>508</v>
      </c>
      <c r="B4460" s="102" t="s">
        <v>509</v>
      </c>
      <c r="C4460" s="334"/>
      <c r="D4460" s="334"/>
      <c r="E4460" s="336"/>
      <c r="F4460" s="338"/>
      <c r="G4460" s="338"/>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284"/>
      <c r="B4461" s="103"/>
      <c r="C4461" s="143" t="s">
        <v>604</v>
      </c>
      <c r="D4461" s="104"/>
      <c r="E4461" s="105"/>
      <c r="F4461" s="106"/>
      <c r="G4461" s="285"/>
    </row>
    <row r="4462" spans="1:123" s="229" customFormat="1" ht="24" customHeight="1" x14ac:dyDescent="0.2">
      <c r="A4462" s="224" t="str">
        <f t="shared" ref="A4462:A4475" si="1336">IFERROR(VLOOKUP(C4462,Tabla_Insumos,4,FALSE),"")</f>
        <v/>
      </c>
      <c r="B4462" s="222" t="str">
        <f>IFERROR(VLOOKUP(C4462,Tabla_Insumos,5,FALSE),"")</f>
        <v/>
      </c>
      <c r="C4462" s="223"/>
      <c r="D4462" s="224" t="str">
        <f t="shared" ref="D4462:D4475" si="1337">IFERROR(VLOOKUP(C4462,Tabla_Insumos,2,FALSE),"")</f>
        <v/>
      </c>
      <c r="E4462" s="225"/>
      <c r="F4462" s="226">
        <f t="shared" ref="F4462:F4475" si="1338">IFERROR(VLOOKUP(C4462,Tabla_Insumos,3,FALSE),0)</f>
        <v>0</v>
      </c>
      <c r="G4462" s="286">
        <f>ROUND(E4462*F4462,2)</f>
        <v>0</v>
      </c>
    </row>
    <row r="4463" spans="1:123" s="229" customFormat="1" ht="24" customHeight="1" x14ac:dyDescent="0.2">
      <c r="A4463" s="224" t="str">
        <f t="shared" si="1336"/>
        <v/>
      </c>
      <c r="B4463" s="222" t="str">
        <f t="shared" ref="B4463:B4475" si="1339">IFERROR(VLOOKUP(C4463,Tabla_Insumos,5,FALSE),"")</f>
        <v/>
      </c>
      <c r="C4463" s="223"/>
      <c r="D4463" s="224" t="str">
        <f t="shared" si="1337"/>
        <v/>
      </c>
      <c r="E4463" s="225"/>
      <c r="F4463" s="226">
        <f t="shared" si="1338"/>
        <v>0</v>
      </c>
      <c r="G4463" s="286">
        <f t="shared" ref="G4463:G4475" si="1340">ROUND(E4463*F4463,2)</f>
        <v>0</v>
      </c>
    </row>
    <row r="4464" spans="1:123" s="229" customFormat="1" ht="24" customHeight="1" x14ac:dyDescent="0.2">
      <c r="A4464" s="224" t="str">
        <f t="shared" si="1336"/>
        <v/>
      </c>
      <c r="B4464" s="222" t="str">
        <f t="shared" si="1339"/>
        <v/>
      </c>
      <c r="C4464" s="223"/>
      <c r="D4464" s="224" t="str">
        <f t="shared" si="1337"/>
        <v/>
      </c>
      <c r="E4464" s="225"/>
      <c r="F4464" s="226">
        <f t="shared" si="1338"/>
        <v>0</v>
      </c>
      <c r="G4464" s="286">
        <f t="shared" si="1340"/>
        <v>0</v>
      </c>
    </row>
    <row r="4465" spans="1:7" s="229" customFormat="1" ht="24" customHeight="1" x14ac:dyDescent="0.2">
      <c r="A4465" s="224" t="str">
        <f t="shared" si="1336"/>
        <v/>
      </c>
      <c r="B4465" s="222" t="str">
        <f t="shared" si="1339"/>
        <v/>
      </c>
      <c r="C4465" s="223"/>
      <c r="D4465" s="224" t="str">
        <f t="shared" si="1337"/>
        <v/>
      </c>
      <c r="E4465" s="225"/>
      <c r="F4465" s="226">
        <f t="shared" si="1338"/>
        <v>0</v>
      </c>
      <c r="G4465" s="286">
        <f t="shared" si="1340"/>
        <v>0</v>
      </c>
    </row>
    <row r="4466" spans="1:7" s="229" customFormat="1" ht="24" customHeight="1" x14ac:dyDescent="0.2">
      <c r="A4466" s="224" t="str">
        <f t="shared" si="1336"/>
        <v/>
      </c>
      <c r="B4466" s="222" t="str">
        <f t="shared" si="1339"/>
        <v/>
      </c>
      <c r="C4466" s="223"/>
      <c r="D4466" s="224" t="str">
        <f t="shared" si="1337"/>
        <v/>
      </c>
      <c r="E4466" s="225"/>
      <c r="F4466" s="226">
        <f t="shared" si="1338"/>
        <v>0</v>
      </c>
      <c r="G4466" s="286">
        <f t="shared" si="1340"/>
        <v>0</v>
      </c>
    </row>
    <row r="4467" spans="1:7" s="229" customFormat="1" ht="24" customHeight="1" x14ac:dyDescent="0.2">
      <c r="A4467" s="224" t="str">
        <f t="shared" si="1336"/>
        <v/>
      </c>
      <c r="B4467" s="222" t="str">
        <f t="shared" si="1339"/>
        <v/>
      </c>
      <c r="C4467" s="223"/>
      <c r="D4467" s="224" t="str">
        <f t="shared" si="1337"/>
        <v/>
      </c>
      <c r="E4467" s="225"/>
      <c r="F4467" s="226">
        <f t="shared" si="1338"/>
        <v>0</v>
      </c>
      <c r="G4467" s="286">
        <f t="shared" si="1340"/>
        <v>0</v>
      </c>
    </row>
    <row r="4468" spans="1:7" s="229" customFormat="1" ht="24" customHeight="1" x14ac:dyDescent="0.2">
      <c r="A4468" s="224" t="str">
        <f t="shared" si="1336"/>
        <v/>
      </c>
      <c r="B4468" s="222" t="str">
        <f t="shared" si="1339"/>
        <v/>
      </c>
      <c r="C4468" s="223"/>
      <c r="D4468" s="224" t="str">
        <f t="shared" si="1337"/>
        <v/>
      </c>
      <c r="E4468" s="225"/>
      <c r="F4468" s="226">
        <f t="shared" si="1338"/>
        <v>0</v>
      </c>
      <c r="G4468" s="286">
        <f t="shared" si="1340"/>
        <v>0</v>
      </c>
    </row>
    <row r="4469" spans="1:7" s="229" customFormat="1" ht="24" customHeight="1" x14ac:dyDescent="0.2">
      <c r="A4469" s="224" t="str">
        <f t="shared" si="1336"/>
        <v/>
      </c>
      <c r="B4469" s="222" t="str">
        <f t="shared" si="1339"/>
        <v/>
      </c>
      <c r="C4469" s="223"/>
      <c r="D4469" s="224" t="str">
        <f t="shared" si="1337"/>
        <v/>
      </c>
      <c r="E4469" s="225"/>
      <c r="F4469" s="226">
        <f t="shared" si="1338"/>
        <v>0</v>
      </c>
      <c r="G4469" s="286">
        <f t="shared" si="1340"/>
        <v>0</v>
      </c>
    </row>
    <row r="4470" spans="1:7" s="229" customFormat="1" ht="24" customHeight="1" x14ac:dyDescent="0.2">
      <c r="A4470" s="224" t="str">
        <f t="shared" si="1336"/>
        <v/>
      </c>
      <c r="B4470" s="222" t="str">
        <f t="shared" si="1339"/>
        <v/>
      </c>
      <c r="C4470" s="223"/>
      <c r="D4470" s="224" t="str">
        <f t="shared" si="1337"/>
        <v/>
      </c>
      <c r="E4470" s="225"/>
      <c r="F4470" s="226">
        <f t="shared" si="1338"/>
        <v>0</v>
      </c>
      <c r="G4470" s="286">
        <f t="shared" si="1340"/>
        <v>0</v>
      </c>
    </row>
    <row r="4471" spans="1:7" s="229" customFormat="1" ht="24" customHeight="1" x14ac:dyDescent="0.2">
      <c r="A4471" s="224" t="str">
        <f t="shared" si="1336"/>
        <v/>
      </c>
      <c r="B4471" s="222" t="str">
        <f t="shared" si="1339"/>
        <v/>
      </c>
      <c r="C4471" s="223"/>
      <c r="D4471" s="224" t="str">
        <f t="shared" si="1337"/>
        <v/>
      </c>
      <c r="E4471" s="225"/>
      <c r="F4471" s="226">
        <f t="shared" si="1338"/>
        <v>0</v>
      </c>
      <c r="G4471" s="286">
        <f t="shared" si="1340"/>
        <v>0</v>
      </c>
    </row>
    <row r="4472" spans="1:7" s="229" customFormat="1" ht="24" customHeight="1" x14ac:dyDescent="0.2">
      <c r="A4472" s="224" t="str">
        <f t="shared" si="1336"/>
        <v/>
      </c>
      <c r="B4472" s="222" t="str">
        <f t="shared" si="1339"/>
        <v/>
      </c>
      <c r="C4472" s="223"/>
      <c r="D4472" s="224" t="str">
        <f t="shared" si="1337"/>
        <v/>
      </c>
      <c r="E4472" s="225"/>
      <c r="F4472" s="226">
        <f t="shared" si="1338"/>
        <v>0</v>
      </c>
      <c r="G4472" s="286">
        <f t="shared" si="1340"/>
        <v>0</v>
      </c>
    </row>
    <row r="4473" spans="1:7" s="229" customFormat="1" ht="24" customHeight="1" x14ac:dyDescent="0.2">
      <c r="A4473" s="224" t="str">
        <f t="shared" si="1336"/>
        <v/>
      </c>
      <c r="B4473" s="222" t="str">
        <f t="shared" si="1339"/>
        <v/>
      </c>
      <c r="C4473" s="223"/>
      <c r="D4473" s="224" t="str">
        <f t="shared" si="1337"/>
        <v/>
      </c>
      <c r="E4473" s="225"/>
      <c r="F4473" s="226">
        <f t="shared" si="1338"/>
        <v>0</v>
      </c>
      <c r="G4473" s="286">
        <f t="shared" si="1340"/>
        <v>0</v>
      </c>
    </row>
    <row r="4474" spans="1:7" s="229" customFormat="1" ht="24" customHeight="1" x14ac:dyDescent="0.2">
      <c r="A4474" s="224" t="str">
        <f t="shared" si="1336"/>
        <v/>
      </c>
      <c r="B4474" s="222" t="str">
        <f t="shared" si="1339"/>
        <v/>
      </c>
      <c r="C4474" s="223"/>
      <c r="D4474" s="224" t="str">
        <f t="shared" si="1337"/>
        <v/>
      </c>
      <c r="E4474" s="225"/>
      <c r="F4474" s="226">
        <f t="shared" si="1338"/>
        <v>0</v>
      </c>
      <c r="G4474" s="286">
        <f t="shared" si="1340"/>
        <v>0</v>
      </c>
    </row>
    <row r="4475" spans="1:7" s="229" customFormat="1" ht="24" customHeight="1" x14ac:dyDescent="0.2">
      <c r="A4475" s="224" t="str">
        <f t="shared" si="1336"/>
        <v/>
      </c>
      <c r="B4475" s="222" t="str">
        <f t="shared" si="1339"/>
        <v/>
      </c>
      <c r="C4475" s="223"/>
      <c r="D4475" s="224" t="str">
        <f t="shared" si="1337"/>
        <v/>
      </c>
      <c r="E4475" s="225"/>
      <c r="F4475" s="227">
        <f t="shared" si="1338"/>
        <v>0</v>
      </c>
      <c r="G4475" s="286">
        <f t="shared" si="1340"/>
        <v>0</v>
      </c>
    </row>
    <row r="4476" spans="1:7" ht="24" customHeight="1" x14ac:dyDescent="0.2">
      <c r="A4476" s="287"/>
      <c r="D4476" s="97"/>
      <c r="E4476" s="98"/>
      <c r="F4476" s="273" t="s">
        <v>31</v>
      </c>
      <c r="G4476" s="288">
        <f>SUBTOTAL(9,G4462:G4475)</f>
        <v>0</v>
      </c>
    </row>
    <row r="4477" spans="1:7" ht="24" customHeight="1" x14ac:dyDescent="0.2">
      <c r="A4477" s="287"/>
      <c r="C4477" s="107" t="s">
        <v>605</v>
      </c>
      <c r="D4477" s="97"/>
      <c r="E4477" s="98"/>
      <c r="G4477" s="289"/>
    </row>
    <row r="4478" spans="1:7" s="229" customFormat="1" ht="24" customHeight="1" x14ac:dyDescent="0.2">
      <c r="A4478" s="224" t="str">
        <f t="shared" ref="A4478:A4485" si="1341">IFERROR(VLOOKUP(C4478,Tabla_Insumos,4,FALSE),"")</f>
        <v/>
      </c>
      <c r="B4478" s="222">
        <f t="shared" ref="B4478:B4485" si="1342">IFERROR(VLOOKUP(A4478,Tabla_Indices,5,FALSE),"")</f>
        <v>0</v>
      </c>
      <c r="C4478" s="223"/>
      <c r="D4478" s="224" t="str">
        <f t="shared" ref="D4478:D4485" si="1343">IFERROR(VLOOKUP(C4478,Tabla_Insumos,2,FALSE),"")</f>
        <v/>
      </c>
      <c r="E4478" s="225"/>
      <c r="F4478" s="228">
        <f t="shared" ref="F4478:F4485" si="1344">IFERROR(VLOOKUP(C4478,Tabla_Insumos,3,FALSE),0)</f>
        <v>0</v>
      </c>
      <c r="G4478" s="286">
        <f>ROUND(E4478*F4478,2)</f>
        <v>0</v>
      </c>
    </row>
    <row r="4479" spans="1:7" s="229" customFormat="1" ht="24" customHeight="1" x14ac:dyDescent="0.2">
      <c r="A4479" s="224" t="str">
        <f t="shared" si="1341"/>
        <v/>
      </c>
      <c r="B4479" s="222">
        <f t="shared" si="1342"/>
        <v>0</v>
      </c>
      <c r="C4479" s="223"/>
      <c r="D4479" s="224" t="str">
        <f t="shared" si="1343"/>
        <v/>
      </c>
      <c r="E4479" s="225"/>
      <c r="F4479" s="228">
        <f t="shared" si="1344"/>
        <v>0</v>
      </c>
      <c r="G4479" s="286">
        <f>ROUND(E4479*F4479,2)</f>
        <v>0</v>
      </c>
    </row>
    <row r="4480" spans="1:7" s="229" customFormat="1" ht="24" customHeight="1" x14ac:dyDescent="0.2">
      <c r="A4480" s="224" t="str">
        <f t="shared" si="1341"/>
        <v/>
      </c>
      <c r="B4480" s="222">
        <f t="shared" si="1342"/>
        <v>0</v>
      </c>
      <c r="C4480" s="223"/>
      <c r="D4480" s="224" t="str">
        <f t="shared" si="1343"/>
        <v/>
      </c>
      <c r="E4480" s="225"/>
      <c r="F4480" s="228">
        <f t="shared" si="1344"/>
        <v>0</v>
      </c>
      <c r="G4480" s="286">
        <f t="shared" ref="G4480:G4485" si="1345">ROUND(E4480*F4480,2)</f>
        <v>0</v>
      </c>
    </row>
    <row r="4481" spans="1:7" s="229" customFormat="1" ht="24" customHeight="1" x14ac:dyDescent="0.2">
      <c r="A4481" s="224" t="str">
        <f t="shared" si="1341"/>
        <v/>
      </c>
      <c r="B4481" s="222">
        <f t="shared" si="1342"/>
        <v>0</v>
      </c>
      <c r="C4481" s="223"/>
      <c r="D4481" s="224" t="str">
        <f t="shared" si="1343"/>
        <v/>
      </c>
      <c r="E4481" s="225"/>
      <c r="F4481" s="228">
        <f t="shared" si="1344"/>
        <v>0</v>
      </c>
      <c r="G4481" s="286">
        <f t="shared" si="1345"/>
        <v>0</v>
      </c>
    </row>
    <row r="4482" spans="1:7" s="229" customFormat="1" ht="24" customHeight="1" x14ac:dyDescent="0.2">
      <c r="A4482" s="224" t="str">
        <f t="shared" si="1341"/>
        <v/>
      </c>
      <c r="B4482" s="222">
        <f t="shared" si="1342"/>
        <v>0</v>
      </c>
      <c r="C4482" s="223"/>
      <c r="D4482" s="224" t="str">
        <f t="shared" si="1343"/>
        <v/>
      </c>
      <c r="E4482" s="225"/>
      <c r="F4482" s="226">
        <f t="shared" si="1344"/>
        <v>0</v>
      </c>
      <c r="G4482" s="286">
        <f t="shared" si="1345"/>
        <v>0</v>
      </c>
    </row>
    <row r="4483" spans="1:7" s="229" customFormat="1" ht="24" customHeight="1" x14ac:dyDescent="0.2">
      <c r="A4483" s="224" t="str">
        <f t="shared" si="1341"/>
        <v/>
      </c>
      <c r="B4483" s="222">
        <f t="shared" si="1342"/>
        <v>0</v>
      </c>
      <c r="C4483" s="223"/>
      <c r="D4483" s="224" t="str">
        <f t="shared" si="1343"/>
        <v/>
      </c>
      <c r="E4483" s="225"/>
      <c r="F4483" s="226">
        <f t="shared" si="1344"/>
        <v>0</v>
      </c>
      <c r="G4483" s="286">
        <f t="shared" si="1345"/>
        <v>0</v>
      </c>
    </row>
    <row r="4484" spans="1:7" s="229" customFormat="1" ht="24" customHeight="1" x14ac:dyDescent="0.2">
      <c r="A4484" s="224" t="str">
        <f t="shared" si="1341"/>
        <v/>
      </c>
      <c r="B4484" s="222">
        <f t="shared" si="1342"/>
        <v>0</v>
      </c>
      <c r="C4484" s="223"/>
      <c r="D4484" s="224" t="str">
        <f t="shared" si="1343"/>
        <v/>
      </c>
      <c r="E4484" s="225"/>
      <c r="F4484" s="226">
        <f t="shared" si="1344"/>
        <v>0</v>
      </c>
      <c r="G4484" s="286">
        <f t="shared" si="1345"/>
        <v>0</v>
      </c>
    </row>
    <row r="4485" spans="1:7" s="229" customFormat="1" ht="24" customHeight="1" x14ac:dyDescent="0.2">
      <c r="A4485" s="224" t="str">
        <f t="shared" si="1341"/>
        <v/>
      </c>
      <c r="B4485" s="222">
        <f t="shared" si="1342"/>
        <v>0</v>
      </c>
      <c r="C4485" s="223"/>
      <c r="D4485" s="224" t="str">
        <f t="shared" si="1343"/>
        <v/>
      </c>
      <c r="E4485" s="225"/>
      <c r="F4485" s="226">
        <f t="shared" si="1344"/>
        <v>0</v>
      </c>
      <c r="G4485" s="286">
        <f t="shared" si="1345"/>
        <v>0</v>
      </c>
    </row>
    <row r="4486" spans="1:7" ht="24" customHeight="1" x14ac:dyDescent="0.2">
      <c r="A4486" s="287"/>
      <c r="D4486" s="97"/>
      <c r="E4486" s="98"/>
      <c r="F4486" s="273" t="s">
        <v>32</v>
      </c>
      <c r="G4486" s="288">
        <f>SUBTOTAL(9,G4478:G4485)</f>
        <v>0</v>
      </c>
    </row>
    <row r="4487" spans="1:7" ht="24" customHeight="1" x14ac:dyDescent="0.2">
      <c r="A4487" s="287"/>
      <c r="C4487" s="107" t="s">
        <v>606</v>
      </c>
      <c r="D4487" s="97"/>
      <c r="E4487" s="98"/>
      <c r="G4487" s="289"/>
    </row>
    <row r="4488" spans="1:7" s="229" customFormat="1" ht="24" customHeight="1" x14ac:dyDescent="0.2">
      <c r="A4488" s="224" t="str">
        <f t="shared" ref="A4488:A4496" si="1346">IFERROR(VLOOKUP(C4488,Tabla_Insumos,4,FALSE),"")</f>
        <v/>
      </c>
      <c r="B4488" s="222" t="str">
        <f t="shared" ref="B4488:B4496" si="1347">IFERROR(VLOOKUP(C4488,Tabla_Insumos,5,FALSE),"")</f>
        <v/>
      </c>
      <c r="C4488" s="223"/>
      <c r="D4488" s="224" t="str">
        <f t="shared" ref="D4488:D4496" si="1348">IFERROR(VLOOKUP(C4488,Tabla_Insumos,2,FALSE),"")</f>
        <v/>
      </c>
      <c r="E4488" s="225"/>
      <c r="F4488" s="226">
        <f t="shared" ref="F4488:F4496" si="1349">IFERROR(VLOOKUP(C4488,Tabla_Insumos,3,FALSE),0)</f>
        <v>0</v>
      </c>
      <c r="G4488" s="286">
        <f t="shared" ref="G4488:G4496" si="1350">ROUND(E4488*F4488,2)</f>
        <v>0</v>
      </c>
    </row>
    <row r="4489" spans="1:7" s="229" customFormat="1" ht="24" customHeight="1" x14ac:dyDescent="0.2">
      <c r="A4489" s="224" t="str">
        <f t="shared" si="1346"/>
        <v/>
      </c>
      <c r="B4489" s="222" t="str">
        <f t="shared" si="1347"/>
        <v/>
      </c>
      <c r="C4489" s="223"/>
      <c r="D4489" s="224" t="str">
        <f t="shared" si="1348"/>
        <v/>
      </c>
      <c r="E4489" s="225"/>
      <c r="F4489" s="226">
        <f t="shared" si="1349"/>
        <v>0</v>
      </c>
      <c r="G4489" s="286">
        <f t="shared" si="1350"/>
        <v>0</v>
      </c>
    </row>
    <row r="4490" spans="1:7" s="229" customFormat="1" ht="24" customHeight="1" x14ac:dyDescent="0.2">
      <c r="A4490" s="224" t="str">
        <f t="shared" si="1346"/>
        <v/>
      </c>
      <c r="B4490" s="222" t="str">
        <f t="shared" si="1347"/>
        <v/>
      </c>
      <c r="C4490" s="223"/>
      <c r="D4490" s="224" t="str">
        <f t="shared" si="1348"/>
        <v/>
      </c>
      <c r="E4490" s="225"/>
      <c r="F4490" s="226">
        <f t="shared" si="1349"/>
        <v>0</v>
      </c>
      <c r="G4490" s="286">
        <f t="shared" si="1350"/>
        <v>0</v>
      </c>
    </row>
    <row r="4491" spans="1:7" s="229" customFormat="1" ht="24" customHeight="1" x14ac:dyDescent="0.2">
      <c r="A4491" s="224" t="str">
        <f t="shared" si="1346"/>
        <v/>
      </c>
      <c r="B4491" s="222" t="str">
        <f t="shared" si="1347"/>
        <v/>
      </c>
      <c r="C4491" s="223"/>
      <c r="D4491" s="224" t="str">
        <f t="shared" si="1348"/>
        <v/>
      </c>
      <c r="E4491" s="225"/>
      <c r="F4491" s="226">
        <f t="shared" si="1349"/>
        <v>0</v>
      </c>
      <c r="G4491" s="286">
        <f t="shared" si="1350"/>
        <v>0</v>
      </c>
    </row>
    <row r="4492" spans="1:7" s="229" customFormat="1" ht="24" customHeight="1" x14ac:dyDescent="0.2">
      <c r="A4492" s="224" t="str">
        <f t="shared" si="1346"/>
        <v/>
      </c>
      <c r="B4492" s="222" t="str">
        <f t="shared" si="1347"/>
        <v/>
      </c>
      <c r="C4492" s="223"/>
      <c r="D4492" s="224" t="str">
        <f t="shared" si="1348"/>
        <v/>
      </c>
      <c r="E4492" s="225"/>
      <c r="F4492" s="226">
        <f t="shared" si="1349"/>
        <v>0</v>
      </c>
      <c r="G4492" s="286">
        <f t="shared" si="1350"/>
        <v>0</v>
      </c>
    </row>
    <row r="4493" spans="1:7" s="229" customFormat="1" ht="24" customHeight="1" x14ac:dyDescent="0.2">
      <c r="A4493" s="224" t="str">
        <f t="shared" si="1346"/>
        <v/>
      </c>
      <c r="B4493" s="222" t="str">
        <f t="shared" si="1347"/>
        <v/>
      </c>
      <c r="C4493" s="223"/>
      <c r="D4493" s="224" t="str">
        <f t="shared" si="1348"/>
        <v/>
      </c>
      <c r="E4493" s="225"/>
      <c r="F4493" s="226">
        <f t="shared" si="1349"/>
        <v>0</v>
      </c>
      <c r="G4493" s="286">
        <f t="shared" si="1350"/>
        <v>0</v>
      </c>
    </row>
    <row r="4494" spans="1:7" s="229" customFormat="1" ht="24" customHeight="1" x14ac:dyDescent="0.2">
      <c r="A4494" s="224" t="str">
        <f t="shared" si="1346"/>
        <v/>
      </c>
      <c r="B4494" s="222" t="str">
        <f t="shared" si="1347"/>
        <v/>
      </c>
      <c r="C4494" s="223"/>
      <c r="D4494" s="224" t="str">
        <f t="shared" si="1348"/>
        <v/>
      </c>
      <c r="E4494" s="225"/>
      <c r="F4494" s="226">
        <f t="shared" si="1349"/>
        <v>0</v>
      </c>
      <c r="G4494" s="286">
        <f t="shared" si="1350"/>
        <v>0</v>
      </c>
    </row>
    <row r="4495" spans="1:7" s="229" customFormat="1" ht="24" customHeight="1" x14ac:dyDescent="0.2">
      <c r="A4495" s="224" t="str">
        <f t="shared" si="1346"/>
        <v/>
      </c>
      <c r="B4495" s="222" t="str">
        <f t="shared" si="1347"/>
        <v/>
      </c>
      <c r="C4495" s="223"/>
      <c r="D4495" s="224" t="str">
        <f t="shared" si="1348"/>
        <v/>
      </c>
      <c r="E4495" s="225"/>
      <c r="F4495" s="226">
        <f t="shared" si="1349"/>
        <v>0</v>
      </c>
      <c r="G4495" s="286">
        <f t="shared" si="1350"/>
        <v>0</v>
      </c>
    </row>
    <row r="4496" spans="1:7" s="229" customFormat="1" ht="24" customHeight="1" x14ac:dyDescent="0.2">
      <c r="A4496" s="224" t="str">
        <f t="shared" si="1346"/>
        <v/>
      </c>
      <c r="B4496" s="222" t="str">
        <f t="shared" si="1347"/>
        <v/>
      </c>
      <c r="C4496" s="223"/>
      <c r="D4496" s="224" t="str">
        <f t="shared" si="1348"/>
        <v/>
      </c>
      <c r="E4496" s="225"/>
      <c r="F4496" s="226">
        <f t="shared" si="1349"/>
        <v>0</v>
      </c>
      <c r="G4496" s="286">
        <f t="shared" si="1350"/>
        <v>0</v>
      </c>
    </row>
    <row r="4497" spans="1:123" ht="24" customHeight="1" x14ac:dyDescent="0.2">
      <c r="A4497" s="290"/>
      <c r="B4497" s="97"/>
      <c r="D4497" s="97"/>
      <c r="E4497" s="98"/>
      <c r="F4497" s="273" t="s">
        <v>33</v>
      </c>
      <c r="G4497" s="288">
        <f>SUBTOTAL(9,G4488:G4496)</f>
        <v>0</v>
      </c>
    </row>
    <row r="4498" spans="1:123" ht="24" customHeight="1" x14ac:dyDescent="0.2">
      <c r="A4498" s="291"/>
      <c r="B4498" s="97"/>
      <c r="D4498" s="97"/>
      <c r="E4498" s="98"/>
      <c r="G4498" s="289"/>
    </row>
    <row r="4499" spans="1:123" ht="24" customHeight="1" x14ac:dyDescent="0.2">
      <c r="A4499" s="292" t="str">
        <f>B4457</f>
        <v/>
      </c>
      <c r="B4499" s="293" t="str">
        <f>C4457</f>
        <v/>
      </c>
      <c r="C4499" s="104"/>
      <c r="D4499" s="104" t="s">
        <v>34</v>
      </c>
      <c r="E4499" s="105"/>
      <c r="F4499" s="295" t="s">
        <v>35</v>
      </c>
      <c r="G4499" s="294">
        <f>SUBTOTAL(9,G4462:G4498)</f>
        <v>0</v>
      </c>
    </row>
    <row r="4501" spans="1:123" ht="24" customHeight="1" x14ac:dyDescent="0.2">
      <c r="A4501" s="274" t="s">
        <v>37</v>
      </c>
      <c r="B4501" s="275"/>
      <c r="C4501" s="275"/>
      <c r="D4501" s="275"/>
      <c r="E4501" s="275"/>
      <c r="F4501" s="275"/>
      <c r="G4501" s="276"/>
    </row>
    <row r="4502" spans="1:123" ht="24" customHeight="1" x14ac:dyDescent="0.2">
      <c r="A4502" s="277" t="s">
        <v>602</v>
      </c>
      <c r="B4502" s="93" t="str">
        <f>Comitente</f>
        <v>DIRECCION PROVINCIAL DE ESPACIOS VERDES</v>
      </c>
      <c r="C4502" s="89"/>
      <c r="D4502" s="94"/>
      <c r="E4502" s="94"/>
      <c r="F4502" s="95"/>
      <c r="G4502" s="278"/>
    </row>
    <row r="4503" spans="1:123" ht="24" customHeight="1" x14ac:dyDescent="0.2">
      <c r="A4503" s="277" t="s">
        <v>603</v>
      </c>
      <c r="B4503" s="93">
        <f>Contratista</f>
        <v>0</v>
      </c>
      <c r="C4503" s="90"/>
      <c r="D4503" s="90"/>
      <c r="E4503" s="90"/>
      <c r="F4503" s="96"/>
      <c r="G4503" s="279"/>
    </row>
    <row r="4504" spans="1:123" ht="24" customHeight="1" x14ac:dyDescent="0.2">
      <c r="A4504" s="277" t="s">
        <v>24</v>
      </c>
      <c r="B4504" s="93" t="str">
        <f>Obra</f>
        <v>MANTENIMIENTO DEL ÁREA VERDE Y SISITEMA DE RIEGO DEL 
PARQUE BELGRANO E INFINITO POR DESCUBRIR - RENGLON 3</v>
      </c>
      <c r="C4504" s="90"/>
      <c r="D4504" s="90"/>
      <c r="E4504" s="90"/>
      <c r="F4504" s="96" t="s">
        <v>38</v>
      </c>
      <c r="G4504" s="280">
        <f>Fecha_Base</f>
        <v>44908</v>
      </c>
    </row>
    <row r="4505" spans="1:123" ht="24" customHeight="1" x14ac:dyDescent="0.2">
      <c r="A4505" s="281" t="s">
        <v>601</v>
      </c>
      <c r="B4505" s="91" t="str">
        <f>Ubicación</f>
        <v>CAPITAL</v>
      </c>
      <c r="C4505" s="91"/>
      <c r="D4505" s="97"/>
      <c r="E4505" s="98"/>
      <c r="G4505" s="282"/>
    </row>
    <row r="4506" spans="1:123" ht="24" customHeight="1" x14ac:dyDescent="0.2">
      <c r="A4506" s="281" t="s">
        <v>39</v>
      </c>
      <c r="B4506" s="100" t="str">
        <f>IFERROR(VALUE(LEFT(B4507,FIND(".",B4507)-1)),"")</f>
        <v/>
      </c>
      <c r="C4506" s="92" t="str">
        <f>IFERROR(VLOOKUP(B4506,Tabla_CyP,2,FALSE),"")</f>
        <v/>
      </c>
      <c r="E4506" s="98"/>
      <c r="G4506" s="282"/>
    </row>
    <row r="4507" spans="1:123" ht="24" customHeight="1" x14ac:dyDescent="0.2">
      <c r="A4507" s="281" t="s">
        <v>25</v>
      </c>
      <c r="B4507" s="101" t="str">
        <f>IFERROR(VLOOKUP(COUNTIF($A$1:A4507,"ANALISIS DE PRECIOS"),Tabla_NumeroItem,2,FALSE),"")</f>
        <v/>
      </c>
      <c r="C4507" s="92" t="str">
        <f>IFERROR(VLOOKUP(B4507,Tabla_CyP,2,FALSE),"")</f>
        <v/>
      </c>
      <c r="D4507" s="97"/>
      <c r="E4507" s="98"/>
      <c r="F4507" s="96" t="s">
        <v>26</v>
      </c>
      <c r="G4507" s="283" t="str">
        <f>IFERROR(VLOOKUP(B4507,Tabla_CyP,4,FALSE),"")</f>
        <v/>
      </c>
    </row>
    <row r="4508" spans="1:123" ht="24" customHeight="1" x14ac:dyDescent="0.2">
      <c r="A4508" s="281"/>
      <c r="B4508" s="91"/>
      <c r="D4508" s="97"/>
      <c r="E4508" s="98"/>
      <c r="G4508" s="282"/>
    </row>
    <row r="4509" spans="1:123" ht="24" customHeight="1" x14ac:dyDescent="0.2">
      <c r="A4509" s="331" t="s">
        <v>507</v>
      </c>
      <c r="B4509" s="332"/>
      <c r="C4509" s="333" t="s">
        <v>0</v>
      </c>
      <c r="D4509" s="333" t="s">
        <v>27</v>
      </c>
      <c r="E4509" s="335" t="s">
        <v>28</v>
      </c>
      <c r="F4509" s="337" t="s">
        <v>29</v>
      </c>
      <c r="G4509" s="337" t="s">
        <v>30</v>
      </c>
    </row>
    <row r="4510" spans="1:123" s="97" customFormat="1" ht="24" customHeight="1" x14ac:dyDescent="0.2">
      <c r="A4510" s="102" t="s">
        <v>508</v>
      </c>
      <c r="B4510" s="102" t="s">
        <v>509</v>
      </c>
      <c r="C4510" s="334"/>
      <c r="D4510" s="334"/>
      <c r="E4510" s="336"/>
      <c r="F4510" s="338"/>
      <c r="G4510" s="338"/>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284"/>
      <c r="B4511" s="103"/>
      <c r="C4511" s="143" t="s">
        <v>604</v>
      </c>
      <c r="D4511" s="104"/>
      <c r="E4511" s="105"/>
      <c r="F4511" s="106"/>
      <c r="G4511" s="285"/>
    </row>
    <row r="4512" spans="1:123" s="229" customFormat="1" ht="24" customHeight="1" x14ac:dyDescent="0.2">
      <c r="A4512" s="224" t="str">
        <f t="shared" ref="A4512:A4525" si="1351">IFERROR(VLOOKUP(C4512,Tabla_Insumos,4,FALSE),"")</f>
        <v/>
      </c>
      <c r="B4512" s="222" t="str">
        <f>IFERROR(VLOOKUP(C4512,Tabla_Insumos,5,FALSE),"")</f>
        <v/>
      </c>
      <c r="C4512" s="223"/>
      <c r="D4512" s="224" t="str">
        <f t="shared" ref="D4512:D4525" si="1352">IFERROR(VLOOKUP(C4512,Tabla_Insumos,2,FALSE),"")</f>
        <v/>
      </c>
      <c r="E4512" s="225"/>
      <c r="F4512" s="226">
        <f t="shared" ref="F4512:F4525" si="1353">IFERROR(VLOOKUP(C4512,Tabla_Insumos,3,FALSE),0)</f>
        <v>0</v>
      </c>
      <c r="G4512" s="286">
        <f>ROUND(E4512*F4512,2)</f>
        <v>0</v>
      </c>
    </row>
    <row r="4513" spans="1:7" s="229" customFormat="1" ht="24" customHeight="1" x14ac:dyDescent="0.2">
      <c r="A4513" s="224" t="str">
        <f t="shared" si="1351"/>
        <v/>
      </c>
      <c r="B4513" s="222" t="str">
        <f t="shared" ref="B4513:B4525" si="1354">IFERROR(VLOOKUP(C4513,Tabla_Insumos,5,FALSE),"")</f>
        <v/>
      </c>
      <c r="C4513" s="223"/>
      <c r="D4513" s="224" t="str">
        <f t="shared" si="1352"/>
        <v/>
      </c>
      <c r="E4513" s="225"/>
      <c r="F4513" s="226">
        <f t="shared" si="1353"/>
        <v>0</v>
      </c>
      <c r="G4513" s="286">
        <f t="shared" ref="G4513:G4525" si="1355">ROUND(E4513*F4513,2)</f>
        <v>0</v>
      </c>
    </row>
    <row r="4514" spans="1:7" s="229" customFormat="1" ht="24" customHeight="1" x14ac:dyDescent="0.2">
      <c r="A4514" s="224" t="str">
        <f t="shared" si="1351"/>
        <v/>
      </c>
      <c r="B4514" s="222" t="str">
        <f t="shared" si="1354"/>
        <v/>
      </c>
      <c r="C4514" s="223"/>
      <c r="D4514" s="224" t="str">
        <f t="shared" si="1352"/>
        <v/>
      </c>
      <c r="E4514" s="225"/>
      <c r="F4514" s="226">
        <f t="shared" si="1353"/>
        <v>0</v>
      </c>
      <c r="G4514" s="286">
        <f t="shared" si="1355"/>
        <v>0</v>
      </c>
    </row>
    <row r="4515" spans="1:7" s="229" customFormat="1" ht="24" customHeight="1" x14ac:dyDescent="0.2">
      <c r="A4515" s="224" t="str">
        <f t="shared" si="1351"/>
        <v/>
      </c>
      <c r="B4515" s="222" t="str">
        <f t="shared" si="1354"/>
        <v/>
      </c>
      <c r="C4515" s="223"/>
      <c r="D4515" s="224" t="str">
        <f t="shared" si="1352"/>
        <v/>
      </c>
      <c r="E4515" s="225"/>
      <c r="F4515" s="226">
        <f t="shared" si="1353"/>
        <v>0</v>
      </c>
      <c r="G4515" s="286">
        <f t="shared" si="1355"/>
        <v>0</v>
      </c>
    </row>
    <row r="4516" spans="1:7" s="229" customFormat="1" ht="24" customHeight="1" x14ac:dyDescent="0.2">
      <c r="A4516" s="224" t="str">
        <f t="shared" si="1351"/>
        <v/>
      </c>
      <c r="B4516" s="222" t="str">
        <f t="shared" si="1354"/>
        <v/>
      </c>
      <c r="C4516" s="223"/>
      <c r="D4516" s="224" t="str">
        <f t="shared" si="1352"/>
        <v/>
      </c>
      <c r="E4516" s="225"/>
      <c r="F4516" s="226">
        <f t="shared" si="1353"/>
        <v>0</v>
      </c>
      <c r="G4516" s="286">
        <f t="shared" si="1355"/>
        <v>0</v>
      </c>
    </row>
    <row r="4517" spans="1:7" s="229" customFormat="1" ht="24" customHeight="1" x14ac:dyDescent="0.2">
      <c r="A4517" s="224" t="str">
        <f t="shared" si="1351"/>
        <v/>
      </c>
      <c r="B4517" s="222" t="str">
        <f t="shared" si="1354"/>
        <v/>
      </c>
      <c r="C4517" s="223"/>
      <c r="D4517" s="224" t="str">
        <f t="shared" si="1352"/>
        <v/>
      </c>
      <c r="E4517" s="225"/>
      <c r="F4517" s="226">
        <f t="shared" si="1353"/>
        <v>0</v>
      </c>
      <c r="G4517" s="286">
        <f t="shared" si="1355"/>
        <v>0</v>
      </c>
    </row>
    <row r="4518" spans="1:7" s="229" customFormat="1" ht="24" customHeight="1" x14ac:dyDescent="0.2">
      <c r="A4518" s="224" t="str">
        <f t="shared" si="1351"/>
        <v/>
      </c>
      <c r="B4518" s="222" t="str">
        <f t="shared" si="1354"/>
        <v/>
      </c>
      <c r="C4518" s="223"/>
      <c r="D4518" s="224" t="str">
        <f t="shared" si="1352"/>
        <v/>
      </c>
      <c r="E4518" s="225"/>
      <c r="F4518" s="226">
        <f t="shared" si="1353"/>
        <v>0</v>
      </c>
      <c r="G4518" s="286">
        <f t="shared" si="1355"/>
        <v>0</v>
      </c>
    </row>
    <row r="4519" spans="1:7" s="229" customFormat="1" ht="24" customHeight="1" x14ac:dyDescent="0.2">
      <c r="A4519" s="224" t="str">
        <f t="shared" si="1351"/>
        <v/>
      </c>
      <c r="B4519" s="222" t="str">
        <f t="shared" si="1354"/>
        <v/>
      </c>
      <c r="C4519" s="223"/>
      <c r="D4519" s="224" t="str">
        <f t="shared" si="1352"/>
        <v/>
      </c>
      <c r="E4519" s="225"/>
      <c r="F4519" s="226">
        <f t="shared" si="1353"/>
        <v>0</v>
      </c>
      <c r="G4519" s="286">
        <f t="shared" si="1355"/>
        <v>0</v>
      </c>
    </row>
    <row r="4520" spans="1:7" s="229" customFormat="1" ht="24" customHeight="1" x14ac:dyDescent="0.2">
      <c r="A4520" s="224" t="str">
        <f t="shared" si="1351"/>
        <v/>
      </c>
      <c r="B4520" s="222" t="str">
        <f t="shared" si="1354"/>
        <v/>
      </c>
      <c r="C4520" s="223"/>
      <c r="D4520" s="224" t="str">
        <f t="shared" si="1352"/>
        <v/>
      </c>
      <c r="E4520" s="225"/>
      <c r="F4520" s="226">
        <f t="shared" si="1353"/>
        <v>0</v>
      </c>
      <c r="G4520" s="286">
        <f t="shared" si="1355"/>
        <v>0</v>
      </c>
    </row>
    <row r="4521" spans="1:7" s="229" customFormat="1" ht="24" customHeight="1" x14ac:dyDescent="0.2">
      <c r="A4521" s="224" t="str">
        <f t="shared" si="1351"/>
        <v/>
      </c>
      <c r="B4521" s="222" t="str">
        <f t="shared" si="1354"/>
        <v/>
      </c>
      <c r="C4521" s="223"/>
      <c r="D4521" s="224" t="str">
        <f t="shared" si="1352"/>
        <v/>
      </c>
      <c r="E4521" s="225"/>
      <c r="F4521" s="226">
        <f t="shared" si="1353"/>
        <v>0</v>
      </c>
      <c r="G4521" s="286">
        <f t="shared" si="1355"/>
        <v>0</v>
      </c>
    </row>
    <row r="4522" spans="1:7" s="229" customFormat="1" ht="24" customHeight="1" x14ac:dyDescent="0.2">
      <c r="A4522" s="224" t="str">
        <f t="shared" si="1351"/>
        <v/>
      </c>
      <c r="B4522" s="222" t="str">
        <f t="shared" si="1354"/>
        <v/>
      </c>
      <c r="C4522" s="223"/>
      <c r="D4522" s="224" t="str">
        <f t="shared" si="1352"/>
        <v/>
      </c>
      <c r="E4522" s="225"/>
      <c r="F4522" s="226">
        <f t="shared" si="1353"/>
        <v>0</v>
      </c>
      <c r="G4522" s="286">
        <f t="shared" si="1355"/>
        <v>0</v>
      </c>
    </row>
    <row r="4523" spans="1:7" s="229" customFormat="1" ht="24" customHeight="1" x14ac:dyDescent="0.2">
      <c r="A4523" s="224" t="str">
        <f t="shared" si="1351"/>
        <v/>
      </c>
      <c r="B4523" s="222" t="str">
        <f t="shared" si="1354"/>
        <v/>
      </c>
      <c r="C4523" s="223"/>
      <c r="D4523" s="224" t="str">
        <f t="shared" si="1352"/>
        <v/>
      </c>
      <c r="E4523" s="225"/>
      <c r="F4523" s="226">
        <f t="shared" si="1353"/>
        <v>0</v>
      </c>
      <c r="G4523" s="286">
        <f t="shared" si="1355"/>
        <v>0</v>
      </c>
    </row>
    <row r="4524" spans="1:7" s="229" customFormat="1" ht="24" customHeight="1" x14ac:dyDescent="0.2">
      <c r="A4524" s="224" t="str">
        <f t="shared" si="1351"/>
        <v/>
      </c>
      <c r="B4524" s="222" t="str">
        <f t="shared" si="1354"/>
        <v/>
      </c>
      <c r="C4524" s="223"/>
      <c r="D4524" s="224" t="str">
        <f t="shared" si="1352"/>
        <v/>
      </c>
      <c r="E4524" s="225"/>
      <c r="F4524" s="226">
        <f t="shared" si="1353"/>
        <v>0</v>
      </c>
      <c r="G4524" s="286">
        <f t="shared" si="1355"/>
        <v>0</v>
      </c>
    </row>
    <row r="4525" spans="1:7" s="229" customFormat="1" ht="24" customHeight="1" x14ac:dyDescent="0.2">
      <c r="A4525" s="224" t="str">
        <f t="shared" si="1351"/>
        <v/>
      </c>
      <c r="B4525" s="222" t="str">
        <f t="shared" si="1354"/>
        <v/>
      </c>
      <c r="C4525" s="223"/>
      <c r="D4525" s="224" t="str">
        <f t="shared" si="1352"/>
        <v/>
      </c>
      <c r="E4525" s="225"/>
      <c r="F4525" s="227">
        <f t="shared" si="1353"/>
        <v>0</v>
      </c>
      <c r="G4525" s="286">
        <f t="shared" si="1355"/>
        <v>0</v>
      </c>
    </row>
    <row r="4526" spans="1:7" ht="24" customHeight="1" x14ac:dyDescent="0.2">
      <c r="A4526" s="287"/>
      <c r="D4526" s="97"/>
      <c r="E4526" s="98"/>
      <c r="F4526" s="273" t="s">
        <v>31</v>
      </c>
      <c r="G4526" s="288">
        <f>SUBTOTAL(9,G4512:G4525)</f>
        <v>0</v>
      </c>
    </row>
    <row r="4527" spans="1:7" ht="24" customHeight="1" x14ac:dyDescent="0.2">
      <c r="A4527" s="287"/>
      <c r="C4527" s="107" t="s">
        <v>605</v>
      </c>
      <c r="D4527" s="97"/>
      <c r="E4527" s="98"/>
      <c r="G4527" s="289"/>
    </row>
    <row r="4528" spans="1:7" s="229" customFormat="1" ht="24" customHeight="1" x14ac:dyDescent="0.2">
      <c r="A4528" s="224" t="str">
        <f t="shared" ref="A4528:A4535" si="1356">IFERROR(VLOOKUP(C4528,Tabla_Insumos,4,FALSE),"")</f>
        <v/>
      </c>
      <c r="B4528" s="222">
        <f t="shared" ref="B4528:B4535" si="1357">IFERROR(VLOOKUP(A4528,Tabla_Indices,5,FALSE),"")</f>
        <v>0</v>
      </c>
      <c r="C4528" s="223"/>
      <c r="D4528" s="224" t="str">
        <f t="shared" ref="D4528:D4535" si="1358">IFERROR(VLOOKUP(C4528,Tabla_Insumos,2,FALSE),"")</f>
        <v/>
      </c>
      <c r="E4528" s="225"/>
      <c r="F4528" s="228">
        <f t="shared" ref="F4528:F4535" si="1359">IFERROR(VLOOKUP(C4528,Tabla_Insumos,3,FALSE),0)</f>
        <v>0</v>
      </c>
      <c r="G4528" s="286">
        <f>ROUND(E4528*F4528,2)</f>
        <v>0</v>
      </c>
    </row>
    <row r="4529" spans="1:7" s="229" customFormat="1" ht="24" customHeight="1" x14ac:dyDescent="0.2">
      <c r="A4529" s="224" t="str">
        <f t="shared" si="1356"/>
        <v/>
      </c>
      <c r="B4529" s="222">
        <f t="shared" si="1357"/>
        <v>0</v>
      </c>
      <c r="C4529" s="223"/>
      <c r="D4529" s="224" t="str">
        <f t="shared" si="1358"/>
        <v/>
      </c>
      <c r="E4529" s="225"/>
      <c r="F4529" s="228">
        <f t="shared" si="1359"/>
        <v>0</v>
      </c>
      <c r="G4529" s="286">
        <f>ROUND(E4529*F4529,2)</f>
        <v>0</v>
      </c>
    </row>
    <row r="4530" spans="1:7" s="229" customFormat="1" ht="24" customHeight="1" x14ac:dyDescent="0.2">
      <c r="A4530" s="224" t="str">
        <f t="shared" si="1356"/>
        <v/>
      </c>
      <c r="B4530" s="222">
        <f t="shared" si="1357"/>
        <v>0</v>
      </c>
      <c r="C4530" s="223"/>
      <c r="D4530" s="224" t="str">
        <f t="shared" si="1358"/>
        <v/>
      </c>
      <c r="E4530" s="225"/>
      <c r="F4530" s="228">
        <f t="shared" si="1359"/>
        <v>0</v>
      </c>
      <c r="G4530" s="286">
        <f t="shared" ref="G4530:G4535" si="1360">ROUND(E4530*F4530,2)</f>
        <v>0</v>
      </c>
    </row>
    <row r="4531" spans="1:7" s="229" customFormat="1" ht="24" customHeight="1" x14ac:dyDescent="0.2">
      <c r="A4531" s="224" t="str">
        <f t="shared" si="1356"/>
        <v/>
      </c>
      <c r="B4531" s="222">
        <f t="shared" si="1357"/>
        <v>0</v>
      </c>
      <c r="C4531" s="223"/>
      <c r="D4531" s="224" t="str">
        <f t="shared" si="1358"/>
        <v/>
      </c>
      <c r="E4531" s="225"/>
      <c r="F4531" s="228">
        <f t="shared" si="1359"/>
        <v>0</v>
      </c>
      <c r="G4531" s="286">
        <f t="shared" si="1360"/>
        <v>0</v>
      </c>
    </row>
    <row r="4532" spans="1:7" s="229" customFormat="1" ht="24" customHeight="1" x14ac:dyDescent="0.2">
      <c r="A4532" s="224" t="str">
        <f t="shared" si="1356"/>
        <v/>
      </c>
      <c r="B4532" s="222">
        <f t="shared" si="1357"/>
        <v>0</v>
      </c>
      <c r="C4532" s="223"/>
      <c r="D4532" s="224" t="str">
        <f t="shared" si="1358"/>
        <v/>
      </c>
      <c r="E4532" s="225"/>
      <c r="F4532" s="226">
        <f t="shared" si="1359"/>
        <v>0</v>
      </c>
      <c r="G4532" s="286">
        <f t="shared" si="1360"/>
        <v>0</v>
      </c>
    </row>
    <row r="4533" spans="1:7" s="229" customFormat="1" ht="24" customHeight="1" x14ac:dyDescent="0.2">
      <c r="A4533" s="224" t="str">
        <f t="shared" si="1356"/>
        <v/>
      </c>
      <c r="B4533" s="222">
        <f t="shared" si="1357"/>
        <v>0</v>
      </c>
      <c r="C4533" s="223"/>
      <c r="D4533" s="224" t="str">
        <f t="shared" si="1358"/>
        <v/>
      </c>
      <c r="E4533" s="225"/>
      <c r="F4533" s="226">
        <f t="shared" si="1359"/>
        <v>0</v>
      </c>
      <c r="G4533" s="286">
        <f t="shared" si="1360"/>
        <v>0</v>
      </c>
    </row>
    <row r="4534" spans="1:7" s="229" customFormat="1" ht="24" customHeight="1" x14ac:dyDescent="0.2">
      <c r="A4534" s="224" t="str">
        <f t="shared" si="1356"/>
        <v/>
      </c>
      <c r="B4534" s="222">
        <f t="shared" si="1357"/>
        <v>0</v>
      </c>
      <c r="C4534" s="223"/>
      <c r="D4534" s="224" t="str">
        <f t="shared" si="1358"/>
        <v/>
      </c>
      <c r="E4534" s="225"/>
      <c r="F4534" s="226">
        <f t="shared" si="1359"/>
        <v>0</v>
      </c>
      <c r="G4534" s="286">
        <f t="shared" si="1360"/>
        <v>0</v>
      </c>
    </row>
    <row r="4535" spans="1:7" s="229" customFormat="1" ht="24" customHeight="1" x14ac:dyDescent="0.2">
      <c r="A4535" s="224" t="str">
        <f t="shared" si="1356"/>
        <v/>
      </c>
      <c r="B4535" s="222">
        <f t="shared" si="1357"/>
        <v>0</v>
      </c>
      <c r="C4535" s="223"/>
      <c r="D4535" s="224" t="str">
        <f t="shared" si="1358"/>
        <v/>
      </c>
      <c r="E4535" s="225"/>
      <c r="F4535" s="226">
        <f t="shared" si="1359"/>
        <v>0</v>
      </c>
      <c r="G4535" s="286">
        <f t="shared" si="1360"/>
        <v>0</v>
      </c>
    </row>
    <row r="4536" spans="1:7" ht="24" customHeight="1" x14ac:dyDescent="0.2">
      <c r="A4536" s="287"/>
      <c r="D4536" s="97"/>
      <c r="E4536" s="98"/>
      <c r="F4536" s="273" t="s">
        <v>32</v>
      </c>
      <c r="G4536" s="288">
        <f>SUBTOTAL(9,G4528:G4535)</f>
        <v>0</v>
      </c>
    </row>
    <row r="4537" spans="1:7" ht="24" customHeight="1" x14ac:dyDescent="0.2">
      <c r="A4537" s="287"/>
      <c r="C4537" s="107" t="s">
        <v>606</v>
      </c>
      <c r="D4537" s="97"/>
      <c r="E4537" s="98"/>
      <c r="G4537" s="289"/>
    </row>
    <row r="4538" spans="1:7" s="229" customFormat="1" ht="24" customHeight="1" x14ac:dyDescent="0.2">
      <c r="A4538" s="224" t="str">
        <f t="shared" ref="A4538:A4546" si="1361">IFERROR(VLOOKUP(C4538,Tabla_Insumos,4,FALSE),"")</f>
        <v/>
      </c>
      <c r="B4538" s="222" t="str">
        <f t="shared" ref="B4538:B4546" si="1362">IFERROR(VLOOKUP(C4538,Tabla_Insumos,5,FALSE),"")</f>
        <v/>
      </c>
      <c r="C4538" s="223"/>
      <c r="D4538" s="224" t="str">
        <f t="shared" ref="D4538:D4546" si="1363">IFERROR(VLOOKUP(C4538,Tabla_Insumos,2,FALSE),"")</f>
        <v/>
      </c>
      <c r="E4538" s="225"/>
      <c r="F4538" s="226">
        <f t="shared" ref="F4538:F4546" si="1364">IFERROR(VLOOKUP(C4538,Tabla_Insumos,3,FALSE),0)</f>
        <v>0</v>
      </c>
      <c r="G4538" s="286">
        <f t="shared" ref="G4538:G4546" si="1365">ROUND(E4538*F4538,2)</f>
        <v>0</v>
      </c>
    </row>
    <row r="4539" spans="1:7" s="229" customFormat="1" ht="24" customHeight="1" x14ac:dyDescent="0.2">
      <c r="A4539" s="224" t="str">
        <f t="shared" si="1361"/>
        <v/>
      </c>
      <c r="B4539" s="222" t="str">
        <f t="shared" si="1362"/>
        <v/>
      </c>
      <c r="C4539" s="223"/>
      <c r="D4539" s="224" t="str">
        <f t="shared" si="1363"/>
        <v/>
      </c>
      <c r="E4539" s="225"/>
      <c r="F4539" s="226">
        <f t="shared" si="1364"/>
        <v>0</v>
      </c>
      <c r="G4539" s="286">
        <f t="shared" si="1365"/>
        <v>0</v>
      </c>
    </row>
    <row r="4540" spans="1:7" s="229" customFormat="1" ht="24" customHeight="1" x14ac:dyDescent="0.2">
      <c r="A4540" s="224" t="str">
        <f t="shared" si="1361"/>
        <v/>
      </c>
      <c r="B4540" s="222" t="str">
        <f t="shared" si="1362"/>
        <v/>
      </c>
      <c r="C4540" s="223"/>
      <c r="D4540" s="224" t="str">
        <f t="shared" si="1363"/>
        <v/>
      </c>
      <c r="E4540" s="225"/>
      <c r="F4540" s="226">
        <f t="shared" si="1364"/>
        <v>0</v>
      </c>
      <c r="G4540" s="286">
        <f t="shared" si="1365"/>
        <v>0</v>
      </c>
    </row>
    <row r="4541" spans="1:7" s="229" customFormat="1" ht="24" customHeight="1" x14ac:dyDescent="0.2">
      <c r="A4541" s="224" t="str">
        <f t="shared" si="1361"/>
        <v/>
      </c>
      <c r="B4541" s="222" t="str">
        <f t="shared" si="1362"/>
        <v/>
      </c>
      <c r="C4541" s="223"/>
      <c r="D4541" s="224" t="str">
        <f t="shared" si="1363"/>
        <v/>
      </c>
      <c r="E4541" s="225"/>
      <c r="F4541" s="226">
        <f t="shared" si="1364"/>
        <v>0</v>
      </c>
      <c r="G4541" s="286">
        <f t="shared" si="1365"/>
        <v>0</v>
      </c>
    </row>
    <row r="4542" spans="1:7" s="229" customFormat="1" ht="24" customHeight="1" x14ac:dyDescent="0.2">
      <c r="A4542" s="224" t="str">
        <f t="shared" si="1361"/>
        <v/>
      </c>
      <c r="B4542" s="222" t="str">
        <f t="shared" si="1362"/>
        <v/>
      </c>
      <c r="C4542" s="223"/>
      <c r="D4542" s="224" t="str">
        <f t="shared" si="1363"/>
        <v/>
      </c>
      <c r="E4542" s="225"/>
      <c r="F4542" s="226">
        <f t="shared" si="1364"/>
        <v>0</v>
      </c>
      <c r="G4542" s="286">
        <f t="shared" si="1365"/>
        <v>0</v>
      </c>
    </row>
    <row r="4543" spans="1:7" s="229" customFormat="1" ht="24" customHeight="1" x14ac:dyDescent="0.2">
      <c r="A4543" s="224" t="str">
        <f t="shared" si="1361"/>
        <v/>
      </c>
      <c r="B4543" s="222" t="str">
        <f t="shared" si="1362"/>
        <v/>
      </c>
      <c r="C4543" s="223"/>
      <c r="D4543" s="224" t="str">
        <f t="shared" si="1363"/>
        <v/>
      </c>
      <c r="E4543" s="225"/>
      <c r="F4543" s="226">
        <f t="shared" si="1364"/>
        <v>0</v>
      </c>
      <c r="G4543" s="286">
        <f t="shared" si="1365"/>
        <v>0</v>
      </c>
    </row>
    <row r="4544" spans="1:7" s="229" customFormat="1" ht="24" customHeight="1" x14ac:dyDescent="0.2">
      <c r="A4544" s="224" t="str">
        <f t="shared" si="1361"/>
        <v/>
      </c>
      <c r="B4544" s="222" t="str">
        <f t="shared" si="1362"/>
        <v/>
      </c>
      <c r="C4544" s="223"/>
      <c r="D4544" s="224" t="str">
        <f t="shared" si="1363"/>
        <v/>
      </c>
      <c r="E4544" s="225"/>
      <c r="F4544" s="226">
        <f t="shared" si="1364"/>
        <v>0</v>
      </c>
      <c r="G4544" s="286">
        <f t="shared" si="1365"/>
        <v>0</v>
      </c>
    </row>
    <row r="4545" spans="1:123" s="229" customFormat="1" ht="24" customHeight="1" x14ac:dyDescent="0.2">
      <c r="A4545" s="224" t="str">
        <f t="shared" si="1361"/>
        <v/>
      </c>
      <c r="B4545" s="222" t="str">
        <f t="shared" si="1362"/>
        <v/>
      </c>
      <c r="C4545" s="223"/>
      <c r="D4545" s="224" t="str">
        <f t="shared" si="1363"/>
        <v/>
      </c>
      <c r="E4545" s="225"/>
      <c r="F4545" s="226">
        <f t="shared" si="1364"/>
        <v>0</v>
      </c>
      <c r="G4545" s="286">
        <f t="shared" si="1365"/>
        <v>0</v>
      </c>
    </row>
    <row r="4546" spans="1:123" s="229" customFormat="1" ht="24" customHeight="1" x14ac:dyDescent="0.2">
      <c r="A4546" s="224" t="str">
        <f t="shared" si="1361"/>
        <v/>
      </c>
      <c r="B4546" s="222" t="str">
        <f t="shared" si="1362"/>
        <v/>
      </c>
      <c r="C4546" s="223"/>
      <c r="D4546" s="224" t="str">
        <f t="shared" si="1363"/>
        <v/>
      </c>
      <c r="E4546" s="225"/>
      <c r="F4546" s="226">
        <f t="shared" si="1364"/>
        <v>0</v>
      </c>
      <c r="G4546" s="286">
        <f t="shared" si="1365"/>
        <v>0</v>
      </c>
    </row>
    <row r="4547" spans="1:123" ht="24" customHeight="1" x14ac:dyDescent="0.2">
      <c r="A4547" s="290"/>
      <c r="B4547" s="97"/>
      <c r="D4547" s="97"/>
      <c r="E4547" s="98"/>
      <c r="F4547" s="273" t="s">
        <v>33</v>
      </c>
      <c r="G4547" s="288">
        <f>SUBTOTAL(9,G4538:G4546)</f>
        <v>0</v>
      </c>
    </row>
    <row r="4548" spans="1:123" ht="24" customHeight="1" x14ac:dyDescent="0.2">
      <c r="A4548" s="291"/>
      <c r="B4548" s="97"/>
      <c r="D4548" s="97"/>
      <c r="E4548" s="98"/>
      <c r="G4548" s="289"/>
    </row>
    <row r="4549" spans="1:123" ht="24" customHeight="1" x14ac:dyDescent="0.2">
      <c r="A4549" s="292" t="str">
        <f>B4507</f>
        <v/>
      </c>
      <c r="B4549" s="293" t="str">
        <f>C4507</f>
        <v/>
      </c>
      <c r="C4549" s="104"/>
      <c r="D4549" s="104" t="s">
        <v>34</v>
      </c>
      <c r="E4549" s="105"/>
      <c r="F4549" s="295" t="s">
        <v>35</v>
      </c>
      <c r="G4549" s="294">
        <f>SUBTOTAL(9,G4512:G4548)</f>
        <v>0</v>
      </c>
    </row>
    <row r="4551" spans="1:123" ht="24" customHeight="1" x14ac:dyDescent="0.2">
      <c r="A4551" s="274" t="s">
        <v>37</v>
      </c>
      <c r="B4551" s="275"/>
      <c r="C4551" s="275"/>
      <c r="D4551" s="275"/>
      <c r="E4551" s="275"/>
      <c r="F4551" s="275"/>
      <c r="G4551" s="276"/>
    </row>
    <row r="4552" spans="1:123" ht="24" customHeight="1" x14ac:dyDescent="0.2">
      <c r="A4552" s="277" t="s">
        <v>602</v>
      </c>
      <c r="B4552" s="93" t="str">
        <f>Comitente</f>
        <v>DIRECCION PROVINCIAL DE ESPACIOS VERDES</v>
      </c>
      <c r="C4552" s="89"/>
      <c r="D4552" s="94"/>
      <c r="E4552" s="94"/>
      <c r="F4552" s="95"/>
      <c r="G4552" s="278"/>
    </row>
    <row r="4553" spans="1:123" ht="24" customHeight="1" x14ac:dyDescent="0.2">
      <c r="A4553" s="277" t="s">
        <v>603</v>
      </c>
      <c r="B4553" s="93">
        <f>Contratista</f>
        <v>0</v>
      </c>
      <c r="C4553" s="90"/>
      <c r="D4553" s="90"/>
      <c r="E4553" s="90"/>
      <c r="F4553" s="96"/>
      <c r="G4553" s="279"/>
    </row>
    <row r="4554" spans="1:123" ht="24" customHeight="1" x14ac:dyDescent="0.2">
      <c r="A4554" s="277" t="s">
        <v>24</v>
      </c>
      <c r="B4554" s="93" t="str">
        <f>Obra</f>
        <v>MANTENIMIENTO DEL ÁREA VERDE Y SISITEMA DE RIEGO DEL 
PARQUE BELGRANO E INFINITO POR DESCUBRIR - RENGLON 3</v>
      </c>
      <c r="C4554" s="90"/>
      <c r="D4554" s="90"/>
      <c r="E4554" s="90"/>
      <c r="F4554" s="96" t="s">
        <v>38</v>
      </c>
      <c r="G4554" s="280">
        <f>Fecha_Base</f>
        <v>44908</v>
      </c>
    </row>
    <row r="4555" spans="1:123" ht="24" customHeight="1" x14ac:dyDescent="0.2">
      <c r="A4555" s="281" t="s">
        <v>601</v>
      </c>
      <c r="B4555" s="91" t="str">
        <f>Ubicación</f>
        <v>CAPITAL</v>
      </c>
      <c r="C4555" s="91"/>
      <c r="D4555" s="97"/>
      <c r="E4555" s="98"/>
      <c r="G4555" s="282"/>
    </row>
    <row r="4556" spans="1:123" ht="24" customHeight="1" x14ac:dyDescent="0.2">
      <c r="A4556" s="281" t="s">
        <v>39</v>
      </c>
      <c r="B4556" s="100" t="str">
        <f>IFERROR(VALUE(LEFT(B4557,FIND(".",B4557)-1)),"")</f>
        <v/>
      </c>
      <c r="C4556" s="92" t="str">
        <f>IFERROR(VLOOKUP(B4556,Tabla_CyP,2,FALSE),"")</f>
        <v/>
      </c>
      <c r="E4556" s="98"/>
      <c r="G4556" s="282"/>
    </row>
    <row r="4557" spans="1:123" ht="24" customHeight="1" x14ac:dyDescent="0.2">
      <c r="A4557" s="281" t="s">
        <v>25</v>
      </c>
      <c r="B4557" s="101" t="str">
        <f>IFERROR(VLOOKUP(COUNTIF($A$1:A4557,"ANALISIS DE PRECIOS"),Tabla_NumeroItem,2,FALSE),"")</f>
        <v/>
      </c>
      <c r="C4557" s="92" t="str">
        <f>IFERROR(VLOOKUP(B4557,Tabla_CyP,2,FALSE),"")</f>
        <v/>
      </c>
      <c r="D4557" s="97"/>
      <c r="E4557" s="98"/>
      <c r="F4557" s="96" t="s">
        <v>26</v>
      </c>
      <c r="G4557" s="283" t="str">
        <f>IFERROR(VLOOKUP(B4557,Tabla_CyP,4,FALSE),"")</f>
        <v/>
      </c>
    </row>
    <row r="4558" spans="1:123" ht="24" customHeight="1" x14ac:dyDescent="0.2">
      <c r="A4558" s="281"/>
      <c r="B4558" s="91"/>
      <c r="D4558" s="97"/>
      <c r="E4558" s="98"/>
      <c r="G4558" s="282"/>
    </row>
    <row r="4559" spans="1:123" ht="24" customHeight="1" x14ac:dyDescent="0.2">
      <c r="A4559" s="331" t="s">
        <v>507</v>
      </c>
      <c r="B4559" s="332"/>
      <c r="C4559" s="333" t="s">
        <v>0</v>
      </c>
      <c r="D4559" s="333" t="s">
        <v>27</v>
      </c>
      <c r="E4559" s="335" t="s">
        <v>28</v>
      </c>
      <c r="F4559" s="337" t="s">
        <v>29</v>
      </c>
      <c r="G4559" s="337" t="s">
        <v>30</v>
      </c>
    </row>
    <row r="4560" spans="1:123" s="97" customFormat="1" ht="24" customHeight="1" x14ac:dyDescent="0.2">
      <c r="A4560" s="102" t="s">
        <v>508</v>
      </c>
      <c r="B4560" s="102" t="s">
        <v>509</v>
      </c>
      <c r="C4560" s="334"/>
      <c r="D4560" s="334"/>
      <c r="E4560" s="336"/>
      <c r="F4560" s="338"/>
      <c r="G4560" s="338"/>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284"/>
      <c r="B4561" s="103"/>
      <c r="C4561" s="143" t="s">
        <v>604</v>
      </c>
      <c r="D4561" s="104"/>
      <c r="E4561" s="105"/>
      <c r="F4561" s="106"/>
      <c r="G4561" s="285"/>
    </row>
    <row r="4562" spans="1:7" s="229" customFormat="1" ht="24" customHeight="1" x14ac:dyDescent="0.2">
      <c r="A4562" s="224" t="str">
        <f t="shared" ref="A4562:A4575" si="1366">IFERROR(VLOOKUP(C4562,Tabla_Insumos,4,FALSE),"")</f>
        <v/>
      </c>
      <c r="B4562" s="222" t="str">
        <f>IFERROR(VLOOKUP(C4562,Tabla_Insumos,5,FALSE),"")</f>
        <v/>
      </c>
      <c r="C4562" s="223"/>
      <c r="D4562" s="224" t="str">
        <f t="shared" ref="D4562:D4575" si="1367">IFERROR(VLOOKUP(C4562,Tabla_Insumos,2,FALSE),"")</f>
        <v/>
      </c>
      <c r="E4562" s="225"/>
      <c r="F4562" s="226">
        <f t="shared" ref="F4562:F4575" si="1368">IFERROR(VLOOKUP(C4562,Tabla_Insumos,3,FALSE),0)</f>
        <v>0</v>
      </c>
      <c r="G4562" s="286">
        <f>ROUND(E4562*F4562,2)</f>
        <v>0</v>
      </c>
    </row>
    <row r="4563" spans="1:7" s="229" customFormat="1" ht="24" customHeight="1" x14ac:dyDescent="0.2">
      <c r="A4563" s="224" t="str">
        <f t="shared" si="1366"/>
        <v/>
      </c>
      <c r="B4563" s="222" t="str">
        <f t="shared" ref="B4563:B4575" si="1369">IFERROR(VLOOKUP(C4563,Tabla_Insumos,5,FALSE),"")</f>
        <v/>
      </c>
      <c r="C4563" s="223"/>
      <c r="D4563" s="224" t="str">
        <f t="shared" si="1367"/>
        <v/>
      </c>
      <c r="E4563" s="225"/>
      <c r="F4563" s="226">
        <f t="shared" si="1368"/>
        <v>0</v>
      </c>
      <c r="G4563" s="286">
        <f t="shared" ref="G4563:G4575" si="1370">ROUND(E4563*F4563,2)</f>
        <v>0</v>
      </c>
    </row>
    <row r="4564" spans="1:7" s="229" customFormat="1" ht="24" customHeight="1" x14ac:dyDescent="0.2">
      <c r="A4564" s="224" t="str">
        <f t="shared" si="1366"/>
        <v/>
      </c>
      <c r="B4564" s="222" t="str">
        <f t="shared" si="1369"/>
        <v/>
      </c>
      <c r="C4564" s="223"/>
      <c r="D4564" s="224" t="str">
        <f t="shared" si="1367"/>
        <v/>
      </c>
      <c r="E4564" s="225"/>
      <c r="F4564" s="226">
        <f t="shared" si="1368"/>
        <v>0</v>
      </c>
      <c r="G4564" s="286">
        <f t="shared" si="1370"/>
        <v>0</v>
      </c>
    </row>
    <row r="4565" spans="1:7" s="229" customFormat="1" ht="24" customHeight="1" x14ac:dyDescent="0.2">
      <c r="A4565" s="224" t="str">
        <f t="shared" si="1366"/>
        <v/>
      </c>
      <c r="B4565" s="222" t="str">
        <f t="shared" si="1369"/>
        <v/>
      </c>
      <c r="C4565" s="223"/>
      <c r="D4565" s="224" t="str">
        <f t="shared" si="1367"/>
        <v/>
      </c>
      <c r="E4565" s="225"/>
      <c r="F4565" s="226">
        <f t="shared" si="1368"/>
        <v>0</v>
      </c>
      <c r="G4565" s="286">
        <f t="shared" si="1370"/>
        <v>0</v>
      </c>
    </row>
    <row r="4566" spans="1:7" s="229" customFormat="1" ht="24" customHeight="1" x14ac:dyDescent="0.2">
      <c r="A4566" s="224" t="str">
        <f t="shared" si="1366"/>
        <v/>
      </c>
      <c r="B4566" s="222" t="str">
        <f t="shared" si="1369"/>
        <v/>
      </c>
      <c r="C4566" s="223"/>
      <c r="D4566" s="224" t="str">
        <f t="shared" si="1367"/>
        <v/>
      </c>
      <c r="E4566" s="225"/>
      <c r="F4566" s="226">
        <f t="shared" si="1368"/>
        <v>0</v>
      </c>
      <c r="G4566" s="286">
        <f t="shared" si="1370"/>
        <v>0</v>
      </c>
    </row>
    <row r="4567" spans="1:7" s="229" customFormat="1" ht="24" customHeight="1" x14ac:dyDescent="0.2">
      <c r="A4567" s="224" t="str">
        <f t="shared" si="1366"/>
        <v/>
      </c>
      <c r="B4567" s="222" t="str">
        <f t="shared" si="1369"/>
        <v/>
      </c>
      <c r="C4567" s="223"/>
      <c r="D4567" s="224" t="str">
        <f t="shared" si="1367"/>
        <v/>
      </c>
      <c r="E4567" s="225"/>
      <c r="F4567" s="226">
        <f t="shared" si="1368"/>
        <v>0</v>
      </c>
      <c r="G4567" s="286">
        <f t="shared" si="1370"/>
        <v>0</v>
      </c>
    </row>
    <row r="4568" spans="1:7" s="229" customFormat="1" ht="24" customHeight="1" x14ac:dyDescent="0.2">
      <c r="A4568" s="224" t="str">
        <f t="shared" si="1366"/>
        <v/>
      </c>
      <c r="B4568" s="222" t="str">
        <f t="shared" si="1369"/>
        <v/>
      </c>
      <c r="C4568" s="223"/>
      <c r="D4568" s="224" t="str">
        <f t="shared" si="1367"/>
        <v/>
      </c>
      <c r="E4568" s="225"/>
      <c r="F4568" s="226">
        <f t="shared" si="1368"/>
        <v>0</v>
      </c>
      <c r="G4568" s="286">
        <f t="shared" si="1370"/>
        <v>0</v>
      </c>
    </row>
    <row r="4569" spans="1:7" s="229" customFormat="1" ht="24" customHeight="1" x14ac:dyDescent="0.2">
      <c r="A4569" s="224" t="str">
        <f t="shared" si="1366"/>
        <v/>
      </c>
      <c r="B4569" s="222" t="str">
        <f t="shared" si="1369"/>
        <v/>
      </c>
      <c r="C4569" s="223"/>
      <c r="D4569" s="224" t="str">
        <f t="shared" si="1367"/>
        <v/>
      </c>
      <c r="E4569" s="225"/>
      <c r="F4569" s="226">
        <f t="shared" si="1368"/>
        <v>0</v>
      </c>
      <c r="G4569" s="286">
        <f t="shared" si="1370"/>
        <v>0</v>
      </c>
    </row>
    <row r="4570" spans="1:7" s="229" customFormat="1" ht="24" customHeight="1" x14ac:dyDescent="0.2">
      <c r="A4570" s="224" t="str">
        <f t="shared" si="1366"/>
        <v/>
      </c>
      <c r="B4570" s="222" t="str">
        <f t="shared" si="1369"/>
        <v/>
      </c>
      <c r="C4570" s="223"/>
      <c r="D4570" s="224" t="str">
        <f t="shared" si="1367"/>
        <v/>
      </c>
      <c r="E4570" s="225"/>
      <c r="F4570" s="226">
        <f t="shared" si="1368"/>
        <v>0</v>
      </c>
      <c r="G4570" s="286">
        <f t="shared" si="1370"/>
        <v>0</v>
      </c>
    </row>
    <row r="4571" spans="1:7" s="229" customFormat="1" ht="24" customHeight="1" x14ac:dyDescent="0.2">
      <c r="A4571" s="224" t="str">
        <f t="shared" si="1366"/>
        <v/>
      </c>
      <c r="B4571" s="222" t="str">
        <f t="shared" si="1369"/>
        <v/>
      </c>
      <c r="C4571" s="223"/>
      <c r="D4571" s="224" t="str">
        <f t="shared" si="1367"/>
        <v/>
      </c>
      <c r="E4571" s="225"/>
      <c r="F4571" s="226">
        <f t="shared" si="1368"/>
        <v>0</v>
      </c>
      <c r="G4571" s="286">
        <f t="shared" si="1370"/>
        <v>0</v>
      </c>
    </row>
    <row r="4572" spans="1:7" s="229" customFormat="1" ht="24" customHeight="1" x14ac:dyDescent="0.2">
      <c r="A4572" s="224" t="str">
        <f t="shared" si="1366"/>
        <v/>
      </c>
      <c r="B4572" s="222" t="str">
        <f t="shared" si="1369"/>
        <v/>
      </c>
      <c r="C4572" s="223"/>
      <c r="D4572" s="224" t="str">
        <f t="shared" si="1367"/>
        <v/>
      </c>
      <c r="E4572" s="225"/>
      <c r="F4572" s="226">
        <f t="shared" si="1368"/>
        <v>0</v>
      </c>
      <c r="G4572" s="286">
        <f t="shared" si="1370"/>
        <v>0</v>
      </c>
    </row>
    <row r="4573" spans="1:7" s="229" customFormat="1" ht="24" customHeight="1" x14ac:dyDescent="0.2">
      <c r="A4573" s="224" t="str">
        <f t="shared" si="1366"/>
        <v/>
      </c>
      <c r="B4573" s="222" t="str">
        <f t="shared" si="1369"/>
        <v/>
      </c>
      <c r="C4573" s="223"/>
      <c r="D4573" s="224" t="str">
        <f t="shared" si="1367"/>
        <v/>
      </c>
      <c r="E4573" s="225"/>
      <c r="F4573" s="226">
        <f t="shared" si="1368"/>
        <v>0</v>
      </c>
      <c r="G4573" s="286">
        <f t="shared" si="1370"/>
        <v>0</v>
      </c>
    </row>
    <row r="4574" spans="1:7" s="229" customFormat="1" ht="24" customHeight="1" x14ac:dyDescent="0.2">
      <c r="A4574" s="224" t="str">
        <f t="shared" si="1366"/>
        <v/>
      </c>
      <c r="B4574" s="222" t="str">
        <f t="shared" si="1369"/>
        <v/>
      </c>
      <c r="C4574" s="223"/>
      <c r="D4574" s="224" t="str">
        <f t="shared" si="1367"/>
        <v/>
      </c>
      <c r="E4574" s="225"/>
      <c r="F4574" s="226">
        <f t="shared" si="1368"/>
        <v>0</v>
      </c>
      <c r="G4574" s="286">
        <f t="shared" si="1370"/>
        <v>0</v>
      </c>
    </row>
    <row r="4575" spans="1:7" s="229" customFormat="1" ht="24" customHeight="1" x14ac:dyDescent="0.2">
      <c r="A4575" s="224" t="str">
        <f t="shared" si="1366"/>
        <v/>
      </c>
      <c r="B4575" s="222" t="str">
        <f t="shared" si="1369"/>
        <v/>
      </c>
      <c r="C4575" s="223"/>
      <c r="D4575" s="224" t="str">
        <f t="shared" si="1367"/>
        <v/>
      </c>
      <c r="E4575" s="225"/>
      <c r="F4575" s="227">
        <f t="shared" si="1368"/>
        <v>0</v>
      </c>
      <c r="G4575" s="286">
        <f t="shared" si="1370"/>
        <v>0</v>
      </c>
    </row>
    <row r="4576" spans="1:7" ht="24" customHeight="1" x14ac:dyDescent="0.2">
      <c r="A4576" s="287"/>
      <c r="D4576" s="97"/>
      <c r="E4576" s="98"/>
      <c r="F4576" s="273" t="s">
        <v>31</v>
      </c>
      <c r="G4576" s="288">
        <f>SUBTOTAL(9,G4562:G4575)</f>
        <v>0</v>
      </c>
    </row>
    <row r="4577" spans="1:7" ht="24" customHeight="1" x14ac:dyDescent="0.2">
      <c r="A4577" s="287"/>
      <c r="C4577" s="107" t="s">
        <v>605</v>
      </c>
      <c r="D4577" s="97"/>
      <c r="E4577" s="98"/>
      <c r="G4577" s="289"/>
    </row>
    <row r="4578" spans="1:7" s="229" customFormat="1" ht="24" customHeight="1" x14ac:dyDescent="0.2">
      <c r="A4578" s="224" t="str">
        <f t="shared" ref="A4578:A4585" si="1371">IFERROR(VLOOKUP(C4578,Tabla_Insumos,4,FALSE),"")</f>
        <v/>
      </c>
      <c r="B4578" s="222">
        <f t="shared" ref="B4578:B4585" si="1372">IFERROR(VLOOKUP(A4578,Tabla_Indices,5,FALSE),"")</f>
        <v>0</v>
      </c>
      <c r="C4578" s="223"/>
      <c r="D4578" s="224" t="str">
        <f t="shared" ref="D4578:D4585" si="1373">IFERROR(VLOOKUP(C4578,Tabla_Insumos,2,FALSE),"")</f>
        <v/>
      </c>
      <c r="E4578" s="225"/>
      <c r="F4578" s="228">
        <f t="shared" ref="F4578:F4585" si="1374">IFERROR(VLOOKUP(C4578,Tabla_Insumos,3,FALSE),0)</f>
        <v>0</v>
      </c>
      <c r="G4578" s="286">
        <f>ROUND(E4578*F4578,2)</f>
        <v>0</v>
      </c>
    </row>
    <row r="4579" spans="1:7" s="229" customFormat="1" ht="24" customHeight="1" x14ac:dyDescent="0.2">
      <c r="A4579" s="224" t="str">
        <f t="shared" si="1371"/>
        <v/>
      </c>
      <c r="B4579" s="222">
        <f t="shared" si="1372"/>
        <v>0</v>
      </c>
      <c r="C4579" s="223"/>
      <c r="D4579" s="224" t="str">
        <f t="shared" si="1373"/>
        <v/>
      </c>
      <c r="E4579" s="225"/>
      <c r="F4579" s="228">
        <f t="shared" si="1374"/>
        <v>0</v>
      </c>
      <c r="G4579" s="286">
        <f>ROUND(E4579*F4579,2)</f>
        <v>0</v>
      </c>
    </row>
    <row r="4580" spans="1:7" s="229" customFormat="1" ht="24" customHeight="1" x14ac:dyDescent="0.2">
      <c r="A4580" s="224" t="str">
        <f t="shared" si="1371"/>
        <v/>
      </c>
      <c r="B4580" s="222">
        <f t="shared" si="1372"/>
        <v>0</v>
      </c>
      <c r="C4580" s="223"/>
      <c r="D4580" s="224" t="str">
        <f t="shared" si="1373"/>
        <v/>
      </c>
      <c r="E4580" s="225"/>
      <c r="F4580" s="228">
        <f t="shared" si="1374"/>
        <v>0</v>
      </c>
      <c r="G4580" s="286">
        <f t="shared" ref="G4580:G4585" si="1375">ROUND(E4580*F4580,2)</f>
        <v>0</v>
      </c>
    </row>
    <row r="4581" spans="1:7" s="229" customFormat="1" ht="24" customHeight="1" x14ac:dyDescent="0.2">
      <c r="A4581" s="224" t="str">
        <f t="shared" si="1371"/>
        <v/>
      </c>
      <c r="B4581" s="222">
        <f t="shared" si="1372"/>
        <v>0</v>
      </c>
      <c r="C4581" s="223"/>
      <c r="D4581" s="224" t="str">
        <f t="shared" si="1373"/>
        <v/>
      </c>
      <c r="E4581" s="225"/>
      <c r="F4581" s="228">
        <f t="shared" si="1374"/>
        <v>0</v>
      </c>
      <c r="G4581" s="286">
        <f t="shared" si="1375"/>
        <v>0</v>
      </c>
    </row>
    <row r="4582" spans="1:7" s="229" customFormat="1" ht="24" customHeight="1" x14ac:dyDescent="0.2">
      <c r="A4582" s="224" t="str">
        <f t="shared" si="1371"/>
        <v/>
      </c>
      <c r="B4582" s="222">
        <f t="shared" si="1372"/>
        <v>0</v>
      </c>
      <c r="C4582" s="223"/>
      <c r="D4582" s="224" t="str">
        <f t="shared" si="1373"/>
        <v/>
      </c>
      <c r="E4582" s="225"/>
      <c r="F4582" s="226">
        <f t="shared" si="1374"/>
        <v>0</v>
      </c>
      <c r="G4582" s="286">
        <f t="shared" si="1375"/>
        <v>0</v>
      </c>
    </row>
    <row r="4583" spans="1:7" s="229" customFormat="1" ht="24" customHeight="1" x14ac:dyDescent="0.2">
      <c r="A4583" s="224" t="str">
        <f t="shared" si="1371"/>
        <v/>
      </c>
      <c r="B4583" s="222">
        <f t="shared" si="1372"/>
        <v>0</v>
      </c>
      <c r="C4583" s="223"/>
      <c r="D4583" s="224" t="str">
        <f t="shared" si="1373"/>
        <v/>
      </c>
      <c r="E4583" s="225"/>
      <c r="F4583" s="226">
        <f t="shared" si="1374"/>
        <v>0</v>
      </c>
      <c r="G4583" s="286">
        <f t="shared" si="1375"/>
        <v>0</v>
      </c>
    </row>
    <row r="4584" spans="1:7" s="229" customFormat="1" ht="24" customHeight="1" x14ac:dyDescent="0.2">
      <c r="A4584" s="224" t="str">
        <f t="shared" si="1371"/>
        <v/>
      </c>
      <c r="B4584" s="222">
        <f t="shared" si="1372"/>
        <v>0</v>
      </c>
      <c r="C4584" s="223"/>
      <c r="D4584" s="224" t="str">
        <f t="shared" si="1373"/>
        <v/>
      </c>
      <c r="E4584" s="225"/>
      <c r="F4584" s="226">
        <f t="shared" si="1374"/>
        <v>0</v>
      </c>
      <c r="G4584" s="286">
        <f t="shared" si="1375"/>
        <v>0</v>
      </c>
    </row>
    <row r="4585" spans="1:7" s="229" customFormat="1" ht="24" customHeight="1" x14ac:dyDescent="0.2">
      <c r="A4585" s="224" t="str">
        <f t="shared" si="1371"/>
        <v/>
      </c>
      <c r="B4585" s="222">
        <f t="shared" si="1372"/>
        <v>0</v>
      </c>
      <c r="C4585" s="223"/>
      <c r="D4585" s="224" t="str">
        <f t="shared" si="1373"/>
        <v/>
      </c>
      <c r="E4585" s="225"/>
      <c r="F4585" s="226">
        <f t="shared" si="1374"/>
        <v>0</v>
      </c>
      <c r="G4585" s="286">
        <f t="shared" si="1375"/>
        <v>0</v>
      </c>
    </row>
    <row r="4586" spans="1:7" ht="24" customHeight="1" x14ac:dyDescent="0.2">
      <c r="A4586" s="287"/>
      <c r="D4586" s="97"/>
      <c r="E4586" s="98"/>
      <c r="F4586" s="273" t="s">
        <v>32</v>
      </c>
      <c r="G4586" s="288">
        <f>SUBTOTAL(9,G4578:G4585)</f>
        <v>0</v>
      </c>
    </row>
    <row r="4587" spans="1:7" ht="24" customHeight="1" x14ac:dyDescent="0.2">
      <c r="A4587" s="287"/>
      <c r="C4587" s="107" t="s">
        <v>606</v>
      </c>
      <c r="D4587" s="97"/>
      <c r="E4587" s="98"/>
      <c r="G4587" s="289"/>
    </row>
    <row r="4588" spans="1:7" s="229" customFormat="1" ht="24" customHeight="1" x14ac:dyDescent="0.2">
      <c r="A4588" s="224" t="str">
        <f t="shared" ref="A4588:A4596" si="1376">IFERROR(VLOOKUP(C4588,Tabla_Insumos,4,FALSE),"")</f>
        <v/>
      </c>
      <c r="B4588" s="222" t="str">
        <f t="shared" ref="B4588:B4596" si="1377">IFERROR(VLOOKUP(C4588,Tabla_Insumos,5,FALSE),"")</f>
        <v/>
      </c>
      <c r="C4588" s="223"/>
      <c r="D4588" s="224" t="str">
        <f t="shared" ref="D4588:D4596" si="1378">IFERROR(VLOOKUP(C4588,Tabla_Insumos,2,FALSE),"")</f>
        <v/>
      </c>
      <c r="E4588" s="225"/>
      <c r="F4588" s="226">
        <f t="shared" ref="F4588:F4596" si="1379">IFERROR(VLOOKUP(C4588,Tabla_Insumos,3,FALSE),0)</f>
        <v>0</v>
      </c>
      <c r="G4588" s="286">
        <f t="shared" ref="G4588:G4596" si="1380">ROUND(E4588*F4588,2)</f>
        <v>0</v>
      </c>
    </row>
    <row r="4589" spans="1:7" s="229" customFormat="1" ht="24" customHeight="1" x14ac:dyDescent="0.2">
      <c r="A4589" s="224" t="str">
        <f t="shared" si="1376"/>
        <v/>
      </c>
      <c r="B4589" s="222" t="str">
        <f t="shared" si="1377"/>
        <v/>
      </c>
      <c r="C4589" s="223"/>
      <c r="D4589" s="224" t="str">
        <f t="shared" si="1378"/>
        <v/>
      </c>
      <c r="E4589" s="225"/>
      <c r="F4589" s="226">
        <f t="shared" si="1379"/>
        <v>0</v>
      </c>
      <c r="G4589" s="286">
        <f t="shared" si="1380"/>
        <v>0</v>
      </c>
    </row>
    <row r="4590" spans="1:7" s="229" customFormat="1" ht="24" customHeight="1" x14ac:dyDescent="0.2">
      <c r="A4590" s="224" t="str">
        <f t="shared" si="1376"/>
        <v/>
      </c>
      <c r="B4590" s="222" t="str">
        <f t="shared" si="1377"/>
        <v/>
      </c>
      <c r="C4590" s="223"/>
      <c r="D4590" s="224" t="str">
        <f t="shared" si="1378"/>
        <v/>
      </c>
      <c r="E4590" s="225"/>
      <c r="F4590" s="226">
        <f t="shared" si="1379"/>
        <v>0</v>
      </c>
      <c r="G4590" s="286">
        <f t="shared" si="1380"/>
        <v>0</v>
      </c>
    </row>
    <row r="4591" spans="1:7" s="229" customFormat="1" ht="24" customHeight="1" x14ac:dyDescent="0.2">
      <c r="A4591" s="224" t="str">
        <f t="shared" si="1376"/>
        <v/>
      </c>
      <c r="B4591" s="222" t="str">
        <f t="shared" si="1377"/>
        <v/>
      </c>
      <c r="C4591" s="223"/>
      <c r="D4591" s="224" t="str">
        <f t="shared" si="1378"/>
        <v/>
      </c>
      <c r="E4591" s="225"/>
      <c r="F4591" s="226">
        <f t="shared" si="1379"/>
        <v>0</v>
      </c>
      <c r="G4591" s="286">
        <f t="shared" si="1380"/>
        <v>0</v>
      </c>
    </row>
    <row r="4592" spans="1:7" s="229" customFormat="1" ht="24" customHeight="1" x14ac:dyDescent="0.2">
      <c r="A4592" s="224" t="str">
        <f t="shared" si="1376"/>
        <v/>
      </c>
      <c r="B4592" s="222" t="str">
        <f t="shared" si="1377"/>
        <v/>
      </c>
      <c r="C4592" s="223"/>
      <c r="D4592" s="224" t="str">
        <f t="shared" si="1378"/>
        <v/>
      </c>
      <c r="E4592" s="225"/>
      <c r="F4592" s="226">
        <f t="shared" si="1379"/>
        <v>0</v>
      </c>
      <c r="G4592" s="286">
        <f t="shared" si="1380"/>
        <v>0</v>
      </c>
    </row>
    <row r="4593" spans="1:7" s="229" customFormat="1" ht="24" customHeight="1" x14ac:dyDescent="0.2">
      <c r="A4593" s="224" t="str">
        <f t="shared" si="1376"/>
        <v/>
      </c>
      <c r="B4593" s="222" t="str">
        <f t="shared" si="1377"/>
        <v/>
      </c>
      <c r="C4593" s="223"/>
      <c r="D4593" s="224" t="str">
        <f t="shared" si="1378"/>
        <v/>
      </c>
      <c r="E4593" s="225"/>
      <c r="F4593" s="226">
        <f t="shared" si="1379"/>
        <v>0</v>
      </c>
      <c r="G4593" s="286">
        <f t="shared" si="1380"/>
        <v>0</v>
      </c>
    </row>
    <row r="4594" spans="1:7" s="229" customFormat="1" ht="24" customHeight="1" x14ac:dyDescent="0.2">
      <c r="A4594" s="224" t="str">
        <f t="shared" si="1376"/>
        <v/>
      </c>
      <c r="B4594" s="222" t="str">
        <f t="shared" si="1377"/>
        <v/>
      </c>
      <c r="C4594" s="223"/>
      <c r="D4594" s="224" t="str">
        <f t="shared" si="1378"/>
        <v/>
      </c>
      <c r="E4594" s="225"/>
      <c r="F4594" s="226">
        <f t="shared" si="1379"/>
        <v>0</v>
      </c>
      <c r="G4594" s="286">
        <f t="shared" si="1380"/>
        <v>0</v>
      </c>
    </row>
    <row r="4595" spans="1:7" s="229" customFormat="1" ht="24" customHeight="1" x14ac:dyDescent="0.2">
      <c r="A4595" s="224" t="str">
        <f t="shared" si="1376"/>
        <v/>
      </c>
      <c r="B4595" s="222" t="str">
        <f t="shared" si="1377"/>
        <v/>
      </c>
      <c r="C4595" s="223"/>
      <c r="D4595" s="224" t="str">
        <f t="shared" si="1378"/>
        <v/>
      </c>
      <c r="E4595" s="225"/>
      <c r="F4595" s="226">
        <f t="shared" si="1379"/>
        <v>0</v>
      </c>
      <c r="G4595" s="286">
        <f t="shared" si="1380"/>
        <v>0</v>
      </c>
    </row>
    <row r="4596" spans="1:7" s="229" customFormat="1" ht="24" customHeight="1" x14ac:dyDescent="0.2">
      <c r="A4596" s="224" t="str">
        <f t="shared" si="1376"/>
        <v/>
      </c>
      <c r="B4596" s="222" t="str">
        <f t="shared" si="1377"/>
        <v/>
      </c>
      <c r="C4596" s="223"/>
      <c r="D4596" s="224" t="str">
        <f t="shared" si="1378"/>
        <v/>
      </c>
      <c r="E4596" s="225"/>
      <c r="F4596" s="226">
        <f t="shared" si="1379"/>
        <v>0</v>
      </c>
      <c r="G4596" s="286">
        <f t="shared" si="1380"/>
        <v>0</v>
      </c>
    </row>
    <row r="4597" spans="1:7" ht="24" customHeight="1" x14ac:dyDescent="0.2">
      <c r="A4597" s="290"/>
      <c r="B4597" s="97"/>
      <c r="D4597" s="97"/>
      <c r="E4597" s="98"/>
      <c r="F4597" s="273" t="s">
        <v>33</v>
      </c>
      <c r="G4597" s="288">
        <f>SUBTOTAL(9,G4588:G4596)</f>
        <v>0</v>
      </c>
    </row>
    <row r="4598" spans="1:7" ht="24" customHeight="1" x14ac:dyDescent="0.2">
      <c r="A4598" s="291"/>
      <c r="B4598" s="97"/>
      <c r="D4598" s="97"/>
      <c r="E4598" s="98"/>
      <c r="G4598" s="289"/>
    </row>
    <row r="4599" spans="1:7" ht="24" customHeight="1" x14ac:dyDescent="0.2">
      <c r="A4599" s="292" t="str">
        <f>B4557</f>
        <v/>
      </c>
      <c r="B4599" s="293" t="str">
        <f>C4557</f>
        <v/>
      </c>
      <c r="C4599" s="104"/>
      <c r="D4599" s="104" t="s">
        <v>34</v>
      </c>
      <c r="E4599" s="105"/>
      <c r="F4599" s="295" t="s">
        <v>35</v>
      </c>
      <c r="G4599" s="294">
        <f>SUBTOTAL(9,G4562:G4598)</f>
        <v>0</v>
      </c>
    </row>
    <row r="4601" spans="1:7" ht="24" customHeight="1" x14ac:dyDescent="0.2">
      <c r="A4601" s="274" t="s">
        <v>37</v>
      </c>
      <c r="B4601" s="275"/>
      <c r="C4601" s="275"/>
      <c r="D4601" s="275"/>
      <c r="E4601" s="275"/>
      <c r="F4601" s="275"/>
      <c r="G4601" s="276"/>
    </row>
    <row r="4602" spans="1:7" ht="24" customHeight="1" x14ac:dyDescent="0.2">
      <c r="A4602" s="277" t="s">
        <v>602</v>
      </c>
      <c r="B4602" s="93" t="str">
        <f>Comitente</f>
        <v>DIRECCION PROVINCIAL DE ESPACIOS VERDES</v>
      </c>
      <c r="C4602" s="89"/>
      <c r="D4602" s="94"/>
      <c r="E4602" s="94"/>
      <c r="F4602" s="95"/>
      <c r="G4602" s="278"/>
    </row>
    <row r="4603" spans="1:7" ht="24" customHeight="1" x14ac:dyDescent="0.2">
      <c r="A4603" s="277" t="s">
        <v>603</v>
      </c>
      <c r="B4603" s="93">
        <f>Contratista</f>
        <v>0</v>
      </c>
      <c r="C4603" s="90"/>
      <c r="D4603" s="90"/>
      <c r="E4603" s="90"/>
      <c r="F4603" s="96"/>
      <c r="G4603" s="279"/>
    </row>
    <row r="4604" spans="1:7" ht="24" customHeight="1" x14ac:dyDescent="0.2">
      <c r="A4604" s="277" t="s">
        <v>24</v>
      </c>
      <c r="B4604" s="93" t="str">
        <f>Obra</f>
        <v>MANTENIMIENTO DEL ÁREA VERDE Y SISITEMA DE RIEGO DEL 
PARQUE BELGRANO E INFINITO POR DESCUBRIR - RENGLON 3</v>
      </c>
      <c r="C4604" s="90"/>
      <c r="D4604" s="90"/>
      <c r="E4604" s="90"/>
      <c r="F4604" s="96" t="s">
        <v>38</v>
      </c>
      <c r="G4604" s="280">
        <f>Fecha_Base</f>
        <v>44908</v>
      </c>
    </row>
    <row r="4605" spans="1:7" ht="24" customHeight="1" x14ac:dyDescent="0.2">
      <c r="A4605" s="281" t="s">
        <v>601</v>
      </c>
      <c r="B4605" s="91" t="str">
        <f>Ubicación</f>
        <v>CAPITAL</v>
      </c>
      <c r="C4605" s="91"/>
      <c r="D4605" s="97"/>
      <c r="E4605" s="98"/>
      <c r="G4605" s="282"/>
    </row>
    <row r="4606" spans="1:7" ht="24" customHeight="1" x14ac:dyDescent="0.2">
      <c r="A4606" s="281" t="s">
        <v>39</v>
      </c>
      <c r="B4606" s="100" t="str">
        <f>IFERROR(VALUE(LEFT(B4607,FIND(".",B4607)-1)),"")</f>
        <v/>
      </c>
      <c r="C4606" s="92" t="str">
        <f>IFERROR(VLOOKUP(B4606,Tabla_CyP,2,FALSE),"")</f>
        <v/>
      </c>
      <c r="E4606" s="98"/>
      <c r="G4606" s="282"/>
    </row>
    <row r="4607" spans="1:7" ht="24" customHeight="1" x14ac:dyDescent="0.2">
      <c r="A4607" s="281" t="s">
        <v>25</v>
      </c>
      <c r="B4607" s="101" t="str">
        <f>IFERROR(VLOOKUP(COUNTIF($A$1:A4607,"ANALISIS DE PRECIOS"),Tabla_NumeroItem,2,FALSE),"")</f>
        <v/>
      </c>
      <c r="C4607" s="92" t="str">
        <f>IFERROR(VLOOKUP(B4607,Tabla_CyP,2,FALSE),"")</f>
        <v/>
      </c>
      <c r="D4607" s="97"/>
      <c r="E4607" s="98"/>
      <c r="F4607" s="96" t="s">
        <v>26</v>
      </c>
      <c r="G4607" s="283" t="str">
        <f>IFERROR(VLOOKUP(B4607,Tabla_CyP,4,FALSE),"")</f>
        <v/>
      </c>
    </row>
    <row r="4608" spans="1:7" ht="24" customHeight="1" x14ac:dyDescent="0.2">
      <c r="A4608" s="281"/>
      <c r="B4608" s="91"/>
      <c r="D4608" s="97"/>
      <c r="E4608" s="98"/>
      <c r="G4608" s="282"/>
    </row>
    <row r="4609" spans="1:123" ht="24" customHeight="1" x14ac:dyDescent="0.2">
      <c r="A4609" s="331" t="s">
        <v>507</v>
      </c>
      <c r="B4609" s="332"/>
      <c r="C4609" s="333" t="s">
        <v>0</v>
      </c>
      <c r="D4609" s="333" t="s">
        <v>27</v>
      </c>
      <c r="E4609" s="335" t="s">
        <v>28</v>
      </c>
      <c r="F4609" s="337" t="s">
        <v>29</v>
      </c>
      <c r="G4609" s="337" t="s">
        <v>30</v>
      </c>
    </row>
    <row r="4610" spans="1:123" s="97" customFormat="1" ht="24" customHeight="1" x14ac:dyDescent="0.2">
      <c r="A4610" s="102" t="s">
        <v>508</v>
      </c>
      <c r="B4610" s="102" t="s">
        <v>509</v>
      </c>
      <c r="C4610" s="334"/>
      <c r="D4610" s="334"/>
      <c r="E4610" s="336"/>
      <c r="F4610" s="338"/>
      <c r="G4610" s="338"/>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284"/>
      <c r="B4611" s="103"/>
      <c r="C4611" s="143" t="s">
        <v>604</v>
      </c>
      <c r="D4611" s="104"/>
      <c r="E4611" s="105"/>
      <c r="F4611" s="106"/>
      <c r="G4611" s="285"/>
    </row>
    <row r="4612" spans="1:123" s="229" customFormat="1" ht="24" customHeight="1" x14ac:dyDescent="0.2">
      <c r="A4612" s="224" t="str">
        <f t="shared" ref="A4612:A4625" si="1381">IFERROR(VLOOKUP(C4612,Tabla_Insumos,4,FALSE),"")</f>
        <v/>
      </c>
      <c r="B4612" s="222" t="str">
        <f>IFERROR(VLOOKUP(C4612,Tabla_Insumos,5,FALSE),"")</f>
        <v/>
      </c>
      <c r="C4612" s="223"/>
      <c r="D4612" s="224" t="str">
        <f t="shared" ref="D4612:D4625" si="1382">IFERROR(VLOOKUP(C4612,Tabla_Insumos,2,FALSE),"")</f>
        <v/>
      </c>
      <c r="E4612" s="225"/>
      <c r="F4612" s="226">
        <f t="shared" ref="F4612:F4625" si="1383">IFERROR(VLOOKUP(C4612,Tabla_Insumos,3,FALSE),0)</f>
        <v>0</v>
      </c>
      <c r="G4612" s="286">
        <f>ROUND(E4612*F4612,2)</f>
        <v>0</v>
      </c>
    </row>
    <row r="4613" spans="1:123" s="229" customFormat="1" ht="24" customHeight="1" x14ac:dyDescent="0.2">
      <c r="A4613" s="224" t="str">
        <f t="shared" si="1381"/>
        <v/>
      </c>
      <c r="B4613" s="222" t="str">
        <f t="shared" ref="B4613:B4625" si="1384">IFERROR(VLOOKUP(C4613,Tabla_Insumos,5,FALSE),"")</f>
        <v/>
      </c>
      <c r="C4613" s="223"/>
      <c r="D4613" s="224" t="str">
        <f t="shared" si="1382"/>
        <v/>
      </c>
      <c r="E4613" s="225"/>
      <c r="F4613" s="226">
        <f t="shared" si="1383"/>
        <v>0</v>
      </c>
      <c r="G4613" s="286">
        <f t="shared" ref="G4613:G4625" si="1385">ROUND(E4613*F4613,2)</f>
        <v>0</v>
      </c>
    </row>
    <row r="4614" spans="1:123" s="229" customFormat="1" ht="24" customHeight="1" x14ac:dyDescent="0.2">
      <c r="A4614" s="224" t="str">
        <f t="shared" si="1381"/>
        <v/>
      </c>
      <c r="B4614" s="222" t="str">
        <f t="shared" si="1384"/>
        <v/>
      </c>
      <c r="C4614" s="223"/>
      <c r="D4614" s="224" t="str">
        <f t="shared" si="1382"/>
        <v/>
      </c>
      <c r="E4614" s="225"/>
      <c r="F4614" s="226">
        <f t="shared" si="1383"/>
        <v>0</v>
      </c>
      <c r="G4614" s="286">
        <f t="shared" si="1385"/>
        <v>0</v>
      </c>
    </row>
    <row r="4615" spans="1:123" s="229" customFormat="1" ht="24" customHeight="1" x14ac:dyDescent="0.2">
      <c r="A4615" s="224" t="str">
        <f t="shared" si="1381"/>
        <v/>
      </c>
      <c r="B4615" s="222" t="str">
        <f t="shared" si="1384"/>
        <v/>
      </c>
      <c r="C4615" s="223"/>
      <c r="D4615" s="224" t="str">
        <f t="shared" si="1382"/>
        <v/>
      </c>
      <c r="E4615" s="225"/>
      <c r="F4615" s="226">
        <f t="shared" si="1383"/>
        <v>0</v>
      </c>
      <c r="G4615" s="286">
        <f t="shared" si="1385"/>
        <v>0</v>
      </c>
    </row>
    <row r="4616" spans="1:123" s="229" customFormat="1" ht="24" customHeight="1" x14ac:dyDescent="0.2">
      <c r="A4616" s="224" t="str">
        <f t="shared" si="1381"/>
        <v/>
      </c>
      <c r="B4616" s="222" t="str">
        <f t="shared" si="1384"/>
        <v/>
      </c>
      <c r="C4616" s="223"/>
      <c r="D4616" s="224" t="str">
        <f t="shared" si="1382"/>
        <v/>
      </c>
      <c r="E4616" s="225"/>
      <c r="F4616" s="226">
        <f t="shared" si="1383"/>
        <v>0</v>
      </c>
      <c r="G4616" s="286">
        <f t="shared" si="1385"/>
        <v>0</v>
      </c>
    </row>
    <row r="4617" spans="1:123" s="229" customFormat="1" ht="24" customHeight="1" x14ac:dyDescent="0.2">
      <c r="A4617" s="224" t="str">
        <f t="shared" si="1381"/>
        <v/>
      </c>
      <c r="B4617" s="222" t="str">
        <f t="shared" si="1384"/>
        <v/>
      </c>
      <c r="C4617" s="223"/>
      <c r="D4617" s="224" t="str">
        <f t="shared" si="1382"/>
        <v/>
      </c>
      <c r="E4617" s="225"/>
      <c r="F4617" s="226">
        <f t="shared" si="1383"/>
        <v>0</v>
      </c>
      <c r="G4617" s="286">
        <f t="shared" si="1385"/>
        <v>0</v>
      </c>
    </row>
    <row r="4618" spans="1:123" s="229" customFormat="1" ht="24" customHeight="1" x14ac:dyDescent="0.2">
      <c r="A4618" s="224" t="str">
        <f t="shared" si="1381"/>
        <v/>
      </c>
      <c r="B4618" s="222" t="str">
        <f t="shared" si="1384"/>
        <v/>
      </c>
      <c r="C4618" s="223"/>
      <c r="D4618" s="224" t="str">
        <f t="shared" si="1382"/>
        <v/>
      </c>
      <c r="E4618" s="225"/>
      <c r="F4618" s="226">
        <f t="shared" si="1383"/>
        <v>0</v>
      </c>
      <c r="G4618" s="286">
        <f t="shared" si="1385"/>
        <v>0</v>
      </c>
    </row>
    <row r="4619" spans="1:123" s="229" customFormat="1" ht="24" customHeight="1" x14ac:dyDescent="0.2">
      <c r="A4619" s="224" t="str">
        <f t="shared" si="1381"/>
        <v/>
      </c>
      <c r="B4619" s="222" t="str">
        <f t="shared" si="1384"/>
        <v/>
      </c>
      <c r="C4619" s="223"/>
      <c r="D4619" s="224" t="str">
        <f t="shared" si="1382"/>
        <v/>
      </c>
      <c r="E4619" s="225"/>
      <c r="F4619" s="226">
        <f t="shared" si="1383"/>
        <v>0</v>
      </c>
      <c r="G4619" s="286">
        <f t="shared" si="1385"/>
        <v>0</v>
      </c>
    </row>
    <row r="4620" spans="1:123" s="229" customFormat="1" ht="24" customHeight="1" x14ac:dyDescent="0.2">
      <c r="A4620" s="224" t="str">
        <f t="shared" si="1381"/>
        <v/>
      </c>
      <c r="B4620" s="222" t="str">
        <f t="shared" si="1384"/>
        <v/>
      </c>
      <c r="C4620" s="223"/>
      <c r="D4620" s="224" t="str">
        <f t="shared" si="1382"/>
        <v/>
      </c>
      <c r="E4620" s="225"/>
      <c r="F4620" s="226">
        <f t="shared" si="1383"/>
        <v>0</v>
      </c>
      <c r="G4620" s="286">
        <f t="shared" si="1385"/>
        <v>0</v>
      </c>
    </row>
    <row r="4621" spans="1:123" s="229" customFormat="1" ht="24" customHeight="1" x14ac:dyDescent="0.2">
      <c r="A4621" s="224" t="str">
        <f t="shared" si="1381"/>
        <v/>
      </c>
      <c r="B4621" s="222" t="str">
        <f t="shared" si="1384"/>
        <v/>
      </c>
      <c r="C4621" s="223"/>
      <c r="D4621" s="224" t="str">
        <f t="shared" si="1382"/>
        <v/>
      </c>
      <c r="E4621" s="225"/>
      <c r="F4621" s="226">
        <f t="shared" si="1383"/>
        <v>0</v>
      </c>
      <c r="G4621" s="286">
        <f t="shared" si="1385"/>
        <v>0</v>
      </c>
    </row>
    <row r="4622" spans="1:123" s="229" customFormat="1" ht="24" customHeight="1" x14ac:dyDescent="0.2">
      <c r="A4622" s="224" t="str">
        <f t="shared" si="1381"/>
        <v/>
      </c>
      <c r="B4622" s="222" t="str">
        <f t="shared" si="1384"/>
        <v/>
      </c>
      <c r="C4622" s="223"/>
      <c r="D4622" s="224" t="str">
        <f t="shared" si="1382"/>
        <v/>
      </c>
      <c r="E4622" s="225"/>
      <c r="F4622" s="226">
        <f t="shared" si="1383"/>
        <v>0</v>
      </c>
      <c r="G4622" s="286">
        <f t="shared" si="1385"/>
        <v>0</v>
      </c>
    </row>
    <row r="4623" spans="1:123" s="229" customFormat="1" ht="24" customHeight="1" x14ac:dyDescent="0.2">
      <c r="A4623" s="224" t="str">
        <f t="shared" si="1381"/>
        <v/>
      </c>
      <c r="B4623" s="222" t="str">
        <f t="shared" si="1384"/>
        <v/>
      </c>
      <c r="C4623" s="223"/>
      <c r="D4623" s="224" t="str">
        <f t="shared" si="1382"/>
        <v/>
      </c>
      <c r="E4623" s="225"/>
      <c r="F4623" s="226">
        <f t="shared" si="1383"/>
        <v>0</v>
      </c>
      <c r="G4623" s="286">
        <f t="shared" si="1385"/>
        <v>0</v>
      </c>
    </row>
    <row r="4624" spans="1:123" s="229" customFormat="1" ht="24" customHeight="1" x14ac:dyDescent="0.2">
      <c r="A4624" s="224" t="str">
        <f t="shared" si="1381"/>
        <v/>
      </c>
      <c r="B4624" s="222" t="str">
        <f t="shared" si="1384"/>
        <v/>
      </c>
      <c r="C4624" s="223"/>
      <c r="D4624" s="224" t="str">
        <f t="shared" si="1382"/>
        <v/>
      </c>
      <c r="E4624" s="225"/>
      <c r="F4624" s="226">
        <f t="shared" si="1383"/>
        <v>0</v>
      </c>
      <c r="G4624" s="286">
        <f t="shared" si="1385"/>
        <v>0</v>
      </c>
    </row>
    <row r="4625" spans="1:7" s="229" customFormat="1" ht="24" customHeight="1" x14ac:dyDescent="0.2">
      <c r="A4625" s="224" t="str">
        <f t="shared" si="1381"/>
        <v/>
      </c>
      <c r="B4625" s="222" t="str">
        <f t="shared" si="1384"/>
        <v/>
      </c>
      <c r="C4625" s="223"/>
      <c r="D4625" s="224" t="str">
        <f t="shared" si="1382"/>
        <v/>
      </c>
      <c r="E4625" s="225"/>
      <c r="F4625" s="227">
        <f t="shared" si="1383"/>
        <v>0</v>
      </c>
      <c r="G4625" s="286">
        <f t="shared" si="1385"/>
        <v>0</v>
      </c>
    </row>
    <row r="4626" spans="1:7" ht="24" customHeight="1" x14ac:dyDescent="0.2">
      <c r="A4626" s="287"/>
      <c r="D4626" s="97"/>
      <c r="E4626" s="98"/>
      <c r="F4626" s="273" t="s">
        <v>31</v>
      </c>
      <c r="G4626" s="288">
        <f>SUBTOTAL(9,G4612:G4625)</f>
        <v>0</v>
      </c>
    </row>
    <row r="4627" spans="1:7" ht="24" customHeight="1" x14ac:dyDescent="0.2">
      <c r="A4627" s="287"/>
      <c r="C4627" s="107" t="s">
        <v>605</v>
      </c>
      <c r="D4627" s="97"/>
      <c r="E4627" s="98"/>
      <c r="G4627" s="289"/>
    </row>
    <row r="4628" spans="1:7" s="229" customFormat="1" ht="24" customHeight="1" x14ac:dyDescent="0.2">
      <c r="A4628" s="224" t="str">
        <f t="shared" ref="A4628:A4635" si="1386">IFERROR(VLOOKUP(C4628,Tabla_Insumos,4,FALSE),"")</f>
        <v/>
      </c>
      <c r="B4628" s="222">
        <f t="shared" ref="B4628:B4635" si="1387">IFERROR(VLOOKUP(A4628,Tabla_Indices,5,FALSE),"")</f>
        <v>0</v>
      </c>
      <c r="C4628" s="223"/>
      <c r="D4628" s="224" t="str">
        <f t="shared" ref="D4628:D4635" si="1388">IFERROR(VLOOKUP(C4628,Tabla_Insumos,2,FALSE),"")</f>
        <v/>
      </c>
      <c r="E4628" s="225"/>
      <c r="F4628" s="228">
        <f t="shared" ref="F4628:F4635" si="1389">IFERROR(VLOOKUP(C4628,Tabla_Insumos,3,FALSE),0)</f>
        <v>0</v>
      </c>
      <c r="G4628" s="286">
        <f>ROUND(E4628*F4628,2)</f>
        <v>0</v>
      </c>
    </row>
    <row r="4629" spans="1:7" s="229" customFormat="1" ht="24" customHeight="1" x14ac:dyDescent="0.2">
      <c r="A4629" s="224" t="str">
        <f t="shared" si="1386"/>
        <v/>
      </c>
      <c r="B4629" s="222">
        <f t="shared" si="1387"/>
        <v>0</v>
      </c>
      <c r="C4629" s="223"/>
      <c r="D4629" s="224" t="str">
        <f t="shared" si="1388"/>
        <v/>
      </c>
      <c r="E4629" s="225"/>
      <c r="F4629" s="228">
        <f t="shared" si="1389"/>
        <v>0</v>
      </c>
      <c r="G4629" s="286">
        <f>ROUND(E4629*F4629,2)</f>
        <v>0</v>
      </c>
    </row>
    <row r="4630" spans="1:7" s="229" customFormat="1" ht="24" customHeight="1" x14ac:dyDescent="0.2">
      <c r="A4630" s="224" t="str">
        <f t="shared" si="1386"/>
        <v/>
      </c>
      <c r="B4630" s="222">
        <f t="shared" si="1387"/>
        <v>0</v>
      </c>
      <c r="C4630" s="223"/>
      <c r="D4630" s="224" t="str">
        <f t="shared" si="1388"/>
        <v/>
      </c>
      <c r="E4630" s="225"/>
      <c r="F4630" s="228">
        <f t="shared" si="1389"/>
        <v>0</v>
      </c>
      <c r="G4630" s="286">
        <f t="shared" ref="G4630:G4635" si="1390">ROUND(E4630*F4630,2)</f>
        <v>0</v>
      </c>
    </row>
    <row r="4631" spans="1:7" s="229" customFormat="1" ht="24" customHeight="1" x14ac:dyDescent="0.2">
      <c r="A4631" s="224" t="str">
        <f t="shared" si="1386"/>
        <v/>
      </c>
      <c r="B4631" s="222">
        <f t="shared" si="1387"/>
        <v>0</v>
      </c>
      <c r="C4631" s="223"/>
      <c r="D4631" s="224" t="str">
        <f t="shared" si="1388"/>
        <v/>
      </c>
      <c r="E4631" s="225"/>
      <c r="F4631" s="228">
        <f t="shared" si="1389"/>
        <v>0</v>
      </c>
      <c r="G4631" s="286">
        <f t="shared" si="1390"/>
        <v>0</v>
      </c>
    </row>
    <row r="4632" spans="1:7" s="229" customFormat="1" ht="24" customHeight="1" x14ac:dyDescent="0.2">
      <c r="A4632" s="224" t="str">
        <f t="shared" si="1386"/>
        <v/>
      </c>
      <c r="B4632" s="222">
        <f t="shared" si="1387"/>
        <v>0</v>
      </c>
      <c r="C4632" s="223"/>
      <c r="D4632" s="224" t="str">
        <f t="shared" si="1388"/>
        <v/>
      </c>
      <c r="E4632" s="225"/>
      <c r="F4632" s="226">
        <f t="shared" si="1389"/>
        <v>0</v>
      </c>
      <c r="G4632" s="286">
        <f t="shared" si="1390"/>
        <v>0</v>
      </c>
    </row>
    <row r="4633" spans="1:7" s="229" customFormat="1" ht="24" customHeight="1" x14ac:dyDescent="0.2">
      <c r="A4633" s="224" t="str">
        <f t="shared" si="1386"/>
        <v/>
      </c>
      <c r="B4633" s="222">
        <f t="shared" si="1387"/>
        <v>0</v>
      </c>
      <c r="C4633" s="223"/>
      <c r="D4633" s="224" t="str">
        <f t="shared" si="1388"/>
        <v/>
      </c>
      <c r="E4633" s="225"/>
      <c r="F4633" s="226">
        <f t="shared" si="1389"/>
        <v>0</v>
      </c>
      <c r="G4633" s="286">
        <f t="shared" si="1390"/>
        <v>0</v>
      </c>
    </row>
    <row r="4634" spans="1:7" s="229" customFormat="1" ht="24" customHeight="1" x14ac:dyDescent="0.2">
      <c r="A4634" s="224" t="str">
        <f t="shared" si="1386"/>
        <v/>
      </c>
      <c r="B4634" s="222">
        <f t="shared" si="1387"/>
        <v>0</v>
      </c>
      <c r="C4634" s="223"/>
      <c r="D4634" s="224" t="str">
        <f t="shared" si="1388"/>
        <v/>
      </c>
      <c r="E4634" s="225"/>
      <c r="F4634" s="226">
        <f t="shared" si="1389"/>
        <v>0</v>
      </c>
      <c r="G4634" s="286">
        <f t="shared" si="1390"/>
        <v>0</v>
      </c>
    </row>
    <row r="4635" spans="1:7" s="229" customFormat="1" ht="24" customHeight="1" x14ac:dyDescent="0.2">
      <c r="A4635" s="224" t="str">
        <f t="shared" si="1386"/>
        <v/>
      </c>
      <c r="B4635" s="222">
        <f t="shared" si="1387"/>
        <v>0</v>
      </c>
      <c r="C4635" s="223"/>
      <c r="D4635" s="224" t="str">
        <f t="shared" si="1388"/>
        <v/>
      </c>
      <c r="E4635" s="225"/>
      <c r="F4635" s="226">
        <f t="shared" si="1389"/>
        <v>0</v>
      </c>
      <c r="G4635" s="286">
        <f t="shared" si="1390"/>
        <v>0</v>
      </c>
    </row>
    <row r="4636" spans="1:7" ht="24" customHeight="1" x14ac:dyDescent="0.2">
      <c r="A4636" s="287"/>
      <c r="D4636" s="97"/>
      <c r="E4636" s="98"/>
      <c r="F4636" s="273" t="s">
        <v>32</v>
      </c>
      <c r="G4636" s="288">
        <f>SUBTOTAL(9,G4628:G4635)</f>
        <v>0</v>
      </c>
    </row>
    <row r="4637" spans="1:7" ht="24" customHeight="1" x14ac:dyDescent="0.2">
      <c r="A4637" s="287"/>
      <c r="C4637" s="107" t="s">
        <v>606</v>
      </c>
      <c r="D4637" s="97"/>
      <c r="E4637" s="98"/>
      <c r="G4637" s="289"/>
    </row>
    <row r="4638" spans="1:7" s="229" customFormat="1" ht="24" customHeight="1" x14ac:dyDescent="0.2">
      <c r="A4638" s="224" t="str">
        <f t="shared" ref="A4638:A4646" si="1391">IFERROR(VLOOKUP(C4638,Tabla_Insumos,4,FALSE),"")</f>
        <v/>
      </c>
      <c r="B4638" s="222" t="str">
        <f t="shared" ref="B4638:B4646" si="1392">IFERROR(VLOOKUP(C4638,Tabla_Insumos,5,FALSE),"")</f>
        <v/>
      </c>
      <c r="C4638" s="223"/>
      <c r="D4638" s="224" t="str">
        <f t="shared" ref="D4638:D4646" si="1393">IFERROR(VLOOKUP(C4638,Tabla_Insumos,2,FALSE),"")</f>
        <v/>
      </c>
      <c r="E4638" s="225"/>
      <c r="F4638" s="226">
        <f t="shared" ref="F4638:F4646" si="1394">IFERROR(VLOOKUP(C4638,Tabla_Insumos,3,FALSE),0)</f>
        <v>0</v>
      </c>
      <c r="G4638" s="286">
        <f t="shared" ref="G4638:G4646" si="1395">ROUND(E4638*F4638,2)</f>
        <v>0</v>
      </c>
    </row>
    <row r="4639" spans="1:7" s="229" customFormat="1" ht="24" customHeight="1" x14ac:dyDescent="0.2">
      <c r="A4639" s="224" t="str">
        <f t="shared" si="1391"/>
        <v/>
      </c>
      <c r="B4639" s="222" t="str">
        <f t="shared" si="1392"/>
        <v/>
      </c>
      <c r="C4639" s="223"/>
      <c r="D4639" s="224" t="str">
        <f t="shared" si="1393"/>
        <v/>
      </c>
      <c r="E4639" s="225"/>
      <c r="F4639" s="226">
        <f t="shared" si="1394"/>
        <v>0</v>
      </c>
      <c r="G4639" s="286">
        <f t="shared" si="1395"/>
        <v>0</v>
      </c>
    </row>
    <row r="4640" spans="1:7" s="229" customFormat="1" ht="24" customHeight="1" x14ac:dyDescent="0.2">
      <c r="A4640" s="224" t="str">
        <f t="shared" si="1391"/>
        <v/>
      </c>
      <c r="B4640" s="222" t="str">
        <f t="shared" si="1392"/>
        <v/>
      </c>
      <c r="C4640" s="223"/>
      <c r="D4640" s="224" t="str">
        <f t="shared" si="1393"/>
        <v/>
      </c>
      <c r="E4640" s="225"/>
      <c r="F4640" s="226">
        <f t="shared" si="1394"/>
        <v>0</v>
      </c>
      <c r="G4640" s="286">
        <f t="shared" si="1395"/>
        <v>0</v>
      </c>
    </row>
    <row r="4641" spans="1:7" s="229" customFormat="1" ht="24" customHeight="1" x14ac:dyDescent="0.2">
      <c r="A4641" s="224" t="str">
        <f t="shared" si="1391"/>
        <v/>
      </c>
      <c r="B4641" s="222" t="str">
        <f t="shared" si="1392"/>
        <v/>
      </c>
      <c r="C4641" s="223"/>
      <c r="D4641" s="224" t="str">
        <f t="shared" si="1393"/>
        <v/>
      </c>
      <c r="E4641" s="225"/>
      <c r="F4641" s="226">
        <f t="shared" si="1394"/>
        <v>0</v>
      </c>
      <c r="G4641" s="286">
        <f t="shared" si="1395"/>
        <v>0</v>
      </c>
    </row>
    <row r="4642" spans="1:7" s="229" customFormat="1" ht="24" customHeight="1" x14ac:dyDescent="0.2">
      <c r="A4642" s="224" t="str">
        <f t="shared" si="1391"/>
        <v/>
      </c>
      <c r="B4642" s="222" t="str">
        <f t="shared" si="1392"/>
        <v/>
      </c>
      <c r="C4642" s="223"/>
      <c r="D4642" s="224" t="str">
        <f t="shared" si="1393"/>
        <v/>
      </c>
      <c r="E4642" s="225"/>
      <c r="F4642" s="226">
        <f t="shared" si="1394"/>
        <v>0</v>
      </c>
      <c r="G4642" s="286">
        <f t="shared" si="1395"/>
        <v>0</v>
      </c>
    </row>
    <row r="4643" spans="1:7" s="229" customFormat="1" ht="24" customHeight="1" x14ac:dyDescent="0.2">
      <c r="A4643" s="224" t="str">
        <f t="shared" si="1391"/>
        <v/>
      </c>
      <c r="B4643" s="222" t="str">
        <f t="shared" si="1392"/>
        <v/>
      </c>
      <c r="C4643" s="223"/>
      <c r="D4643" s="224" t="str">
        <f t="shared" si="1393"/>
        <v/>
      </c>
      <c r="E4643" s="225"/>
      <c r="F4643" s="226">
        <f t="shared" si="1394"/>
        <v>0</v>
      </c>
      <c r="G4643" s="286">
        <f t="shared" si="1395"/>
        <v>0</v>
      </c>
    </row>
    <row r="4644" spans="1:7" s="229" customFormat="1" ht="24" customHeight="1" x14ac:dyDescent="0.2">
      <c r="A4644" s="224" t="str">
        <f t="shared" si="1391"/>
        <v/>
      </c>
      <c r="B4644" s="222" t="str">
        <f t="shared" si="1392"/>
        <v/>
      </c>
      <c r="C4644" s="223"/>
      <c r="D4644" s="224" t="str">
        <f t="shared" si="1393"/>
        <v/>
      </c>
      <c r="E4644" s="225"/>
      <c r="F4644" s="226">
        <f t="shared" si="1394"/>
        <v>0</v>
      </c>
      <c r="G4644" s="286">
        <f t="shared" si="1395"/>
        <v>0</v>
      </c>
    </row>
    <row r="4645" spans="1:7" s="229" customFormat="1" ht="24" customHeight="1" x14ac:dyDescent="0.2">
      <c r="A4645" s="224" t="str">
        <f t="shared" si="1391"/>
        <v/>
      </c>
      <c r="B4645" s="222" t="str">
        <f t="shared" si="1392"/>
        <v/>
      </c>
      <c r="C4645" s="223"/>
      <c r="D4645" s="224" t="str">
        <f t="shared" si="1393"/>
        <v/>
      </c>
      <c r="E4645" s="225"/>
      <c r="F4645" s="226">
        <f t="shared" si="1394"/>
        <v>0</v>
      </c>
      <c r="G4645" s="286">
        <f t="shared" si="1395"/>
        <v>0</v>
      </c>
    </row>
    <row r="4646" spans="1:7" s="229" customFormat="1" ht="24" customHeight="1" x14ac:dyDescent="0.2">
      <c r="A4646" s="224" t="str">
        <f t="shared" si="1391"/>
        <v/>
      </c>
      <c r="B4646" s="222" t="str">
        <f t="shared" si="1392"/>
        <v/>
      </c>
      <c r="C4646" s="223"/>
      <c r="D4646" s="224" t="str">
        <f t="shared" si="1393"/>
        <v/>
      </c>
      <c r="E4646" s="225"/>
      <c r="F4646" s="226">
        <f t="shared" si="1394"/>
        <v>0</v>
      </c>
      <c r="G4646" s="286">
        <f t="shared" si="1395"/>
        <v>0</v>
      </c>
    </row>
    <row r="4647" spans="1:7" ht="24" customHeight="1" x14ac:dyDescent="0.2">
      <c r="A4647" s="290"/>
      <c r="B4647" s="97"/>
      <c r="D4647" s="97"/>
      <c r="E4647" s="98"/>
      <c r="F4647" s="273" t="s">
        <v>33</v>
      </c>
      <c r="G4647" s="288">
        <f>SUBTOTAL(9,G4638:G4646)</f>
        <v>0</v>
      </c>
    </row>
    <row r="4648" spans="1:7" ht="24" customHeight="1" x14ac:dyDescent="0.2">
      <c r="A4648" s="291"/>
      <c r="B4648" s="97"/>
      <c r="D4648" s="97"/>
      <c r="E4648" s="98"/>
      <c r="G4648" s="289"/>
    </row>
    <row r="4649" spans="1:7" ht="24" customHeight="1" x14ac:dyDescent="0.2">
      <c r="A4649" s="292" t="str">
        <f>B4607</f>
        <v/>
      </c>
      <c r="B4649" s="293" t="str">
        <f>C4607</f>
        <v/>
      </c>
      <c r="C4649" s="104"/>
      <c r="D4649" s="104" t="s">
        <v>34</v>
      </c>
      <c r="E4649" s="105"/>
      <c r="F4649" s="295" t="s">
        <v>35</v>
      </c>
      <c r="G4649" s="294">
        <f>SUBTOTAL(9,G4612:G4648)</f>
        <v>0</v>
      </c>
    </row>
    <row r="4651" spans="1:7" ht="24" customHeight="1" x14ac:dyDescent="0.2">
      <c r="A4651" s="274" t="s">
        <v>37</v>
      </c>
      <c r="B4651" s="275"/>
      <c r="C4651" s="275"/>
      <c r="D4651" s="275"/>
      <c r="E4651" s="275"/>
      <c r="F4651" s="275"/>
      <c r="G4651" s="276"/>
    </row>
    <row r="4652" spans="1:7" ht="24" customHeight="1" x14ac:dyDescent="0.2">
      <c r="A4652" s="277" t="s">
        <v>602</v>
      </c>
      <c r="B4652" s="93" t="str">
        <f>Comitente</f>
        <v>DIRECCION PROVINCIAL DE ESPACIOS VERDES</v>
      </c>
      <c r="C4652" s="89"/>
      <c r="D4652" s="94"/>
      <c r="E4652" s="94"/>
      <c r="F4652" s="95"/>
      <c r="G4652" s="278"/>
    </row>
    <row r="4653" spans="1:7" ht="24" customHeight="1" x14ac:dyDescent="0.2">
      <c r="A4653" s="277" t="s">
        <v>603</v>
      </c>
      <c r="B4653" s="93">
        <f>Contratista</f>
        <v>0</v>
      </c>
      <c r="C4653" s="90"/>
      <c r="D4653" s="90"/>
      <c r="E4653" s="90"/>
      <c r="F4653" s="96"/>
      <c r="G4653" s="279"/>
    </row>
    <row r="4654" spans="1:7" ht="24" customHeight="1" x14ac:dyDescent="0.2">
      <c r="A4654" s="277" t="s">
        <v>24</v>
      </c>
      <c r="B4654" s="93" t="str">
        <f>Obra</f>
        <v>MANTENIMIENTO DEL ÁREA VERDE Y SISITEMA DE RIEGO DEL 
PARQUE BELGRANO E INFINITO POR DESCUBRIR - RENGLON 3</v>
      </c>
      <c r="C4654" s="90"/>
      <c r="D4654" s="90"/>
      <c r="E4654" s="90"/>
      <c r="F4654" s="96" t="s">
        <v>38</v>
      </c>
      <c r="G4654" s="280">
        <f>Fecha_Base</f>
        <v>44908</v>
      </c>
    </row>
    <row r="4655" spans="1:7" ht="24" customHeight="1" x14ac:dyDescent="0.2">
      <c r="A4655" s="281" t="s">
        <v>601</v>
      </c>
      <c r="B4655" s="91" t="str">
        <f>Ubicación</f>
        <v>CAPITAL</v>
      </c>
      <c r="C4655" s="91"/>
      <c r="D4655" s="97"/>
      <c r="E4655" s="98"/>
      <c r="G4655" s="282"/>
    </row>
    <row r="4656" spans="1:7" ht="24" customHeight="1" x14ac:dyDescent="0.2">
      <c r="A4656" s="281" t="s">
        <v>39</v>
      </c>
      <c r="B4656" s="100" t="str">
        <f>IFERROR(VALUE(LEFT(B4657,FIND(".",B4657)-1)),"")</f>
        <v/>
      </c>
      <c r="C4656" s="92" t="str">
        <f>IFERROR(VLOOKUP(B4656,Tabla_CyP,2,FALSE),"")</f>
        <v/>
      </c>
      <c r="E4656" s="98"/>
      <c r="G4656" s="282"/>
    </row>
    <row r="4657" spans="1:123" ht="24" customHeight="1" x14ac:dyDescent="0.2">
      <c r="A4657" s="281" t="s">
        <v>25</v>
      </c>
      <c r="B4657" s="101" t="str">
        <f>IFERROR(VLOOKUP(COUNTIF($A$1:A4657,"ANALISIS DE PRECIOS"),Tabla_NumeroItem,2,FALSE),"")</f>
        <v/>
      </c>
      <c r="C4657" s="92" t="str">
        <f>IFERROR(VLOOKUP(B4657,Tabla_CyP,2,FALSE),"")</f>
        <v/>
      </c>
      <c r="D4657" s="97"/>
      <c r="E4657" s="98"/>
      <c r="F4657" s="96" t="s">
        <v>26</v>
      </c>
      <c r="G4657" s="283" t="str">
        <f>IFERROR(VLOOKUP(B4657,Tabla_CyP,4,FALSE),"")</f>
        <v/>
      </c>
    </row>
    <row r="4658" spans="1:123" ht="24" customHeight="1" x14ac:dyDescent="0.2">
      <c r="A4658" s="281"/>
      <c r="B4658" s="91"/>
      <c r="D4658" s="97"/>
      <c r="E4658" s="98"/>
      <c r="G4658" s="282"/>
    </row>
    <row r="4659" spans="1:123" ht="24" customHeight="1" x14ac:dyDescent="0.2">
      <c r="A4659" s="331" t="s">
        <v>507</v>
      </c>
      <c r="B4659" s="332"/>
      <c r="C4659" s="333" t="s">
        <v>0</v>
      </c>
      <c r="D4659" s="333" t="s">
        <v>27</v>
      </c>
      <c r="E4659" s="335" t="s">
        <v>28</v>
      </c>
      <c r="F4659" s="337" t="s">
        <v>29</v>
      </c>
      <c r="G4659" s="337" t="s">
        <v>30</v>
      </c>
    </row>
    <row r="4660" spans="1:123" s="97" customFormat="1" ht="24" customHeight="1" x14ac:dyDescent="0.2">
      <c r="A4660" s="102" t="s">
        <v>508</v>
      </c>
      <c r="B4660" s="102" t="s">
        <v>509</v>
      </c>
      <c r="C4660" s="334"/>
      <c r="D4660" s="334"/>
      <c r="E4660" s="336"/>
      <c r="F4660" s="338"/>
      <c r="G4660" s="338"/>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284"/>
      <c r="B4661" s="103"/>
      <c r="C4661" s="143" t="s">
        <v>604</v>
      </c>
      <c r="D4661" s="104"/>
      <c r="E4661" s="105"/>
      <c r="F4661" s="106"/>
      <c r="G4661" s="285"/>
    </row>
    <row r="4662" spans="1:123" s="229" customFormat="1" ht="24" customHeight="1" x14ac:dyDescent="0.2">
      <c r="A4662" s="224" t="str">
        <f t="shared" ref="A4662:A4675" si="1396">IFERROR(VLOOKUP(C4662,Tabla_Insumos,4,FALSE),"")</f>
        <v/>
      </c>
      <c r="B4662" s="222" t="str">
        <f>IFERROR(VLOOKUP(C4662,Tabla_Insumos,5,FALSE),"")</f>
        <v/>
      </c>
      <c r="C4662" s="223"/>
      <c r="D4662" s="224" t="str">
        <f t="shared" ref="D4662:D4675" si="1397">IFERROR(VLOOKUP(C4662,Tabla_Insumos,2,FALSE),"")</f>
        <v/>
      </c>
      <c r="E4662" s="225"/>
      <c r="F4662" s="226">
        <f t="shared" ref="F4662:F4675" si="1398">IFERROR(VLOOKUP(C4662,Tabla_Insumos,3,FALSE),0)</f>
        <v>0</v>
      </c>
      <c r="G4662" s="286">
        <f>ROUND(E4662*F4662,2)</f>
        <v>0</v>
      </c>
    </row>
    <row r="4663" spans="1:123" s="229" customFormat="1" ht="24" customHeight="1" x14ac:dyDescent="0.2">
      <c r="A4663" s="224" t="str">
        <f t="shared" si="1396"/>
        <v/>
      </c>
      <c r="B4663" s="222" t="str">
        <f t="shared" ref="B4663:B4675" si="1399">IFERROR(VLOOKUP(C4663,Tabla_Insumos,5,FALSE),"")</f>
        <v/>
      </c>
      <c r="C4663" s="223"/>
      <c r="D4663" s="224" t="str">
        <f t="shared" si="1397"/>
        <v/>
      </c>
      <c r="E4663" s="225"/>
      <c r="F4663" s="226">
        <f t="shared" si="1398"/>
        <v>0</v>
      </c>
      <c r="G4663" s="286">
        <f t="shared" ref="G4663:G4675" si="1400">ROUND(E4663*F4663,2)</f>
        <v>0</v>
      </c>
    </row>
    <row r="4664" spans="1:123" s="229" customFormat="1" ht="24" customHeight="1" x14ac:dyDescent="0.2">
      <c r="A4664" s="224" t="str">
        <f t="shared" si="1396"/>
        <v/>
      </c>
      <c r="B4664" s="222" t="str">
        <f t="shared" si="1399"/>
        <v/>
      </c>
      <c r="C4664" s="223"/>
      <c r="D4664" s="224" t="str">
        <f t="shared" si="1397"/>
        <v/>
      </c>
      <c r="E4664" s="225"/>
      <c r="F4664" s="226">
        <f t="shared" si="1398"/>
        <v>0</v>
      </c>
      <c r="G4664" s="286">
        <f t="shared" si="1400"/>
        <v>0</v>
      </c>
    </row>
    <row r="4665" spans="1:123" s="229" customFormat="1" ht="24" customHeight="1" x14ac:dyDescent="0.2">
      <c r="A4665" s="224" t="str">
        <f t="shared" si="1396"/>
        <v/>
      </c>
      <c r="B4665" s="222" t="str">
        <f t="shared" si="1399"/>
        <v/>
      </c>
      <c r="C4665" s="223"/>
      <c r="D4665" s="224" t="str">
        <f t="shared" si="1397"/>
        <v/>
      </c>
      <c r="E4665" s="225"/>
      <c r="F4665" s="226">
        <f t="shared" si="1398"/>
        <v>0</v>
      </c>
      <c r="G4665" s="286">
        <f t="shared" si="1400"/>
        <v>0</v>
      </c>
    </row>
    <row r="4666" spans="1:123" s="229" customFormat="1" ht="24" customHeight="1" x14ac:dyDescent="0.2">
      <c r="A4666" s="224" t="str">
        <f t="shared" si="1396"/>
        <v/>
      </c>
      <c r="B4666" s="222" t="str">
        <f t="shared" si="1399"/>
        <v/>
      </c>
      <c r="C4666" s="223"/>
      <c r="D4666" s="224" t="str">
        <f t="shared" si="1397"/>
        <v/>
      </c>
      <c r="E4666" s="225"/>
      <c r="F4666" s="226">
        <f t="shared" si="1398"/>
        <v>0</v>
      </c>
      <c r="G4666" s="286">
        <f t="shared" si="1400"/>
        <v>0</v>
      </c>
    </row>
    <row r="4667" spans="1:123" s="229" customFormat="1" ht="24" customHeight="1" x14ac:dyDescent="0.2">
      <c r="A4667" s="224" t="str">
        <f t="shared" si="1396"/>
        <v/>
      </c>
      <c r="B4667" s="222" t="str">
        <f t="shared" si="1399"/>
        <v/>
      </c>
      <c r="C4667" s="223"/>
      <c r="D4667" s="224" t="str">
        <f t="shared" si="1397"/>
        <v/>
      </c>
      <c r="E4667" s="225"/>
      <c r="F4667" s="226">
        <f t="shared" si="1398"/>
        <v>0</v>
      </c>
      <c r="G4667" s="286">
        <f t="shared" si="1400"/>
        <v>0</v>
      </c>
    </row>
    <row r="4668" spans="1:123" s="229" customFormat="1" ht="24" customHeight="1" x14ac:dyDescent="0.2">
      <c r="A4668" s="224" t="str">
        <f t="shared" si="1396"/>
        <v/>
      </c>
      <c r="B4668" s="222" t="str">
        <f t="shared" si="1399"/>
        <v/>
      </c>
      <c r="C4668" s="223"/>
      <c r="D4668" s="224" t="str">
        <f t="shared" si="1397"/>
        <v/>
      </c>
      <c r="E4668" s="225"/>
      <c r="F4668" s="226">
        <f t="shared" si="1398"/>
        <v>0</v>
      </c>
      <c r="G4668" s="286">
        <f t="shared" si="1400"/>
        <v>0</v>
      </c>
    </row>
    <row r="4669" spans="1:123" s="229" customFormat="1" ht="24" customHeight="1" x14ac:dyDescent="0.2">
      <c r="A4669" s="224" t="str">
        <f t="shared" si="1396"/>
        <v/>
      </c>
      <c r="B4669" s="222" t="str">
        <f t="shared" si="1399"/>
        <v/>
      </c>
      <c r="C4669" s="223"/>
      <c r="D4669" s="224" t="str">
        <f t="shared" si="1397"/>
        <v/>
      </c>
      <c r="E4669" s="225"/>
      <c r="F4669" s="226">
        <f t="shared" si="1398"/>
        <v>0</v>
      </c>
      <c r="G4669" s="286">
        <f t="shared" si="1400"/>
        <v>0</v>
      </c>
    </row>
    <row r="4670" spans="1:123" s="229" customFormat="1" ht="24" customHeight="1" x14ac:dyDescent="0.2">
      <c r="A4670" s="224" t="str">
        <f t="shared" si="1396"/>
        <v/>
      </c>
      <c r="B4670" s="222" t="str">
        <f t="shared" si="1399"/>
        <v/>
      </c>
      <c r="C4670" s="223"/>
      <c r="D4670" s="224" t="str">
        <f t="shared" si="1397"/>
        <v/>
      </c>
      <c r="E4670" s="225"/>
      <c r="F4670" s="226">
        <f t="shared" si="1398"/>
        <v>0</v>
      </c>
      <c r="G4670" s="286">
        <f t="shared" si="1400"/>
        <v>0</v>
      </c>
    </row>
    <row r="4671" spans="1:123" s="229" customFormat="1" ht="24" customHeight="1" x14ac:dyDescent="0.2">
      <c r="A4671" s="224" t="str">
        <f t="shared" si="1396"/>
        <v/>
      </c>
      <c r="B4671" s="222" t="str">
        <f t="shared" si="1399"/>
        <v/>
      </c>
      <c r="C4671" s="223"/>
      <c r="D4671" s="224" t="str">
        <f t="shared" si="1397"/>
        <v/>
      </c>
      <c r="E4671" s="225"/>
      <c r="F4671" s="226">
        <f t="shared" si="1398"/>
        <v>0</v>
      </c>
      <c r="G4671" s="286">
        <f t="shared" si="1400"/>
        <v>0</v>
      </c>
    </row>
    <row r="4672" spans="1:123" s="229" customFormat="1" ht="24" customHeight="1" x14ac:dyDescent="0.2">
      <c r="A4672" s="224" t="str">
        <f t="shared" si="1396"/>
        <v/>
      </c>
      <c r="B4672" s="222" t="str">
        <f t="shared" si="1399"/>
        <v/>
      </c>
      <c r="C4672" s="223"/>
      <c r="D4672" s="224" t="str">
        <f t="shared" si="1397"/>
        <v/>
      </c>
      <c r="E4672" s="225"/>
      <c r="F4672" s="226">
        <f t="shared" si="1398"/>
        <v>0</v>
      </c>
      <c r="G4672" s="286">
        <f t="shared" si="1400"/>
        <v>0</v>
      </c>
    </row>
    <row r="4673" spans="1:7" s="229" customFormat="1" ht="24" customHeight="1" x14ac:dyDescent="0.2">
      <c r="A4673" s="224" t="str">
        <f t="shared" si="1396"/>
        <v/>
      </c>
      <c r="B4673" s="222" t="str">
        <f t="shared" si="1399"/>
        <v/>
      </c>
      <c r="C4673" s="223"/>
      <c r="D4673" s="224" t="str">
        <f t="shared" si="1397"/>
        <v/>
      </c>
      <c r="E4673" s="225"/>
      <c r="F4673" s="226">
        <f t="shared" si="1398"/>
        <v>0</v>
      </c>
      <c r="G4673" s="286">
        <f t="shared" si="1400"/>
        <v>0</v>
      </c>
    </row>
    <row r="4674" spans="1:7" s="229" customFormat="1" ht="24" customHeight="1" x14ac:dyDescent="0.2">
      <c r="A4674" s="224" t="str">
        <f t="shared" si="1396"/>
        <v/>
      </c>
      <c r="B4674" s="222" t="str">
        <f t="shared" si="1399"/>
        <v/>
      </c>
      <c r="C4674" s="223"/>
      <c r="D4674" s="224" t="str">
        <f t="shared" si="1397"/>
        <v/>
      </c>
      <c r="E4674" s="225"/>
      <c r="F4674" s="226">
        <f t="shared" si="1398"/>
        <v>0</v>
      </c>
      <c r="G4674" s="286">
        <f t="shared" si="1400"/>
        <v>0</v>
      </c>
    </row>
    <row r="4675" spans="1:7" s="229" customFormat="1" ht="24" customHeight="1" x14ac:dyDescent="0.2">
      <c r="A4675" s="224" t="str">
        <f t="shared" si="1396"/>
        <v/>
      </c>
      <c r="B4675" s="222" t="str">
        <f t="shared" si="1399"/>
        <v/>
      </c>
      <c r="C4675" s="223"/>
      <c r="D4675" s="224" t="str">
        <f t="shared" si="1397"/>
        <v/>
      </c>
      <c r="E4675" s="225"/>
      <c r="F4675" s="227">
        <f t="shared" si="1398"/>
        <v>0</v>
      </c>
      <c r="G4675" s="286">
        <f t="shared" si="1400"/>
        <v>0</v>
      </c>
    </row>
    <row r="4676" spans="1:7" ht="24" customHeight="1" x14ac:dyDescent="0.2">
      <c r="A4676" s="287"/>
      <c r="D4676" s="97"/>
      <c r="E4676" s="98"/>
      <c r="F4676" s="273" t="s">
        <v>31</v>
      </c>
      <c r="G4676" s="288">
        <f>SUBTOTAL(9,G4662:G4675)</f>
        <v>0</v>
      </c>
    </row>
    <row r="4677" spans="1:7" ht="24" customHeight="1" x14ac:dyDescent="0.2">
      <c r="A4677" s="287"/>
      <c r="C4677" s="107" t="s">
        <v>605</v>
      </c>
      <c r="D4677" s="97"/>
      <c r="E4677" s="98"/>
      <c r="G4677" s="289"/>
    </row>
    <row r="4678" spans="1:7" s="229" customFormat="1" ht="24" customHeight="1" x14ac:dyDescent="0.2">
      <c r="A4678" s="224" t="str">
        <f t="shared" ref="A4678:A4685" si="1401">IFERROR(VLOOKUP(C4678,Tabla_Insumos,4,FALSE),"")</f>
        <v/>
      </c>
      <c r="B4678" s="222">
        <f t="shared" ref="B4678:B4685" si="1402">IFERROR(VLOOKUP(A4678,Tabla_Indices,5,FALSE),"")</f>
        <v>0</v>
      </c>
      <c r="C4678" s="223"/>
      <c r="D4678" s="224" t="str">
        <f t="shared" ref="D4678:D4685" si="1403">IFERROR(VLOOKUP(C4678,Tabla_Insumos,2,FALSE),"")</f>
        <v/>
      </c>
      <c r="E4678" s="225"/>
      <c r="F4678" s="228">
        <f t="shared" ref="F4678:F4685" si="1404">IFERROR(VLOOKUP(C4678,Tabla_Insumos,3,FALSE),0)</f>
        <v>0</v>
      </c>
      <c r="G4678" s="286">
        <f>ROUND(E4678*F4678,2)</f>
        <v>0</v>
      </c>
    </row>
    <row r="4679" spans="1:7" s="229" customFormat="1" ht="24" customHeight="1" x14ac:dyDescent="0.2">
      <c r="A4679" s="224" t="str">
        <f t="shared" si="1401"/>
        <v/>
      </c>
      <c r="B4679" s="222">
        <f t="shared" si="1402"/>
        <v>0</v>
      </c>
      <c r="C4679" s="223"/>
      <c r="D4679" s="224" t="str">
        <f t="shared" si="1403"/>
        <v/>
      </c>
      <c r="E4679" s="225"/>
      <c r="F4679" s="228">
        <f t="shared" si="1404"/>
        <v>0</v>
      </c>
      <c r="G4679" s="286">
        <f>ROUND(E4679*F4679,2)</f>
        <v>0</v>
      </c>
    </row>
    <row r="4680" spans="1:7" s="229" customFormat="1" ht="24" customHeight="1" x14ac:dyDescent="0.2">
      <c r="A4680" s="224" t="str">
        <f t="shared" si="1401"/>
        <v/>
      </c>
      <c r="B4680" s="222">
        <f t="shared" si="1402"/>
        <v>0</v>
      </c>
      <c r="C4680" s="223"/>
      <c r="D4680" s="224" t="str">
        <f t="shared" si="1403"/>
        <v/>
      </c>
      <c r="E4680" s="225"/>
      <c r="F4680" s="228">
        <f t="shared" si="1404"/>
        <v>0</v>
      </c>
      <c r="G4680" s="286">
        <f t="shared" ref="G4680:G4685" si="1405">ROUND(E4680*F4680,2)</f>
        <v>0</v>
      </c>
    </row>
    <row r="4681" spans="1:7" s="229" customFormat="1" ht="24" customHeight="1" x14ac:dyDescent="0.2">
      <c r="A4681" s="224" t="str">
        <f t="shared" si="1401"/>
        <v/>
      </c>
      <c r="B4681" s="222">
        <f t="shared" si="1402"/>
        <v>0</v>
      </c>
      <c r="C4681" s="223"/>
      <c r="D4681" s="224" t="str">
        <f t="shared" si="1403"/>
        <v/>
      </c>
      <c r="E4681" s="225"/>
      <c r="F4681" s="228">
        <f t="shared" si="1404"/>
        <v>0</v>
      </c>
      <c r="G4681" s="286">
        <f t="shared" si="1405"/>
        <v>0</v>
      </c>
    </row>
    <row r="4682" spans="1:7" s="229" customFormat="1" ht="24" customHeight="1" x14ac:dyDescent="0.2">
      <c r="A4682" s="224" t="str">
        <f t="shared" si="1401"/>
        <v/>
      </c>
      <c r="B4682" s="222">
        <f t="shared" si="1402"/>
        <v>0</v>
      </c>
      <c r="C4682" s="223"/>
      <c r="D4682" s="224" t="str">
        <f t="shared" si="1403"/>
        <v/>
      </c>
      <c r="E4682" s="225"/>
      <c r="F4682" s="226">
        <f t="shared" si="1404"/>
        <v>0</v>
      </c>
      <c r="G4682" s="286">
        <f t="shared" si="1405"/>
        <v>0</v>
      </c>
    </row>
    <row r="4683" spans="1:7" s="229" customFormat="1" ht="24" customHeight="1" x14ac:dyDescent="0.2">
      <c r="A4683" s="224" t="str">
        <f t="shared" si="1401"/>
        <v/>
      </c>
      <c r="B4683" s="222">
        <f t="shared" si="1402"/>
        <v>0</v>
      </c>
      <c r="C4683" s="223"/>
      <c r="D4683" s="224" t="str">
        <f t="shared" si="1403"/>
        <v/>
      </c>
      <c r="E4683" s="225"/>
      <c r="F4683" s="226">
        <f t="shared" si="1404"/>
        <v>0</v>
      </c>
      <c r="G4683" s="286">
        <f t="shared" si="1405"/>
        <v>0</v>
      </c>
    </row>
    <row r="4684" spans="1:7" s="229" customFormat="1" ht="24" customHeight="1" x14ac:dyDescent="0.2">
      <c r="A4684" s="224" t="str">
        <f t="shared" si="1401"/>
        <v/>
      </c>
      <c r="B4684" s="222">
        <f t="shared" si="1402"/>
        <v>0</v>
      </c>
      <c r="C4684" s="223"/>
      <c r="D4684" s="224" t="str">
        <f t="shared" si="1403"/>
        <v/>
      </c>
      <c r="E4684" s="225"/>
      <c r="F4684" s="226">
        <f t="shared" si="1404"/>
        <v>0</v>
      </c>
      <c r="G4684" s="286">
        <f t="shared" si="1405"/>
        <v>0</v>
      </c>
    </row>
    <row r="4685" spans="1:7" s="229" customFormat="1" ht="24" customHeight="1" x14ac:dyDescent="0.2">
      <c r="A4685" s="224" t="str">
        <f t="shared" si="1401"/>
        <v/>
      </c>
      <c r="B4685" s="222">
        <f t="shared" si="1402"/>
        <v>0</v>
      </c>
      <c r="C4685" s="223"/>
      <c r="D4685" s="224" t="str">
        <f t="shared" si="1403"/>
        <v/>
      </c>
      <c r="E4685" s="225"/>
      <c r="F4685" s="226">
        <f t="shared" si="1404"/>
        <v>0</v>
      </c>
      <c r="G4685" s="286">
        <f t="shared" si="1405"/>
        <v>0</v>
      </c>
    </row>
    <row r="4686" spans="1:7" ht="24" customHeight="1" x14ac:dyDescent="0.2">
      <c r="A4686" s="287"/>
      <c r="D4686" s="97"/>
      <c r="E4686" s="98"/>
      <c r="F4686" s="273" t="s">
        <v>32</v>
      </c>
      <c r="G4686" s="288">
        <f>SUBTOTAL(9,G4678:G4685)</f>
        <v>0</v>
      </c>
    </row>
    <row r="4687" spans="1:7" ht="24" customHeight="1" x14ac:dyDescent="0.2">
      <c r="A4687" s="287"/>
      <c r="C4687" s="107" t="s">
        <v>606</v>
      </c>
      <c r="D4687" s="97"/>
      <c r="E4687" s="98"/>
      <c r="G4687" s="289"/>
    </row>
    <row r="4688" spans="1:7" s="229" customFormat="1" ht="24" customHeight="1" x14ac:dyDescent="0.2">
      <c r="A4688" s="224" t="str">
        <f t="shared" ref="A4688:A4696" si="1406">IFERROR(VLOOKUP(C4688,Tabla_Insumos,4,FALSE),"")</f>
        <v/>
      </c>
      <c r="B4688" s="222" t="str">
        <f t="shared" ref="B4688:B4696" si="1407">IFERROR(VLOOKUP(C4688,Tabla_Insumos,5,FALSE),"")</f>
        <v/>
      </c>
      <c r="C4688" s="223"/>
      <c r="D4688" s="224" t="str">
        <f t="shared" ref="D4688:D4696" si="1408">IFERROR(VLOOKUP(C4688,Tabla_Insumos,2,FALSE),"")</f>
        <v/>
      </c>
      <c r="E4688" s="225"/>
      <c r="F4688" s="226">
        <f t="shared" ref="F4688:F4696" si="1409">IFERROR(VLOOKUP(C4688,Tabla_Insumos,3,FALSE),0)</f>
        <v>0</v>
      </c>
      <c r="G4688" s="286">
        <f t="shared" ref="G4688:G4696" si="1410">ROUND(E4688*F4688,2)</f>
        <v>0</v>
      </c>
    </row>
    <row r="4689" spans="1:7" s="229" customFormat="1" ht="24" customHeight="1" x14ac:dyDescent="0.2">
      <c r="A4689" s="224" t="str">
        <f t="shared" si="1406"/>
        <v/>
      </c>
      <c r="B4689" s="222" t="str">
        <f t="shared" si="1407"/>
        <v/>
      </c>
      <c r="C4689" s="223"/>
      <c r="D4689" s="224" t="str">
        <f t="shared" si="1408"/>
        <v/>
      </c>
      <c r="E4689" s="225"/>
      <c r="F4689" s="226">
        <f t="shared" si="1409"/>
        <v>0</v>
      </c>
      <c r="G4689" s="286">
        <f t="shared" si="1410"/>
        <v>0</v>
      </c>
    </row>
    <row r="4690" spans="1:7" s="229" customFormat="1" ht="24" customHeight="1" x14ac:dyDescent="0.2">
      <c r="A4690" s="224" t="str">
        <f t="shared" si="1406"/>
        <v/>
      </c>
      <c r="B4690" s="222" t="str">
        <f t="shared" si="1407"/>
        <v/>
      </c>
      <c r="C4690" s="223"/>
      <c r="D4690" s="224" t="str">
        <f t="shared" si="1408"/>
        <v/>
      </c>
      <c r="E4690" s="225"/>
      <c r="F4690" s="226">
        <f t="shared" si="1409"/>
        <v>0</v>
      </c>
      <c r="G4690" s="286">
        <f t="shared" si="1410"/>
        <v>0</v>
      </c>
    </row>
    <row r="4691" spans="1:7" s="229" customFormat="1" ht="24" customHeight="1" x14ac:dyDescent="0.2">
      <c r="A4691" s="224" t="str">
        <f t="shared" si="1406"/>
        <v/>
      </c>
      <c r="B4691" s="222" t="str">
        <f t="shared" si="1407"/>
        <v/>
      </c>
      <c r="C4691" s="223"/>
      <c r="D4691" s="224" t="str">
        <f t="shared" si="1408"/>
        <v/>
      </c>
      <c r="E4691" s="225"/>
      <c r="F4691" s="226">
        <f t="shared" si="1409"/>
        <v>0</v>
      </c>
      <c r="G4691" s="286">
        <f t="shared" si="1410"/>
        <v>0</v>
      </c>
    </row>
    <row r="4692" spans="1:7" s="229" customFormat="1" ht="24" customHeight="1" x14ac:dyDescent="0.2">
      <c r="A4692" s="224" t="str">
        <f t="shared" si="1406"/>
        <v/>
      </c>
      <c r="B4692" s="222" t="str">
        <f t="shared" si="1407"/>
        <v/>
      </c>
      <c r="C4692" s="223"/>
      <c r="D4692" s="224" t="str">
        <f t="shared" si="1408"/>
        <v/>
      </c>
      <c r="E4692" s="225"/>
      <c r="F4692" s="226">
        <f t="shared" si="1409"/>
        <v>0</v>
      </c>
      <c r="G4692" s="286">
        <f t="shared" si="1410"/>
        <v>0</v>
      </c>
    </row>
    <row r="4693" spans="1:7" s="229" customFormat="1" ht="24" customHeight="1" x14ac:dyDescent="0.2">
      <c r="A4693" s="224" t="str">
        <f t="shared" si="1406"/>
        <v/>
      </c>
      <c r="B4693" s="222" t="str">
        <f t="shared" si="1407"/>
        <v/>
      </c>
      <c r="C4693" s="223"/>
      <c r="D4693" s="224" t="str">
        <f t="shared" si="1408"/>
        <v/>
      </c>
      <c r="E4693" s="225"/>
      <c r="F4693" s="226">
        <f t="shared" si="1409"/>
        <v>0</v>
      </c>
      <c r="G4693" s="286">
        <f t="shared" si="1410"/>
        <v>0</v>
      </c>
    </row>
    <row r="4694" spans="1:7" s="229" customFormat="1" ht="24" customHeight="1" x14ac:dyDescent="0.2">
      <c r="A4694" s="224" t="str">
        <f t="shared" si="1406"/>
        <v/>
      </c>
      <c r="B4694" s="222" t="str">
        <f t="shared" si="1407"/>
        <v/>
      </c>
      <c r="C4694" s="223"/>
      <c r="D4694" s="224" t="str">
        <f t="shared" si="1408"/>
        <v/>
      </c>
      <c r="E4694" s="225"/>
      <c r="F4694" s="226">
        <f t="shared" si="1409"/>
        <v>0</v>
      </c>
      <c r="G4694" s="286">
        <f t="shared" si="1410"/>
        <v>0</v>
      </c>
    </row>
    <row r="4695" spans="1:7" s="229" customFormat="1" ht="24" customHeight="1" x14ac:dyDescent="0.2">
      <c r="A4695" s="224" t="str">
        <f t="shared" si="1406"/>
        <v/>
      </c>
      <c r="B4695" s="222" t="str">
        <f t="shared" si="1407"/>
        <v/>
      </c>
      <c r="C4695" s="223"/>
      <c r="D4695" s="224" t="str">
        <f t="shared" si="1408"/>
        <v/>
      </c>
      <c r="E4695" s="225"/>
      <c r="F4695" s="226">
        <f t="shared" si="1409"/>
        <v>0</v>
      </c>
      <c r="G4695" s="286">
        <f t="shared" si="1410"/>
        <v>0</v>
      </c>
    </row>
    <row r="4696" spans="1:7" s="229" customFormat="1" ht="24" customHeight="1" x14ac:dyDescent="0.2">
      <c r="A4696" s="224" t="str">
        <f t="shared" si="1406"/>
        <v/>
      </c>
      <c r="B4696" s="222" t="str">
        <f t="shared" si="1407"/>
        <v/>
      </c>
      <c r="C4696" s="223"/>
      <c r="D4696" s="224" t="str">
        <f t="shared" si="1408"/>
        <v/>
      </c>
      <c r="E4696" s="225"/>
      <c r="F4696" s="226">
        <f t="shared" si="1409"/>
        <v>0</v>
      </c>
      <c r="G4696" s="286">
        <f t="shared" si="1410"/>
        <v>0</v>
      </c>
    </row>
    <row r="4697" spans="1:7" ht="24" customHeight="1" x14ac:dyDescent="0.2">
      <c r="A4697" s="290"/>
      <c r="B4697" s="97"/>
      <c r="D4697" s="97"/>
      <c r="E4697" s="98"/>
      <c r="F4697" s="273" t="s">
        <v>33</v>
      </c>
      <c r="G4697" s="288">
        <f>SUBTOTAL(9,G4688:G4696)</f>
        <v>0</v>
      </c>
    </row>
    <row r="4698" spans="1:7" ht="24" customHeight="1" x14ac:dyDescent="0.2">
      <c r="A4698" s="291"/>
      <c r="B4698" s="97"/>
      <c r="D4698" s="97"/>
      <c r="E4698" s="98"/>
      <c r="G4698" s="289"/>
    </row>
    <row r="4699" spans="1:7" ht="24" customHeight="1" x14ac:dyDescent="0.2">
      <c r="A4699" s="292" t="str">
        <f>B4657</f>
        <v/>
      </c>
      <c r="B4699" s="293" t="str">
        <f>C4657</f>
        <v/>
      </c>
      <c r="C4699" s="104"/>
      <c r="D4699" s="104" t="s">
        <v>34</v>
      </c>
      <c r="E4699" s="105"/>
      <c r="F4699" s="295" t="s">
        <v>35</v>
      </c>
      <c r="G4699" s="294">
        <f>SUBTOTAL(9,G4662:G4698)</f>
        <v>0</v>
      </c>
    </row>
    <row r="4701" spans="1:7" ht="24" customHeight="1" x14ac:dyDescent="0.2">
      <c r="A4701" s="274" t="s">
        <v>37</v>
      </c>
      <c r="B4701" s="275"/>
      <c r="C4701" s="275"/>
      <c r="D4701" s="275"/>
      <c r="E4701" s="275"/>
      <c r="F4701" s="275"/>
      <c r="G4701" s="276"/>
    </row>
    <row r="4702" spans="1:7" ht="24" customHeight="1" x14ac:dyDescent="0.2">
      <c r="A4702" s="277" t="s">
        <v>602</v>
      </c>
      <c r="B4702" s="93" t="str">
        <f>Comitente</f>
        <v>DIRECCION PROVINCIAL DE ESPACIOS VERDES</v>
      </c>
      <c r="C4702" s="89"/>
      <c r="D4702" s="94"/>
      <c r="E4702" s="94"/>
      <c r="F4702" s="95"/>
      <c r="G4702" s="278"/>
    </row>
    <row r="4703" spans="1:7" ht="24" customHeight="1" x14ac:dyDescent="0.2">
      <c r="A4703" s="277" t="s">
        <v>603</v>
      </c>
      <c r="B4703" s="93">
        <f>Contratista</f>
        <v>0</v>
      </c>
      <c r="C4703" s="90"/>
      <c r="D4703" s="90"/>
      <c r="E4703" s="90"/>
      <c r="F4703" s="96"/>
      <c r="G4703" s="279"/>
    </row>
    <row r="4704" spans="1:7" ht="24" customHeight="1" x14ac:dyDescent="0.2">
      <c r="A4704" s="277" t="s">
        <v>24</v>
      </c>
      <c r="B4704" s="93" t="str">
        <f>Obra</f>
        <v>MANTENIMIENTO DEL ÁREA VERDE Y SISITEMA DE RIEGO DEL 
PARQUE BELGRANO E INFINITO POR DESCUBRIR - RENGLON 3</v>
      </c>
      <c r="C4704" s="90"/>
      <c r="D4704" s="90"/>
      <c r="E4704" s="90"/>
      <c r="F4704" s="96" t="s">
        <v>38</v>
      </c>
      <c r="G4704" s="280">
        <f>Fecha_Base</f>
        <v>44908</v>
      </c>
    </row>
    <row r="4705" spans="1:123" ht="24" customHeight="1" x14ac:dyDescent="0.2">
      <c r="A4705" s="281" t="s">
        <v>601</v>
      </c>
      <c r="B4705" s="91" t="str">
        <f>Ubicación</f>
        <v>CAPITAL</v>
      </c>
      <c r="C4705" s="91"/>
      <c r="D4705" s="97"/>
      <c r="E4705" s="98"/>
      <c r="G4705" s="282"/>
    </row>
    <row r="4706" spans="1:123" ht="24" customHeight="1" x14ac:dyDescent="0.2">
      <c r="A4706" s="281" t="s">
        <v>39</v>
      </c>
      <c r="B4706" s="100" t="str">
        <f>IFERROR(VALUE(LEFT(B4707,FIND(".",B4707)-1)),"")</f>
        <v/>
      </c>
      <c r="C4706" s="92" t="str">
        <f>IFERROR(VLOOKUP(B4706,Tabla_CyP,2,FALSE),"")</f>
        <v/>
      </c>
      <c r="E4706" s="98"/>
      <c r="G4706" s="282"/>
    </row>
    <row r="4707" spans="1:123" ht="24" customHeight="1" x14ac:dyDescent="0.2">
      <c r="A4707" s="281" t="s">
        <v>25</v>
      </c>
      <c r="B4707" s="101" t="str">
        <f>IFERROR(VLOOKUP(COUNTIF($A$1:A4707,"ANALISIS DE PRECIOS"),Tabla_NumeroItem,2,FALSE),"")</f>
        <v/>
      </c>
      <c r="C4707" s="92" t="str">
        <f>IFERROR(VLOOKUP(B4707,Tabla_CyP,2,FALSE),"")</f>
        <v/>
      </c>
      <c r="D4707" s="97"/>
      <c r="E4707" s="98"/>
      <c r="F4707" s="96" t="s">
        <v>26</v>
      </c>
      <c r="G4707" s="283" t="str">
        <f>IFERROR(VLOOKUP(B4707,Tabla_CyP,4,FALSE),"")</f>
        <v/>
      </c>
    </row>
    <row r="4708" spans="1:123" ht="24" customHeight="1" x14ac:dyDescent="0.2">
      <c r="A4708" s="281"/>
      <c r="B4708" s="91"/>
      <c r="D4708" s="97"/>
      <c r="E4708" s="98"/>
      <c r="G4708" s="282"/>
    </row>
    <row r="4709" spans="1:123" ht="24" customHeight="1" x14ac:dyDescent="0.2">
      <c r="A4709" s="331" t="s">
        <v>507</v>
      </c>
      <c r="B4709" s="332"/>
      <c r="C4709" s="333" t="s">
        <v>0</v>
      </c>
      <c r="D4709" s="333" t="s">
        <v>27</v>
      </c>
      <c r="E4709" s="335" t="s">
        <v>28</v>
      </c>
      <c r="F4709" s="337" t="s">
        <v>29</v>
      </c>
      <c r="G4709" s="337" t="s">
        <v>30</v>
      </c>
    </row>
    <row r="4710" spans="1:123" s="97" customFormat="1" ht="24" customHeight="1" x14ac:dyDescent="0.2">
      <c r="A4710" s="102" t="s">
        <v>508</v>
      </c>
      <c r="B4710" s="102" t="s">
        <v>509</v>
      </c>
      <c r="C4710" s="334"/>
      <c r="D4710" s="334"/>
      <c r="E4710" s="336"/>
      <c r="F4710" s="338"/>
      <c r="G4710" s="338"/>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284"/>
      <c r="B4711" s="103"/>
      <c r="C4711" s="143" t="s">
        <v>604</v>
      </c>
      <c r="D4711" s="104"/>
      <c r="E4711" s="105"/>
      <c r="F4711" s="106"/>
      <c r="G4711" s="285"/>
    </row>
    <row r="4712" spans="1:123" s="229" customFormat="1" ht="24" customHeight="1" x14ac:dyDescent="0.2">
      <c r="A4712" s="224" t="str">
        <f t="shared" ref="A4712:A4725" si="1411">IFERROR(VLOOKUP(C4712,Tabla_Insumos,4,FALSE),"")</f>
        <v/>
      </c>
      <c r="B4712" s="222" t="str">
        <f>IFERROR(VLOOKUP(C4712,Tabla_Insumos,5,FALSE),"")</f>
        <v/>
      </c>
      <c r="C4712" s="223"/>
      <c r="D4712" s="224" t="str">
        <f t="shared" ref="D4712:D4725" si="1412">IFERROR(VLOOKUP(C4712,Tabla_Insumos,2,FALSE),"")</f>
        <v/>
      </c>
      <c r="E4712" s="225"/>
      <c r="F4712" s="226">
        <f t="shared" ref="F4712:F4725" si="1413">IFERROR(VLOOKUP(C4712,Tabla_Insumos,3,FALSE),0)</f>
        <v>0</v>
      </c>
      <c r="G4712" s="286">
        <f>ROUND(E4712*F4712,2)</f>
        <v>0</v>
      </c>
    </row>
    <row r="4713" spans="1:123" s="229" customFormat="1" ht="24" customHeight="1" x14ac:dyDescent="0.2">
      <c r="A4713" s="224" t="str">
        <f t="shared" si="1411"/>
        <v/>
      </c>
      <c r="B4713" s="222" t="str">
        <f t="shared" ref="B4713:B4725" si="1414">IFERROR(VLOOKUP(C4713,Tabla_Insumos,5,FALSE),"")</f>
        <v/>
      </c>
      <c r="C4713" s="223"/>
      <c r="D4713" s="224" t="str">
        <f t="shared" si="1412"/>
        <v/>
      </c>
      <c r="E4713" s="225"/>
      <c r="F4713" s="226">
        <f t="shared" si="1413"/>
        <v>0</v>
      </c>
      <c r="G4713" s="286">
        <f t="shared" ref="G4713:G4725" si="1415">ROUND(E4713*F4713,2)</f>
        <v>0</v>
      </c>
    </row>
    <row r="4714" spans="1:123" s="229" customFormat="1" ht="24" customHeight="1" x14ac:dyDescent="0.2">
      <c r="A4714" s="224" t="str">
        <f t="shared" si="1411"/>
        <v/>
      </c>
      <c r="B4714" s="222" t="str">
        <f t="shared" si="1414"/>
        <v/>
      </c>
      <c r="C4714" s="223"/>
      <c r="D4714" s="224" t="str">
        <f t="shared" si="1412"/>
        <v/>
      </c>
      <c r="E4714" s="225"/>
      <c r="F4714" s="226">
        <f t="shared" si="1413"/>
        <v>0</v>
      </c>
      <c r="G4714" s="286">
        <f t="shared" si="1415"/>
        <v>0</v>
      </c>
    </row>
    <row r="4715" spans="1:123" s="229" customFormat="1" ht="24" customHeight="1" x14ac:dyDescent="0.2">
      <c r="A4715" s="224" t="str">
        <f t="shared" si="1411"/>
        <v/>
      </c>
      <c r="B4715" s="222" t="str">
        <f t="shared" si="1414"/>
        <v/>
      </c>
      <c r="C4715" s="223"/>
      <c r="D4715" s="224" t="str">
        <f t="shared" si="1412"/>
        <v/>
      </c>
      <c r="E4715" s="225"/>
      <c r="F4715" s="226">
        <f t="shared" si="1413"/>
        <v>0</v>
      </c>
      <c r="G4715" s="286">
        <f t="shared" si="1415"/>
        <v>0</v>
      </c>
    </row>
    <row r="4716" spans="1:123" s="229" customFormat="1" ht="24" customHeight="1" x14ac:dyDescent="0.2">
      <c r="A4716" s="224" t="str">
        <f t="shared" si="1411"/>
        <v/>
      </c>
      <c r="B4716" s="222" t="str">
        <f t="shared" si="1414"/>
        <v/>
      </c>
      <c r="C4716" s="223"/>
      <c r="D4716" s="224" t="str">
        <f t="shared" si="1412"/>
        <v/>
      </c>
      <c r="E4716" s="225"/>
      <c r="F4716" s="226">
        <f t="shared" si="1413"/>
        <v>0</v>
      </c>
      <c r="G4716" s="286">
        <f t="shared" si="1415"/>
        <v>0</v>
      </c>
    </row>
    <row r="4717" spans="1:123" s="229" customFormat="1" ht="24" customHeight="1" x14ac:dyDescent="0.2">
      <c r="A4717" s="224" t="str">
        <f t="shared" si="1411"/>
        <v/>
      </c>
      <c r="B4717" s="222" t="str">
        <f t="shared" si="1414"/>
        <v/>
      </c>
      <c r="C4717" s="223"/>
      <c r="D4717" s="224" t="str">
        <f t="shared" si="1412"/>
        <v/>
      </c>
      <c r="E4717" s="225"/>
      <c r="F4717" s="226">
        <f t="shared" si="1413"/>
        <v>0</v>
      </c>
      <c r="G4717" s="286">
        <f t="shared" si="1415"/>
        <v>0</v>
      </c>
    </row>
    <row r="4718" spans="1:123" s="229" customFormat="1" ht="24" customHeight="1" x14ac:dyDescent="0.2">
      <c r="A4718" s="224" t="str">
        <f t="shared" si="1411"/>
        <v/>
      </c>
      <c r="B4718" s="222" t="str">
        <f t="shared" si="1414"/>
        <v/>
      </c>
      <c r="C4718" s="223"/>
      <c r="D4718" s="224" t="str">
        <f t="shared" si="1412"/>
        <v/>
      </c>
      <c r="E4718" s="225"/>
      <c r="F4718" s="226">
        <f t="shared" si="1413"/>
        <v>0</v>
      </c>
      <c r="G4718" s="286">
        <f t="shared" si="1415"/>
        <v>0</v>
      </c>
    </row>
    <row r="4719" spans="1:123" s="229" customFormat="1" ht="24" customHeight="1" x14ac:dyDescent="0.2">
      <c r="A4719" s="224" t="str">
        <f t="shared" si="1411"/>
        <v/>
      </c>
      <c r="B4719" s="222" t="str">
        <f t="shared" si="1414"/>
        <v/>
      </c>
      <c r="C4719" s="223"/>
      <c r="D4719" s="224" t="str">
        <f t="shared" si="1412"/>
        <v/>
      </c>
      <c r="E4719" s="225"/>
      <c r="F4719" s="226">
        <f t="shared" si="1413"/>
        <v>0</v>
      </c>
      <c r="G4719" s="286">
        <f t="shared" si="1415"/>
        <v>0</v>
      </c>
    </row>
    <row r="4720" spans="1:123" s="229" customFormat="1" ht="24" customHeight="1" x14ac:dyDescent="0.2">
      <c r="A4720" s="224" t="str">
        <f t="shared" si="1411"/>
        <v/>
      </c>
      <c r="B4720" s="222" t="str">
        <f t="shared" si="1414"/>
        <v/>
      </c>
      <c r="C4720" s="223"/>
      <c r="D4720" s="224" t="str">
        <f t="shared" si="1412"/>
        <v/>
      </c>
      <c r="E4720" s="225"/>
      <c r="F4720" s="226">
        <f t="shared" si="1413"/>
        <v>0</v>
      </c>
      <c r="G4720" s="286">
        <f t="shared" si="1415"/>
        <v>0</v>
      </c>
    </row>
    <row r="4721" spans="1:7" s="229" customFormat="1" ht="24" customHeight="1" x14ac:dyDescent="0.2">
      <c r="A4721" s="224" t="str">
        <f t="shared" si="1411"/>
        <v/>
      </c>
      <c r="B4721" s="222" t="str">
        <f t="shared" si="1414"/>
        <v/>
      </c>
      <c r="C4721" s="223"/>
      <c r="D4721" s="224" t="str">
        <f t="shared" si="1412"/>
        <v/>
      </c>
      <c r="E4721" s="225"/>
      <c r="F4721" s="226">
        <f t="shared" si="1413"/>
        <v>0</v>
      </c>
      <c r="G4721" s="286">
        <f t="shared" si="1415"/>
        <v>0</v>
      </c>
    </row>
    <row r="4722" spans="1:7" s="229" customFormat="1" ht="24" customHeight="1" x14ac:dyDescent="0.2">
      <c r="A4722" s="224" t="str">
        <f t="shared" si="1411"/>
        <v/>
      </c>
      <c r="B4722" s="222" t="str">
        <f t="shared" si="1414"/>
        <v/>
      </c>
      <c r="C4722" s="223"/>
      <c r="D4722" s="224" t="str">
        <f t="shared" si="1412"/>
        <v/>
      </c>
      <c r="E4722" s="225"/>
      <c r="F4722" s="226">
        <f t="shared" si="1413"/>
        <v>0</v>
      </c>
      <c r="G4722" s="286">
        <f t="shared" si="1415"/>
        <v>0</v>
      </c>
    </row>
    <row r="4723" spans="1:7" s="229" customFormat="1" ht="24" customHeight="1" x14ac:dyDescent="0.2">
      <c r="A4723" s="224" t="str">
        <f t="shared" si="1411"/>
        <v/>
      </c>
      <c r="B4723" s="222" t="str">
        <f t="shared" si="1414"/>
        <v/>
      </c>
      <c r="C4723" s="223"/>
      <c r="D4723" s="224" t="str">
        <f t="shared" si="1412"/>
        <v/>
      </c>
      <c r="E4723" s="225"/>
      <c r="F4723" s="226">
        <f t="shared" si="1413"/>
        <v>0</v>
      </c>
      <c r="G4723" s="286">
        <f t="shared" si="1415"/>
        <v>0</v>
      </c>
    </row>
    <row r="4724" spans="1:7" s="229" customFormat="1" ht="24" customHeight="1" x14ac:dyDescent="0.2">
      <c r="A4724" s="224" t="str">
        <f t="shared" si="1411"/>
        <v/>
      </c>
      <c r="B4724" s="222" t="str">
        <f t="shared" si="1414"/>
        <v/>
      </c>
      <c r="C4724" s="223"/>
      <c r="D4724" s="224" t="str">
        <f t="shared" si="1412"/>
        <v/>
      </c>
      <c r="E4724" s="225"/>
      <c r="F4724" s="226">
        <f t="shared" si="1413"/>
        <v>0</v>
      </c>
      <c r="G4724" s="286">
        <f t="shared" si="1415"/>
        <v>0</v>
      </c>
    </row>
    <row r="4725" spans="1:7" s="229" customFormat="1" ht="24" customHeight="1" x14ac:dyDescent="0.2">
      <c r="A4725" s="224" t="str">
        <f t="shared" si="1411"/>
        <v/>
      </c>
      <c r="B4725" s="222" t="str">
        <f t="shared" si="1414"/>
        <v/>
      </c>
      <c r="C4725" s="223"/>
      <c r="D4725" s="224" t="str">
        <f t="shared" si="1412"/>
        <v/>
      </c>
      <c r="E4725" s="225"/>
      <c r="F4725" s="227">
        <f t="shared" si="1413"/>
        <v>0</v>
      </c>
      <c r="G4725" s="286">
        <f t="shared" si="1415"/>
        <v>0</v>
      </c>
    </row>
    <row r="4726" spans="1:7" ht="24" customHeight="1" x14ac:dyDescent="0.2">
      <c r="A4726" s="287"/>
      <c r="D4726" s="97"/>
      <c r="E4726" s="98"/>
      <c r="F4726" s="273" t="s">
        <v>31</v>
      </c>
      <c r="G4726" s="288">
        <f>SUBTOTAL(9,G4712:G4725)</f>
        <v>0</v>
      </c>
    </row>
    <row r="4727" spans="1:7" ht="24" customHeight="1" x14ac:dyDescent="0.2">
      <c r="A4727" s="287"/>
      <c r="C4727" s="107" t="s">
        <v>605</v>
      </c>
      <c r="D4727" s="97"/>
      <c r="E4727" s="98"/>
      <c r="G4727" s="289"/>
    </row>
    <row r="4728" spans="1:7" s="229" customFormat="1" ht="24" customHeight="1" x14ac:dyDescent="0.2">
      <c r="A4728" s="224" t="str">
        <f t="shared" ref="A4728:A4735" si="1416">IFERROR(VLOOKUP(C4728,Tabla_Insumos,4,FALSE),"")</f>
        <v/>
      </c>
      <c r="B4728" s="222">
        <f t="shared" ref="B4728:B4735" si="1417">IFERROR(VLOOKUP(A4728,Tabla_Indices,5,FALSE),"")</f>
        <v>0</v>
      </c>
      <c r="C4728" s="223"/>
      <c r="D4728" s="224" t="str">
        <f t="shared" ref="D4728:D4735" si="1418">IFERROR(VLOOKUP(C4728,Tabla_Insumos,2,FALSE),"")</f>
        <v/>
      </c>
      <c r="E4728" s="225"/>
      <c r="F4728" s="228">
        <f t="shared" ref="F4728:F4735" si="1419">IFERROR(VLOOKUP(C4728,Tabla_Insumos,3,FALSE),0)</f>
        <v>0</v>
      </c>
      <c r="G4728" s="286">
        <f>ROUND(E4728*F4728,2)</f>
        <v>0</v>
      </c>
    </row>
    <row r="4729" spans="1:7" s="229" customFormat="1" ht="24" customHeight="1" x14ac:dyDescent="0.2">
      <c r="A4729" s="224" t="str">
        <f t="shared" si="1416"/>
        <v/>
      </c>
      <c r="B4729" s="222">
        <f t="shared" si="1417"/>
        <v>0</v>
      </c>
      <c r="C4729" s="223"/>
      <c r="D4729" s="224" t="str">
        <f t="shared" si="1418"/>
        <v/>
      </c>
      <c r="E4729" s="225"/>
      <c r="F4729" s="228">
        <f t="shared" si="1419"/>
        <v>0</v>
      </c>
      <c r="G4729" s="286">
        <f>ROUND(E4729*F4729,2)</f>
        <v>0</v>
      </c>
    </row>
    <row r="4730" spans="1:7" s="229" customFormat="1" ht="24" customHeight="1" x14ac:dyDescent="0.2">
      <c r="A4730" s="224" t="str">
        <f t="shared" si="1416"/>
        <v/>
      </c>
      <c r="B4730" s="222">
        <f t="shared" si="1417"/>
        <v>0</v>
      </c>
      <c r="C4730" s="223"/>
      <c r="D4730" s="224" t="str">
        <f t="shared" si="1418"/>
        <v/>
      </c>
      <c r="E4730" s="225"/>
      <c r="F4730" s="228">
        <f t="shared" si="1419"/>
        <v>0</v>
      </c>
      <c r="G4730" s="286">
        <f t="shared" ref="G4730:G4735" si="1420">ROUND(E4730*F4730,2)</f>
        <v>0</v>
      </c>
    </row>
    <row r="4731" spans="1:7" s="229" customFormat="1" ht="24" customHeight="1" x14ac:dyDescent="0.2">
      <c r="A4731" s="224" t="str">
        <f t="shared" si="1416"/>
        <v/>
      </c>
      <c r="B4731" s="222">
        <f t="shared" si="1417"/>
        <v>0</v>
      </c>
      <c r="C4731" s="223"/>
      <c r="D4731" s="224" t="str">
        <f t="shared" si="1418"/>
        <v/>
      </c>
      <c r="E4731" s="225"/>
      <c r="F4731" s="228">
        <f t="shared" si="1419"/>
        <v>0</v>
      </c>
      <c r="G4731" s="286">
        <f t="shared" si="1420"/>
        <v>0</v>
      </c>
    </row>
    <row r="4732" spans="1:7" s="229" customFormat="1" ht="24" customHeight="1" x14ac:dyDescent="0.2">
      <c r="A4732" s="224" t="str">
        <f t="shared" si="1416"/>
        <v/>
      </c>
      <c r="B4732" s="222">
        <f t="shared" si="1417"/>
        <v>0</v>
      </c>
      <c r="C4732" s="223"/>
      <c r="D4732" s="224" t="str">
        <f t="shared" si="1418"/>
        <v/>
      </c>
      <c r="E4732" s="225"/>
      <c r="F4732" s="226">
        <f t="shared" si="1419"/>
        <v>0</v>
      </c>
      <c r="G4732" s="286">
        <f t="shared" si="1420"/>
        <v>0</v>
      </c>
    </row>
    <row r="4733" spans="1:7" s="229" customFormat="1" ht="24" customHeight="1" x14ac:dyDescent="0.2">
      <c r="A4733" s="224" t="str">
        <f t="shared" si="1416"/>
        <v/>
      </c>
      <c r="B4733" s="222">
        <f t="shared" si="1417"/>
        <v>0</v>
      </c>
      <c r="C4733" s="223"/>
      <c r="D4733" s="224" t="str">
        <f t="shared" si="1418"/>
        <v/>
      </c>
      <c r="E4733" s="225"/>
      <c r="F4733" s="226">
        <f t="shared" si="1419"/>
        <v>0</v>
      </c>
      <c r="G4733" s="286">
        <f t="shared" si="1420"/>
        <v>0</v>
      </c>
    </row>
    <row r="4734" spans="1:7" s="229" customFormat="1" ht="24" customHeight="1" x14ac:dyDescent="0.2">
      <c r="A4734" s="224" t="str">
        <f t="shared" si="1416"/>
        <v/>
      </c>
      <c r="B4734" s="222">
        <f t="shared" si="1417"/>
        <v>0</v>
      </c>
      <c r="C4734" s="223"/>
      <c r="D4734" s="224" t="str">
        <f t="shared" si="1418"/>
        <v/>
      </c>
      <c r="E4734" s="225"/>
      <c r="F4734" s="226">
        <f t="shared" si="1419"/>
        <v>0</v>
      </c>
      <c r="G4734" s="286">
        <f t="shared" si="1420"/>
        <v>0</v>
      </c>
    </row>
    <row r="4735" spans="1:7" s="229" customFormat="1" ht="24" customHeight="1" x14ac:dyDescent="0.2">
      <c r="A4735" s="224" t="str">
        <f t="shared" si="1416"/>
        <v/>
      </c>
      <c r="B4735" s="222">
        <f t="shared" si="1417"/>
        <v>0</v>
      </c>
      <c r="C4735" s="223"/>
      <c r="D4735" s="224" t="str">
        <f t="shared" si="1418"/>
        <v/>
      </c>
      <c r="E4735" s="225"/>
      <c r="F4735" s="226">
        <f t="shared" si="1419"/>
        <v>0</v>
      </c>
      <c r="G4735" s="286">
        <f t="shared" si="1420"/>
        <v>0</v>
      </c>
    </row>
    <row r="4736" spans="1:7" ht="24" customHeight="1" x14ac:dyDescent="0.2">
      <c r="A4736" s="287"/>
      <c r="D4736" s="97"/>
      <c r="E4736" s="98"/>
      <c r="F4736" s="273" t="s">
        <v>32</v>
      </c>
      <c r="G4736" s="288">
        <f>SUBTOTAL(9,G4728:G4735)</f>
        <v>0</v>
      </c>
    </row>
    <row r="4737" spans="1:7" ht="24" customHeight="1" x14ac:dyDescent="0.2">
      <c r="A4737" s="287"/>
      <c r="C4737" s="107" t="s">
        <v>606</v>
      </c>
      <c r="D4737" s="97"/>
      <c r="E4737" s="98"/>
      <c r="G4737" s="289"/>
    </row>
    <row r="4738" spans="1:7" s="229" customFormat="1" ht="24" customHeight="1" x14ac:dyDescent="0.2">
      <c r="A4738" s="224" t="str">
        <f t="shared" ref="A4738:A4746" si="1421">IFERROR(VLOOKUP(C4738,Tabla_Insumos,4,FALSE),"")</f>
        <v/>
      </c>
      <c r="B4738" s="222" t="str">
        <f t="shared" ref="B4738:B4746" si="1422">IFERROR(VLOOKUP(C4738,Tabla_Insumos,5,FALSE),"")</f>
        <v/>
      </c>
      <c r="C4738" s="223"/>
      <c r="D4738" s="224" t="str">
        <f t="shared" ref="D4738:D4746" si="1423">IFERROR(VLOOKUP(C4738,Tabla_Insumos,2,FALSE),"")</f>
        <v/>
      </c>
      <c r="E4738" s="225"/>
      <c r="F4738" s="226">
        <f t="shared" ref="F4738:F4746" si="1424">IFERROR(VLOOKUP(C4738,Tabla_Insumos,3,FALSE),0)</f>
        <v>0</v>
      </c>
      <c r="G4738" s="286">
        <f t="shared" ref="G4738:G4746" si="1425">ROUND(E4738*F4738,2)</f>
        <v>0</v>
      </c>
    </row>
    <row r="4739" spans="1:7" s="229" customFormat="1" ht="24" customHeight="1" x14ac:dyDescent="0.2">
      <c r="A4739" s="224" t="str">
        <f t="shared" si="1421"/>
        <v/>
      </c>
      <c r="B4739" s="222" t="str">
        <f t="shared" si="1422"/>
        <v/>
      </c>
      <c r="C4739" s="223"/>
      <c r="D4739" s="224" t="str">
        <f t="shared" si="1423"/>
        <v/>
      </c>
      <c r="E4739" s="225"/>
      <c r="F4739" s="226">
        <f t="shared" si="1424"/>
        <v>0</v>
      </c>
      <c r="G4739" s="286">
        <f t="shared" si="1425"/>
        <v>0</v>
      </c>
    </row>
    <row r="4740" spans="1:7" s="229" customFormat="1" ht="24" customHeight="1" x14ac:dyDescent="0.2">
      <c r="A4740" s="224" t="str">
        <f t="shared" si="1421"/>
        <v/>
      </c>
      <c r="B4740" s="222" t="str">
        <f t="shared" si="1422"/>
        <v/>
      </c>
      <c r="C4740" s="223"/>
      <c r="D4740" s="224" t="str">
        <f t="shared" si="1423"/>
        <v/>
      </c>
      <c r="E4740" s="225"/>
      <c r="F4740" s="226">
        <f t="shared" si="1424"/>
        <v>0</v>
      </c>
      <c r="G4740" s="286">
        <f t="shared" si="1425"/>
        <v>0</v>
      </c>
    </row>
    <row r="4741" spans="1:7" s="229" customFormat="1" ht="24" customHeight="1" x14ac:dyDescent="0.2">
      <c r="A4741" s="224" t="str">
        <f t="shared" si="1421"/>
        <v/>
      </c>
      <c r="B4741" s="222" t="str">
        <f t="shared" si="1422"/>
        <v/>
      </c>
      <c r="C4741" s="223"/>
      <c r="D4741" s="224" t="str">
        <f t="shared" si="1423"/>
        <v/>
      </c>
      <c r="E4741" s="225"/>
      <c r="F4741" s="226">
        <f t="shared" si="1424"/>
        <v>0</v>
      </c>
      <c r="G4741" s="286">
        <f t="shared" si="1425"/>
        <v>0</v>
      </c>
    </row>
    <row r="4742" spans="1:7" s="229" customFormat="1" ht="24" customHeight="1" x14ac:dyDescent="0.2">
      <c r="A4742" s="224" t="str">
        <f t="shared" si="1421"/>
        <v/>
      </c>
      <c r="B4742" s="222" t="str">
        <f t="shared" si="1422"/>
        <v/>
      </c>
      <c r="C4742" s="223"/>
      <c r="D4742" s="224" t="str">
        <f t="shared" si="1423"/>
        <v/>
      </c>
      <c r="E4742" s="225"/>
      <c r="F4742" s="226">
        <f t="shared" si="1424"/>
        <v>0</v>
      </c>
      <c r="G4742" s="286">
        <f t="shared" si="1425"/>
        <v>0</v>
      </c>
    </row>
    <row r="4743" spans="1:7" s="229" customFormat="1" ht="24" customHeight="1" x14ac:dyDescent="0.2">
      <c r="A4743" s="224" t="str">
        <f t="shared" si="1421"/>
        <v/>
      </c>
      <c r="B4743" s="222" t="str">
        <f t="shared" si="1422"/>
        <v/>
      </c>
      <c r="C4743" s="223"/>
      <c r="D4743" s="224" t="str">
        <f t="shared" si="1423"/>
        <v/>
      </c>
      <c r="E4743" s="225"/>
      <c r="F4743" s="226">
        <f t="shared" si="1424"/>
        <v>0</v>
      </c>
      <c r="G4743" s="286">
        <f t="shared" si="1425"/>
        <v>0</v>
      </c>
    </row>
    <row r="4744" spans="1:7" s="229" customFormat="1" ht="24" customHeight="1" x14ac:dyDescent="0.2">
      <c r="A4744" s="224" t="str">
        <f t="shared" si="1421"/>
        <v/>
      </c>
      <c r="B4744" s="222" t="str">
        <f t="shared" si="1422"/>
        <v/>
      </c>
      <c r="C4744" s="223"/>
      <c r="D4744" s="224" t="str">
        <f t="shared" si="1423"/>
        <v/>
      </c>
      <c r="E4744" s="225"/>
      <c r="F4744" s="226">
        <f t="shared" si="1424"/>
        <v>0</v>
      </c>
      <c r="G4744" s="286">
        <f t="shared" si="1425"/>
        <v>0</v>
      </c>
    </row>
    <row r="4745" spans="1:7" s="229" customFormat="1" ht="24" customHeight="1" x14ac:dyDescent="0.2">
      <c r="A4745" s="224" t="str">
        <f t="shared" si="1421"/>
        <v/>
      </c>
      <c r="B4745" s="222" t="str">
        <f t="shared" si="1422"/>
        <v/>
      </c>
      <c r="C4745" s="223"/>
      <c r="D4745" s="224" t="str">
        <f t="shared" si="1423"/>
        <v/>
      </c>
      <c r="E4745" s="225"/>
      <c r="F4745" s="226">
        <f t="shared" si="1424"/>
        <v>0</v>
      </c>
      <c r="G4745" s="286">
        <f t="shared" si="1425"/>
        <v>0</v>
      </c>
    </row>
    <row r="4746" spans="1:7" s="229" customFormat="1" ht="24" customHeight="1" x14ac:dyDescent="0.2">
      <c r="A4746" s="224" t="str">
        <f t="shared" si="1421"/>
        <v/>
      </c>
      <c r="B4746" s="222" t="str">
        <f t="shared" si="1422"/>
        <v/>
      </c>
      <c r="C4746" s="223"/>
      <c r="D4746" s="224" t="str">
        <f t="shared" si="1423"/>
        <v/>
      </c>
      <c r="E4746" s="225"/>
      <c r="F4746" s="226">
        <f t="shared" si="1424"/>
        <v>0</v>
      </c>
      <c r="G4746" s="286">
        <f t="shared" si="1425"/>
        <v>0</v>
      </c>
    </row>
    <row r="4747" spans="1:7" ht="24" customHeight="1" x14ac:dyDescent="0.2">
      <c r="A4747" s="290"/>
      <c r="B4747" s="97"/>
      <c r="D4747" s="97"/>
      <c r="E4747" s="98"/>
      <c r="F4747" s="273" t="s">
        <v>33</v>
      </c>
      <c r="G4747" s="288">
        <f>SUBTOTAL(9,G4738:G4746)</f>
        <v>0</v>
      </c>
    </row>
    <row r="4748" spans="1:7" ht="24" customHeight="1" x14ac:dyDescent="0.2">
      <c r="A4748" s="291"/>
      <c r="B4748" s="97"/>
      <c r="D4748" s="97"/>
      <c r="E4748" s="98"/>
      <c r="G4748" s="289"/>
    </row>
    <row r="4749" spans="1:7" ht="24" customHeight="1" x14ac:dyDescent="0.2">
      <c r="A4749" s="292" t="str">
        <f>B4707</f>
        <v/>
      </c>
      <c r="B4749" s="293" t="str">
        <f>C4707</f>
        <v/>
      </c>
      <c r="C4749" s="104"/>
      <c r="D4749" s="104" t="s">
        <v>34</v>
      </c>
      <c r="E4749" s="105"/>
      <c r="F4749" s="295" t="s">
        <v>35</v>
      </c>
      <c r="G4749" s="294">
        <f>SUBTOTAL(9,G4712:G4748)</f>
        <v>0</v>
      </c>
    </row>
    <row r="4751" spans="1:7" ht="24" customHeight="1" x14ac:dyDescent="0.2">
      <c r="A4751" s="274" t="s">
        <v>37</v>
      </c>
      <c r="B4751" s="275"/>
      <c r="C4751" s="275"/>
      <c r="D4751" s="275"/>
      <c r="E4751" s="275"/>
      <c r="F4751" s="275"/>
      <c r="G4751" s="276"/>
    </row>
    <row r="4752" spans="1:7" ht="24" customHeight="1" x14ac:dyDescent="0.2">
      <c r="A4752" s="277" t="s">
        <v>602</v>
      </c>
      <c r="B4752" s="93" t="str">
        <f>Comitente</f>
        <v>DIRECCION PROVINCIAL DE ESPACIOS VERDES</v>
      </c>
      <c r="C4752" s="89"/>
      <c r="D4752" s="94"/>
      <c r="E4752" s="94"/>
      <c r="F4752" s="95"/>
      <c r="G4752" s="278"/>
    </row>
    <row r="4753" spans="1:123" ht="24" customHeight="1" x14ac:dyDescent="0.2">
      <c r="A4753" s="277" t="s">
        <v>603</v>
      </c>
      <c r="B4753" s="93">
        <f>Contratista</f>
        <v>0</v>
      </c>
      <c r="C4753" s="90"/>
      <c r="D4753" s="90"/>
      <c r="E4753" s="90"/>
      <c r="F4753" s="96"/>
      <c r="G4753" s="279"/>
    </row>
    <row r="4754" spans="1:123" ht="24" customHeight="1" x14ac:dyDescent="0.2">
      <c r="A4754" s="277" t="s">
        <v>24</v>
      </c>
      <c r="B4754" s="93" t="str">
        <f>Obra</f>
        <v>MANTENIMIENTO DEL ÁREA VERDE Y SISITEMA DE RIEGO DEL 
PARQUE BELGRANO E INFINITO POR DESCUBRIR - RENGLON 3</v>
      </c>
      <c r="C4754" s="90"/>
      <c r="D4754" s="90"/>
      <c r="E4754" s="90"/>
      <c r="F4754" s="96" t="s">
        <v>38</v>
      </c>
      <c r="G4754" s="280">
        <f>Fecha_Base</f>
        <v>44908</v>
      </c>
    </row>
    <row r="4755" spans="1:123" ht="24" customHeight="1" x14ac:dyDescent="0.2">
      <c r="A4755" s="281" t="s">
        <v>601</v>
      </c>
      <c r="B4755" s="91" t="str">
        <f>Ubicación</f>
        <v>CAPITAL</v>
      </c>
      <c r="C4755" s="91"/>
      <c r="D4755" s="97"/>
      <c r="E4755" s="98"/>
      <c r="G4755" s="282"/>
    </row>
    <row r="4756" spans="1:123" ht="24" customHeight="1" x14ac:dyDescent="0.2">
      <c r="A4756" s="281" t="s">
        <v>39</v>
      </c>
      <c r="B4756" s="100" t="str">
        <f>IFERROR(VALUE(LEFT(B4757,FIND(".",B4757)-1)),"")</f>
        <v/>
      </c>
      <c r="C4756" s="92" t="str">
        <f>IFERROR(VLOOKUP(B4756,Tabla_CyP,2,FALSE),"")</f>
        <v/>
      </c>
      <c r="E4756" s="98"/>
      <c r="G4756" s="282"/>
    </row>
    <row r="4757" spans="1:123" ht="24" customHeight="1" x14ac:dyDescent="0.2">
      <c r="A4757" s="281" t="s">
        <v>25</v>
      </c>
      <c r="B4757" s="101" t="str">
        <f>IFERROR(VLOOKUP(COUNTIF($A$1:A4757,"ANALISIS DE PRECIOS"),Tabla_NumeroItem,2,FALSE),"")</f>
        <v/>
      </c>
      <c r="C4757" s="92" t="str">
        <f>IFERROR(VLOOKUP(B4757,Tabla_CyP,2,FALSE),"")</f>
        <v/>
      </c>
      <c r="D4757" s="97"/>
      <c r="E4757" s="98"/>
      <c r="F4757" s="96" t="s">
        <v>26</v>
      </c>
      <c r="G4757" s="283" t="str">
        <f>IFERROR(VLOOKUP(B4757,Tabla_CyP,4,FALSE),"")</f>
        <v/>
      </c>
    </row>
    <row r="4758" spans="1:123" ht="24" customHeight="1" x14ac:dyDescent="0.2">
      <c r="A4758" s="281"/>
      <c r="B4758" s="91"/>
      <c r="D4758" s="97"/>
      <c r="E4758" s="98"/>
      <c r="G4758" s="282"/>
    </row>
    <row r="4759" spans="1:123" ht="24" customHeight="1" x14ac:dyDescent="0.2">
      <c r="A4759" s="331" t="s">
        <v>507</v>
      </c>
      <c r="B4759" s="332"/>
      <c r="C4759" s="333" t="s">
        <v>0</v>
      </c>
      <c r="D4759" s="333" t="s">
        <v>27</v>
      </c>
      <c r="E4759" s="335" t="s">
        <v>28</v>
      </c>
      <c r="F4759" s="337" t="s">
        <v>29</v>
      </c>
      <c r="G4759" s="337" t="s">
        <v>30</v>
      </c>
    </row>
    <row r="4760" spans="1:123" s="97" customFormat="1" ht="24" customHeight="1" x14ac:dyDescent="0.2">
      <c r="A4760" s="102" t="s">
        <v>508</v>
      </c>
      <c r="B4760" s="102" t="s">
        <v>509</v>
      </c>
      <c r="C4760" s="334"/>
      <c r="D4760" s="334"/>
      <c r="E4760" s="336"/>
      <c r="F4760" s="338"/>
      <c r="G4760" s="338"/>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284"/>
      <c r="B4761" s="103"/>
      <c r="C4761" s="143" t="s">
        <v>604</v>
      </c>
      <c r="D4761" s="104"/>
      <c r="E4761" s="105"/>
      <c r="F4761" s="106"/>
      <c r="G4761" s="285"/>
    </row>
    <row r="4762" spans="1:123" s="229" customFormat="1" ht="24" customHeight="1" x14ac:dyDescent="0.2">
      <c r="A4762" s="224" t="str">
        <f t="shared" ref="A4762:A4775" si="1426">IFERROR(VLOOKUP(C4762,Tabla_Insumos,4,FALSE),"")</f>
        <v/>
      </c>
      <c r="B4762" s="222" t="str">
        <f>IFERROR(VLOOKUP(C4762,Tabla_Insumos,5,FALSE),"")</f>
        <v/>
      </c>
      <c r="C4762" s="223"/>
      <c r="D4762" s="224" t="str">
        <f t="shared" ref="D4762:D4775" si="1427">IFERROR(VLOOKUP(C4762,Tabla_Insumos,2,FALSE),"")</f>
        <v/>
      </c>
      <c r="E4762" s="225"/>
      <c r="F4762" s="226">
        <f t="shared" ref="F4762:F4775" si="1428">IFERROR(VLOOKUP(C4762,Tabla_Insumos,3,FALSE),0)</f>
        <v>0</v>
      </c>
      <c r="G4762" s="286">
        <f>ROUND(E4762*F4762,2)</f>
        <v>0</v>
      </c>
    </row>
    <row r="4763" spans="1:123" s="229" customFormat="1" ht="24" customHeight="1" x14ac:dyDescent="0.2">
      <c r="A4763" s="224" t="str">
        <f t="shared" si="1426"/>
        <v/>
      </c>
      <c r="B4763" s="222" t="str">
        <f t="shared" ref="B4763:B4775" si="1429">IFERROR(VLOOKUP(C4763,Tabla_Insumos,5,FALSE),"")</f>
        <v/>
      </c>
      <c r="C4763" s="223"/>
      <c r="D4763" s="224" t="str">
        <f t="shared" si="1427"/>
        <v/>
      </c>
      <c r="E4763" s="225"/>
      <c r="F4763" s="226">
        <f t="shared" si="1428"/>
        <v>0</v>
      </c>
      <c r="G4763" s="286">
        <f t="shared" ref="G4763:G4775" si="1430">ROUND(E4763*F4763,2)</f>
        <v>0</v>
      </c>
    </row>
    <row r="4764" spans="1:123" s="229" customFormat="1" ht="24" customHeight="1" x14ac:dyDescent="0.2">
      <c r="A4764" s="224" t="str">
        <f t="shared" si="1426"/>
        <v/>
      </c>
      <c r="B4764" s="222" t="str">
        <f t="shared" si="1429"/>
        <v/>
      </c>
      <c r="C4764" s="223"/>
      <c r="D4764" s="224" t="str">
        <f t="shared" si="1427"/>
        <v/>
      </c>
      <c r="E4764" s="225"/>
      <c r="F4764" s="226">
        <f t="shared" si="1428"/>
        <v>0</v>
      </c>
      <c r="G4764" s="286">
        <f t="shared" si="1430"/>
        <v>0</v>
      </c>
    </row>
    <row r="4765" spans="1:123" s="229" customFormat="1" ht="24" customHeight="1" x14ac:dyDescent="0.2">
      <c r="A4765" s="224" t="str">
        <f t="shared" si="1426"/>
        <v/>
      </c>
      <c r="B4765" s="222" t="str">
        <f t="shared" si="1429"/>
        <v/>
      </c>
      <c r="C4765" s="223"/>
      <c r="D4765" s="224" t="str">
        <f t="shared" si="1427"/>
        <v/>
      </c>
      <c r="E4765" s="225"/>
      <c r="F4765" s="226">
        <f t="shared" si="1428"/>
        <v>0</v>
      </c>
      <c r="G4765" s="286">
        <f t="shared" si="1430"/>
        <v>0</v>
      </c>
    </row>
    <row r="4766" spans="1:123" s="229" customFormat="1" ht="24" customHeight="1" x14ac:dyDescent="0.2">
      <c r="A4766" s="224" t="str">
        <f t="shared" si="1426"/>
        <v/>
      </c>
      <c r="B4766" s="222" t="str">
        <f t="shared" si="1429"/>
        <v/>
      </c>
      <c r="C4766" s="223"/>
      <c r="D4766" s="224" t="str">
        <f t="shared" si="1427"/>
        <v/>
      </c>
      <c r="E4766" s="225"/>
      <c r="F4766" s="226">
        <f t="shared" si="1428"/>
        <v>0</v>
      </c>
      <c r="G4766" s="286">
        <f t="shared" si="1430"/>
        <v>0</v>
      </c>
    </row>
    <row r="4767" spans="1:123" s="229" customFormat="1" ht="24" customHeight="1" x14ac:dyDescent="0.2">
      <c r="A4767" s="224" t="str">
        <f t="shared" si="1426"/>
        <v/>
      </c>
      <c r="B4767" s="222" t="str">
        <f t="shared" si="1429"/>
        <v/>
      </c>
      <c r="C4767" s="223"/>
      <c r="D4767" s="224" t="str">
        <f t="shared" si="1427"/>
        <v/>
      </c>
      <c r="E4767" s="225"/>
      <c r="F4767" s="226">
        <f t="shared" si="1428"/>
        <v>0</v>
      </c>
      <c r="G4767" s="286">
        <f t="shared" si="1430"/>
        <v>0</v>
      </c>
    </row>
    <row r="4768" spans="1:123" s="229" customFormat="1" ht="24" customHeight="1" x14ac:dyDescent="0.2">
      <c r="A4768" s="224" t="str">
        <f t="shared" si="1426"/>
        <v/>
      </c>
      <c r="B4768" s="222" t="str">
        <f t="shared" si="1429"/>
        <v/>
      </c>
      <c r="C4768" s="223"/>
      <c r="D4768" s="224" t="str">
        <f t="shared" si="1427"/>
        <v/>
      </c>
      <c r="E4768" s="225"/>
      <c r="F4768" s="226">
        <f t="shared" si="1428"/>
        <v>0</v>
      </c>
      <c r="G4768" s="286">
        <f t="shared" si="1430"/>
        <v>0</v>
      </c>
    </row>
    <row r="4769" spans="1:7" s="229" customFormat="1" ht="24" customHeight="1" x14ac:dyDescent="0.2">
      <c r="A4769" s="224" t="str">
        <f t="shared" si="1426"/>
        <v/>
      </c>
      <c r="B4769" s="222" t="str">
        <f t="shared" si="1429"/>
        <v/>
      </c>
      <c r="C4769" s="223"/>
      <c r="D4769" s="224" t="str">
        <f t="shared" si="1427"/>
        <v/>
      </c>
      <c r="E4769" s="225"/>
      <c r="F4769" s="226">
        <f t="shared" si="1428"/>
        <v>0</v>
      </c>
      <c r="G4769" s="286">
        <f t="shared" si="1430"/>
        <v>0</v>
      </c>
    </row>
    <row r="4770" spans="1:7" s="229" customFormat="1" ht="24" customHeight="1" x14ac:dyDescent="0.2">
      <c r="A4770" s="224" t="str">
        <f t="shared" si="1426"/>
        <v/>
      </c>
      <c r="B4770" s="222" t="str">
        <f t="shared" si="1429"/>
        <v/>
      </c>
      <c r="C4770" s="223"/>
      <c r="D4770" s="224" t="str">
        <f t="shared" si="1427"/>
        <v/>
      </c>
      <c r="E4770" s="225"/>
      <c r="F4770" s="226">
        <f t="shared" si="1428"/>
        <v>0</v>
      </c>
      <c r="G4770" s="286">
        <f t="shared" si="1430"/>
        <v>0</v>
      </c>
    </row>
    <row r="4771" spans="1:7" s="229" customFormat="1" ht="24" customHeight="1" x14ac:dyDescent="0.2">
      <c r="A4771" s="224" t="str">
        <f t="shared" si="1426"/>
        <v/>
      </c>
      <c r="B4771" s="222" t="str">
        <f t="shared" si="1429"/>
        <v/>
      </c>
      <c r="C4771" s="223"/>
      <c r="D4771" s="224" t="str">
        <f t="shared" si="1427"/>
        <v/>
      </c>
      <c r="E4771" s="225"/>
      <c r="F4771" s="226">
        <f t="shared" si="1428"/>
        <v>0</v>
      </c>
      <c r="G4771" s="286">
        <f t="shared" si="1430"/>
        <v>0</v>
      </c>
    </row>
    <row r="4772" spans="1:7" s="229" customFormat="1" ht="24" customHeight="1" x14ac:dyDescent="0.2">
      <c r="A4772" s="224" t="str">
        <f t="shared" si="1426"/>
        <v/>
      </c>
      <c r="B4772" s="222" t="str">
        <f t="shared" si="1429"/>
        <v/>
      </c>
      <c r="C4772" s="223"/>
      <c r="D4772" s="224" t="str">
        <f t="shared" si="1427"/>
        <v/>
      </c>
      <c r="E4772" s="225"/>
      <c r="F4772" s="226">
        <f t="shared" si="1428"/>
        <v>0</v>
      </c>
      <c r="G4772" s="286">
        <f t="shared" si="1430"/>
        <v>0</v>
      </c>
    </row>
    <row r="4773" spans="1:7" s="229" customFormat="1" ht="24" customHeight="1" x14ac:dyDescent="0.2">
      <c r="A4773" s="224" t="str">
        <f t="shared" si="1426"/>
        <v/>
      </c>
      <c r="B4773" s="222" t="str">
        <f t="shared" si="1429"/>
        <v/>
      </c>
      <c r="C4773" s="223"/>
      <c r="D4773" s="224" t="str">
        <f t="shared" si="1427"/>
        <v/>
      </c>
      <c r="E4773" s="225"/>
      <c r="F4773" s="226">
        <f t="shared" si="1428"/>
        <v>0</v>
      </c>
      <c r="G4773" s="286">
        <f t="shared" si="1430"/>
        <v>0</v>
      </c>
    </row>
    <row r="4774" spans="1:7" s="229" customFormat="1" ht="24" customHeight="1" x14ac:dyDescent="0.2">
      <c r="A4774" s="224" t="str">
        <f t="shared" si="1426"/>
        <v/>
      </c>
      <c r="B4774" s="222" t="str">
        <f t="shared" si="1429"/>
        <v/>
      </c>
      <c r="C4774" s="223"/>
      <c r="D4774" s="224" t="str">
        <f t="shared" si="1427"/>
        <v/>
      </c>
      <c r="E4774" s="225"/>
      <c r="F4774" s="226">
        <f t="shared" si="1428"/>
        <v>0</v>
      </c>
      <c r="G4774" s="286">
        <f t="shared" si="1430"/>
        <v>0</v>
      </c>
    </row>
    <row r="4775" spans="1:7" s="229" customFormat="1" ht="24" customHeight="1" x14ac:dyDescent="0.2">
      <c r="A4775" s="224" t="str">
        <f t="shared" si="1426"/>
        <v/>
      </c>
      <c r="B4775" s="222" t="str">
        <f t="shared" si="1429"/>
        <v/>
      </c>
      <c r="C4775" s="223"/>
      <c r="D4775" s="224" t="str">
        <f t="shared" si="1427"/>
        <v/>
      </c>
      <c r="E4775" s="225"/>
      <c r="F4775" s="227">
        <f t="shared" si="1428"/>
        <v>0</v>
      </c>
      <c r="G4775" s="286">
        <f t="shared" si="1430"/>
        <v>0</v>
      </c>
    </row>
    <row r="4776" spans="1:7" ht="24" customHeight="1" x14ac:dyDescent="0.2">
      <c r="A4776" s="287"/>
      <c r="D4776" s="97"/>
      <c r="E4776" s="98"/>
      <c r="F4776" s="273" t="s">
        <v>31</v>
      </c>
      <c r="G4776" s="288">
        <f>SUBTOTAL(9,G4762:G4775)</f>
        <v>0</v>
      </c>
    </row>
    <row r="4777" spans="1:7" ht="24" customHeight="1" x14ac:dyDescent="0.2">
      <c r="A4777" s="287"/>
      <c r="C4777" s="107" t="s">
        <v>605</v>
      </c>
      <c r="D4777" s="97"/>
      <c r="E4777" s="98"/>
      <c r="G4777" s="289"/>
    </row>
    <row r="4778" spans="1:7" s="229" customFormat="1" ht="24" customHeight="1" x14ac:dyDescent="0.2">
      <c r="A4778" s="224" t="str">
        <f t="shared" ref="A4778:A4785" si="1431">IFERROR(VLOOKUP(C4778,Tabla_Insumos,4,FALSE),"")</f>
        <v/>
      </c>
      <c r="B4778" s="222">
        <f t="shared" ref="B4778:B4785" si="1432">IFERROR(VLOOKUP(A4778,Tabla_Indices,5,FALSE),"")</f>
        <v>0</v>
      </c>
      <c r="C4778" s="223"/>
      <c r="D4778" s="224" t="str">
        <f t="shared" ref="D4778:D4785" si="1433">IFERROR(VLOOKUP(C4778,Tabla_Insumos,2,FALSE),"")</f>
        <v/>
      </c>
      <c r="E4778" s="225"/>
      <c r="F4778" s="228">
        <f t="shared" ref="F4778:F4785" si="1434">IFERROR(VLOOKUP(C4778,Tabla_Insumos,3,FALSE),0)</f>
        <v>0</v>
      </c>
      <c r="G4778" s="286">
        <f>ROUND(E4778*F4778,2)</f>
        <v>0</v>
      </c>
    </row>
    <row r="4779" spans="1:7" s="229" customFormat="1" ht="24" customHeight="1" x14ac:dyDescent="0.2">
      <c r="A4779" s="224" t="str">
        <f t="shared" si="1431"/>
        <v/>
      </c>
      <c r="B4779" s="222">
        <f t="shared" si="1432"/>
        <v>0</v>
      </c>
      <c r="C4779" s="223"/>
      <c r="D4779" s="224" t="str">
        <f t="shared" si="1433"/>
        <v/>
      </c>
      <c r="E4779" s="225"/>
      <c r="F4779" s="228">
        <f t="shared" si="1434"/>
        <v>0</v>
      </c>
      <c r="G4779" s="286">
        <f>ROUND(E4779*F4779,2)</f>
        <v>0</v>
      </c>
    </row>
    <row r="4780" spans="1:7" s="229" customFormat="1" ht="24" customHeight="1" x14ac:dyDescent="0.2">
      <c r="A4780" s="224" t="str">
        <f t="shared" si="1431"/>
        <v/>
      </c>
      <c r="B4780" s="222">
        <f t="shared" si="1432"/>
        <v>0</v>
      </c>
      <c r="C4780" s="223"/>
      <c r="D4780" s="224" t="str">
        <f t="shared" si="1433"/>
        <v/>
      </c>
      <c r="E4780" s="225"/>
      <c r="F4780" s="228">
        <f t="shared" si="1434"/>
        <v>0</v>
      </c>
      <c r="G4780" s="286">
        <f t="shared" ref="G4780:G4785" si="1435">ROUND(E4780*F4780,2)</f>
        <v>0</v>
      </c>
    </row>
    <row r="4781" spans="1:7" s="229" customFormat="1" ht="24" customHeight="1" x14ac:dyDescent="0.2">
      <c r="A4781" s="224" t="str">
        <f t="shared" si="1431"/>
        <v/>
      </c>
      <c r="B4781" s="222">
        <f t="shared" si="1432"/>
        <v>0</v>
      </c>
      <c r="C4781" s="223"/>
      <c r="D4781" s="224" t="str">
        <f t="shared" si="1433"/>
        <v/>
      </c>
      <c r="E4781" s="225"/>
      <c r="F4781" s="228">
        <f t="shared" si="1434"/>
        <v>0</v>
      </c>
      <c r="G4781" s="286">
        <f t="shared" si="1435"/>
        <v>0</v>
      </c>
    </row>
    <row r="4782" spans="1:7" s="229" customFormat="1" ht="24" customHeight="1" x14ac:dyDescent="0.2">
      <c r="A4782" s="224" t="str">
        <f t="shared" si="1431"/>
        <v/>
      </c>
      <c r="B4782" s="222">
        <f t="shared" si="1432"/>
        <v>0</v>
      </c>
      <c r="C4782" s="223"/>
      <c r="D4782" s="224" t="str">
        <f t="shared" si="1433"/>
        <v/>
      </c>
      <c r="E4782" s="225"/>
      <c r="F4782" s="226">
        <f t="shared" si="1434"/>
        <v>0</v>
      </c>
      <c r="G4782" s="286">
        <f t="shared" si="1435"/>
        <v>0</v>
      </c>
    </row>
    <row r="4783" spans="1:7" s="229" customFormat="1" ht="24" customHeight="1" x14ac:dyDescent="0.2">
      <c r="A4783" s="224" t="str">
        <f t="shared" si="1431"/>
        <v/>
      </c>
      <c r="B4783" s="222">
        <f t="shared" si="1432"/>
        <v>0</v>
      </c>
      <c r="C4783" s="223"/>
      <c r="D4783" s="224" t="str">
        <f t="shared" si="1433"/>
        <v/>
      </c>
      <c r="E4783" s="225"/>
      <c r="F4783" s="226">
        <f t="shared" si="1434"/>
        <v>0</v>
      </c>
      <c r="G4783" s="286">
        <f t="shared" si="1435"/>
        <v>0</v>
      </c>
    </row>
    <row r="4784" spans="1:7" s="229" customFormat="1" ht="24" customHeight="1" x14ac:dyDescent="0.2">
      <c r="A4784" s="224" t="str">
        <f t="shared" si="1431"/>
        <v/>
      </c>
      <c r="B4784" s="222">
        <f t="shared" si="1432"/>
        <v>0</v>
      </c>
      <c r="C4784" s="223"/>
      <c r="D4784" s="224" t="str">
        <f t="shared" si="1433"/>
        <v/>
      </c>
      <c r="E4784" s="225"/>
      <c r="F4784" s="226">
        <f t="shared" si="1434"/>
        <v>0</v>
      </c>
      <c r="G4784" s="286">
        <f t="shared" si="1435"/>
        <v>0</v>
      </c>
    </row>
    <row r="4785" spans="1:7" s="229" customFormat="1" ht="24" customHeight="1" x14ac:dyDescent="0.2">
      <c r="A4785" s="224" t="str">
        <f t="shared" si="1431"/>
        <v/>
      </c>
      <c r="B4785" s="222">
        <f t="shared" si="1432"/>
        <v>0</v>
      </c>
      <c r="C4785" s="223"/>
      <c r="D4785" s="224" t="str">
        <f t="shared" si="1433"/>
        <v/>
      </c>
      <c r="E4785" s="225"/>
      <c r="F4785" s="226">
        <f t="shared" si="1434"/>
        <v>0</v>
      </c>
      <c r="G4785" s="286">
        <f t="shared" si="1435"/>
        <v>0</v>
      </c>
    </row>
    <row r="4786" spans="1:7" ht="24" customHeight="1" x14ac:dyDescent="0.2">
      <c r="A4786" s="287"/>
      <c r="D4786" s="97"/>
      <c r="E4786" s="98"/>
      <c r="F4786" s="273" t="s">
        <v>32</v>
      </c>
      <c r="G4786" s="288">
        <f>SUBTOTAL(9,G4778:G4785)</f>
        <v>0</v>
      </c>
    </row>
    <row r="4787" spans="1:7" ht="24" customHeight="1" x14ac:dyDescent="0.2">
      <c r="A4787" s="287"/>
      <c r="C4787" s="107" t="s">
        <v>606</v>
      </c>
      <c r="D4787" s="97"/>
      <c r="E4787" s="98"/>
      <c r="G4787" s="289"/>
    </row>
    <row r="4788" spans="1:7" s="229" customFormat="1" ht="24" customHeight="1" x14ac:dyDescent="0.2">
      <c r="A4788" s="224" t="str">
        <f t="shared" ref="A4788:A4796" si="1436">IFERROR(VLOOKUP(C4788,Tabla_Insumos,4,FALSE),"")</f>
        <v/>
      </c>
      <c r="B4788" s="222" t="str">
        <f t="shared" ref="B4788:B4796" si="1437">IFERROR(VLOOKUP(C4788,Tabla_Insumos,5,FALSE),"")</f>
        <v/>
      </c>
      <c r="C4788" s="223"/>
      <c r="D4788" s="224" t="str">
        <f t="shared" ref="D4788:D4796" si="1438">IFERROR(VLOOKUP(C4788,Tabla_Insumos,2,FALSE),"")</f>
        <v/>
      </c>
      <c r="E4788" s="225"/>
      <c r="F4788" s="226">
        <f t="shared" ref="F4788:F4796" si="1439">IFERROR(VLOOKUP(C4788,Tabla_Insumos,3,FALSE),0)</f>
        <v>0</v>
      </c>
      <c r="G4788" s="286">
        <f t="shared" ref="G4788:G4796" si="1440">ROUND(E4788*F4788,2)</f>
        <v>0</v>
      </c>
    </row>
    <row r="4789" spans="1:7" s="229" customFormat="1" ht="24" customHeight="1" x14ac:dyDescent="0.2">
      <c r="A4789" s="224" t="str">
        <f t="shared" si="1436"/>
        <v/>
      </c>
      <c r="B4789" s="222" t="str">
        <f t="shared" si="1437"/>
        <v/>
      </c>
      <c r="C4789" s="223"/>
      <c r="D4789" s="224" t="str">
        <f t="shared" si="1438"/>
        <v/>
      </c>
      <c r="E4789" s="225"/>
      <c r="F4789" s="226">
        <f t="shared" si="1439"/>
        <v>0</v>
      </c>
      <c r="G4789" s="286">
        <f t="shared" si="1440"/>
        <v>0</v>
      </c>
    </row>
    <row r="4790" spans="1:7" s="229" customFormat="1" ht="24" customHeight="1" x14ac:dyDescent="0.2">
      <c r="A4790" s="224" t="str">
        <f t="shared" si="1436"/>
        <v/>
      </c>
      <c r="B4790" s="222" t="str">
        <f t="shared" si="1437"/>
        <v/>
      </c>
      <c r="C4790" s="223"/>
      <c r="D4790" s="224" t="str">
        <f t="shared" si="1438"/>
        <v/>
      </c>
      <c r="E4790" s="225"/>
      <c r="F4790" s="226">
        <f t="shared" si="1439"/>
        <v>0</v>
      </c>
      <c r="G4790" s="286">
        <f t="shared" si="1440"/>
        <v>0</v>
      </c>
    </row>
    <row r="4791" spans="1:7" s="229" customFormat="1" ht="24" customHeight="1" x14ac:dyDescent="0.2">
      <c r="A4791" s="224" t="str">
        <f t="shared" si="1436"/>
        <v/>
      </c>
      <c r="B4791" s="222" t="str">
        <f t="shared" si="1437"/>
        <v/>
      </c>
      <c r="C4791" s="223"/>
      <c r="D4791" s="224" t="str">
        <f t="shared" si="1438"/>
        <v/>
      </c>
      <c r="E4791" s="225"/>
      <c r="F4791" s="226">
        <f t="shared" si="1439"/>
        <v>0</v>
      </c>
      <c r="G4791" s="286">
        <f t="shared" si="1440"/>
        <v>0</v>
      </c>
    </row>
    <row r="4792" spans="1:7" s="229" customFormat="1" ht="24" customHeight="1" x14ac:dyDescent="0.2">
      <c r="A4792" s="224" t="str">
        <f t="shared" si="1436"/>
        <v/>
      </c>
      <c r="B4792" s="222" t="str">
        <f t="shared" si="1437"/>
        <v/>
      </c>
      <c r="C4792" s="223"/>
      <c r="D4792" s="224" t="str">
        <f t="shared" si="1438"/>
        <v/>
      </c>
      <c r="E4792" s="225"/>
      <c r="F4792" s="226">
        <f t="shared" si="1439"/>
        <v>0</v>
      </c>
      <c r="G4792" s="286">
        <f t="shared" si="1440"/>
        <v>0</v>
      </c>
    </row>
    <row r="4793" spans="1:7" s="229" customFormat="1" ht="24" customHeight="1" x14ac:dyDescent="0.2">
      <c r="A4793" s="224" t="str">
        <f t="shared" si="1436"/>
        <v/>
      </c>
      <c r="B4793" s="222" t="str">
        <f t="shared" si="1437"/>
        <v/>
      </c>
      <c r="C4793" s="223"/>
      <c r="D4793" s="224" t="str">
        <f t="shared" si="1438"/>
        <v/>
      </c>
      <c r="E4793" s="225"/>
      <c r="F4793" s="226">
        <f t="shared" si="1439"/>
        <v>0</v>
      </c>
      <c r="G4793" s="286">
        <f t="shared" si="1440"/>
        <v>0</v>
      </c>
    </row>
    <row r="4794" spans="1:7" s="229" customFormat="1" ht="24" customHeight="1" x14ac:dyDescent="0.2">
      <c r="A4794" s="224" t="str">
        <f t="shared" si="1436"/>
        <v/>
      </c>
      <c r="B4794" s="222" t="str">
        <f t="shared" si="1437"/>
        <v/>
      </c>
      <c r="C4794" s="223"/>
      <c r="D4794" s="224" t="str">
        <f t="shared" si="1438"/>
        <v/>
      </c>
      <c r="E4794" s="225"/>
      <c r="F4794" s="226">
        <f t="shared" si="1439"/>
        <v>0</v>
      </c>
      <c r="G4794" s="286">
        <f t="shared" si="1440"/>
        <v>0</v>
      </c>
    </row>
    <row r="4795" spans="1:7" s="229" customFormat="1" ht="24" customHeight="1" x14ac:dyDescent="0.2">
      <c r="A4795" s="224" t="str">
        <f t="shared" si="1436"/>
        <v/>
      </c>
      <c r="B4795" s="222" t="str">
        <f t="shared" si="1437"/>
        <v/>
      </c>
      <c r="C4795" s="223"/>
      <c r="D4795" s="224" t="str">
        <f t="shared" si="1438"/>
        <v/>
      </c>
      <c r="E4795" s="225"/>
      <c r="F4795" s="226">
        <f t="shared" si="1439"/>
        <v>0</v>
      </c>
      <c r="G4795" s="286">
        <f t="shared" si="1440"/>
        <v>0</v>
      </c>
    </row>
    <row r="4796" spans="1:7" s="229" customFormat="1" ht="24" customHeight="1" x14ac:dyDescent="0.2">
      <c r="A4796" s="224" t="str">
        <f t="shared" si="1436"/>
        <v/>
      </c>
      <c r="B4796" s="222" t="str">
        <f t="shared" si="1437"/>
        <v/>
      </c>
      <c r="C4796" s="223"/>
      <c r="D4796" s="224" t="str">
        <f t="shared" si="1438"/>
        <v/>
      </c>
      <c r="E4796" s="225"/>
      <c r="F4796" s="226">
        <f t="shared" si="1439"/>
        <v>0</v>
      </c>
      <c r="G4796" s="286">
        <f t="shared" si="1440"/>
        <v>0</v>
      </c>
    </row>
    <row r="4797" spans="1:7" ht="24" customHeight="1" x14ac:dyDescent="0.2">
      <c r="A4797" s="290"/>
      <c r="B4797" s="97"/>
      <c r="D4797" s="97"/>
      <c r="E4797" s="98"/>
      <c r="F4797" s="273" t="s">
        <v>33</v>
      </c>
      <c r="G4797" s="288">
        <f>SUBTOTAL(9,G4788:G4796)</f>
        <v>0</v>
      </c>
    </row>
    <row r="4798" spans="1:7" ht="24" customHeight="1" x14ac:dyDescent="0.2">
      <c r="A4798" s="291"/>
      <c r="B4798" s="97"/>
      <c r="D4798" s="97"/>
      <c r="E4798" s="98"/>
      <c r="G4798" s="289"/>
    </row>
    <row r="4799" spans="1:7" ht="24" customHeight="1" x14ac:dyDescent="0.2">
      <c r="A4799" s="292" t="str">
        <f>B4757</f>
        <v/>
      </c>
      <c r="B4799" s="293" t="str">
        <f>C4757</f>
        <v/>
      </c>
      <c r="C4799" s="104"/>
      <c r="D4799" s="104" t="s">
        <v>34</v>
      </c>
      <c r="E4799" s="105"/>
      <c r="F4799" s="295" t="s">
        <v>35</v>
      </c>
      <c r="G4799" s="294">
        <f>SUBTOTAL(9,G4762:G4798)</f>
        <v>0</v>
      </c>
    </row>
    <row r="4801" spans="1:123" ht="24" customHeight="1" x14ac:dyDescent="0.2">
      <c r="A4801" s="274" t="s">
        <v>37</v>
      </c>
      <c r="B4801" s="275"/>
      <c r="C4801" s="275"/>
      <c r="D4801" s="275"/>
      <c r="E4801" s="275"/>
      <c r="F4801" s="275"/>
      <c r="G4801" s="276"/>
    </row>
    <row r="4802" spans="1:123" ht="24" customHeight="1" x14ac:dyDescent="0.2">
      <c r="A4802" s="277" t="s">
        <v>602</v>
      </c>
      <c r="B4802" s="93" t="str">
        <f>Comitente</f>
        <v>DIRECCION PROVINCIAL DE ESPACIOS VERDES</v>
      </c>
      <c r="C4802" s="89"/>
      <c r="D4802" s="94"/>
      <c r="E4802" s="94"/>
      <c r="F4802" s="95"/>
      <c r="G4802" s="278"/>
    </row>
    <row r="4803" spans="1:123" ht="24" customHeight="1" x14ac:dyDescent="0.2">
      <c r="A4803" s="277" t="s">
        <v>603</v>
      </c>
      <c r="B4803" s="93">
        <f>Contratista</f>
        <v>0</v>
      </c>
      <c r="C4803" s="90"/>
      <c r="D4803" s="90"/>
      <c r="E4803" s="90"/>
      <c r="F4803" s="96"/>
      <c r="G4803" s="279"/>
    </row>
    <row r="4804" spans="1:123" ht="24" customHeight="1" x14ac:dyDescent="0.2">
      <c r="A4804" s="277" t="s">
        <v>24</v>
      </c>
      <c r="B4804" s="93" t="str">
        <f>Obra</f>
        <v>MANTENIMIENTO DEL ÁREA VERDE Y SISITEMA DE RIEGO DEL 
PARQUE BELGRANO E INFINITO POR DESCUBRIR - RENGLON 3</v>
      </c>
      <c r="C4804" s="90"/>
      <c r="D4804" s="90"/>
      <c r="E4804" s="90"/>
      <c r="F4804" s="96" t="s">
        <v>38</v>
      </c>
      <c r="G4804" s="280">
        <f>Fecha_Base</f>
        <v>44908</v>
      </c>
    </row>
    <row r="4805" spans="1:123" ht="24" customHeight="1" x14ac:dyDescent="0.2">
      <c r="A4805" s="281" t="s">
        <v>601</v>
      </c>
      <c r="B4805" s="91" t="str">
        <f>Ubicación</f>
        <v>CAPITAL</v>
      </c>
      <c r="C4805" s="91"/>
      <c r="D4805" s="97"/>
      <c r="E4805" s="98"/>
      <c r="G4805" s="282"/>
    </row>
    <row r="4806" spans="1:123" ht="24" customHeight="1" x14ac:dyDescent="0.2">
      <c r="A4806" s="281" t="s">
        <v>39</v>
      </c>
      <c r="B4806" s="100" t="str">
        <f>IFERROR(VALUE(LEFT(B4807,FIND(".",B4807)-1)),"")</f>
        <v/>
      </c>
      <c r="C4806" s="92" t="str">
        <f>IFERROR(VLOOKUP(B4806,Tabla_CyP,2,FALSE),"")</f>
        <v/>
      </c>
      <c r="E4806" s="98"/>
      <c r="G4806" s="282"/>
    </row>
    <row r="4807" spans="1:123" ht="24" customHeight="1" x14ac:dyDescent="0.2">
      <c r="A4807" s="281" t="s">
        <v>25</v>
      </c>
      <c r="B4807" s="101" t="str">
        <f>IFERROR(VLOOKUP(COUNTIF($A$1:A4807,"ANALISIS DE PRECIOS"),Tabla_NumeroItem,2,FALSE),"")</f>
        <v/>
      </c>
      <c r="C4807" s="92" t="str">
        <f>IFERROR(VLOOKUP(B4807,Tabla_CyP,2,FALSE),"")</f>
        <v/>
      </c>
      <c r="D4807" s="97"/>
      <c r="E4807" s="98"/>
      <c r="F4807" s="96" t="s">
        <v>26</v>
      </c>
      <c r="G4807" s="283" t="str">
        <f>IFERROR(VLOOKUP(B4807,Tabla_CyP,4,FALSE),"")</f>
        <v/>
      </c>
    </row>
    <row r="4808" spans="1:123" ht="24" customHeight="1" x14ac:dyDescent="0.2">
      <c r="A4808" s="281"/>
      <c r="B4808" s="91"/>
      <c r="D4808" s="97"/>
      <c r="E4808" s="98"/>
      <c r="G4808" s="282"/>
    </row>
    <row r="4809" spans="1:123" ht="24" customHeight="1" x14ac:dyDescent="0.2">
      <c r="A4809" s="331" t="s">
        <v>507</v>
      </c>
      <c r="B4809" s="332"/>
      <c r="C4809" s="333" t="s">
        <v>0</v>
      </c>
      <c r="D4809" s="333" t="s">
        <v>27</v>
      </c>
      <c r="E4809" s="335" t="s">
        <v>28</v>
      </c>
      <c r="F4809" s="337" t="s">
        <v>29</v>
      </c>
      <c r="G4809" s="337" t="s">
        <v>30</v>
      </c>
    </row>
    <row r="4810" spans="1:123" s="97" customFormat="1" ht="24" customHeight="1" x14ac:dyDescent="0.2">
      <c r="A4810" s="102" t="s">
        <v>508</v>
      </c>
      <c r="B4810" s="102" t="s">
        <v>509</v>
      </c>
      <c r="C4810" s="334"/>
      <c r="D4810" s="334"/>
      <c r="E4810" s="336"/>
      <c r="F4810" s="338"/>
      <c r="G4810" s="338"/>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284"/>
      <c r="B4811" s="103"/>
      <c r="C4811" s="143" t="s">
        <v>604</v>
      </c>
      <c r="D4811" s="104"/>
      <c r="E4811" s="105"/>
      <c r="F4811" s="106"/>
      <c r="G4811" s="285"/>
    </row>
    <row r="4812" spans="1:123" s="229" customFormat="1" ht="24" customHeight="1" x14ac:dyDescent="0.2">
      <c r="A4812" s="224" t="str">
        <f t="shared" ref="A4812:A4825" si="1441">IFERROR(VLOOKUP(C4812,Tabla_Insumos,4,FALSE),"")</f>
        <v/>
      </c>
      <c r="B4812" s="222" t="str">
        <f>IFERROR(VLOOKUP(C4812,Tabla_Insumos,5,FALSE),"")</f>
        <v/>
      </c>
      <c r="C4812" s="223"/>
      <c r="D4812" s="224" t="str">
        <f t="shared" ref="D4812:D4825" si="1442">IFERROR(VLOOKUP(C4812,Tabla_Insumos,2,FALSE),"")</f>
        <v/>
      </c>
      <c r="E4812" s="225"/>
      <c r="F4812" s="226">
        <f t="shared" ref="F4812:F4825" si="1443">IFERROR(VLOOKUP(C4812,Tabla_Insumos,3,FALSE),0)</f>
        <v>0</v>
      </c>
      <c r="G4812" s="286">
        <f>ROUND(E4812*F4812,2)</f>
        <v>0</v>
      </c>
    </row>
    <row r="4813" spans="1:123" s="229" customFormat="1" ht="24" customHeight="1" x14ac:dyDescent="0.2">
      <c r="A4813" s="224" t="str">
        <f t="shared" si="1441"/>
        <v/>
      </c>
      <c r="B4813" s="222" t="str">
        <f t="shared" ref="B4813:B4825" si="1444">IFERROR(VLOOKUP(C4813,Tabla_Insumos,5,FALSE),"")</f>
        <v/>
      </c>
      <c r="C4813" s="223"/>
      <c r="D4813" s="224" t="str">
        <f t="shared" si="1442"/>
        <v/>
      </c>
      <c r="E4813" s="225"/>
      <c r="F4813" s="226">
        <f t="shared" si="1443"/>
        <v>0</v>
      </c>
      <c r="G4813" s="286">
        <f t="shared" ref="G4813:G4825" si="1445">ROUND(E4813*F4813,2)</f>
        <v>0</v>
      </c>
    </row>
    <row r="4814" spans="1:123" s="229" customFormat="1" ht="24" customHeight="1" x14ac:dyDescent="0.2">
      <c r="A4814" s="224" t="str">
        <f t="shared" si="1441"/>
        <v/>
      </c>
      <c r="B4814" s="222" t="str">
        <f t="shared" si="1444"/>
        <v/>
      </c>
      <c r="C4814" s="223"/>
      <c r="D4814" s="224" t="str">
        <f t="shared" si="1442"/>
        <v/>
      </c>
      <c r="E4814" s="225"/>
      <c r="F4814" s="226">
        <f t="shared" si="1443"/>
        <v>0</v>
      </c>
      <c r="G4814" s="286">
        <f t="shared" si="1445"/>
        <v>0</v>
      </c>
    </row>
    <row r="4815" spans="1:123" s="229" customFormat="1" ht="24" customHeight="1" x14ac:dyDescent="0.2">
      <c r="A4815" s="224" t="str">
        <f t="shared" si="1441"/>
        <v/>
      </c>
      <c r="B4815" s="222" t="str">
        <f t="shared" si="1444"/>
        <v/>
      </c>
      <c r="C4815" s="223"/>
      <c r="D4815" s="224" t="str">
        <f t="shared" si="1442"/>
        <v/>
      </c>
      <c r="E4815" s="225"/>
      <c r="F4815" s="226">
        <f t="shared" si="1443"/>
        <v>0</v>
      </c>
      <c r="G4815" s="286">
        <f t="shared" si="1445"/>
        <v>0</v>
      </c>
    </row>
    <row r="4816" spans="1:123" s="229" customFormat="1" ht="24" customHeight="1" x14ac:dyDescent="0.2">
      <c r="A4816" s="224" t="str">
        <f t="shared" si="1441"/>
        <v/>
      </c>
      <c r="B4816" s="222" t="str">
        <f t="shared" si="1444"/>
        <v/>
      </c>
      <c r="C4816" s="223"/>
      <c r="D4816" s="224" t="str">
        <f t="shared" si="1442"/>
        <v/>
      </c>
      <c r="E4816" s="225"/>
      <c r="F4816" s="226">
        <f t="shared" si="1443"/>
        <v>0</v>
      </c>
      <c r="G4816" s="286">
        <f t="shared" si="1445"/>
        <v>0</v>
      </c>
    </row>
    <row r="4817" spans="1:7" s="229" customFormat="1" ht="24" customHeight="1" x14ac:dyDescent="0.2">
      <c r="A4817" s="224" t="str">
        <f t="shared" si="1441"/>
        <v/>
      </c>
      <c r="B4817" s="222" t="str">
        <f t="shared" si="1444"/>
        <v/>
      </c>
      <c r="C4817" s="223"/>
      <c r="D4817" s="224" t="str">
        <f t="shared" si="1442"/>
        <v/>
      </c>
      <c r="E4817" s="225"/>
      <c r="F4817" s="226">
        <f t="shared" si="1443"/>
        <v>0</v>
      </c>
      <c r="G4817" s="286">
        <f t="shared" si="1445"/>
        <v>0</v>
      </c>
    </row>
    <row r="4818" spans="1:7" s="229" customFormat="1" ht="24" customHeight="1" x14ac:dyDescent="0.2">
      <c r="A4818" s="224" t="str">
        <f t="shared" si="1441"/>
        <v/>
      </c>
      <c r="B4818" s="222" t="str">
        <f t="shared" si="1444"/>
        <v/>
      </c>
      <c r="C4818" s="223"/>
      <c r="D4818" s="224" t="str">
        <f t="shared" si="1442"/>
        <v/>
      </c>
      <c r="E4818" s="225"/>
      <c r="F4818" s="226">
        <f t="shared" si="1443"/>
        <v>0</v>
      </c>
      <c r="G4818" s="286">
        <f t="shared" si="1445"/>
        <v>0</v>
      </c>
    </row>
    <row r="4819" spans="1:7" s="229" customFormat="1" ht="24" customHeight="1" x14ac:dyDescent="0.2">
      <c r="A4819" s="224" t="str">
        <f t="shared" si="1441"/>
        <v/>
      </c>
      <c r="B4819" s="222" t="str">
        <f t="shared" si="1444"/>
        <v/>
      </c>
      <c r="C4819" s="223"/>
      <c r="D4819" s="224" t="str">
        <f t="shared" si="1442"/>
        <v/>
      </c>
      <c r="E4819" s="225"/>
      <c r="F4819" s="226">
        <f t="shared" si="1443"/>
        <v>0</v>
      </c>
      <c r="G4819" s="286">
        <f t="shared" si="1445"/>
        <v>0</v>
      </c>
    </row>
    <row r="4820" spans="1:7" s="229" customFormat="1" ht="24" customHeight="1" x14ac:dyDescent="0.2">
      <c r="A4820" s="224" t="str">
        <f t="shared" si="1441"/>
        <v/>
      </c>
      <c r="B4820" s="222" t="str">
        <f t="shared" si="1444"/>
        <v/>
      </c>
      <c r="C4820" s="223"/>
      <c r="D4820" s="224" t="str">
        <f t="shared" si="1442"/>
        <v/>
      </c>
      <c r="E4820" s="225"/>
      <c r="F4820" s="226">
        <f t="shared" si="1443"/>
        <v>0</v>
      </c>
      <c r="G4820" s="286">
        <f t="shared" si="1445"/>
        <v>0</v>
      </c>
    </row>
    <row r="4821" spans="1:7" s="229" customFormat="1" ht="24" customHeight="1" x14ac:dyDescent="0.2">
      <c r="A4821" s="224" t="str">
        <f t="shared" si="1441"/>
        <v/>
      </c>
      <c r="B4821" s="222" t="str">
        <f t="shared" si="1444"/>
        <v/>
      </c>
      <c r="C4821" s="223"/>
      <c r="D4821" s="224" t="str">
        <f t="shared" si="1442"/>
        <v/>
      </c>
      <c r="E4821" s="225"/>
      <c r="F4821" s="226">
        <f t="shared" si="1443"/>
        <v>0</v>
      </c>
      <c r="G4821" s="286">
        <f t="shared" si="1445"/>
        <v>0</v>
      </c>
    </row>
    <row r="4822" spans="1:7" s="229" customFormat="1" ht="24" customHeight="1" x14ac:dyDescent="0.2">
      <c r="A4822" s="224" t="str">
        <f t="shared" si="1441"/>
        <v/>
      </c>
      <c r="B4822" s="222" t="str">
        <f t="shared" si="1444"/>
        <v/>
      </c>
      <c r="C4822" s="223"/>
      <c r="D4822" s="224" t="str">
        <f t="shared" si="1442"/>
        <v/>
      </c>
      <c r="E4822" s="225"/>
      <c r="F4822" s="226">
        <f t="shared" si="1443"/>
        <v>0</v>
      </c>
      <c r="G4822" s="286">
        <f t="shared" si="1445"/>
        <v>0</v>
      </c>
    </row>
    <row r="4823" spans="1:7" s="229" customFormat="1" ht="24" customHeight="1" x14ac:dyDescent="0.2">
      <c r="A4823" s="224" t="str">
        <f t="shared" si="1441"/>
        <v/>
      </c>
      <c r="B4823" s="222" t="str">
        <f t="shared" si="1444"/>
        <v/>
      </c>
      <c r="C4823" s="223"/>
      <c r="D4823" s="224" t="str">
        <f t="shared" si="1442"/>
        <v/>
      </c>
      <c r="E4823" s="225"/>
      <c r="F4823" s="226">
        <f t="shared" si="1443"/>
        <v>0</v>
      </c>
      <c r="G4823" s="286">
        <f t="shared" si="1445"/>
        <v>0</v>
      </c>
    </row>
    <row r="4824" spans="1:7" s="229" customFormat="1" ht="24" customHeight="1" x14ac:dyDescent="0.2">
      <c r="A4824" s="224" t="str">
        <f t="shared" si="1441"/>
        <v/>
      </c>
      <c r="B4824" s="222" t="str">
        <f t="shared" si="1444"/>
        <v/>
      </c>
      <c r="C4824" s="223"/>
      <c r="D4824" s="224" t="str">
        <f t="shared" si="1442"/>
        <v/>
      </c>
      <c r="E4824" s="225"/>
      <c r="F4824" s="226">
        <f t="shared" si="1443"/>
        <v>0</v>
      </c>
      <c r="G4824" s="286">
        <f t="shared" si="1445"/>
        <v>0</v>
      </c>
    </row>
    <row r="4825" spans="1:7" s="229" customFormat="1" ht="24" customHeight="1" x14ac:dyDescent="0.2">
      <c r="A4825" s="224" t="str">
        <f t="shared" si="1441"/>
        <v/>
      </c>
      <c r="B4825" s="222" t="str">
        <f t="shared" si="1444"/>
        <v/>
      </c>
      <c r="C4825" s="223"/>
      <c r="D4825" s="224" t="str">
        <f t="shared" si="1442"/>
        <v/>
      </c>
      <c r="E4825" s="225"/>
      <c r="F4825" s="227">
        <f t="shared" si="1443"/>
        <v>0</v>
      </c>
      <c r="G4825" s="286">
        <f t="shared" si="1445"/>
        <v>0</v>
      </c>
    </row>
    <row r="4826" spans="1:7" ht="24" customHeight="1" x14ac:dyDescent="0.2">
      <c r="A4826" s="287"/>
      <c r="D4826" s="97"/>
      <c r="E4826" s="98"/>
      <c r="F4826" s="273" t="s">
        <v>31</v>
      </c>
      <c r="G4826" s="288">
        <f>SUBTOTAL(9,G4812:G4825)</f>
        <v>0</v>
      </c>
    </row>
    <row r="4827" spans="1:7" ht="24" customHeight="1" x14ac:dyDescent="0.2">
      <c r="A4827" s="287"/>
      <c r="C4827" s="107" t="s">
        <v>605</v>
      </c>
      <c r="D4827" s="97"/>
      <c r="E4827" s="98"/>
      <c r="G4827" s="289"/>
    </row>
    <row r="4828" spans="1:7" s="229" customFormat="1" ht="24" customHeight="1" x14ac:dyDescent="0.2">
      <c r="A4828" s="224" t="str">
        <f t="shared" ref="A4828:A4835" si="1446">IFERROR(VLOOKUP(C4828,Tabla_Insumos,4,FALSE),"")</f>
        <v/>
      </c>
      <c r="B4828" s="222">
        <f t="shared" ref="B4828:B4835" si="1447">IFERROR(VLOOKUP(A4828,Tabla_Indices,5,FALSE),"")</f>
        <v>0</v>
      </c>
      <c r="C4828" s="223"/>
      <c r="D4828" s="224" t="str">
        <f t="shared" ref="D4828:D4835" si="1448">IFERROR(VLOOKUP(C4828,Tabla_Insumos,2,FALSE),"")</f>
        <v/>
      </c>
      <c r="E4828" s="225"/>
      <c r="F4828" s="228">
        <f t="shared" ref="F4828:F4835" si="1449">IFERROR(VLOOKUP(C4828,Tabla_Insumos,3,FALSE),0)</f>
        <v>0</v>
      </c>
      <c r="G4828" s="286">
        <f>ROUND(E4828*F4828,2)</f>
        <v>0</v>
      </c>
    </row>
    <row r="4829" spans="1:7" s="229" customFormat="1" ht="24" customHeight="1" x14ac:dyDescent="0.2">
      <c r="A4829" s="224" t="str">
        <f t="shared" si="1446"/>
        <v/>
      </c>
      <c r="B4829" s="222">
        <f t="shared" si="1447"/>
        <v>0</v>
      </c>
      <c r="C4829" s="223"/>
      <c r="D4829" s="224" t="str">
        <f t="shared" si="1448"/>
        <v/>
      </c>
      <c r="E4829" s="225"/>
      <c r="F4829" s="228">
        <f t="shared" si="1449"/>
        <v>0</v>
      </c>
      <c r="G4829" s="286">
        <f>ROUND(E4829*F4829,2)</f>
        <v>0</v>
      </c>
    </row>
    <row r="4830" spans="1:7" s="229" customFormat="1" ht="24" customHeight="1" x14ac:dyDescent="0.2">
      <c r="A4830" s="224" t="str">
        <f t="shared" si="1446"/>
        <v/>
      </c>
      <c r="B4830" s="222">
        <f t="shared" si="1447"/>
        <v>0</v>
      </c>
      <c r="C4830" s="223"/>
      <c r="D4830" s="224" t="str">
        <f t="shared" si="1448"/>
        <v/>
      </c>
      <c r="E4830" s="225"/>
      <c r="F4830" s="228">
        <f t="shared" si="1449"/>
        <v>0</v>
      </c>
      <c r="G4830" s="286">
        <f t="shared" ref="G4830:G4835" si="1450">ROUND(E4830*F4830,2)</f>
        <v>0</v>
      </c>
    </row>
    <row r="4831" spans="1:7" s="229" customFormat="1" ht="24" customHeight="1" x14ac:dyDescent="0.2">
      <c r="A4831" s="224" t="str">
        <f t="shared" si="1446"/>
        <v/>
      </c>
      <c r="B4831" s="222">
        <f t="shared" si="1447"/>
        <v>0</v>
      </c>
      <c r="C4831" s="223"/>
      <c r="D4831" s="224" t="str">
        <f t="shared" si="1448"/>
        <v/>
      </c>
      <c r="E4831" s="225"/>
      <c r="F4831" s="228">
        <f t="shared" si="1449"/>
        <v>0</v>
      </c>
      <c r="G4831" s="286">
        <f t="shared" si="1450"/>
        <v>0</v>
      </c>
    </row>
    <row r="4832" spans="1:7" s="229" customFormat="1" ht="24" customHeight="1" x14ac:dyDescent="0.2">
      <c r="A4832" s="224" t="str">
        <f t="shared" si="1446"/>
        <v/>
      </c>
      <c r="B4832" s="222">
        <f t="shared" si="1447"/>
        <v>0</v>
      </c>
      <c r="C4832" s="223"/>
      <c r="D4832" s="224" t="str">
        <f t="shared" si="1448"/>
        <v/>
      </c>
      <c r="E4832" s="225"/>
      <c r="F4832" s="226">
        <f t="shared" si="1449"/>
        <v>0</v>
      </c>
      <c r="G4832" s="286">
        <f t="shared" si="1450"/>
        <v>0</v>
      </c>
    </row>
    <row r="4833" spans="1:7" s="229" customFormat="1" ht="24" customHeight="1" x14ac:dyDescent="0.2">
      <c r="A4833" s="224" t="str">
        <f t="shared" si="1446"/>
        <v/>
      </c>
      <c r="B4833" s="222">
        <f t="shared" si="1447"/>
        <v>0</v>
      </c>
      <c r="C4833" s="223"/>
      <c r="D4833" s="224" t="str">
        <f t="shared" si="1448"/>
        <v/>
      </c>
      <c r="E4833" s="225"/>
      <c r="F4833" s="226">
        <f t="shared" si="1449"/>
        <v>0</v>
      </c>
      <c r="G4833" s="286">
        <f t="shared" si="1450"/>
        <v>0</v>
      </c>
    </row>
    <row r="4834" spans="1:7" s="229" customFormat="1" ht="24" customHeight="1" x14ac:dyDescent="0.2">
      <c r="A4834" s="224" t="str">
        <f t="shared" si="1446"/>
        <v/>
      </c>
      <c r="B4834" s="222">
        <f t="shared" si="1447"/>
        <v>0</v>
      </c>
      <c r="C4834" s="223"/>
      <c r="D4834" s="224" t="str">
        <f t="shared" si="1448"/>
        <v/>
      </c>
      <c r="E4834" s="225"/>
      <c r="F4834" s="226">
        <f t="shared" si="1449"/>
        <v>0</v>
      </c>
      <c r="G4834" s="286">
        <f t="shared" si="1450"/>
        <v>0</v>
      </c>
    </row>
    <row r="4835" spans="1:7" s="229" customFormat="1" ht="24" customHeight="1" x14ac:dyDescent="0.2">
      <c r="A4835" s="224" t="str">
        <f t="shared" si="1446"/>
        <v/>
      </c>
      <c r="B4835" s="222">
        <f t="shared" si="1447"/>
        <v>0</v>
      </c>
      <c r="C4835" s="223"/>
      <c r="D4835" s="224" t="str">
        <f t="shared" si="1448"/>
        <v/>
      </c>
      <c r="E4835" s="225"/>
      <c r="F4835" s="226">
        <f t="shared" si="1449"/>
        <v>0</v>
      </c>
      <c r="G4835" s="286">
        <f t="shared" si="1450"/>
        <v>0</v>
      </c>
    </row>
    <row r="4836" spans="1:7" ht="24" customHeight="1" x14ac:dyDescent="0.2">
      <c r="A4836" s="287"/>
      <c r="D4836" s="97"/>
      <c r="E4836" s="98"/>
      <c r="F4836" s="273" t="s">
        <v>32</v>
      </c>
      <c r="G4836" s="288">
        <f>SUBTOTAL(9,G4828:G4835)</f>
        <v>0</v>
      </c>
    </row>
    <row r="4837" spans="1:7" ht="24" customHeight="1" x14ac:dyDescent="0.2">
      <c r="A4837" s="287"/>
      <c r="C4837" s="107" t="s">
        <v>606</v>
      </c>
      <c r="D4837" s="97"/>
      <c r="E4837" s="98"/>
      <c r="G4837" s="289"/>
    </row>
    <row r="4838" spans="1:7" s="229" customFormat="1" ht="24" customHeight="1" x14ac:dyDescent="0.2">
      <c r="A4838" s="224" t="str">
        <f t="shared" ref="A4838:A4846" si="1451">IFERROR(VLOOKUP(C4838,Tabla_Insumos,4,FALSE),"")</f>
        <v/>
      </c>
      <c r="B4838" s="222" t="str">
        <f t="shared" ref="B4838:B4846" si="1452">IFERROR(VLOOKUP(C4838,Tabla_Insumos,5,FALSE),"")</f>
        <v/>
      </c>
      <c r="C4838" s="223"/>
      <c r="D4838" s="224" t="str">
        <f t="shared" ref="D4838:D4846" si="1453">IFERROR(VLOOKUP(C4838,Tabla_Insumos,2,FALSE),"")</f>
        <v/>
      </c>
      <c r="E4838" s="225"/>
      <c r="F4838" s="226">
        <f t="shared" ref="F4838:F4846" si="1454">IFERROR(VLOOKUP(C4838,Tabla_Insumos,3,FALSE),0)</f>
        <v>0</v>
      </c>
      <c r="G4838" s="286">
        <f t="shared" ref="G4838:G4846" si="1455">ROUND(E4838*F4838,2)</f>
        <v>0</v>
      </c>
    </row>
    <row r="4839" spans="1:7" s="229" customFormat="1" ht="24" customHeight="1" x14ac:dyDescent="0.2">
      <c r="A4839" s="224" t="str">
        <f t="shared" si="1451"/>
        <v/>
      </c>
      <c r="B4839" s="222" t="str">
        <f t="shared" si="1452"/>
        <v/>
      </c>
      <c r="C4839" s="223"/>
      <c r="D4839" s="224" t="str">
        <f t="shared" si="1453"/>
        <v/>
      </c>
      <c r="E4839" s="225"/>
      <c r="F4839" s="226">
        <f t="shared" si="1454"/>
        <v>0</v>
      </c>
      <c r="G4839" s="286">
        <f t="shared" si="1455"/>
        <v>0</v>
      </c>
    </row>
    <row r="4840" spans="1:7" s="229" customFormat="1" ht="24" customHeight="1" x14ac:dyDescent="0.2">
      <c r="A4840" s="224" t="str">
        <f t="shared" si="1451"/>
        <v/>
      </c>
      <c r="B4840" s="222" t="str">
        <f t="shared" si="1452"/>
        <v/>
      </c>
      <c r="C4840" s="223"/>
      <c r="D4840" s="224" t="str">
        <f t="shared" si="1453"/>
        <v/>
      </c>
      <c r="E4840" s="225"/>
      <c r="F4840" s="226">
        <f t="shared" si="1454"/>
        <v>0</v>
      </c>
      <c r="G4840" s="286">
        <f t="shared" si="1455"/>
        <v>0</v>
      </c>
    </row>
    <row r="4841" spans="1:7" s="229" customFormat="1" ht="24" customHeight="1" x14ac:dyDescent="0.2">
      <c r="A4841" s="224" t="str">
        <f t="shared" si="1451"/>
        <v/>
      </c>
      <c r="B4841" s="222" t="str">
        <f t="shared" si="1452"/>
        <v/>
      </c>
      <c r="C4841" s="223"/>
      <c r="D4841" s="224" t="str">
        <f t="shared" si="1453"/>
        <v/>
      </c>
      <c r="E4841" s="225"/>
      <c r="F4841" s="226">
        <f t="shared" si="1454"/>
        <v>0</v>
      </c>
      <c r="G4841" s="286">
        <f t="shared" si="1455"/>
        <v>0</v>
      </c>
    </row>
    <row r="4842" spans="1:7" s="229" customFormat="1" ht="24" customHeight="1" x14ac:dyDescent="0.2">
      <c r="A4842" s="224" t="str">
        <f t="shared" si="1451"/>
        <v/>
      </c>
      <c r="B4842" s="222" t="str">
        <f t="shared" si="1452"/>
        <v/>
      </c>
      <c r="C4842" s="223"/>
      <c r="D4842" s="224" t="str">
        <f t="shared" si="1453"/>
        <v/>
      </c>
      <c r="E4842" s="225"/>
      <c r="F4842" s="226">
        <f t="shared" si="1454"/>
        <v>0</v>
      </c>
      <c r="G4842" s="286">
        <f t="shared" si="1455"/>
        <v>0</v>
      </c>
    </row>
    <row r="4843" spans="1:7" s="229" customFormat="1" ht="24" customHeight="1" x14ac:dyDescent="0.2">
      <c r="A4843" s="224" t="str">
        <f t="shared" si="1451"/>
        <v/>
      </c>
      <c r="B4843" s="222" t="str">
        <f t="shared" si="1452"/>
        <v/>
      </c>
      <c r="C4843" s="223"/>
      <c r="D4843" s="224" t="str">
        <f t="shared" si="1453"/>
        <v/>
      </c>
      <c r="E4843" s="225"/>
      <c r="F4843" s="226">
        <f t="shared" si="1454"/>
        <v>0</v>
      </c>
      <c r="G4843" s="286">
        <f t="shared" si="1455"/>
        <v>0</v>
      </c>
    </row>
    <row r="4844" spans="1:7" s="229" customFormat="1" ht="24" customHeight="1" x14ac:dyDescent="0.2">
      <c r="A4844" s="224" t="str">
        <f t="shared" si="1451"/>
        <v/>
      </c>
      <c r="B4844" s="222" t="str">
        <f t="shared" si="1452"/>
        <v/>
      </c>
      <c r="C4844" s="223"/>
      <c r="D4844" s="224" t="str">
        <f t="shared" si="1453"/>
        <v/>
      </c>
      <c r="E4844" s="225"/>
      <c r="F4844" s="226">
        <f t="shared" si="1454"/>
        <v>0</v>
      </c>
      <c r="G4844" s="286">
        <f t="shared" si="1455"/>
        <v>0</v>
      </c>
    </row>
    <row r="4845" spans="1:7" s="229" customFormat="1" ht="24" customHeight="1" x14ac:dyDescent="0.2">
      <c r="A4845" s="224" t="str">
        <f t="shared" si="1451"/>
        <v/>
      </c>
      <c r="B4845" s="222" t="str">
        <f t="shared" si="1452"/>
        <v/>
      </c>
      <c r="C4845" s="223"/>
      <c r="D4845" s="224" t="str">
        <f t="shared" si="1453"/>
        <v/>
      </c>
      <c r="E4845" s="225"/>
      <c r="F4845" s="226">
        <f t="shared" si="1454"/>
        <v>0</v>
      </c>
      <c r="G4845" s="286">
        <f t="shared" si="1455"/>
        <v>0</v>
      </c>
    </row>
    <row r="4846" spans="1:7" s="229" customFormat="1" ht="24" customHeight="1" x14ac:dyDescent="0.2">
      <c r="A4846" s="224" t="str">
        <f t="shared" si="1451"/>
        <v/>
      </c>
      <c r="B4846" s="222" t="str">
        <f t="shared" si="1452"/>
        <v/>
      </c>
      <c r="C4846" s="223"/>
      <c r="D4846" s="224" t="str">
        <f t="shared" si="1453"/>
        <v/>
      </c>
      <c r="E4846" s="225"/>
      <c r="F4846" s="226">
        <f t="shared" si="1454"/>
        <v>0</v>
      </c>
      <c r="G4846" s="286">
        <f t="shared" si="1455"/>
        <v>0</v>
      </c>
    </row>
    <row r="4847" spans="1:7" ht="24" customHeight="1" x14ac:dyDescent="0.2">
      <c r="A4847" s="290"/>
      <c r="B4847" s="97"/>
      <c r="D4847" s="97"/>
      <c r="E4847" s="98"/>
      <c r="F4847" s="273" t="s">
        <v>33</v>
      </c>
      <c r="G4847" s="288">
        <f>SUBTOTAL(9,G4838:G4846)</f>
        <v>0</v>
      </c>
    </row>
    <row r="4848" spans="1:7" ht="24" customHeight="1" x14ac:dyDescent="0.2">
      <c r="A4848" s="291"/>
      <c r="B4848" s="97"/>
      <c r="D4848" s="97"/>
      <c r="E4848" s="98"/>
      <c r="G4848" s="289"/>
    </row>
    <row r="4849" spans="1:123" ht="24" customHeight="1" x14ac:dyDescent="0.2">
      <c r="A4849" s="292" t="str">
        <f>B4807</f>
        <v/>
      </c>
      <c r="B4849" s="293" t="str">
        <f>C4807</f>
        <v/>
      </c>
      <c r="C4849" s="104"/>
      <c r="D4849" s="104" t="s">
        <v>34</v>
      </c>
      <c r="E4849" s="105"/>
      <c r="F4849" s="295" t="s">
        <v>35</v>
      </c>
      <c r="G4849" s="294">
        <f>SUBTOTAL(9,G4812:G4848)</f>
        <v>0</v>
      </c>
    </row>
    <row r="4851" spans="1:123" ht="24" customHeight="1" x14ac:dyDescent="0.2">
      <c r="A4851" s="274" t="s">
        <v>37</v>
      </c>
      <c r="B4851" s="275"/>
      <c r="C4851" s="275"/>
      <c r="D4851" s="275"/>
      <c r="E4851" s="275"/>
      <c r="F4851" s="275"/>
      <c r="G4851" s="276"/>
    </row>
    <row r="4852" spans="1:123" ht="24" customHeight="1" x14ac:dyDescent="0.2">
      <c r="A4852" s="277" t="s">
        <v>602</v>
      </c>
      <c r="B4852" s="93" t="str">
        <f>Comitente</f>
        <v>DIRECCION PROVINCIAL DE ESPACIOS VERDES</v>
      </c>
      <c r="C4852" s="89"/>
      <c r="D4852" s="94"/>
      <c r="E4852" s="94"/>
      <c r="F4852" s="95"/>
      <c r="G4852" s="278"/>
    </row>
    <row r="4853" spans="1:123" ht="24" customHeight="1" x14ac:dyDescent="0.2">
      <c r="A4853" s="277" t="s">
        <v>603</v>
      </c>
      <c r="B4853" s="93">
        <f>Contratista</f>
        <v>0</v>
      </c>
      <c r="C4853" s="90"/>
      <c r="D4853" s="90"/>
      <c r="E4853" s="90"/>
      <c r="F4853" s="96"/>
      <c r="G4853" s="279"/>
    </row>
    <row r="4854" spans="1:123" ht="24" customHeight="1" x14ac:dyDescent="0.2">
      <c r="A4854" s="277" t="s">
        <v>24</v>
      </c>
      <c r="B4854" s="93" t="str">
        <f>Obra</f>
        <v>MANTENIMIENTO DEL ÁREA VERDE Y SISITEMA DE RIEGO DEL 
PARQUE BELGRANO E INFINITO POR DESCUBRIR - RENGLON 3</v>
      </c>
      <c r="C4854" s="90"/>
      <c r="D4854" s="90"/>
      <c r="E4854" s="90"/>
      <c r="F4854" s="96" t="s">
        <v>38</v>
      </c>
      <c r="G4854" s="280">
        <f>Fecha_Base</f>
        <v>44908</v>
      </c>
    </row>
    <row r="4855" spans="1:123" ht="24" customHeight="1" x14ac:dyDescent="0.2">
      <c r="A4855" s="281" t="s">
        <v>601</v>
      </c>
      <c r="B4855" s="91" t="str">
        <f>Ubicación</f>
        <v>CAPITAL</v>
      </c>
      <c r="C4855" s="91"/>
      <c r="D4855" s="97"/>
      <c r="E4855" s="98"/>
      <c r="G4855" s="282"/>
    </row>
    <row r="4856" spans="1:123" ht="24" customHeight="1" x14ac:dyDescent="0.2">
      <c r="A4856" s="281" t="s">
        <v>39</v>
      </c>
      <c r="B4856" s="100" t="str">
        <f>IFERROR(VALUE(LEFT(B4857,FIND(".",B4857)-1)),"")</f>
        <v/>
      </c>
      <c r="C4856" s="92" t="str">
        <f>IFERROR(VLOOKUP(B4856,Tabla_CyP,2,FALSE),"")</f>
        <v/>
      </c>
      <c r="E4856" s="98"/>
      <c r="G4856" s="282"/>
    </row>
    <row r="4857" spans="1:123" ht="24" customHeight="1" x14ac:dyDescent="0.2">
      <c r="A4857" s="281" t="s">
        <v>25</v>
      </c>
      <c r="B4857" s="101" t="str">
        <f>IFERROR(VLOOKUP(COUNTIF($A$1:A4857,"ANALISIS DE PRECIOS"),Tabla_NumeroItem,2,FALSE),"")</f>
        <v/>
      </c>
      <c r="C4857" s="92" t="str">
        <f>IFERROR(VLOOKUP(B4857,Tabla_CyP,2,FALSE),"")</f>
        <v/>
      </c>
      <c r="D4857" s="97"/>
      <c r="E4857" s="98"/>
      <c r="F4857" s="96" t="s">
        <v>26</v>
      </c>
      <c r="G4857" s="283" t="str">
        <f>IFERROR(VLOOKUP(B4857,Tabla_CyP,4,FALSE),"")</f>
        <v/>
      </c>
    </row>
    <row r="4858" spans="1:123" ht="24" customHeight="1" x14ac:dyDescent="0.2">
      <c r="A4858" s="281"/>
      <c r="B4858" s="91"/>
      <c r="D4858" s="97"/>
      <c r="E4858" s="98"/>
      <c r="G4858" s="282"/>
    </row>
    <row r="4859" spans="1:123" ht="24" customHeight="1" x14ac:dyDescent="0.2">
      <c r="A4859" s="331" t="s">
        <v>507</v>
      </c>
      <c r="B4859" s="332"/>
      <c r="C4859" s="333" t="s">
        <v>0</v>
      </c>
      <c r="D4859" s="333" t="s">
        <v>27</v>
      </c>
      <c r="E4859" s="335" t="s">
        <v>28</v>
      </c>
      <c r="F4859" s="337" t="s">
        <v>29</v>
      </c>
      <c r="G4859" s="337" t="s">
        <v>30</v>
      </c>
    </row>
    <row r="4860" spans="1:123" s="97" customFormat="1" ht="24" customHeight="1" x14ac:dyDescent="0.2">
      <c r="A4860" s="102" t="s">
        <v>508</v>
      </c>
      <c r="B4860" s="102" t="s">
        <v>509</v>
      </c>
      <c r="C4860" s="334"/>
      <c r="D4860" s="334"/>
      <c r="E4860" s="336"/>
      <c r="F4860" s="338"/>
      <c r="G4860" s="338"/>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284"/>
      <c r="B4861" s="103"/>
      <c r="C4861" s="143" t="s">
        <v>604</v>
      </c>
      <c r="D4861" s="104"/>
      <c r="E4861" s="105"/>
      <c r="F4861" s="106"/>
      <c r="G4861" s="285"/>
    </row>
    <row r="4862" spans="1:123" s="229" customFormat="1" ht="24" customHeight="1" x14ac:dyDescent="0.2">
      <c r="A4862" s="224" t="str">
        <f t="shared" ref="A4862:A4875" si="1456">IFERROR(VLOOKUP(C4862,Tabla_Insumos,4,FALSE),"")</f>
        <v/>
      </c>
      <c r="B4862" s="222" t="str">
        <f>IFERROR(VLOOKUP(C4862,Tabla_Insumos,5,FALSE),"")</f>
        <v/>
      </c>
      <c r="C4862" s="223"/>
      <c r="D4862" s="224" t="str">
        <f t="shared" ref="D4862:D4875" si="1457">IFERROR(VLOOKUP(C4862,Tabla_Insumos,2,FALSE),"")</f>
        <v/>
      </c>
      <c r="E4862" s="225"/>
      <c r="F4862" s="226">
        <f t="shared" ref="F4862:F4875" si="1458">IFERROR(VLOOKUP(C4862,Tabla_Insumos,3,FALSE),0)</f>
        <v>0</v>
      </c>
      <c r="G4862" s="286">
        <f>ROUND(E4862*F4862,2)</f>
        <v>0</v>
      </c>
    </row>
    <row r="4863" spans="1:123" s="229" customFormat="1" ht="24" customHeight="1" x14ac:dyDescent="0.2">
      <c r="A4863" s="224" t="str">
        <f t="shared" si="1456"/>
        <v/>
      </c>
      <c r="B4863" s="222" t="str">
        <f t="shared" ref="B4863:B4875" si="1459">IFERROR(VLOOKUP(C4863,Tabla_Insumos,5,FALSE),"")</f>
        <v/>
      </c>
      <c r="C4863" s="223"/>
      <c r="D4863" s="224" t="str">
        <f t="shared" si="1457"/>
        <v/>
      </c>
      <c r="E4863" s="225"/>
      <c r="F4863" s="226">
        <f t="shared" si="1458"/>
        <v>0</v>
      </c>
      <c r="G4863" s="286">
        <f t="shared" ref="G4863:G4875" si="1460">ROUND(E4863*F4863,2)</f>
        <v>0</v>
      </c>
    </row>
    <row r="4864" spans="1:123" s="229" customFormat="1" ht="24" customHeight="1" x14ac:dyDescent="0.2">
      <c r="A4864" s="224" t="str">
        <f t="shared" si="1456"/>
        <v/>
      </c>
      <c r="B4864" s="222" t="str">
        <f t="shared" si="1459"/>
        <v/>
      </c>
      <c r="C4864" s="223"/>
      <c r="D4864" s="224" t="str">
        <f t="shared" si="1457"/>
        <v/>
      </c>
      <c r="E4864" s="225"/>
      <c r="F4864" s="226">
        <f t="shared" si="1458"/>
        <v>0</v>
      </c>
      <c r="G4864" s="286">
        <f t="shared" si="1460"/>
        <v>0</v>
      </c>
    </row>
    <row r="4865" spans="1:7" s="229" customFormat="1" ht="24" customHeight="1" x14ac:dyDescent="0.2">
      <c r="A4865" s="224" t="str">
        <f t="shared" si="1456"/>
        <v/>
      </c>
      <c r="B4865" s="222" t="str">
        <f t="shared" si="1459"/>
        <v/>
      </c>
      <c r="C4865" s="223"/>
      <c r="D4865" s="224" t="str">
        <f t="shared" si="1457"/>
        <v/>
      </c>
      <c r="E4865" s="225"/>
      <c r="F4865" s="226">
        <f t="shared" si="1458"/>
        <v>0</v>
      </c>
      <c r="G4865" s="286">
        <f t="shared" si="1460"/>
        <v>0</v>
      </c>
    </row>
    <row r="4866" spans="1:7" s="229" customFormat="1" ht="24" customHeight="1" x14ac:dyDescent="0.2">
      <c r="A4866" s="224" t="str">
        <f t="shared" si="1456"/>
        <v/>
      </c>
      <c r="B4866" s="222" t="str">
        <f t="shared" si="1459"/>
        <v/>
      </c>
      <c r="C4866" s="223"/>
      <c r="D4866" s="224" t="str">
        <f t="shared" si="1457"/>
        <v/>
      </c>
      <c r="E4866" s="225"/>
      <c r="F4866" s="226">
        <f t="shared" si="1458"/>
        <v>0</v>
      </c>
      <c r="G4866" s="286">
        <f t="shared" si="1460"/>
        <v>0</v>
      </c>
    </row>
    <row r="4867" spans="1:7" s="229" customFormat="1" ht="24" customHeight="1" x14ac:dyDescent="0.2">
      <c r="A4867" s="224" t="str">
        <f t="shared" si="1456"/>
        <v/>
      </c>
      <c r="B4867" s="222" t="str">
        <f t="shared" si="1459"/>
        <v/>
      </c>
      <c r="C4867" s="223"/>
      <c r="D4867" s="224" t="str">
        <f t="shared" si="1457"/>
        <v/>
      </c>
      <c r="E4867" s="225"/>
      <c r="F4867" s="226">
        <f t="shared" si="1458"/>
        <v>0</v>
      </c>
      <c r="G4867" s="286">
        <f t="shared" si="1460"/>
        <v>0</v>
      </c>
    </row>
    <row r="4868" spans="1:7" s="229" customFormat="1" ht="24" customHeight="1" x14ac:dyDescent="0.2">
      <c r="A4868" s="224" t="str">
        <f t="shared" si="1456"/>
        <v/>
      </c>
      <c r="B4868" s="222" t="str">
        <f t="shared" si="1459"/>
        <v/>
      </c>
      <c r="C4868" s="223"/>
      <c r="D4868" s="224" t="str">
        <f t="shared" si="1457"/>
        <v/>
      </c>
      <c r="E4868" s="225"/>
      <c r="F4868" s="226">
        <f t="shared" si="1458"/>
        <v>0</v>
      </c>
      <c r="G4868" s="286">
        <f t="shared" si="1460"/>
        <v>0</v>
      </c>
    </row>
    <row r="4869" spans="1:7" s="229" customFormat="1" ht="24" customHeight="1" x14ac:dyDescent="0.2">
      <c r="A4869" s="224" t="str">
        <f t="shared" si="1456"/>
        <v/>
      </c>
      <c r="B4869" s="222" t="str">
        <f t="shared" si="1459"/>
        <v/>
      </c>
      <c r="C4869" s="223"/>
      <c r="D4869" s="224" t="str">
        <f t="shared" si="1457"/>
        <v/>
      </c>
      <c r="E4869" s="225"/>
      <c r="F4869" s="226">
        <f t="shared" si="1458"/>
        <v>0</v>
      </c>
      <c r="G4869" s="286">
        <f t="shared" si="1460"/>
        <v>0</v>
      </c>
    </row>
    <row r="4870" spans="1:7" s="229" customFormat="1" ht="24" customHeight="1" x14ac:dyDescent="0.2">
      <c r="A4870" s="224" t="str">
        <f t="shared" si="1456"/>
        <v/>
      </c>
      <c r="B4870" s="222" t="str">
        <f t="shared" si="1459"/>
        <v/>
      </c>
      <c r="C4870" s="223"/>
      <c r="D4870" s="224" t="str">
        <f t="shared" si="1457"/>
        <v/>
      </c>
      <c r="E4870" s="225"/>
      <c r="F4870" s="226">
        <f t="shared" si="1458"/>
        <v>0</v>
      </c>
      <c r="G4870" s="286">
        <f t="shared" si="1460"/>
        <v>0</v>
      </c>
    </row>
    <row r="4871" spans="1:7" s="229" customFormat="1" ht="24" customHeight="1" x14ac:dyDescent="0.2">
      <c r="A4871" s="224" t="str">
        <f t="shared" si="1456"/>
        <v/>
      </c>
      <c r="B4871" s="222" t="str">
        <f t="shared" si="1459"/>
        <v/>
      </c>
      <c r="C4871" s="223"/>
      <c r="D4871" s="224" t="str">
        <f t="shared" si="1457"/>
        <v/>
      </c>
      <c r="E4871" s="225"/>
      <c r="F4871" s="226">
        <f t="shared" si="1458"/>
        <v>0</v>
      </c>
      <c r="G4871" s="286">
        <f t="shared" si="1460"/>
        <v>0</v>
      </c>
    </row>
    <row r="4872" spans="1:7" s="229" customFormat="1" ht="24" customHeight="1" x14ac:dyDescent="0.2">
      <c r="A4872" s="224" t="str">
        <f t="shared" si="1456"/>
        <v/>
      </c>
      <c r="B4872" s="222" t="str">
        <f t="shared" si="1459"/>
        <v/>
      </c>
      <c r="C4872" s="223"/>
      <c r="D4872" s="224" t="str">
        <f t="shared" si="1457"/>
        <v/>
      </c>
      <c r="E4872" s="225"/>
      <c r="F4872" s="226">
        <f t="shared" si="1458"/>
        <v>0</v>
      </c>
      <c r="G4872" s="286">
        <f t="shared" si="1460"/>
        <v>0</v>
      </c>
    </row>
    <row r="4873" spans="1:7" s="229" customFormat="1" ht="24" customHeight="1" x14ac:dyDescent="0.2">
      <c r="A4873" s="224" t="str">
        <f t="shared" si="1456"/>
        <v/>
      </c>
      <c r="B4873" s="222" t="str">
        <f t="shared" si="1459"/>
        <v/>
      </c>
      <c r="C4873" s="223"/>
      <c r="D4873" s="224" t="str">
        <f t="shared" si="1457"/>
        <v/>
      </c>
      <c r="E4873" s="225"/>
      <c r="F4873" s="226">
        <f t="shared" si="1458"/>
        <v>0</v>
      </c>
      <c r="G4873" s="286">
        <f t="shared" si="1460"/>
        <v>0</v>
      </c>
    </row>
    <row r="4874" spans="1:7" s="229" customFormat="1" ht="24" customHeight="1" x14ac:dyDescent="0.2">
      <c r="A4874" s="224" t="str">
        <f t="shared" si="1456"/>
        <v/>
      </c>
      <c r="B4874" s="222" t="str">
        <f t="shared" si="1459"/>
        <v/>
      </c>
      <c r="C4874" s="223"/>
      <c r="D4874" s="224" t="str">
        <f t="shared" si="1457"/>
        <v/>
      </c>
      <c r="E4874" s="225"/>
      <c r="F4874" s="226">
        <f t="shared" si="1458"/>
        <v>0</v>
      </c>
      <c r="G4874" s="286">
        <f t="shared" si="1460"/>
        <v>0</v>
      </c>
    </row>
    <row r="4875" spans="1:7" s="229" customFormat="1" ht="24" customHeight="1" x14ac:dyDescent="0.2">
      <c r="A4875" s="224" t="str">
        <f t="shared" si="1456"/>
        <v/>
      </c>
      <c r="B4875" s="222" t="str">
        <f t="shared" si="1459"/>
        <v/>
      </c>
      <c r="C4875" s="223"/>
      <c r="D4875" s="224" t="str">
        <f t="shared" si="1457"/>
        <v/>
      </c>
      <c r="E4875" s="225"/>
      <c r="F4875" s="227">
        <f t="shared" si="1458"/>
        <v>0</v>
      </c>
      <c r="G4875" s="286">
        <f t="shared" si="1460"/>
        <v>0</v>
      </c>
    </row>
    <row r="4876" spans="1:7" ht="24" customHeight="1" x14ac:dyDescent="0.2">
      <c r="A4876" s="287"/>
      <c r="D4876" s="97"/>
      <c r="E4876" s="98"/>
      <c r="F4876" s="273" t="s">
        <v>31</v>
      </c>
      <c r="G4876" s="288">
        <f>SUBTOTAL(9,G4862:G4875)</f>
        <v>0</v>
      </c>
    </row>
    <row r="4877" spans="1:7" ht="24" customHeight="1" x14ac:dyDescent="0.2">
      <c r="A4877" s="287"/>
      <c r="C4877" s="107" t="s">
        <v>605</v>
      </c>
      <c r="D4877" s="97"/>
      <c r="E4877" s="98"/>
      <c r="G4877" s="289"/>
    </row>
    <row r="4878" spans="1:7" s="229" customFormat="1" ht="24" customHeight="1" x14ac:dyDescent="0.2">
      <c r="A4878" s="224" t="str">
        <f t="shared" ref="A4878:A4885" si="1461">IFERROR(VLOOKUP(C4878,Tabla_Insumos,4,FALSE),"")</f>
        <v/>
      </c>
      <c r="B4878" s="222">
        <f t="shared" ref="B4878:B4885" si="1462">IFERROR(VLOOKUP(A4878,Tabla_Indices,5,FALSE),"")</f>
        <v>0</v>
      </c>
      <c r="C4878" s="223"/>
      <c r="D4878" s="224" t="str">
        <f t="shared" ref="D4878:D4885" si="1463">IFERROR(VLOOKUP(C4878,Tabla_Insumos,2,FALSE),"")</f>
        <v/>
      </c>
      <c r="E4878" s="225"/>
      <c r="F4878" s="228">
        <f t="shared" ref="F4878:F4885" si="1464">IFERROR(VLOOKUP(C4878,Tabla_Insumos,3,FALSE),0)</f>
        <v>0</v>
      </c>
      <c r="G4878" s="286">
        <f>ROUND(E4878*F4878,2)</f>
        <v>0</v>
      </c>
    </row>
    <row r="4879" spans="1:7" s="229" customFormat="1" ht="24" customHeight="1" x14ac:dyDescent="0.2">
      <c r="A4879" s="224" t="str">
        <f t="shared" si="1461"/>
        <v/>
      </c>
      <c r="B4879" s="222">
        <f t="shared" si="1462"/>
        <v>0</v>
      </c>
      <c r="C4879" s="223"/>
      <c r="D4879" s="224" t="str">
        <f t="shared" si="1463"/>
        <v/>
      </c>
      <c r="E4879" s="225"/>
      <c r="F4879" s="228">
        <f t="shared" si="1464"/>
        <v>0</v>
      </c>
      <c r="G4879" s="286">
        <f>ROUND(E4879*F4879,2)</f>
        <v>0</v>
      </c>
    </row>
    <row r="4880" spans="1:7" s="229" customFormat="1" ht="24" customHeight="1" x14ac:dyDescent="0.2">
      <c r="A4880" s="224" t="str">
        <f t="shared" si="1461"/>
        <v/>
      </c>
      <c r="B4880" s="222">
        <f t="shared" si="1462"/>
        <v>0</v>
      </c>
      <c r="C4880" s="223"/>
      <c r="D4880" s="224" t="str">
        <f t="shared" si="1463"/>
        <v/>
      </c>
      <c r="E4880" s="225"/>
      <c r="F4880" s="228">
        <f t="shared" si="1464"/>
        <v>0</v>
      </c>
      <c r="G4880" s="286">
        <f t="shared" ref="G4880:G4885" si="1465">ROUND(E4880*F4880,2)</f>
        <v>0</v>
      </c>
    </row>
    <row r="4881" spans="1:7" s="229" customFormat="1" ht="24" customHeight="1" x14ac:dyDescent="0.2">
      <c r="A4881" s="224" t="str">
        <f t="shared" si="1461"/>
        <v/>
      </c>
      <c r="B4881" s="222">
        <f t="shared" si="1462"/>
        <v>0</v>
      </c>
      <c r="C4881" s="223"/>
      <c r="D4881" s="224" t="str">
        <f t="shared" si="1463"/>
        <v/>
      </c>
      <c r="E4881" s="225"/>
      <c r="F4881" s="228">
        <f t="shared" si="1464"/>
        <v>0</v>
      </c>
      <c r="G4881" s="286">
        <f t="shared" si="1465"/>
        <v>0</v>
      </c>
    </row>
    <row r="4882" spans="1:7" s="229" customFormat="1" ht="24" customHeight="1" x14ac:dyDescent="0.2">
      <c r="A4882" s="224" t="str">
        <f t="shared" si="1461"/>
        <v/>
      </c>
      <c r="B4882" s="222">
        <f t="shared" si="1462"/>
        <v>0</v>
      </c>
      <c r="C4882" s="223"/>
      <c r="D4882" s="224" t="str">
        <f t="shared" si="1463"/>
        <v/>
      </c>
      <c r="E4882" s="225"/>
      <c r="F4882" s="226">
        <f t="shared" si="1464"/>
        <v>0</v>
      </c>
      <c r="G4882" s="286">
        <f t="shared" si="1465"/>
        <v>0</v>
      </c>
    </row>
    <row r="4883" spans="1:7" s="229" customFormat="1" ht="24" customHeight="1" x14ac:dyDescent="0.2">
      <c r="A4883" s="224" t="str">
        <f t="shared" si="1461"/>
        <v/>
      </c>
      <c r="B4883" s="222">
        <f t="shared" si="1462"/>
        <v>0</v>
      </c>
      <c r="C4883" s="223"/>
      <c r="D4883" s="224" t="str">
        <f t="shared" si="1463"/>
        <v/>
      </c>
      <c r="E4883" s="225"/>
      <c r="F4883" s="226">
        <f t="shared" si="1464"/>
        <v>0</v>
      </c>
      <c r="G4883" s="286">
        <f t="shared" si="1465"/>
        <v>0</v>
      </c>
    </row>
    <row r="4884" spans="1:7" s="229" customFormat="1" ht="24" customHeight="1" x14ac:dyDescent="0.2">
      <c r="A4884" s="224" t="str">
        <f t="shared" si="1461"/>
        <v/>
      </c>
      <c r="B4884" s="222">
        <f t="shared" si="1462"/>
        <v>0</v>
      </c>
      <c r="C4884" s="223"/>
      <c r="D4884" s="224" t="str">
        <f t="shared" si="1463"/>
        <v/>
      </c>
      <c r="E4884" s="225"/>
      <c r="F4884" s="226">
        <f t="shared" si="1464"/>
        <v>0</v>
      </c>
      <c r="G4884" s="286">
        <f t="shared" si="1465"/>
        <v>0</v>
      </c>
    </row>
    <row r="4885" spans="1:7" s="229" customFormat="1" ht="24" customHeight="1" x14ac:dyDescent="0.2">
      <c r="A4885" s="224" t="str">
        <f t="shared" si="1461"/>
        <v/>
      </c>
      <c r="B4885" s="222">
        <f t="shared" si="1462"/>
        <v>0</v>
      </c>
      <c r="C4885" s="223"/>
      <c r="D4885" s="224" t="str">
        <f t="shared" si="1463"/>
        <v/>
      </c>
      <c r="E4885" s="225"/>
      <c r="F4885" s="226">
        <f t="shared" si="1464"/>
        <v>0</v>
      </c>
      <c r="G4885" s="286">
        <f t="shared" si="1465"/>
        <v>0</v>
      </c>
    </row>
    <row r="4886" spans="1:7" ht="24" customHeight="1" x14ac:dyDescent="0.2">
      <c r="A4886" s="287"/>
      <c r="D4886" s="97"/>
      <c r="E4886" s="98"/>
      <c r="F4886" s="273" t="s">
        <v>32</v>
      </c>
      <c r="G4886" s="288">
        <f>SUBTOTAL(9,G4878:G4885)</f>
        <v>0</v>
      </c>
    </row>
    <row r="4887" spans="1:7" ht="24" customHeight="1" x14ac:dyDescent="0.2">
      <c r="A4887" s="287"/>
      <c r="C4887" s="107" t="s">
        <v>606</v>
      </c>
      <c r="D4887" s="97"/>
      <c r="E4887" s="98"/>
      <c r="G4887" s="289"/>
    </row>
    <row r="4888" spans="1:7" s="229" customFormat="1" ht="24" customHeight="1" x14ac:dyDescent="0.2">
      <c r="A4888" s="224" t="str">
        <f t="shared" ref="A4888:A4896" si="1466">IFERROR(VLOOKUP(C4888,Tabla_Insumos,4,FALSE),"")</f>
        <v/>
      </c>
      <c r="B4888" s="222" t="str">
        <f t="shared" ref="B4888:B4896" si="1467">IFERROR(VLOOKUP(C4888,Tabla_Insumos,5,FALSE),"")</f>
        <v/>
      </c>
      <c r="C4888" s="223"/>
      <c r="D4888" s="224" t="str">
        <f t="shared" ref="D4888:D4896" si="1468">IFERROR(VLOOKUP(C4888,Tabla_Insumos,2,FALSE),"")</f>
        <v/>
      </c>
      <c r="E4888" s="225"/>
      <c r="F4888" s="226">
        <f t="shared" ref="F4888:F4896" si="1469">IFERROR(VLOOKUP(C4888,Tabla_Insumos,3,FALSE),0)</f>
        <v>0</v>
      </c>
      <c r="G4888" s="286">
        <f t="shared" ref="G4888:G4896" si="1470">ROUND(E4888*F4888,2)</f>
        <v>0</v>
      </c>
    </row>
    <row r="4889" spans="1:7" s="229" customFormat="1" ht="24" customHeight="1" x14ac:dyDescent="0.2">
      <c r="A4889" s="224" t="str">
        <f t="shared" si="1466"/>
        <v/>
      </c>
      <c r="B4889" s="222" t="str">
        <f t="shared" si="1467"/>
        <v/>
      </c>
      <c r="C4889" s="223"/>
      <c r="D4889" s="224" t="str">
        <f t="shared" si="1468"/>
        <v/>
      </c>
      <c r="E4889" s="225"/>
      <c r="F4889" s="226">
        <f t="shared" si="1469"/>
        <v>0</v>
      </c>
      <c r="G4889" s="286">
        <f t="shared" si="1470"/>
        <v>0</v>
      </c>
    </row>
    <row r="4890" spans="1:7" s="229" customFormat="1" ht="24" customHeight="1" x14ac:dyDescent="0.2">
      <c r="A4890" s="224" t="str">
        <f t="shared" si="1466"/>
        <v/>
      </c>
      <c r="B4890" s="222" t="str">
        <f t="shared" si="1467"/>
        <v/>
      </c>
      <c r="C4890" s="223"/>
      <c r="D4890" s="224" t="str">
        <f t="shared" si="1468"/>
        <v/>
      </c>
      <c r="E4890" s="225"/>
      <c r="F4890" s="226">
        <f t="shared" si="1469"/>
        <v>0</v>
      </c>
      <c r="G4890" s="286">
        <f t="shared" si="1470"/>
        <v>0</v>
      </c>
    </row>
    <row r="4891" spans="1:7" s="229" customFormat="1" ht="24" customHeight="1" x14ac:dyDescent="0.2">
      <c r="A4891" s="224" t="str">
        <f t="shared" si="1466"/>
        <v/>
      </c>
      <c r="B4891" s="222" t="str">
        <f t="shared" si="1467"/>
        <v/>
      </c>
      <c r="C4891" s="223"/>
      <c r="D4891" s="224" t="str">
        <f t="shared" si="1468"/>
        <v/>
      </c>
      <c r="E4891" s="225"/>
      <c r="F4891" s="226">
        <f t="shared" si="1469"/>
        <v>0</v>
      </c>
      <c r="G4891" s="286">
        <f t="shared" si="1470"/>
        <v>0</v>
      </c>
    </row>
    <row r="4892" spans="1:7" s="229" customFormat="1" ht="24" customHeight="1" x14ac:dyDescent="0.2">
      <c r="A4892" s="224" t="str">
        <f t="shared" si="1466"/>
        <v/>
      </c>
      <c r="B4892" s="222" t="str">
        <f t="shared" si="1467"/>
        <v/>
      </c>
      <c r="C4892" s="223"/>
      <c r="D4892" s="224" t="str">
        <f t="shared" si="1468"/>
        <v/>
      </c>
      <c r="E4892" s="225"/>
      <c r="F4892" s="226">
        <f t="shared" si="1469"/>
        <v>0</v>
      </c>
      <c r="G4892" s="286">
        <f t="shared" si="1470"/>
        <v>0</v>
      </c>
    </row>
    <row r="4893" spans="1:7" s="229" customFormat="1" ht="24" customHeight="1" x14ac:dyDescent="0.2">
      <c r="A4893" s="224" t="str">
        <f t="shared" si="1466"/>
        <v/>
      </c>
      <c r="B4893" s="222" t="str">
        <f t="shared" si="1467"/>
        <v/>
      </c>
      <c r="C4893" s="223"/>
      <c r="D4893" s="224" t="str">
        <f t="shared" si="1468"/>
        <v/>
      </c>
      <c r="E4893" s="225"/>
      <c r="F4893" s="226">
        <f t="shared" si="1469"/>
        <v>0</v>
      </c>
      <c r="G4893" s="286">
        <f t="shared" si="1470"/>
        <v>0</v>
      </c>
    </row>
    <row r="4894" spans="1:7" s="229" customFormat="1" ht="24" customHeight="1" x14ac:dyDescent="0.2">
      <c r="A4894" s="224" t="str">
        <f t="shared" si="1466"/>
        <v/>
      </c>
      <c r="B4894" s="222" t="str">
        <f t="shared" si="1467"/>
        <v/>
      </c>
      <c r="C4894" s="223"/>
      <c r="D4894" s="224" t="str">
        <f t="shared" si="1468"/>
        <v/>
      </c>
      <c r="E4894" s="225"/>
      <c r="F4894" s="226">
        <f t="shared" si="1469"/>
        <v>0</v>
      </c>
      <c r="G4894" s="286">
        <f t="shared" si="1470"/>
        <v>0</v>
      </c>
    </row>
    <row r="4895" spans="1:7" s="229" customFormat="1" ht="24" customHeight="1" x14ac:dyDescent="0.2">
      <c r="A4895" s="224" t="str">
        <f t="shared" si="1466"/>
        <v/>
      </c>
      <c r="B4895" s="222" t="str">
        <f t="shared" si="1467"/>
        <v/>
      </c>
      <c r="C4895" s="223"/>
      <c r="D4895" s="224" t="str">
        <f t="shared" si="1468"/>
        <v/>
      </c>
      <c r="E4895" s="225"/>
      <c r="F4895" s="226">
        <f t="shared" si="1469"/>
        <v>0</v>
      </c>
      <c r="G4895" s="286">
        <f t="shared" si="1470"/>
        <v>0</v>
      </c>
    </row>
    <row r="4896" spans="1:7" s="229" customFormat="1" ht="24" customHeight="1" x14ac:dyDescent="0.2">
      <c r="A4896" s="224" t="str">
        <f t="shared" si="1466"/>
        <v/>
      </c>
      <c r="B4896" s="222" t="str">
        <f t="shared" si="1467"/>
        <v/>
      </c>
      <c r="C4896" s="223"/>
      <c r="D4896" s="224" t="str">
        <f t="shared" si="1468"/>
        <v/>
      </c>
      <c r="E4896" s="225"/>
      <c r="F4896" s="226">
        <f t="shared" si="1469"/>
        <v>0</v>
      </c>
      <c r="G4896" s="286">
        <f t="shared" si="1470"/>
        <v>0</v>
      </c>
    </row>
    <row r="4897" spans="1:123" ht="24" customHeight="1" x14ac:dyDescent="0.2">
      <c r="A4897" s="290"/>
      <c r="B4897" s="97"/>
      <c r="D4897" s="97"/>
      <c r="E4897" s="98"/>
      <c r="F4897" s="273" t="s">
        <v>33</v>
      </c>
      <c r="G4897" s="288">
        <f>SUBTOTAL(9,G4888:G4896)</f>
        <v>0</v>
      </c>
    </row>
    <row r="4898" spans="1:123" ht="24" customHeight="1" x14ac:dyDescent="0.2">
      <c r="A4898" s="291"/>
      <c r="B4898" s="97"/>
      <c r="D4898" s="97"/>
      <c r="E4898" s="98"/>
      <c r="G4898" s="289"/>
    </row>
    <row r="4899" spans="1:123" ht="24" customHeight="1" x14ac:dyDescent="0.2">
      <c r="A4899" s="292" t="str">
        <f>B4857</f>
        <v/>
      </c>
      <c r="B4899" s="293" t="str">
        <f>C4857</f>
        <v/>
      </c>
      <c r="C4899" s="104"/>
      <c r="D4899" s="104" t="s">
        <v>34</v>
      </c>
      <c r="E4899" s="105"/>
      <c r="F4899" s="295" t="s">
        <v>35</v>
      </c>
      <c r="G4899" s="294">
        <f>SUBTOTAL(9,G4862:G4898)</f>
        <v>0</v>
      </c>
    </row>
    <row r="4901" spans="1:123" ht="24" customHeight="1" x14ac:dyDescent="0.2">
      <c r="A4901" s="274" t="s">
        <v>37</v>
      </c>
      <c r="B4901" s="275"/>
      <c r="C4901" s="275"/>
      <c r="D4901" s="275"/>
      <c r="E4901" s="275"/>
      <c r="F4901" s="275"/>
      <c r="G4901" s="276"/>
    </row>
    <row r="4902" spans="1:123" ht="24" customHeight="1" x14ac:dyDescent="0.2">
      <c r="A4902" s="277" t="s">
        <v>602</v>
      </c>
      <c r="B4902" s="93" t="str">
        <f>Comitente</f>
        <v>DIRECCION PROVINCIAL DE ESPACIOS VERDES</v>
      </c>
      <c r="C4902" s="89"/>
      <c r="D4902" s="94"/>
      <c r="E4902" s="94"/>
      <c r="F4902" s="95"/>
      <c r="G4902" s="278"/>
    </row>
    <row r="4903" spans="1:123" ht="24" customHeight="1" x14ac:dyDescent="0.2">
      <c r="A4903" s="277" t="s">
        <v>603</v>
      </c>
      <c r="B4903" s="93">
        <f>Contratista</f>
        <v>0</v>
      </c>
      <c r="C4903" s="90"/>
      <c r="D4903" s="90"/>
      <c r="E4903" s="90"/>
      <c r="F4903" s="96"/>
      <c r="G4903" s="279"/>
    </row>
    <row r="4904" spans="1:123" ht="24" customHeight="1" x14ac:dyDescent="0.2">
      <c r="A4904" s="277" t="s">
        <v>24</v>
      </c>
      <c r="B4904" s="93" t="str">
        <f>Obra</f>
        <v>MANTENIMIENTO DEL ÁREA VERDE Y SISITEMA DE RIEGO DEL 
PARQUE BELGRANO E INFINITO POR DESCUBRIR - RENGLON 3</v>
      </c>
      <c r="C4904" s="90"/>
      <c r="D4904" s="90"/>
      <c r="E4904" s="90"/>
      <c r="F4904" s="96" t="s">
        <v>38</v>
      </c>
      <c r="G4904" s="280">
        <f>Fecha_Base</f>
        <v>44908</v>
      </c>
    </row>
    <row r="4905" spans="1:123" ht="24" customHeight="1" x14ac:dyDescent="0.2">
      <c r="A4905" s="281" t="s">
        <v>601</v>
      </c>
      <c r="B4905" s="91" t="str">
        <f>Ubicación</f>
        <v>CAPITAL</v>
      </c>
      <c r="C4905" s="91"/>
      <c r="D4905" s="97"/>
      <c r="E4905" s="98"/>
      <c r="G4905" s="282"/>
    </row>
    <row r="4906" spans="1:123" ht="24" customHeight="1" x14ac:dyDescent="0.2">
      <c r="A4906" s="281" t="s">
        <v>39</v>
      </c>
      <c r="B4906" s="100" t="str">
        <f>IFERROR(VALUE(LEFT(B4907,FIND(".",B4907)-1)),"")</f>
        <v/>
      </c>
      <c r="C4906" s="92" t="str">
        <f>IFERROR(VLOOKUP(B4906,Tabla_CyP,2,FALSE),"")</f>
        <v/>
      </c>
      <c r="E4906" s="98"/>
      <c r="G4906" s="282"/>
    </row>
    <row r="4907" spans="1:123" ht="24" customHeight="1" x14ac:dyDescent="0.2">
      <c r="A4907" s="281" t="s">
        <v>25</v>
      </c>
      <c r="B4907" s="101" t="str">
        <f>IFERROR(VLOOKUP(COUNTIF($A$1:A4907,"ANALISIS DE PRECIOS"),Tabla_NumeroItem,2,FALSE),"")</f>
        <v/>
      </c>
      <c r="C4907" s="92" t="str">
        <f>IFERROR(VLOOKUP(B4907,Tabla_CyP,2,FALSE),"")</f>
        <v/>
      </c>
      <c r="D4907" s="97"/>
      <c r="E4907" s="98"/>
      <c r="F4907" s="96" t="s">
        <v>26</v>
      </c>
      <c r="G4907" s="283" t="str">
        <f>IFERROR(VLOOKUP(B4907,Tabla_CyP,4,FALSE),"")</f>
        <v/>
      </c>
    </row>
    <row r="4908" spans="1:123" ht="24" customHeight="1" x14ac:dyDescent="0.2">
      <c r="A4908" s="281"/>
      <c r="B4908" s="91"/>
      <c r="D4908" s="97"/>
      <c r="E4908" s="98"/>
      <c r="G4908" s="282"/>
    </row>
    <row r="4909" spans="1:123" ht="24" customHeight="1" x14ac:dyDescent="0.2">
      <c r="A4909" s="331" t="s">
        <v>507</v>
      </c>
      <c r="B4909" s="332"/>
      <c r="C4909" s="333" t="s">
        <v>0</v>
      </c>
      <c r="D4909" s="333" t="s">
        <v>27</v>
      </c>
      <c r="E4909" s="335" t="s">
        <v>28</v>
      </c>
      <c r="F4909" s="337" t="s">
        <v>29</v>
      </c>
      <c r="G4909" s="337" t="s">
        <v>30</v>
      </c>
    </row>
    <row r="4910" spans="1:123" s="97" customFormat="1" ht="24" customHeight="1" x14ac:dyDescent="0.2">
      <c r="A4910" s="102" t="s">
        <v>508</v>
      </c>
      <c r="B4910" s="102" t="s">
        <v>509</v>
      </c>
      <c r="C4910" s="334"/>
      <c r="D4910" s="334"/>
      <c r="E4910" s="336"/>
      <c r="F4910" s="338"/>
      <c r="G4910" s="338"/>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284"/>
      <c r="B4911" s="103"/>
      <c r="C4911" s="143" t="s">
        <v>604</v>
      </c>
      <c r="D4911" s="104"/>
      <c r="E4911" s="105"/>
      <c r="F4911" s="106"/>
      <c r="G4911" s="285"/>
    </row>
    <row r="4912" spans="1:123" s="229" customFormat="1" ht="24" customHeight="1" x14ac:dyDescent="0.2">
      <c r="A4912" s="224" t="str">
        <f t="shared" ref="A4912:A4925" si="1471">IFERROR(VLOOKUP(C4912,Tabla_Insumos,4,FALSE),"")</f>
        <v/>
      </c>
      <c r="B4912" s="222" t="str">
        <f>IFERROR(VLOOKUP(C4912,Tabla_Insumos,5,FALSE),"")</f>
        <v/>
      </c>
      <c r="C4912" s="223"/>
      <c r="D4912" s="224" t="str">
        <f t="shared" ref="D4912:D4925" si="1472">IFERROR(VLOOKUP(C4912,Tabla_Insumos,2,FALSE),"")</f>
        <v/>
      </c>
      <c r="E4912" s="225"/>
      <c r="F4912" s="226">
        <f t="shared" ref="F4912:F4925" si="1473">IFERROR(VLOOKUP(C4912,Tabla_Insumos,3,FALSE),0)</f>
        <v>0</v>
      </c>
      <c r="G4912" s="286">
        <f>ROUND(E4912*F4912,2)</f>
        <v>0</v>
      </c>
    </row>
    <row r="4913" spans="1:7" s="229" customFormat="1" ht="24" customHeight="1" x14ac:dyDescent="0.2">
      <c r="A4913" s="224" t="str">
        <f t="shared" si="1471"/>
        <v/>
      </c>
      <c r="B4913" s="222" t="str">
        <f t="shared" ref="B4913:B4925" si="1474">IFERROR(VLOOKUP(C4913,Tabla_Insumos,5,FALSE),"")</f>
        <v/>
      </c>
      <c r="C4913" s="223"/>
      <c r="D4913" s="224" t="str">
        <f t="shared" si="1472"/>
        <v/>
      </c>
      <c r="E4913" s="225"/>
      <c r="F4913" s="226">
        <f t="shared" si="1473"/>
        <v>0</v>
      </c>
      <c r="G4913" s="286">
        <f t="shared" ref="G4913:G4925" si="1475">ROUND(E4913*F4913,2)</f>
        <v>0</v>
      </c>
    </row>
    <row r="4914" spans="1:7" s="229" customFormat="1" ht="24" customHeight="1" x14ac:dyDescent="0.2">
      <c r="A4914" s="224" t="str">
        <f t="shared" si="1471"/>
        <v/>
      </c>
      <c r="B4914" s="222" t="str">
        <f t="shared" si="1474"/>
        <v/>
      </c>
      <c r="C4914" s="223"/>
      <c r="D4914" s="224" t="str">
        <f t="shared" si="1472"/>
        <v/>
      </c>
      <c r="E4914" s="225"/>
      <c r="F4914" s="226">
        <f t="shared" si="1473"/>
        <v>0</v>
      </c>
      <c r="G4914" s="286">
        <f t="shared" si="1475"/>
        <v>0</v>
      </c>
    </row>
    <row r="4915" spans="1:7" s="229" customFormat="1" ht="24" customHeight="1" x14ac:dyDescent="0.2">
      <c r="A4915" s="224" t="str">
        <f t="shared" si="1471"/>
        <v/>
      </c>
      <c r="B4915" s="222" t="str">
        <f t="shared" si="1474"/>
        <v/>
      </c>
      <c r="C4915" s="223"/>
      <c r="D4915" s="224" t="str">
        <f t="shared" si="1472"/>
        <v/>
      </c>
      <c r="E4915" s="225"/>
      <c r="F4915" s="226">
        <f t="shared" si="1473"/>
        <v>0</v>
      </c>
      <c r="G4915" s="286">
        <f t="shared" si="1475"/>
        <v>0</v>
      </c>
    </row>
    <row r="4916" spans="1:7" s="229" customFormat="1" ht="24" customHeight="1" x14ac:dyDescent="0.2">
      <c r="A4916" s="224" t="str">
        <f t="shared" si="1471"/>
        <v/>
      </c>
      <c r="B4916" s="222" t="str">
        <f t="shared" si="1474"/>
        <v/>
      </c>
      <c r="C4916" s="223"/>
      <c r="D4916" s="224" t="str">
        <f t="shared" si="1472"/>
        <v/>
      </c>
      <c r="E4916" s="225"/>
      <c r="F4916" s="226">
        <f t="shared" si="1473"/>
        <v>0</v>
      </c>
      <c r="G4916" s="286">
        <f t="shared" si="1475"/>
        <v>0</v>
      </c>
    </row>
    <row r="4917" spans="1:7" s="229" customFormat="1" ht="24" customHeight="1" x14ac:dyDescent="0.2">
      <c r="A4917" s="224" t="str">
        <f t="shared" si="1471"/>
        <v/>
      </c>
      <c r="B4917" s="222" t="str">
        <f t="shared" si="1474"/>
        <v/>
      </c>
      <c r="C4917" s="223"/>
      <c r="D4917" s="224" t="str">
        <f t="shared" si="1472"/>
        <v/>
      </c>
      <c r="E4917" s="225"/>
      <c r="F4917" s="226">
        <f t="shared" si="1473"/>
        <v>0</v>
      </c>
      <c r="G4917" s="286">
        <f t="shared" si="1475"/>
        <v>0</v>
      </c>
    </row>
    <row r="4918" spans="1:7" s="229" customFormat="1" ht="24" customHeight="1" x14ac:dyDescent="0.2">
      <c r="A4918" s="224" t="str">
        <f t="shared" si="1471"/>
        <v/>
      </c>
      <c r="B4918" s="222" t="str">
        <f t="shared" si="1474"/>
        <v/>
      </c>
      <c r="C4918" s="223"/>
      <c r="D4918" s="224" t="str">
        <f t="shared" si="1472"/>
        <v/>
      </c>
      <c r="E4918" s="225"/>
      <c r="F4918" s="226">
        <f t="shared" si="1473"/>
        <v>0</v>
      </c>
      <c r="G4918" s="286">
        <f t="shared" si="1475"/>
        <v>0</v>
      </c>
    </row>
    <row r="4919" spans="1:7" s="229" customFormat="1" ht="24" customHeight="1" x14ac:dyDescent="0.2">
      <c r="A4919" s="224" t="str">
        <f t="shared" si="1471"/>
        <v/>
      </c>
      <c r="B4919" s="222" t="str">
        <f t="shared" si="1474"/>
        <v/>
      </c>
      <c r="C4919" s="223"/>
      <c r="D4919" s="224" t="str">
        <f t="shared" si="1472"/>
        <v/>
      </c>
      <c r="E4919" s="225"/>
      <c r="F4919" s="226">
        <f t="shared" si="1473"/>
        <v>0</v>
      </c>
      <c r="G4919" s="286">
        <f t="shared" si="1475"/>
        <v>0</v>
      </c>
    </row>
    <row r="4920" spans="1:7" s="229" customFormat="1" ht="24" customHeight="1" x14ac:dyDescent="0.2">
      <c r="A4920" s="224" t="str">
        <f t="shared" si="1471"/>
        <v/>
      </c>
      <c r="B4920" s="222" t="str">
        <f t="shared" si="1474"/>
        <v/>
      </c>
      <c r="C4920" s="223"/>
      <c r="D4920" s="224" t="str">
        <f t="shared" si="1472"/>
        <v/>
      </c>
      <c r="E4920" s="225"/>
      <c r="F4920" s="226">
        <f t="shared" si="1473"/>
        <v>0</v>
      </c>
      <c r="G4920" s="286">
        <f t="shared" si="1475"/>
        <v>0</v>
      </c>
    </row>
    <row r="4921" spans="1:7" s="229" customFormat="1" ht="24" customHeight="1" x14ac:dyDescent="0.2">
      <c r="A4921" s="224" t="str">
        <f t="shared" si="1471"/>
        <v/>
      </c>
      <c r="B4921" s="222" t="str">
        <f t="shared" si="1474"/>
        <v/>
      </c>
      <c r="C4921" s="223"/>
      <c r="D4921" s="224" t="str">
        <f t="shared" si="1472"/>
        <v/>
      </c>
      <c r="E4921" s="225"/>
      <c r="F4921" s="226">
        <f t="shared" si="1473"/>
        <v>0</v>
      </c>
      <c r="G4921" s="286">
        <f t="shared" si="1475"/>
        <v>0</v>
      </c>
    </row>
    <row r="4922" spans="1:7" s="229" customFormat="1" ht="24" customHeight="1" x14ac:dyDescent="0.2">
      <c r="A4922" s="224" t="str">
        <f t="shared" si="1471"/>
        <v/>
      </c>
      <c r="B4922" s="222" t="str">
        <f t="shared" si="1474"/>
        <v/>
      </c>
      <c r="C4922" s="223"/>
      <c r="D4922" s="224" t="str">
        <f t="shared" si="1472"/>
        <v/>
      </c>
      <c r="E4922" s="225"/>
      <c r="F4922" s="226">
        <f t="shared" si="1473"/>
        <v>0</v>
      </c>
      <c r="G4922" s="286">
        <f t="shared" si="1475"/>
        <v>0</v>
      </c>
    </row>
    <row r="4923" spans="1:7" s="229" customFormat="1" ht="24" customHeight="1" x14ac:dyDescent="0.2">
      <c r="A4923" s="224" t="str">
        <f t="shared" si="1471"/>
        <v/>
      </c>
      <c r="B4923" s="222" t="str">
        <f t="shared" si="1474"/>
        <v/>
      </c>
      <c r="C4923" s="223"/>
      <c r="D4923" s="224" t="str">
        <f t="shared" si="1472"/>
        <v/>
      </c>
      <c r="E4923" s="225"/>
      <c r="F4923" s="226">
        <f t="shared" si="1473"/>
        <v>0</v>
      </c>
      <c r="G4923" s="286">
        <f t="shared" si="1475"/>
        <v>0</v>
      </c>
    </row>
    <row r="4924" spans="1:7" s="229" customFormat="1" ht="24" customHeight="1" x14ac:dyDescent="0.2">
      <c r="A4924" s="224" t="str">
        <f t="shared" si="1471"/>
        <v/>
      </c>
      <c r="B4924" s="222" t="str">
        <f t="shared" si="1474"/>
        <v/>
      </c>
      <c r="C4924" s="223"/>
      <c r="D4924" s="224" t="str">
        <f t="shared" si="1472"/>
        <v/>
      </c>
      <c r="E4924" s="225"/>
      <c r="F4924" s="226">
        <f t="shared" si="1473"/>
        <v>0</v>
      </c>
      <c r="G4924" s="286">
        <f t="shared" si="1475"/>
        <v>0</v>
      </c>
    </row>
    <row r="4925" spans="1:7" s="229" customFormat="1" ht="24" customHeight="1" x14ac:dyDescent="0.2">
      <c r="A4925" s="224" t="str">
        <f t="shared" si="1471"/>
        <v/>
      </c>
      <c r="B4925" s="222" t="str">
        <f t="shared" si="1474"/>
        <v/>
      </c>
      <c r="C4925" s="223"/>
      <c r="D4925" s="224" t="str">
        <f t="shared" si="1472"/>
        <v/>
      </c>
      <c r="E4925" s="225"/>
      <c r="F4925" s="227">
        <f t="shared" si="1473"/>
        <v>0</v>
      </c>
      <c r="G4925" s="286">
        <f t="shared" si="1475"/>
        <v>0</v>
      </c>
    </row>
    <row r="4926" spans="1:7" ht="24" customHeight="1" x14ac:dyDescent="0.2">
      <c r="A4926" s="287"/>
      <c r="D4926" s="97"/>
      <c r="E4926" s="98"/>
      <c r="F4926" s="273" t="s">
        <v>31</v>
      </c>
      <c r="G4926" s="288">
        <f>SUBTOTAL(9,G4912:G4925)</f>
        <v>0</v>
      </c>
    </row>
    <row r="4927" spans="1:7" ht="24" customHeight="1" x14ac:dyDescent="0.2">
      <c r="A4927" s="287"/>
      <c r="C4927" s="107" t="s">
        <v>605</v>
      </c>
      <c r="D4927" s="97"/>
      <c r="E4927" s="98"/>
      <c r="G4927" s="289"/>
    </row>
    <row r="4928" spans="1:7" s="229" customFormat="1" ht="24" customHeight="1" x14ac:dyDescent="0.2">
      <c r="A4928" s="224" t="str">
        <f t="shared" ref="A4928:A4935" si="1476">IFERROR(VLOOKUP(C4928,Tabla_Insumos,4,FALSE),"")</f>
        <v/>
      </c>
      <c r="B4928" s="222">
        <f t="shared" ref="B4928:B4935" si="1477">IFERROR(VLOOKUP(A4928,Tabla_Indices,5,FALSE),"")</f>
        <v>0</v>
      </c>
      <c r="C4928" s="223"/>
      <c r="D4928" s="224" t="str">
        <f t="shared" ref="D4928:D4935" si="1478">IFERROR(VLOOKUP(C4928,Tabla_Insumos,2,FALSE),"")</f>
        <v/>
      </c>
      <c r="E4928" s="225"/>
      <c r="F4928" s="228">
        <f t="shared" ref="F4928:F4935" si="1479">IFERROR(VLOOKUP(C4928,Tabla_Insumos,3,FALSE),0)</f>
        <v>0</v>
      </c>
      <c r="G4928" s="286">
        <f>ROUND(E4928*F4928,2)</f>
        <v>0</v>
      </c>
    </row>
    <row r="4929" spans="1:7" s="229" customFormat="1" ht="24" customHeight="1" x14ac:dyDescent="0.2">
      <c r="A4929" s="224" t="str">
        <f t="shared" si="1476"/>
        <v/>
      </c>
      <c r="B4929" s="222">
        <f t="shared" si="1477"/>
        <v>0</v>
      </c>
      <c r="C4929" s="223"/>
      <c r="D4929" s="224" t="str">
        <f t="shared" si="1478"/>
        <v/>
      </c>
      <c r="E4929" s="225"/>
      <c r="F4929" s="228">
        <f t="shared" si="1479"/>
        <v>0</v>
      </c>
      <c r="G4929" s="286">
        <f>ROUND(E4929*F4929,2)</f>
        <v>0</v>
      </c>
    </row>
    <row r="4930" spans="1:7" s="229" customFormat="1" ht="24" customHeight="1" x14ac:dyDescent="0.2">
      <c r="A4930" s="224" t="str">
        <f t="shared" si="1476"/>
        <v/>
      </c>
      <c r="B4930" s="222">
        <f t="shared" si="1477"/>
        <v>0</v>
      </c>
      <c r="C4930" s="223"/>
      <c r="D4930" s="224" t="str">
        <f t="shared" si="1478"/>
        <v/>
      </c>
      <c r="E4930" s="225"/>
      <c r="F4930" s="228">
        <f t="shared" si="1479"/>
        <v>0</v>
      </c>
      <c r="G4930" s="286">
        <f t="shared" ref="G4930:G4935" si="1480">ROUND(E4930*F4930,2)</f>
        <v>0</v>
      </c>
    </row>
    <row r="4931" spans="1:7" s="229" customFormat="1" ht="24" customHeight="1" x14ac:dyDescent="0.2">
      <c r="A4931" s="224" t="str">
        <f t="shared" si="1476"/>
        <v/>
      </c>
      <c r="B4931" s="222">
        <f t="shared" si="1477"/>
        <v>0</v>
      </c>
      <c r="C4931" s="223"/>
      <c r="D4931" s="224" t="str">
        <f t="shared" si="1478"/>
        <v/>
      </c>
      <c r="E4931" s="225"/>
      <c r="F4931" s="228">
        <f t="shared" si="1479"/>
        <v>0</v>
      </c>
      <c r="G4931" s="286">
        <f t="shared" si="1480"/>
        <v>0</v>
      </c>
    </row>
    <row r="4932" spans="1:7" s="229" customFormat="1" ht="24" customHeight="1" x14ac:dyDescent="0.2">
      <c r="A4932" s="224" t="str">
        <f t="shared" si="1476"/>
        <v/>
      </c>
      <c r="B4932" s="222">
        <f t="shared" si="1477"/>
        <v>0</v>
      </c>
      <c r="C4932" s="223"/>
      <c r="D4932" s="224" t="str">
        <f t="shared" si="1478"/>
        <v/>
      </c>
      <c r="E4932" s="225"/>
      <c r="F4932" s="226">
        <f t="shared" si="1479"/>
        <v>0</v>
      </c>
      <c r="G4932" s="286">
        <f t="shared" si="1480"/>
        <v>0</v>
      </c>
    </row>
    <row r="4933" spans="1:7" s="229" customFormat="1" ht="24" customHeight="1" x14ac:dyDescent="0.2">
      <c r="A4933" s="224" t="str">
        <f t="shared" si="1476"/>
        <v/>
      </c>
      <c r="B4933" s="222">
        <f t="shared" si="1477"/>
        <v>0</v>
      </c>
      <c r="C4933" s="223"/>
      <c r="D4933" s="224" t="str">
        <f t="shared" si="1478"/>
        <v/>
      </c>
      <c r="E4933" s="225"/>
      <c r="F4933" s="226">
        <f t="shared" si="1479"/>
        <v>0</v>
      </c>
      <c r="G4933" s="286">
        <f t="shared" si="1480"/>
        <v>0</v>
      </c>
    </row>
    <row r="4934" spans="1:7" s="229" customFormat="1" ht="24" customHeight="1" x14ac:dyDescent="0.2">
      <c r="A4934" s="224" t="str">
        <f t="shared" si="1476"/>
        <v/>
      </c>
      <c r="B4934" s="222">
        <f t="shared" si="1477"/>
        <v>0</v>
      </c>
      <c r="C4934" s="223"/>
      <c r="D4934" s="224" t="str">
        <f t="shared" si="1478"/>
        <v/>
      </c>
      <c r="E4934" s="225"/>
      <c r="F4934" s="226">
        <f t="shared" si="1479"/>
        <v>0</v>
      </c>
      <c r="G4934" s="286">
        <f t="shared" si="1480"/>
        <v>0</v>
      </c>
    </row>
    <row r="4935" spans="1:7" s="229" customFormat="1" ht="24" customHeight="1" x14ac:dyDescent="0.2">
      <c r="A4935" s="224" t="str">
        <f t="shared" si="1476"/>
        <v/>
      </c>
      <c r="B4935" s="222">
        <f t="shared" si="1477"/>
        <v>0</v>
      </c>
      <c r="C4935" s="223"/>
      <c r="D4935" s="224" t="str">
        <f t="shared" si="1478"/>
        <v/>
      </c>
      <c r="E4935" s="225"/>
      <c r="F4935" s="226">
        <f t="shared" si="1479"/>
        <v>0</v>
      </c>
      <c r="G4935" s="286">
        <f t="shared" si="1480"/>
        <v>0</v>
      </c>
    </row>
    <row r="4936" spans="1:7" ht="24" customHeight="1" x14ac:dyDescent="0.2">
      <c r="A4936" s="287"/>
      <c r="D4936" s="97"/>
      <c r="E4936" s="98"/>
      <c r="F4936" s="273" t="s">
        <v>32</v>
      </c>
      <c r="G4936" s="288">
        <f>SUBTOTAL(9,G4928:G4935)</f>
        <v>0</v>
      </c>
    </row>
    <row r="4937" spans="1:7" ht="24" customHeight="1" x14ac:dyDescent="0.2">
      <c r="A4937" s="287"/>
      <c r="C4937" s="107" t="s">
        <v>606</v>
      </c>
      <c r="D4937" s="97"/>
      <c r="E4937" s="98"/>
      <c r="G4937" s="289"/>
    </row>
    <row r="4938" spans="1:7" s="229" customFormat="1" ht="24" customHeight="1" x14ac:dyDescent="0.2">
      <c r="A4938" s="224" t="str">
        <f t="shared" ref="A4938:A4946" si="1481">IFERROR(VLOOKUP(C4938,Tabla_Insumos,4,FALSE),"")</f>
        <v/>
      </c>
      <c r="B4938" s="222" t="str">
        <f t="shared" ref="B4938:B4946" si="1482">IFERROR(VLOOKUP(C4938,Tabla_Insumos,5,FALSE),"")</f>
        <v/>
      </c>
      <c r="C4938" s="223"/>
      <c r="D4938" s="224" t="str">
        <f t="shared" ref="D4938:D4946" si="1483">IFERROR(VLOOKUP(C4938,Tabla_Insumos,2,FALSE),"")</f>
        <v/>
      </c>
      <c r="E4938" s="225"/>
      <c r="F4938" s="226">
        <f t="shared" ref="F4938:F4946" si="1484">IFERROR(VLOOKUP(C4938,Tabla_Insumos,3,FALSE),0)</f>
        <v>0</v>
      </c>
      <c r="G4938" s="286">
        <f t="shared" ref="G4938:G4946" si="1485">ROUND(E4938*F4938,2)</f>
        <v>0</v>
      </c>
    </row>
    <row r="4939" spans="1:7" s="229" customFormat="1" ht="24" customHeight="1" x14ac:dyDescent="0.2">
      <c r="A4939" s="224" t="str">
        <f t="shared" si="1481"/>
        <v/>
      </c>
      <c r="B4939" s="222" t="str">
        <f t="shared" si="1482"/>
        <v/>
      </c>
      <c r="C4939" s="223"/>
      <c r="D4939" s="224" t="str">
        <f t="shared" si="1483"/>
        <v/>
      </c>
      <c r="E4939" s="225"/>
      <c r="F4939" s="226">
        <f t="shared" si="1484"/>
        <v>0</v>
      </c>
      <c r="G4939" s="286">
        <f t="shared" si="1485"/>
        <v>0</v>
      </c>
    </row>
    <row r="4940" spans="1:7" s="229" customFormat="1" ht="24" customHeight="1" x14ac:dyDescent="0.2">
      <c r="A4940" s="224" t="str">
        <f t="shared" si="1481"/>
        <v/>
      </c>
      <c r="B4940" s="222" t="str">
        <f t="shared" si="1482"/>
        <v/>
      </c>
      <c r="C4940" s="223"/>
      <c r="D4940" s="224" t="str">
        <f t="shared" si="1483"/>
        <v/>
      </c>
      <c r="E4940" s="225"/>
      <c r="F4940" s="226">
        <f t="shared" si="1484"/>
        <v>0</v>
      </c>
      <c r="G4940" s="286">
        <f t="shared" si="1485"/>
        <v>0</v>
      </c>
    </row>
    <row r="4941" spans="1:7" s="229" customFormat="1" ht="24" customHeight="1" x14ac:dyDescent="0.2">
      <c r="A4941" s="224" t="str">
        <f t="shared" si="1481"/>
        <v/>
      </c>
      <c r="B4941" s="222" t="str">
        <f t="shared" si="1482"/>
        <v/>
      </c>
      <c r="C4941" s="223"/>
      <c r="D4941" s="224" t="str">
        <f t="shared" si="1483"/>
        <v/>
      </c>
      <c r="E4941" s="225"/>
      <c r="F4941" s="226">
        <f t="shared" si="1484"/>
        <v>0</v>
      </c>
      <c r="G4941" s="286">
        <f t="shared" si="1485"/>
        <v>0</v>
      </c>
    </row>
    <row r="4942" spans="1:7" s="229" customFormat="1" ht="24" customHeight="1" x14ac:dyDescent="0.2">
      <c r="A4942" s="224" t="str">
        <f t="shared" si="1481"/>
        <v/>
      </c>
      <c r="B4942" s="222" t="str">
        <f t="shared" si="1482"/>
        <v/>
      </c>
      <c r="C4942" s="223"/>
      <c r="D4942" s="224" t="str">
        <f t="shared" si="1483"/>
        <v/>
      </c>
      <c r="E4942" s="225"/>
      <c r="F4942" s="226">
        <f t="shared" si="1484"/>
        <v>0</v>
      </c>
      <c r="G4942" s="286">
        <f t="shared" si="1485"/>
        <v>0</v>
      </c>
    </row>
    <row r="4943" spans="1:7" s="229" customFormat="1" ht="24" customHeight="1" x14ac:dyDescent="0.2">
      <c r="A4943" s="224" t="str">
        <f t="shared" si="1481"/>
        <v/>
      </c>
      <c r="B4943" s="222" t="str">
        <f t="shared" si="1482"/>
        <v/>
      </c>
      <c r="C4943" s="223"/>
      <c r="D4943" s="224" t="str">
        <f t="shared" si="1483"/>
        <v/>
      </c>
      <c r="E4943" s="225"/>
      <c r="F4943" s="226">
        <f t="shared" si="1484"/>
        <v>0</v>
      </c>
      <c r="G4943" s="286">
        <f t="shared" si="1485"/>
        <v>0</v>
      </c>
    </row>
    <row r="4944" spans="1:7" s="229" customFormat="1" ht="24" customHeight="1" x14ac:dyDescent="0.2">
      <c r="A4944" s="224" t="str">
        <f t="shared" si="1481"/>
        <v/>
      </c>
      <c r="B4944" s="222" t="str">
        <f t="shared" si="1482"/>
        <v/>
      </c>
      <c r="C4944" s="223"/>
      <c r="D4944" s="224" t="str">
        <f t="shared" si="1483"/>
        <v/>
      </c>
      <c r="E4944" s="225"/>
      <c r="F4944" s="226">
        <f t="shared" si="1484"/>
        <v>0</v>
      </c>
      <c r="G4944" s="286">
        <f t="shared" si="1485"/>
        <v>0</v>
      </c>
    </row>
    <row r="4945" spans="1:123" s="229" customFormat="1" ht="24" customHeight="1" x14ac:dyDescent="0.2">
      <c r="A4945" s="224" t="str">
        <f t="shared" si="1481"/>
        <v/>
      </c>
      <c r="B4945" s="222" t="str">
        <f t="shared" si="1482"/>
        <v/>
      </c>
      <c r="C4945" s="223"/>
      <c r="D4945" s="224" t="str">
        <f t="shared" si="1483"/>
        <v/>
      </c>
      <c r="E4945" s="225"/>
      <c r="F4945" s="226">
        <f t="shared" si="1484"/>
        <v>0</v>
      </c>
      <c r="G4945" s="286">
        <f t="shared" si="1485"/>
        <v>0</v>
      </c>
    </row>
    <row r="4946" spans="1:123" s="229" customFormat="1" ht="24" customHeight="1" x14ac:dyDescent="0.2">
      <c r="A4946" s="224" t="str">
        <f t="shared" si="1481"/>
        <v/>
      </c>
      <c r="B4946" s="222" t="str">
        <f t="shared" si="1482"/>
        <v/>
      </c>
      <c r="C4946" s="223"/>
      <c r="D4946" s="224" t="str">
        <f t="shared" si="1483"/>
        <v/>
      </c>
      <c r="E4946" s="225"/>
      <c r="F4946" s="226">
        <f t="shared" si="1484"/>
        <v>0</v>
      </c>
      <c r="G4946" s="286">
        <f t="shared" si="1485"/>
        <v>0</v>
      </c>
    </row>
    <row r="4947" spans="1:123" ht="24" customHeight="1" x14ac:dyDescent="0.2">
      <c r="A4947" s="290"/>
      <c r="B4947" s="97"/>
      <c r="D4947" s="97"/>
      <c r="E4947" s="98"/>
      <c r="F4947" s="273" t="s">
        <v>33</v>
      </c>
      <c r="G4947" s="288">
        <f>SUBTOTAL(9,G4938:G4946)</f>
        <v>0</v>
      </c>
    </row>
    <row r="4948" spans="1:123" ht="24" customHeight="1" x14ac:dyDescent="0.2">
      <c r="A4948" s="291"/>
      <c r="B4948" s="97"/>
      <c r="D4948" s="97"/>
      <c r="E4948" s="98"/>
      <c r="G4948" s="289"/>
    </row>
    <row r="4949" spans="1:123" ht="24" customHeight="1" x14ac:dyDescent="0.2">
      <c r="A4949" s="292" t="str">
        <f>B4907</f>
        <v/>
      </c>
      <c r="B4949" s="293" t="str">
        <f>C4907</f>
        <v/>
      </c>
      <c r="C4949" s="104"/>
      <c r="D4949" s="104" t="s">
        <v>34</v>
      </c>
      <c r="E4949" s="105"/>
      <c r="F4949" s="295" t="s">
        <v>35</v>
      </c>
      <c r="G4949" s="294">
        <f>SUBTOTAL(9,G4912:G4948)</f>
        <v>0</v>
      </c>
    </row>
    <row r="4951" spans="1:123" ht="24" customHeight="1" x14ac:dyDescent="0.2">
      <c r="A4951" s="274" t="s">
        <v>37</v>
      </c>
      <c r="B4951" s="275"/>
      <c r="C4951" s="275"/>
      <c r="D4951" s="275"/>
      <c r="E4951" s="275"/>
      <c r="F4951" s="275"/>
      <c r="G4951" s="276"/>
    </row>
    <row r="4952" spans="1:123" ht="24" customHeight="1" x14ac:dyDescent="0.2">
      <c r="A4952" s="277" t="s">
        <v>602</v>
      </c>
      <c r="B4952" s="93" t="str">
        <f>Comitente</f>
        <v>DIRECCION PROVINCIAL DE ESPACIOS VERDES</v>
      </c>
      <c r="C4952" s="89"/>
      <c r="D4952" s="94"/>
      <c r="E4952" s="94"/>
      <c r="F4952" s="95"/>
      <c r="G4952" s="278"/>
    </row>
    <row r="4953" spans="1:123" ht="24" customHeight="1" x14ac:dyDescent="0.2">
      <c r="A4953" s="277" t="s">
        <v>603</v>
      </c>
      <c r="B4953" s="93">
        <f>Contratista</f>
        <v>0</v>
      </c>
      <c r="C4953" s="90"/>
      <c r="D4953" s="90"/>
      <c r="E4953" s="90"/>
      <c r="F4953" s="96"/>
      <c r="G4953" s="279"/>
    </row>
    <row r="4954" spans="1:123" ht="24" customHeight="1" x14ac:dyDescent="0.2">
      <c r="A4954" s="277" t="s">
        <v>24</v>
      </c>
      <c r="B4954" s="93" t="str">
        <f>Obra</f>
        <v>MANTENIMIENTO DEL ÁREA VERDE Y SISITEMA DE RIEGO DEL 
PARQUE BELGRANO E INFINITO POR DESCUBRIR - RENGLON 3</v>
      </c>
      <c r="C4954" s="90"/>
      <c r="D4954" s="90"/>
      <c r="E4954" s="90"/>
      <c r="F4954" s="96" t="s">
        <v>38</v>
      </c>
      <c r="G4954" s="280">
        <f>Fecha_Base</f>
        <v>44908</v>
      </c>
    </row>
    <row r="4955" spans="1:123" ht="24" customHeight="1" x14ac:dyDescent="0.2">
      <c r="A4955" s="281" t="s">
        <v>601</v>
      </c>
      <c r="B4955" s="91" t="str">
        <f>Ubicación</f>
        <v>CAPITAL</v>
      </c>
      <c r="C4955" s="91"/>
      <c r="D4955" s="97"/>
      <c r="E4955" s="98"/>
      <c r="G4955" s="282"/>
    </row>
    <row r="4956" spans="1:123" ht="24" customHeight="1" x14ac:dyDescent="0.2">
      <c r="A4956" s="281" t="s">
        <v>39</v>
      </c>
      <c r="B4956" s="100" t="str">
        <f>IFERROR(VALUE(LEFT(B4957,FIND(".",B4957)-1)),"")</f>
        <v/>
      </c>
      <c r="C4956" s="92" t="str">
        <f>IFERROR(VLOOKUP(B4956,Tabla_CyP,2,FALSE),"")</f>
        <v/>
      </c>
      <c r="E4956" s="98"/>
      <c r="G4956" s="282"/>
    </row>
    <row r="4957" spans="1:123" ht="24" customHeight="1" x14ac:dyDescent="0.2">
      <c r="A4957" s="281" t="s">
        <v>25</v>
      </c>
      <c r="B4957" s="101" t="str">
        <f>IFERROR(VLOOKUP(COUNTIF($A$1:A4957,"ANALISIS DE PRECIOS"),Tabla_NumeroItem,2,FALSE),"")</f>
        <v/>
      </c>
      <c r="C4957" s="92" t="str">
        <f>IFERROR(VLOOKUP(B4957,Tabla_CyP,2,FALSE),"")</f>
        <v/>
      </c>
      <c r="D4957" s="97"/>
      <c r="E4957" s="98"/>
      <c r="F4957" s="96" t="s">
        <v>26</v>
      </c>
      <c r="G4957" s="283" t="str">
        <f>IFERROR(VLOOKUP(B4957,Tabla_CyP,4,FALSE),"")</f>
        <v/>
      </c>
    </row>
    <row r="4958" spans="1:123" ht="24" customHeight="1" x14ac:dyDescent="0.2">
      <c r="A4958" s="281"/>
      <c r="B4958" s="91"/>
      <c r="D4958" s="97"/>
      <c r="E4958" s="98"/>
      <c r="G4958" s="282"/>
    </row>
    <row r="4959" spans="1:123" ht="24" customHeight="1" x14ac:dyDescent="0.2">
      <c r="A4959" s="331" t="s">
        <v>507</v>
      </c>
      <c r="B4959" s="332"/>
      <c r="C4959" s="333" t="s">
        <v>0</v>
      </c>
      <c r="D4959" s="333" t="s">
        <v>27</v>
      </c>
      <c r="E4959" s="335" t="s">
        <v>28</v>
      </c>
      <c r="F4959" s="337" t="s">
        <v>29</v>
      </c>
      <c r="G4959" s="337" t="s">
        <v>30</v>
      </c>
    </row>
    <row r="4960" spans="1:123" s="97" customFormat="1" ht="24" customHeight="1" x14ac:dyDescent="0.2">
      <c r="A4960" s="102" t="s">
        <v>508</v>
      </c>
      <c r="B4960" s="102" t="s">
        <v>509</v>
      </c>
      <c r="C4960" s="334"/>
      <c r="D4960" s="334"/>
      <c r="E4960" s="336"/>
      <c r="F4960" s="338"/>
      <c r="G4960" s="338"/>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284"/>
      <c r="B4961" s="103"/>
      <c r="C4961" s="143" t="s">
        <v>604</v>
      </c>
      <c r="D4961" s="104"/>
      <c r="E4961" s="105"/>
      <c r="F4961" s="106"/>
      <c r="G4961" s="285"/>
    </row>
    <row r="4962" spans="1:7" s="229" customFormat="1" ht="24" customHeight="1" x14ac:dyDescent="0.2">
      <c r="A4962" s="224" t="str">
        <f t="shared" ref="A4962:A4975" si="1486">IFERROR(VLOOKUP(C4962,Tabla_Insumos,4,FALSE),"")</f>
        <v/>
      </c>
      <c r="B4962" s="222" t="str">
        <f>IFERROR(VLOOKUP(C4962,Tabla_Insumos,5,FALSE),"")</f>
        <v/>
      </c>
      <c r="C4962" s="223"/>
      <c r="D4962" s="224" t="str">
        <f t="shared" ref="D4962:D4975" si="1487">IFERROR(VLOOKUP(C4962,Tabla_Insumos,2,FALSE),"")</f>
        <v/>
      </c>
      <c r="E4962" s="225"/>
      <c r="F4962" s="226">
        <f t="shared" ref="F4962:F4975" si="1488">IFERROR(VLOOKUP(C4962,Tabla_Insumos,3,FALSE),0)</f>
        <v>0</v>
      </c>
      <c r="G4962" s="286">
        <f>ROUND(E4962*F4962,2)</f>
        <v>0</v>
      </c>
    </row>
    <row r="4963" spans="1:7" s="229" customFormat="1" ht="24" customHeight="1" x14ac:dyDescent="0.2">
      <c r="A4963" s="224" t="str">
        <f t="shared" si="1486"/>
        <v/>
      </c>
      <c r="B4963" s="222" t="str">
        <f t="shared" ref="B4963:B4975" si="1489">IFERROR(VLOOKUP(C4963,Tabla_Insumos,5,FALSE),"")</f>
        <v/>
      </c>
      <c r="C4963" s="223"/>
      <c r="D4963" s="224" t="str">
        <f t="shared" si="1487"/>
        <v/>
      </c>
      <c r="E4963" s="225"/>
      <c r="F4963" s="226">
        <f t="shared" si="1488"/>
        <v>0</v>
      </c>
      <c r="G4963" s="286">
        <f t="shared" ref="G4963:G4975" si="1490">ROUND(E4963*F4963,2)</f>
        <v>0</v>
      </c>
    </row>
    <row r="4964" spans="1:7" s="229" customFormat="1" ht="24" customHeight="1" x14ac:dyDescent="0.2">
      <c r="A4964" s="224" t="str">
        <f t="shared" si="1486"/>
        <v/>
      </c>
      <c r="B4964" s="222" t="str">
        <f t="shared" si="1489"/>
        <v/>
      </c>
      <c r="C4964" s="223"/>
      <c r="D4964" s="224" t="str">
        <f t="shared" si="1487"/>
        <v/>
      </c>
      <c r="E4964" s="225"/>
      <c r="F4964" s="226">
        <f t="shared" si="1488"/>
        <v>0</v>
      </c>
      <c r="G4964" s="286">
        <f t="shared" si="1490"/>
        <v>0</v>
      </c>
    </row>
    <row r="4965" spans="1:7" s="229" customFormat="1" ht="24" customHeight="1" x14ac:dyDescent="0.2">
      <c r="A4965" s="224" t="str">
        <f t="shared" si="1486"/>
        <v/>
      </c>
      <c r="B4965" s="222" t="str">
        <f t="shared" si="1489"/>
        <v/>
      </c>
      <c r="C4965" s="223"/>
      <c r="D4965" s="224" t="str">
        <f t="shared" si="1487"/>
        <v/>
      </c>
      <c r="E4965" s="225"/>
      <c r="F4965" s="226">
        <f t="shared" si="1488"/>
        <v>0</v>
      </c>
      <c r="G4965" s="286">
        <f t="shared" si="1490"/>
        <v>0</v>
      </c>
    </row>
    <row r="4966" spans="1:7" s="229" customFormat="1" ht="24" customHeight="1" x14ac:dyDescent="0.2">
      <c r="A4966" s="224" t="str">
        <f t="shared" si="1486"/>
        <v/>
      </c>
      <c r="B4966" s="222" t="str">
        <f t="shared" si="1489"/>
        <v/>
      </c>
      <c r="C4966" s="223"/>
      <c r="D4966" s="224" t="str">
        <f t="shared" si="1487"/>
        <v/>
      </c>
      <c r="E4966" s="225"/>
      <c r="F4966" s="226">
        <f t="shared" si="1488"/>
        <v>0</v>
      </c>
      <c r="G4966" s="286">
        <f t="shared" si="1490"/>
        <v>0</v>
      </c>
    </row>
    <row r="4967" spans="1:7" s="229" customFormat="1" ht="24" customHeight="1" x14ac:dyDescent="0.2">
      <c r="A4967" s="224" t="str">
        <f t="shared" si="1486"/>
        <v/>
      </c>
      <c r="B4967" s="222" t="str">
        <f t="shared" si="1489"/>
        <v/>
      </c>
      <c r="C4967" s="223"/>
      <c r="D4967" s="224" t="str">
        <f t="shared" si="1487"/>
        <v/>
      </c>
      <c r="E4967" s="225"/>
      <c r="F4967" s="226">
        <f t="shared" si="1488"/>
        <v>0</v>
      </c>
      <c r="G4967" s="286">
        <f t="shared" si="1490"/>
        <v>0</v>
      </c>
    </row>
    <row r="4968" spans="1:7" s="229" customFormat="1" ht="24" customHeight="1" x14ac:dyDescent="0.2">
      <c r="A4968" s="224" t="str">
        <f t="shared" si="1486"/>
        <v/>
      </c>
      <c r="B4968" s="222" t="str">
        <f t="shared" si="1489"/>
        <v/>
      </c>
      <c r="C4968" s="223"/>
      <c r="D4968" s="224" t="str">
        <f t="shared" si="1487"/>
        <v/>
      </c>
      <c r="E4968" s="225"/>
      <c r="F4968" s="226">
        <f t="shared" si="1488"/>
        <v>0</v>
      </c>
      <c r="G4968" s="286">
        <f t="shared" si="1490"/>
        <v>0</v>
      </c>
    </row>
    <row r="4969" spans="1:7" s="229" customFormat="1" ht="24" customHeight="1" x14ac:dyDescent="0.2">
      <c r="A4969" s="224" t="str">
        <f t="shared" si="1486"/>
        <v/>
      </c>
      <c r="B4969" s="222" t="str">
        <f t="shared" si="1489"/>
        <v/>
      </c>
      <c r="C4969" s="223"/>
      <c r="D4969" s="224" t="str">
        <f t="shared" si="1487"/>
        <v/>
      </c>
      <c r="E4969" s="225"/>
      <c r="F4969" s="226">
        <f t="shared" si="1488"/>
        <v>0</v>
      </c>
      <c r="G4969" s="286">
        <f t="shared" si="1490"/>
        <v>0</v>
      </c>
    </row>
    <row r="4970" spans="1:7" s="229" customFormat="1" ht="24" customHeight="1" x14ac:dyDescent="0.2">
      <c r="A4970" s="224" t="str">
        <f t="shared" si="1486"/>
        <v/>
      </c>
      <c r="B4970" s="222" t="str">
        <f t="shared" si="1489"/>
        <v/>
      </c>
      <c r="C4970" s="223"/>
      <c r="D4970" s="224" t="str">
        <f t="shared" si="1487"/>
        <v/>
      </c>
      <c r="E4970" s="225"/>
      <c r="F4970" s="226">
        <f t="shared" si="1488"/>
        <v>0</v>
      </c>
      <c r="G4970" s="286">
        <f t="shared" si="1490"/>
        <v>0</v>
      </c>
    </row>
    <row r="4971" spans="1:7" s="229" customFormat="1" ht="24" customHeight="1" x14ac:dyDescent="0.2">
      <c r="A4971" s="224" t="str">
        <f t="shared" si="1486"/>
        <v/>
      </c>
      <c r="B4971" s="222" t="str">
        <f t="shared" si="1489"/>
        <v/>
      </c>
      <c r="C4971" s="223"/>
      <c r="D4971" s="224" t="str">
        <f t="shared" si="1487"/>
        <v/>
      </c>
      <c r="E4971" s="225"/>
      <c r="F4971" s="226">
        <f t="shared" si="1488"/>
        <v>0</v>
      </c>
      <c r="G4971" s="286">
        <f t="shared" si="1490"/>
        <v>0</v>
      </c>
    </row>
    <row r="4972" spans="1:7" s="229" customFormat="1" ht="24" customHeight="1" x14ac:dyDescent="0.2">
      <c r="A4972" s="224" t="str">
        <f t="shared" si="1486"/>
        <v/>
      </c>
      <c r="B4972" s="222" t="str">
        <f t="shared" si="1489"/>
        <v/>
      </c>
      <c r="C4972" s="223"/>
      <c r="D4972" s="224" t="str">
        <f t="shared" si="1487"/>
        <v/>
      </c>
      <c r="E4972" s="225"/>
      <c r="F4972" s="226">
        <f t="shared" si="1488"/>
        <v>0</v>
      </c>
      <c r="G4972" s="286">
        <f t="shared" si="1490"/>
        <v>0</v>
      </c>
    </row>
    <row r="4973" spans="1:7" s="229" customFormat="1" ht="24" customHeight="1" x14ac:dyDescent="0.2">
      <c r="A4973" s="224" t="str">
        <f t="shared" si="1486"/>
        <v/>
      </c>
      <c r="B4973" s="222" t="str">
        <f t="shared" si="1489"/>
        <v/>
      </c>
      <c r="C4973" s="223"/>
      <c r="D4973" s="224" t="str">
        <f t="shared" si="1487"/>
        <v/>
      </c>
      <c r="E4973" s="225"/>
      <c r="F4973" s="226">
        <f t="shared" si="1488"/>
        <v>0</v>
      </c>
      <c r="G4973" s="286">
        <f t="shared" si="1490"/>
        <v>0</v>
      </c>
    </row>
    <row r="4974" spans="1:7" s="229" customFormat="1" ht="24" customHeight="1" x14ac:dyDescent="0.2">
      <c r="A4974" s="224" t="str">
        <f t="shared" si="1486"/>
        <v/>
      </c>
      <c r="B4974" s="222" t="str">
        <f t="shared" si="1489"/>
        <v/>
      </c>
      <c r="C4974" s="223"/>
      <c r="D4974" s="224" t="str">
        <f t="shared" si="1487"/>
        <v/>
      </c>
      <c r="E4974" s="225"/>
      <c r="F4974" s="226">
        <f t="shared" si="1488"/>
        <v>0</v>
      </c>
      <c r="G4974" s="286">
        <f t="shared" si="1490"/>
        <v>0</v>
      </c>
    </row>
    <row r="4975" spans="1:7" s="229" customFormat="1" ht="24" customHeight="1" x14ac:dyDescent="0.2">
      <c r="A4975" s="224" t="str">
        <f t="shared" si="1486"/>
        <v/>
      </c>
      <c r="B4975" s="222" t="str">
        <f t="shared" si="1489"/>
        <v/>
      </c>
      <c r="C4975" s="223"/>
      <c r="D4975" s="224" t="str">
        <f t="shared" si="1487"/>
        <v/>
      </c>
      <c r="E4975" s="225"/>
      <c r="F4975" s="227">
        <f t="shared" si="1488"/>
        <v>0</v>
      </c>
      <c r="G4975" s="286">
        <f t="shared" si="1490"/>
        <v>0</v>
      </c>
    </row>
    <row r="4976" spans="1:7" ht="24" customHeight="1" x14ac:dyDescent="0.2">
      <c r="A4976" s="287"/>
      <c r="D4976" s="97"/>
      <c r="E4976" s="98"/>
      <c r="F4976" s="273" t="s">
        <v>31</v>
      </c>
      <c r="G4976" s="288">
        <f>SUBTOTAL(9,G4962:G4975)</f>
        <v>0</v>
      </c>
    </row>
    <row r="4977" spans="1:7" ht="24" customHeight="1" x14ac:dyDescent="0.2">
      <c r="A4977" s="287"/>
      <c r="C4977" s="107" t="s">
        <v>605</v>
      </c>
      <c r="D4977" s="97"/>
      <c r="E4977" s="98"/>
      <c r="G4977" s="289"/>
    </row>
    <row r="4978" spans="1:7" s="229" customFormat="1" ht="24" customHeight="1" x14ac:dyDescent="0.2">
      <c r="A4978" s="224" t="str">
        <f t="shared" ref="A4978:A4985" si="1491">IFERROR(VLOOKUP(C4978,Tabla_Insumos,4,FALSE),"")</f>
        <v/>
      </c>
      <c r="B4978" s="222">
        <f t="shared" ref="B4978:B4985" si="1492">IFERROR(VLOOKUP(A4978,Tabla_Indices,5,FALSE),"")</f>
        <v>0</v>
      </c>
      <c r="C4978" s="223"/>
      <c r="D4978" s="224" t="str">
        <f t="shared" ref="D4978:D4985" si="1493">IFERROR(VLOOKUP(C4978,Tabla_Insumos,2,FALSE),"")</f>
        <v/>
      </c>
      <c r="E4978" s="225"/>
      <c r="F4978" s="228">
        <f t="shared" ref="F4978:F4985" si="1494">IFERROR(VLOOKUP(C4978,Tabla_Insumos,3,FALSE),0)</f>
        <v>0</v>
      </c>
      <c r="G4978" s="286">
        <f>ROUND(E4978*F4978,2)</f>
        <v>0</v>
      </c>
    </row>
    <row r="4979" spans="1:7" s="229" customFormat="1" ht="24" customHeight="1" x14ac:dyDescent="0.2">
      <c r="A4979" s="224" t="str">
        <f t="shared" si="1491"/>
        <v/>
      </c>
      <c r="B4979" s="222">
        <f t="shared" si="1492"/>
        <v>0</v>
      </c>
      <c r="C4979" s="223"/>
      <c r="D4979" s="224" t="str">
        <f t="shared" si="1493"/>
        <v/>
      </c>
      <c r="E4979" s="225"/>
      <c r="F4979" s="228">
        <f t="shared" si="1494"/>
        <v>0</v>
      </c>
      <c r="G4979" s="286">
        <f>ROUND(E4979*F4979,2)</f>
        <v>0</v>
      </c>
    </row>
    <row r="4980" spans="1:7" s="229" customFormat="1" ht="24" customHeight="1" x14ac:dyDescent="0.2">
      <c r="A4980" s="224" t="str">
        <f t="shared" si="1491"/>
        <v/>
      </c>
      <c r="B4980" s="222">
        <f t="shared" si="1492"/>
        <v>0</v>
      </c>
      <c r="C4980" s="223"/>
      <c r="D4980" s="224" t="str">
        <f t="shared" si="1493"/>
        <v/>
      </c>
      <c r="E4980" s="225"/>
      <c r="F4980" s="228">
        <f t="shared" si="1494"/>
        <v>0</v>
      </c>
      <c r="G4980" s="286">
        <f t="shared" ref="G4980:G4985" si="1495">ROUND(E4980*F4980,2)</f>
        <v>0</v>
      </c>
    </row>
    <row r="4981" spans="1:7" s="229" customFormat="1" ht="24" customHeight="1" x14ac:dyDescent="0.2">
      <c r="A4981" s="224" t="str">
        <f t="shared" si="1491"/>
        <v/>
      </c>
      <c r="B4981" s="222">
        <f t="shared" si="1492"/>
        <v>0</v>
      </c>
      <c r="C4981" s="223"/>
      <c r="D4981" s="224" t="str">
        <f t="shared" si="1493"/>
        <v/>
      </c>
      <c r="E4981" s="225"/>
      <c r="F4981" s="228">
        <f t="shared" si="1494"/>
        <v>0</v>
      </c>
      <c r="G4981" s="286">
        <f t="shared" si="1495"/>
        <v>0</v>
      </c>
    </row>
    <row r="4982" spans="1:7" s="229" customFormat="1" ht="24" customHeight="1" x14ac:dyDescent="0.2">
      <c r="A4982" s="224" t="str">
        <f t="shared" si="1491"/>
        <v/>
      </c>
      <c r="B4982" s="222">
        <f t="shared" si="1492"/>
        <v>0</v>
      </c>
      <c r="C4982" s="223"/>
      <c r="D4982" s="224" t="str">
        <f t="shared" si="1493"/>
        <v/>
      </c>
      <c r="E4982" s="225"/>
      <c r="F4982" s="226">
        <f t="shared" si="1494"/>
        <v>0</v>
      </c>
      <c r="G4982" s="286">
        <f t="shared" si="1495"/>
        <v>0</v>
      </c>
    </row>
    <row r="4983" spans="1:7" s="229" customFormat="1" ht="24" customHeight="1" x14ac:dyDescent="0.2">
      <c r="A4983" s="224" t="str">
        <f t="shared" si="1491"/>
        <v/>
      </c>
      <c r="B4983" s="222">
        <f t="shared" si="1492"/>
        <v>0</v>
      </c>
      <c r="C4983" s="223"/>
      <c r="D4983" s="224" t="str">
        <f t="shared" si="1493"/>
        <v/>
      </c>
      <c r="E4983" s="225"/>
      <c r="F4983" s="226">
        <f t="shared" si="1494"/>
        <v>0</v>
      </c>
      <c r="G4983" s="286">
        <f t="shared" si="1495"/>
        <v>0</v>
      </c>
    </row>
    <row r="4984" spans="1:7" s="229" customFormat="1" ht="24" customHeight="1" x14ac:dyDescent="0.2">
      <c r="A4984" s="224" t="str">
        <f t="shared" si="1491"/>
        <v/>
      </c>
      <c r="B4984" s="222">
        <f t="shared" si="1492"/>
        <v>0</v>
      </c>
      <c r="C4984" s="223"/>
      <c r="D4984" s="224" t="str">
        <f t="shared" si="1493"/>
        <v/>
      </c>
      <c r="E4984" s="225"/>
      <c r="F4984" s="226">
        <f t="shared" si="1494"/>
        <v>0</v>
      </c>
      <c r="G4984" s="286">
        <f t="shared" si="1495"/>
        <v>0</v>
      </c>
    </row>
    <row r="4985" spans="1:7" s="229" customFormat="1" ht="24" customHeight="1" x14ac:dyDescent="0.2">
      <c r="A4985" s="224" t="str">
        <f t="shared" si="1491"/>
        <v/>
      </c>
      <c r="B4985" s="222">
        <f t="shared" si="1492"/>
        <v>0</v>
      </c>
      <c r="C4985" s="223"/>
      <c r="D4985" s="224" t="str">
        <f t="shared" si="1493"/>
        <v/>
      </c>
      <c r="E4985" s="225"/>
      <c r="F4985" s="226">
        <f t="shared" si="1494"/>
        <v>0</v>
      </c>
      <c r="G4985" s="286">
        <f t="shared" si="1495"/>
        <v>0</v>
      </c>
    </row>
    <row r="4986" spans="1:7" ht="24" customHeight="1" x14ac:dyDescent="0.2">
      <c r="A4986" s="287"/>
      <c r="D4986" s="97"/>
      <c r="E4986" s="98"/>
      <c r="F4986" s="273" t="s">
        <v>32</v>
      </c>
      <c r="G4986" s="288">
        <f>SUBTOTAL(9,G4978:G4985)</f>
        <v>0</v>
      </c>
    </row>
    <row r="4987" spans="1:7" ht="24" customHeight="1" x14ac:dyDescent="0.2">
      <c r="A4987" s="287"/>
      <c r="C4987" s="107" t="s">
        <v>606</v>
      </c>
      <c r="D4987" s="97"/>
      <c r="E4987" s="98"/>
      <c r="G4987" s="289"/>
    </row>
    <row r="4988" spans="1:7" s="229" customFormat="1" ht="24" customHeight="1" x14ac:dyDescent="0.2">
      <c r="A4988" s="224" t="str">
        <f t="shared" ref="A4988:A4996" si="1496">IFERROR(VLOOKUP(C4988,Tabla_Insumos,4,FALSE),"")</f>
        <v/>
      </c>
      <c r="B4988" s="222" t="str">
        <f t="shared" ref="B4988:B4996" si="1497">IFERROR(VLOOKUP(C4988,Tabla_Insumos,5,FALSE),"")</f>
        <v/>
      </c>
      <c r="C4988" s="223"/>
      <c r="D4988" s="224" t="str">
        <f t="shared" ref="D4988:D4996" si="1498">IFERROR(VLOOKUP(C4988,Tabla_Insumos,2,FALSE),"")</f>
        <v/>
      </c>
      <c r="E4988" s="225"/>
      <c r="F4988" s="226">
        <f t="shared" ref="F4988:F4996" si="1499">IFERROR(VLOOKUP(C4988,Tabla_Insumos,3,FALSE),0)</f>
        <v>0</v>
      </c>
      <c r="G4988" s="286">
        <f t="shared" ref="G4988:G4996" si="1500">ROUND(E4988*F4988,2)</f>
        <v>0</v>
      </c>
    </row>
    <row r="4989" spans="1:7" s="229" customFormat="1" ht="24" customHeight="1" x14ac:dyDescent="0.2">
      <c r="A4989" s="224" t="str">
        <f t="shared" si="1496"/>
        <v/>
      </c>
      <c r="B4989" s="222" t="str">
        <f t="shared" si="1497"/>
        <v/>
      </c>
      <c r="C4989" s="223"/>
      <c r="D4989" s="224" t="str">
        <f t="shared" si="1498"/>
        <v/>
      </c>
      <c r="E4989" s="225"/>
      <c r="F4989" s="226">
        <f t="shared" si="1499"/>
        <v>0</v>
      </c>
      <c r="G4989" s="286">
        <f t="shared" si="1500"/>
        <v>0</v>
      </c>
    </row>
    <row r="4990" spans="1:7" s="229" customFormat="1" ht="24" customHeight="1" x14ac:dyDescent="0.2">
      <c r="A4990" s="224" t="str">
        <f t="shared" si="1496"/>
        <v/>
      </c>
      <c r="B4990" s="222" t="str">
        <f t="shared" si="1497"/>
        <v/>
      </c>
      <c r="C4990" s="223"/>
      <c r="D4990" s="224" t="str">
        <f t="shared" si="1498"/>
        <v/>
      </c>
      <c r="E4990" s="225"/>
      <c r="F4990" s="226">
        <f t="shared" si="1499"/>
        <v>0</v>
      </c>
      <c r="G4990" s="286">
        <f t="shared" si="1500"/>
        <v>0</v>
      </c>
    </row>
    <row r="4991" spans="1:7" s="229" customFormat="1" ht="24" customHeight="1" x14ac:dyDescent="0.2">
      <c r="A4991" s="224" t="str">
        <f t="shared" si="1496"/>
        <v/>
      </c>
      <c r="B4991" s="222" t="str">
        <f t="shared" si="1497"/>
        <v/>
      </c>
      <c r="C4991" s="223"/>
      <c r="D4991" s="224" t="str">
        <f t="shared" si="1498"/>
        <v/>
      </c>
      <c r="E4991" s="225"/>
      <c r="F4991" s="226">
        <f t="shared" si="1499"/>
        <v>0</v>
      </c>
      <c r="G4991" s="286">
        <f t="shared" si="1500"/>
        <v>0</v>
      </c>
    </row>
    <row r="4992" spans="1:7" s="229" customFormat="1" ht="24" customHeight="1" x14ac:dyDescent="0.2">
      <c r="A4992" s="224" t="str">
        <f t="shared" si="1496"/>
        <v/>
      </c>
      <c r="B4992" s="222" t="str">
        <f t="shared" si="1497"/>
        <v/>
      </c>
      <c r="C4992" s="223"/>
      <c r="D4992" s="224" t="str">
        <f t="shared" si="1498"/>
        <v/>
      </c>
      <c r="E4992" s="225"/>
      <c r="F4992" s="226">
        <f t="shared" si="1499"/>
        <v>0</v>
      </c>
      <c r="G4992" s="286">
        <f t="shared" si="1500"/>
        <v>0</v>
      </c>
    </row>
    <row r="4993" spans="1:7" s="229" customFormat="1" ht="24" customHeight="1" x14ac:dyDescent="0.2">
      <c r="A4993" s="224" t="str">
        <f t="shared" si="1496"/>
        <v/>
      </c>
      <c r="B4993" s="222" t="str">
        <f t="shared" si="1497"/>
        <v/>
      </c>
      <c r="C4993" s="223"/>
      <c r="D4993" s="224" t="str">
        <f t="shared" si="1498"/>
        <v/>
      </c>
      <c r="E4993" s="225"/>
      <c r="F4993" s="226">
        <f t="shared" si="1499"/>
        <v>0</v>
      </c>
      <c r="G4993" s="286">
        <f t="shared" si="1500"/>
        <v>0</v>
      </c>
    </row>
    <row r="4994" spans="1:7" s="229" customFormat="1" ht="24" customHeight="1" x14ac:dyDescent="0.2">
      <c r="A4994" s="224" t="str">
        <f t="shared" si="1496"/>
        <v/>
      </c>
      <c r="B4994" s="222" t="str">
        <f t="shared" si="1497"/>
        <v/>
      </c>
      <c r="C4994" s="223"/>
      <c r="D4994" s="224" t="str">
        <f t="shared" si="1498"/>
        <v/>
      </c>
      <c r="E4994" s="225"/>
      <c r="F4994" s="226">
        <f t="shared" si="1499"/>
        <v>0</v>
      </c>
      <c r="G4994" s="286">
        <f t="shared" si="1500"/>
        <v>0</v>
      </c>
    </row>
    <row r="4995" spans="1:7" s="229" customFormat="1" ht="24" customHeight="1" x14ac:dyDescent="0.2">
      <c r="A4995" s="224" t="str">
        <f t="shared" si="1496"/>
        <v/>
      </c>
      <c r="B4995" s="222" t="str">
        <f t="shared" si="1497"/>
        <v/>
      </c>
      <c r="C4995" s="223"/>
      <c r="D4995" s="224" t="str">
        <f t="shared" si="1498"/>
        <v/>
      </c>
      <c r="E4995" s="225"/>
      <c r="F4995" s="226">
        <f t="shared" si="1499"/>
        <v>0</v>
      </c>
      <c r="G4995" s="286">
        <f t="shared" si="1500"/>
        <v>0</v>
      </c>
    </row>
    <row r="4996" spans="1:7" s="229" customFormat="1" ht="24" customHeight="1" x14ac:dyDescent="0.2">
      <c r="A4996" s="224" t="str">
        <f t="shared" si="1496"/>
        <v/>
      </c>
      <c r="B4996" s="222" t="str">
        <f t="shared" si="1497"/>
        <v/>
      </c>
      <c r="C4996" s="223"/>
      <c r="D4996" s="224" t="str">
        <f t="shared" si="1498"/>
        <v/>
      </c>
      <c r="E4996" s="225"/>
      <c r="F4996" s="226">
        <f t="shared" si="1499"/>
        <v>0</v>
      </c>
      <c r="G4996" s="286">
        <f t="shared" si="1500"/>
        <v>0</v>
      </c>
    </row>
    <row r="4997" spans="1:7" ht="24" customHeight="1" x14ac:dyDescent="0.2">
      <c r="A4997" s="290"/>
      <c r="B4997" s="97"/>
      <c r="D4997" s="97"/>
      <c r="E4997" s="98"/>
      <c r="F4997" s="273" t="s">
        <v>33</v>
      </c>
      <c r="G4997" s="288">
        <f>SUBTOTAL(9,G4988:G4996)</f>
        <v>0</v>
      </c>
    </row>
    <row r="4998" spans="1:7" ht="24" customHeight="1" x14ac:dyDescent="0.2">
      <c r="A4998" s="291"/>
      <c r="B4998" s="97"/>
      <c r="D4998" s="97"/>
      <c r="E4998" s="98"/>
      <c r="G4998" s="289"/>
    </row>
    <row r="4999" spans="1:7" ht="24" customHeight="1" x14ac:dyDescent="0.2">
      <c r="A4999" s="292" t="str">
        <f>B4957</f>
        <v/>
      </c>
      <c r="B4999" s="293" t="str">
        <f>C4957</f>
        <v/>
      </c>
      <c r="C4999" s="104"/>
      <c r="D4999" s="104" t="s">
        <v>34</v>
      </c>
      <c r="E4999" s="105"/>
      <c r="F4999" s="295" t="s">
        <v>35</v>
      </c>
      <c r="G4999" s="294">
        <f>SUBTOTAL(9,G4962:G4998)</f>
        <v>0</v>
      </c>
    </row>
    <row r="5001" spans="1:7" ht="24" customHeight="1" x14ac:dyDescent="0.2">
      <c r="A5001" s="274" t="s">
        <v>37</v>
      </c>
      <c r="B5001" s="275"/>
      <c r="C5001" s="275"/>
      <c r="D5001" s="275"/>
      <c r="E5001" s="275"/>
      <c r="F5001" s="275"/>
      <c r="G5001" s="276"/>
    </row>
    <row r="5002" spans="1:7" ht="24" customHeight="1" x14ac:dyDescent="0.2">
      <c r="A5002" s="277" t="s">
        <v>602</v>
      </c>
      <c r="B5002" s="93" t="str">
        <f>Comitente</f>
        <v>DIRECCION PROVINCIAL DE ESPACIOS VERDES</v>
      </c>
      <c r="C5002" s="89"/>
      <c r="D5002" s="94"/>
      <c r="E5002" s="94"/>
      <c r="F5002" s="95"/>
      <c r="G5002" s="278"/>
    </row>
    <row r="5003" spans="1:7" ht="24" customHeight="1" x14ac:dyDescent="0.2">
      <c r="A5003" s="277" t="s">
        <v>603</v>
      </c>
      <c r="B5003" s="93">
        <f>Contratista</f>
        <v>0</v>
      </c>
      <c r="C5003" s="90"/>
      <c r="D5003" s="90"/>
      <c r="E5003" s="90"/>
      <c r="F5003" s="96"/>
      <c r="G5003" s="279"/>
    </row>
    <row r="5004" spans="1:7" ht="24" customHeight="1" x14ac:dyDescent="0.2">
      <c r="A5004" s="277" t="s">
        <v>24</v>
      </c>
      <c r="B5004" s="93" t="str">
        <f>Obra</f>
        <v>MANTENIMIENTO DEL ÁREA VERDE Y SISITEMA DE RIEGO DEL 
PARQUE BELGRANO E INFINITO POR DESCUBRIR - RENGLON 3</v>
      </c>
      <c r="C5004" s="90"/>
      <c r="D5004" s="90"/>
      <c r="E5004" s="90"/>
      <c r="F5004" s="96" t="s">
        <v>38</v>
      </c>
      <c r="G5004" s="280">
        <f>Fecha_Base</f>
        <v>44908</v>
      </c>
    </row>
    <row r="5005" spans="1:7" ht="24" customHeight="1" x14ac:dyDescent="0.2">
      <c r="A5005" s="281" t="s">
        <v>601</v>
      </c>
      <c r="B5005" s="91" t="str">
        <f>Ubicación</f>
        <v>CAPITAL</v>
      </c>
      <c r="C5005" s="91"/>
      <c r="D5005" s="97"/>
      <c r="E5005" s="98"/>
      <c r="G5005" s="282"/>
    </row>
    <row r="5006" spans="1:7" ht="24" customHeight="1" x14ac:dyDescent="0.2">
      <c r="A5006" s="281" t="s">
        <v>39</v>
      </c>
      <c r="B5006" s="100" t="str">
        <f>IFERROR(VALUE(LEFT(B5007,FIND(".",B5007)-1)),"")</f>
        <v/>
      </c>
      <c r="C5006" s="92" t="str">
        <f>IFERROR(VLOOKUP(B5006,Tabla_CyP,2,FALSE),"")</f>
        <v/>
      </c>
      <c r="E5006" s="98"/>
      <c r="G5006" s="282"/>
    </row>
    <row r="5007" spans="1:7" ht="24" customHeight="1" x14ac:dyDescent="0.2">
      <c r="A5007" s="281" t="s">
        <v>25</v>
      </c>
      <c r="B5007" s="101" t="str">
        <f>IFERROR(VLOOKUP(COUNTIF($A$1:A5007,"ANALISIS DE PRECIOS"),Tabla_NumeroItem,2,FALSE),"")</f>
        <v/>
      </c>
      <c r="C5007" s="92" t="str">
        <f>IFERROR(VLOOKUP(B5007,Tabla_CyP,2,FALSE),"")</f>
        <v/>
      </c>
      <c r="D5007" s="97"/>
      <c r="E5007" s="98"/>
      <c r="F5007" s="96" t="s">
        <v>26</v>
      </c>
      <c r="G5007" s="283" t="str">
        <f>IFERROR(VLOOKUP(B5007,Tabla_CyP,4,FALSE),"")</f>
        <v/>
      </c>
    </row>
    <row r="5008" spans="1:7" ht="24" customHeight="1" x14ac:dyDescent="0.2">
      <c r="A5008" s="281"/>
      <c r="B5008" s="91"/>
      <c r="D5008" s="97"/>
      <c r="E5008" s="98"/>
      <c r="G5008" s="282"/>
    </row>
    <row r="5009" spans="1:123" ht="24" customHeight="1" x14ac:dyDescent="0.2">
      <c r="A5009" s="331" t="s">
        <v>507</v>
      </c>
      <c r="B5009" s="332"/>
      <c r="C5009" s="333" t="s">
        <v>0</v>
      </c>
      <c r="D5009" s="333" t="s">
        <v>27</v>
      </c>
      <c r="E5009" s="335" t="s">
        <v>28</v>
      </c>
      <c r="F5009" s="337" t="s">
        <v>29</v>
      </c>
      <c r="G5009" s="337" t="s">
        <v>30</v>
      </c>
    </row>
    <row r="5010" spans="1:123" s="97" customFormat="1" ht="24" customHeight="1" x14ac:dyDescent="0.2">
      <c r="A5010" s="102" t="s">
        <v>508</v>
      </c>
      <c r="B5010" s="102" t="s">
        <v>509</v>
      </c>
      <c r="C5010" s="334"/>
      <c r="D5010" s="334"/>
      <c r="E5010" s="336"/>
      <c r="F5010" s="338"/>
      <c r="G5010" s="338"/>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284"/>
      <c r="B5011" s="103"/>
      <c r="C5011" s="143" t="s">
        <v>604</v>
      </c>
      <c r="D5011" s="104"/>
      <c r="E5011" s="105"/>
      <c r="F5011" s="106"/>
      <c r="G5011" s="285"/>
    </row>
    <row r="5012" spans="1:123" s="229" customFormat="1" ht="24" customHeight="1" x14ac:dyDescent="0.2">
      <c r="A5012" s="224" t="str">
        <f t="shared" ref="A5012:A5025" si="1501">IFERROR(VLOOKUP(C5012,Tabla_Insumos,4,FALSE),"")</f>
        <v/>
      </c>
      <c r="B5012" s="222" t="str">
        <f>IFERROR(VLOOKUP(C5012,Tabla_Insumos,5,FALSE),"")</f>
        <v/>
      </c>
      <c r="C5012" s="223"/>
      <c r="D5012" s="224" t="str">
        <f t="shared" ref="D5012:D5025" si="1502">IFERROR(VLOOKUP(C5012,Tabla_Insumos,2,FALSE),"")</f>
        <v/>
      </c>
      <c r="E5012" s="225"/>
      <c r="F5012" s="226">
        <f t="shared" ref="F5012:F5025" si="1503">IFERROR(VLOOKUP(C5012,Tabla_Insumos,3,FALSE),0)</f>
        <v>0</v>
      </c>
      <c r="G5012" s="286">
        <f>ROUND(E5012*F5012,2)</f>
        <v>0</v>
      </c>
    </row>
    <row r="5013" spans="1:123" s="229" customFormat="1" ht="24" customHeight="1" x14ac:dyDescent="0.2">
      <c r="A5013" s="224" t="str">
        <f t="shared" si="1501"/>
        <v/>
      </c>
      <c r="B5013" s="222" t="str">
        <f t="shared" ref="B5013:B5025" si="1504">IFERROR(VLOOKUP(C5013,Tabla_Insumos,5,FALSE),"")</f>
        <v/>
      </c>
      <c r="C5013" s="223"/>
      <c r="D5013" s="224" t="str">
        <f t="shared" si="1502"/>
        <v/>
      </c>
      <c r="E5013" s="225"/>
      <c r="F5013" s="226">
        <f t="shared" si="1503"/>
        <v>0</v>
      </c>
      <c r="G5013" s="286">
        <f t="shared" ref="G5013:G5025" si="1505">ROUND(E5013*F5013,2)</f>
        <v>0</v>
      </c>
    </row>
    <row r="5014" spans="1:123" s="229" customFormat="1" ht="24" customHeight="1" x14ac:dyDescent="0.2">
      <c r="A5014" s="224" t="str">
        <f t="shared" si="1501"/>
        <v/>
      </c>
      <c r="B5014" s="222" t="str">
        <f t="shared" si="1504"/>
        <v/>
      </c>
      <c r="C5014" s="223"/>
      <c r="D5014" s="224" t="str">
        <f t="shared" si="1502"/>
        <v/>
      </c>
      <c r="E5014" s="225"/>
      <c r="F5014" s="226">
        <f t="shared" si="1503"/>
        <v>0</v>
      </c>
      <c r="G5014" s="286">
        <f t="shared" si="1505"/>
        <v>0</v>
      </c>
    </row>
    <row r="5015" spans="1:123" s="229" customFormat="1" ht="24" customHeight="1" x14ac:dyDescent="0.2">
      <c r="A5015" s="224" t="str">
        <f t="shared" si="1501"/>
        <v/>
      </c>
      <c r="B5015" s="222" t="str">
        <f t="shared" si="1504"/>
        <v/>
      </c>
      <c r="C5015" s="223"/>
      <c r="D5015" s="224" t="str">
        <f t="shared" si="1502"/>
        <v/>
      </c>
      <c r="E5015" s="225"/>
      <c r="F5015" s="226">
        <f t="shared" si="1503"/>
        <v>0</v>
      </c>
      <c r="G5015" s="286">
        <f t="shared" si="1505"/>
        <v>0</v>
      </c>
    </row>
    <row r="5016" spans="1:123" s="229" customFormat="1" ht="24" customHeight="1" x14ac:dyDescent="0.2">
      <c r="A5016" s="224" t="str">
        <f t="shared" si="1501"/>
        <v/>
      </c>
      <c r="B5016" s="222" t="str">
        <f t="shared" si="1504"/>
        <v/>
      </c>
      <c r="C5016" s="223"/>
      <c r="D5016" s="224" t="str">
        <f t="shared" si="1502"/>
        <v/>
      </c>
      <c r="E5016" s="225"/>
      <c r="F5016" s="226">
        <f t="shared" si="1503"/>
        <v>0</v>
      </c>
      <c r="G5016" s="286">
        <f t="shared" si="1505"/>
        <v>0</v>
      </c>
    </row>
    <row r="5017" spans="1:123" s="229" customFormat="1" ht="24" customHeight="1" x14ac:dyDescent="0.2">
      <c r="A5017" s="224" t="str">
        <f t="shared" si="1501"/>
        <v/>
      </c>
      <c r="B5017" s="222" t="str">
        <f t="shared" si="1504"/>
        <v/>
      </c>
      <c r="C5017" s="223"/>
      <c r="D5017" s="224" t="str">
        <f t="shared" si="1502"/>
        <v/>
      </c>
      <c r="E5017" s="225"/>
      <c r="F5017" s="226">
        <f t="shared" si="1503"/>
        <v>0</v>
      </c>
      <c r="G5017" s="286">
        <f t="shared" si="1505"/>
        <v>0</v>
      </c>
    </row>
    <row r="5018" spans="1:123" s="229" customFormat="1" ht="24" customHeight="1" x14ac:dyDescent="0.2">
      <c r="A5018" s="224" t="str">
        <f t="shared" si="1501"/>
        <v/>
      </c>
      <c r="B5018" s="222" t="str">
        <f t="shared" si="1504"/>
        <v/>
      </c>
      <c r="C5018" s="223"/>
      <c r="D5018" s="224" t="str">
        <f t="shared" si="1502"/>
        <v/>
      </c>
      <c r="E5018" s="225"/>
      <c r="F5018" s="226">
        <f t="shared" si="1503"/>
        <v>0</v>
      </c>
      <c r="G5018" s="286">
        <f t="shared" si="1505"/>
        <v>0</v>
      </c>
    </row>
    <row r="5019" spans="1:123" s="229" customFormat="1" ht="24" customHeight="1" x14ac:dyDescent="0.2">
      <c r="A5019" s="224" t="str">
        <f t="shared" si="1501"/>
        <v/>
      </c>
      <c r="B5019" s="222" t="str">
        <f t="shared" si="1504"/>
        <v/>
      </c>
      <c r="C5019" s="223"/>
      <c r="D5019" s="224" t="str">
        <f t="shared" si="1502"/>
        <v/>
      </c>
      <c r="E5019" s="225"/>
      <c r="F5019" s="226">
        <f t="shared" si="1503"/>
        <v>0</v>
      </c>
      <c r="G5019" s="286">
        <f t="shared" si="1505"/>
        <v>0</v>
      </c>
    </row>
    <row r="5020" spans="1:123" s="229" customFormat="1" ht="24" customHeight="1" x14ac:dyDescent="0.2">
      <c r="A5020" s="224" t="str">
        <f t="shared" si="1501"/>
        <v/>
      </c>
      <c r="B5020" s="222" t="str">
        <f t="shared" si="1504"/>
        <v/>
      </c>
      <c r="C5020" s="223"/>
      <c r="D5020" s="224" t="str">
        <f t="shared" si="1502"/>
        <v/>
      </c>
      <c r="E5020" s="225"/>
      <c r="F5020" s="226">
        <f t="shared" si="1503"/>
        <v>0</v>
      </c>
      <c r="G5020" s="286">
        <f t="shared" si="1505"/>
        <v>0</v>
      </c>
    </row>
    <row r="5021" spans="1:123" s="229" customFormat="1" ht="24" customHeight="1" x14ac:dyDescent="0.2">
      <c r="A5021" s="224" t="str">
        <f t="shared" si="1501"/>
        <v/>
      </c>
      <c r="B5021" s="222" t="str">
        <f t="shared" si="1504"/>
        <v/>
      </c>
      <c r="C5021" s="223"/>
      <c r="D5021" s="224" t="str">
        <f t="shared" si="1502"/>
        <v/>
      </c>
      <c r="E5021" s="225"/>
      <c r="F5021" s="226">
        <f t="shared" si="1503"/>
        <v>0</v>
      </c>
      <c r="G5021" s="286">
        <f t="shared" si="1505"/>
        <v>0</v>
      </c>
    </row>
    <row r="5022" spans="1:123" s="229" customFormat="1" ht="24" customHeight="1" x14ac:dyDescent="0.2">
      <c r="A5022" s="224" t="str">
        <f t="shared" si="1501"/>
        <v/>
      </c>
      <c r="B5022" s="222" t="str">
        <f t="shared" si="1504"/>
        <v/>
      </c>
      <c r="C5022" s="223"/>
      <c r="D5022" s="224" t="str">
        <f t="shared" si="1502"/>
        <v/>
      </c>
      <c r="E5022" s="225"/>
      <c r="F5022" s="226">
        <f t="shared" si="1503"/>
        <v>0</v>
      </c>
      <c r="G5022" s="286">
        <f t="shared" si="1505"/>
        <v>0</v>
      </c>
    </row>
    <row r="5023" spans="1:123" s="229" customFormat="1" ht="24" customHeight="1" x14ac:dyDescent="0.2">
      <c r="A5023" s="224" t="str">
        <f t="shared" si="1501"/>
        <v/>
      </c>
      <c r="B5023" s="222" t="str">
        <f t="shared" si="1504"/>
        <v/>
      </c>
      <c r="C5023" s="223"/>
      <c r="D5023" s="224" t="str">
        <f t="shared" si="1502"/>
        <v/>
      </c>
      <c r="E5023" s="225"/>
      <c r="F5023" s="226">
        <f t="shared" si="1503"/>
        <v>0</v>
      </c>
      <c r="G5023" s="286">
        <f t="shared" si="1505"/>
        <v>0</v>
      </c>
    </row>
    <row r="5024" spans="1:123" s="229" customFormat="1" ht="24" customHeight="1" x14ac:dyDescent="0.2">
      <c r="A5024" s="224" t="str">
        <f t="shared" si="1501"/>
        <v/>
      </c>
      <c r="B5024" s="222" t="str">
        <f t="shared" si="1504"/>
        <v/>
      </c>
      <c r="C5024" s="223"/>
      <c r="D5024" s="224" t="str">
        <f t="shared" si="1502"/>
        <v/>
      </c>
      <c r="E5024" s="225"/>
      <c r="F5024" s="226">
        <f t="shared" si="1503"/>
        <v>0</v>
      </c>
      <c r="G5024" s="286">
        <f t="shared" si="1505"/>
        <v>0</v>
      </c>
    </row>
    <row r="5025" spans="1:7" s="229" customFormat="1" ht="24" customHeight="1" x14ac:dyDescent="0.2">
      <c r="A5025" s="224" t="str">
        <f t="shared" si="1501"/>
        <v/>
      </c>
      <c r="B5025" s="222" t="str">
        <f t="shared" si="1504"/>
        <v/>
      </c>
      <c r="C5025" s="223"/>
      <c r="D5025" s="224" t="str">
        <f t="shared" si="1502"/>
        <v/>
      </c>
      <c r="E5025" s="225"/>
      <c r="F5025" s="227">
        <f t="shared" si="1503"/>
        <v>0</v>
      </c>
      <c r="G5025" s="286">
        <f t="shared" si="1505"/>
        <v>0</v>
      </c>
    </row>
    <row r="5026" spans="1:7" ht="24" customHeight="1" x14ac:dyDescent="0.2">
      <c r="A5026" s="287"/>
      <c r="D5026" s="97"/>
      <c r="E5026" s="98"/>
      <c r="F5026" s="273" t="s">
        <v>31</v>
      </c>
      <c r="G5026" s="288">
        <f>SUBTOTAL(9,G5012:G5025)</f>
        <v>0</v>
      </c>
    </row>
    <row r="5027" spans="1:7" ht="24" customHeight="1" x14ac:dyDescent="0.2">
      <c r="A5027" s="287"/>
      <c r="C5027" s="107" t="s">
        <v>605</v>
      </c>
      <c r="D5027" s="97"/>
      <c r="E5027" s="98"/>
      <c r="G5027" s="289"/>
    </row>
    <row r="5028" spans="1:7" s="229" customFormat="1" ht="24" customHeight="1" x14ac:dyDescent="0.2">
      <c r="A5028" s="224" t="str">
        <f t="shared" ref="A5028:A5035" si="1506">IFERROR(VLOOKUP(C5028,Tabla_Insumos,4,FALSE),"")</f>
        <v/>
      </c>
      <c r="B5028" s="222">
        <f t="shared" ref="B5028:B5035" si="1507">IFERROR(VLOOKUP(A5028,Tabla_Indices,5,FALSE),"")</f>
        <v>0</v>
      </c>
      <c r="C5028" s="223"/>
      <c r="D5028" s="224" t="str">
        <f t="shared" ref="D5028:D5035" si="1508">IFERROR(VLOOKUP(C5028,Tabla_Insumos,2,FALSE),"")</f>
        <v/>
      </c>
      <c r="E5028" s="225"/>
      <c r="F5028" s="228">
        <f t="shared" ref="F5028:F5035" si="1509">IFERROR(VLOOKUP(C5028,Tabla_Insumos,3,FALSE),0)</f>
        <v>0</v>
      </c>
      <c r="G5028" s="286">
        <f>ROUND(E5028*F5028,2)</f>
        <v>0</v>
      </c>
    </row>
    <row r="5029" spans="1:7" s="229" customFormat="1" ht="24" customHeight="1" x14ac:dyDescent="0.2">
      <c r="A5029" s="224" t="str">
        <f t="shared" si="1506"/>
        <v/>
      </c>
      <c r="B5029" s="222">
        <f t="shared" si="1507"/>
        <v>0</v>
      </c>
      <c r="C5029" s="223"/>
      <c r="D5029" s="224" t="str">
        <f t="shared" si="1508"/>
        <v/>
      </c>
      <c r="E5029" s="225"/>
      <c r="F5029" s="228">
        <f t="shared" si="1509"/>
        <v>0</v>
      </c>
      <c r="G5029" s="286">
        <f>ROUND(E5029*F5029,2)</f>
        <v>0</v>
      </c>
    </row>
    <row r="5030" spans="1:7" s="229" customFormat="1" ht="24" customHeight="1" x14ac:dyDescent="0.2">
      <c r="A5030" s="224" t="str">
        <f t="shared" si="1506"/>
        <v/>
      </c>
      <c r="B5030" s="222">
        <f t="shared" si="1507"/>
        <v>0</v>
      </c>
      <c r="C5030" s="223"/>
      <c r="D5030" s="224" t="str">
        <f t="shared" si="1508"/>
        <v/>
      </c>
      <c r="E5030" s="225"/>
      <c r="F5030" s="228">
        <f t="shared" si="1509"/>
        <v>0</v>
      </c>
      <c r="G5030" s="286">
        <f t="shared" ref="G5030:G5035" si="1510">ROUND(E5030*F5030,2)</f>
        <v>0</v>
      </c>
    </row>
    <row r="5031" spans="1:7" s="229" customFormat="1" ht="24" customHeight="1" x14ac:dyDescent="0.2">
      <c r="A5031" s="224" t="str">
        <f t="shared" si="1506"/>
        <v/>
      </c>
      <c r="B5031" s="222">
        <f t="shared" si="1507"/>
        <v>0</v>
      </c>
      <c r="C5031" s="223"/>
      <c r="D5031" s="224" t="str">
        <f t="shared" si="1508"/>
        <v/>
      </c>
      <c r="E5031" s="225"/>
      <c r="F5031" s="228">
        <f t="shared" si="1509"/>
        <v>0</v>
      </c>
      <c r="G5031" s="286">
        <f t="shared" si="1510"/>
        <v>0</v>
      </c>
    </row>
    <row r="5032" spans="1:7" s="229" customFormat="1" ht="24" customHeight="1" x14ac:dyDescent="0.2">
      <c r="A5032" s="224" t="str">
        <f t="shared" si="1506"/>
        <v/>
      </c>
      <c r="B5032" s="222">
        <f t="shared" si="1507"/>
        <v>0</v>
      </c>
      <c r="C5032" s="223"/>
      <c r="D5032" s="224" t="str">
        <f t="shared" si="1508"/>
        <v/>
      </c>
      <c r="E5032" s="225"/>
      <c r="F5032" s="226">
        <f t="shared" si="1509"/>
        <v>0</v>
      </c>
      <c r="G5032" s="286">
        <f t="shared" si="1510"/>
        <v>0</v>
      </c>
    </row>
    <row r="5033" spans="1:7" s="229" customFormat="1" ht="24" customHeight="1" x14ac:dyDescent="0.2">
      <c r="A5033" s="224" t="str">
        <f t="shared" si="1506"/>
        <v/>
      </c>
      <c r="B5033" s="222">
        <f t="shared" si="1507"/>
        <v>0</v>
      </c>
      <c r="C5033" s="223"/>
      <c r="D5033" s="224" t="str">
        <f t="shared" si="1508"/>
        <v/>
      </c>
      <c r="E5033" s="225"/>
      <c r="F5033" s="226">
        <f t="shared" si="1509"/>
        <v>0</v>
      </c>
      <c r="G5033" s="286">
        <f t="shared" si="1510"/>
        <v>0</v>
      </c>
    </row>
    <row r="5034" spans="1:7" s="229" customFormat="1" ht="24" customHeight="1" x14ac:dyDescent="0.2">
      <c r="A5034" s="224" t="str">
        <f t="shared" si="1506"/>
        <v/>
      </c>
      <c r="B5034" s="222">
        <f t="shared" si="1507"/>
        <v>0</v>
      </c>
      <c r="C5034" s="223"/>
      <c r="D5034" s="224" t="str">
        <f t="shared" si="1508"/>
        <v/>
      </c>
      <c r="E5034" s="225"/>
      <c r="F5034" s="226">
        <f t="shared" si="1509"/>
        <v>0</v>
      </c>
      <c r="G5034" s="286">
        <f t="shared" si="1510"/>
        <v>0</v>
      </c>
    </row>
    <row r="5035" spans="1:7" s="229" customFormat="1" ht="24" customHeight="1" x14ac:dyDescent="0.2">
      <c r="A5035" s="224" t="str">
        <f t="shared" si="1506"/>
        <v/>
      </c>
      <c r="B5035" s="222">
        <f t="shared" si="1507"/>
        <v>0</v>
      </c>
      <c r="C5035" s="223"/>
      <c r="D5035" s="224" t="str">
        <f t="shared" si="1508"/>
        <v/>
      </c>
      <c r="E5035" s="225"/>
      <c r="F5035" s="226">
        <f t="shared" si="1509"/>
        <v>0</v>
      </c>
      <c r="G5035" s="286">
        <f t="shared" si="1510"/>
        <v>0</v>
      </c>
    </row>
    <row r="5036" spans="1:7" ht="24" customHeight="1" x14ac:dyDescent="0.2">
      <c r="A5036" s="287"/>
      <c r="D5036" s="97"/>
      <c r="E5036" s="98"/>
      <c r="F5036" s="273" t="s">
        <v>32</v>
      </c>
      <c r="G5036" s="288">
        <f>SUBTOTAL(9,G5028:G5035)</f>
        <v>0</v>
      </c>
    </row>
    <row r="5037" spans="1:7" ht="24" customHeight="1" x14ac:dyDescent="0.2">
      <c r="A5037" s="287"/>
      <c r="C5037" s="107" t="s">
        <v>606</v>
      </c>
      <c r="D5037" s="97"/>
      <c r="E5037" s="98"/>
      <c r="G5037" s="289"/>
    </row>
    <row r="5038" spans="1:7" s="229" customFormat="1" ht="24" customHeight="1" x14ac:dyDescent="0.2">
      <c r="A5038" s="224" t="str">
        <f t="shared" ref="A5038:A5046" si="1511">IFERROR(VLOOKUP(C5038,Tabla_Insumos,4,FALSE),"")</f>
        <v/>
      </c>
      <c r="B5038" s="222" t="str">
        <f t="shared" ref="B5038:B5046" si="1512">IFERROR(VLOOKUP(C5038,Tabla_Insumos,5,FALSE),"")</f>
        <v/>
      </c>
      <c r="C5038" s="223"/>
      <c r="D5038" s="224" t="str">
        <f t="shared" ref="D5038:D5046" si="1513">IFERROR(VLOOKUP(C5038,Tabla_Insumos,2,FALSE),"")</f>
        <v/>
      </c>
      <c r="E5038" s="225"/>
      <c r="F5038" s="226">
        <f t="shared" ref="F5038:F5046" si="1514">IFERROR(VLOOKUP(C5038,Tabla_Insumos,3,FALSE),0)</f>
        <v>0</v>
      </c>
      <c r="G5038" s="286">
        <f t="shared" ref="G5038:G5046" si="1515">ROUND(E5038*F5038,2)</f>
        <v>0</v>
      </c>
    </row>
    <row r="5039" spans="1:7" s="229" customFormat="1" ht="24" customHeight="1" x14ac:dyDescent="0.2">
      <c r="A5039" s="224" t="str">
        <f t="shared" si="1511"/>
        <v/>
      </c>
      <c r="B5039" s="222" t="str">
        <f t="shared" si="1512"/>
        <v/>
      </c>
      <c r="C5039" s="223"/>
      <c r="D5039" s="224" t="str">
        <f t="shared" si="1513"/>
        <v/>
      </c>
      <c r="E5039" s="225"/>
      <c r="F5039" s="226">
        <f t="shared" si="1514"/>
        <v>0</v>
      </c>
      <c r="G5039" s="286">
        <f t="shared" si="1515"/>
        <v>0</v>
      </c>
    </row>
    <row r="5040" spans="1:7" s="229" customFormat="1" ht="24" customHeight="1" x14ac:dyDescent="0.2">
      <c r="A5040" s="224" t="str">
        <f t="shared" si="1511"/>
        <v/>
      </c>
      <c r="B5040" s="222" t="str">
        <f t="shared" si="1512"/>
        <v/>
      </c>
      <c r="C5040" s="223"/>
      <c r="D5040" s="224" t="str">
        <f t="shared" si="1513"/>
        <v/>
      </c>
      <c r="E5040" s="225"/>
      <c r="F5040" s="226">
        <f t="shared" si="1514"/>
        <v>0</v>
      </c>
      <c r="G5040" s="286">
        <f t="shared" si="1515"/>
        <v>0</v>
      </c>
    </row>
    <row r="5041" spans="1:7" s="229" customFormat="1" ht="24" customHeight="1" x14ac:dyDescent="0.2">
      <c r="A5041" s="224" t="str">
        <f t="shared" si="1511"/>
        <v/>
      </c>
      <c r="B5041" s="222" t="str">
        <f t="shared" si="1512"/>
        <v/>
      </c>
      <c r="C5041" s="223"/>
      <c r="D5041" s="224" t="str">
        <f t="shared" si="1513"/>
        <v/>
      </c>
      <c r="E5041" s="225"/>
      <c r="F5041" s="226">
        <f t="shared" si="1514"/>
        <v>0</v>
      </c>
      <c r="G5041" s="286">
        <f t="shared" si="1515"/>
        <v>0</v>
      </c>
    </row>
    <row r="5042" spans="1:7" s="229" customFormat="1" ht="24" customHeight="1" x14ac:dyDescent="0.2">
      <c r="A5042" s="224" t="str">
        <f t="shared" si="1511"/>
        <v/>
      </c>
      <c r="B5042" s="222" t="str">
        <f t="shared" si="1512"/>
        <v/>
      </c>
      <c r="C5042" s="223"/>
      <c r="D5042" s="224" t="str">
        <f t="shared" si="1513"/>
        <v/>
      </c>
      <c r="E5042" s="225"/>
      <c r="F5042" s="226">
        <f t="shared" si="1514"/>
        <v>0</v>
      </c>
      <c r="G5042" s="286">
        <f t="shared" si="1515"/>
        <v>0</v>
      </c>
    </row>
    <row r="5043" spans="1:7" s="229" customFormat="1" ht="24" customHeight="1" x14ac:dyDescent="0.2">
      <c r="A5043" s="224" t="str">
        <f t="shared" si="1511"/>
        <v/>
      </c>
      <c r="B5043" s="222" t="str">
        <f t="shared" si="1512"/>
        <v/>
      </c>
      <c r="C5043" s="223"/>
      <c r="D5043" s="224" t="str">
        <f t="shared" si="1513"/>
        <v/>
      </c>
      <c r="E5043" s="225"/>
      <c r="F5043" s="226">
        <f t="shared" si="1514"/>
        <v>0</v>
      </c>
      <c r="G5043" s="286">
        <f t="shared" si="1515"/>
        <v>0</v>
      </c>
    </row>
    <row r="5044" spans="1:7" s="229" customFormat="1" ht="24" customHeight="1" x14ac:dyDescent="0.2">
      <c r="A5044" s="224" t="str">
        <f t="shared" si="1511"/>
        <v/>
      </c>
      <c r="B5044" s="222" t="str">
        <f t="shared" si="1512"/>
        <v/>
      </c>
      <c r="C5044" s="223"/>
      <c r="D5044" s="224" t="str">
        <f t="shared" si="1513"/>
        <v/>
      </c>
      <c r="E5044" s="225"/>
      <c r="F5044" s="226">
        <f t="shared" si="1514"/>
        <v>0</v>
      </c>
      <c r="G5044" s="286">
        <f t="shared" si="1515"/>
        <v>0</v>
      </c>
    </row>
    <row r="5045" spans="1:7" s="229" customFormat="1" ht="24" customHeight="1" x14ac:dyDescent="0.2">
      <c r="A5045" s="224" t="str">
        <f t="shared" si="1511"/>
        <v/>
      </c>
      <c r="B5045" s="222" t="str">
        <f t="shared" si="1512"/>
        <v/>
      </c>
      <c r="C5045" s="223"/>
      <c r="D5045" s="224" t="str">
        <f t="shared" si="1513"/>
        <v/>
      </c>
      <c r="E5045" s="225"/>
      <c r="F5045" s="226">
        <f t="shared" si="1514"/>
        <v>0</v>
      </c>
      <c r="G5045" s="286">
        <f t="shared" si="1515"/>
        <v>0</v>
      </c>
    </row>
    <row r="5046" spans="1:7" s="229" customFormat="1" ht="24" customHeight="1" x14ac:dyDescent="0.2">
      <c r="A5046" s="224" t="str">
        <f t="shared" si="1511"/>
        <v/>
      </c>
      <c r="B5046" s="222" t="str">
        <f t="shared" si="1512"/>
        <v/>
      </c>
      <c r="C5046" s="223"/>
      <c r="D5046" s="224" t="str">
        <f t="shared" si="1513"/>
        <v/>
      </c>
      <c r="E5046" s="225"/>
      <c r="F5046" s="226">
        <f t="shared" si="1514"/>
        <v>0</v>
      </c>
      <c r="G5046" s="286">
        <f t="shared" si="1515"/>
        <v>0</v>
      </c>
    </row>
    <row r="5047" spans="1:7" ht="24" customHeight="1" x14ac:dyDescent="0.2">
      <c r="A5047" s="290"/>
      <c r="B5047" s="97"/>
      <c r="D5047" s="97"/>
      <c r="E5047" s="98"/>
      <c r="F5047" s="273" t="s">
        <v>33</v>
      </c>
      <c r="G5047" s="288">
        <f>SUBTOTAL(9,G5038:G5046)</f>
        <v>0</v>
      </c>
    </row>
    <row r="5048" spans="1:7" ht="24" customHeight="1" x14ac:dyDescent="0.2">
      <c r="A5048" s="291"/>
      <c r="B5048" s="97"/>
      <c r="D5048" s="97"/>
      <c r="E5048" s="98"/>
      <c r="G5048" s="289"/>
    </row>
    <row r="5049" spans="1:7" ht="24" customHeight="1" x14ac:dyDescent="0.2">
      <c r="A5049" s="292" t="str">
        <f>B5007</f>
        <v/>
      </c>
      <c r="B5049" s="293" t="str">
        <f>C5007</f>
        <v/>
      </c>
      <c r="C5049" s="104"/>
      <c r="D5049" s="104" t="s">
        <v>34</v>
      </c>
      <c r="E5049" s="105"/>
      <c r="F5049" s="295" t="s">
        <v>35</v>
      </c>
      <c r="G5049" s="294">
        <f>SUBTOTAL(9,G5012:G5048)</f>
        <v>0</v>
      </c>
    </row>
    <row r="5051" spans="1:7" ht="24" customHeight="1" x14ac:dyDescent="0.2">
      <c r="A5051" s="274" t="s">
        <v>37</v>
      </c>
      <c r="B5051" s="275"/>
      <c r="C5051" s="275"/>
      <c r="D5051" s="275"/>
      <c r="E5051" s="275"/>
      <c r="F5051" s="275"/>
      <c r="G5051" s="276"/>
    </row>
    <row r="5052" spans="1:7" ht="24" customHeight="1" x14ac:dyDescent="0.2">
      <c r="A5052" s="277" t="s">
        <v>602</v>
      </c>
      <c r="B5052" s="93" t="str">
        <f>Comitente</f>
        <v>DIRECCION PROVINCIAL DE ESPACIOS VERDES</v>
      </c>
      <c r="C5052" s="89"/>
      <c r="D5052" s="94"/>
      <c r="E5052" s="94"/>
      <c r="F5052" s="95"/>
      <c r="G5052" s="278"/>
    </row>
    <row r="5053" spans="1:7" ht="24" customHeight="1" x14ac:dyDescent="0.2">
      <c r="A5053" s="277" t="s">
        <v>603</v>
      </c>
      <c r="B5053" s="93">
        <f>Contratista</f>
        <v>0</v>
      </c>
      <c r="C5053" s="90"/>
      <c r="D5053" s="90"/>
      <c r="E5053" s="90"/>
      <c r="F5053" s="96"/>
      <c r="G5053" s="279"/>
    </row>
    <row r="5054" spans="1:7" ht="24" customHeight="1" x14ac:dyDescent="0.2">
      <c r="A5054" s="277" t="s">
        <v>24</v>
      </c>
      <c r="B5054" s="93" t="str">
        <f>Obra</f>
        <v>MANTENIMIENTO DEL ÁREA VERDE Y SISITEMA DE RIEGO DEL 
PARQUE BELGRANO E INFINITO POR DESCUBRIR - RENGLON 3</v>
      </c>
      <c r="C5054" s="90"/>
      <c r="D5054" s="90"/>
      <c r="E5054" s="90"/>
      <c r="F5054" s="96" t="s">
        <v>38</v>
      </c>
      <c r="G5054" s="280">
        <f>Fecha_Base</f>
        <v>44908</v>
      </c>
    </row>
    <row r="5055" spans="1:7" ht="24" customHeight="1" x14ac:dyDescent="0.2">
      <c r="A5055" s="281" t="s">
        <v>601</v>
      </c>
      <c r="B5055" s="91" t="str">
        <f>Ubicación</f>
        <v>CAPITAL</v>
      </c>
      <c r="C5055" s="91"/>
      <c r="D5055" s="97"/>
      <c r="E5055" s="98"/>
      <c r="G5055" s="282"/>
    </row>
    <row r="5056" spans="1:7" ht="24" customHeight="1" x14ac:dyDescent="0.2">
      <c r="A5056" s="281" t="s">
        <v>39</v>
      </c>
      <c r="B5056" s="100" t="str">
        <f>IFERROR(VALUE(LEFT(B5057,FIND(".",B5057)-1)),"")</f>
        <v/>
      </c>
      <c r="C5056" s="92" t="str">
        <f>IFERROR(VLOOKUP(B5056,Tabla_CyP,2,FALSE),"")</f>
        <v/>
      </c>
      <c r="E5056" s="98"/>
      <c r="G5056" s="282"/>
    </row>
    <row r="5057" spans="1:123" ht="24" customHeight="1" x14ac:dyDescent="0.2">
      <c r="A5057" s="281" t="s">
        <v>25</v>
      </c>
      <c r="B5057" s="101" t="str">
        <f>IFERROR(VLOOKUP(COUNTIF($A$1:A5057,"ANALISIS DE PRECIOS"),Tabla_NumeroItem,2,FALSE),"")</f>
        <v/>
      </c>
      <c r="C5057" s="92" t="str">
        <f>IFERROR(VLOOKUP(B5057,Tabla_CyP,2,FALSE),"")</f>
        <v/>
      </c>
      <c r="D5057" s="97"/>
      <c r="E5057" s="98"/>
      <c r="F5057" s="96" t="s">
        <v>26</v>
      </c>
      <c r="G5057" s="283" t="str">
        <f>IFERROR(VLOOKUP(B5057,Tabla_CyP,4,FALSE),"")</f>
        <v/>
      </c>
    </row>
    <row r="5058" spans="1:123" ht="24" customHeight="1" x14ac:dyDescent="0.2">
      <c r="A5058" s="281"/>
      <c r="B5058" s="91"/>
      <c r="D5058" s="97"/>
      <c r="E5058" s="98"/>
      <c r="G5058" s="282"/>
    </row>
    <row r="5059" spans="1:123" ht="24" customHeight="1" x14ac:dyDescent="0.2">
      <c r="A5059" s="331" t="s">
        <v>507</v>
      </c>
      <c r="B5059" s="332"/>
      <c r="C5059" s="333" t="s">
        <v>0</v>
      </c>
      <c r="D5059" s="333" t="s">
        <v>27</v>
      </c>
      <c r="E5059" s="335" t="s">
        <v>28</v>
      </c>
      <c r="F5059" s="337" t="s">
        <v>29</v>
      </c>
      <c r="G5059" s="337" t="s">
        <v>30</v>
      </c>
    </row>
    <row r="5060" spans="1:123" s="97" customFormat="1" ht="24" customHeight="1" x14ac:dyDescent="0.2">
      <c r="A5060" s="102" t="s">
        <v>508</v>
      </c>
      <c r="B5060" s="102" t="s">
        <v>509</v>
      </c>
      <c r="C5060" s="334"/>
      <c r="D5060" s="334"/>
      <c r="E5060" s="336"/>
      <c r="F5060" s="338"/>
      <c r="G5060" s="338"/>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284"/>
      <c r="B5061" s="103"/>
      <c r="C5061" s="143" t="s">
        <v>604</v>
      </c>
      <c r="D5061" s="104"/>
      <c r="E5061" s="105"/>
      <c r="F5061" s="106"/>
      <c r="G5061" s="285"/>
    </row>
    <row r="5062" spans="1:123" s="229" customFormat="1" ht="24" customHeight="1" x14ac:dyDescent="0.2">
      <c r="A5062" s="224" t="str">
        <f t="shared" ref="A5062:A5075" si="1516">IFERROR(VLOOKUP(C5062,Tabla_Insumos,4,FALSE),"")</f>
        <v/>
      </c>
      <c r="B5062" s="222" t="str">
        <f>IFERROR(VLOOKUP(C5062,Tabla_Insumos,5,FALSE),"")</f>
        <v/>
      </c>
      <c r="C5062" s="223"/>
      <c r="D5062" s="224" t="str">
        <f t="shared" ref="D5062:D5075" si="1517">IFERROR(VLOOKUP(C5062,Tabla_Insumos,2,FALSE),"")</f>
        <v/>
      </c>
      <c r="E5062" s="225"/>
      <c r="F5062" s="226">
        <f t="shared" ref="F5062:F5075" si="1518">IFERROR(VLOOKUP(C5062,Tabla_Insumos,3,FALSE),0)</f>
        <v>0</v>
      </c>
      <c r="G5062" s="286">
        <f>ROUND(E5062*F5062,2)</f>
        <v>0</v>
      </c>
    </row>
    <row r="5063" spans="1:123" s="229" customFormat="1" ht="24" customHeight="1" x14ac:dyDescent="0.2">
      <c r="A5063" s="224" t="str">
        <f t="shared" si="1516"/>
        <v/>
      </c>
      <c r="B5063" s="222" t="str">
        <f t="shared" ref="B5063:B5075" si="1519">IFERROR(VLOOKUP(C5063,Tabla_Insumos,5,FALSE),"")</f>
        <v/>
      </c>
      <c r="C5063" s="223"/>
      <c r="D5063" s="224" t="str">
        <f t="shared" si="1517"/>
        <v/>
      </c>
      <c r="E5063" s="225"/>
      <c r="F5063" s="226">
        <f t="shared" si="1518"/>
        <v>0</v>
      </c>
      <c r="G5063" s="286">
        <f t="shared" ref="G5063:G5075" si="1520">ROUND(E5063*F5063,2)</f>
        <v>0</v>
      </c>
    </row>
    <row r="5064" spans="1:123" s="229" customFormat="1" ht="24" customHeight="1" x14ac:dyDescent="0.2">
      <c r="A5064" s="224" t="str">
        <f t="shared" si="1516"/>
        <v/>
      </c>
      <c r="B5064" s="222" t="str">
        <f t="shared" si="1519"/>
        <v/>
      </c>
      <c r="C5064" s="223"/>
      <c r="D5064" s="224" t="str">
        <f t="shared" si="1517"/>
        <v/>
      </c>
      <c r="E5064" s="225"/>
      <c r="F5064" s="226">
        <f t="shared" si="1518"/>
        <v>0</v>
      </c>
      <c r="G5064" s="286">
        <f t="shared" si="1520"/>
        <v>0</v>
      </c>
    </row>
    <row r="5065" spans="1:123" s="229" customFormat="1" ht="24" customHeight="1" x14ac:dyDescent="0.2">
      <c r="A5065" s="224" t="str">
        <f t="shared" si="1516"/>
        <v/>
      </c>
      <c r="B5065" s="222" t="str">
        <f t="shared" si="1519"/>
        <v/>
      </c>
      <c r="C5065" s="223"/>
      <c r="D5065" s="224" t="str">
        <f t="shared" si="1517"/>
        <v/>
      </c>
      <c r="E5065" s="225"/>
      <c r="F5065" s="226">
        <f t="shared" si="1518"/>
        <v>0</v>
      </c>
      <c r="G5065" s="286">
        <f t="shared" si="1520"/>
        <v>0</v>
      </c>
    </row>
    <row r="5066" spans="1:123" s="229" customFormat="1" ht="24" customHeight="1" x14ac:dyDescent="0.2">
      <c r="A5066" s="224" t="str">
        <f t="shared" si="1516"/>
        <v/>
      </c>
      <c r="B5066" s="222" t="str">
        <f t="shared" si="1519"/>
        <v/>
      </c>
      <c r="C5066" s="223"/>
      <c r="D5066" s="224" t="str">
        <f t="shared" si="1517"/>
        <v/>
      </c>
      <c r="E5066" s="225"/>
      <c r="F5066" s="226">
        <f t="shared" si="1518"/>
        <v>0</v>
      </c>
      <c r="G5066" s="286">
        <f t="shared" si="1520"/>
        <v>0</v>
      </c>
    </row>
    <row r="5067" spans="1:123" s="229" customFormat="1" ht="24" customHeight="1" x14ac:dyDescent="0.2">
      <c r="A5067" s="224" t="str">
        <f t="shared" si="1516"/>
        <v/>
      </c>
      <c r="B5067" s="222" t="str">
        <f t="shared" si="1519"/>
        <v/>
      </c>
      <c r="C5067" s="223"/>
      <c r="D5067" s="224" t="str">
        <f t="shared" si="1517"/>
        <v/>
      </c>
      <c r="E5067" s="225"/>
      <c r="F5067" s="226">
        <f t="shared" si="1518"/>
        <v>0</v>
      </c>
      <c r="G5067" s="286">
        <f t="shared" si="1520"/>
        <v>0</v>
      </c>
    </row>
    <row r="5068" spans="1:123" s="229" customFormat="1" ht="24" customHeight="1" x14ac:dyDescent="0.2">
      <c r="A5068" s="224" t="str">
        <f t="shared" si="1516"/>
        <v/>
      </c>
      <c r="B5068" s="222" t="str">
        <f t="shared" si="1519"/>
        <v/>
      </c>
      <c r="C5068" s="223"/>
      <c r="D5068" s="224" t="str">
        <f t="shared" si="1517"/>
        <v/>
      </c>
      <c r="E5068" s="225"/>
      <c r="F5068" s="226">
        <f t="shared" si="1518"/>
        <v>0</v>
      </c>
      <c r="G5068" s="286">
        <f t="shared" si="1520"/>
        <v>0</v>
      </c>
    </row>
    <row r="5069" spans="1:123" s="229" customFormat="1" ht="24" customHeight="1" x14ac:dyDescent="0.2">
      <c r="A5069" s="224" t="str">
        <f t="shared" si="1516"/>
        <v/>
      </c>
      <c r="B5069" s="222" t="str">
        <f t="shared" si="1519"/>
        <v/>
      </c>
      <c r="C5069" s="223"/>
      <c r="D5069" s="224" t="str">
        <f t="shared" si="1517"/>
        <v/>
      </c>
      <c r="E5069" s="225"/>
      <c r="F5069" s="226">
        <f t="shared" si="1518"/>
        <v>0</v>
      </c>
      <c r="G5069" s="286">
        <f t="shared" si="1520"/>
        <v>0</v>
      </c>
    </row>
    <row r="5070" spans="1:123" s="229" customFormat="1" ht="24" customHeight="1" x14ac:dyDescent="0.2">
      <c r="A5070" s="224" t="str">
        <f t="shared" si="1516"/>
        <v/>
      </c>
      <c r="B5070" s="222" t="str">
        <f t="shared" si="1519"/>
        <v/>
      </c>
      <c r="C5070" s="223"/>
      <c r="D5070" s="224" t="str">
        <f t="shared" si="1517"/>
        <v/>
      </c>
      <c r="E5070" s="225"/>
      <c r="F5070" s="226">
        <f t="shared" si="1518"/>
        <v>0</v>
      </c>
      <c r="G5070" s="286">
        <f t="shared" si="1520"/>
        <v>0</v>
      </c>
    </row>
    <row r="5071" spans="1:123" s="229" customFormat="1" ht="24" customHeight="1" x14ac:dyDescent="0.2">
      <c r="A5071" s="224" t="str">
        <f t="shared" si="1516"/>
        <v/>
      </c>
      <c r="B5071" s="222" t="str">
        <f t="shared" si="1519"/>
        <v/>
      </c>
      <c r="C5071" s="223"/>
      <c r="D5071" s="224" t="str">
        <f t="shared" si="1517"/>
        <v/>
      </c>
      <c r="E5071" s="225"/>
      <c r="F5071" s="226">
        <f t="shared" si="1518"/>
        <v>0</v>
      </c>
      <c r="G5071" s="286">
        <f t="shared" si="1520"/>
        <v>0</v>
      </c>
    </row>
    <row r="5072" spans="1:123" s="229" customFormat="1" ht="24" customHeight="1" x14ac:dyDescent="0.2">
      <c r="A5072" s="224" t="str">
        <f t="shared" si="1516"/>
        <v/>
      </c>
      <c r="B5072" s="222" t="str">
        <f t="shared" si="1519"/>
        <v/>
      </c>
      <c r="C5072" s="223"/>
      <c r="D5072" s="224" t="str">
        <f t="shared" si="1517"/>
        <v/>
      </c>
      <c r="E5072" s="225"/>
      <c r="F5072" s="226">
        <f t="shared" si="1518"/>
        <v>0</v>
      </c>
      <c r="G5072" s="286">
        <f t="shared" si="1520"/>
        <v>0</v>
      </c>
    </row>
    <row r="5073" spans="1:7" s="229" customFormat="1" ht="24" customHeight="1" x14ac:dyDescent="0.2">
      <c r="A5073" s="224" t="str">
        <f t="shared" si="1516"/>
        <v/>
      </c>
      <c r="B5073" s="222" t="str">
        <f t="shared" si="1519"/>
        <v/>
      </c>
      <c r="C5073" s="223"/>
      <c r="D5073" s="224" t="str">
        <f t="shared" si="1517"/>
        <v/>
      </c>
      <c r="E5073" s="225"/>
      <c r="F5073" s="226">
        <f t="shared" si="1518"/>
        <v>0</v>
      </c>
      <c r="G5073" s="286">
        <f t="shared" si="1520"/>
        <v>0</v>
      </c>
    </row>
    <row r="5074" spans="1:7" s="229" customFormat="1" ht="24" customHeight="1" x14ac:dyDescent="0.2">
      <c r="A5074" s="224" t="str">
        <f t="shared" si="1516"/>
        <v/>
      </c>
      <c r="B5074" s="222" t="str">
        <f t="shared" si="1519"/>
        <v/>
      </c>
      <c r="C5074" s="223"/>
      <c r="D5074" s="224" t="str">
        <f t="shared" si="1517"/>
        <v/>
      </c>
      <c r="E5074" s="225"/>
      <c r="F5074" s="226">
        <f t="shared" si="1518"/>
        <v>0</v>
      </c>
      <c r="G5074" s="286">
        <f t="shared" si="1520"/>
        <v>0</v>
      </c>
    </row>
    <row r="5075" spans="1:7" s="229" customFormat="1" ht="24" customHeight="1" x14ac:dyDescent="0.2">
      <c r="A5075" s="224" t="str">
        <f t="shared" si="1516"/>
        <v/>
      </c>
      <c r="B5075" s="222" t="str">
        <f t="shared" si="1519"/>
        <v/>
      </c>
      <c r="C5075" s="223"/>
      <c r="D5075" s="224" t="str">
        <f t="shared" si="1517"/>
        <v/>
      </c>
      <c r="E5075" s="225"/>
      <c r="F5075" s="227">
        <f t="shared" si="1518"/>
        <v>0</v>
      </c>
      <c r="G5075" s="286">
        <f t="shared" si="1520"/>
        <v>0</v>
      </c>
    </row>
    <row r="5076" spans="1:7" ht="24" customHeight="1" x14ac:dyDescent="0.2">
      <c r="A5076" s="287"/>
      <c r="D5076" s="97"/>
      <c r="E5076" s="98"/>
      <c r="F5076" s="273" t="s">
        <v>31</v>
      </c>
      <c r="G5076" s="288">
        <f>SUBTOTAL(9,G5062:G5075)</f>
        <v>0</v>
      </c>
    </row>
    <row r="5077" spans="1:7" ht="24" customHeight="1" x14ac:dyDescent="0.2">
      <c r="A5077" s="287"/>
      <c r="C5077" s="107" t="s">
        <v>605</v>
      </c>
      <c r="D5077" s="97"/>
      <c r="E5077" s="98"/>
      <c r="G5077" s="289"/>
    </row>
    <row r="5078" spans="1:7" s="229" customFormat="1" ht="24" customHeight="1" x14ac:dyDescent="0.2">
      <c r="A5078" s="224" t="str">
        <f t="shared" ref="A5078:A5085" si="1521">IFERROR(VLOOKUP(C5078,Tabla_Insumos,4,FALSE),"")</f>
        <v/>
      </c>
      <c r="B5078" s="222">
        <f t="shared" ref="B5078:B5085" si="1522">IFERROR(VLOOKUP(A5078,Tabla_Indices,5,FALSE),"")</f>
        <v>0</v>
      </c>
      <c r="C5078" s="223"/>
      <c r="D5078" s="224" t="str">
        <f t="shared" ref="D5078:D5085" si="1523">IFERROR(VLOOKUP(C5078,Tabla_Insumos,2,FALSE),"")</f>
        <v/>
      </c>
      <c r="E5078" s="225"/>
      <c r="F5078" s="228">
        <f t="shared" ref="F5078:F5085" si="1524">IFERROR(VLOOKUP(C5078,Tabla_Insumos,3,FALSE),0)</f>
        <v>0</v>
      </c>
      <c r="G5078" s="286">
        <f>ROUND(E5078*F5078,2)</f>
        <v>0</v>
      </c>
    </row>
    <row r="5079" spans="1:7" s="229" customFormat="1" ht="24" customHeight="1" x14ac:dyDescent="0.2">
      <c r="A5079" s="224" t="str">
        <f t="shared" si="1521"/>
        <v/>
      </c>
      <c r="B5079" s="222">
        <f t="shared" si="1522"/>
        <v>0</v>
      </c>
      <c r="C5079" s="223"/>
      <c r="D5079" s="224" t="str">
        <f t="shared" si="1523"/>
        <v/>
      </c>
      <c r="E5079" s="225"/>
      <c r="F5079" s="228">
        <f t="shared" si="1524"/>
        <v>0</v>
      </c>
      <c r="G5079" s="286">
        <f>ROUND(E5079*F5079,2)</f>
        <v>0</v>
      </c>
    </row>
    <row r="5080" spans="1:7" s="229" customFormat="1" ht="24" customHeight="1" x14ac:dyDescent="0.2">
      <c r="A5080" s="224" t="str">
        <f t="shared" si="1521"/>
        <v/>
      </c>
      <c r="B5080" s="222">
        <f t="shared" si="1522"/>
        <v>0</v>
      </c>
      <c r="C5080" s="223"/>
      <c r="D5080" s="224" t="str">
        <f t="shared" si="1523"/>
        <v/>
      </c>
      <c r="E5080" s="225"/>
      <c r="F5080" s="228">
        <f t="shared" si="1524"/>
        <v>0</v>
      </c>
      <c r="G5080" s="286">
        <f t="shared" ref="G5080:G5085" si="1525">ROUND(E5080*F5080,2)</f>
        <v>0</v>
      </c>
    </row>
    <row r="5081" spans="1:7" s="229" customFormat="1" ht="24" customHeight="1" x14ac:dyDescent="0.2">
      <c r="A5081" s="224" t="str">
        <f t="shared" si="1521"/>
        <v/>
      </c>
      <c r="B5081" s="222">
        <f t="shared" si="1522"/>
        <v>0</v>
      </c>
      <c r="C5081" s="223"/>
      <c r="D5081" s="224" t="str">
        <f t="shared" si="1523"/>
        <v/>
      </c>
      <c r="E5081" s="225"/>
      <c r="F5081" s="228">
        <f t="shared" si="1524"/>
        <v>0</v>
      </c>
      <c r="G5081" s="286">
        <f t="shared" si="1525"/>
        <v>0</v>
      </c>
    </row>
    <row r="5082" spans="1:7" s="229" customFormat="1" ht="24" customHeight="1" x14ac:dyDescent="0.2">
      <c r="A5082" s="224" t="str">
        <f t="shared" si="1521"/>
        <v/>
      </c>
      <c r="B5082" s="222">
        <f t="shared" si="1522"/>
        <v>0</v>
      </c>
      <c r="C5082" s="223"/>
      <c r="D5082" s="224" t="str">
        <f t="shared" si="1523"/>
        <v/>
      </c>
      <c r="E5082" s="225"/>
      <c r="F5082" s="226">
        <f t="shared" si="1524"/>
        <v>0</v>
      </c>
      <c r="G5082" s="286">
        <f t="shared" si="1525"/>
        <v>0</v>
      </c>
    </row>
    <row r="5083" spans="1:7" s="229" customFormat="1" ht="24" customHeight="1" x14ac:dyDescent="0.2">
      <c r="A5083" s="224" t="str">
        <f t="shared" si="1521"/>
        <v/>
      </c>
      <c r="B5083" s="222">
        <f t="shared" si="1522"/>
        <v>0</v>
      </c>
      <c r="C5083" s="223"/>
      <c r="D5083" s="224" t="str">
        <f t="shared" si="1523"/>
        <v/>
      </c>
      <c r="E5083" s="225"/>
      <c r="F5083" s="226">
        <f t="shared" si="1524"/>
        <v>0</v>
      </c>
      <c r="G5083" s="286">
        <f t="shared" si="1525"/>
        <v>0</v>
      </c>
    </row>
    <row r="5084" spans="1:7" s="229" customFormat="1" ht="24" customHeight="1" x14ac:dyDescent="0.2">
      <c r="A5084" s="224" t="str">
        <f t="shared" si="1521"/>
        <v/>
      </c>
      <c r="B5084" s="222">
        <f t="shared" si="1522"/>
        <v>0</v>
      </c>
      <c r="C5084" s="223"/>
      <c r="D5084" s="224" t="str">
        <f t="shared" si="1523"/>
        <v/>
      </c>
      <c r="E5084" s="225"/>
      <c r="F5084" s="226">
        <f t="shared" si="1524"/>
        <v>0</v>
      </c>
      <c r="G5084" s="286">
        <f t="shared" si="1525"/>
        <v>0</v>
      </c>
    </row>
    <row r="5085" spans="1:7" s="229" customFormat="1" ht="24" customHeight="1" x14ac:dyDescent="0.2">
      <c r="A5085" s="224" t="str">
        <f t="shared" si="1521"/>
        <v/>
      </c>
      <c r="B5085" s="222">
        <f t="shared" si="1522"/>
        <v>0</v>
      </c>
      <c r="C5085" s="223"/>
      <c r="D5085" s="224" t="str">
        <f t="shared" si="1523"/>
        <v/>
      </c>
      <c r="E5085" s="225"/>
      <c r="F5085" s="226">
        <f t="shared" si="1524"/>
        <v>0</v>
      </c>
      <c r="G5085" s="286">
        <f t="shared" si="1525"/>
        <v>0</v>
      </c>
    </row>
    <row r="5086" spans="1:7" ht="24" customHeight="1" x14ac:dyDescent="0.2">
      <c r="A5086" s="287"/>
      <c r="D5086" s="97"/>
      <c r="E5086" s="98"/>
      <c r="F5086" s="273" t="s">
        <v>32</v>
      </c>
      <c r="G5086" s="288">
        <f>SUBTOTAL(9,G5078:G5085)</f>
        <v>0</v>
      </c>
    </row>
    <row r="5087" spans="1:7" ht="24" customHeight="1" x14ac:dyDescent="0.2">
      <c r="A5087" s="287"/>
      <c r="C5087" s="107" t="s">
        <v>606</v>
      </c>
      <c r="D5087" s="97"/>
      <c r="E5087" s="98"/>
      <c r="G5087" s="289"/>
    </row>
    <row r="5088" spans="1:7" s="229" customFormat="1" ht="24" customHeight="1" x14ac:dyDescent="0.2">
      <c r="A5088" s="224" t="str">
        <f t="shared" ref="A5088:A5096" si="1526">IFERROR(VLOOKUP(C5088,Tabla_Insumos,4,FALSE),"")</f>
        <v/>
      </c>
      <c r="B5088" s="222" t="str">
        <f t="shared" ref="B5088:B5096" si="1527">IFERROR(VLOOKUP(C5088,Tabla_Insumos,5,FALSE),"")</f>
        <v/>
      </c>
      <c r="C5088" s="223"/>
      <c r="D5088" s="224" t="str">
        <f t="shared" ref="D5088:D5096" si="1528">IFERROR(VLOOKUP(C5088,Tabla_Insumos,2,FALSE),"")</f>
        <v/>
      </c>
      <c r="E5088" s="225"/>
      <c r="F5088" s="226">
        <f t="shared" ref="F5088:F5096" si="1529">IFERROR(VLOOKUP(C5088,Tabla_Insumos,3,FALSE),0)</f>
        <v>0</v>
      </c>
      <c r="G5088" s="286">
        <f t="shared" ref="G5088:G5096" si="1530">ROUND(E5088*F5088,2)</f>
        <v>0</v>
      </c>
    </row>
    <row r="5089" spans="1:7" s="229" customFormat="1" ht="24" customHeight="1" x14ac:dyDescent="0.2">
      <c r="A5089" s="224" t="str">
        <f t="shared" si="1526"/>
        <v/>
      </c>
      <c r="B5089" s="222" t="str">
        <f t="shared" si="1527"/>
        <v/>
      </c>
      <c r="C5089" s="223"/>
      <c r="D5089" s="224" t="str">
        <f t="shared" si="1528"/>
        <v/>
      </c>
      <c r="E5089" s="225"/>
      <c r="F5089" s="226">
        <f t="shared" si="1529"/>
        <v>0</v>
      </c>
      <c r="G5089" s="286">
        <f t="shared" si="1530"/>
        <v>0</v>
      </c>
    </row>
    <row r="5090" spans="1:7" s="229" customFormat="1" ht="24" customHeight="1" x14ac:dyDescent="0.2">
      <c r="A5090" s="224" t="str">
        <f t="shared" si="1526"/>
        <v/>
      </c>
      <c r="B5090" s="222" t="str">
        <f t="shared" si="1527"/>
        <v/>
      </c>
      <c r="C5090" s="223"/>
      <c r="D5090" s="224" t="str">
        <f t="shared" si="1528"/>
        <v/>
      </c>
      <c r="E5090" s="225"/>
      <c r="F5090" s="226">
        <f t="shared" si="1529"/>
        <v>0</v>
      </c>
      <c r="G5090" s="286">
        <f t="shared" si="1530"/>
        <v>0</v>
      </c>
    </row>
    <row r="5091" spans="1:7" s="229" customFormat="1" ht="24" customHeight="1" x14ac:dyDescent="0.2">
      <c r="A5091" s="224" t="str">
        <f t="shared" si="1526"/>
        <v/>
      </c>
      <c r="B5091" s="222" t="str">
        <f t="shared" si="1527"/>
        <v/>
      </c>
      <c r="C5091" s="223"/>
      <c r="D5091" s="224" t="str">
        <f t="shared" si="1528"/>
        <v/>
      </c>
      <c r="E5091" s="225"/>
      <c r="F5091" s="226">
        <f t="shared" si="1529"/>
        <v>0</v>
      </c>
      <c r="G5091" s="286">
        <f t="shared" si="1530"/>
        <v>0</v>
      </c>
    </row>
    <row r="5092" spans="1:7" s="229" customFormat="1" ht="24" customHeight="1" x14ac:dyDescent="0.2">
      <c r="A5092" s="224" t="str">
        <f t="shared" si="1526"/>
        <v/>
      </c>
      <c r="B5092" s="222" t="str">
        <f t="shared" si="1527"/>
        <v/>
      </c>
      <c r="C5092" s="223"/>
      <c r="D5092" s="224" t="str">
        <f t="shared" si="1528"/>
        <v/>
      </c>
      <c r="E5092" s="225"/>
      <c r="F5092" s="226">
        <f t="shared" si="1529"/>
        <v>0</v>
      </c>
      <c r="G5092" s="286">
        <f t="shared" si="1530"/>
        <v>0</v>
      </c>
    </row>
    <row r="5093" spans="1:7" s="229" customFormat="1" ht="24" customHeight="1" x14ac:dyDescent="0.2">
      <c r="A5093" s="224" t="str">
        <f t="shared" si="1526"/>
        <v/>
      </c>
      <c r="B5093" s="222" t="str">
        <f t="shared" si="1527"/>
        <v/>
      </c>
      <c r="C5093" s="223"/>
      <c r="D5093" s="224" t="str">
        <f t="shared" si="1528"/>
        <v/>
      </c>
      <c r="E5093" s="225"/>
      <c r="F5093" s="226">
        <f t="shared" si="1529"/>
        <v>0</v>
      </c>
      <c r="G5093" s="286">
        <f t="shared" si="1530"/>
        <v>0</v>
      </c>
    </row>
    <row r="5094" spans="1:7" s="229" customFormat="1" ht="24" customHeight="1" x14ac:dyDescent="0.2">
      <c r="A5094" s="224" t="str">
        <f t="shared" si="1526"/>
        <v/>
      </c>
      <c r="B5094" s="222" t="str">
        <f t="shared" si="1527"/>
        <v/>
      </c>
      <c r="C5094" s="223"/>
      <c r="D5094" s="224" t="str">
        <f t="shared" si="1528"/>
        <v/>
      </c>
      <c r="E5094" s="225"/>
      <c r="F5094" s="226">
        <f t="shared" si="1529"/>
        <v>0</v>
      </c>
      <c r="G5094" s="286">
        <f t="shared" si="1530"/>
        <v>0</v>
      </c>
    </row>
    <row r="5095" spans="1:7" s="229" customFormat="1" ht="24" customHeight="1" x14ac:dyDescent="0.2">
      <c r="A5095" s="224" t="str">
        <f t="shared" si="1526"/>
        <v/>
      </c>
      <c r="B5095" s="222" t="str">
        <f t="shared" si="1527"/>
        <v/>
      </c>
      <c r="C5095" s="223"/>
      <c r="D5095" s="224" t="str">
        <f t="shared" si="1528"/>
        <v/>
      </c>
      <c r="E5095" s="225"/>
      <c r="F5095" s="226">
        <f t="shared" si="1529"/>
        <v>0</v>
      </c>
      <c r="G5095" s="286">
        <f t="shared" si="1530"/>
        <v>0</v>
      </c>
    </row>
    <row r="5096" spans="1:7" s="229" customFormat="1" ht="24" customHeight="1" x14ac:dyDescent="0.2">
      <c r="A5096" s="224" t="str">
        <f t="shared" si="1526"/>
        <v/>
      </c>
      <c r="B5096" s="222" t="str">
        <f t="shared" si="1527"/>
        <v/>
      </c>
      <c r="C5096" s="223"/>
      <c r="D5096" s="224" t="str">
        <f t="shared" si="1528"/>
        <v/>
      </c>
      <c r="E5096" s="225"/>
      <c r="F5096" s="226">
        <f t="shared" si="1529"/>
        <v>0</v>
      </c>
      <c r="G5096" s="286">
        <f t="shared" si="1530"/>
        <v>0</v>
      </c>
    </row>
    <row r="5097" spans="1:7" ht="24" customHeight="1" x14ac:dyDescent="0.2">
      <c r="A5097" s="290"/>
      <c r="B5097" s="97"/>
      <c r="D5097" s="97"/>
      <c r="E5097" s="98"/>
      <c r="F5097" s="273" t="s">
        <v>33</v>
      </c>
      <c r="G5097" s="288">
        <f>SUBTOTAL(9,G5088:G5096)</f>
        <v>0</v>
      </c>
    </row>
    <row r="5098" spans="1:7" ht="24" customHeight="1" x14ac:dyDescent="0.2">
      <c r="A5098" s="291"/>
      <c r="B5098" s="97"/>
      <c r="D5098" s="97"/>
      <c r="E5098" s="98"/>
      <c r="G5098" s="289"/>
    </row>
    <row r="5099" spans="1:7" ht="24" customHeight="1" x14ac:dyDescent="0.2">
      <c r="A5099" s="292" t="str">
        <f>B5057</f>
        <v/>
      </c>
      <c r="B5099" s="293" t="str">
        <f>C5057</f>
        <v/>
      </c>
      <c r="C5099" s="104"/>
      <c r="D5099" s="104" t="s">
        <v>34</v>
      </c>
      <c r="E5099" s="105"/>
      <c r="F5099" s="295" t="s">
        <v>35</v>
      </c>
      <c r="G5099" s="294">
        <f>SUBTOTAL(9,G5062:G5098)</f>
        <v>0</v>
      </c>
    </row>
    <row r="5101" spans="1:7" ht="24" customHeight="1" x14ac:dyDescent="0.2">
      <c r="A5101" s="274" t="s">
        <v>37</v>
      </c>
      <c r="B5101" s="275"/>
      <c r="C5101" s="275"/>
      <c r="D5101" s="275"/>
      <c r="E5101" s="275"/>
      <c r="F5101" s="275"/>
      <c r="G5101" s="276"/>
    </row>
    <row r="5102" spans="1:7" ht="24" customHeight="1" x14ac:dyDescent="0.2">
      <c r="A5102" s="277" t="s">
        <v>602</v>
      </c>
      <c r="B5102" s="93" t="str">
        <f>Comitente</f>
        <v>DIRECCION PROVINCIAL DE ESPACIOS VERDES</v>
      </c>
      <c r="C5102" s="89"/>
      <c r="D5102" s="94"/>
      <c r="E5102" s="94"/>
      <c r="F5102" s="95"/>
      <c r="G5102" s="278"/>
    </row>
    <row r="5103" spans="1:7" ht="24" customHeight="1" x14ac:dyDescent="0.2">
      <c r="A5103" s="277" t="s">
        <v>603</v>
      </c>
      <c r="B5103" s="93">
        <f>Contratista</f>
        <v>0</v>
      </c>
      <c r="C5103" s="90"/>
      <c r="D5103" s="90"/>
      <c r="E5103" s="90"/>
      <c r="F5103" s="96"/>
      <c r="G5103" s="279"/>
    </row>
    <row r="5104" spans="1:7" ht="24" customHeight="1" x14ac:dyDescent="0.2">
      <c r="A5104" s="277" t="s">
        <v>24</v>
      </c>
      <c r="B5104" s="93" t="str">
        <f>Obra</f>
        <v>MANTENIMIENTO DEL ÁREA VERDE Y SISITEMA DE RIEGO DEL 
PARQUE BELGRANO E INFINITO POR DESCUBRIR - RENGLON 3</v>
      </c>
      <c r="C5104" s="90"/>
      <c r="D5104" s="90"/>
      <c r="E5104" s="90"/>
      <c r="F5104" s="96" t="s">
        <v>38</v>
      </c>
      <c r="G5104" s="280">
        <f>Fecha_Base</f>
        <v>44908</v>
      </c>
    </row>
    <row r="5105" spans="1:123" ht="24" customHeight="1" x14ac:dyDescent="0.2">
      <c r="A5105" s="281" t="s">
        <v>601</v>
      </c>
      <c r="B5105" s="91" t="str">
        <f>Ubicación</f>
        <v>CAPITAL</v>
      </c>
      <c r="C5105" s="91"/>
      <c r="D5105" s="97"/>
      <c r="E5105" s="98"/>
      <c r="G5105" s="282"/>
    </row>
    <row r="5106" spans="1:123" ht="24" customHeight="1" x14ac:dyDescent="0.2">
      <c r="A5106" s="281" t="s">
        <v>39</v>
      </c>
      <c r="B5106" s="100" t="str">
        <f>IFERROR(VALUE(LEFT(B5107,FIND(".",B5107)-1)),"")</f>
        <v/>
      </c>
      <c r="C5106" s="92" t="str">
        <f>IFERROR(VLOOKUP(B5106,Tabla_CyP,2,FALSE),"")</f>
        <v/>
      </c>
      <c r="E5106" s="98"/>
      <c r="G5106" s="282"/>
    </row>
    <row r="5107" spans="1:123" ht="24" customHeight="1" x14ac:dyDescent="0.2">
      <c r="A5107" s="281" t="s">
        <v>25</v>
      </c>
      <c r="B5107" s="101" t="str">
        <f>IFERROR(VLOOKUP(COUNTIF($A$1:A5107,"ANALISIS DE PRECIOS"),Tabla_NumeroItem,2,FALSE),"")</f>
        <v/>
      </c>
      <c r="C5107" s="92" t="str">
        <f>IFERROR(VLOOKUP(B5107,Tabla_CyP,2,FALSE),"")</f>
        <v/>
      </c>
      <c r="D5107" s="97"/>
      <c r="E5107" s="98"/>
      <c r="F5107" s="96" t="s">
        <v>26</v>
      </c>
      <c r="G5107" s="283" t="str">
        <f>IFERROR(VLOOKUP(B5107,Tabla_CyP,4,FALSE),"")</f>
        <v/>
      </c>
    </row>
    <row r="5108" spans="1:123" ht="24" customHeight="1" x14ac:dyDescent="0.2">
      <c r="A5108" s="281"/>
      <c r="B5108" s="91"/>
      <c r="D5108" s="97"/>
      <c r="E5108" s="98"/>
      <c r="G5108" s="282"/>
    </row>
    <row r="5109" spans="1:123" ht="24" customHeight="1" x14ac:dyDescent="0.2">
      <c r="A5109" s="331" t="s">
        <v>507</v>
      </c>
      <c r="B5109" s="332"/>
      <c r="C5109" s="333" t="s">
        <v>0</v>
      </c>
      <c r="D5109" s="333" t="s">
        <v>27</v>
      </c>
      <c r="E5109" s="335" t="s">
        <v>28</v>
      </c>
      <c r="F5109" s="337" t="s">
        <v>29</v>
      </c>
      <c r="G5109" s="337" t="s">
        <v>30</v>
      </c>
    </row>
    <row r="5110" spans="1:123" s="97" customFormat="1" ht="24" customHeight="1" x14ac:dyDescent="0.2">
      <c r="A5110" s="102" t="s">
        <v>508</v>
      </c>
      <c r="B5110" s="102" t="s">
        <v>509</v>
      </c>
      <c r="C5110" s="334"/>
      <c r="D5110" s="334"/>
      <c r="E5110" s="336"/>
      <c r="F5110" s="338"/>
      <c r="G5110" s="338"/>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284"/>
      <c r="B5111" s="103"/>
      <c r="C5111" s="143" t="s">
        <v>604</v>
      </c>
      <c r="D5111" s="104"/>
      <c r="E5111" s="105"/>
      <c r="F5111" s="106"/>
      <c r="G5111" s="285"/>
    </row>
    <row r="5112" spans="1:123" s="229" customFormat="1" ht="24" customHeight="1" x14ac:dyDescent="0.2">
      <c r="A5112" s="224" t="str">
        <f t="shared" ref="A5112:A5125" si="1531">IFERROR(VLOOKUP(C5112,Tabla_Insumos,4,FALSE),"")</f>
        <v/>
      </c>
      <c r="B5112" s="222" t="str">
        <f>IFERROR(VLOOKUP(C5112,Tabla_Insumos,5,FALSE),"")</f>
        <v/>
      </c>
      <c r="C5112" s="223"/>
      <c r="D5112" s="224" t="str">
        <f t="shared" ref="D5112:D5125" si="1532">IFERROR(VLOOKUP(C5112,Tabla_Insumos,2,FALSE),"")</f>
        <v/>
      </c>
      <c r="E5112" s="225"/>
      <c r="F5112" s="226">
        <f t="shared" ref="F5112:F5125" si="1533">IFERROR(VLOOKUP(C5112,Tabla_Insumos,3,FALSE),0)</f>
        <v>0</v>
      </c>
      <c r="G5112" s="286">
        <f>ROUND(E5112*F5112,2)</f>
        <v>0</v>
      </c>
    </row>
    <row r="5113" spans="1:123" s="229" customFormat="1" ht="24" customHeight="1" x14ac:dyDescent="0.2">
      <c r="A5113" s="224" t="str">
        <f t="shared" si="1531"/>
        <v/>
      </c>
      <c r="B5113" s="222" t="str">
        <f t="shared" ref="B5113:B5125" si="1534">IFERROR(VLOOKUP(C5113,Tabla_Insumos,5,FALSE),"")</f>
        <v/>
      </c>
      <c r="C5113" s="223"/>
      <c r="D5113" s="224" t="str">
        <f t="shared" si="1532"/>
        <v/>
      </c>
      <c r="E5113" s="225"/>
      <c r="F5113" s="226">
        <f t="shared" si="1533"/>
        <v>0</v>
      </c>
      <c r="G5113" s="286">
        <f t="shared" ref="G5113:G5125" si="1535">ROUND(E5113*F5113,2)</f>
        <v>0</v>
      </c>
    </row>
    <row r="5114" spans="1:123" s="229" customFormat="1" ht="24" customHeight="1" x14ac:dyDescent="0.2">
      <c r="A5114" s="224" t="str">
        <f t="shared" si="1531"/>
        <v/>
      </c>
      <c r="B5114" s="222" t="str">
        <f t="shared" si="1534"/>
        <v/>
      </c>
      <c r="C5114" s="223"/>
      <c r="D5114" s="224" t="str">
        <f t="shared" si="1532"/>
        <v/>
      </c>
      <c r="E5114" s="225"/>
      <c r="F5114" s="226">
        <f t="shared" si="1533"/>
        <v>0</v>
      </c>
      <c r="G5114" s="286">
        <f t="shared" si="1535"/>
        <v>0</v>
      </c>
    </row>
    <row r="5115" spans="1:123" s="229" customFormat="1" ht="24" customHeight="1" x14ac:dyDescent="0.2">
      <c r="A5115" s="224" t="str">
        <f t="shared" si="1531"/>
        <v/>
      </c>
      <c r="B5115" s="222" t="str">
        <f t="shared" si="1534"/>
        <v/>
      </c>
      <c r="C5115" s="223"/>
      <c r="D5115" s="224" t="str">
        <f t="shared" si="1532"/>
        <v/>
      </c>
      <c r="E5115" s="225"/>
      <c r="F5115" s="226">
        <f t="shared" si="1533"/>
        <v>0</v>
      </c>
      <c r="G5115" s="286">
        <f t="shared" si="1535"/>
        <v>0</v>
      </c>
    </row>
    <row r="5116" spans="1:123" s="229" customFormat="1" ht="24" customHeight="1" x14ac:dyDescent="0.2">
      <c r="A5116" s="224" t="str">
        <f t="shared" si="1531"/>
        <v/>
      </c>
      <c r="B5116" s="222" t="str">
        <f t="shared" si="1534"/>
        <v/>
      </c>
      <c r="C5116" s="223"/>
      <c r="D5116" s="224" t="str">
        <f t="shared" si="1532"/>
        <v/>
      </c>
      <c r="E5116" s="225"/>
      <c r="F5116" s="226">
        <f t="shared" si="1533"/>
        <v>0</v>
      </c>
      <c r="G5116" s="286">
        <f t="shared" si="1535"/>
        <v>0</v>
      </c>
    </row>
    <row r="5117" spans="1:123" s="229" customFormat="1" ht="24" customHeight="1" x14ac:dyDescent="0.2">
      <c r="A5117" s="224" t="str">
        <f t="shared" si="1531"/>
        <v/>
      </c>
      <c r="B5117" s="222" t="str">
        <f t="shared" si="1534"/>
        <v/>
      </c>
      <c r="C5117" s="223"/>
      <c r="D5117" s="224" t="str">
        <f t="shared" si="1532"/>
        <v/>
      </c>
      <c r="E5117" s="225"/>
      <c r="F5117" s="226">
        <f t="shared" si="1533"/>
        <v>0</v>
      </c>
      <c r="G5117" s="286">
        <f t="shared" si="1535"/>
        <v>0</v>
      </c>
    </row>
    <row r="5118" spans="1:123" s="229" customFormat="1" ht="24" customHeight="1" x14ac:dyDescent="0.2">
      <c r="A5118" s="224" t="str">
        <f t="shared" si="1531"/>
        <v/>
      </c>
      <c r="B5118" s="222" t="str">
        <f t="shared" si="1534"/>
        <v/>
      </c>
      <c r="C5118" s="223"/>
      <c r="D5118" s="224" t="str">
        <f t="shared" si="1532"/>
        <v/>
      </c>
      <c r="E5118" s="225"/>
      <c r="F5118" s="226">
        <f t="shared" si="1533"/>
        <v>0</v>
      </c>
      <c r="G5118" s="286">
        <f t="shared" si="1535"/>
        <v>0</v>
      </c>
    </row>
    <row r="5119" spans="1:123" s="229" customFormat="1" ht="24" customHeight="1" x14ac:dyDescent="0.2">
      <c r="A5119" s="224" t="str">
        <f t="shared" si="1531"/>
        <v/>
      </c>
      <c r="B5119" s="222" t="str">
        <f t="shared" si="1534"/>
        <v/>
      </c>
      <c r="C5119" s="223"/>
      <c r="D5119" s="224" t="str">
        <f t="shared" si="1532"/>
        <v/>
      </c>
      <c r="E5119" s="225"/>
      <c r="F5119" s="226">
        <f t="shared" si="1533"/>
        <v>0</v>
      </c>
      <c r="G5119" s="286">
        <f t="shared" si="1535"/>
        <v>0</v>
      </c>
    </row>
    <row r="5120" spans="1:123" s="229" customFormat="1" ht="24" customHeight="1" x14ac:dyDescent="0.2">
      <c r="A5120" s="224" t="str">
        <f t="shared" si="1531"/>
        <v/>
      </c>
      <c r="B5120" s="222" t="str">
        <f t="shared" si="1534"/>
        <v/>
      </c>
      <c r="C5120" s="223"/>
      <c r="D5120" s="224" t="str">
        <f t="shared" si="1532"/>
        <v/>
      </c>
      <c r="E5120" s="225"/>
      <c r="F5120" s="226">
        <f t="shared" si="1533"/>
        <v>0</v>
      </c>
      <c r="G5120" s="286">
        <f t="shared" si="1535"/>
        <v>0</v>
      </c>
    </row>
    <row r="5121" spans="1:7" s="229" customFormat="1" ht="24" customHeight="1" x14ac:dyDescent="0.2">
      <c r="A5121" s="224" t="str">
        <f t="shared" si="1531"/>
        <v/>
      </c>
      <c r="B5121" s="222" t="str">
        <f t="shared" si="1534"/>
        <v/>
      </c>
      <c r="C5121" s="223"/>
      <c r="D5121" s="224" t="str">
        <f t="shared" si="1532"/>
        <v/>
      </c>
      <c r="E5121" s="225"/>
      <c r="F5121" s="226">
        <f t="shared" si="1533"/>
        <v>0</v>
      </c>
      <c r="G5121" s="286">
        <f t="shared" si="1535"/>
        <v>0</v>
      </c>
    </row>
    <row r="5122" spans="1:7" s="229" customFormat="1" ht="24" customHeight="1" x14ac:dyDescent="0.2">
      <c r="A5122" s="224" t="str">
        <f t="shared" si="1531"/>
        <v/>
      </c>
      <c r="B5122" s="222" t="str">
        <f t="shared" si="1534"/>
        <v/>
      </c>
      <c r="C5122" s="223"/>
      <c r="D5122" s="224" t="str">
        <f t="shared" si="1532"/>
        <v/>
      </c>
      <c r="E5122" s="225"/>
      <c r="F5122" s="226">
        <f t="shared" si="1533"/>
        <v>0</v>
      </c>
      <c r="G5122" s="286">
        <f t="shared" si="1535"/>
        <v>0</v>
      </c>
    </row>
    <row r="5123" spans="1:7" s="229" customFormat="1" ht="24" customHeight="1" x14ac:dyDescent="0.2">
      <c r="A5123" s="224" t="str">
        <f t="shared" si="1531"/>
        <v/>
      </c>
      <c r="B5123" s="222" t="str">
        <f t="shared" si="1534"/>
        <v/>
      </c>
      <c r="C5123" s="223"/>
      <c r="D5123" s="224" t="str">
        <f t="shared" si="1532"/>
        <v/>
      </c>
      <c r="E5123" s="225"/>
      <c r="F5123" s="226">
        <f t="shared" si="1533"/>
        <v>0</v>
      </c>
      <c r="G5123" s="286">
        <f t="shared" si="1535"/>
        <v>0</v>
      </c>
    </row>
    <row r="5124" spans="1:7" s="229" customFormat="1" ht="24" customHeight="1" x14ac:dyDescent="0.2">
      <c r="A5124" s="224" t="str">
        <f t="shared" si="1531"/>
        <v/>
      </c>
      <c r="B5124" s="222" t="str">
        <f t="shared" si="1534"/>
        <v/>
      </c>
      <c r="C5124" s="223"/>
      <c r="D5124" s="224" t="str">
        <f t="shared" si="1532"/>
        <v/>
      </c>
      <c r="E5124" s="225"/>
      <c r="F5124" s="226">
        <f t="shared" si="1533"/>
        <v>0</v>
      </c>
      <c r="G5124" s="286">
        <f t="shared" si="1535"/>
        <v>0</v>
      </c>
    </row>
    <row r="5125" spans="1:7" s="229" customFormat="1" ht="24" customHeight="1" x14ac:dyDescent="0.2">
      <c r="A5125" s="224" t="str">
        <f t="shared" si="1531"/>
        <v/>
      </c>
      <c r="B5125" s="222" t="str">
        <f t="shared" si="1534"/>
        <v/>
      </c>
      <c r="C5125" s="223"/>
      <c r="D5125" s="224" t="str">
        <f t="shared" si="1532"/>
        <v/>
      </c>
      <c r="E5125" s="225"/>
      <c r="F5125" s="227">
        <f t="shared" si="1533"/>
        <v>0</v>
      </c>
      <c r="G5125" s="286">
        <f t="shared" si="1535"/>
        <v>0</v>
      </c>
    </row>
    <row r="5126" spans="1:7" ht="24" customHeight="1" x14ac:dyDescent="0.2">
      <c r="A5126" s="287"/>
      <c r="D5126" s="97"/>
      <c r="E5126" s="98"/>
      <c r="F5126" s="273" t="s">
        <v>31</v>
      </c>
      <c r="G5126" s="288">
        <f>SUBTOTAL(9,G5112:G5125)</f>
        <v>0</v>
      </c>
    </row>
    <row r="5127" spans="1:7" ht="24" customHeight="1" x14ac:dyDescent="0.2">
      <c r="A5127" s="287"/>
      <c r="C5127" s="107" t="s">
        <v>605</v>
      </c>
      <c r="D5127" s="97"/>
      <c r="E5127" s="98"/>
      <c r="G5127" s="289"/>
    </row>
    <row r="5128" spans="1:7" s="229" customFormat="1" ht="24" customHeight="1" x14ac:dyDescent="0.2">
      <c r="A5128" s="224" t="str">
        <f t="shared" ref="A5128:A5135" si="1536">IFERROR(VLOOKUP(C5128,Tabla_Insumos,4,FALSE),"")</f>
        <v/>
      </c>
      <c r="B5128" s="222">
        <f t="shared" ref="B5128:B5135" si="1537">IFERROR(VLOOKUP(A5128,Tabla_Indices,5,FALSE),"")</f>
        <v>0</v>
      </c>
      <c r="C5128" s="223"/>
      <c r="D5128" s="224" t="str">
        <f t="shared" ref="D5128:D5135" si="1538">IFERROR(VLOOKUP(C5128,Tabla_Insumos,2,FALSE),"")</f>
        <v/>
      </c>
      <c r="E5128" s="225"/>
      <c r="F5128" s="228">
        <f t="shared" ref="F5128:F5135" si="1539">IFERROR(VLOOKUP(C5128,Tabla_Insumos,3,FALSE),0)</f>
        <v>0</v>
      </c>
      <c r="G5128" s="286">
        <f>ROUND(E5128*F5128,2)</f>
        <v>0</v>
      </c>
    </row>
    <row r="5129" spans="1:7" s="229" customFormat="1" ht="24" customHeight="1" x14ac:dyDescent="0.2">
      <c r="A5129" s="224" t="str">
        <f t="shared" si="1536"/>
        <v/>
      </c>
      <c r="B5129" s="222">
        <f t="shared" si="1537"/>
        <v>0</v>
      </c>
      <c r="C5129" s="223"/>
      <c r="D5129" s="224" t="str">
        <f t="shared" si="1538"/>
        <v/>
      </c>
      <c r="E5129" s="225"/>
      <c r="F5129" s="228">
        <f t="shared" si="1539"/>
        <v>0</v>
      </c>
      <c r="G5129" s="286">
        <f>ROUND(E5129*F5129,2)</f>
        <v>0</v>
      </c>
    </row>
    <row r="5130" spans="1:7" s="229" customFormat="1" ht="24" customHeight="1" x14ac:dyDescent="0.2">
      <c r="A5130" s="224" t="str">
        <f t="shared" si="1536"/>
        <v/>
      </c>
      <c r="B5130" s="222">
        <f t="shared" si="1537"/>
        <v>0</v>
      </c>
      <c r="C5130" s="223"/>
      <c r="D5130" s="224" t="str">
        <f t="shared" si="1538"/>
        <v/>
      </c>
      <c r="E5130" s="225"/>
      <c r="F5130" s="228">
        <f t="shared" si="1539"/>
        <v>0</v>
      </c>
      <c r="G5130" s="286">
        <f t="shared" ref="G5130:G5135" si="1540">ROUND(E5130*F5130,2)</f>
        <v>0</v>
      </c>
    </row>
    <row r="5131" spans="1:7" s="229" customFormat="1" ht="24" customHeight="1" x14ac:dyDescent="0.2">
      <c r="A5131" s="224" t="str">
        <f t="shared" si="1536"/>
        <v/>
      </c>
      <c r="B5131" s="222">
        <f t="shared" si="1537"/>
        <v>0</v>
      </c>
      <c r="C5131" s="223"/>
      <c r="D5131" s="224" t="str">
        <f t="shared" si="1538"/>
        <v/>
      </c>
      <c r="E5131" s="225"/>
      <c r="F5131" s="228">
        <f t="shared" si="1539"/>
        <v>0</v>
      </c>
      <c r="G5131" s="286">
        <f t="shared" si="1540"/>
        <v>0</v>
      </c>
    </row>
    <row r="5132" spans="1:7" s="229" customFormat="1" ht="24" customHeight="1" x14ac:dyDescent="0.2">
      <c r="A5132" s="224" t="str">
        <f t="shared" si="1536"/>
        <v/>
      </c>
      <c r="B5132" s="222">
        <f t="shared" si="1537"/>
        <v>0</v>
      </c>
      <c r="C5132" s="223"/>
      <c r="D5132" s="224" t="str">
        <f t="shared" si="1538"/>
        <v/>
      </c>
      <c r="E5132" s="225"/>
      <c r="F5132" s="226">
        <f t="shared" si="1539"/>
        <v>0</v>
      </c>
      <c r="G5132" s="286">
        <f t="shared" si="1540"/>
        <v>0</v>
      </c>
    </row>
    <row r="5133" spans="1:7" s="229" customFormat="1" ht="24" customHeight="1" x14ac:dyDescent="0.2">
      <c r="A5133" s="224" t="str">
        <f t="shared" si="1536"/>
        <v/>
      </c>
      <c r="B5133" s="222">
        <f t="shared" si="1537"/>
        <v>0</v>
      </c>
      <c r="C5133" s="223"/>
      <c r="D5133" s="224" t="str">
        <f t="shared" si="1538"/>
        <v/>
      </c>
      <c r="E5133" s="225"/>
      <c r="F5133" s="226">
        <f t="shared" si="1539"/>
        <v>0</v>
      </c>
      <c r="G5133" s="286">
        <f t="shared" si="1540"/>
        <v>0</v>
      </c>
    </row>
    <row r="5134" spans="1:7" s="229" customFormat="1" ht="24" customHeight="1" x14ac:dyDescent="0.2">
      <c r="A5134" s="224" t="str">
        <f t="shared" si="1536"/>
        <v/>
      </c>
      <c r="B5134" s="222">
        <f t="shared" si="1537"/>
        <v>0</v>
      </c>
      <c r="C5134" s="223"/>
      <c r="D5134" s="224" t="str">
        <f t="shared" si="1538"/>
        <v/>
      </c>
      <c r="E5134" s="225"/>
      <c r="F5134" s="226">
        <f t="shared" si="1539"/>
        <v>0</v>
      </c>
      <c r="G5134" s="286">
        <f t="shared" si="1540"/>
        <v>0</v>
      </c>
    </row>
    <row r="5135" spans="1:7" s="229" customFormat="1" ht="24" customHeight="1" x14ac:dyDescent="0.2">
      <c r="A5135" s="224" t="str">
        <f t="shared" si="1536"/>
        <v/>
      </c>
      <c r="B5135" s="222">
        <f t="shared" si="1537"/>
        <v>0</v>
      </c>
      <c r="C5135" s="223"/>
      <c r="D5135" s="224" t="str">
        <f t="shared" si="1538"/>
        <v/>
      </c>
      <c r="E5135" s="225"/>
      <c r="F5135" s="226">
        <f t="shared" si="1539"/>
        <v>0</v>
      </c>
      <c r="G5135" s="286">
        <f t="shared" si="1540"/>
        <v>0</v>
      </c>
    </row>
    <row r="5136" spans="1:7" ht="24" customHeight="1" x14ac:dyDescent="0.2">
      <c r="A5136" s="287"/>
      <c r="D5136" s="97"/>
      <c r="E5136" s="98"/>
      <c r="F5136" s="273" t="s">
        <v>32</v>
      </c>
      <c r="G5136" s="288">
        <f>SUBTOTAL(9,G5128:G5135)</f>
        <v>0</v>
      </c>
    </row>
    <row r="5137" spans="1:7" ht="24" customHeight="1" x14ac:dyDescent="0.2">
      <c r="A5137" s="287"/>
      <c r="C5137" s="107" t="s">
        <v>606</v>
      </c>
      <c r="D5137" s="97"/>
      <c r="E5137" s="98"/>
      <c r="G5137" s="289"/>
    </row>
    <row r="5138" spans="1:7" s="229" customFormat="1" ht="24" customHeight="1" x14ac:dyDescent="0.2">
      <c r="A5138" s="224" t="str">
        <f t="shared" ref="A5138:A5146" si="1541">IFERROR(VLOOKUP(C5138,Tabla_Insumos,4,FALSE),"")</f>
        <v/>
      </c>
      <c r="B5138" s="222" t="str">
        <f t="shared" ref="B5138:B5146" si="1542">IFERROR(VLOOKUP(C5138,Tabla_Insumos,5,FALSE),"")</f>
        <v/>
      </c>
      <c r="C5138" s="223"/>
      <c r="D5138" s="224" t="str">
        <f t="shared" ref="D5138:D5146" si="1543">IFERROR(VLOOKUP(C5138,Tabla_Insumos,2,FALSE),"")</f>
        <v/>
      </c>
      <c r="E5138" s="225"/>
      <c r="F5138" s="226">
        <f t="shared" ref="F5138:F5146" si="1544">IFERROR(VLOOKUP(C5138,Tabla_Insumos,3,FALSE),0)</f>
        <v>0</v>
      </c>
      <c r="G5138" s="286">
        <f t="shared" ref="G5138:G5146" si="1545">ROUND(E5138*F5138,2)</f>
        <v>0</v>
      </c>
    </row>
    <row r="5139" spans="1:7" s="229" customFormat="1" ht="24" customHeight="1" x14ac:dyDescent="0.2">
      <c r="A5139" s="224" t="str">
        <f t="shared" si="1541"/>
        <v/>
      </c>
      <c r="B5139" s="222" t="str">
        <f t="shared" si="1542"/>
        <v/>
      </c>
      <c r="C5139" s="223"/>
      <c r="D5139" s="224" t="str">
        <f t="shared" si="1543"/>
        <v/>
      </c>
      <c r="E5139" s="225"/>
      <c r="F5139" s="226">
        <f t="shared" si="1544"/>
        <v>0</v>
      </c>
      <c r="G5139" s="286">
        <f t="shared" si="1545"/>
        <v>0</v>
      </c>
    </row>
    <row r="5140" spans="1:7" s="229" customFormat="1" ht="24" customHeight="1" x14ac:dyDescent="0.2">
      <c r="A5140" s="224" t="str">
        <f t="shared" si="1541"/>
        <v/>
      </c>
      <c r="B5140" s="222" t="str">
        <f t="shared" si="1542"/>
        <v/>
      </c>
      <c r="C5140" s="223"/>
      <c r="D5140" s="224" t="str">
        <f t="shared" si="1543"/>
        <v/>
      </c>
      <c r="E5140" s="225"/>
      <c r="F5140" s="226">
        <f t="shared" si="1544"/>
        <v>0</v>
      </c>
      <c r="G5140" s="286">
        <f t="shared" si="1545"/>
        <v>0</v>
      </c>
    </row>
    <row r="5141" spans="1:7" s="229" customFormat="1" ht="24" customHeight="1" x14ac:dyDescent="0.2">
      <c r="A5141" s="224" t="str">
        <f t="shared" si="1541"/>
        <v/>
      </c>
      <c r="B5141" s="222" t="str">
        <f t="shared" si="1542"/>
        <v/>
      </c>
      <c r="C5141" s="223"/>
      <c r="D5141" s="224" t="str">
        <f t="shared" si="1543"/>
        <v/>
      </c>
      <c r="E5141" s="225"/>
      <c r="F5141" s="226">
        <f t="shared" si="1544"/>
        <v>0</v>
      </c>
      <c r="G5141" s="286">
        <f t="shared" si="1545"/>
        <v>0</v>
      </c>
    </row>
    <row r="5142" spans="1:7" s="229" customFormat="1" ht="24" customHeight="1" x14ac:dyDescent="0.2">
      <c r="A5142" s="224" t="str">
        <f t="shared" si="1541"/>
        <v/>
      </c>
      <c r="B5142" s="222" t="str">
        <f t="shared" si="1542"/>
        <v/>
      </c>
      <c r="C5142" s="223"/>
      <c r="D5142" s="224" t="str">
        <f t="shared" si="1543"/>
        <v/>
      </c>
      <c r="E5142" s="225"/>
      <c r="F5142" s="226">
        <f t="shared" si="1544"/>
        <v>0</v>
      </c>
      <c r="G5142" s="286">
        <f t="shared" si="1545"/>
        <v>0</v>
      </c>
    </row>
    <row r="5143" spans="1:7" s="229" customFormat="1" ht="24" customHeight="1" x14ac:dyDescent="0.2">
      <c r="A5143" s="224" t="str">
        <f t="shared" si="1541"/>
        <v/>
      </c>
      <c r="B5143" s="222" t="str">
        <f t="shared" si="1542"/>
        <v/>
      </c>
      <c r="C5143" s="223"/>
      <c r="D5143" s="224" t="str">
        <f t="shared" si="1543"/>
        <v/>
      </c>
      <c r="E5143" s="225"/>
      <c r="F5143" s="226">
        <f t="shared" si="1544"/>
        <v>0</v>
      </c>
      <c r="G5143" s="286">
        <f t="shared" si="1545"/>
        <v>0</v>
      </c>
    </row>
    <row r="5144" spans="1:7" s="229" customFormat="1" ht="24" customHeight="1" x14ac:dyDescent="0.2">
      <c r="A5144" s="224" t="str">
        <f t="shared" si="1541"/>
        <v/>
      </c>
      <c r="B5144" s="222" t="str">
        <f t="shared" si="1542"/>
        <v/>
      </c>
      <c r="C5144" s="223"/>
      <c r="D5144" s="224" t="str">
        <f t="shared" si="1543"/>
        <v/>
      </c>
      <c r="E5144" s="225"/>
      <c r="F5144" s="226">
        <f t="shared" si="1544"/>
        <v>0</v>
      </c>
      <c r="G5144" s="286">
        <f t="shared" si="1545"/>
        <v>0</v>
      </c>
    </row>
    <row r="5145" spans="1:7" s="229" customFormat="1" ht="24" customHeight="1" x14ac:dyDescent="0.2">
      <c r="A5145" s="224" t="str">
        <f t="shared" si="1541"/>
        <v/>
      </c>
      <c r="B5145" s="222" t="str">
        <f t="shared" si="1542"/>
        <v/>
      </c>
      <c r="C5145" s="223"/>
      <c r="D5145" s="224" t="str">
        <f t="shared" si="1543"/>
        <v/>
      </c>
      <c r="E5145" s="225"/>
      <c r="F5145" s="226">
        <f t="shared" si="1544"/>
        <v>0</v>
      </c>
      <c r="G5145" s="286">
        <f t="shared" si="1545"/>
        <v>0</v>
      </c>
    </row>
    <row r="5146" spans="1:7" s="229" customFormat="1" ht="24" customHeight="1" x14ac:dyDescent="0.2">
      <c r="A5146" s="224" t="str">
        <f t="shared" si="1541"/>
        <v/>
      </c>
      <c r="B5146" s="222" t="str">
        <f t="shared" si="1542"/>
        <v/>
      </c>
      <c r="C5146" s="223"/>
      <c r="D5146" s="224" t="str">
        <f t="shared" si="1543"/>
        <v/>
      </c>
      <c r="E5146" s="225"/>
      <c r="F5146" s="226">
        <f t="shared" si="1544"/>
        <v>0</v>
      </c>
      <c r="G5146" s="286">
        <f t="shared" si="1545"/>
        <v>0</v>
      </c>
    </row>
    <row r="5147" spans="1:7" ht="24" customHeight="1" x14ac:dyDescent="0.2">
      <c r="A5147" s="290"/>
      <c r="B5147" s="97"/>
      <c r="D5147" s="97"/>
      <c r="E5147" s="98"/>
      <c r="F5147" s="273" t="s">
        <v>33</v>
      </c>
      <c r="G5147" s="288">
        <f>SUBTOTAL(9,G5138:G5146)</f>
        <v>0</v>
      </c>
    </row>
    <row r="5148" spans="1:7" ht="24" customHeight="1" x14ac:dyDescent="0.2">
      <c r="A5148" s="291"/>
      <c r="B5148" s="97"/>
      <c r="D5148" s="97"/>
      <c r="E5148" s="98"/>
      <c r="G5148" s="289"/>
    </row>
    <row r="5149" spans="1:7" ht="24" customHeight="1" x14ac:dyDescent="0.2">
      <c r="A5149" s="292" t="str">
        <f>B5107</f>
        <v/>
      </c>
      <c r="B5149" s="293" t="str">
        <f>C5107</f>
        <v/>
      </c>
      <c r="C5149" s="104"/>
      <c r="D5149" s="104" t="s">
        <v>34</v>
      </c>
      <c r="E5149" s="105"/>
      <c r="F5149" s="295" t="s">
        <v>35</v>
      </c>
      <c r="G5149" s="294">
        <f>SUBTOTAL(9,G5112:G5148)</f>
        <v>0</v>
      </c>
    </row>
    <row r="5151" spans="1:7" ht="24" customHeight="1" x14ac:dyDescent="0.2">
      <c r="A5151" s="274" t="s">
        <v>37</v>
      </c>
      <c r="B5151" s="275"/>
      <c r="C5151" s="275"/>
      <c r="D5151" s="275"/>
      <c r="E5151" s="275"/>
      <c r="F5151" s="275"/>
      <c r="G5151" s="276"/>
    </row>
    <row r="5152" spans="1:7" ht="24" customHeight="1" x14ac:dyDescent="0.2">
      <c r="A5152" s="277" t="s">
        <v>602</v>
      </c>
      <c r="B5152" s="93" t="str">
        <f>Comitente</f>
        <v>DIRECCION PROVINCIAL DE ESPACIOS VERDES</v>
      </c>
      <c r="C5152" s="89"/>
      <c r="D5152" s="94"/>
      <c r="E5152" s="94"/>
      <c r="F5152" s="95"/>
      <c r="G5152" s="278"/>
    </row>
    <row r="5153" spans="1:123" ht="24" customHeight="1" x14ac:dyDescent="0.2">
      <c r="A5153" s="277" t="s">
        <v>603</v>
      </c>
      <c r="B5153" s="93">
        <f>Contratista</f>
        <v>0</v>
      </c>
      <c r="C5153" s="90"/>
      <c r="D5153" s="90"/>
      <c r="E5153" s="90"/>
      <c r="F5153" s="96"/>
      <c r="G5153" s="279"/>
    </row>
    <row r="5154" spans="1:123" ht="24" customHeight="1" x14ac:dyDescent="0.2">
      <c r="A5154" s="277" t="s">
        <v>24</v>
      </c>
      <c r="B5154" s="93" t="str">
        <f>Obra</f>
        <v>MANTENIMIENTO DEL ÁREA VERDE Y SISITEMA DE RIEGO DEL 
PARQUE BELGRANO E INFINITO POR DESCUBRIR - RENGLON 3</v>
      </c>
      <c r="C5154" s="90"/>
      <c r="D5154" s="90"/>
      <c r="E5154" s="90"/>
      <c r="F5154" s="96" t="s">
        <v>38</v>
      </c>
      <c r="G5154" s="280">
        <f>Fecha_Base</f>
        <v>44908</v>
      </c>
    </row>
    <row r="5155" spans="1:123" ht="24" customHeight="1" x14ac:dyDescent="0.2">
      <c r="A5155" s="281" t="s">
        <v>601</v>
      </c>
      <c r="B5155" s="91" t="str">
        <f>Ubicación</f>
        <v>CAPITAL</v>
      </c>
      <c r="C5155" s="91"/>
      <c r="D5155" s="97"/>
      <c r="E5155" s="98"/>
      <c r="G5155" s="282"/>
    </row>
    <row r="5156" spans="1:123" ht="24" customHeight="1" x14ac:dyDescent="0.2">
      <c r="A5156" s="281" t="s">
        <v>39</v>
      </c>
      <c r="B5156" s="100" t="str">
        <f>IFERROR(VALUE(LEFT(B5157,FIND(".",B5157)-1)),"")</f>
        <v/>
      </c>
      <c r="C5156" s="92" t="str">
        <f>IFERROR(VLOOKUP(B5156,Tabla_CyP,2,FALSE),"")</f>
        <v/>
      </c>
      <c r="E5156" s="98"/>
      <c r="G5156" s="282"/>
    </row>
    <row r="5157" spans="1:123" ht="24" customHeight="1" x14ac:dyDescent="0.2">
      <c r="A5157" s="281" t="s">
        <v>25</v>
      </c>
      <c r="B5157" s="101" t="str">
        <f>IFERROR(VLOOKUP(COUNTIF($A$1:A5157,"ANALISIS DE PRECIOS"),Tabla_NumeroItem,2,FALSE),"")</f>
        <v/>
      </c>
      <c r="C5157" s="92" t="str">
        <f>IFERROR(VLOOKUP(B5157,Tabla_CyP,2,FALSE),"")</f>
        <v/>
      </c>
      <c r="D5157" s="97"/>
      <c r="E5157" s="98"/>
      <c r="F5157" s="96" t="s">
        <v>26</v>
      </c>
      <c r="G5157" s="283" t="str">
        <f>IFERROR(VLOOKUP(B5157,Tabla_CyP,4,FALSE),"")</f>
        <v/>
      </c>
    </row>
    <row r="5158" spans="1:123" ht="24" customHeight="1" x14ac:dyDescent="0.2">
      <c r="A5158" s="281"/>
      <c r="B5158" s="91"/>
      <c r="D5158" s="97"/>
      <c r="E5158" s="98"/>
      <c r="G5158" s="282"/>
    </row>
    <row r="5159" spans="1:123" ht="24" customHeight="1" x14ac:dyDescent="0.2">
      <c r="A5159" s="331" t="s">
        <v>507</v>
      </c>
      <c r="B5159" s="332"/>
      <c r="C5159" s="333" t="s">
        <v>0</v>
      </c>
      <c r="D5159" s="333" t="s">
        <v>27</v>
      </c>
      <c r="E5159" s="335" t="s">
        <v>28</v>
      </c>
      <c r="F5159" s="337" t="s">
        <v>29</v>
      </c>
      <c r="G5159" s="337" t="s">
        <v>30</v>
      </c>
    </row>
    <row r="5160" spans="1:123" s="97" customFormat="1" ht="24" customHeight="1" x14ac:dyDescent="0.2">
      <c r="A5160" s="102" t="s">
        <v>508</v>
      </c>
      <c r="B5160" s="102" t="s">
        <v>509</v>
      </c>
      <c r="C5160" s="334"/>
      <c r="D5160" s="334"/>
      <c r="E5160" s="336"/>
      <c r="F5160" s="338"/>
      <c r="G5160" s="338"/>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284"/>
      <c r="B5161" s="103"/>
      <c r="C5161" s="143" t="s">
        <v>604</v>
      </c>
      <c r="D5161" s="104"/>
      <c r="E5161" s="105"/>
      <c r="F5161" s="106"/>
      <c r="G5161" s="285"/>
    </row>
    <row r="5162" spans="1:123" s="229" customFormat="1" ht="24" customHeight="1" x14ac:dyDescent="0.2">
      <c r="A5162" s="224" t="str">
        <f t="shared" ref="A5162:A5175" si="1546">IFERROR(VLOOKUP(C5162,Tabla_Insumos,4,FALSE),"")</f>
        <v/>
      </c>
      <c r="B5162" s="222" t="str">
        <f>IFERROR(VLOOKUP(C5162,Tabla_Insumos,5,FALSE),"")</f>
        <v/>
      </c>
      <c r="C5162" s="223"/>
      <c r="D5162" s="224" t="str">
        <f t="shared" ref="D5162:D5175" si="1547">IFERROR(VLOOKUP(C5162,Tabla_Insumos,2,FALSE),"")</f>
        <v/>
      </c>
      <c r="E5162" s="225"/>
      <c r="F5162" s="226">
        <f t="shared" ref="F5162:F5175" si="1548">IFERROR(VLOOKUP(C5162,Tabla_Insumos,3,FALSE),0)</f>
        <v>0</v>
      </c>
      <c r="G5162" s="286">
        <f>ROUND(E5162*F5162,2)</f>
        <v>0</v>
      </c>
    </row>
    <row r="5163" spans="1:123" s="229" customFormat="1" ht="24" customHeight="1" x14ac:dyDescent="0.2">
      <c r="A5163" s="224" t="str">
        <f t="shared" si="1546"/>
        <v/>
      </c>
      <c r="B5163" s="222" t="str">
        <f t="shared" ref="B5163:B5175" si="1549">IFERROR(VLOOKUP(C5163,Tabla_Insumos,5,FALSE),"")</f>
        <v/>
      </c>
      <c r="C5163" s="223"/>
      <c r="D5163" s="224" t="str">
        <f t="shared" si="1547"/>
        <v/>
      </c>
      <c r="E5163" s="225"/>
      <c r="F5163" s="226">
        <f t="shared" si="1548"/>
        <v>0</v>
      </c>
      <c r="G5163" s="286">
        <f t="shared" ref="G5163:G5175" si="1550">ROUND(E5163*F5163,2)</f>
        <v>0</v>
      </c>
    </row>
    <row r="5164" spans="1:123" s="229" customFormat="1" ht="24" customHeight="1" x14ac:dyDescent="0.2">
      <c r="A5164" s="224" t="str">
        <f t="shared" si="1546"/>
        <v/>
      </c>
      <c r="B5164" s="222" t="str">
        <f t="shared" si="1549"/>
        <v/>
      </c>
      <c r="C5164" s="223"/>
      <c r="D5164" s="224" t="str">
        <f t="shared" si="1547"/>
        <v/>
      </c>
      <c r="E5164" s="225"/>
      <c r="F5164" s="226">
        <f t="shared" si="1548"/>
        <v>0</v>
      </c>
      <c r="G5164" s="286">
        <f t="shared" si="1550"/>
        <v>0</v>
      </c>
    </row>
    <row r="5165" spans="1:123" s="229" customFormat="1" ht="24" customHeight="1" x14ac:dyDescent="0.2">
      <c r="A5165" s="224" t="str">
        <f t="shared" si="1546"/>
        <v/>
      </c>
      <c r="B5165" s="222" t="str">
        <f t="shared" si="1549"/>
        <v/>
      </c>
      <c r="C5165" s="223"/>
      <c r="D5165" s="224" t="str">
        <f t="shared" si="1547"/>
        <v/>
      </c>
      <c r="E5165" s="225"/>
      <c r="F5165" s="226">
        <f t="shared" si="1548"/>
        <v>0</v>
      </c>
      <c r="G5165" s="286">
        <f t="shared" si="1550"/>
        <v>0</v>
      </c>
    </row>
    <row r="5166" spans="1:123" s="229" customFormat="1" ht="24" customHeight="1" x14ac:dyDescent="0.2">
      <c r="A5166" s="224" t="str">
        <f t="shared" si="1546"/>
        <v/>
      </c>
      <c r="B5166" s="222" t="str">
        <f t="shared" si="1549"/>
        <v/>
      </c>
      <c r="C5166" s="223"/>
      <c r="D5166" s="224" t="str">
        <f t="shared" si="1547"/>
        <v/>
      </c>
      <c r="E5166" s="225"/>
      <c r="F5166" s="226">
        <f t="shared" si="1548"/>
        <v>0</v>
      </c>
      <c r="G5166" s="286">
        <f t="shared" si="1550"/>
        <v>0</v>
      </c>
    </row>
    <row r="5167" spans="1:123" s="229" customFormat="1" ht="24" customHeight="1" x14ac:dyDescent="0.2">
      <c r="A5167" s="224" t="str">
        <f t="shared" si="1546"/>
        <v/>
      </c>
      <c r="B5167" s="222" t="str">
        <f t="shared" si="1549"/>
        <v/>
      </c>
      <c r="C5167" s="223"/>
      <c r="D5167" s="224" t="str">
        <f t="shared" si="1547"/>
        <v/>
      </c>
      <c r="E5167" s="225"/>
      <c r="F5167" s="226">
        <f t="shared" si="1548"/>
        <v>0</v>
      </c>
      <c r="G5167" s="286">
        <f t="shared" si="1550"/>
        <v>0</v>
      </c>
    </row>
    <row r="5168" spans="1:123" s="229" customFormat="1" ht="24" customHeight="1" x14ac:dyDescent="0.2">
      <c r="A5168" s="224" t="str">
        <f t="shared" si="1546"/>
        <v/>
      </c>
      <c r="B5168" s="222" t="str">
        <f t="shared" si="1549"/>
        <v/>
      </c>
      <c r="C5168" s="223"/>
      <c r="D5168" s="224" t="str">
        <f t="shared" si="1547"/>
        <v/>
      </c>
      <c r="E5168" s="225"/>
      <c r="F5168" s="226">
        <f t="shared" si="1548"/>
        <v>0</v>
      </c>
      <c r="G5168" s="286">
        <f t="shared" si="1550"/>
        <v>0</v>
      </c>
    </row>
    <row r="5169" spans="1:7" s="229" customFormat="1" ht="24" customHeight="1" x14ac:dyDescent="0.2">
      <c r="A5169" s="224" t="str">
        <f t="shared" si="1546"/>
        <v/>
      </c>
      <c r="B5169" s="222" t="str">
        <f t="shared" si="1549"/>
        <v/>
      </c>
      <c r="C5169" s="223"/>
      <c r="D5169" s="224" t="str">
        <f t="shared" si="1547"/>
        <v/>
      </c>
      <c r="E5169" s="225"/>
      <c r="F5169" s="226">
        <f t="shared" si="1548"/>
        <v>0</v>
      </c>
      <c r="G5169" s="286">
        <f t="shared" si="1550"/>
        <v>0</v>
      </c>
    </row>
    <row r="5170" spans="1:7" s="229" customFormat="1" ht="24" customHeight="1" x14ac:dyDescent="0.2">
      <c r="A5170" s="224" t="str">
        <f t="shared" si="1546"/>
        <v/>
      </c>
      <c r="B5170" s="222" t="str">
        <f t="shared" si="1549"/>
        <v/>
      </c>
      <c r="C5170" s="223"/>
      <c r="D5170" s="224" t="str">
        <f t="shared" si="1547"/>
        <v/>
      </c>
      <c r="E5170" s="225"/>
      <c r="F5170" s="226">
        <f t="shared" si="1548"/>
        <v>0</v>
      </c>
      <c r="G5170" s="286">
        <f t="shared" si="1550"/>
        <v>0</v>
      </c>
    </row>
    <row r="5171" spans="1:7" s="229" customFormat="1" ht="24" customHeight="1" x14ac:dyDescent="0.2">
      <c r="A5171" s="224" t="str">
        <f t="shared" si="1546"/>
        <v/>
      </c>
      <c r="B5171" s="222" t="str">
        <f t="shared" si="1549"/>
        <v/>
      </c>
      <c r="C5171" s="223"/>
      <c r="D5171" s="224" t="str">
        <f t="shared" si="1547"/>
        <v/>
      </c>
      <c r="E5171" s="225"/>
      <c r="F5171" s="226">
        <f t="shared" si="1548"/>
        <v>0</v>
      </c>
      <c r="G5171" s="286">
        <f t="shared" si="1550"/>
        <v>0</v>
      </c>
    </row>
    <row r="5172" spans="1:7" s="229" customFormat="1" ht="24" customHeight="1" x14ac:dyDescent="0.2">
      <c r="A5172" s="224" t="str">
        <f t="shared" si="1546"/>
        <v/>
      </c>
      <c r="B5172" s="222" t="str">
        <f t="shared" si="1549"/>
        <v/>
      </c>
      <c r="C5172" s="223"/>
      <c r="D5172" s="224" t="str">
        <f t="shared" si="1547"/>
        <v/>
      </c>
      <c r="E5172" s="225"/>
      <c r="F5172" s="226">
        <f t="shared" si="1548"/>
        <v>0</v>
      </c>
      <c r="G5172" s="286">
        <f t="shared" si="1550"/>
        <v>0</v>
      </c>
    </row>
    <row r="5173" spans="1:7" s="229" customFormat="1" ht="24" customHeight="1" x14ac:dyDescent="0.2">
      <c r="A5173" s="224" t="str">
        <f t="shared" si="1546"/>
        <v/>
      </c>
      <c r="B5173" s="222" t="str">
        <f t="shared" si="1549"/>
        <v/>
      </c>
      <c r="C5173" s="223"/>
      <c r="D5173" s="224" t="str">
        <f t="shared" si="1547"/>
        <v/>
      </c>
      <c r="E5173" s="225"/>
      <c r="F5173" s="226">
        <f t="shared" si="1548"/>
        <v>0</v>
      </c>
      <c r="G5173" s="286">
        <f t="shared" si="1550"/>
        <v>0</v>
      </c>
    </row>
    <row r="5174" spans="1:7" s="229" customFormat="1" ht="24" customHeight="1" x14ac:dyDescent="0.2">
      <c r="A5174" s="224" t="str">
        <f t="shared" si="1546"/>
        <v/>
      </c>
      <c r="B5174" s="222" t="str">
        <f t="shared" si="1549"/>
        <v/>
      </c>
      <c r="C5174" s="223"/>
      <c r="D5174" s="224" t="str">
        <f t="shared" si="1547"/>
        <v/>
      </c>
      <c r="E5174" s="225"/>
      <c r="F5174" s="226">
        <f t="shared" si="1548"/>
        <v>0</v>
      </c>
      <c r="G5174" s="286">
        <f t="shared" si="1550"/>
        <v>0</v>
      </c>
    </row>
    <row r="5175" spans="1:7" s="229" customFormat="1" ht="24" customHeight="1" x14ac:dyDescent="0.2">
      <c r="A5175" s="224" t="str">
        <f t="shared" si="1546"/>
        <v/>
      </c>
      <c r="B5175" s="222" t="str">
        <f t="shared" si="1549"/>
        <v/>
      </c>
      <c r="C5175" s="223"/>
      <c r="D5175" s="224" t="str">
        <f t="shared" si="1547"/>
        <v/>
      </c>
      <c r="E5175" s="225"/>
      <c r="F5175" s="227">
        <f t="shared" si="1548"/>
        <v>0</v>
      </c>
      <c r="G5175" s="286">
        <f t="shared" si="1550"/>
        <v>0</v>
      </c>
    </row>
    <row r="5176" spans="1:7" ht="24" customHeight="1" x14ac:dyDescent="0.2">
      <c r="A5176" s="287"/>
      <c r="D5176" s="97"/>
      <c r="E5176" s="98"/>
      <c r="F5176" s="273" t="s">
        <v>31</v>
      </c>
      <c r="G5176" s="288">
        <f>SUBTOTAL(9,G5162:G5175)</f>
        <v>0</v>
      </c>
    </row>
    <row r="5177" spans="1:7" ht="24" customHeight="1" x14ac:dyDescent="0.2">
      <c r="A5177" s="287"/>
      <c r="C5177" s="107" t="s">
        <v>605</v>
      </c>
      <c r="D5177" s="97"/>
      <c r="E5177" s="98"/>
      <c r="G5177" s="289"/>
    </row>
    <row r="5178" spans="1:7" s="229" customFormat="1" ht="24" customHeight="1" x14ac:dyDescent="0.2">
      <c r="A5178" s="224" t="str">
        <f t="shared" ref="A5178:A5185" si="1551">IFERROR(VLOOKUP(C5178,Tabla_Insumos,4,FALSE),"")</f>
        <v/>
      </c>
      <c r="B5178" s="222">
        <f t="shared" ref="B5178:B5185" si="1552">IFERROR(VLOOKUP(A5178,Tabla_Indices,5,FALSE),"")</f>
        <v>0</v>
      </c>
      <c r="C5178" s="223"/>
      <c r="D5178" s="224" t="str">
        <f t="shared" ref="D5178:D5185" si="1553">IFERROR(VLOOKUP(C5178,Tabla_Insumos,2,FALSE),"")</f>
        <v/>
      </c>
      <c r="E5178" s="225"/>
      <c r="F5178" s="228">
        <f t="shared" ref="F5178:F5185" si="1554">IFERROR(VLOOKUP(C5178,Tabla_Insumos,3,FALSE),0)</f>
        <v>0</v>
      </c>
      <c r="G5178" s="286">
        <f>ROUND(E5178*F5178,2)</f>
        <v>0</v>
      </c>
    </row>
    <row r="5179" spans="1:7" s="229" customFormat="1" ht="24" customHeight="1" x14ac:dyDescent="0.2">
      <c r="A5179" s="224" t="str">
        <f t="shared" si="1551"/>
        <v/>
      </c>
      <c r="B5179" s="222">
        <f t="shared" si="1552"/>
        <v>0</v>
      </c>
      <c r="C5179" s="223"/>
      <c r="D5179" s="224" t="str">
        <f t="shared" si="1553"/>
        <v/>
      </c>
      <c r="E5179" s="225"/>
      <c r="F5179" s="228">
        <f t="shared" si="1554"/>
        <v>0</v>
      </c>
      <c r="G5179" s="286">
        <f>ROUND(E5179*F5179,2)</f>
        <v>0</v>
      </c>
    </row>
    <row r="5180" spans="1:7" s="229" customFormat="1" ht="24" customHeight="1" x14ac:dyDescent="0.2">
      <c r="A5180" s="224" t="str">
        <f t="shared" si="1551"/>
        <v/>
      </c>
      <c r="B5180" s="222">
        <f t="shared" si="1552"/>
        <v>0</v>
      </c>
      <c r="C5180" s="223"/>
      <c r="D5180" s="224" t="str">
        <f t="shared" si="1553"/>
        <v/>
      </c>
      <c r="E5180" s="225"/>
      <c r="F5180" s="228">
        <f t="shared" si="1554"/>
        <v>0</v>
      </c>
      <c r="G5180" s="286">
        <f t="shared" ref="G5180:G5185" si="1555">ROUND(E5180*F5180,2)</f>
        <v>0</v>
      </c>
    </row>
    <row r="5181" spans="1:7" s="229" customFormat="1" ht="24" customHeight="1" x14ac:dyDescent="0.2">
      <c r="A5181" s="224" t="str">
        <f t="shared" si="1551"/>
        <v/>
      </c>
      <c r="B5181" s="222">
        <f t="shared" si="1552"/>
        <v>0</v>
      </c>
      <c r="C5181" s="223"/>
      <c r="D5181" s="224" t="str">
        <f t="shared" si="1553"/>
        <v/>
      </c>
      <c r="E5181" s="225"/>
      <c r="F5181" s="228">
        <f t="shared" si="1554"/>
        <v>0</v>
      </c>
      <c r="G5181" s="286">
        <f t="shared" si="1555"/>
        <v>0</v>
      </c>
    </row>
    <row r="5182" spans="1:7" s="229" customFormat="1" ht="24" customHeight="1" x14ac:dyDescent="0.2">
      <c r="A5182" s="224" t="str">
        <f t="shared" si="1551"/>
        <v/>
      </c>
      <c r="B5182" s="222">
        <f t="shared" si="1552"/>
        <v>0</v>
      </c>
      <c r="C5182" s="223"/>
      <c r="D5182" s="224" t="str">
        <f t="shared" si="1553"/>
        <v/>
      </c>
      <c r="E5182" s="225"/>
      <c r="F5182" s="226">
        <f t="shared" si="1554"/>
        <v>0</v>
      </c>
      <c r="G5182" s="286">
        <f t="shared" si="1555"/>
        <v>0</v>
      </c>
    </row>
    <row r="5183" spans="1:7" s="229" customFormat="1" ht="24" customHeight="1" x14ac:dyDescent="0.2">
      <c r="A5183" s="224" t="str">
        <f t="shared" si="1551"/>
        <v/>
      </c>
      <c r="B5183" s="222">
        <f t="shared" si="1552"/>
        <v>0</v>
      </c>
      <c r="C5183" s="223"/>
      <c r="D5183" s="224" t="str">
        <f t="shared" si="1553"/>
        <v/>
      </c>
      <c r="E5183" s="225"/>
      <c r="F5183" s="226">
        <f t="shared" si="1554"/>
        <v>0</v>
      </c>
      <c r="G5183" s="286">
        <f t="shared" si="1555"/>
        <v>0</v>
      </c>
    </row>
    <row r="5184" spans="1:7" s="229" customFormat="1" ht="24" customHeight="1" x14ac:dyDescent="0.2">
      <c r="A5184" s="224" t="str">
        <f t="shared" si="1551"/>
        <v/>
      </c>
      <c r="B5184" s="222">
        <f t="shared" si="1552"/>
        <v>0</v>
      </c>
      <c r="C5184" s="223"/>
      <c r="D5184" s="224" t="str">
        <f t="shared" si="1553"/>
        <v/>
      </c>
      <c r="E5184" s="225"/>
      <c r="F5184" s="226">
        <f t="shared" si="1554"/>
        <v>0</v>
      </c>
      <c r="G5184" s="286">
        <f t="shared" si="1555"/>
        <v>0</v>
      </c>
    </row>
    <row r="5185" spans="1:7" s="229" customFormat="1" ht="24" customHeight="1" x14ac:dyDescent="0.2">
      <c r="A5185" s="224" t="str">
        <f t="shared" si="1551"/>
        <v/>
      </c>
      <c r="B5185" s="222">
        <f t="shared" si="1552"/>
        <v>0</v>
      </c>
      <c r="C5185" s="223"/>
      <c r="D5185" s="224" t="str">
        <f t="shared" si="1553"/>
        <v/>
      </c>
      <c r="E5185" s="225"/>
      <c r="F5185" s="226">
        <f t="shared" si="1554"/>
        <v>0</v>
      </c>
      <c r="G5185" s="286">
        <f t="shared" si="1555"/>
        <v>0</v>
      </c>
    </row>
    <row r="5186" spans="1:7" ht="24" customHeight="1" x14ac:dyDescent="0.2">
      <c r="A5186" s="287"/>
      <c r="D5186" s="97"/>
      <c r="E5186" s="98"/>
      <c r="F5186" s="273" t="s">
        <v>32</v>
      </c>
      <c r="G5186" s="288">
        <f>SUBTOTAL(9,G5178:G5185)</f>
        <v>0</v>
      </c>
    </row>
    <row r="5187" spans="1:7" ht="24" customHeight="1" x14ac:dyDescent="0.2">
      <c r="A5187" s="287"/>
      <c r="C5187" s="107" t="s">
        <v>606</v>
      </c>
      <c r="D5187" s="97"/>
      <c r="E5187" s="98"/>
      <c r="G5187" s="289"/>
    </row>
    <row r="5188" spans="1:7" s="229" customFormat="1" ht="24" customHeight="1" x14ac:dyDescent="0.2">
      <c r="A5188" s="224" t="str">
        <f t="shared" ref="A5188:A5196" si="1556">IFERROR(VLOOKUP(C5188,Tabla_Insumos,4,FALSE),"")</f>
        <v/>
      </c>
      <c r="B5188" s="222" t="str">
        <f t="shared" ref="B5188:B5196" si="1557">IFERROR(VLOOKUP(C5188,Tabla_Insumos,5,FALSE),"")</f>
        <v/>
      </c>
      <c r="C5188" s="223"/>
      <c r="D5188" s="224" t="str">
        <f t="shared" ref="D5188:D5196" si="1558">IFERROR(VLOOKUP(C5188,Tabla_Insumos,2,FALSE),"")</f>
        <v/>
      </c>
      <c r="E5188" s="225"/>
      <c r="F5188" s="226">
        <f t="shared" ref="F5188:F5196" si="1559">IFERROR(VLOOKUP(C5188,Tabla_Insumos,3,FALSE),0)</f>
        <v>0</v>
      </c>
      <c r="G5188" s="286">
        <f t="shared" ref="G5188:G5196" si="1560">ROUND(E5188*F5188,2)</f>
        <v>0</v>
      </c>
    </row>
    <row r="5189" spans="1:7" s="229" customFormat="1" ht="24" customHeight="1" x14ac:dyDescent="0.2">
      <c r="A5189" s="224" t="str">
        <f t="shared" si="1556"/>
        <v/>
      </c>
      <c r="B5189" s="222" t="str">
        <f t="shared" si="1557"/>
        <v/>
      </c>
      <c r="C5189" s="223"/>
      <c r="D5189" s="224" t="str">
        <f t="shared" si="1558"/>
        <v/>
      </c>
      <c r="E5189" s="225"/>
      <c r="F5189" s="226">
        <f t="shared" si="1559"/>
        <v>0</v>
      </c>
      <c r="G5189" s="286">
        <f t="shared" si="1560"/>
        <v>0</v>
      </c>
    </row>
    <row r="5190" spans="1:7" s="229" customFormat="1" ht="24" customHeight="1" x14ac:dyDescent="0.2">
      <c r="A5190" s="224" t="str">
        <f t="shared" si="1556"/>
        <v/>
      </c>
      <c r="B5190" s="222" t="str">
        <f t="shared" si="1557"/>
        <v/>
      </c>
      <c r="C5190" s="223"/>
      <c r="D5190" s="224" t="str">
        <f t="shared" si="1558"/>
        <v/>
      </c>
      <c r="E5190" s="225"/>
      <c r="F5190" s="226">
        <f t="shared" si="1559"/>
        <v>0</v>
      </c>
      <c r="G5190" s="286">
        <f t="shared" si="1560"/>
        <v>0</v>
      </c>
    </row>
    <row r="5191" spans="1:7" s="229" customFormat="1" ht="24" customHeight="1" x14ac:dyDescent="0.2">
      <c r="A5191" s="224" t="str">
        <f t="shared" si="1556"/>
        <v/>
      </c>
      <c r="B5191" s="222" t="str">
        <f t="shared" si="1557"/>
        <v/>
      </c>
      <c r="C5191" s="223"/>
      <c r="D5191" s="224" t="str">
        <f t="shared" si="1558"/>
        <v/>
      </c>
      <c r="E5191" s="225"/>
      <c r="F5191" s="226">
        <f t="shared" si="1559"/>
        <v>0</v>
      </c>
      <c r="G5191" s="286">
        <f t="shared" si="1560"/>
        <v>0</v>
      </c>
    </row>
    <row r="5192" spans="1:7" s="229" customFormat="1" ht="24" customHeight="1" x14ac:dyDescent="0.2">
      <c r="A5192" s="224" t="str">
        <f t="shared" si="1556"/>
        <v/>
      </c>
      <c r="B5192" s="222" t="str">
        <f t="shared" si="1557"/>
        <v/>
      </c>
      <c r="C5192" s="223"/>
      <c r="D5192" s="224" t="str">
        <f t="shared" si="1558"/>
        <v/>
      </c>
      <c r="E5192" s="225"/>
      <c r="F5192" s="226">
        <f t="shared" si="1559"/>
        <v>0</v>
      </c>
      <c r="G5192" s="286">
        <f t="shared" si="1560"/>
        <v>0</v>
      </c>
    </row>
    <row r="5193" spans="1:7" s="229" customFormat="1" ht="24" customHeight="1" x14ac:dyDescent="0.2">
      <c r="A5193" s="224" t="str">
        <f t="shared" si="1556"/>
        <v/>
      </c>
      <c r="B5193" s="222" t="str">
        <f t="shared" si="1557"/>
        <v/>
      </c>
      <c r="C5193" s="223"/>
      <c r="D5193" s="224" t="str">
        <f t="shared" si="1558"/>
        <v/>
      </c>
      <c r="E5193" s="225"/>
      <c r="F5193" s="226">
        <f t="shared" si="1559"/>
        <v>0</v>
      </c>
      <c r="G5193" s="286">
        <f t="shared" si="1560"/>
        <v>0</v>
      </c>
    </row>
    <row r="5194" spans="1:7" s="229" customFormat="1" ht="24" customHeight="1" x14ac:dyDescent="0.2">
      <c r="A5194" s="224" t="str">
        <f t="shared" si="1556"/>
        <v/>
      </c>
      <c r="B5194" s="222" t="str">
        <f t="shared" si="1557"/>
        <v/>
      </c>
      <c r="C5194" s="223"/>
      <c r="D5194" s="224" t="str">
        <f t="shared" si="1558"/>
        <v/>
      </c>
      <c r="E5194" s="225"/>
      <c r="F5194" s="226">
        <f t="shared" si="1559"/>
        <v>0</v>
      </c>
      <c r="G5194" s="286">
        <f t="shared" si="1560"/>
        <v>0</v>
      </c>
    </row>
    <row r="5195" spans="1:7" s="229" customFormat="1" ht="24" customHeight="1" x14ac:dyDescent="0.2">
      <c r="A5195" s="224" t="str">
        <f t="shared" si="1556"/>
        <v/>
      </c>
      <c r="B5195" s="222" t="str">
        <f t="shared" si="1557"/>
        <v/>
      </c>
      <c r="C5195" s="223"/>
      <c r="D5195" s="224" t="str">
        <f t="shared" si="1558"/>
        <v/>
      </c>
      <c r="E5195" s="225"/>
      <c r="F5195" s="226">
        <f t="shared" si="1559"/>
        <v>0</v>
      </c>
      <c r="G5195" s="286">
        <f t="shared" si="1560"/>
        <v>0</v>
      </c>
    </row>
    <row r="5196" spans="1:7" s="229" customFormat="1" ht="24" customHeight="1" x14ac:dyDescent="0.2">
      <c r="A5196" s="224" t="str">
        <f t="shared" si="1556"/>
        <v/>
      </c>
      <c r="B5196" s="222" t="str">
        <f t="shared" si="1557"/>
        <v/>
      </c>
      <c r="C5196" s="223"/>
      <c r="D5196" s="224" t="str">
        <f t="shared" si="1558"/>
        <v/>
      </c>
      <c r="E5196" s="225"/>
      <c r="F5196" s="226">
        <f t="shared" si="1559"/>
        <v>0</v>
      </c>
      <c r="G5196" s="286">
        <f t="shared" si="1560"/>
        <v>0</v>
      </c>
    </row>
    <row r="5197" spans="1:7" ht="24" customHeight="1" x14ac:dyDescent="0.2">
      <c r="A5197" s="290"/>
      <c r="B5197" s="97"/>
      <c r="D5197" s="97"/>
      <c r="E5197" s="98"/>
      <c r="F5197" s="273" t="s">
        <v>33</v>
      </c>
      <c r="G5197" s="288">
        <f>SUBTOTAL(9,G5188:G5196)</f>
        <v>0</v>
      </c>
    </row>
    <row r="5198" spans="1:7" ht="24" customHeight="1" x14ac:dyDescent="0.2">
      <c r="A5198" s="291"/>
      <c r="B5198" s="97"/>
      <c r="D5198" s="97"/>
      <c r="E5198" s="98"/>
      <c r="G5198" s="289"/>
    </row>
    <row r="5199" spans="1:7" ht="24" customHeight="1" x14ac:dyDescent="0.2">
      <c r="A5199" s="292" t="str">
        <f>B5157</f>
        <v/>
      </c>
      <c r="B5199" s="293" t="str">
        <f>C5157</f>
        <v/>
      </c>
      <c r="C5199" s="104"/>
      <c r="D5199" s="104" t="s">
        <v>34</v>
      </c>
      <c r="E5199" s="105"/>
      <c r="F5199" s="295" t="s">
        <v>35</v>
      </c>
      <c r="G5199" s="294">
        <f>SUBTOTAL(9,G5162:G5198)</f>
        <v>0</v>
      </c>
    </row>
    <row r="5201" spans="1:123" ht="24" customHeight="1" x14ac:dyDescent="0.2">
      <c r="A5201" s="274" t="s">
        <v>37</v>
      </c>
      <c r="B5201" s="275"/>
      <c r="C5201" s="275"/>
      <c r="D5201" s="275"/>
      <c r="E5201" s="275"/>
      <c r="F5201" s="275"/>
      <c r="G5201" s="276"/>
    </row>
    <row r="5202" spans="1:123" ht="24" customHeight="1" x14ac:dyDescent="0.2">
      <c r="A5202" s="277" t="s">
        <v>602</v>
      </c>
      <c r="B5202" s="93" t="str">
        <f>Comitente</f>
        <v>DIRECCION PROVINCIAL DE ESPACIOS VERDES</v>
      </c>
      <c r="C5202" s="89"/>
      <c r="D5202" s="94"/>
      <c r="E5202" s="94"/>
      <c r="F5202" s="95"/>
      <c r="G5202" s="278"/>
    </row>
    <row r="5203" spans="1:123" ht="24" customHeight="1" x14ac:dyDescent="0.2">
      <c r="A5203" s="277" t="s">
        <v>603</v>
      </c>
      <c r="B5203" s="93">
        <f>Contratista</f>
        <v>0</v>
      </c>
      <c r="C5203" s="90"/>
      <c r="D5203" s="90"/>
      <c r="E5203" s="90"/>
      <c r="F5203" s="96"/>
      <c r="G5203" s="279"/>
    </row>
    <row r="5204" spans="1:123" ht="24" customHeight="1" x14ac:dyDescent="0.2">
      <c r="A5204" s="277" t="s">
        <v>24</v>
      </c>
      <c r="B5204" s="93" t="str">
        <f>Obra</f>
        <v>MANTENIMIENTO DEL ÁREA VERDE Y SISITEMA DE RIEGO DEL 
PARQUE BELGRANO E INFINITO POR DESCUBRIR - RENGLON 3</v>
      </c>
      <c r="C5204" s="90"/>
      <c r="D5204" s="90"/>
      <c r="E5204" s="90"/>
      <c r="F5204" s="96" t="s">
        <v>38</v>
      </c>
      <c r="G5204" s="280">
        <f>Fecha_Base</f>
        <v>44908</v>
      </c>
    </row>
    <row r="5205" spans="1:123" ht="24" customHeight="1" x14ac:dyDescent="0.2">
      <c r="A5205" s="281" t="s">
        <v>601</v>
      </c>
      <c r="B5205" s="91" t="str">
        <f>Ubicación</f>
        <v>CAPITAL</v>
      </c>
      <c r="C5205" s="91"/>
      <c r="D5205" s="97"/>
      <c r="E5205" s="98"/>
      <c r="G5205" s="282"/>
    </row>
    <row r="5206" spans="1:123" ht="24" customHeight="1" x14ac:dyDescent="0.2">
      <c r="A5206" s="281" t="s">
        <v>39</v>
      </c>
      <c r="B5206" s="100" t="str">
        <f>IFERROR(VALUE(LEFT(B5207,FIND(".",B5207)-1)),"")</f>
        <v/>
      </c>
      <c r="C5206" s="92" t="str">
        <f>IFERROR(VLOOKUP(B5206,Tabla_CyP,2,FALSE),"")</f>
        <v/>
      </c>
      <c r="E5206" s="98"/>
      <c r="G5206" s="282"/>
    </row>
    <row r="5207" spans="1:123" ht="24" customHeight="1" x14ac:dyDescent="0.2">
      <c r="A5207" s="281" t="s">
        <v>25</v>
      </c>
      <c r="B5207" s="101" t="str">
        <f>IFERROR(VLOOKUP(COUNTIF($A$1:A5207,"ANALISIS DE PRECIOS"),Tabla_NumeroItem,2,FALSE),"")</f>
        <v/>
      </c>
      <c r="C5207" s="92" t="str">
        <f>IFERROR(VLOOKUP(B5207,Tabla_CyP,2,FALSE),"")</f>
        <v/>
      </c>
      <c r="D5207" s="97"/>
      <c r="E5207" s="98"/>
      <c r="F5207" s="96" t="s">
        <v>26</v>
      </c>
      <c r="G5207" s="283" t="str">
        <f>IFERROR(VLOOKUP(B5207,Tabla_CyP,4,FALSE),"")</f>
        <v/>
      </c>
    </row>
    <row r="5208" spans="1:123" ht="24" customHeight="1" x14ac:dyDescent="0.2">
      <c r="A5208" s="281"/>
      <c r="B5208" s="91"/>
      <c r="D5208" s="97"/>
      <c r="E5208" s="98"/>
      <c r="G5208" s="282"/>
    </row>
    <row r="5209" spans="1:123" ht="24" customHeight="1" x14ac:dyDescent="0.2">
      <c r="A5209" s="331" t="s">
        <v>507</v>
      </c>
      <c r="B5209" s="332"/>
      <c r="C5209" s="333" t="s">
        <v>0</v>
      </c>
      <c r="D5209" s="333" t="s">
        <v>27</v>
      </c>
      <c r="E5209" s="335" t="s">
        <v>28</v>
      </c>
      <c r="F5209" s="337" t="s">
        <v>29</v>
      </c>
      <c r="G5209" s="337" t="s">
        <v>30</v>
      </c>
    </row>
    <row r="5210" spans="1:123" s="97" customFormat="1" ht="24" customHeight="1" x14ac:dyDescent="0.2">
      <c r="A5210" s="102" t="s">
        <v>508</v>
      </c>
      <c r="B5210" s="102" t="s">
        <v>509</v>
      </c>
      <c r="C5210" s="334"/>
      <c r="D5210" s="334"/>
      <c r="E5210" s="336"/>
      <c r="F5210" s="338"/>
      <c r="G5210" s="338"/>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284"/>
      <c r="B5211" s="103"/>
      <c r="C5211" s="143" t="s">
        <v>604</v>
      </c>
      <c r="D5211" s="104"/>
      <c r="E5211" s="105"/>
      <c r="F5211" s="106"/>
      <c r="G5211" s="285"/>
    </row>
    <row r="5212" spans="1:123" s="229" customFormat="1" ht="24" customHeight="1" x14ac:dyDescent="0.2">
      <c r="A5212" s="224" t="str">
        <f t="shared" ref="A5212:A5225" si="1561">IFERROR(VLOOKUP(C5212,Tabla_Insumos,4,FALSE),"")</f>
        <v/>
      </c>
      <c r="B5212" s="222" t="str">
        <f>IFERROR(VLOOKUP(C5212,Tabla_Insumos,5,FALSE),"")</f>
        <v/>
      </c>
      <c r="C5212" s="223"/>
      <c r="D5212" s="224" t="str">
        <f t="shared" ref="D5212:D5225" si="1562">IFERROR(VLOOKUP(C5212,Tabla_Insumos,2,FALSE),"")</f>
        <v/>
      </c>
      <c r="E5212" s="225"/>
      <c r="F5212" s="226">
        <f t="shared" ref="F5212:F5225" si="1563">IFERROR(VLOOKUP(C5212,Tabla_Insumos,3,FALSE),0)</f>
        <v>0</v>
      </c>
      <c r="G5212" s="286">
        <f>ROUND(E5212*F5212,2)</f>
        <v>0</v>
      </c>
    </row>
    <row r="5213" spans="1:123" s="229" customFormat="1" ht="24" customHeight="1" x14ac:dyDescent="0.2">
      <c r="A5213" s="224" t="str">
        <f t="shared" si="1561"/>
        <v/>
      </c>
      <c r="B5213" s="222" t="str">
        <f t="shared" ref="B5213:B5225" si="1564">IFERROR(VLOOKUP(C5213,Tabla_Insumos,5,FALSE),"")</f>
        <v/>
      </c>
      <c r="C5213" s="223"/>
      <c r="D5213" s="224" t="str">
        <f t="shared" si="1562"/>
        <v/>
      </c>
      <c r="E5213" s="225"/>
      <c r="F5213" s="226">
        <f t="shared" si="1563"/>
        <v>0</v>
      </c>
      <c r="G5213" s="286">
        <f t="shared" ref="G5213:G5225" si="1565">ROUND(E5213*F5213,2)</f>
        <v>0</v>
      </c>
    </row>
    <row r="5214" spans="1:123" s="229" customFormat="1" ht="24" customHeight="1" x14ac:dyDescent="0.2">
      <c r="A5214" s="224" t="str">
        <f t="shared" si="1561"/>
        <v/>
      </c>
      <c r="B5214" s="222" t="str">
        <f t="shared" si="1564"/>
        <v/>
      </c>
      <c r="C5214" s="223"/>
      <c r="D5214" s="224" t="str">
        <f t="shared" si="1562"/>
        <v/>
      </c>
      <c r="E5214" s="225"/>
      <c r="F5214" s="226">
        <f t="shared" si="1563"/>
        <v>0</v>
      </c>
      <c r="G5214" s="286">
        <f t="shared" si="1565"/>
        <v>0</v>
      </c>
    </row>
    <row r="5215" spans="1:123" s="229" customFormat="1" ht="24" customHeight="1" x14ac:dyDescent="0.2">
      <c r="A5215" s="224" t="str">
        <f t="shared" si="1561"/>
        <v/>
      </c>
      <c r="B5215" s="222" t="str">
        <f t="shared" si="1564"/>
        <v/>
      </c>
      <c r="C5215" s="223"/>
      <c r="D5215" s="224" t="str">
        <f t="shared" si="1562"/>
        <v/>
      </c>
      <c r="E5215" s="225"/>
      <c r="F5215" s="226">
        <f t="shared" si="1563"/>
        <v>0</v>
      </c>
      <c r="G5215" s="286">
        <f t="shared" si="1565"/>
        <v>0</v>
      </c>
    </row>
    <row r="5216" spans="1:123" s="229" customFormat="1" ht="24" customHeight="1" x14ac:dyDescent="0.2">
      <c r="A5216" s="224" t="str">
        <f t="shared" si="1561"/>
        <v/>
      </c>
      <c r="B5216" s="222" t="str">
        <f t="shared" si="1564"/>
        <v/>
      </c>
      <c r="C5216" s="223"/>
      <c r="D5216" s="224" t="str">
        <f t="shared" si="1562"/>
        <v/>
      </c>
      <c r="E5216" s="225"/>
      <c r="F5216" s="226">
        <f t="shared" si="1563"/>
        <v>0</v>
      </c>
      <c r="G5216" s="286">
        <f t="shared" si="1565"/>
        <v>0</v>
      </c>
    </row>
    <row r="5217" spans="1:7" s="229" customFormat="1" ht="24" customHeight="1" x14ac:dyDescent="0.2">
      <c r="A5217" s="224" t="str">
        <f t="shared" si="1561"/>
        <v/>
      </c>
      <c r="B5217" s="222" t="str">
        <f t="shared" si="1564"/>
        <v/>
      </c>
      <c r="C5217" s="223"/>
      <c r="D5217" s="224" t="str">
        <f t="shared" si="1562"/>
        <v/>
      </c>
      <c r="E5217" s="225"/>
      <c r="F5217" s="226">
        <f t="shared" si="1563"/>
        <v>0</v>
      </c>
      <c r="G5217" s="286">
        <f t="shared" si="1565"/>
        <v>0</v>
      </c>
    </row>
    <row r="5218" spans="1:7" s="229" customFormat="1" ht="24" customHeight="1" x14ac:dyDescent="0.2">
      <c r="A5218" s="224" t="str">
        <f t="shared" si="1561"/>
        <v/>
      </c>
      <c r="B5218" s="222" t="str">
        <f t="shared" si="1564"/>
        <v/>
      </c>
      <c r="C5218" s="223"/>
      <c r="D5218" s="224" t="str">
        <f t="shared" si="1562"/>
        <v/>
      </c>
      <c r="E5218" s="225"/>
      <c r="F5218" s="226">
        <f t="shared" si="1563"/>
        <v>0</v>
      </c>
      <c r="G5218" s="286">
        <f t="shared" si="1565"/>
        <v>0</v>
      </c>
    </row>
    <row r="5219" spans="1:7" s="229" customFormat="1" ht="24" customHeight="1" x14ac:dyDescent="0.2">
      <c r="A5219" s="224" t="str">
        <f t="shared" si="1561"/>
        <v/>
      </c>
      <c r="B5219" s="222" t="str">
        <f t="shared" si="1564"/>
        <v/>
      </c>
      <c r="C5219" s="223"/>
      <c r="D5219" s="224" t="str">
        <f t="shared" si="1562"/>
        <v/>
      </c>
      <c r="E5219" s="225"/>
      <c r="F5219" s="226">
        <f t="shared" si="1563"/>
        <v>0</v>
      </c>
      <c r="G5219" s="286">
        <f t="shared" si="1565"/>
        <v>0</v>
      </c>
    </row>
    <row r="5220" spans="1:7" s="229" customFormat="1" ht="24" customHeight="1" x14ac:dyDescent="0.2">
      <c r="A5220" s="224" t="str">
        <f t="shared" si="1561"/>
        <v/>
      </c>
      <c r="B5220" s="222" t="str">
        <f t="shared" si="1564"/>
        <v/>
      </c>
      <c r="C5220" s="223"/>
      <c r="D5220" s="224" t="str">
        <f t="shared" si="1562"/>
        <v/>
      </c>
      <c r="E5220" s="225"/>
      <c r="F5220" s="226">
        <f t="shared" si="1563"/>
        <v>0</v>
      </c>
      <c r="G5220" s="286">
        <f t="shared" si="1565"/>
        <v>0</v>
      </c>
    </row>
    <row r="5221" spans="1:7" s="229" customFormat="1" ht="24" customHeight="1" x14ac:dyDescent="0.2">
      <c r="A5221" s="224" t="str">
        <f t="shared" si="1561"/>
        <v/>
      </c>
      <c r="B5221" s="222" t="str">
        <f t="shared" si="1564"/>
        <v/>
      </c>
      <c r="C5221" s="223"/>
      <c r="D5221" s="224" t="str">
        <f t="shared" si="1562"/>
        <v/>
      </c>
      <c r="E5221" s="225"/>
      <c r="F5221" s="226">
        <f t="shared" si="1563"/>
        <v>0</v>
      </c>
      <c r="G5221" s="286">
        <f t="shared" si="1565"/>
        <v>0</v>
      </c>
    </row>
    <row r="5222" spans="1:7" s="229" customFormat="1" ht="24" customHeight="1" x14ac:dyDescent="0.2">
      <c r="A5222" s="224" t="str">
        <f t="shared" si="1561"/>
        <v/>
      </c>
      <c r="B5222" s="222" t="str">
        <f t="shared" si="1564"/>
        <v/>
      </c>
      <c r="C5222" s="223"/>
      <c r="D5222" s="224" t="str">
        <f t="shared" si="1562"/>
        <v/>
      </c>
      <c r="E5222" s="225"/>
      <c r="F5222" s="226">
        <f t="shared" si="1563"/>
        <v>0</v>
      </c>
      <c r="G5222" s="286">
        <f t="shared" si="1565"/>
        <v>0</v>
      </c>
    </row>
    <row r="5223" spans="1:7" s="229" customFormat="1" ht="24" customHeight="1" x14ac:dyDescent="0.2">
      <c r="A5223" s="224" t="str">
        <f t="shared" si="1561"/>
        <v/>
      </c>
      <c r="B5223" s="222" t="str">
        <f t="shared" si="1564"/>
        <v/>
      </c>
      <c r="C5223" s="223"/>
      <c r="D5223" s="224" t="str">
        <f t="shared" si="1562"/>
        <v/>
      </c>
      <c r="E5223" s="225"/>
      <c r="F5223" s="226">
        <f t="shared" si="1563"/>
        <v>0</v>
      </c>
      <c r="G5223" s="286">
        <f t="shared" si="1565"/>
        <v>0</v>
      </c>
    </row>
    <row r="5224" spans="1:7" s="229" customFormat="1" ht="24" customHeight="1" x14ac:dyDescent="0.2">
      <c r="A5224" s="224" t="str">
        <f t="shared" si="1561"/>
        <v/>
      </c>
      <c r="B5224" s="222" t="str">
        <f t="shared" si="1564"/>
        <v/>
      </c>
      <c r="C5224" s="223"/>
      <c r="D5224" s="224" t="str">
        <f t="shared" si="1562"/>
        <v/>
      </c>
      <c r="E5224" s="225"/>
      <c r="F5224" s="226">
        <f t="shared" si="1563"/>
        <v>0</v>
      </c>
      <c r="G5224" s="286">
        <f t="shared" si="1565"/>
        <v>0</v>
      </c>
    </row>
    <row r="5225" spans="1:7" s="229" customFormat="1" ht="24" customHeight="1" x14ac:dyDescent="0.2">
      <c r="A5225" s="224" t="str">
        <f t="shared" si="1561"/>
        <v/>
      </c>
      <c r="B5225" s="222" t="str">
        <f t="shared" si="1564"/>
        <v/>
      </c>
      <c r="C5225" s="223"/>
      <c r="D5225" s="224" t="str">
        <f t="shared" si="1562"/>
        <v/>
      </c>
      <c r="E5225" s="225"/>
      <c r="F5225" s="227">
        <f t="shared" si="1563"/>
        <v>0</v>
      </c>
      <c r="G5225" s="286">
        <f t="shared" si="1565"/>
        <v>0</v>
      </c>
    </row>
    <row r="5226" spans="1:7" ht="24" customHeight="1" x14ac:dyDescent="0.2">
      <c r="A5226" s="287"/>
      <c r="D5226" s="97"/>
      <c r="E5226" s="98"/>
      <c r="F5226" s="273" t="s">
        <v>31</v>
      </c>
      <c r="G5226" s="288">
        <f>SUBTOTAL(9,G5212:G5225)</f>
        <v>0</v>
      </c>
    </row>
    <row r="5227" spans="1:7" ht="24" customHeight="1" x14ac:dyDescent="0.2">
      <c r="A5227" s="287"/>
      <c r="C5227" s="107" t="s">
        <v>605</v>
      </c>
      <c r="D5227" s="97"/>
      <c r="E5227" s="98"/>
      <c r="G5227" s="289"/>
    </row>
    <row r="5228" spans="1:7" s="229" customFormat="1" ht="24" customHeight="1" x14ac:dyDescent="0.2">
      <c r="A5228" s="224" t="str">
        <f t="shared" ref="A5228:A5235" si="1566">IFERROR(VLOOKUP(C5228,Tabla_Insumos,4,FALSE),"")</f>
        <v/>
      </c>
      <c r="B5228" s="222">
        <f t="shared" ref="B5228:B5235" si="1567">IFERROR(VLOOKUP(A5228,Tabla_Indices,5,FALSE),"")</f>
        <v>0</v>
      </c>
      <c r="C5228" s="223"/>
      <c r="D5228" s="224" t="str">
        <f t="shared" ref="D5228:D5235" si="1568">IFERROR(VLOOKUP(C5228,Tabla_Insumos,2,FALSE),"")</f>
        <v/>
      </c>
      <c r="E5228" s="225"/>
      <c r="F5228" s="228">
        <f t="shared" ref="F5228:F5235" si="1569">IFERROR(VLOOKUP(C5228,Tabla_Insumos,3,FALSE),0)</f>
        <v>0</v>
      </c>
      <c r="G5228" s="286">
        <f>ROUND(E5228*F5228,2)</f>
        <v>0</v>
      </c>
    </row>
    <row r="5229" spans="1:7" s="229" customFormat="1" ht="24" customHeight="1" x14ac:dyDescent="0.2">
      <c r="A5229" s="224" t="str">
        <f t="shared" si="1566"/>
        <v/>
      </c>
      <c r="B5229" s="222">
        <f t="shared" si="1567"/>
        <v>0</v>
      </c>
      <c r="C5229" s="223"/>
      <c r="D5229" s="224" t="str">
        <f t="shared" si="1568"/>
        <v/>
      </c>
      <c r="E5229" s="225"/>
      <c r="F5229" s="228">
        <f t="shared" si="1569"/>
        <v>0</v>
      </c>
      <c r="G5229" s="286">
        <f>ROUND(E5229*F5229,2)</f>
        <v>0</v>
      </c>
    </row>
    <row r="5230" spans="1:7" s="229" customFormat="1" ht="24" customHeight="1" x14ac:dyDescent="0.2">
      <c r="A5230" s="224" t="str">
        <f t="shared" si="1566"/>
        <v/>
      </c>
      <c r="B5230" s="222">
        <f t="shared" si="1567"/>
        <v>0</v>
      </c>
      <c r="C5230" s="223"/>
      <c r="D5230" s="224" t="str">
        <f t="shared" si="1568"/>
        <v/>
      </c>
      <c r="E5230" s="225"/>
      <c r="F5230" s="228">
        <f t="shared" si="1569"/>
        <v>0</v>
      </c>
      <c r="G5230" s="286">
        <f t="shared" ref="G5230:G5235" si="1570">ROUND(E5230*F5230,2)</f>
        <v>0</v>
      </c>
    </row>
    <row r="5231" spans="1:7" s="229" customFormat="1" ht="24" customHeight="1" x14ac:dyDescent="0.2">
      <c r="A5231" s="224" t="str">
        <f t="shared" si="1566"/>
        <v/>
      </c>
      <c r="B5231" s="222">
        <f t="shared" si="1567"/>
        <v>0</v>
      </c>
      <c r="C5231" s="223"/>
      <c r="D5231" s="224" t="str">
        <f t="shared" si="1568"/>
        <v/>
      </c>
      <c r="E5231" s="225"/>
      <c r="F5231" s="228">
        <f t="shared" si="1569"/>
        <v>0</v>
      </c>
      <c r="G5231" s="286">
        <f t="shared" si="1570"/>
        <v>0</v>
      </c>
    </row>
    <row r="5232" spans="1:7" s="229" customFormat="1" ht="24" customHeight="1" x14ac:dyDescent="0.2">
      <c r="A5232" s="224" t="str">
        <f t="shared" si="1566"/>
        <v/>
      </c>
      <c r="B5232" s="222">
        <f t="shared" si="1567"/>
        <v>0</v>
      </c>
      <c r="C5232" s="223"/>
      <c r="D5232" s="224" t="str">
        <f t="shared" si="1568"/>
        <v/>
      </c>
      <c r="E5232" s="225"/>
      <c r="F5232" s="226">
        <f t="shared" si="1569"/>
        <v>0</v>
      </c>
      <c r="G5232" s="286">
        <f t="shared" si="1570"/>
        <v>0</v>
      </c>
    </row>
    <row r="5233" spans="1:7" s="229" customFormat="1" ht="24" customHeight="1" x14ac:dyDescent="0.2">
      <c r="A5233" s="224" t="str">
        <f t="shared" si="1566"/>
        <v/>
      </c>
      <c r="B5233" s="222">
        <f t="shared" si="1567"/>
        <v>0</v>
      </c>
      <c r="C5233" s="223"/>
      <c r="D5233" s="224" t="str">
        <f t="shared" si="1568"/>
        <v/>
      </c>
      <c r="E5233" s="225"/>
      <c r="F5233" s="226">
        <f t="shared" si="1569"/>
        <v>0</v>
      </c>
      <c r="G5233" s="286">
        <f t="shared" si="1570"/>
        <v>0</v>
      </c>
    </row>
    <row r="5234" spans="1:7" s="229" customFormat="1" ht="24" customHeight="1" x14ac:dyDescent="0.2">
      <c r="A5234" s="224" t="str">
        <f t="shared" si="1566"/>
        <v/>
      </c>
      <c r="B5234" s="222">
        <f t="shared" si="1567"/>
        <v>0</v>
      </c>
      <c r="C5234" s="223"/>
      <c r="D5234" s="224" t="str">
        <f t="shared" si="1568"/>
        <v/>
      </c>
      <c r="E5234" s="225"/>
      <c r="F5234" s="226">
        <f t="shared" si="1569"/>
        <v>0</v>
      </c>
      <c r="G5234" s="286">
        <f t="shared" si="1570"/>
        <v>0</v>
      </c>
    </row>
    <row r="5235" spans="1:7" s="229" customFormat="1" ht="24" customHeight="1" x14ac:dyDescent="0.2">
      <c r="A5235" s="224" t="str">
        <f t="shared" si="1566"/>
        <v/>
      </c>
      <c r="B5235" s="222">
        <f t="shared" si="1567"/>
        <v>0</v>
      </c>
      <c r="C5235" s="223"/>
      <c r="D5235" s="224" t="str">
        <f t="shared" si="1568"/>
        <v/>
      </c>
      <c r="E5235" s="225"/>
      <c r="F5235" s="226">
        <f t="shared" si="1569"/>
        <v>0</v>
      </c>
      <c r="G5235" s="286">
        <f t="shared" si="1570"/>
        <v>0</v>
      </c>
    </row>
    <row r="5236" spans="1:7" ht="24" customHeight="1" x14ac:dyDescent="0.2">
      <c r="A5236" s="287"/>
      <c r="D5236" s="97"/>
      <c r="E5236" s="98"/>
      <c r="F5236" s="273" t="s">
        <v>32</v>
      </c>
      <c r="G5236" s="288">
        <f>SUBTOTAL(9,G5228:G5235)</f>
        <v>0</v>
      </c>
    </row>
    <row r="5237" spans="1:7" ht="24" customHeight="1" x14ac:dyDescent="0.2">
      <c r="A5237" s="287"/>
      <c r="C5237" s="107" t="s">
        <v>606</v>
      </c>
      <c r="D5237" s="97"/>
      <c r="E5237" s="98"/>
      <c r="G5237" s="289"/>
    </row>
    <row r="5238" spans="1:7" s="229" customFormat="1" ht="24" customHeight="1" x14ac:dyDescent="0.2">
      <c r="A5238" s="224" t="str">
        <f t="shared" ref="A5238:A5246" si="1571">IFERROR(VLOOKUP(C5238,Tabla_Insumos,4,FALSE),"")</f>
        <v/>
      </c>
      <c r="B5238" s="222" t="str">
        <f t="shared" ref="B5238:B5246" si="1572">IFERROR(VLOOKUP(C5238,Tabla_Insumos,5,FALSE),"")</f>
        <v/>
      </c>
      <c r="C5238" s="223"/>
      <c r="D5238" s="224" t="str">
        <f t="shared" ref="D5238:D5246" si="1573">IFERROR(VLOOKUP(C5238,Tabla_Insumos,2,FALSE),"")</f>
        <v/>
      </c>
      <c r="E5238" s="225"/>
      <c r="F5238" s="226">
        <f t="shared" ref="F5238:F5246" si="1574">IFERROR(VLOOKUP(C5238,Tabla_Insumos,3,FALSE),0)</f>
        <v>0</v>
      </c>
      <c r="G5238" s="286">
        <f t="shared" ref="G5238:G5246" si="1575">ROUND(E5238*F5238,2)</f>
        <v>0</v>
      </c>
    </row>
    <row r="5239" spans="1:7" s="229" customFormat="1" ht="24" customHeight="1" x14ac:dyDescent="0.2">
      <c r="A5239" s="224" t="str">
        <f t="shared" si="1571"/>
        <v/>
      </c>
      <c r="B5239" s="222" t="str">
        <f t="shared" si="1572"/>
        <v/>
      </c>
      <c r="C5239" s="223"/>
      <c r="D5239" s="224" t="str">
        <f t="shared" si="1573"/>
        <v/>
      </c>
      <c r="E5239" s="225"/>
      <c r="F5239" s="226">
        <f t="shared" si="1574"/>
        <v>0</v>
      </c>
      <c r="G5239" s="286">
        <f t="shared" si="1575"/>
        <v>0</v>
      </c>
    </row>
    <row r="5240" spans="1:7" s="229" customFormat="1" ht="24" customHeight="1" x14ac:dyDescent="0.2">
      <c r="A5240" s="224" t="str">
        <f t="shared" si="1571"/>
        <v/>
      </c>
      <c r="B5240" s="222" t="str">
        <f t="shared" si="1572"/>
        <v/>
      </c>
      <c r="C5240" s="223"/>
      <c r="D5240" s="224" t="str">
        <f t="shared" si="1573"/>
        <v/>
      </c>
      <c r="E5240" s="225"/>
      <c r="F5240" s="226">
        <f t="shared" si="1574"/>
        <v>0</v>
      </c>
      <c r="G5240" s="286">
        <f t="shared" si="1575"/>
        <v>0</v>
      </c>
    </row>
    <row r="5241" spans="1:7" s="229" customFormat="1" ht="24" customHeight="1" x14ac:dyDescent="0.2">
      <c r="A5241" s="224" t="str">
        <f t="shared" si="1571"/>
        <v/>
      </c>
      <c r="B5241" s="222" t="str">
        <f t="shared" si="1572"/>
        <v/>
      </c>
      <c r="C5241" s="223"/>
      <c r="D5241" s="224" t="str">
        <f t="shared" si="1573"/>
        <v/>
      </c>
      <c r="E5241" s="225"/>
      <c r="F5241" s="226">
        <f t="shared" si="1574"/>
        <v>0</v>
      </c>
      <c r="G5241" s="286">
        <f t="shared" si="1575"/>
        <v>0</v>
      </c>
    </row>
    <row r="5242" spans="1:7" s="229" customFormat="1" ht="24" customHeight="1" x14ac:dyDescent="0.2">
      <c r="A5242" s="224" t="str">
        <f t="shared" si="1571"/>
        <v/>
      </c>
      <c r="B5242" s="222" t="str">
        <f t="shared" si="1572"/>
        <v/>
      </c>
      <c r="C5242" s="223"/>
      <c r="D5242" s="224" t="str">
        <f t="shared" si="1573"/>
        <v/>
      </c>
      <c r="E5242" s="225"/>
      <c r="F5242" s="226">
        <f t="shared" si="1574"/>
        <v>0</v>
      </c>
      <c r="G5242" s="286">
        <f t="shared" si="1575"/>
        <v>0</v>
      </c>
    </row>
    <row r="5243" spans="1:7" s="229" customFormat="1" ht="24" customHeight="1" x14ac:dyDescent="0.2">
      <c r="A5243" s="224" t="str">
        <f t="shared" si="1571"/>
        <v/>
      </c>
      <c r="B5243" s="222" t="str">
        <f t="shared" si="1572"/>
        <v/>
      </c>
      <c r="C5243" s="223"/>
      <c r="D5243" s="224" t="str">
        <f t="shared" si="1573"/>
        <v/>
      </c>
      <c r="E5243" s="225"/>
      <c r="F5243" s="226">
        <f t="shared" si="1574"/>
        <v>0</v>
      </c>
      <c r="G5243" s="286">
        <f t="shared" si="1575"/>
        <v>0</v>
      </c>
    </row>
    <row r="5244" spans="1:7" s="229" customFormat="1" ht="24" customHeight="1" x14ac:dyDescent="0.2">
      <c r="A5244" s="224" t="str">
        <f t="shared" si="1571"/>
        <v/>
      </c>
      <c r="B5244" s="222" t="str">
        <f t="shared" si="1572"/>
        <v/>
      </c>
      <c r="C5244" s="223"/>
      <c r="D5244" s="224" t="str">
        <f t="shared" si="1573"/>
        <v/>
      </c>
      <c r="E5244" s="225"/>
      <c r="F5244" s="226">
        <f t="shared" si="1574"/>
        <v>0</v>
      </c>
      <c r="G5244" s="286">
        <f t="shared" si="1575"/>
        <v>0</v>
      </c>
    </row>
    <row r="5245" spans="1:7" s="229" customFormat="1" ht="24" customHeight="1" x14ac:dyDescent="0.2">
      <c r="A5245" s="224" t="str">
        <f t="shared" si="1571"/>
        <v/>
      </c>
      <c r="B5245" s="222" t="str">
        <f t="shared" si="1572"/>
        <v/>
      </c>
      <c r="C5245" s="223"/>
      <c r="D5245" s="224" t="str">
        <f t="shared" si="1573"/>
        <v/>
      </c>
      <c r="E5245" s="225"/>
      <c r="F5245" s="226">
        <f t="shared" si="1574"/>
        <v>0</v>
      </c>
      <c r="G5245" s="286">
        <f t="shared" si="1575"/>
        <v>0</v>
      </c>
    </row>
    <row r="5246" spans="1:7" s="229" customFormat="1" ht="24" customHeight="1" x14ac:dyDescent="0.2">
      <c r="A5246" s="224" t="str">
        <f t="shared" si="1571"/>
        <v/>
      </c>
      <c r="B5246" s="222" t="str">
        <f t="shared" si="1572"/>
        <v/>
      </c>
      <c r="C5246" s="223"/>
      <c r="D5246" s="224" t="str">
        <f t="shared" si="1573"/>
        <v/>
      </c>
      <c r="E5246" s="225"/>
      <c r="F5246" s="226">
        <f t="shared" si="1574"/>
        <v>0</v>
      </c>
      <c r="G5246" s="286">
        <f t="shared" si="1575"/>
        <v>0</v>
      </c>
    </row>
    <row r="5247" spans="1:7" ht="24" customHeight="1" x14ac:dyDescent="0.2">
      <c r="A5247" s="290"/>
      <c r="B5247" s="97"/>
      <c r="D5247" s="97"/>
      <c r="E5247" s="98"/>
      <c r="F5247" s="273" t="s">
        <v>33</v>
      </c>
      <c r="G5247" s="288">
        <f>SUBTOTAL(9,G5238:G5246)</f>
        <v>0</v>
      </c>
    </row>
    <row r="5248" spans="1:7" ht="24" customHeight="1" x14ac:dyDescent="0.2">
      <c r="A5248" s="291"/>
      <c r="B5248" s="97"/>
      <c r="D5248" s="97"/>
      <c r="E5248" s="98"/>
      <c r="G5248" s="289"/>
    </row>
    <row r="5249" spans="1:123" ht="24" customHeight="1" x14ac:dyDescent="0.2">
      <c r="A5249" s="292" t="str">
        <f>B5207</f>
        <v/>
      </c>
      <c r="B5249" s="293" t="str">
        <f>C5207</f>
        <v/>
      </c>
      <c r="C5249" s="104"/>
      <c r="D5249" s="104" t="s">
        <v>34</v>
      </c>
      <c r="E5249" s="105"/>
      <c r="F5249" s="295" t="s">
        <v>35</v>
      </c>
      <c r="G5249" s="294">
        <f>SUBTOTAL(9,G5212:G5248)</f>
        <v>0</v>
      </c>
    </row>
    <row r="5251" spans="1:123" ht="24" customHeight="1" x14ac:dyDescent="0.2">
      <c r="A5251" s="274" t="s">
        <v>37</v>
      </c>
      <c r="B5251" s="275"/>
      <c r="C5251" s="275"/>
      <c r="D5251" s="275"/>
      <c r="E5251" s="275"/>
      <c r="F5251" s="275"/>
      <c r="G5251" s="276"/>
    </row>
    <row r="5252" spans="1:123" ht="24" customHeight="1" x14ac:dyDescent="0.2">
      <c r="A5252" s="277" t="s">
        <v>602</v>
      </c>
      <c r="B5252" s="93" t="str">
        <f>Comitente</f>
        <v>DIRECCION PROVINCIAL DE ESPACIOS VERDES</v>
      </c>
      <c r="C5252" s="89"/>
      <c r="D5252" s="94"/>
      <c r="E5252" s="94"/>
      <c r="F5252" s="95"/>
      <c r="G5252" s="278"/>
    </row>
    <row r="5253" spans="1:123" ht="24" customHeight="1" x14ac:dyDescent="0.2">
      <c r="A5253" s="277" t="s">
        <v>603</v>
      </c>
      <c r="B5253" s="93">
        <f>Contratista</f>
        <v>0</v>
      </c>
      <c r="C5253" s="90"/>
      <c r="D5253" s="90"/>
      <c r="E5253" s="90"/>
      <c r="F5253" s="96"/>
      <c r="G5253" s="279"/>
    </row>
    <row r="5254" spans="1:123" ht="24" customHeight="1" x14ac:dyDescent="0.2">
      <c r="A5254" s="277" t="s">
        <v>24</v>
      </c>
      <c r="B5254" s="93" t="str">
        <f>Obra</f>
        <v>MANTENIMIENTO DEL ÁREA VERDE Y SISITEMA DE RIEGO DEL 
PARQUE BELGRANO E INFINITO POR DESCUBRIR - RENGLON 3</v>
      </c>
      <c r="C5254" s="90"/>
      <c r="D5254" s="90"/>
      <c r="E5254" s="90"/>
      <c r="F5254" s="96" t="s">
        <v>38</v>
      </c>
      <c r="G5254" s="280">
        <f>Fecha_Base</f>
        <v>44908</v>
      </c>
    </row>
    <row r="5255" spans="1:123" ht="24" customHeight="1" x14ac:dyDescent="0.2">
      <c r="A5255" s="281" t="s">
        <v>601</v>
      </c>
      <c r="B5255" s="91" t="str">
        <f>Ubicación</f>
        <v>CAPITAL</v>
      </c>
      <c r="C5255" s="91"/>
      <c r="D5255" s="97"/>
      <c r="E5255" s="98"/>
      <c r="G5255" s="282"/>
    </row>
    <row r="5256" spans="1:123" ht="24" customHeight="1" x14ac:dyDescent="0.2">
      <c r="A5256" s="281" t="s">
        <v>39</v>
      </c>
      <c r="B5256" s="100" t="str">
        <f>IFERROR(VALUE(LEFT(B5257,FIND(".",B5257)-1)),"")</f>
        <v/>
      </c>
      <c r="C5256" s="92" t="str">
        <f>IFERROR(VLOOKUP(B5256,Tabla_CyP,2,FALSE),"")</f>
        <v/>
      </c>
      <c r="E5256" s="98"/>
      <c r="G5256" s="282"/>
    </row>
    <row r="5257" spans="1:123" ht="24" customHeight="1" x14ac:dyDescent="0.2">
      <c r="A5257" s="281" t="s">
        <v>25</v>
      </c>
      <c r="B5257" s="101" t="str">
        <f>IFERROR(VLOOKUP(COUNTIF($A$1:A5257,"ANALISIS DE PRECIOS"),Tabla_NumeroItem,2,FALSE),"")</f>
        <v/>
      </c>
      <c r="C5257" s="92" t="str">
        <f>IFERROR(VLOOKUP(B5257,Tabla_CyP,2,FALSE),"")</f>
        <v/>
      </c>
      <c r="D5257" s="97"/>
      <c r="E5257" s="98"/>
      <c r="F5257" s="96" t="s">
        <v>26</v>
      </c>
      <c r="G5257" s="283" t="str">
        <f>IFERROR(VLOOKUP(B5257,Tabla_CyP,4,FALSE),"")</f>
        <v/>
      </c>
    </row>
    <row r="5258" spans="1:123" ht="24" customHeight="1" x14ac:dyDescent="0.2">
      <c r="A5258" s="281"/>
      <c r="B5258" s="91"/>
      <c r="D5258" s="97"/>
      <c r="E5258" s="98"/>
      <c r="G5258" s="282"/>
    </row>
    <row r="5259" spans="1:123" ht="24" customHeight="1" x14ac:dyDescent="0.2">
      <c r="A5259" s="331" t="s">
        <v>507</v>
      </c>
      <c r="B5259" s="332"/>
      <c r="C5259" s="333" t="s">
        <v>0</v>
      </c>
      <c r="D5259" s="333" t="s">
        <v>27</v>
      </c>
      <c r="E5259" s="335" t="s">
        <v>28</v>
      </c>
      <c r="F5259" s="337" t="s">
        <v>29</v>
      </c>
      <c r="G5259" s="337" t="s">
        <v>30</v>
      </c>
    </row>
    <row r="5260" spans="1:123" s="97" customFormat="1" ht="24" customHeight="1" x14ac:dyDescent="0.2">
      <c r="A5260" s="102" t="s">
        <v>508</v>
      </c>
      <c r="B5260" s="102" t="s">
        <v>509</v>
      </c>
      <c r="C5260" s="334"/>
      <c r="D5260" s="334"/>
      <c r="E5260" s="336"/>
      <c r="F5260" s="338"/>
      <c r="G5260" s="338"/>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284"/>
      <c r="B5261" s="103"/>
      <c r="C5261" s="143" t="s">
        <v>604</v>
      </c>
      <c r="D5261" s="104"/>
      <c r="E5261" s="105"/>
      <c r="F5261" s="106"/>
      <c r="G5261" s="285"/>
    </row>
    <row r="5262" spans="1:123" s="229" customFormat="1" ht="24" customHeight="1" x14ac:dyDescent="0.2">
      <c r="A5262" s="224" t="str">
        <f t="shared" ref="A5262:A5275" si="1576">IFERROR(VLOOKUP(C5262,Tabla_Insumos,4,FALSE),"")</f>
        <v/>
      </c>
      <c r="B5262" s="222" t="str">
        <f>IFERROR(VLOOKUP(C5262,Tabla_Insumos,5,FALSE),"")</f>
        <v/>
      </c>
      <c r="C5262" s="223"/>
      <c r="D5262" s="224" t="str">
        <f t="shared" ref="D5262:D5275" si="1577">IFERROR(VLOOKUP(C5262,Tabla_Insumos,2,FALSE),"")</f>
        <v/>
      </c>
      <c r="E5262" s="225"/>
      <c r="F5262" s="226">
        <f t="shared" ref="F5262:F5275" si="1578">IFERROR(VLOOKUP(C5262,Tabla_Insumos,3,FALSE),0)</f>
        <v>0</v>
      </c>
      <c r="G5262" s="286">
        <f>ROUND(E5262*F5262,2)</f>
        <v>0</v>
      </c>
    </row>
    <row r="5263" spans="1:123" s="229" customFormat="1" ht="24" customHeight="1" x14ac:dyDescent="0.2">
      <c r="A5263" s="224" t="str">
        <f t="shared" si="1576"/>
        <v/>
      </c>
      <c r="B5263" s="222" t="str">
        <f t="shared" ref="B5263:B5275" si="1579">IFERROR(VLOOKUP(C5263,Tabla_Insumos,5,FALSE),"")</f>
        <v/>
      </c>
      <c r="C5263" s="223"/>
      <c r="D5263" s="224" t="str">
        <f t="shared" si="1577"/>
        <v/>
      </c>
      <c r="E5263" s="225"/>
      <c r="F5263" s="226">
        <f t="shared" si="1578"/>
        <v>0</v>
      </c>
      <c r="G5263" s="286">
        <f t="shared" ref="G5263:G5275" si="1580">ROUND(E5263*F5263,2)</f>
        <v>0</v>
      </c>
    </row>
    <row r="5264" spans="1:123" s="229" customFormat="1" ht="24" customHeight="1" x14ac:dyDescent="0.2">
      <c r="A5264" s="224" t="str">
        <f t="shared" si="1576"/>
        <v/>
      </c>
      <c r="B5264" s="222" t="str">
        <f t="shared" si="1579"/>
        <v/>
      </c>
      <c r="C5264" s="223"/>
      <c r="D5264" s="224" t="str">
        <f t="shared" si="1577"/>
        <v/>
      </c>
      <c r="E5264" s="225"/>
      <c r="F5264" s="226">
        <f t="shared" si="1578"/>
        <v>0</v>
      </c>
      <c r="G5264" s="286">
        <f t="shared" si="1580"/>
        <v>0</v>
      </c>
    </row>
    <row r="5265" spans="1:7" s="229" customFormat="1" ht="24" customHeight="1" x14ac:dyDescent="0.2">
      <c r="A5265" s="224" t="str">
        <f t="shared" si="1576"/>
        <v/>
      </c>
      <c r="B5265" s="222" t="str">
        <f t="shared" si="1579"/>
        <v/>
      </c>
      <c r="C5265" s="223"/>
      <c r="D5265" s="224" t="str">
        <f t="shared" si="1577"/>
        <v/>
      </c>
      <c r="E5265" s="225"/>
      <c r="F5265" s="226">
        <f t="shared" si="1578"/>
        <v>0</v>
      </c>
      <c r="G5265" s="286">
        <f t="shared" si="1580"/>
        <v>0</v>
      </c>
    </row>
    <row r="5266" spans="1:7" s="229" customFormat="1" ht="24" customHeight="1" x14ac:dyDescent="0.2">
      <c r="A5266" s="224" t="str">
        <f t="shared" si="1576"/>
        <v/>
      </c>
      <c r="B5266" s="222" t="str">
        <f t="shared" si="1579"/>
        <v/>
      </c>
      <c r="C5266" s="223"/>
      <c r="D5266" s="224" t="str">
        <f t="shared" si="1577"/>
        <v/>
      </c>
      <c r="E5266" s="225"/>
      <c r="F5266" s="226">
        <f t="shared" si="1578"/>
        <v>0</v>
      </c>
      <c r="G5266" s="286">
        <f t="shared" si="1580"/>
        <v>0</v>
      </c>
    </row>
    <row r="5267" spans="1:7" s="229" customFormat="1" ht="24" customHeight="1" x14ac:dyDescent="0.2">
      <c r="A5267" s="224" t="str">
        <f t="shared" si="1576"/>
        <v/>
      </c>
      <c r="B5267" s="222" t="str">
        <f t="shared" si="1579"/>
        <v/>
      </c>
      <c r="C5267" s="223"/>
      <c r="D5267" s="224" t="str">
        <f t="shared" si="1577"/>
        <v/>
      </c>
      <c r="E5267" s="225"/>
      <c r="F5267" s="226">
        <f t="shared" si="1578"/>
        <v>0</v>
      </c>
      <c r="G5267" s="286">
        <f t="shared" si="1580"/>
        <v>0</v>
      </c>
    </row>
    <row r="5268" spans="1:7" s="229" customFormat="1" ht="24" customHeight="1" x14ac:dyDescent="0.2">
      <c r="A5268" s="224" t="str">
        <f t="shared" si="1576"/>
        <v/>
      </c>
      <c r="B5268" s="222" t="str">
        <f t="shared" si="1579"/>
        <v/>
      </c>
      <c r="C5268" s="223"/>
      <c r="D5268" s="224" t="str">
        <f t="shared" si="1577"/>
        <v/>
      </c>
      <c r="E5268" s="225"/>
      <c r="F5268" s="226">
        <f t="shared" si="1578"/>
        <v>0</v>
      </c>
      <c r="G5268" s="286">
        <f t="shared" si="1580"/>
        <v>0</v>
      </c>
    </row>
    <row r="5269" spans="1:7" s="229" customFormat="1" ht="24" customHeight="1" x14ac:dyDescent="0.2">
      <c r="A5269" s="224" t="str">
        <f t="shared" si="1576"/>
        <v/>
      </c>
      <c r="B5269" s="222" t="str">
        <f t="shared" si="1579"/>
        <v/>
      </c>
      <c r="C5269" s="223"/>
      <c r="D5269" s="224" t="str">
        <f t="shared" si="1577"/>
        <v/>
      </c>
      <c r="E5269" s="225"/>
      <c r="F5269" s="226">
        <f t="shared" si="1578"/>
        <v>0</v>
      </c>
      <c r="G5269" s="286">
        <f t="shared" si="1580"/>
        <v>0</v>
      </c>
    </row>
    <row r="5270" spans="1:7" s="229" customFormat="1" ht="24" customHeight="1" x14ac:dyDescent="0.2">
      <c r="A5270" s="224" t="str">
        <f t="shared" si="1576"/>
        <v/>
      </c>
      <c r="B5270" s="222" t="str">
        <f t="shared" si="1579"/>
        <v/>
      </c>
      <c r="C5270" s="223"/>
      <c r="D5270" s="224" t="str">
        <f t="shared" si="1577"/>
        <v/>
      </c>
      <c r="E5270" s="225"/>
      <c r="F5270" s="226">
        <f t="shared" si="1578"/>
        <v>0</v>
      </c>
      <c r="G5270" s="286">
        <f t="shared" si="1580"/>
        <v>0</v>
      </c>
    </row>
    <row r="5271" spans="1:7" s="229" customFormat="1" ht="24" customHeight="1" x14ac:dyDescent="0.2">
      <c r="A5271" s="224" t="str">
        <f t="shared" si="1576"/>
        <v/>
      </c>
      <c r="B5271" s="222" t="str">
        <f t="shared" si="1579"/>
        <v/>
      </c>
      <c r="C5271" s="223"/>
      <c r="D5271" s="224" t="str">
        <f t="shared" si="1577"/>
        <v/>
      </c>
      <c r="E5271" s="225"/>
      <c r="F5271" s="226">
        <f t="shared" si="1578"/>
        <v>0</v>
      </c>
      <c r="G5271" s="286">
        <f t="shared" si="1580"/>
        <v>0</v>
      </c>
    </row>
    <row r="5272" spans="1:7" s="229" customFormat="1" ht="24" customHeight="1" x14ac:dyDescent="0.2">
      <c r="A5272" s="224" t="str">
        <f t="shared" si="1576"/>
        <v/>
      </c>
      <c r="B5272" s="222" t="str">
        <f t="shared" si="1579"/>
        <v/>
      </c>
      <c r="C5272" s="223"/>
      <c r="D5272" s="224" t="str">
        <f t="shared" si="1577"/>
        <v/>
      </c>
      <c r="E5272" s="225"/>
      <c r="F5272" s="226">
        <f t="shared" si="1578"/>
        <v>0</v>
      </c>
      <c r="G5272" s="286">
        <f t="shared" si="1580"/>
        <v>0</v>
      </c>
    </row>
    <row r="5273" spans="1:7" s="229" customFormat="1" ht="24" customHeight="1" x14ac:dyDescent="0.2">
      <c r="A5273" s="224" t="str">
        <f t="shared" si="1576"/>
        <v/>
      </c>
      <c r="B5273" s="222" t="str">
        <f t="shared" si="1579"/>
        <v/>
      </c>
      <c r="C5273" s="223"/>
      <c r="D5273" s="224" t="str">
        <f t="shared" si="1577"/>
        <v/>
      </c>
      <c r="E5273" s="225"/>
      <c r="F5273" s="226">
        <f t="shared" si="1578"/>
        <v>0</v>
      </c>
      <c r="G5273" s="286">
        <f t="shared" si="1580"/>
        <v>0</v>
      </c>
    </row>
    <row r="5274" spans="1:7" s="229" customFormat="1" ht="24" customHeight="1" x14ac:dyDescent="0.2">
      <c r="A5274" s="224" t="str">
        <f t="shared" si="1576"/>
        <v/>
      </c>
      <c r="B5274" s="222" t="str">
        <f t="shared" si="1579"/>
        <v/>
      </c>
      <c r="C5274" s="223"/>
      <c r="D5274" s="224" t="str">
        <f t="shared" si="1577"/>
        <v/>
      </c>
      <c r="E5274" s="225"/>
      <c r="F5274" s="226">
        <f t="shared" si="1578"/>
        <v>0</v>
      </c>
      <c r="G5274" s="286">
        <f t="shared" si="1580"/>
        <v>0</v>
      </c>
    </row>
    <row r="5275" spans="1:7" s="229" customFormat="1" ht="24" customHeight="1" x14ac:dyDescent="0.2">
      <c r="A5275" s="224" t="str">
        <f t="shared" si="1576"/>
        <v/>
      </c>
      <c r="B5275" s="222" t="str">
        <f t="shared" si="1579"/>
        <v/>
      </c>
      <c r="C5275" s="223"/>
      <c r="D5275" s="224" t="str">
        <f t="shared" si="1577"/>
        <v/>
      </c>
      <c r="E5275" s="225"/>
      <c r="F5275" s="227">
        <f t="shared" si="1578"/>
        <v>0</v>
      </c>
      <c r="G5275" s="286">
        <f t="shared" si="1580"/>
        <v>0</v>
      </c>
    </row>
    <row r="5276" spans="1:7" ht="24" customHeight="1" x14ac:dyDescent="0.2">
      <c r="A5276" s="287"/>
      <c r="D5276" s="97"/>
      <c r="E5276" s="98"/>
      <c r="F5276" s="273" t="s">
        <v>31</v>
      </c>
      <c r="G5276" s="288">
        <f>SUBTOTAL(9,G5262:G5275)</f>
        <v>0</v>
      </c>
    </row>
    <row r="5277" spans="1:7" ht="24" customHeight="1" x14ac:dyDescent="0.2">
      <c r="A5277" s="287"/>
      <c r="C5277" s="107" t="s">
        <v>605</v>
      </c>
      <c r="D5277" s="97"/>
      <c r="E5277" s="98"/>
      <c r="G5277" s="289"/>
    </row>
    <row r="5278" spans="1:7" s="229" customFormat="1" ht="24" customHeight="1" x14ac:dyDescent="0.2">
      <c r="A5278" s="224" t="str">
        <f t="shared" ref="A5278:A5285" si="1581">IFERROR(VLOOKUP(C5278,Tabla_Insumos,4,FALSE),"")</f>
        <v/>
      </c>
      <c r="B5278" s="222">
        <f t="shared" ref="B5278:B5285" si="1582">IFERROR(VLOOKUP(A5278,Tabla_Indices,5,FALSE),"")</f>
        <v>0</v>
      </c>
      <c r="C5278" s="223"/>
      <c r="D5278" s="224" t="str">
        <f t="shared" ref="D5278:D5285" si="1583">IFERROR(VLOOKUP(C5278,Tabla_Insumos,2,FALSE),"")</f>
        <v/>
      </c>
      <c r="E5278" s="225"/>
      <c r="F5278" s="228">
        <f t="shared" ref="F5278:F5285" si="1584">IFERROR(VLOOKUP(C5278,Tabla_Insumos,3,FALSE),0)</f>
        <v>0</v>
      </c>
      <c r="G5278" s="286">
        <f>ROUND(E5278*F5278,2)</f>
        <v>0</v>
      </c>
    </row>
    <row r="5279" spans="1:7" s="229" customFormat="1" ht="24" customHeight="1" x14ac:dyDescent="0.2">
      <c r="A5279" s="224" t="str">
        <f t="shared" si="1581"/>
        <v/>
      </c>
      <c r="B5279" s="222">
        <f t="shared" si="1582"/>
        <v>0</v>
      </c>
      <c r="C5279" s="223"/>
      <c r="D5279" s="224" t="str">
        <f t="shared" si="1583"/>
        <v/>
      </c>
      <c r="E5279" s="225"/>
      <c r="F5279" s="228">
        <f t="shared" si="1584"/>
        <v>0</v>
      </c>
      <c r="G5279" s="286">
        <f>ROUND(E5279*F5279,2)</f>
        <v>0</v>
      </c>
    </row>
    <row r="5280" spans="1:7" s="229" customFormat="1" ht="24" customHeight="1" x14ac:dyDescent="0.2">
      <c r="A5280" s="224" t="str">
        <f t="shared" si="1581"/>
        <v/>
      </c>
      <c r="B5280" s="222">
        <f t="shared" si="1582"/>
        <v>0</v>
      </c>
      <c r="C5280" s="223"/>
      <c r="D5280" s="224" t="str">
        <f t="shared" si="1583"/>
        <v/>
      </c>
      <c r="E5280" s="225"/>
      <c r="F5280" s="228">
        <f t="shared" si="1584"/>
        <v>0</v>
      </c>
      <c r="G5280" s="286">
        <f t="shared" ref="G5280:G5285" si="1585">ROUND(E5280*F5280,2)</f>
        <v>0</v>
      </c>
    </row>
    <row r="5281" spans="1:7" s="229" customFormat="1" ht="24" customHeight="1" x14ac:dyDescent="0.2">
      <c r="A5281" s="224" t="str">
        <f t="shared" si="1581"/>
        <v/>
      </c>
      <c r="B5281" s="222">
        <f t="shared" si="1582"/>
        <v>0</v>
      </c>
      <c r="C5281" s="223"/>
      <c r="D5281" s="224" t="str">
        <f t="shared" si="1583"/>
        <v/>
      </c>
      <c r="E5281" s="225"/>
      <c r="F5281" s="228">
        <f t="shared" si="1584"/>
        <v>0</v>
      </c>
      <c r="G5281" s="286">
        <f t="shared" si="1585"/>
        <v>0</v>
      </c>
    </row>
    <row r="5282" spans="1:7" s="229" customFormat="1" ht="24" customHeight="1" x14ac:dyDescent="0.2">
      <c r="A5282" s="224" t="str">
        <f t="shared" si="1581"/>
        <v/>
      </c>
      <c r="B5282" s="222">
        <f t="shared" si="1582"/>
        <v>0</v>
      </c>
      <c r="C5282" s="223"/>
      <c r="D5282" s="224" t="str">
        <f t="shared" si="1583"/>
        <v/>
      </c>
      <c r="E5282" s="225"/>
      <c r="F5282" s="226">
        <f t="shared" si="1584"/>
        <v>0</v>
      </c>
      <c r="G5282" s="286">
        <f t="shared" si="1585"/>
        <v>0</v>
      </c>
    </row>
    <row r="5283" spans="1:7" s="229" customFormat="1" ht="24" customHeight="1" x14ac:dyDescent="0.2">
      <c r="A5283" s="224" t="str">
        <f t="shared" si="1581"/>
        <v/>
      </c>
      <c r="B5283" s="222">
        <f t="shared" si="1582"/>
        <v>0</v>
      </c>
      <c r="C5283" s="223"/>
      <c r="D5283" s="224" t="str">
        <f t="shared" si="1583"/>
        <v/>
      </c>
      <c r="E5283" s="225"/>
      <c r="F5283" s="226">
        <f t="shared" si="1584"/>
        <v>0</v>
      </c>
      <c r="G5283" s="286">
        <f t="shared" si="1585"/>
        <v>0</v>
      </c>
    </row>
    <row r="5284" spans="1:7" s="229" customFormat="1" ht="24" customHeight="1" x14ac:dyDescent="0.2">
      <c r="A5284" s="224" t="str">
        <f t="shared" si="1581"/>
        <v/>
      </c>
      <c r="B5284" s="222">
        <f t="shared" si="1582"/>
        <v>0</v>
      </c>
      <c r="C5284" s="223"/>
      <c r="D5284" s="224" t="str">
        <f t="shared" si="1583"/>
        <v/>
      </c>
      <c r="E5284" s="225"/>
      <c r="F5284" s="226">
        <f t="shared" si="1584"/>
        <v>0</v>
      </c>
      <c r="G5284" s="286">
        <f t="shared" si="1585"/>
        <v>0</v>
      </c>
    </row>
    <row r="5285" spans="1:7" s="229" customFormat="1" ht="24" customHeight="1" x14ac:dyDescent="0.2">
      <c r="A5285" s="224" t="str">
        <f t="shared" si="1581"/>
        <v/>
      </c>
      <c r="B5285" s="222">
        <f t="shared" si="1582"/>
        <v>0</v>
      </c>
      <c r="C5285" s="223"/>
      <c r="D5285" s="224" t="str">
        <f t="shared" si="1583"/>
        <v/>
      </c>
      <c r="E5285" s="225"/>
      <c r="F5285" s="226">
        <f t="shared" si="1584"/>
        <v>0</v>
      </c>
      <c r="G5285" s="286">
        <f t="shared" si="1585"/>
        <v>0</v>
      </c>
    </row>
    <row r="5286" spans="1:7" ht="24" customHeight="1" x14ac:dyDescent="0.2">
      <c r="A5286" s="287"/>
      <c r="D5286" s="97"/>
      <c r="E5286" s="98"/>
      <c r="F5286" s="273" t="s">
        <v>32</v>
      </c>
      <c r="G5286" s="288">
        <f>SUBTOTAL(9,G5278:G5285)</f>
        <v>0</v>
      </c>
    </row>
    <row r="5287" spans="1:7" ht="24" customHeight="1" x14ac:dyDescent="0.2">
      <c r="A5287" s="287"/>
      <c r="C5287" s="107" t="s">
        <v>606</v>
      </c>
      <c r="D5287" s="97"/>
      <c r="E5287" s="98"/>
      <c r="G5287" s="289"/>
    </row>
    <row r="5288" spans="1:7" s="229" customFormat="1" ht="24" customHeight="1" x14ac:dyDescent="0.2">
      <c r="A5288" s="224" t="str">
        <f t="shared" ref="A5288:A5296" si="1586">IFERROR(VLOOKUP(C5288,Tabla_Insumos,4,FALSE),"")</f>
        <v/>
      </c>
      <c r="B5288" s="222" t="str">
        <f t="shared" ref="B5288:B5296" si="1587">IFERROR(VLOOKUP(C5288,Tabla_Insumos,5,FALSE),"")</f>
        <v/>
      </c>
      <c r="C5288" s="223"/>
      <c r="D5288" s="224" t="str">
        <f t="shared" ref="D5288:D5296" si="1588">IFERROR(VLOOKUP(C5288,Tabla_Insumos,2,FALSE),"")</f>
        <v/>
      </c>
      <c r="E5288" s="225"/>
      <c r="F5288" s="226">
        <f t="shared" ref="F5288:F5296" si="1589">IFERROR(VLOOKUP(C5288,Tabla_Insumos,3,FALSE),0)</f>
        <v>0</v>
      </c>
      <c r="G5288" s="286">
        <f t="shared" ref="G5288:G5296" si="1590">ROUND(E5288*F5288,2)</f>
        <v>0</v>
      </c>
    </row>
    <row r="5289" spans="1:7" s="229" customFormat="1" ht="24" customHeight="1" x14ac:dyDescent="0.2">
      <c r="A5289" s="224" t="str">
        <f t="shared" si="1586"/>
        <v/>
      </c>
      <c r="B5289" s="222" t="str">
        <f t="shared" si="1587"/>
        <v/>
      </c>
      <c r="C5289" s="223"/>
      <c r="D5289" s="224" t="str">
        <f t="shared" si="1588"/>
        <v/>
      </c>
      <c r="E5289" s="225"/>
      <c r="F5289" s="226">
        <f t="shared" si="1589"/>
        <v>0</v>
      </c>
      <c r="G5289" s="286">
        <f t="shared" si="1590"/>
        <v>0</v>
      </c>
    </row>
    <row r="5290" spans="1:7" s="229" customFormat="1" ht="24" customHeight="1" x14ac:dyDescent="0.2">
      <c r="A5290" s="224" t="str">
        <f t="shared" si="1586"/>
        <v/>
      </c>
      <c r="B5290" s="222" t="str">
        <f t="shared" si="1587"/>
        <v/>
      </c>
      <c r="C5290" s="223"/>
      <c r="D5290" s="224" t="str">
        <f t="shared" si="1588"/>
        <v/>
      </c>
      <c r="E5290" s="225"/>
      <c r="F5290" s="226">
        <f t="shared" si="1589"/>
        <v>0</v>
      </c>
      <c r="G5290" s="286">
        <f t="shared" si="1590"/>
        <v>0</v>
      </c>
    </row>
    <row r="5291" spans="1:7" s="229" customFormat="1" ht="24" customHeight="1" x14ac:dyDescent="0.2">
      <c r="A5291" s="224" t="str">
        <f t="shared" si="1586"/>
        <v/>
      </c>
      <c r="B5291" s="222" t="str">
        <f t="shared" si="1587"/>
        <v/>
      </c>
      <c r="C5291" s="223"/>
      <c r="D5291" s="224" t="str">
        <f t="shared" si="1588"/>
        <v/>
      </c>
      <c r="E5291" s="225"/>
      <c r="F5291" s="226">
        <f t="shared" si="1589"/>
        <v>0</v>
      </c>
      <c r="G5291" s="286">
        <f t="shared" si="1590"/>
        <v>0</v>
      </c>
    </row>
    <row r="5292" spans="1:7" s="229" customFormat="1" ht="24" customHeight="1" x14ac:dyDescent="0.2">
      <c r="A5292" s="224" t="str">
        <f t="shared" si="1586"/>
        <v/>
      </c>
      <c r="B5292" s="222" t="str">
        <f t="shared" si="1587"/>
        <v/>
      </c>
      <c r="C5292" s="223"/>
      <c r="D5292" s="224" t="str">
        <f t="shared" si="1588"/>
        <v/>
      </c>
      <c r="E5292" s="225"/>
      <c r="F5292" s="226">
        <f t="shared" si="1589"/>
        <v>0</v>
      </c>
      <c r="G5292" s="286">
        <f t="shared" si="1590"/>
        <v>0</v>
      </c>
    </row>
    <row r="5293" spans="1:7" s="229" customFormat="1" ht="24" customHeight="1" x14ac:dyDescent="0.2">
      <c r="A5293" s="224" t="str">
        <f t="shared" si="1586"/>
        <v/>
      </c>
      <c r="B5293" s="222" t="str">
        <f t="shared" si="1587"/>
        <v/>
      </c>
      <c r="C5293" s="223"/>
      <c r="D5293" s="224" t="str">
        <f t="shared" si="1588"/>
        <v/>
      </c>
      <c r="E5293" s="225"/>
      <c r="F5293" s="226">
        <f t="shared" si="1589"/>
        <v>0</v>
      </c>
      <c r="G5293" s="286">
        <f t="shared" si="1590"/>
        <v>0</v>
      </c>
    </row>
    <row r="5294" spans="1:7" s="229" customFormat="1" ht="24" customHeight="1" x14ac:dyDescent="0.2">
      <c r="A5294" s="224" t="str">
        <f t="shared" si="1586"/>
        <v/>
      </c>
      <c r="B5294" s="222" t="str">
        <f t="shared" si="1587"/>
        <v/>
      </c>
      <c r="C5294" s="223"/>
      <c r="D5294" s="224" t="str">
        <f t="shared" si="1588"/>
        <v/>
      </c>
      <c r="E5294" s="225"/>
      <c r="F5294" s="226">
        <f t="shared" si="1589"/>
        <v>0</v>
      </c>
      <c r="G5294" s="286">
        <f t="shared" si="1590"/>
        <v>0</v>
      </c>
    </row>
    <row r="5295" spans="1:7" s="229" customFormat="1" ht="24" customHeight="1" x14ac:dyDescent="0.2">
      <c r="A5295" s="224" t="str">
        <f t="shared" si="1586"/>
        <v/>
      </c>
      <c r="B5295" s="222" t="str">
        <f t="shared" si="1587"/>
        <v/>
      </c>
      <c r="C5295" s="223"/>
      <c r="D5295" s="224" t="str">
        <f t="shared" si="1588"/>
        <v/>
      </c>
      <c r="E5295" s="225"/>
      <c r="F5295" s="226">
        <f t="shared" si="1589"/>
        <v>0</v>
      </c>
      <c r="G5295" s="286">
        <f t="shared" si="1590"/>
        <v>0</v>
      </c>
    </row>
    <row r="5296" spans="1:7" s="229" customFormat="1" ht="24" customHeight="1" x14ac:dyDescent="0.2">
      <c r="A5296" s="224" t="str">
        <f t="shared" si="1586"/>
        <v/>
      </c>
      <c r="B5296" s="222" t="str">
        <f t="shared" si="1587"/>
        <v/>
      </c>
      <c r="C5296" s="223"/>
      <c r="D5296" s="224" t="str">
        <f t="shared" si="1588"/>
        <v/>
      </c>
      <c r="E5296" s="225"/>
      <c r="F5296" s="226">
        <f t="shared" si="1589"/>
        <v>0</v>
      </c>
      <c r="G5296" s="286">
        <f t="shared" si="1590"/>
        <v>0</v>
      </c>
    </row>
    <row r="5297" spans="1:123" ht="24" customHeight="1" x14ac:dyDescent="0.2">
      <c r="A5297" s="290"/>
      <c r="B5297" s="97"/>
      <c r="D5297" s="97"/>
      <c r="E5297" s="98"/>
      <c r="F5297" s="273" t="s">
        <v>33</v>
      </c>
      <c r="G5297" s="288">
        <f>SUBTOTAL(9,G5288:G5296)</f>
        <v>0</v>
      </c>
    </row>
    <row r="5298" spans="1:123" ht="24" customHeight="1" x14ac:dyDescent="0.2">
      <c r="A5298" s="291"/>
      <c r="B5298" s="97"/>
      <c r="D5298" s="97"/>
      <c r="E5298" s="98"/>
      <c r="G5298" s="289"/>
    </row>
    <row r="5299" spans="1:123" ht="24" customHeight="1" x14ac:dyDescent="0.2">
      <c r="A5299" s="292" t="str">
        <f>B5257</f>
        <v/>
      </c>
      <c r="B5299" s="293" t="str">
        <f>C5257</f>
        <v/>
      </c>
      <c r="C5299" s="104"/>
      <c r="D5299" s="104" t="s">
        <v>34</v>
      </c>
      <c r="E5299" s="105"/>
      <c r="F5299" s="295" t="s">
        <v>35</v>
      </c>
      <c r="G5299" s="294">
        <f>SUBTOTAL(9,G5262:G5298)</f>
        <v>0</v>
      </c>
    </row>
    <row r="5301" spans="1:123" ht="24" customHeight="1" x14ac:dyDescent="0.2">
      <c r="A5301" s="274" t="s">
        <v>37</v>
      </c>
      <c r="B5301" s="275"/>
      <c r="C5301" s="275"/>
      <c r="D5301" s="275"/>
      <c r="E5301" s="275"/>
      <c r="F5301" s="275"/>
      <c r="G5301" s="276"/>
    </row>
    <row r="5302" spans="1:123" ht="24" customHeight="1" x14ac:dyDescent="0.2">
      <c r="A5302" s="277" t="s">
        <v>602</v>
      </c>
      <c r="B5302" s="93" t="str">
        <f>Comitente</f>
        <v>DIRECCION PROVINCIAL DE ESPACIOS VERDES</v>
      </c>
      <c r="C5302" s="89"/>
      <c r="D5302" s="94"/>
      <c r="E5302" s="94"/>
      <c r="F5302" s="95"/>
      <c r="G5302" s="278"/>
    </row>
    <row r="5303" spans="1:123" ht="24" customHeight="1" x14ac:dyDescent="0.2">
      <c r="A5303" s="277" t="s">
        <v>603</v>
      </c>
      <c r="B5303" s="93">
        <f>Contratista</f>
        <v>0</v>
      </c>
      <c r="C5303" s="90"/>
      <c r="D5303" s="90"/>
      <c r="E5303" s="90"/>
      <c r="F5303" s="96"/>
      <c r="G5303" s="279"/>
    </row>
    <row r="5304" spans="1:123" ht="24" customHeight="1" x14ac:dyDescent="0.2">
      <c r="A5304" s="277" t="s">
        <v>24</v>
      </c>
      <c r="B5304" s="93" t="str">
        <f>Obra</f>
        <v>MANTENIMIENTO DEL ÁREA VERDE Y SISITEMA DE RIEGO DEL 
PARQUE BELGRANO E INFINITO POR DESCUBRIR - RENGLON 3</v>
      </c>
      <c r="C5304" s="90"/>
      <c r="D5304" s="90"/>
      <c r="E5304" s="90"/>
      <c r="F5304" s="96" t="s">
        <v>38</v>
      </c>
      <c r="G5304" s="280">
        <f>Fecha_Base</f>
        <v>44908</v>
      </c>
    </row>
    <row r="5305" spans="1:123" ht="24" customHeight="1" x14ac:dyDescent="0.2">
      <c r="A5305" s="281" t="s">
        <v>601</v>
      </c>
      <c r="B5305" s="91" t="str">
        <f>Ubicación</f>
        <v>CAPITAL</v>
      </c>
      <c r="C5305" s="91"/>
      <c r="D5305" s="97"/>
      <c r="E5305" s="98"/>
      <c r="G5305" s="282"/>
    </row>
    <row r="5306" spans="1:123" ht="24" customHeight="1" x14ac:dyDescent="0.2">
      <c r="A5306" s="281" t="s">
        <v>39</v>
      </c>
      <c r="B5306" s="100" t="str">
        <f>IFERROR(VALUE(LEFT(B5307,FIND(".",B5307)-1)),"")</f>
        <v/>
      </c>
      <c r="C5306" s="92" t="str">
        <f>IFERROR(VLOOKUP(B5306,Tabla_CyP,2,FALSE),"")</f>
        <v/>
      </c>
      <c r="E5306" s="98"/>
      <c r="G5306" s="282"/>
    </row>
    <row r="5307" spans="1:123" ht="24" customHeight="1" x14ac:dyDescent="0.2">
      <c r="A5307" s="281" t="s">
        <v>25</v>
      </c>
      <c r="B5307" s="101" t="str">
        <f>IFERROR(VLOOKUP(COUNTIF($A$1:A5307,"ANALISIS DE PRECIOS"),Tabla_NumeroItem,2,FALSE),"")</f>
        <v/>
      </c>
      <c r="C5307" s="92" t="str">
        <f>IFERROR(VLOOKUP(B5307,Tabla_CyP,2,FALSE),"")</f>
        <v/>
      </c>
      <c r="D5307" s="97"/>
      <c r="E5307" s="98"/>
      <c r="F5307" s="96" t="s">
        <v>26</v>
      </c>
      <c r="G5307" s="283" t="str">
        <f>IFERROR(VLOOKUP(B5307,Tabla_CyP,4,FALSE),"")</f>
        <v/>
      </c>
    </row>
    <row r="5308" spans="1:123" ht="24" customHeight="1" x14ac:dyDescent="0.2">
      <c r="A5308" s="281"/>
      <c r="B5308" s="91"/>
      <c r="D5308" s="97"/>
      <c r="E5308" s="98"/>
      <c r="G5308" s="282"/>
    </row>
    <row r="5309" spans="1:123" ht="24" customHeight="1" x14ac:dyDescent="0.2">
      <c r="A5309" s="331" t="s">
        <v>507</v>
      </c>
      <c r="B5309" s="332"/>
      <c r="C5309" s="333" t="s">
        <v>0</v>
      </c>
      <c r="D5309" s="333" t="s">
        <v>27</v>
      </c>
      <c r="E5309" s="335" t="s">
        <v>28</v>
      </c>
      <c r="F5309" s="337" t="s">
        <v>29</v>
      </c>
      <c r="G5309" s="337" t="s">
        <v>30</v>
      </c>
    </row>
    <row r="5310" spans="1:123" s="97" customFormat="1" ht="24" customHeight="1" x14ac:dyDescent="0.2">
      <c r="A5310" s="102" t="s">
        <v>508</v>
      </c>
      <c r="B5310" s="102" t="s">
        <v>509</v>
      </c>
      <c r="C5310" s="334"/>
      <c r="D5310" s="334"/>
      <c r="E5310" s="336"/>
      <c r="F5310" s="338"/>
      <c r="G5310" s="338"/>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284"/>
      <c r="B5311" s="103"/>
      <c r="C5311" s="143" t="s">
        <v>604</v>
      </c>
      <c r="D5311" s="104"/>
      <c r="E5311" s="105"/>
      <c r="F5311" s="106"/>
      <c r="G5311" s="285"/>
    </row>
    <row r="5312" spans="1:123" s="229" customFormat="1" ht="24" customHeight="1" x14ac:dyDescent="0.2">
      <c r="A5312" s="224" t="str">
        <f t="shared" ref="A5312:A5325" si="1591">IFERROR(VLOOKUP(C5312,Tabla_Insumos,4,FALSE),"")</f>
        <v/>
      </c>
      <c r="B5312" s="222" t="str">
        <f>IFERROR(VLOOKUP(C5312,Tabla_Insumos,5,FALSE),"")</f>
        <v/>
      </c>
      <c r="C5312" s="223"/>
      <c r="D5312" s="224" t="str">
        <f t="shared" ref="D5312:D5325" si="1592">IFERROR(VLOOKUP(C5312,Tabla_Insumos,2,FALSE),"")</f>
        <v/>
      </c>
      <c r="E5312" s="225"/>
      <c r="F5312" s="226">
        <f t="shared" ref="F5312:F5325" si="1593">IFERROR(VLOOKUP(C5312,Tabla_Insumos,3,FALSE),0)</f>
        <v>0</v>
      </c>
      <c r="G5312" s="286">
        <f>ROUND(E5312*F5312,2)</f>
        <v>0</v>
      </c>
    </row>
    <row r="5313" spans="1:7" s="229" customFormat="1" ht="24" customHeight="1" x14ac:dyDescent="0.2">
      <c r="A5313" s="224" t="str">
        <f t="shared" si="1591"/>
        <v/>
      </c>
      <c r="B5313" s="222" t="str">
        <f t="shared" ref="B5313:B5325" si="1594">IFERROR(VLOOKUP(C5313,Tabla_Insumos,5,FALSE),"")</f>
        <v/>
      </c>
      <c r="C5313" s="223"/>
      <c r="D5313" s="224" t="str">
        <f t="shared" si="1592"/>
        <v/>
      </c>
      <c r="E5313" s="225"/>
      <c r="F5313" s="226">
        <f t="shared" si="1593"/>
        <v>0</v>
      </c>
      <c r="G5313" s="286">
        <f t="shared" ref="G5313:G5325" si="1595">ROUND(E5313*F5313,2)</f>
        <v>0</v>
      </c>
    </row>
    <row r="5314" spans="1:7" s="229" customFormat="1" ht="24" customHeight="1" x14ac:dyDescent="0.2">
      <c r="A5314" s="224" t="str">
        <f t="shared" si="1591"/>
        <v/>
      </c>
      <c r="B5314" s="222" t="str">
        <f t="shared" si="1594"/>
        <v/>
      </c>
      <c r="C5314" s="223"/>
      <c r="D5314" s="224" t="str">
        <f t="shared" si="1592"/>
        <v/>
      </c>
      <c r="E5314" s="225"/>
      <c r="F5314" s="226">
        <f t="shared" si="1593"/>
        <v>0</v>
      </c>
      <c r="G5314" s="286">
        <f t="shared" si="1595"/>
        <v>0</v>
      </c>
    </row>
    <row r="5315" spans="1:7" s="229" customFormat="1" ht="24" customHeight="1" x14ac:dyDescent="0.2">
      <c r="A5315" s="224" t="str">
        <f t="shared" si="1591"/>
        <v/>
      </c>
      <c r="B5315" s="222" t="str">
        <f t="shared" si="1594"/>
        <v/>
      </c>
      <c r="C5315" s="223"/>
      <c r="D5315" s="224" t="str">
        <f t="shared" si="1592"/>
        <v/>
      </c>
      <c r="E5315" s="225"/>
      <c r="F5315" s="226">
        <f t="shared" si="1593"/>
        <v>0</v>
      </c>
      <c r="G5315" s="286">
        <f t="shared" si="1595"/>
        <v>0</v>
      </c>
    </row>
    <row r="5316" spans="1:7" s="229" customFormat="1" ht="24" customHeight="1" x14ac:dyDescent="0.2">
      <c r="A5316" s="224" t="str">
        <f t="shared" si="1591"/>
        <v/>
      </c>
      <c r="B5316" s="222" t="str">
        <f t="shared" si="1594"/>
        <v/>
      </c>
      <c r="C5316" s="223"/>
      <c r="D5316" s="224" t="str">
        <f t="shared" si="1592"/>
        <v/>
      </c>
      <c r="E5316" s="225"/>
      <c r="F5316" s="226">
        <f t="shared" si="1593"/>
        <v>0</v>
      </c>
      <c r="G5316" s="286">
        <f t="shared" si="1595"/>
        <v>0</v>
      </c>
    </row>
    <row r="5317" spans="1:7" s="229" customFormat="1" ht="24" customHeight="1" x14ac:dyDescent="0.2">
      <c r="A5317" s="224" t="str">
        <f t="shared" si="1591"/>
        <v/>
      </c>
      <c r="B5317" s="222" t="str">
        <f t="shared" si="1594"/>
        <v/>
      </c>
      <c r="C5317" s="223"/>
      <c r="D5317" s="224" t="str">
        <f t="shared" si="1592"/>
        <v/>
      </c>
      <c r="E5317" s="225"/>
      <c r="F5317" s="226">
        <f t="shared" si="1593"/>
        <v>0</v>
      </c>
      <c r="G5317" s="286">
        <f t="shared" si="1595"/>
        <v>0</v>
      </c>
    </row>
    <row r="5318" spans="1:7" s="229" customFormat="1" ht="24" customHeight="1" x14ac:dyDescent="0.2">
      <c r="A5318" s="224" t="str">
        <f t="shared" si="1591"/>
        <v/>
      </c>
      <c r="B5318" s="222" t="str">
        <f t="shared" si="1594"/>
        <v/>
      </c>
      <c r="C5318" s="223"/>
      <c r="D5318" s="224" t="str">
        <f t="shared" si="1592"/>
        <v/>
      </c>
      <c r="E5318" s="225"/>
      <c r="F5318" s="226">
        <f t="shared" si="1593"/>
        <v>0</v>
      </c>
      <c r="G5318" s="286">
        <f t="shared" si="1595"/>
        <v>0</v>
      </c>
    </row>
    <row r="5319" spans="1:7" s="229" customFormat="1" ht="24" customHeight="1" x14ac:dyDescent="0.2">
      <c r="A5319" s="224" t="str">
        <f t="shared" si="1591"/>
        <v/>
      </c>
      <c r="B5319" s="222" t="str">
        <f t="shared" si="1594"/>
        <v/>
      </c>
      <c r="C5319" s="223"/>
      <c r="D5319" s="224" t="str">
        <f t="shared" si="1592"/>
        <v/>
      </c>
      <c r="E5319" s="225"/>
      <c r="F5319" s="226">
        <f t="shared" si="1593"/>
        <v>0</v>
      </c>
      <c r="G5319" s="286">
        <f t="shared" si="1595"/>
        <v>0</v>
      </c>
    </row>
    <row r="5320" spans="1:7" s="229" customFormat="1" ht="24" customHeight="1" x14ac:dyDescent="0.2">
      <c r="A5320" s="224" t="str">
        <f t="shared" si="1591"/>
        <v/>
      </c>
      <c r="B5320" s="222" t="str">
        <f t="shared" si="1594"/>
        <v/>
      </c>
      <c r="C5320" s="223"/>
      <c r="D5320" s="224" t="str">
        <f t="shared" si="1592"/>
        <v/>
      </c>
      <c r="E5320" s="225"/>
      <c r="F5320" s="226">
        <f t="shared" si="1593"/>
        <v>0</v>
      </c>
      <c r="G5320" s="286">
        <f t="shared" si="1595"/>
        <v>0</v>
      </c>
    </row>
    <row r="5321" spans="1:7" s="229" customFormat="1" ht="24" customHeight="1" x14ac:dyDescent="0.2">
      <c r="A5321" s="224" t="str">
        <f t="shared" si="1591"/>
        <v/>
      </c>
      <c r="B5321" s="222" t="str">
        <f t="shared" si="1594"/>
        <v/>
      </c>
      <c r="C5321" s="223"/>
      <c r="D5321" s="224" t="str">
        <f t="shared" si="1592"/>
        <v/>
      </c>
      <c r="E5321" s="225"/>
      <c r="F5321" s="226">
        <f t="shared" si="1593"/>
        <v>0</v>
      </c>
      <c r="G5321" s="286">
        <f t="shared" si="1595"/>
        <v>0</v>
      </c>
    </row>
    <row r="5322" spans="1:7" s="229" customFormat="1" ht="24" customHeight="1" x14ac:dyDescent="0.2">
      <c r="A5322" s="224" t="str">
        <f t="shared" si="1591"/>
        <v/>
      </c>
      <c r="B5322" s="222" t="str">
        <f t="shared" si="1594"/>
        <v/>
      </c>
      <c r="C5322" s="223"/>
      <c r="D5322" s="224" t="str">
        <f t="shared" si="1592"/>
        <v/>
      </c>
      <c r="E5322" s="225"/>
      <c r="F5322" s="226">
        <f t="shared" si="1593"/>
        <v>0</v>
      </c>
      <c r="G5322" s="286">
        <f t="shared" si="1595"/>
        <v>0</v>
      </c>
    </row>
    <row r="5323" spans="1:7" s="229" customFormat="1" ht="24" customHeight="1" x14ac:dyDescent="0.2">
      <c r="A5323" s="224" t="str">
        <f t="shared" si="1591"/>
        <v/>
      </c>
      <c r="B5323" s="222" t="str">
        <f t="shared" si="1594"/>
        <v/>
      </c>
      <c r="C5323" s="223"/>
      <c r="D5323" s="224" t="str">
        <f t="shared" si="1592"/>
        <v/>
      </c>
      <c r="E5323" s="225"/>
      <c r="F5323" s="226">
        <f t="shared" si="1593"/>
        <v>0</v>
      </c>
      <c r="G5323" s="286">
        <f t="shared" si="1595"/>
        <v>0</v>
      </c>
    </row>
    <row r="5324" spans="1:7" s="229" customFormat="1" ht="24" customHeight="1" x14ac:dyDescent="0.2">
      <c r="A5324" s="224" t="str">
        <f t="shared" si="1591"/>
        <v/>
      </c>
      <c r="B5324" s="222" t="str">
        <f t="shared" si="1594"/>
        <v/>
      </c>
      <c r="C5324" s="223"/>
      <c r="D5324" s="224" t="str">
        <f t="shared" si="1592"/>
        <v/>
      </c>
      <c r="E5324" s="225"/>
      <c r="F5324" s="226">
        <f t="shared" si="1593"/>
        <v>0</v>
      </c>
      <c r="G5324" s="286">
        <f t="shared" si="1595"/>
        <v>0</v>
      </c>
    </row>
    <row r="5325" spans="1:7" s="229" customFormat="1" ht="24" customHeight="1" x14ac:dyDescent="0.2">
      <c r="A5325" s="224" t="str">
        <f t="shared" si="1591"/>
        <v/>
      </c>
      <c r="B5325" s="222" t="str">
        <f t="shared" si="1594"/>
        <v/>
      </c>
      <c r="C5325" s="223"/>
      <c r="D5325" s="224" t="str">
        <f t="shared" si="1592"/>
        <v/>
      </c>
      <c r="E5325" s="225"/>
      <c r="F5325" s="227">
        <f t="shared" si="1593"/>
        <v>0</v>
      </c>
      <c r="G5325" s="286">
        <f t="shared" si="1595"/>
        <v>0</v>
      </c>
    </row>
    <row r="5326" spans="1:7" ht="24" customHeight="1" x14ac:dyDescent="0.2">
      <c r="A5326" s="287"/>
      <c r="D5326" s="97"/>
      <c r="E5326" s="98"/>
      <c r="F5326" s="273" t="s">
        <v>31</v>
      </c>
      <c r="G5326" s="288">
        <f>SUBTOTAL(9,G5312:G5325)</f>
        <v>0</v>
      </c>
    </row>
    <row r="5327" spans="1:7" ht="24" customHeight="1" x14ac:dyDescent="0.2">
      <c r="A5327" s="287"/>
      <c r="C5327" s="107" t="s">
        <v>605</v>
      </c>
      <c r="D5327" s="97"/>
      <c r="E5327" s="98"/>
      <c r="G5327" s="289"/>
    </row>
    <row r="5328" spans="1:7" s="229" customFormat="1" ht="24" customHeight="1" x14ac:dyDescent="0.2">
      <c r="A5328" s="224" t="str">
        <f t="shared" ref="A5328:A5335" si="1596">IFERROR(VLOOKUP(C5328,Tabla_Insumos,4,FALSE),"")</f>
        <v/>
      </c>
      <c r="B5328" s="222">
        <f t="shared" ref="B5328:B5335" si="1597">IFERROR(VLOOKUP(A5328,Tabla_Indices,5,FALSE),"")</f>
        <v>0</v>
      </c>
      <c r="C5328" s="223"/>
      <c r="D5328" s="224" t="str">
        <f t="shared" ref="D5328:D5335" si="1598">IFERROR(VLOOKUP(C5328,Tabla_Insumos,2,FALSE),"")</f>
        <v/>
      </c>
      <c r="E5328" s="225"/>
      <c r="F5328" s="228">
        <f t="shared" ref="F5328:F5335" si="1599">IFERROR(VLOOKUP(C5328,Tabla_Insumos,3,FALSE),0)</f>
        <v>0</v>
      </c>
      <c r="G5328" s="286">
        <f>ROUND(E5328*F5328,2)</f>
        <v>0</v>
      </c>
    </row>
    <row r="5329" spans="1:7" s="229" customFormat="1" ht="24" customHeight="1" x14ac:dyDescent="0.2">
      <c r="A5329" s="224" t="str">
        <f t="shared" si="1596"/>
        <v/>
      </c>
      <c r="B5329" s="222">
        <f t="shared" si="1597"/>
        <v>0</v>
      </c>
      <c r="C5329" s="223"/>
      <c r="D5329" s="224" t="str">
        <f t="shared" si="1598"/>
        <v/>
      </c>
      <c r="E5329" s="225"/>
      <c r="F5329" s="228">
        <f t="shared" si="1599"/>
        <v>0</v>
      </c>
      <c r="G5329" s="286">
        <f>ROUND(E5329*F5329,2)</f>
        <v>0</v>
      </c>
    </row>
    <row r="5330" spans="1:7" s="229" customFormat="1" ht="24" customHeight="1" x14ac:dyDescent="0.2">
      <c r="A5330" s="224" t="str">
        <f t="shared" si="1596"/>
        <v/>
      </c>
      <c r="B5330" s="222">
        <f t="shared" si="1597"/>
        <v>0</v>
      </c>
      <c r="C5330" s="223"/>
      <c r="D5330" s="224" t="str">
        <f t="shared" si="1598"/>
        <v/>
      </c>
      <c r="E5330" s="225"/>
      <c r="F5330" s="228">
        <f t="shared" si="1599"/>
        <v>0</v>
      </c>
      <c r="G5330" s="286">
        <f t="shared" ref="G5330:G5335" si="1600">ROUND(E5330*F5330,2)</f>
        <v>0</v>
      </c>
    </row>
    <row r="5331" spans="1:7" s="229" customFormat="1" ht="24" customHeight="1" x14ac:dyDescent="0.2">
      <c r="A5331" s="224" t="str">
        <f t="shared" si="1596"/>
        <v/>
      </c>
      <c r="B5331" s="222">
        <f t="shared" si="1597"/>
        <v>0</v>
      </c>
      <c r="C5331" s="223"/>
      <c r="D5331" s="224" t="str">
        <f t="shared" si="1598"/>
        <v/>
      </c>
      <c r="E5331" s="225"/>
      <c r="F5331" s="228">
        <f t="shared" si="1599"/>
        <v>0</v>
      </c>
      <c r="G5331" s="286">
        <f t="shared" si="1600"/>
        <v>0</v>
      </c>
    </row>
    <row r="5332" spans="1:7" s="229" customFormat="1" ht="24" customHeight="1" x14ac:dyDescent="0.2">
      <c r="A5332" s="224" t="str">
        <f t="shared" si="1596"/>
        <v/>
      </c>
      <c r="B5332" s="222">
        <f t="shared" si="1597"/>
        <v>0</v>
      </c>
      <c r="C5332" s="223"/>
      <c r="D5332" s="224" t="str">
        <f t="shared" si="1598"/>
        <v/>
      </c>
      <c r="E5332" s="225"/>
      <c r="F5332" s="226">
        <f t="shared" si="1599"/>
        <v>0</v>
      </c>
      <c r="G5332" s="286">
        <f t="shared" si="1600"/>
        <v>0</v>
      </c>
    </row>
    <row r="5333" spans="1:7" s="229" customFormat="1" ht="24" customHeight="1" x14ac:dyDescent="0.2">
      <c r="A5333" s="224" t="str">
        <f t="shared" si="1596"/>
        <v/>
      </c>
      <c r="B5333" s="222">
        <f t="shared" si="1597"/>
        <v>0</v>
      </c>
      <c r="C5333" s="223"/>
      <c r="D5333" s="224" t="str">
        <f t="shared" si="1598"/>
        <v/>
      </c>
      <c r="E5333" s="225"/>
      <c r="F5333" s="226">
        <f t="shared" si="1599"/>
        <v>0</v>
      </c>
      <c r="G5333" s="286">
        <f t="shared" si="1600"/>
        <v>0</v>
      </c>
    </row>
    <row r="5334" spans="1:7" s="229" customFormat="1" ht="24" customHeight="1" x14ac:dyDescent="0.2">
      <c r="A5334" s="224" t="str">
        <f t="shared" si="1596"/>
        <v/>
      </c>
      <c r="B5334" s="222">
        <f t="shared" si="1597"/>
        <v>0</v>
      </c>
      <c r="C5334" s="223"/>
      <c r="D5334" s="224" t="str">
        <f t="shared" si="1598"/>
        <v/>
      </c>
      <c r="E5334" s="225"/>
      <c r="F5334" s="226">
        <f t="shared" si="1599"/>
        <v>0</v>
      </c>
      <c r="G5334" s="286">
        <f t="shared" si="1600"/>
        <v>0</v>
      </c>
    </row>
    <row r="5335" spans="1:7" s="229" customFormat="1" ht="24" customHeight="1" x14ac:dyDescent="0.2">
      <c r="A5335" s="224" t="str">
        <f t="shared" si="1596"/>
        <v/>
      </c>
      <c r="B5335" s="222">
        <f t="shared" si="1597"/>
        <v>0</v>
      </c>
      <c r="C5335" s="223"/>
      <c r="D5335" s="224" t="str">
        <f t="shared" si="1598"/>
        <v/>
      </c>
      <c r="E5335" s="225"/>
      <c r="F5335" s="226">
        <f t="shared" si="1599"/>
        <v>0</v>
      </c>
      <c r="G5335" s="286">
        <f t="shared" si="1600"/>
        <v>0</v>
      </c>
    </row>
    <row r="5336" spans="1:7" ht="24" customHeight="1" x14ac:dyDescent="0.2">
      <c r="A5336" s="287"/>
      <c r="D5336" s="97"/>
      <c r="E5336" s="98"/>
      <c r="F5336" s="273" t="s">
        <v>32</v>
      </c>
      <c r="G5336" s="288">
        <f>SUBTOTAL(9,G5328:G5335)</f>
        <v>0</v>
      </c>
    </row>
    <row r="5337" spans="1:7" ht="24" customHeight="1" x14ac:dyDescent="0.2">
      <c r="A5337" s="287"/>
      <c r="C5337" s="107" t="s">
        <v>606</v>
      </c>
      <c r="D5337" s="97"/>
      <c r="E5337" s="98"/>
      <c r="G5337" s="289"/>
    </row>
    <row r="5338" spans="1:7" s="229" customFormat="1" ht="24" customHeight="1" x14ac:dyDescent="0.2">
      <c r="A5338" s="224" t="str">
        <f t="shared" ref="A5338:A5346" si="1601">IFERROR(VLOOKUP(C5338,Tabla_Insumos,4,FALSE),"")</f>
        <v/>
      </c>
      <c r="B5338" s="222" t="str">
        <f t="shared" ref="B5338:B5346" si="1602">IFERROR(VLOOKUP(C5338,Tabla_Insumos,5,FALSE),"")</f>
        <v/>
      </c>
      <c r="C5338" s="223"/>
      <c r="D5338" s="224" t="str">
        <f t="shared" ref="D5338:D5346" si="1603">IFERROR(VLOOKUP(C5338,Tabla_Insumos,2,FALSE),"")</f>
        <v/>
      </c>
      <c r="E5338" s="225"/>
      <c r="F5338" s="226">
        <f t="shared" ref="F5338:F5346" si="1604">IFERROR(VLOOKUP(C5338,Tabla_Insumos,3,FALSE),0)</f>
        <v>0</v>
      </c>
      <c r="G5338" s="286">
        <f t="shared" ref="G5338:G5346" si="1605">ROUND(E5338*F5338,2)</f>
        <v>0</v>
      </c>
    </row>
    <row r="5339" spans="1:7" s="229" customFormat="1" ht="24" customHeight="1" x14ac:dyDescent="0.2">
      <c r="A5339" s="224" t="str">
        <f t="shared" si="1601"/>
        <v/>
      </c>
      <c r="B5339" s="222" t="str">
        <f t="shared" si="1602"/>
        <v/>
      </c>
      <c r="C5339" s="223"/>
      <c r="D5339" s="224" t="str">
        <f t="shared" si="1603"/>
        <v/>
      </c>
      <c r="E5339" s="225"/>
      <c r="F5339" s="226">
        <f t="shared" si="1604"/>
        <v>0</v>
      </c>
      <c r="G5339" s="286">
        <f t="shared" si="1605"/>
        <v>0</v>
      </c>
    </row>
    <row r="5340" spans="1:7" s="229" customFormat="1" ht="24" customHeight="1" x14ac:dyDescent="0.2">
      <c r="A5340" s="224" t="str">
        <f t="shared" si="1601"/>
        <v/>
      </c>
      <c r="B5340" s="222" t="str">
        <f t="shared" si="1602"/>
        <v/>
      </c>
      <c r="C5340" s="223"/>
      <c r="D5340" s="224" t="str">
        <f t="shared" si="1603"/>
        <v/>
      </c>
      <c r="E5340" s="225"/>
      <c r="F5340" s="226">
        <f t="shared" si="1604"/>
        <v>0</v>
      </c>
      <c r="G5340" s="286">
        <f t="shared" si="1605"/>
        <v>0</v>
      </c>
    </row>
    <row r="5341" spans="1:7" s="229" customFormat="1" ht="24" customHeight="1" x14ac:dyDescent="0.2">
      <c r="A5341" s="224" t="str">
        <f t="shared" si="1601"/>
        <v/>
      </c>
      <c r="B5341" s="222" t="str">
        <f t="shared" si="1602"/>
        <v/>
      </c>
      <c r="C5341" s="223"/>
      <c r="D5341" s="224" t="str">
        <f t="shared" si="1603"/>
        <v/>
      </c>
      <c r="E5341" s="225"/>
      <c r="F5341" s="226">
        <f t="shared" si="1604"/>
        <v>0</v>
      </c>
      <c r="G5341" s="286">
        <f t="shared" si="1605"/>
        <v>0</v>
      </c>
    </row>
    <row r="5342" spans="1:7" s="229" customFormat="1" ht="24" customHeight="1" x14ac:dyDescent="0.2">
      <c r="A5342" s="224" t="str">
        <f t="shared" si="1601"/>
        <v/>
      </c>
      <c r="B5342" s="222" t="str">
        <f t="shared" si="1602"/>
        <v/>
      </c>
      <c r="C5342" s="223"/>
      <c r="D5342" s="224" t="str">
        <f t="shared" si="1603"/>
        <v/>
      </c>
      <c r="E5342" s="225"/>
      <c r="F5342" s="226">
        <f t="shared" si="1604"/>
        <v>0</v>
      </c>
      <c r="G5342" s="286">
        <f t="shared" si="1605"/>
        <v>0</v>
      </c>
    </row>
    <row r="5343" spans="1:7" s="229" customFormat="1" ht="24" customHeight="1" x14ac:dyDescent="0.2">
      <c r="A5343" s="224" t="str">
        <f t="shared" si="1601"/>
        <v/>
      </c>
      <c r="B5343" s="222" t="str">
        <f t="shared" si="1602"/>
        <v/>
      </c>
      <c r="C5343" s="223"/>
      <c r="D5343" s="224" t="str">
        <f t="shared" si="1603"/>
        <v/>
      </c>
      <c r="E5343" s="225"/>
      <c r="F5343" s="226">
        <f t="shared" si="1604"/>
        <v>0</v>
      </c>
      <c r="G5343" s="286">
        <f t="shared" si="1605"/>
        <v>0</v>
      </c>
    </row>
    <row r="5344" spans="1:7" s="229" customFormat="1" ht="24" customHeight="1" x14ac:dyDescent="0.2">
      <c r="A5344" s="224" t="str">
        <f t="shared" si="1601"/>
        <v/>
      </c>
      <c r="B5344" s="222" t="str">
        <f t="shared" si="1602"/>
        <v/>
      </c>
      <c r="C5344" s="223"/>
      <c r="D5344" s="224" t="str">
        <f t="shared" si="1603"/>
        <v/>
      </c>
      <c r="E5344" s="225"/>
      <c r="F5344" s="226">
        <f t="shared" si="1604"/>
        <v>0</v>
      </c>
      <c r="G5344" s="286">
        <f t="shared" si="1605"/>
        <v>0</v>
      </c>
    </row>
    <row r="5345" spans="1:123" s="229" customFormat="1" ht="24" customHeight="1" x14ac:dyDescent="0.2">
      <c r="A5345" s="224" t="str">
        <f t="shared" si="1601"/>
        <v/>
      </c>
      <c r="B5345" s="222" t="str">
        <f t="shared" si="1602"/>
        <v/>
      </c>
      <c r="C5345" s="223"/>
      <c r="D5345" s="224" t="str">
        <f t="shared" si="1603"/>
        <v/>
      </c>
      <c r="E5345" s="225"/>
      <c r="F5345" s="226">
        <f t="shared" si="1604"/>
        <v>0</v>
      </c>
      <c r="G5345" s="286">
        <f t="shared" si="1605"/>
        <v>0</v>
      </c>
    </row>
    <row r="5346" spans="1:123" s="229" customFormat="1" ht="24" customHeight="1" x14ac:dyDescent="0.2">
      <c r="A5346" s="224" t="str">
        <f t="shared" si="1601"/>
        <v/>
      </c>
      <c r="B5346" s="222" t="str">
        <f t="shared" si="1602"/>
        <v/>
      </c>
      <c r="C5346" s="223"/>
      <c r="D5346" s="224" t="str">
        <f t="shared" si="1603"/>
        <v/>
      </c>
      <c r="E5346" s="225"/>
      <c r="F5346" s="226">
        <f t="shared" si="1604"/>
        <v>0</v>
      </c>
      <c r="G5346" s="286">
        <f t="shared" si="1605"/>
        <v>0</v>
      </c>
    </row>
    <row r="5347" spans="1:123" ht="24" customHeight="1" x14ac:dyDescent="0.2">
      <c r="A5347" s="290"/>
      <c r="B5347" s="97"/>
      <c r="D5347" s="97"/>
      <c r="E5347" s="98"/>
      <c r="F5347" s="273" t="s">
        <v>33</v>
      </c>
      <c r="G5347" s="288">
        <f>SUBTOTAL(9,G5338:G5346)</f>
        <v>0</v>
      </c>
    </row>
    <row r="5348" spans="1:123" ht="24" customHeight="1" x14ac:dyDescent="0.2">
      <c r="A5348" s="291"/>
      <c r="B5348" s="97"/>
      <c r="D5348" s="97"/>
      <c r="E5348" s="98"/>
      <c r="G5348" s="289"/>
    </row>
    <row r="5349" spans="1:123" ht="24" customHeight="1" x14ac:dyDescent="0.2">
      <c r="A5349" s="292" t="str">
        <f>B5307</f>
        <v/>
      </c>
      <c r="B5349" s="293" t="str">
        <f>C5307</f>
        <v/>
      </c>
      <c r="C5349" s="104"/>
      <c r="D5349" s="104" t="s">
        <v>34</v>
      </c>
      <c r="E5349" s="105"/>
      <c r="F5349" s="295" t="s">
        <v>35</v>
      </c>
      <c r="G5349" s="294">
        <f>SUBTOTAL(9,G5312:G5348)</f>
        <v>0</v>
      </c>
    </row>
    <row r="5351" spans="1:123" ht="24" customHeight="1" x14ac:dyDescent="0.2">
      <c r="A5351" s="274" t="s">
        <v>37</v>
      </c>
      <c r="B5351" s="275"/>
      <c r="C5351" s="275"/>
      <c r="D5351" s="275"/>
      <c r="E5351" s="275"/>
      <c r="F5351" s="275"/>
      <c r="G5351" s="276"/>
    </row>
    <row r="5352" spans="1:123" ht="24" customHeight="1" x14ac:dyDescent="0.2">
      <c r="A5352" s="277" t="s">
        <v>602</v>
      </c>
      <c r="B5352" s="93" t="str">
        <f>Comitente</f>
        <v>DIRECCION PROVINCIAL DE ESPACIOS VERDES</v>
      </c>
      <c r="C5352" s="89"/>
      <c r="D5352" s="94"/>
      <c r="E5352" s="94"/>
      <c r="F5352" s="95"/>
      <c r="G5352" s="278"/>
    </row>
    <row r="5353" spans="1:123" ht="24" customHeight="1" x14ac:dyDescent="0.2">
      <c r="A5353" s="277" t="s">
        <v>603</v>
      </c>
      <c r="B5353" s="93">
        <f>Contratista</f>
        <v>0</v>
      </c>
      <c r="C5353" s="90"/>
      <c r="D5353" s="90"/>
      <c r="E5353" s="90"/>
      <c r="F5353" s="96"/>
      <c r="G5353" s="279"/>
    </row>
    <row r="5354" spans="1:123" ht="24" customHeight="1" x14ac:dyDescent="0.2">
      <c r="A5354" s="277" t="s">
        <v>24</v>
      </c>
      <c r="B5354" s="93" t="str">
        <f>Obra</f>
        <v>MANTENIMIENTO DEL ÁREA VERDE Y SISITEMA DE RIEGO DEL 
PARQUE BELGRANO E INFINITO POR DESCUBRIR - RENGLON 3</v>
      </c>
      <c r="C5354" s="90"/>
      <c r="D5354" s="90"/>
      <c r="E5354" s="90"/>
      <c r="F5354" s="96" t="s">
        <v>38</v>
      </c>
      <c r="G5354" s="280">
        <f>Fecha_Base</f>
        <v>44908</v>
      </c>
    </row>
    <row r="5355" spans="1:123" ht="24" customHeight="1" x14ac:dyDescent="0.2">
      <c r="A5355" s="281" t="s">
        <v>601</v>
      </c>
      <c r="B5355" s="91" t="str">
        <f>Ubicación</f>
        <v>CAPITAL</v>
      </c>
      <c r="C5355" s="91"/>
      <c r="D5355" s="97"/>
      <c r="E5355" s="98"/>
      <c r="G5355" s="282"/>
    </row>
    <row r="5356" spans="1:123" ht="24" customHeight="1" x14ac:dyDescent="0.2">
      <c r="A5356" s="281" t="s">
        <v>39</v>
      </c>
      <c r="B5356" s="100" t="str">
        <f>IFERROR(VALUE(LEFT(B5357,FIND(".",B5357)-1)),"")</f>
        <v/>
      </c>
      <c r="C5356" s="92" t="str">
        <f>IFERROR(VLOOKUP(B5356,Tabla_CyP,2,FALSE),"")</f>
        <v/>
      </c>
      <c r="E5356" s="98"/>
      <c r="G5356" s="282"/>
    </row>
    <row r="5357" spans="1:123" ht="24" customHeight="1" x14ac:dyDescent="0.2">
      <c r="A5357" s="281" t="s">
        <v>25</v>
      </c>
      <c r="B5357" s="101" t="str">
        <f>IFERROR(VLOOKUP(COUNTIF($A$1:A5357,"ANALISIS DE PRECIOS"),Tabla_NumeroItem,2,FALSE),"")</f>
        <v/>
      </c>
      <c r="C5357" s="92" t="str">
        <f>IFERROR(VLOOKUP(B5357,Tabla_CyP,2,FALSE),"")</f>
        <v/>
      </c>
      <c r="D5357" s="97"/>
      <c r="E5357" s="98"/>
      <c r="F5357" s="96" t="s">
        <v>26</v>
      </c>
      <c r="G5357" s="283" t="str">
        <f>IFERROR(VLOOKUP(B5357,Tabla_CyP,4,FALSE),"")</f>
        <v/>
      </c>
    </row>
    <row r="5358" spans="1:123" ht="24" customHeight="1" x14ac:dyDescent="0.2">
      <c r="A5358" s="281"/>
      <c r="B5358" s="91"/>
      <c r="D5358" s="97"/>
      <c r="E5358" s="98"/>
      <c r="G5358" s="282"/>
    </row>
    <row r="5359" spans="1:123" ht="24" customHeight="1" x14ac:dyDescent="0.2">
      <c r="A5359" s="331" t="s">
        <v>507</v>
      </c>
      <c r="B5359" s="332"/>
      <c r="C5359" s="333" t="s">
        <v>0</v>
      </c>
      <c r="D5359" s="333" t="s">
        <v>27</v>
      </c>
      <c r="E5359" s="335" t="s">
        <v>28</v>
      </c>
      <c r="F5359" s="337" t="s">
        <v>29</v>
      </c>
      <c r="G5359" s="337" t="s">
        <v>30</v>
      </c>
    </row>
    <row r="5360" spans="1:123" s="97" customFormat="1" ht="24" customHeight="1" x14ac:dyDescent="0.2">
      <c r="A5360" s="102" t="s">
        <v>508</v>
      </c>
      <c r="B5360" s="102" t="s">
        <v>509</v>
      </c>
      <c r="C5360" s="334"/>
      <c r="D5360" s="334"/>
      <c r="E5360" s="336"/>
      <c r="F5360" s="338"/>
      <c r="G5360" s="338"/>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284"/>
      <c r="B5361" s="103"/>
      <c r="C5361" s="143" t="s">
        <v>604</v>
      </c>
      <c r="D5361" s="104"/>
      <c r="E5361" s="105"/>
      <c r="F5361" s="106"/>
      <c r="G5361" s="285"/>
    </row>
    <row r="5362" spans="1:7" s="229" customFormat="1" ht="24" customHeight="1" x14ac:dyDescent="0.2">
      <c r="A5362" s="224" t="str">
        <f t="shared" ref="A5362:A5375" si="1606">IFERROR(VLOOKUP(C5362,Tabla_Insumos,4,FALSE),"")</f>
        <v/>
      </c>
      <c r="B5362" s="222" t="str">
        <f>IFERROR(VLOOKUP(C5362,Tabla_Insumos,5,FALSE),"")</f>
        <v/>
      </c>
      <c r="C5362" s="223"/>
      <c r="D5362" s="224" t="str">
        <f t="shared" ref="D5362:D5375" si="1607">IFERROR(VLOOKUP(C5362,Tabla_Insumos,2,FALSE),"")</f>
        <v/>
      </c>
      <c r="E5362" s="225"/>
      <c r="F5362" s="226">
        <f t="shared" ref="F5362:F5375" si="1608">IFERROR(VLOOKUP(C5362,Tabla_Insumos,3,FALSE),0)</f>
        <v>0</v>
      </c>
      <c r="G5362" s="286">
        <f>ROUND(E5362*F5362,2)</f>
        <v>0</v>
      </c>
    </row>
    <row r="5363" spans="1:7" s="229" customFormat="1" ht="24" customHeight="1" x14ac:dyDescent="0.2">
      <c r="A5363" s="224" t="str">
        <f t="shared" si="1606"/>
        <v/>
      </c>
      <c r="B5363" s="222" t="str">
        <f t="shared" ref="B5363:B5375" si="1609">IFERROR(VLOOKUP(C5363,Tabla_Insumos,5,FALSE),"")</f>
        <v/>
      </c>
      <c r="C5363" s="223"/>
      <c r="D5363" s="224" t="str">
        <f t="shared" si="1607"/>
        <v/>
      </c>
      <c r="E5363" s="225"/>
      <c r="F5363" s="226">
        <f t="shared" si="1608"/>
        <v>0</v>
      </c>
      <c r="G5363" s="286">
        <f t="shared" ref="G5363:G5375" si="1610">ROUND(E5363*F5363,2)</f>
        <v>0</v>
      </c>
    </row>
    <row r="5364" spans="1:7" s="229" customFormat="1" ht="24" customHeight="1" x14ac:dyDescent="0.2">
      <c r="A5364" s="224" t="str">
        <f t="shared" si="1606"/>
        <v/>
      </c>
      <c r="B5364" s="222" t="str">
        <f t="shared" si="1609"/>
        <v/>
      </c>
      <c r="C5364" s="223"/>
      <c r="D5364" s="224" t="str">
        <f t="shared" si="1607"/>
        <v/>
      </c>
      <c r="E5364" s="225"/>
      <c r="F5364" s="226">
        <f t="shared" si="1608"/>
        <v>0</v>
      </c>
      <c r="G5364" s="286">
        <f t="shared" si="1610"/>
        <v>0</v>
      </c>
    </row>
    <row r="5365" spans="1:7" s="229" customFormat="1" ht="24" customHeight="1" x14ac:dyDescent="0.2">
      <c r="A5365" s="224" t="str">
        <f t="shared" si="1606"/>
        <v/>
      </c>
      <c r="B5365" s="222" t="str">
        <f t="shared" si="1609"/>
        <v/>
      </c>
      <c r="C5365" s="223"/>
      <c r="D5365" s="224" t="str">
        <f t="shared" si="1607"/>
        <v/>
      </c>
      <c r="E5365" s="225"/>
      <c r="F5365" s="226">
        <f t="shared" si="1608"/>
        <v>0</v>
      </c>
      <c r="G5365" s="286">
        <f t="shared" si="1610"/>
        <v>0</v>
      </c>
    </row>
    <row r="5366" spans="1:7" s="229" customFormat="1" ht="24" customHeight="1" x14ac:dyDescent="0.2">
      <c r="A5366" s="224" t="str">
        <f t="shared" si="1606"/>
        <v/>
      </c>
      <c r="B5366" s="222" t="str">
        <f t="shared" si="1609"/>
        <v/>
      </c>
      <c r="C5366" s="223"/>
      <c r="D5366" s="224" t="str">
        <f t="shared" si="1607"/>
        <v/>
      </c>
      <c r="E5366" s="225"/>
      <c r="F5366" s="226">
        <f t="shared" si="1608"/>
        <v>0</v>
      </c>
      <c r="G5366" s="286">
        <f t="shared" si="1610"/>
        <v>0</v>
      </c>
    </row>
    <row r="5367" spans="1:7" s="229" customFormat="1" ht="24" customHeight="1" x14ac:dyDescent="0.2">
      <c r="A5367" s="224" t="str">
        <f t="shared" si="1606"/>
        <v/>
      </c>
      <c r="B5367" s="222" t="str">
        <f t="shared" si="1609"/>
        <v/>
      </c>
      <c r="C5367" s="223"/>
      <c r="D5367" s="224" t="str">
        <f t="shared" si="1607"/>
        <v/>
      </c>
      <c r="E5367" s="225"/>
      <c r="F5367" s="226">
        <f t="shared" si="1608"/>
        <v>0</v>
      </c>
      <c r="G5367" s="286">
        <f t="shared" si="1610"/>
        <v>0</v>
      </c>
    </row>
    <row r="5368" spans="1:7" s="229" customFormat="1" ht="24" customHeight="1" x14ac:dyDescent="0.2">
      <c r="A5368" s="224" t="str">
        <f t="shared" si="1606"/>
        <v/>
      </c>
      <c r="B5368" s="222" t="str">
        <f t="shared" si="1609"/>
        <v/>
      </c>
      <c r="C5368" s="223"/>
      <c r="D5368" s="224" t="str">
        <f t="shared" si="1607"/>
        <v/>
      </c>
      <c r="E5368" s="225"/>
      <c r="F5368" s="226">
        <f t="shared" si="1608"/>
        <v>0</v>
      </c>
      <c r="G5368" s="286">
        <f t="shared" si="1610"/>
        <v>0</v>
      </c>
    </row>
    <row r="5369" spans="1:7" s="229" customFormat="1" ht="24" customHeight="1" x14ac:dyDescent="0.2">
      <c r="A5369" s="224" t="str">
        <f t="shared" si="1606"/>
        <v/>
      </c>
      <c r="B5369" s="222" t="str">
        <f t="shared" si="1609"/>
        <v/>
      </c>
      <c r="C5369" s="223"/>
      <c r="D5369" s="224" t="str">
        <f t="shared" si="1607"/>
        <v/>
      </c>
      <c r="E5369" s="225"/>
      <c r="F5369" s="226">
        <f t="shared" si="1608"/>
        <v>0</v>
      </c>
      <c r="G5369" s="286">
        <f t="shared" si="1610"/>
        <v>0</v>
      </c>
    </row>
    <row r="5370" spans="1:7" s="229" customFormat="1" ht="24" customHeight="1" x14ac:dyDescent="0.2">
      <c r="A5370" s="224" t="str">
        <f t="shared" si="1606"/>
        <v/>
      </c>
      <c r="B5370" s="222" t="str">
        <f t="shared" si="1609"/>
        <v/>
      </c>
      <c r="C5370" s="223"/>
      <c r="D5370" s="224" t="str">
        <f t="shared" si="1607"/>
        <v/>
      </c>
      <c r="E5370" s="225"/>
      <c r="F5370" s="226">
        <f t="shared" si="1608"/>
        <v>0</v>
      </c>
      <c r="G5370" s="286">
        <f t="shared" si="1610"/>
        <v>0</v>
      </c>
    </row>
    <row r="5371" spans="1:7" s="229" customFormat="1" ht="24" customHeight="1" x14ac:dyDescent="0.2">
      <c r="A5371" s="224" t="str">
        <f t="shared" si="1606"/>
        <v/>
      </c>
      <c r="B5371" s="222" t="str">
        <f t="shared" si="1609"/>
        <v/>
      </c>
      <c r="C5371" s="223"/>
      <c r="D5371" s="224" t="str">
        <f t="shared" si="1607"/>
        <v/>
      </c>
      <c r="E5371" s="225"/>
      <c r="F5371" s="226">
        <f t="shared" si="1608"/>
        <v>0</v>
      </c>
      <c r="G5371" s="286">
        <f t="shared" si="1610"/>
        <v>0</v>
      </c>
    </row>
    <row r="5372" spans="1:7" s="229" customFormat="1" ht="24" customHeight="1" x14ac:dyDescent="0.2">
      <c r="A5372" s="224" t="str">
        <f t="shared" si="1606"/>
        <v/>
      </c>
      <c r="B5372" s="222" t="str">
        <f t="shared" si="1609"/>
        <v/>
      </c>
      <c r="C5372" s="223"/>
      <c r="D5372" s="224" t="str">
        <f t="shared" si="1607"/>
        <v/>
      </c>
      <c r="E5372" s="225"/>
      <c r="F5372" s="226">
        <f t="shared" si="1608"/>
        <v>0</v>
      </c>
      <c r="G5372" s="286">
        <f t="shared" si="1610"/>
        <v>0</v>
      </c>
    </row>
    <row r="5373" spans="1:7" s="229" customFormat="1" ht="24" customHeight="1" x14ac:dyDescent="0.2">
      <c r="A5373" s="224" t="str">
        <f t="shared" si="1606"/>
        <v/>
      </c>
      <c r="B5373" s="222" t="str">
        <f t="shared" si="1609"/>
        <v/>
      </c>
      <c r="C5373" s="223"/>
      <c r="D5373" s="224" t="str">
        <f t="shared" si="1607"/>
        <v/>
      </c>
      <c r="E5373" s="225"/>
      <c r="F5373" s="226">
        <f t="shared" si="1608"/>
        <v>0</v>
      </c>
      <c r="G5373" s="286">
        <f t="shared" si="1610"/>
        <v>0</v>
      </c>
    </row>
    <row r="5374" spans="1:7" s="229" customFormat="1" ht="24" customHeight="1" x14ac:dyDescent="0.2">
      <c r="A5374" s="224" t="str">
        <f t="shared" si="1606"/>
        <v/>
      </c>
      <c r="B5374" s="222" t="str">
        <f t="shared" si="1609"/>
        <v/>
      </c>
      <c r="C5374" s="223"/>
      <c r="D5374" s="224" t="str">
        <f t="shared" si="1607"/>
        <v/>
      </c>
      <c r="E5374" s="225"/>
      <c r="F5374" s="226">
        <f t="shared" si="1608"/>
        <v>0</v>
      </c>
      <c r="G5374" s="286">
        <f t="shared" si="1610"/>
        <v>0</v>
      </c>
    </row>
    <row r="5375" spans="1:7" s="229" customFormat="1" ht="24" customHeight="1" x14ac:dyDescent="0.2">
      <c r="A5375" s="224" t="str">
        <f t="shared" si="1606"/>
        <v/>
      </c>
      <c r="B5375" s="222" t="str">
        <f t="shared" si="1609"/>
        <v/>
      </c>
      <c r="C5375" s="223"/>
      <c r="D5375" s="224" t="str">
        <f t="shared" si="1607"/>
        <v/>
      </c>
      <c r="E5375" s="225"/>
      <c r="F5375" s="227">
        <f t="shared" si="1608"/>
        <v>0</v>
      </c>
      <c r="G5375" s="286">
        <f t="shared" si="1610"/>
        <v>0</v>
      </c>
    </row>
    <row r="5376" spans="1:7" ht="24" customHeight="1" x14ac:dyDescent="0.2">
      <c r="A5376" s="287"/>
      <c r="D5376" s="97"/>
      <c r="E5376" s="98"/>
      <c r="F5376" s="273" t="s">
        <v>31</v>
      </c>
      <c r="G5376" s="288">
        <f>SUBTOTAL(9,G5362:G5375)</f>
        <v>0</v>
      </c>
    </row>
    <row r="5377" spans="1:7" ht="24" customHeight="1" x14ac:dyDescent="0.2">
      <c r="A5377" s="287"/>
      <c r="C5377" s="107" t="s">
        <v>605</v>
      </c>
      <c r="D5377" s="97"/>
      <c r="E5377" s="98"/>
      <c r="G5377" s="289"/>
    </row>
    <row r="5378" spans="1:7" s="229" customFormat="1" ht="24" customHeight="1" x14ac:dyDescent="0.2">
      <c r="A5378" s="224" t="str">
        <f t="shared" ref="A5378:A5385" si="1611">IFERROR(VLOOKUP(C5378,Tabla_Insumos,4,FALSE),"")</f>
        <v/>
      </c>
      <c r="B5378" s="222">
        <f t="shared" ref="B5378:B5385" si="1612">IFERROR(VLOOKUP(A5378,Tabla_Indices,5,FALSE),"")</f>
        <v>0</v>
      </c>
      <c r="C5378" s="223"/>
      <c r="D5378" s="224" t="str">
        <f t="shared" ref="D5378:D5385" si="1613">IFERROR(VLOOKUP(C5378,Tabla_Insumos,2,FALSE),"")</f>
        <v/>
      </c>
      <c r="E5378" s="225"/>
      <c r="F5378" s="228">
        <f t="shared" ref="F5378:F5385" si="1614">IFERROR(VLOOKUP(C5378,Tabla_Insumos,3,FALSE),0)</f>
        <v>0</v>
      </c>
      <c r="G5378" s="286">
        <f>ROUND(E5378*F5378,2)</f>
        <v>0</v>
      </c>
    </row>
    <row r="5379" spans="1:7" s="229" customFormat="1" ht="24" customHeight="1" x14ac:dyDescent="0.2">
      <c r="A5379" s="224" t="str">
        <f t="shared" si="1611"/>
        <v/>
      </c>
      <c r="B5379" s="222">
        <f t="shared" si="1612"/>
        <v>0</v>
      </c>
      <c r="C5379" s="223"/>
      <c r="D5379" s="224" t="str">
        <f t="shared" si="1613"/>
        <v/>
      </c>
      <c r="E5379" s="225"/>
      <c r="F5379" s="228">
        <f t="shared" si="1614"/>
        <v>0</v>
      </c>
      <c r="G5379" s="286">
        <f>ROUND(E5379*F5379,2)</f>
        <v>0</v>
      </c>
    </row>
    <row r="5380" spans="1:7" s="229" customFormat="1" ht="24" customHeight="1" x14ac:dyDescent="0.2">
      <c r="A5380" s="224" t="str">
        <f t="shared" si="1611"/>
        <v/>
      </c>
      <c r="B5380" s="222">
        <f t="shared" si="1612"/>
        <v>0</v>
      </c>
      <c r="C5380" s="223"/>
      <c r="D5380" s="224" t="str">
        <f t="shared" si="1613"/>
        <v/>
      </c>
      <c r="E5380" s="225"/>
      <c r="F5380" s="228">
        <f t="shared" si="1614"/>
        <v>0</v>
      </c>
      <c r="G5380" s="286">
        <f t="shared" ref="G5380:G5385" si="1615">ROUND(E5380*F5380,2)</f>
        <v>0</v>
      </c>
    </row>
    <row r="5381" spans="1:7" s="229" customFormat="1" ht="24" customHeight="1" x14ac:dyDescent="0.2">
      <c r="A5381" s="224" t="str">
        <f t="shared" si="1611"/>
        <v/>
      </c>
      <c r="B5381" s="222">
        <f t="shared" si="1612"/>
        <v>0</v>
      </c>
      <c r="C5381" s="223"/>
      <c r="D5381" s="224" t="str">
        <f t="shared" si="1613"/>
        <v/>
      </c>
      <c r="E5381" s="225"/>
      <c r="F5381" s="228">
        <f t="shared" si="1614"/>
        <v>0</v>
      </c>
      <c r="G5381" s="286">
        <f t="shared" si="1615"/>
        <v>0</v>
      </c>
    </row>
    <row r="5382" spans="1:7" s="229" customFormat="1" ht="24" customHeight="1" x14ac:dyDescent="0.2">
      <c r="A5382" s="224" t="str">
        <f t="shared" si="1611"/>
        <v/>
      </c>
      <c r="B5382" s="222">
        <f t="shared" si="1612"/>
        <v>0</v>
      </c>
      <c r="C5382" s="223"/>
      <c r="D5382" s="224" t="str">
        <f t="shared" si="1613"/>
        <v/>
      </c>
      <c r="E5382" s="225"/>
      <c r="F5382" s="226">
        <f t="shared" si="1614"/>
        <v>0</v>
      </c>
      <c r="G5382" s="286">
        <f t="shared" si="1615"/>
        <v>0</v>
      </c>
    </row>
    <row r="5383" spans="1:7" s="229" customFormat="1" ht="24" customHeight="1" x14ac:dyDescent="0.2">
      <c r="A5383" s="224" t="str">
        <f t="shared" si="1611"/>
        <v/>
      </c>
      <c r="B5383" s="222">
        <f t="shared" si="1612"/>
        <v>0</v>
      </c>
      <c r="C5383" s="223"/>
      <c r="D5383" s="224" t="str">
        <f t="shared" si="1613"/>
        <v/>
      </c>
      <c r="E5383" s="225"/>
      <c r="F5383" s="226">
        <f t="shared" si="1614"/>
        <v>0</v>
      </c>
      <c r="G5383" s="286">
        <f t="shared" si="1615"/>
        <v>0</v>
      </c>
    </row>
    <row r="5384" spans="1:7" s="229" customFormat="1" ht="24" customHeight="1" x14ac:dyDescent="0.2">
      <c r="A5384" s="224" t="str">
        <f t="shared" si="1611"/>
        <v/>
      </c>
      <c r="B5384" s="222">
        <f t="shared" si="1612"/>
        <v>0</v>
      </c>
      <c r="C5384" s="223"/>
      <c r="D5384" s="224" t="str">
        <f t="shared" si="1613"/>
        <v/>
      </c>
      <c r="E5384" s="225"/>
      <c r="F5384" s="226">
        <f t="shared" si="1614"/>
        <v>0</v>
      </c>
      <c r="G5384" s="286">
        <f t="shared" si="1615"/>
        <v>0</v>
      </c>
    </row>
    <row r="5385" spans="1:7" s="229" customFormat="1" ht="24" customHeight="1" x14ac:dyDescent="0.2">
      <c r="A5385" s="224" t="str">
        <f t="shared" si="1611"/>
        <v/>
      </c>
      <c r="B5385" s="222">
        <f t="shared" si="1612"/>
        <v>0</v>
      </c>
      <c r="C5385" s="223"/>
      <c r="D5385" s="224" t="str">
        <f t="shared" si="1613"/>
        <v/>
      </c>
      <c r="E5385" s="225"/>
      <c r="F5385" s="226">
        <f t="shared" si="1614"/>
        <v>0</v>
      </c>
      <c r="G5385" s="286">
        <f t="shared" si="1615"/>
        <v>0</v>
      </c>
    </row>
    <row r="5386" spans="1:7" ht="24" customHeight="1" x14ac:dyDescent="0.2">
      <c r="A5386" s="287"/>
      <c r="D5386" s="97"/>
      <c r="E5386" s="98"/>
      <c r="F5386" s="273" t="s">
        <v>32</v>
      </c>
      <c r="G5386" s="288">
        <f>SUBTOTAL(9,G5378:G5385)</f>
        <v>0</v>
      </c>
    </row>
    <row r="5387" spans="1:7" ht="24" customHeight="1" x14ac:dyDescent="0.2">
      <c r="A5387" s="287"/>
      <c r="C5387" s="107" t="s">
        <v>606</v>
      </c>
      <c r="D5387" s="97"/>
      <c r="E5387" s="98"/>
      <c r="G5387" s="289"/>
    </row>
    <row r="5388" spans="1:7" s="229" customFormat="1" ht="24" customHeight="1" x14ac:dyDescent="0.2">
      <c r="A5388" s="224" t="str">
        <f t="shared" ref="A5388:A5396" si="1616">IFERROR(VLOOKUP(C5388,Tabla_Insumos,4,FALSE),"")</f>
        <v/>
      </c>
      <c r="B5388" s="222" t="str">
        <f t="shared" ref="B5388:B5396" si="1617">IFERROR(VLOOKUP(C5388,Tabla_Insumos,5,FALSE),"")</f>
        <v/>
      </c>
      <c r="C5388" s="223"/>
      <c r="D5388" s="224" t="str">
        <f t="shared" ref="D5388:D5396" si="1618">IFERROR(VLOOKUP(C5388,Tabla_Insumos,2,FALSE),"")</f>
        <v/>
      </c>
      <c r="E5388" s="225"/>
      <c r="F5388" s="226">
        <f t="shared" ref="F5388:F5396" si="1619">IFERROR(VLOOKUP(C5388,Tabla_Insumos,3,FALSE),0)</f>
        <v>0</v>
      </c>
      <c r="G5388" s="286">
        <f t="shared" ref="G5388:G5396" si="1620">ROUND(E5388*F5388,2)</f>
        <v>0</v>
      </c>
    </row>
    <row r="5389" spans="1:7" s="229" customFormat="1" ht="24" customHeight="1" x14ac:dyDescent="0.2">
      <c r="A5389" s="224" t="str">
        <f t="shared" si="1616"/>
        <v/>
      </c>
      <c r="B5389" s="222" t="str">
        <f t="shared" si="1617"/>
        <v/>
      </c>
      <c r="C5389" s="223"/>
      <c r="D5389" s="224" t="str">
        <f t="shared" si="1618"/>
        <v/>
      </c>
      <c r="E5389" s="225"/>
      <c r="F5389" s="226">
        <f t="shared" si="1619"/>
        <v>0</v>
      </c>
      <c r="G5389" s="286">
        <f t="shared" si="1620"/>
        <v>0</v>
      </c>
    </row>
    <row r="5390" spans="1:7" s="229" customFormat="1" ht="24" customHeight="1" x14ac:dyDescent="0.2">
      <c r="A5390" s="224" t="str">
        <f t="shared" si="1616"/>
        <v/>
      </c>
      <c r="B5390" s="222" t="str">
        <f t="shared" si="1617"/>
        <v/>
      </c>
      <c r="C5390" s="223"/>
      <c r="D5390" s="224" t="str">
        <f t="shared" si="1618"/>
        <v/>
      </c>
      <c r="E5390" s="225"/>
      <c r="F5390" s="226">
        <f t="shared" si="1619"/>
        <v>0</v>
      </c>
      <c r="G5390" s="286">
        <f t="shared" si="1620"/>
        <v>0</v>
      </c>
    </row>
    <row r="5391" spans="1:7" s="229" customFormat="1" ht="24" customHeight="1" x14ac:dyDescent="0.2">
      <c r="A5391" s="224" t="str">
        <f t="shared" si="1616"/>
        <v/>
      </c>
      <c r="B5391" s="222" t="str">
        <f t="shared" si="1617"/>
        <v/>
      </c>
      <c r="C5391" s="223"/>
      <c r="D5391" s="224" t="str">
        <f t="shared" si="1618"/>
        <v/>
      </c>
      <c r="E5391" s="225"/>
      <c r="F5391" s="226">
        <f t="shared" si="1619"/>
        <v>0</v>
      </c>
      <c r="G5391" s="286">
        <f t="shared" si="1620"/>
        <v>0</v>
      </c>
    </row>
    <row r="5392" spans="1:7" s="229" customFormat="1" ht="24" customHeight="1" x14ac:dyDescent="0.2">
      <c r="A5392" s="224" t="str">
        <f t="shared" si="1616"/>
        <v/>
      </c>
      <c r="B5392" s="222" t="str">
        <f t="shared" si="1617"/>
        <v/>
      </c>
      <c r="C5392" s="223"/>
      <c r="D5392" s="224" t="str">
        <f t="shared" si="1618"/>
        <v/>
      </c>
      <c r="E5392" s="225"/>
      <c r="F5392" s="226">
        <f t="shared" si="1619"/>
        <v>0</v>
      </c>
      <c r="G5392" s="286">
        <f t="shared" si="1620"/>
        <v>0</v>
      </c>
    </row>
    <row r="5393" spans="1:7" s="229" customFormat="1" ht="24" customHeight="1" x14ac:dyDescent="0.2">
      <c r="A5393" s="224" t="str">
        <f t="shared" si="1616"/>
        <v/>
      </c>
      <c r="B5393" s="222" t="str">
        <f t="shared" si="1617"/>
        <v/>
      </c>
      <c r="C5393" s="223"/>
      <c r="D5393" s="224" t="str">
        <f t="shared" si="1618"/>
        <v/>
      </c>
      <c r="E5393" s="225"/>
      <c r="F5393" s="226">
        <f t="shared" si="1619"/>
        <v>0</v>
      </c>
      <c r="G5393" s="286">
        <f t="shared" si="1620"/>
        <v>0</v>
      </c>
    </row>
    <row r="5394" spans="1:7" s="229" customFormat="1" ht="24" customHeight="1" x14ac:dyDescent="0.2">
      <c r="A5394" s="224" t="str">
        <f t="shared" si="1616"/>
        <v/>
      </c>
      <c r="B5394" s="222" t="str">
        <f t="shared" si="1617"/>
        <v/>
      </c>
      <c r="C5394" s="223"/>
      <c r="D5394" s="224" t="str">
        <f t="shared" si="1618"/>
        <v/>
      </c>
      <c r="E5394" s="225"/>
      <c r="F5394" s="226">
        <f t="shared" si="1619"/>
        <v>0</v>
      </c>
      <c r="G5394" s="286">
        <f t="shared" si="1620"/>
        <v>0</v>
      </c>
    </row>
    <row r="5395" spans="1:7" s="229" customFormat="1" ht="24" customHeight="1" x14ac:dyDescent="0.2">
      <c r="A5395" s="224" t="str">
        <f t="shared" si="1616"/>
        <v/>
      </c>
      <c r="B5395" s="222" t="str">
        <f t="shared" si="1617"/>
        <v/>
      </c>
      <c r="C5395" s="223"/>
      <c r="D5395" s="224" t="str">
        <f t="shared" si="1618"/>
        <v/>
      </c>
      <c r="E5395" s="225"/>
      <c r="F5395" s="226">
        <f t="shared" si="1619"/>
        <v>0</v>
      </c>
      <c r="G5395" s="286">
        <f t="shared" si="1620"/>
        <v>0</v>
      </c>
    </row>
    <row r="5396" spans="1:7" s="229" customFormat="1" ht="24" customHeight="1" x14ac:dyDescent="0.2">
      <c r="A5396" s="224" t="str">
        <f t="shared" si="1616"/>
        <v/>
      </c>
      <c r="B5396" s="222" t="str">
        <f t="shared" si="1617"/>
        <v/>
      </c>
      <c r="C5396" s="223"/>
      <c r="D5396" s="224" t="str">
        <f t="shared" si="1618"/>
        <v/>
      </c>
      <c r="E5396" s="225"/>
      <c r="F5396" s="226">
        <f t="shared" si="1619"/>
        <v>0</v>
      </c>
      <c r="G5396" s="286">
        <f t="shared" si="1620"/>
        <v>0</v>
      </c>
    </row>
    <row r="5397" spans="1:7" ht="24" customHeight="1" x14ac:dyDescent="0.2">
      <c r="A5397" s="290"/>
      <c r="B5397" s="97"/>
      <c r="D5397" s="97"/>
      <c r="E5397" s="98"/>
      <c r="F5397" s="273" t="s">
        <v>33</v>
      </c>
      <c r="G5397" s="288">
        <f>SUBTOTAL(9,G5388:G5396)</f>
        <v>0</v>
      </c>
    </row>
    <row r="5398" spans="1:7" ht="24" customHeight="1" x14ac:dyDescent="0.2">
      <c r="A5398" s="291"/>
      <c r="B5398" s="97"/>
      <c r="D5398" s="97"/>
      <c r="E5398" s="98"/>
      <c r="G5398" s="289"/>
    </row>
    <row r="5399" spans="1:7" ht="24" customHeight="1" x14ac:dyDescent="0.2">
      <c r="A5399" s="292" t="str">
        <f>B5357</f>
        <v/>
      </c>
      <c r="B5399" s="293" t="str">
        <f>C5357</f>
        <v/>
      </c>
      <c r="C5399" s="104"/>
      <c r="D5399" s="104" t="s">
        <v>34</v>
      </c>
      <c r="E5399" s="105"/>
      <c r="F5399" s="295" t="s">
        <v>35</v>
      </c>
      <c r="G5399" s="294">
        <f>SUBTOTAL(9,G5362:G5398)</f>
        <v>0</v>
      </c>
    </row>
    <row r="5401" spans="1:7" ht="24" customHeight="1" x14ac:dyDescent="0.2">
      <c r="A5401" s="274" t="s">
        <v>37</v>
      </c>
      <c r="B5401" s="275"/>
      <c r="C5401" s="275"/>
      <c r="D5401" s="275"/>
      <c r="E5401" s="275"/>
      <c r="F5401" s="275"/>
      <c r="G5401" s="276"/>
    </row>
    <row r="5402" spans="1:7" ht="24" customHeight="1" x14ac:dyDescent="0.2">
      <c r="A5402" s="277" t="s">
        <v>602</v>
      </c>
      <c r="B5402" s="93" t="str">
        <f>Comitente</f>
        <v>DIRECCION PROVINCIAL DE ESPACIOS VERDES</v>
      </c>
      <c r="C5402" s="89"/>
      <c r="D5402" s="94"/>
      <c r="E5402" s="94"/>
      <c r="F5402" s="95"/>
      <c r="G5402" s="278"/>
    </row>
    <row r="5403" spans="1:7" ht="24" customHeight="1" x14ac:dyDescent="0.2">
      <c r="A5403" s="277" t="s">
        <v>603</v>
      </c>
      <c r="B5403" s="93">
        <f>Contratista</f>
        <v>0</v>
      </c>
      <c r="C5403" s="90"/>
      <c r="D5403" s="90"/>
      <c r="E5403" s="90"/>
      <c r="F5403" s="96"/>
      <c r="G5403" s="279"/>
    </row>
    <row r="5404" spans="1:7" ht="24" customHeight="1" x14ac:dyDescent="0.2">
      <c r="A5404" s="277" t="s">
        <v>24</v>
      </c>
      <c r="B5404" s="93" t="str">
        <f>Obra</f>
        <v>MANTENIMIENTO DEL ÁREA VERDE Y SISITEMA DE RIEGO DEL 
PARQUE BELGRANO E INFINITO POR DESCUBRIR - RENGLON 3</v>
      </c>
      <c r="C5404" s="90"/>
      <c r="D5404" s="90"/>
      <c r="E5404" s="90"/>
      <c r="F5404" s="96" t="s">
        <v>38</v>
      </c>
      <c r="G5404" s="280">
        <f>Fecha_Base</f>
        <v>44908</v>
      </c>
    </row>
    <row r="5405" spans="1:7" ht="24" customHeight="1" x14ac:dyDescent="0.2">
      <c r="A5405" s="281" t="s">
        <v>601</v>
      </c>
      <c r="B5405" s="91" t="str">
        <f>Ubicación</f>
        <v>CAPITAL</v>
      </c>
      <c r="C5405" s="91"/>
      <c r="D5405" s="97"/>
      <c r="E5405" s="98"/>
      <c r="G5405" s="282"/>
    </row>
    <row r="5406" spans="1:7" ht="24" customHeight="1" x14ac:dyDescent="0.2">
      <c r="A5406" s="281" t="s">
        <v>39</v>
      </c>
      <c r="B5406" s="100" t="str">
        <f>IFERROR(VALUE(LEFT(B5407,FIND(".",B5407)-1)),"")</f>
        <v/>
      </c>
      <c r="C5406" s="92" t="str">
        <f>IFERROR(VLOOKUP(B5406,Tabla_CyP,2,FALSE),"")</f>
        <v/>
      </c>
      <c r="E5406" s="98"/>
      <c r="G5406" s="282"/>
    </row>
    <row r="5407" spans="1:7" ht="24" customHeight="1" x14ac:dyDescent="0.2">
      <c r="A5407" s="281" t="s">
        <v>25</v>
      </c>
      <c r="B5407" s="101" t="str">
        <f>IFERROR(VLOOKUP(COUNTIF($A$1:A5407,"ANALISIS DE PRECIOS"),Tabla_NumeroItem,2,FALSE),"")</f>
        <v/>
      </c>
      <c r="C5407" s="92" t="str">
        <f>IFERROR(VLOOKUP(B5407,Tabla_CyP,2,FALSE),"")</f>
        <v/>
      </c>
      <c r="D5407" s="97"/>
      <c r="E5407" s="98"/>
      <c r="F5407" s="96" t="s">
        <v>26</v>
      </c>
      <c r="G5407" s="283" t="str">
        <f>IFERROR(VLOOKUP(B5407,Tabla_CyP,4,FALSE),"")</f>
        <v/>
      </c>
    </row>
    <row r="5408" spans="1:7" ht="24" customHeight="1" x14ac:dyDescent="0.2">
      <c r="A5408" s="281"/>
      <c r="B5408" s="91"/>
      <c r="D5408" s="97"/>
      <c r="E5408" s="98"/>
      <c r="G5408" s="282"/>
    </row>
    <row r="5409" spans="1:123" ht="24" customHeight="1" x14ac:dyDescent="0.2">
      <c r="A5409" s="331" t="s">
        <v>507</v>
      </c>
      <c r="B5409" s="332"/>
      <c r="C5409" s="333" t="s">
        <v>0</v>
      </c>
      <c r="D5409" s="333" t="s">
        <v>27</v>
      </c>
      <c r="E5409" s="335" t="s">
        <v>28</v>
      </c>
      <c r="F5409" s="337" t="s">
        <v>29</v>
      </c>
      <c r="G5409" s="337" t="s">
        <v>30</v>
      </c>
    </row>
    <row r="5410" spans="1:123" s="97" customFormat="1" ht="24" customHeight="1" x14ac:dyDescent="0.2">
      <c r="A5410" s="102" t="s">
        <v>508</v>
      </c>
      <c r="B5410" s="102" t="s">
        <v>509</v>
      </c>
      <c r="C5410" s="334"/>
      <c r="D5410" s="334"/>
      <c r="E5410" s="336"/>
      <c r="F5410" s="338"/>
      <c r="G5410" s="338"/>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284"/>
      <c r="B5411" s="103"/>
      <c r="C5411" s="143" t="s">
        <v>604</v>
      </c>
      <c r="D5411" s="104"/>
      <c r="E5411" s="105"/>
      <c r="F5411" s="106"/>
      <c r="G5411" s="285"/>
    </row>
    <row r="5412" spans="1:123" s="229" customFormat="1" ht="24" customHeight="1" x14ac:dyDescent="0.2">
      <c r="A5412" s="224" t="str">
        <f t="shared" ref="A5412:A5425" si="1621">IFERROR(VLOOKUP(C5412,Tabla_Insumos,4,FALSE),"")</f>
        <v/>
      </c>
      <c r="B5412" s="222" t="str">
        <f>IFERROR(VLOOKUP(C5412,Tabla_Insumos,5,FALSE),"")</f>
        <v/>
      </c>
      <c r="C5412" s="223"/>
      <c r="D5412" s="224" t="str">
        <f t="shared" ref="D5412:D5425" si="1622">IFERROR(VLOOKUP(C5412,Tabla_Insumos,2,FALSE),"")</f>
        <v/>
      </c>
      <c r="E5412" s="225"/>
      <c r="F5412" s="226">
        <f t="shared" ref="F5412:F5425" si="1623">IFERROR(VLOOKUP(C5412,Tabla_Insumos,3,FALSE),0)</f>
        <v>0</v>
      </c>
      <c r="G5412" s="286">
        <f>ROUND(E5412*F5412,2)</f>
        <v>0</v>
      </c>
    </row>
    <row r="5413" spans="1:123" s="229" customFormat="1" ht="24" customHeight="1" x14ac:dyDescent="0.2">
      <c r="A5413" s="224" t="str">
        <f t="shared" si="1621"/>
        <v/>
      </c>
      <c r="B5413" s="222" t="str">
        <f t="shared" ref="B5413:B5425" si="1624">IFERROR(VLOOKUP(C5413,Tabla_Insumos,5,FALSE),"")</f>
        <v/>
      </c>
      <c r="C5413" s="223"/>
      <c r="D5413" s="224" t="str">
        <f t="shared" si="1622"/>
        <v/>
      </c>
      <c r="E5413" s="225"/>
      <c r="F5413" s="226">
        <f t="shared" si="1623"/>
        <v>0</v>
      </c>
      <c r="G5413" s="286">
        <f t="shared" ref="G5413:G5425" si="1625">ROUND(E5413*F5413,2)</f>
        <v>0</v>
      </c>
    </row>
    <row r="5414" spans="1:123" s="229" customFormat="1" ht="24" customHeight="1" x14ac:dyDescent="0.2">
      <c r="A5414" s="224" t="str">
        <f t="shared" si="1621"/>
        <v/>
      </c>
      <c r="B5414" s="222" t="str">
        <f t="shared" si="1624"/>
        <v/>
      </c>
      <c r="C5414" s="223"/>
      <c r="D5414" s="224" t="str">
        <f t="shared" si="1622"/>
        <v/>
      </c>
      <c r="E5414" s="225"/>
      <c r="F5414" s="226">
        <f t="shared" si="1623"/>
        <v>0</v>
      </c>
      <c r="G5414" s="286">
        <f t="shared" si="1625"/>
        <v>0</v>
      </c>
    </row>
    <row r="5415" spans="1:123" s="229" customFormat="1" ht="24" customHeight="1" x14ac:dyDescent="0.2">
      <c r="A5415" s="224" t="str">
        <f t="shared" si="1621"/>
        <v/>
      </c>
      <c r="B5415" s="222" t="str">
        <f t="shared" si="1624"/>
        <v/>
      </c>
      <c r="C5415" s="223"/>
      <c r="D5415" s="224" t="str">
        <f t="shared" si="1622"/>
        <v/>
      </c>
      <c r="E5415" s="225"/>
      <c r="F5415" s="226">
        <f t="shared" si="1623"/>
        <v>0</v>
      </c>
      <c r="G5415" s="286">
        <f t="shared" si="1625"/>
        <v>0</v>
      </c>
    </row>
    <row r="5416" spans="1:123" s="229" customFormat="1" ht="24" customHeight="1" x14ac:dyDescent="0.2">
      <c r="A5416" s="224" t="str">
        <f t="shared" si="1621"/>
        <v/>
      </c>
      <c r="B5416" s="222" t="str">
        <f t="shared" si="1624"/>
        <v/>
      </c>
      <c r="C5416" s="223"/>
      <c r="D5416" s="224" t="str">
        <f t="shared" si="1622"/>
        <v/>
      </c>
      <c r="E5416" s="225"/>
      <c r="F5416" s="226">
        <f t="shared" si="1623"/>
        <v>0</v>
      </c>
      <c r="G5416" s="286">
        <f t="shared" si="1625"/>
        <v>0</v>
      </c>
    </row>
    <row r="5417" spans="1:123" s="229" customFormat="1" ht="24" customHeight="1" x14ac:dyDescent="0.2">
      <c r="A5417" s="224" t="str">
        <f t="shared" si="1621"/>
        <v/>
      </c>
      <c r="B5417" s="222" t="str">
        <f t="shared" si="1624"/>
        <v/>
      </c>
      <c r="C5417" s="223"/>
      <c r="D5417" s="224" t="str">
        <f t="shared" si="1622"/>
        <v/>
      </c>
      <c r="E5417" s="225"/>
      <c r="F5417" s="226">
        <f t="shared" si="1623"/>
        <v>0</v>
      </c>
      <c r="G5417" s="286">
        <f t="shared" si="1625"/>
        <v>0</v>
      </c>
    </row>
    <row r="5418" spans="1:123" s="229" customFormat="1" ht="24" customHeight="1" x14ac:dyDescent="0.2">
      <c r="A5418" s="224" t="str">
        <f t="shared" si="1621"/>
        <v/>
      </c>
      <c r="B5418" s="222" t="str">
        <f t="shared" si="1624"/>
        <v/>
      </c>
      <c r="C5418" s="223"/>
      <c r="D5418" s="224" t="str">
        <f t="shared" si="1622"/>
        <v/>
      </c>
      <c r="E5418" s="225"/>
      <c r="F5418" s="226">
        <f t="shared" si="1623"/>
        <v>0</v>
      </c>
      <c r="G5418" s="286">
        <f t="shared" si="1625"/>
        <v>0</v>
      </c>
    </row>
    <row r="5419" spans="1:123" s="229" customFormat="1" ht="24" customHeight="1" x14ac:dyDescent="0.2">
      <c r="A5419" s="224" t="str">
        <f t="shared" si="1621"/>
        <v/>
      </c>
      <c r="B5419" s="222" t="str">
        <f t="shared" si="1624"/>
        <v/>
      </c>
      <c r="C5419" s="223"/>
      <c r="D5419" s="224" t="str">
        <f t="shared" si="1622"/>
        <v/>
      </c>
      <c r="E5419" s="225"/>
      <c r="F5419" s="226">
        <f t="shared" si="1623"/>
        <v>0</v>
      </c>
      <c r="G5419" s="286">
        <f t="shared" si="1625"/>
        <v>0</v>
      </c>
    </row>
    <row r="5420" spans="1:123" s="229" customFormat="1" ht="24" customHeight="1" x14ac:dyDescent="0.2">
      <c r="A5420" s="224" t="str">
        <f t="shared" si="1621"/>
        <v/>
      </c>
      <c r="B5420" s="222" t="str">
        <f t="shared" si="1624"/>
        <v/>
      </c>
      <c r="C5420" s="223"/>
      <c r="D5420" s="224" t="str">
        <f t="shared" si="1622"/>
        <v/>
      </c>
      <c r="E5420" s="225"/>
      <c r="F5420" s="226">
        <f t="shared" si="1623"/>
        <v>0</v>
      </c>
      <c r="G5420" s="286">
        <f t="shared" si="1625"/>
        <v>0</v>
      </c>
    </row>
    <row r="5421" spans="1:123" s="229" customFormat="1" ht="24" customHeight="1" x14ac:dyDescent="0.2">
      <c r="A5421" s="224" t="str">
        <f t="shared" si="1621"/>
        <v/>
      </c>
      <c r="B5421" s="222" t="str">
        <f t="shared" si="1624"/>
        <v/>
      </c>
      <c r="C5421" s="223"/>
      <c r="D5421" s="224" t="str">
        <f t="shared" si="1622"/>
        <v/>
      </c>
      <c r="E5421" s="225"/>
      <c r="F5421" s="226">
        <f t="shared" si="1623"/>
        <v>0</v>
      </c>
      <c r="G5421" s="286">
        <f t="shared" si="1625"/>
        <v>0</v>
      </c>
    </row>
    <row r="5422" spans="1:123" s="229" customFormat="1" ht="24" customHeight="1" x14ac:dyDescent="0.2">
      <c r="A5422" s="224" t="str">
        <f t="shared" si="1621"/>
        <v/>
      </c>
      <c r="B5422" s="222" t="str">
        <f t="shared" si="1624"/>
        <v/>
      </c>
      <c r="C5422" s="223"/>
      <c r="D5422" s="224" t="str">
        <f t="shared" si="1622"/>
        <v/>
      </c>
      <c r="E5422" s="225"/>
      <c r="F5422" s="226">
        <f t="shared" si="1623"/>
        <v>0</v>
      </c>
      <c r="G5422" s="286">
        <f t="shared" si="1625"/>
        <v>0</v>
      </c>
    </row>
    <row r="5423" spans="1:123" s="229" customFormat="1" ht="24" customHeight="1" x14ac:dyDescent="0.2">
      <c r="A5423" s="224" t="str">
        <f t="shared" si="1621"/>
        <v/>
      </c>
      <c r="B5423" s="222" t="str">
        <f t="shared" si="1624"/>
        <v/>
      </c>
      <c r="C5423" s="223"/>
      <c r="D5423" s="224" t="str">
        <f t="shared" si="1622"/>
        <v/>
      </c>
      <c r="E5423" s="225"/>
      <c r="F5423" s="226">
        <f t="shared" si="1623"/>
        <v>0</v>
      </c>
      <c r="G5423" s="286">
        <f t="shared" si="1625"/>
        <v>0</v>
      </c>
    </row>
    <row r="5424" spans="1:123" s="229" customFormat="1" ht="24" customHeight="1" x14ac:dyDescent="0.2">
      <c r="A5424" s="224" t="str">
        <f t="shared" si="1621"/>
        <v/>
      </c>
      <c r="B5424" s="222" t="str">
        <f t="shared" si="1624"/>
        <v/>
      </c>
      <c r="C5424" s="223"/>
      <c r="D5424" s="224" t="str">
        <f t="shared" si="1622"/>
        <v/>
      </c>
      <c r="E5424" s="225"/>
      <c r="F5424" s="226">
        <f t="shared" si="1623"/>
        <v>0</v>
      </c>
      <c r="G5424" s="286">
        <f t="shared" si="1625"/>
        <v>0</v>
      </c>
    </row>
    <row r="5425" spans="1:7" s="229" customFormat="1" ht="24" customHeight="1" x14ac:dyDescent="0.2">
      <c r="A5425" s="224" t="str">
        <f t="shared" si="1621"/>
        <v/>
      </c>
      <c r="B5425" s="222" t="str">
        <f t="shared" si="1624"/>
        <v/>
      </c>
      <c r="C5425" s="223"/>
      <c r="D5425" s="224" t="str">
        <f t="shared" si="1622"/>
        <v/>
      </c>
      <c r="E5425" s="225"/>
      <c r="F5425" s="227">
        <f t="shared" si="1623"/>
        <v>0</v>
      </c>
      <c r="G5425" s="286">
        <f t="shared" si="1625"/>
        <v>0</v>
      </c>
    </row>
    <row r="5426" spans="1:7" ht="24" customHeight="1" x14ac:dyDescent="0.2">
      <c r="A5426" s="287"/>
      <c r="D5426" s="97"/>
      <c r="E5426" s="98"/>
      <c r="F5426" s="273" t="s">
        <v>31</v>
      </c>
      <c r="G5426" s="288">
        <f>SUBTOTAL(9,G5412:G5425)</f>
        <v>0</v>
      </c>
    </row>
    <row r="5427" spans="1:7" ht="24" customHeight="1" x14ac:dyDescent="0.2">
      <c r="A5427" s="287"/>
      <c r="C5427" s="107" t="s">
        <v>605</v>
      </c>
      <c r="D5427" s="97"/>
      <c r="E5427" s="98"/>
      <c r="G5427" s="289"/>
    </row>
    <row r="5428" spans="1:7" s="229" customFormat="1" ht="24" customHeight="1" x14ac:dyDescent="0.2">
      <c r="A5428" s="224" t="str">
        <f t="shared" ref="A5428:A5435" si="1626">IFERROR(VLOOKUP(C5428,Tabla_Insumos,4,FALSE),"")</f>
        <v/>
      </c>
      <c r="B5428" s="222">
        <f t="shared" ref="B5428:B5435" si="1627">IFERROR(VLOOKUP(A5428,Tabla_Indices,5,FALSE),"")</f>
        <v>0</v>
      </c>
      <c r="C5428" s="223"/>
      <c r="D5428" s="224" t="str">
        <f t="shared" ref="D5428:D5435" si="1628">IFERROR(VLOOKUP(C5428,Tabla_Insumos,2,FALSE),"")</f>
        <v/>
      </c>
      <c r="E5428" s="225"/>
      <c r="F5428" s="228">
        <f t="shared" ref="F5428:F5435" si="1629">IFERROR(VLOOKUP(C5428,Tabla_Insumos,3,FALSE),0)</f>
        <v>0</v>
      </c>
      <c r="G5428" s="286">
        <f>ROUND(E5428*F5428,2)</f>
        <v>0</v>
      </c>
    </row>
    <row r="5429" spans="1:7" s="229" customFormat="1" ht="24" customHeight="1" x14ac:dyDescent="0.2">
      <c r="A5429" s="224" t="str">
        <f t="shared" si="1626"/>
        <v/>
      </c>
      <c r="B5429" s="222">
        <f t="shared" si="1627"/>
        <v>0</v>
      </c>
      <c r="C5429" s="223"/>
      <c r="D5429" s="224" t="str">
        <f t="shared" si="1628"/>
        <v/>
      </c>
      <c r="E5429" s="225"/>
      <c r="F5429" s="228">
        <f t="shared" si="1629"/>
        <v>0</v>
      </c>
      <c r="G5429" s="286">
        <f>ROUND(E5429*F5429,2)</f>
        <v>0</v>
      </c>
    </row>
    <row r="5430" spans="1:7" s="229" customFormat="1" ht="24" customHeight="1" x14ac:dyDescent="0.2">
      <c r="A5430" s="224" t="str">
        <f t="shared" si="1626"/>
        <v/>
      </c>
      <c r="B5430" s="222">
        <f t="shared" si="1627"/>
        <v>0</v>
      </c>
      <c r="C5430" s="223"/>
      <c r="D5430" s="224" t="str">
        <f t="shared" si="1628"/>
        <v/>
      </c>
      <c r="E5430" s="225"/>
      <c r="F5430" s="228">
        <f t="shared" si="1629"/>
        <v>0</v>
      </c>
      <c r="G5430" s="286">
        <f t="shared" ref="G5430:G5435" si="1630">ROUND(E5430*F5430,2)</f>
        <v>0</v>
      </c>
    </row>
    <row r="5431" spans="1:7" s="229" customFormat="1" ht="24" customHeight="1" x14ac:dyDescent="0.2">
      <c r="A5431" s="224" t="str">
        <f t="shared" si="1626"/>
        <v/>
      </c>
      <c r="B5431" s="222">
        <f t="shared" si="1627"/>
        <v>0</v>
      </c>
      <c r="C5431" s="223"/>
      <c r="D5431" s="224" t="str">
        <f t="shared" si="1628"/>
        <v/>
      </c>
      <c r="E5431" s="225"/>
      <c r="F5431" s="228">
        <f t="shared" si="1629"/>
        <v>0</v>
      </c>
      <c r="G5431" s="286">
        <f t="shared" si="1630"/>
        <v>0</v>
      </c>
    </row>
    <row r="5432" spans="1:7" s="229" customFormat="1" ht="24" customHeight="1" x14ac:dyDescent="0.2">
      <c r="A5432" s="224" t="str">
        <f t="shared" si="1626"/>
        <v/>
      </c>
      <c r="B5432" s="222">
        <f t="shared" si="1627"/>
        <v>0</v>
      </c>
      <c r="C5432" s="223"/>
      <c r="D5432" s="224" t="str">
        <f t="shared" si="1628"/>
        <v/>
      </c>
      <c r="E5432" s="225"/>
      <c r="F5432" s="226">
        <f t="shared" si="1629"/>
        <v>0</v>
      </c>
      <c r="G5432" s="286">
        <f t="shared" si="1630"/>
        <v>0</v>
      </c>
    </row>
    <row r="5433" spans="1:7" s="229" customFormat="1" ht="24" customHeight="1" x14ac:dyDescent="0.2">
      <c r="A5433" s="224" t="str">
        <f t="shared" si="1626"/>
        <v/>
      </c>
      <c r="B5433" s="222">
        <f t="shared" si="1627"/>
        <v>0</v>
      </c>
      <c r="C5433" s="223"/>
      <c r="D5433" s="224" t="str">
        <f t="shared" si="1628"/>
        <v/>
      </c>
      <c r="E5433" s="225"/>
      <c r="F5433" s="226">
        <f t="shared" si="1629"/>
        <v>0</v>
      </c>
      <c r="G5433" s="286">
        <f t="shared" si="1630"/>
        <v>0</v>
      </c>
    </row>
    <row r="5434" spans="1:7" s="229" customFormat="1" ht="24" customHeight="1" x14ac:dyDescent="0.2">
      <c r="A5434" s="224" t="str">
        <f t="shared" si="1626"/>
        <v/>
      </c>
      <c r="B5434" s="222">
        <f t="shared" si="1627"/>
        <v>0</v>
      </c>
      <c r="C5434" s="223"/>
      <c r="D5434" s="224" t="str">
        <f t="shared" si="1628"/>
        <v/>
      </c>
      <c r="E5434" s="225"/>
      <c r="F5434" s="226">
        <f t="shared" si="1629"/>
        <v>0</v>
      </c>
      <c r="G5434" s="286">
        <f t="shared" si="1630"/>
        <v>0</v>
      </c>
    </row>
    <row r="5435" spans="1:7" s="229" customFormat="1" ht="24" customHeight="1" x14ac:dyDescent="0.2">
      <c r="A5435" s="224" t="str">
        <f t="shared" si="1626"/>
        <v/>
      </c>
      <c r="B5435" s="222">
        <f t="shared" si="1627"/>
        <v>0</v>
      </c>
      <c r="C5435" s="223"/>
      <c r="D5435" s="224" t="str">
        <f t="shared" si="1628"/>
        <v/>
      </c>
      <c r="E5435" s="225"/>
      <c r="F5435" s="226">
        <f t="shared" si="1629"/>
        <v>0</v>
      </c>
      <c r="G5435" s="286">
        <f t="shared" si="1630"/>
        <v>0</v>
      </c>
    </row>
    <row r="5436" spans="1:7" ht="24" customHeight="1" x14ac:dyDescent="0.2">
      <c r="A5436" s="287"/>
      <c r="D5436" s="97"/>
      <c r="E5436" s="98"/>
      <c r="F5436" s="273" t="s">
        <v>32</v>
      </c>
      <c r="G5436" s="288">
        <f>SUBTOTAL(9,G5428:G5435)</f>
        <v>0</v>
      </c>
    </row>
    <row r="5437" spans="1:7" ht="24" customHeight="1" x14ac:dyDescent="0.2">
      <c r="A5437" s="287"/>
      <c r="C5437" s="107" t="s">
        <v>606</v>
      </c>
      <c r="D5437" s="97"/>
      <c r="E5437" s="98"/>
      <c r="G5437" s="289"/>
    </row>
    <row r="5438" spans="1:7" s="229" customFormat="1" ht="24" customHeight="1" x14ac:dyDescent="0.2">
      <c r="A5438" s="224" t="str">
        <f t="shared" ref="A5438:A5446" si="1631">IFERROR(VLOOKUP(C5438,Tabla_Insumos,4,FALSE),"")</f>
        <v/>
      </c>
      <c r="B5438" s="222" t="str">
        <f t="shared" ref="B5438:B5446" si="1632">IFERROR(VLOOKUP(C5438,Tabla_Insumos,5,FALSE),"")</f>
        <v/>
      </c>
      <c r="C5438" s="223"/>
      <c r="D5438" s="224" t="str">
        <f t="shared" ref="D5438:D5446" si="1633">IFERROR(VLOOKUP(C5438,Tabla_Insumos,2,FALSE),"")</f>
        <v/>
      </c>
      <c r="E5438" s="225"/>
      <c r="F5438" s="226">
        <f t="shared" ref="F5438:F5446" si="1634">IFERROR(VLOOKUP(C5438,Tabla_Insumos,3,FALSE),0)</f>
        <v>0</v>
      </c>
      <c r="G5438" s="286">
        <f t="shared" ref="G5438:G5446" si="1635">ROUND(E5438*F5438,2)</f>
        <v>0</v>
      </c>
    </row>
    <row r="5439" spans="1:7" s="229" customFormat="1" ht="24" customHeight="1" x14ac:dyDescent="0.2">
      <c r="A5439" s="224" t="str">
        <f t="shared" si="1631"/>
        <v/>
      </c>
      <c r="B5439" s="222" t="str">
        <f t="shared" si="1632"/>
        <v/>
      </c>
      <c r="C5439" s="223"/>
      <c r="D5439" s="224" t="str">
        <f t="shared" si="1633"/>
        <v/>
      </c>
      <c r="E5439" s="225"/>
      <c r="F5439" s="226">
        <f t="shared" si="1634"/>
        <v>0</v>
      </c>
      <c r="G5439" s="286">
        <f t="shared" si="1635"/>
        <v>0</v>
      </c>
    </row>
    <row r="5440" spans="1:7" s="229" customFormat="1" ht="24" customHeight="1" x14ac:dyDescent="0.2">
      <c r="A5440" s="224" t="str">
        <f t="shared" si="1631"/>
        <v/>
      </c>
      <c r="B5440" s="222" t="str">
        <f t="shared" si="1632"/>
        <v/>
      </c>
      <c r="C5440" s="223"/>
      <c r="D5440" s="224" t="str">
        <f t="shared" si="1633"/>
        <v/>
      </c>
      <c r="E5440" s="225"/>
      <c r="F5440" s="226">
        <f t="shared" si="1634"/>
        <v>0</v>
      </c>
      <c r="G5440" s="286">
        <f t="shared" si="1635"/>
        <v>0</v>
      </c>
    </row>
    <row r="5441" spans="1:7" s="229" customFormat="1" ht="24" customHeight="1" x14ac:dyDescent="0.2">
      <c r="A5441" s="224" t="str">
        <f t="shared" si="1631"/>
        <v/>
      </c>
      <c r="B5441" s="222" t="str">
        <f t="shared" si="1632"/>
        <v/>
      </c>
      <c r="C5441" s="223"/>
      <c r="D5441" s="224" t="str">
        <f t="shared" si="1633"/>
        <v/>
      </c>
      <c r="E5441" s="225"/>
      <c r="F5441" s="226">
        <f t="shared" si="1634"/>
        <v>0</v>
      </c>
      <c r="G5441" s="286">
        <f t="shared" si="1635"/>
        <v>0</v>
      </c>
    </row>
    <row r="5442" spans="1:7" s="229" customFormat="1" ht="24" customHeight="1" x14ac:dyDescent="0.2">
      <c r="A5442" s="224" t="str">
        <f t="shared" si="1631"/>
        <v/>
      </c>
      <c r="B5442" s="222" t="str">
        <f t="shared" si="1632"/>
        <v/>
      </c>
      <c r="C5442" s="223"/>
      <c r="D5442" s="224" t="str">
        <f t="shared" si="1633"/>
        <v/>
      </c>
      <c r="E5442" s="225"/>
      <c r="F5442" s="226">
        <f t="shared" si="1634"/>
        <v>0</v>
      </c>
      <c r="G5442" s="286">
        <f t="shared" si="1635"/>
        <v>0</v>
      </c>
    </row>
    <row r="5443" spans="1:7" s="229" customFormat="1" ht="24" customHeight="1" x14ac:dyDescent="0.2">
      <c r="A5443" s="224" t="str">
        <f t="shared" si="1631"/>
        <v/>
      </c>
      <c r="B5443" s="222" t="str">
        <f t="shared" si="1632"/>
        <v/>
      </c>
      <c r="C5443" s="223"/>
      <c r="D5443" s="224" t="str">
        <f t="shared" si="1633"/>
        <v/>
      </c>
      <c r="E5443" s="225"/>
      <c r="F5443" s="226">
        <f t="shared" si="1634"/>
        <v>0</v>
      </c>
      <c r="G5443" s="286">
        <f t="shared" si="1635"/>
        <v>0</v>
      </c>
    </row>
    <row r="5444" spans="1:7" s="229" customFormat="1" ht="24" customHeight="1" x14ac:dyDescent="0.2">
      <c r="A5444" s="224" t="str">
        <f t="shared" si="1631"/>
        <v/>
      </c>
      <c r="B5444" s="222" t="str">
        <f t="shared" si="1632"/>
        <v/>
      </c>
      <c r="C5444" s="223"/>
      <c r="D5444" s="224" t="str">
        <f t="shared" si="1633"/>
        <v/>
      </c>
      <c r="E5444" s="225"/>
      <c r="F5444" s="226">
        <f t="shared" si="1634"/>
        <v>0</v>
      </c>
      <c r="G5444" s="286">
        <f t="shared" si="1635"/>
        <v>0</v>
      </c>
    </row>
    <row r="5445" spans="1:7" s="229" customFormat="1" ht="24" customHeight="1" x14ac:dyDescent="0.2">
      <c r="A5445" s="224" t="str">
        <f t="shared" si="1631"/>
        <v/>
      </c>
      <c r="B5445" s="222" t="str">
        <f t="shared" si="1632"/>
        <v/>
      </c>
      <c r="C5445" s="223"/>
      <c r="D5445" s="224" t="str">
        <f t="shared" si="1633"/>
        <v/>
      </c>
      <c r="E5445" s="225"/>
      <c r="F5445" s="226">
        <f t="shared" si="1634"/>
        <v>0</v>
      </c>
      <c r="G5445" s="286">
        <f t="shared" si="1635"/>
        <v>0</v>
      </c>
    </row>
    <row r="5446" spans="1:7" s="229" customFormat="1" ht="24" customHeight="1" x14ac:dyDescent="0.2">
      <c r="A5446" s="224" t="str">
        <f t="shared" si="1631"/>
        <v/>
      </c>
      <c r="B5446" s="222" t="str">
        <f t="shared" si="1632"/>
        <v/>
      </c>
      <c r="C5446" s="223"/>
      <c r="D5446" s="224" t="str">
        <f t="shared" si="1633"/>
        <v/>
      </c>
      <c r="E5446" s="225"/>
      <c r="F5446" s="226">
        <f t="shared" si="1634"/>
        <v>0</v>
      </c>
      <c r="G5446" s="286">
        <f t="shared" si="1635"/>
        <v>0</v>
      </c>
    </row>
    <row r="5447" spans="1:7" ht="24" customHeight="1" x14ac:dyDescent="0.2">
      <c r="A5447" s="290"/>
      <c r="B5447" s="97"/>
      <c r="D5447" s="97"/>
      <c r="E5447" s="98"/>
      <c r="F5447" s="273" t="s">
        <v>33</v>
      </c>
      <c r="G5447" s="288">
        <f>SUBTOTAL(9,G5438:G5446)</f>
        <v>0</v>
      </c>
    </row>
    <row r="5448" spans="1:7" ht="24" customHeight="1" x14ac:dyDescent="0.2">
      <c r="A5448" s="291"/>
      <c r="B5448" s="97"/>
      <c r="D5448" s="97"/>
      <c r="E5448" s="98"/>
      <c r="G5448" s="289"/>
    </row>
    <row r="5449" spans="1:7" ht="24" customHeight="1" x14ac:dyDescent="0.2">
      <c r="A5449" s="292" t="str">
        <f>B5407</f>
        <v/>
      </c>
      <c r="B5449" s="293" t="str">
        <f>C5407</f>
        <v/>
      </c>
      <c r="C5449" s="104"/>
      <c r="D5449" s="104" t="s">
        <v>34</v>
      </c>
      <c r="E5449" s="105"/>
      <c r="F5449" s="295" t="s">
        <v>35</v>
      </c>
      <c r="G5449" s="294">
        <f>SUBTOTAL(9,G5412:G5448)</f>
        <v>0</v>
      </c>
    </row>
    <row r="5451" spans="1:7" ht="24" customHeight="1" x14ac:dyDescent="0.2">
      <c r="A5451" s="274" t="s">
        <v>37</v>
      </c>
      <c r="B5451" s="275"/>
      <c r="C5451" s="275"/>
      <c r="D5451" s="275"/>
      <c r="E5451" s="275"/>
      <c r="F5451" s="275"/>
      <c r="G5451" s="276"/>
    </row>
    <row r="5452" spans="1:7" ht="24" customHeight="1" x14ac:dyDescent="0.2">
      <c r="A5452" s="277" t="s">
        <v>602</v>
      </c>
      <c r="B5452" s="93" t="str">
        <f>Comitente</f>
        <v>DIRECCION PROVINCIAL DE ESPACIOS VERDES</v>
      </c>
      <c r="C5452" s="89"/>
      <c r="D5452" s="94"/>
      <c r="E5452" s="94"/>
      <c r="F5452" s="95"/>
      <c r="G5452" s="278"/>
    </row>
    <row r="5453" spans="1:7" ht="24" customHeight="1" x14ac:dyDescent="0.2">
      <c r="A5453" s="277" t="s">
        <v>603</v>
      </c>
      <c r="B5453" s="93">
        <f>Contratista</f>
        <v>0</v>
      </c>
      <c r="C5453" s="90"/>
      <c r="D5453" s="90"/>
      <c r="E5453" s="90"/>
      <c r="F5453" s="96"/>
      <c r="G5453" s="279"/>
    </row>
    <row r="5454" spans="1:7" ht="24" customHeight="1" x14ac:dyDescent="0.2">
      <c r="A5454" s="277" t="s">
        <v>24</v>
      </c>
      <c r="B5454" s="93" t="str">
        <f>Obra</f>
        <v>MANTENIMIENTO DEL ÁREA VERDE Y SISITEMA DE RIEGO DEL 
PARQUE BELGRANO E INFINITO POR DESCUBRIR - RENGLON 3</v>
      </c>
      <c r="C5454" s="90"/>
      <c r="D5454" s="90"/>
      <c r="E5454" s="90"/>
      <c r="F5454" s="96" t="s">
        <v>38</v>
      </c>
      <c r="G5454" s="280">
        <f>Fecha_Base</f>
        <v>44908</v>
      </c>
    </row>
    <row r="5455" spans="1:7" ht="24" customHeight="1" x14ac:dyDescent="0.2">
      <c r="A5455" s="281" t="s">
        <v>601</v>
      </c>
      <c r="B5455" s="91" t="str">
        <f>Ubicación</f>
        <v>CAPITAL</v>
      </c>
      <c r="C5455" s="91"/>
      <c r="D5455" s="97"/>
      <c r="E5455" s="98"/>
      <c r="G5455" s="282"/>
    </row>
    <row r="5456" spans="1:7" ht="24" customHeight="1" x14ac:dyDescent="0.2">
      <c r="A5456" s="281" t="s">
        <v>39</v>
      </c>
      <c r="B5456" s="100" t="str">
        <f>IFERROR(VALUE(LEFT(B5457,FIND(".",B5457)-1)),"")</f>
        <v/>
      </c>
      <c r="C5456" s="92" t="str">
        <f>IFERROR(VLOOKUP(B5456,Tabla_CyP,2,FALSE),"")</f>
        <v/>
      </c>
      <c r="E5456" s="98"/>
      <c r="G5456" s="282"/>
    </row>
    <row r="5457" spans="1:123" ht="24" customHeight="1" x14ac:dyDescent="0.2">
      <c r="A5457" s="281" t="s">
        <v>25</v>
      </c>
      <c r="B5457" s="101" t="str">
        <f>IFERROR(VLOOKUP(COUNTIF($A$1:A5457,"ANALISIS DE PRECIOS"),Tabla_NumeroItem,2,FALSE),"")</f>
        <v/>
      </c>
      <c r="C5457" s="92" t="str">
        <f>IFERROR(VLOOKUP(B5457,Tabla_CyP,2,FALSE),"")</f>
        <v/>
      </c>
      <c r="D5457" s="97"/>
      <c r="E5457" s="98"/>
      <c r="F5457" s="96" t="s">
        <v>26</v>
      </c>
      <c r="G5457" s="283" t="str">
        <f>IFERROR(VLOOKUP(B5457,Tabla_CyP,4,FALSE),"")</f>
        <v/>
      </c>
    </row>
    <row r="5458" spans="1:123" ht="24" customHeight="1" x14ac:dyDescent="0.2">
      <c r="A5458" s="281"/>
      <c r="B5458" s="91"/>
      <c r="D5458" s="97"/>
      <c r="E5458" s="98"/>
      <c r="G5458" s="282"/>
    </row>
    <row r="5459" spans="1:123" ht="24" customHeight="1" x14ac:dyDescent="0.2">
      <c r="A5459" s="331" t="s">
        <v>507</v>
      </c>
      <c r="B5459" s="332"/>
      <c r="C5459" s="333" t="s">
        <v>0</v>
      </c>
      <c r="D5459" s="333" t="s">
        <v>27</v>
      </c>
      <c r="E5459" s="335" t="s">
        <v>28</v>
      </c>
      <c r="F5459" s="337" t="s">
        <v>29</v>
      </c>
      <c r="G5459" s="337" t="s">
        <v>30</v>
      </c>
    </row>
    <row r="5460" spans="1:123" s="97" customFormat="1" ht="24" customHeight="1" x14ac:dyDescent="0.2">
      <c r="A5460" s="102" t="s">
        <v>508</v>
      </c>
      <c r="B5460" s="102" t="s">
        <v>509</v>
      </c>
      <c r="C5460" s="334"/>
      <c r="D5460" s="334"/>
      <c r="E5460" s="336"/>
      <c r="F5460" s="338"/>
      <c r="G5460" s="338"/>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284"/>
      <c r="B5461" s="103"/>
      <c r="C5461" s="143" t="s">
        <v>604</v>
      </c>
      <c r="D5461" s="104"/>
      <c r="E5461" s="105"/>
      <c r="F5461" s="106"/>
      <c r="G5461" s="285"/>
    </row>
    <row r="5462" spans="1:123" s="229" customFormat="1" ht="24" customHeight="1" x14ac:dyDescent="0.2">
      <c r="A5462" s="224" t="str">
        <f t="shared" ref="A5462:A5475" si="1636">IFERROR(VLOOKUP(C5462,Tabla_Insumos,4,FALSE),"")</f>
        <v/>
      </c>
      <c r="B5462" s="222" t="str">
        <f>IFERROR(VLOOKUP(C5462,Tabla_Insumos,5,FALSE),"")</f>
        <v/>
      </c>
      <c r="C5462" s="223"/>
      <c r="D5462" s="224" t="str">
        <f t="shared" ref="D5462:D5475" si="1637">IFERROR(VLOOKUP(C5462,Tabla_Insumos,2,FALSE),"")</f>
        <v/>
      </c>
      <c r="E5462" s="225"/>
      <c r="F5462" s="226">
        <f t="shared" ref="F5462:F5475" si="1638">IFERROR(VLOOKUP(C5462,Tabla_Insumos,3,FALSE),0)</f>
        <v>0</v>
      </c>
      <c r="G5462" s="286">
        <f>ROUND(E5462*F5462,2)</f>
        <v>0</v>
      </c>
    </row>
    <row r="5463" spans="1:123" s="229" customFormat="1" ht="24" customHeight="1" x14ac:dyDescent="0.2">
      <c r="A5463" s="224" t="str">
        <f t="shared" si="1636"/>
        <v/>
      </c>
      <c r="B5463" s="222" t="str">
        <f t="shared" ref="B5463:B5475" si="1639">IFERROR(VLOOKUP(C5463,Tabla_Insumos,5,FALSE),"")</f>
        <v/>
      </c>
      <c r="C5463" s="223"/>
      <c r="D5463" s="224" t="str">
        <f t="shared" si="1637"/>
        <v/>
      </c>
      <c r="E5463" s="225"/>
      <c r="F5463" s="226">
        <f t="shared" si="1638"/>
        <v>0</v>
      </c>
      <c r="G5463" s="286">
        <f t="shared" ref="G5463:G5475" si="1640">ROUND(E5463*F5463,2)</f>
        <v>0</v>
      </c>
    </row>
    <row r="5464" spans="1:123" s="229" customFormat="1" ht="24" customHeight="1" x14ac:dyDescent="0.2">
      <c r="A5464" s="224" t="str">
        <f t="shared" si="1636"/>
        <v/>
      </c>
      <c r="B5464" s="222" t="str">
        <f t="shared" si="1639"/>
        <v/>
      </c>
      <c r="C5464" s="223"/>
      <c r="D5464" s="224" t="str">
        <f t="shared" si="1637"/>
        <v/>
      </c>
      <c r="E5464" s="225"/>
      <c r="F5464" s="226">
        <f t="shared" si="1638"/>
        <v>0</v>
      </c>
      <c r="G5464" s="286">
        <f t="shared" si="1640"/>
        <v>0</v>
      </c>
    </row>
    <row r="5465" spans="1:123" s="229" customFormat="1" ht="24" customHeight="1" x14ac:dyDescent="0.2">
      <c r="A5465" s="224" t="str">
        <f t="shared" si="1636"/>
        <v/>
      </c>
      <c r="B5465" s="222" t="str">
        <f t="shared" si="1639"/>
        <v/>
      </c>
      <c r="C5465" s="223"/>
      <c r="D5465" s="224" t="str">
        <f t="shared" si="1637"/>
        <v/>
      </c>
      <c r="E5465" s="225"/>
      <c r="F5465" s="226">
        <f t="shared" si="1638"/>
        <v>0</v>
      </c>
      <c r="G5465" s="286">
        <f t="shared" si="1640"/>
        <v>0</v>
      </c>
    </row>
    <row r="5466" spans="1:123" s="229" customFormat="1" ht="24" customHeight="1" x14ac:dyDescent="0.2">
      <c r="A5466" s="224" t="str">
        <f t="shared" si="1636"/>
        <v/>
      </c>
      <c r="B5466" s="222" t="str">
        <f t="shared" si="1639"/>
        <v/>
      </c>
      <c r="C5466" s="223"/>
      <c r="D5466" s="224" t="str">
        <f t="shared" si="1637"/>
        <v/>
      </c>
      <c r="E5466" s="225"/>
      <c r="F5466" s="226">
        <f t="shared" si="1638"/>
        <v>0</v>
      </c>
      <c r="G5466" s="286">
        <f t="shared" si="1640"/>
        <v>0</v>
      </c>
    </row>
    <row r="5467" spans="1:123" s="229" customFormat="1" ht="24" customHeight="1" x14ac:dyDescent="0.2">
      <c r="A5467" s="224" t="str">
        <f t="shared" si="1636"/>
        <v/>
      </c>
      <c r="B5467" s="222" t="str">
        <f t="shared" si="1639"/>
        <v/>
      </c>
      <c r="C5467" s="223"/>
      <c r="D5467" s="224" t="str">
        <f t="shared" si="1637"/>
        <v/>
      </c>
      <c r="E5467" s="225"/>
      <c r="F5467" s="226">
        <f t="shared" si="1638"/>
        <v>0</v>
      </c>
      <c r="G5467" s="286">
        <f t="shared" si="1640"/>
        <v>0</v>
      </c>
    </row>
    <row r="5468" spans="1:123" s="229" customFormat="1" ht="24" customHeight="1" x14ac:dyDescent="0.2">
      <c r="A5468" s="224" t="str">
        <f t="shared" si="1636"/>
        <v/>
      </c>
      <c r="B5468" s="222" t="str">
        <f t="shared" si="1639"/>
        <v/>
      </c>
      <c r="C5468" s="223"/>
      <c r="D5468" s="224" t="str">
        <f t="shared" si="1637"/>
        <v/>
      </c>
      <c r="E5468" s="225"/>
      <c r="F5468" s="226">
        <f t="shared" si="1638"/>
        <v>0</v>
      </c>
      <c r="G5468" s="286">
        <f t="shared" si="1640"/>
        <v>0</v>
      </c>
    </row>
    <row r="5469" spans="1:123" s="229" customFormat="1" ht="24" customHeight="1" x14ac:dyDescent="0.2">
      <c r="A5469" s="224" t="str">
        <f t="shared" si="1636"/>
        <v/>
      </c>
      <c r="B5469" s="222" t="str">
        <f t="shared" si="1639"/>
        <v/>
      </c>
      <c r="C5469" s="223"/>
      <c r="D5469" s="224" t="str">
        <f t="shared" si="1637"/>
        <v/>
      </c>
      <c r="E5469" s="225"/>
      <c r="F5469" s="226">
        <f t="shared" si="1638"/>
        <v>0</v>
      </c>
      <c r="G5469" s="286">
        <f t="shared" si="1640"/>
        <v>0</v>
      </c>
    </row>
    <row r="5470" spans="1:123" s="229" customFormat="1" ht="24" customHeight="1" x14ac:dyDescent="0.2">
      <c r="A5470" s="224" t="str">
        <f t="shared" si="1636"/>
        <v/>
      </c>
      <c r="B5470" s="222" t="str">
        <f t="shared" si="1639"/>
        <v/>
      </c>
      <c r="C5470" s="223"/>
      <c r="D5470" s="224" t="str">
        <f t="shared" si="1637"/>
        <v/>
      </c>
      <c r="E5470" s="225"/>
      <c r="F5470" s="226">
        <f t="shared" si="1638"/>
        <v>0</v>
      </c>
      <c r="G5470" s="286">
        <f t="shared" si="1640"/>
        <v>0</v>
      </c>
    </row>
    <row r="5471" spans="1:123" s="229" customFormat="1" ht="24" customHeight="1" x14ac:dyDescent="0.2">
      <c r="A5471" s="224" t="str">
        <f t="shared" si="1636"/>
        <v/>
      </c>
      <c r="B5471" s="222" t="str">
        <f t="shared" si="1639"/>
        <v/>
      </c>
      <c r="C5471" s="223"/>
      <c r="D5471" s="224" t="str">
        <f t="shared" si="1637"/>
        <v/>
      </c>
      <c r="E5471" s="225"/>
      <c r="F5471" s="226">
        <f t="shared" si="1638"/>
        <v>0</v>
      </c>
      <c r="G5471" s="286">
        <f t="shared" si="1640"/>
        <v>0</v>
      </c>
    </row>
    <row r="5472" spans="1:123" s="229" customFormat="1" ht="24" customHeight="1" x14ac:dyDescent="0.2">
      <c r="A5472" s="224" t="str">
        <f t="shared" si="1636"/>
        <v/>
      </c>
      <c r="B5472" s="222" t="str">
        <f t="shared" si="1639"/>
        <v/>
      </c>
      <c r="C5472" s="223"/>
      <c r="D5472" s="224" t="str">
        <f t="shared" si="1637"/>
        <v/>
      </c>
      <c r="E5472" s="225"/>
      <c r="F5472" s="226">
        <f t="shared" si="1638"/>
        <v>0</v>
      </c>
      <c r="G5472" s="286">
        <f t="shared" si="1640"/>
        <v>0</v>
      </c>
    </row>
    <row r="5473" spans="1:7" s="229" customFormat="1" ht="24" customHeight="1" x14ac:dyDescent="0.2">
      <c r="A5473" s="224" t="str">
        <f t="shared" si="1636"/>
        <v/>
      </c>
      <c r="B5473" s="222" t="str">
        <f t="shared" si="1639"/>
        <v/>
      </c>
      <c r="C5473" s="223"/>
      <c r="D5473" s="224" t="str">
        <f t="shared" si="1637"/>
        <v/>
      </c>
      <c r="E5473" s="225"/>
      <c r="F5473" s="226">
        <f t="shared" si="1638"/>
        <v>0</v>
      </c>
      <c r="G5473" s="286">
        <f t="shared" si="1640"/>
        <v>0</v>
      </c>
    </row>
    <row r="5474" spans="1:7" s="229" customFormat="1" ht="24" customHeight="1" x14ac:dyDescent="0.2">
      <c r="A5474" s="224" t="str">
        <f t="shared" si="1636"/>
        <v/>
      </c>
      <c r="B5474" s="222" t="str">
        <f t="shared" si="1639"/>
        <v/>
      </c>
      <c r="C5474" s="223"/>
      <c r="D5474" s="224" t="str">
        <f t="shared" si="1637"/>
        <v/>
      </c>
      <c r="E5474" s="225"/>
      <c r="F5474" s="226">
        <f t="shared" si="1638"/>
        <v>0</v>
      </c>
      <c r="G5474" s="286">
        <f t="shared" si="1640"/>
        <v>0</v>
      </c>
    </row>
    <row r="5475" spans="1:7" s="229" customFormat="1" ht="24" customHeight="1" x14ac:dyDescent="0.2">
      <c r="A5475" s="224" t="str">
        <f t="shared" si="1636"/>
        <v/>
      </c>
      <c r="B5475" s="222" t="str">
        <f t="shared" si="1639"/>
        <v/>
      </c>
      <c r="C5475" s="223"/>
      <c r="D5475" s="224" t="str">
        <f t="shared" si="1637"/>
        <v/>
      </c>
      <c r="E5475" s="225"/>
      <c r="F5475" s="227">
        <f t="shared" si="1638"/>
        <v>0</v>
      </c>
      <c r="G5475" s="286">
        <f t="shared" si="1640"/>
        <v>0</v>
      </c>
    </row>
    <row r="5476" spans="1:7" ht="24" customHeight="1" x14ac:dyDescent="0.2">
      <c r="A5476" s="287"/>
      <c r="D5476" s="97"/>
      <c r="E5476" s="98"/>
      <c r="F5476" s="273" t="s">
        <v>31</v>
      </c>
      <c r="G5476" s="288">
        <f>SUBTOTAL(9,G5462:G5475)</f>
        <v>0</v>
      </c>
    </row>
    <row r="5477" spans="1:7" ht="24" customHeight="1" x14ac:dyDescent="0.2">
      <c r="A5477" s="287"/>
      <c r="C5477" s="107" t="s">
        <v>605</v>
      </c>
      <c r="D5477" s="97"/>
      <c r="E5477" s="98"/>
      <c r="G5477" s="289"/>
    </row>
    <row r="5478" spans="1:7" s="229" customFormat="1" ht="24" customHeight="1" x14ac:dyDescent="0.2">
      <c r="A5478" s="224" t="str">
        <f t="shared" ref="A5478:A5485" si="1641">IFERROR(VLOOKUP(C5478,Tabla_Insumos,4,FALSE),"")</f>
        <v/>
      </c>
      <c r="B5478" s="222">
        <f t="shared" ref="B5478:B5485" si="1642">IFERROR(VLOOKUP(A5478,Tabla_Indices,5,FALSE),"")</f>
        <v>0</v>
      </c>
      <c r="C5478" s="223"/>
      <c r="D5478" s="224" t="str">
        <f t="shared" ref="D5478:D5485" si="1643">IFERROR(VLOOKUP(C5478,Tabla_Insumos,2,FALSE),"")</f>
        <v/>
      </c>
      <c r="E5478" s="225"/>
      <c r="F5478" s="228">
        <f t="shared" ref="F5478:F5485" si="1644">IFERROR(VLOOKUP(C5478,Tabla_Insumos,3,FALSE),0)</f>
        <v>0</v>
      </c>
      <c r="G5478" s="286">
        <f>ROUND(E5478*F5478,2)</f>
        <v>0</v>
      </c>
    </row>
    <row r="5479" spans="1:7" s="229" customFormat="1" ht="24" customHeight="1" x14ac:dyDescent="0.2">
      <c r="A5479" s="224" t="str">
        <f t="shared" si="1641"/>
        <v/>
      </c>
      <c r="B5479" s="222">
        <f t="shared" si="1642"/>
        <v>0</v>
      </c>
      <c r="C5479" s="223"/>
      <c r="D5479" s="224" t="str">
        <f t="shared" si="1643"/>
        <v/>
      </c>
      <c r="E5479" s="225"/>
      <c r="F5479" s="228">
        <f t="shared" si="1644"/>
        <v>0</v>
      </c>
      <c r="G5479" s="286">
        <f>ROUND(E5479*F5479,2)</f>
        <v>0</v>
      </c>
    </row>
    <row r="5480" spans="1:7" s="229" customFormat="1" ht="24" customHeight="1" x14ac:dyDescent="0.2">
      <c r="A5480" s="224" t="str">
        <f t="shared" si="1641"/>
        <v/>
      </c>
      <c r="B5480" s="222">
        <f t="shared" si="1642"/>
        <v>0</v>
      </c>
      <c r="C5480" s="223"/>
      <c r="D5480" s="224" t="str">
        <f t="shared" si="1643"/>
        <v/>
      </c>
      <c r="E5480" s="225"/>
      <c r="F5480" s="228">
        <f t="shared" si="1644"/>
        <v>0</v>
      </c>
      <c r="G5480" s="286">
        <f t="shared" ref="G5480:G5485" si="1645">ROUND(E5480*F5480,2)</f>
        <v>0</v>
      </c>
    </row>
    <row r="5481" spans="1:7" s="229" customFormat="1" ht="24" customHeight="1" x14ac:dyDescent="0.2">
      <c r="A5481" s="224" t="str">
        <f t="shared" si="1641"/>
        <v/>
      </c>
      <c r="B5481" s="222">
        <f t="shared" si="1642"/>
        <v>0</v>
      </c>
      <c r="C5481" s="223"/>
      <c r="D5481" s="224" t="str">
        <f t="shared" si="1643"/>
        <v/>
      </c>
      <c r="E5481" s="225"/>
      <c r="F5481" s="228">
        <f t="shared" si="1644"/>
        <v>0</v>
      </c>
      <c r="G5481" s="286">
        <f t="shared" si="1645"/>
        <v>0</v>
      </c>
    </row>
    <row r="5482" spans="1:7" s="229" customFormat="1" ht="24" customHeight="1" x14ac:dyDescent="0.2">
      <c r="A5482" s="224" t="str">
        <f t="shared" si="1641"/>
        <v/>
      </c>
      <c r="B5482" s="222">
        <f t="shared" si="1642"/>
        <v>0</v>
      </c>
      <c r="C5482" s="223"/>
      <c r="D5482" s="224" t="str">
        <f t="shared" si="1643"/>
        <v/>
      </c>
      <c r="E5482" s="225"/>
      <c r="F5482" s="226">
        <f t="shared" si="1644"/>
        <v>0</v>
      </c>
      <c r="G5482" s="286">
        <f t="shared" si="1645"/>
        <v>0</v>
      </c>
    </row>
    <row r="5483" spans="1:7" s="229" customFormat="1" ht="24" customHeight="1" x14ac:dyDescent="0.2">
      <c r="A5483" s="224" t="str">
        <f t="shared" si="1641"/>
        <v/>
      </c>
      <c r="B5483" s="222">
        <f t="shared" si="1642"/>
        <v>0</v>
      </c>
      <c r="C5483" s="223"/>
      <c r="D5483" s="224" t="str">
        <f t="shared" si="1643"/>
        <v/>
      </c>
      <c r="E5483" s="225"/>
      <c r="F5483" s="226">
        <f t="shared" si="1644"/>
        <v>0</v>
      </c>
      <c r="G5483" s="286">
        <f t="shared" si="1645"/>
        <v>0</v>
      </c>
    </row>
    <row r="5484" spans="1:7" s="229" customFormat="1" ht="24" customHeight="1" x14ac:dyDescent="0.2">
      <c r="A5484" s="224" t="str">
        <f t="shared" si="1641"/>
        <v/>
      </c>
      <c r="B5484" s="222">
        <f t="shared" si="1642"/>
        <v>0</v>
      </c>
      <c r="C5484" s="223"/>
      <c r="D5484" s="224" t="str">
        <f t="shared" si="1643"/>
        <v/>
      </c>
      <c r="E5484" s="225"/>
      <c r="F5484" s="226">
        <f t="shared" si="1644"/>
        <v>0</v>
      </c>
      <c r="G5484" s="286">
        <f t="shared" si="1645"/>
        <v>0</v>
      </c>
    </row>
    <row r="5485" spans="1:7" s="229" customFormat="1" ht="24" customHeight="1" x14ac:dyDescent="0.2">
      <c r="A5485" s="224" t="str">
        <f t="shared" si="1641"/>
        <v/>
      </c>
      <c r="B5485" s="222">
        <f t="shared" si="1642"/>
        <v>0</v>
      </c>
      <c r="C5485" s="223"/>
      <c r="D5485" s="224" t="str">
        <f t="shared" si="1643"/>
        <v/>
      </c>
      <c r="E5485" s="225"/>
      <c r="F5485" s="226">
        <f t="shared" si="1644"/>
        <v>0</v>
      </c>
      <c r="G5485" s="286">
        <f t="shared" si="1645"/>
        <v>0</v>
      </c>
    </row>
    <row r="5486" spans="1:7" ht="24" customHeight="1" x14ac:dyDescent="0.2">
      <c r="A5486" s="287"/>
      <c r="D5486" s="97"/>
      <c r="E5486" s="98"/>
      <c r="F5486" s="273" t="s">
        <v>32</v>
      </c>
      <c r="G5486" s="288">
        <f>SUBTOTAL(9,G5478:G5485)</f>
        <v>0</v>
      </c>
    </row>
    <row r="5487" spans="1:7" ht="24" customHeight="1" x14ac:dyDescent="0.2">
      <c r="A5487" s="287"/>
      <c r="C5487" s="107" t="s">
        <v>606</v>
      </c>
      <c r="D5487" s="97"/>
      <c r="E5487" s="98"/>
      <c r="G5487" s="289"/>
    </row>
    <row r="5488" spans="1:7" s="229" customFormat="1" ht="24" customHeight="1" x14ac:dyDescent="0.2">
      <c r="A5488" s="224" t="str">
        <f t="shared" ref="A5488:A5496" si="1646">IFERROR(VLOOKUP(C5488,Tabla_Insumos,4,FALSE),"")</f>
        <v/>
      </c>
      <c r="B5488" s="222" t="str">
        <f t="shared" ref="B5488:B5496" si="1647">IFERROR(VLOOKUP(C5488,Tabla_Insumos,5,FALSE),"")</f>
        <v/>
      </c>
      <c r="C5488" s="223"/>
      <c r="D5488" s="224" t="str">
        <f t="shared" ref="D5488:D5496" si="1648">IFERROR(VLOOKUP(C5488,Tabla_Insumos,2,FALSE),"")</f>
        <v/>
      </c>
      <c r="E5488" s="225"/>
      <c r="F5488" s="226">
        <f t="shared" ref="F5488:F5496" si="1649">IFERROR(VLOOKUP(C5488,Tabla_Insumos,3,FALSE),0)</f>
        <v>0</v>
      </c>
      <c r="G5488" s="286">
        <f t="shared" ref="G5488:G5496" si="1650">ROUND(E5488*F5488,2)</f>
        <v>0</v>
      </c>
    </row>
    <row r="5489" spans="1:7" s="229" customFormat="1" ht="24" customHeight="1" x14ac:dyDescent="0.2">
      <c r="A5489" s="224" t="str">
        <f t="shared" si="1646"/>
        <v/>
      </c>
      <c r="B5489" s="222" t="str">
        <f t="shared" si="1647"/>
        <v/>
      </c>
      <c r="C5489" s="223"/>
      <c r="D5489" s="224" t="str">
        <f t="shared" si="1648"/>
        <v/>
      </c>
      <c r="E5489" s="225"/>
      <c r="F5489" s="226">
        <f t="shared" si="1649"/>
        <v>0</v>
      </c>
      <c r="G5489" s="286">
        <f t="shared" si="1650"/>
        <v>0</v>
      </c>
    </row>
    <row r="5490" spans="1:7" s="229" customFormat="1" ht="24" customHeight="1" x14ac:dyDescent="0.2">
      <c r="A5490" s="224" t="str">
        <f t="shared" si="1646"/>
        <v/>
      </c>
      <c r="B5490" s="222" t="str">
        <f t="shared" si="1647"/>
        <v/>
      </c>
      <c r="C5490" s="223"/>
      <c r="D5490" s="224" t="str">
        <f t="shared" si="1648"/>
        <v/>
      </c>
      <c r="E5490" s="225"/>
      <c r="F5490" s="226">
        <f t="shared" si="1649"/>
        <v>0</v>
      </c>
      <c r="G5490" s="286">
        <f t="shared" si="1650"/>
        <v>0</v>
      </c>
    </row>
    <row r="5491" spans="1:7" s="229" customFormat="1" ht="24" customHeight="1" x14ac:dyDescent="0.2">
      <c r="A5491" s="224" t="str">
        <f t="shared" si="1646"/>
        <v/>
      </c>
      <c r="B5491" s="222" t="str">
        <f t="shared" si="1647"/>
        <v/>
      </c>
      <c r="C5491" s="223"/>
      <c r="D5491" s="224" t="str">
        <f t="shared" si="1648"/>
        <v/>
      </c>
      <c r="E5491" s="225"/>
      <c r="F5491" s="226">
        <f t="shared" si="1649"/>
        <v>0</v>
      </c>
      <c r="G5491" s="286">
        <f t="shared" si="1650"/>
        <v>0</v>
      </c>
    </row>
    <row r="5492" spans="1:7" s="229" customFormat="1" ht="24" customHeight="1" x14ac:dyDescent="0.2">
      <c r="A5492" s="224" t="str">
        <f t="shared" si="1646"/>
        <v/>
      </c>
      <c r="B5492" s="222" t="str">
        <f t="shared" si="1647"/>
        <v/>
      </c>
      <c r="C5492" s="223"/>
      <c r="D5492" s="224" t="str">
        <f t="shared" si="1648"/>
        <v/>
      </c>
      <c r="E5492" s="225"/>
      <c r="F5492" s="226">
        <f t="shared" si="1649"/>
        <v>0</v>
      </c>
      <c r="G5492" s="286">
        <f t="shared" si="1650"/>
        <v>0</v>
      </c>
    </row>
    <row r="5493" spans="1:7" s="229" customFormat="1" ht="24" customHeight="1" x14ac:dyDescent="0.2">
      <c r="A5493" s="224" t="str">
        <f t="shared" si="1646"/>
        <v/>
      </c>
      <c r="B5493" s="222" t="str">
        <f t="shared" si="1647"/>
        <v/>
      </c>
      <c r="C5493" s="223"/>
      <c r="D5493" s="224" t="str">
        <f t="shared" si="1648"/>
        <v/>
      </c>
      <c r="E5493" s="225"/>
      <c r="F5493" s="226">
        <f t="shared" si="1649"/>
        <v>0</v>
      </c>
      <c r="G5493" s="286">
        <f t="shared" si="1650"/>
        <v>0</v>
      </c>
    </row>
    <row r="5494" spans="1:7" s="229" customFormat="1" ht="24" customHeight="1" x14ac:dyDescent="0.2">
      <c r="A5494" s="224" t="str">
        <f t="shared" si="1646"/>
        <v/>
      </c>
      <c r="B5494" s="222" t="str">
        <f t="shared" si="1647"/>
        <v/>
      </c>
      <c r="C5494" s="223"/>
      <c r="D5494" s="224" t="str">
        <f t="shared" si="1648"/>
        <v/>
      </c>
      <c r="E5494" s="225"/>
      <c r="F5494" s="226">
        <f t="shared" si="1649"/>
        <v>0</v>
      </c>
      <c r="G5494" s="286">
        <f t="shared" si="1650"/>
        <v>0</v>
      </c>
    </row>
    <row r="5495" spans="1:7" s="229" customFormat="1" ht="24" customHeight="1" x14ac:dyDescent="0.2">
      <c r="A5495" s="224" t="str">
        <f t="shared" si="1646"/>
        <v/>
      </c>
      <c r="B5495" s="222" t="str">
        <f t="shared" si="1647"/>
        <v/>
      </c>
      <c r="C5495" s="223"/>
      <c r="D5495" s="224" t="str">
        <f t="shared" si="1648"/>
        <v/>
      </c>
      <c r="E5495" s="225"/>
      <c r="F5495" s="226">
        <f t="shared" si="1649"/>
        <v>0</v>
      </c>
      <c r="G5495" s="286">
        <f t="shared" si="1650"/>
        <v>0</v>
      </c>
    </row>
    <row r="5496" spans="1:7" s="229" customFormat="1" ht="24" customHeight="1" x14ac:dyDescent="0.2">
      <c r="A5496" s="224" t="str">
        <f t="shared" si="1646"/>
        <v/>
      </c>
      <c r="B5496" s="222" t="str">
        <f t="shared" si="1647"/>
        <v/>
      </c>
      <c r="C5496" s="223"/>
      <c r="D5496" s="224" t="str">
        <f t="shared" si="1648"/>
        <v/>
      </c>
      <c r="E5496" s="225"/>
      <c r="F5496" s="226">
        <f t="shared" si="1649"/>
        <v>0</v>
      </c>
      <c r="G5496" s="286">
        <f t="shared" si="1650"/>
        <v>0</v>
      </c>
    </row>
    <row r="5497" spans="1:7" ht="24" customHeight="1" x14ac:dyDescent="0.2">
      <c r="A5497" s="290"/>
      <c r="B5497" s="97"/>
      <c r="D5497" s="97"/>
      <c r="E5497" s="98"/>
      <c r="F5497" s="273" t="s">
        <v>33</v>
      </c>
      <c r="G5497" s="288">
        <f>SUBTOTAL(9,G5488:G5496)</f>
        <v>0</v>
      </c>
    </row>
    <row r="5498" spans="1:7" ht="24" customHeight="1" x14ac:dyDescent="0.2">
      <c r="A5498" s="291"/>
      <c r="B5498" s="97"/>
      <c r="D5498" s="97"/>
      <c r="E5498" s="98"/>
      <c r="G5498" s="289"/>
    </row>
    <row r="5499" spans="1:7" ht="24" customHeight="1" x14ac:dyDescent="0.2">
      <c r="A5499" s="292" t="str">
        <f>B5457</f>
        <v/>
      </c>
      <c r="B5499" s="293" t="str">
        <f>C5457</f>
        <v/>
      </c>
      <c r="C5499" s="104"/>
      <c r="D5499" s="104" t="s">
        <v>34</v>
      </c>
      <c r="E5499" s="105"/>
      <c r="F5499" s="295" t="s">
        <v>35</v>
      </c>
      <c r="G5499" s="294">
        <f>SUBTOTAL(9,G5462:G5498)</f>
        <v>0</v>
      </c>
    </row>
    <row r="5501" spans="1:7" ht="24" customHeight="1" x14ac:dyDescent="0.2">
      <c r="A5501" s="274" t="s">
        <v>37</v>
      </c>
      <c r="B5501" s="275"/>
      <c r="C5501" s="275"/>
      <c r="D5501" s="275"/>
      <c r="E5501" s="275"/>
      <c r="F5501" s="275"/>
      <c r="G5501" s="276"/>
    </row>
    <row r="5502" spans="1:7" ht="24" customHeight="1" x14ac:dyDescent="0.2">
      <c r="A5502" s="277" t="s">
        <v>602</v>
      </c>
      <c r="B5502" s="93" t="str">
        <f>Comitente</f>
        <v>DIRECCION PROVINCIAL DE ESPACIOS VERDES</v>
      </c>
      <c r="C5502" s="89"/>
      <c r="D5502" s="94"/>
      <c r="E5502" s="94"/>
      <c r="F5502" s="95"/>
      <c r="G5502" s="278"/>
    </row>
    <row r="5503" spans="1:7" ht="24" customHeight="1" x14ac:dyDescent="0.2">
      <c r="A5503" s="277" t="s">
        <v>603</v>
      </c>
      <c r="B5503" s="93">
        <f>Contratista</f>
        <v>0</v>
      </c>
      <c r="C5503" s="90"/>
      <c r="D5503" s="90"/>
      <c r="E5503" s="90"/>
      <c r="F5503" s="96"/>
      <c r="G5503" s="279"/>
    </row>
    <row r="5504" spans="1:7" ht="24" customHeight="1" x14ac:dyDescent="0.2">
      <c r="A5504" s="277" t="s">
        <v>24</v>
      </c>
      <c r="B5504" s="93" t="str">
        <f>Obra</f>
        <v>MANTENIMIENTO DEL ÁREA VERDE Y SISITEMA DE RIEGO DEL 
PARQUE BELGRANO E INFINITO POR DESCUBRIR - RENGLON 3</v>
      </c>
      <c r="C5504" s="90"/>
      <c r="D5504" s="90"/>
      <c r="E5504" s="90"/>
      <c r="F5504" s="96" t="s">
        <v>38</v>
      </c>
      <c r="G5504" s="280">
        <f>Fecha_Base</f>
        <v>44908</v>
      </c>
    </row>
    <row r="5505" spans="1:123" ht="24" customHeight="1" x14ac:dyDescent="0.2">
      <c r="A5505" s="281" t="s">
        <v>601</v>
      </c>
      <c r="B5505" s="91" t="str">
        <f>Ubicación</f>
        <v>CAPITAL</v>
      </c>
      <c r="C5505" s="91"/>
      <c r="D5505" s="97"/>
      <c r="E5505" s="98"/>
      <c r="G5505" s="282"/>
    </row>
    <row r="5506" spans="1:123" ht="24" customHeight="1" x14ac:dyDescent="0.2">
      <c r="A5506" s="281" t="s">
        <v>39</v>
      </c>
      <c r="B5506" s="100" t="str">
        <f>IFERROR(VALUE(LEFT(B5507,FIND(".",B5507)-1)),"")</f>
        <v/>
      </c>
      <c r="C5506" s="92" t="str">
        <f>IFERROR(VLOOKUP(B5506,Tabla_CyP,2,FALSE),"")</f>
        <v/>
      </c>
      <c r="E5506" s="98"/>
      <c r="G5506" s="282"/>
    </row>
    <row r="5507" spans="1:123" ht="24" customHeight="1" x14ac:dyDescent="0.2">
      <c r="A5507" s="281" t="s">
        <v>25</v>
      </c>
      <c r="B5507" s="101" t="str">
        <f>IFERROR(VLOOKUP(COUNTIF($A$1:A5507,"ANALISIS DE PRECIOS"),Tabla_NumeroItem,2,FALSE),"")</f>
        <v/>
      </c>
      <c r="C5507" s="92" t="str">
        <f>IFERROR(VLOOKUP(B5507,Tabla_CyP,2,FALSE),"")</f>
        <v/>
      </c>
      <c r="D5507" s="97"/>
      <c r="E5507" s="98"/>
      <c r="F5507" s="96" t="s">
        <v>26</v>
      </c>
      <c r="G5507" s="283" t="str">
        <f>IFERROR(VLOOKUP(B5507,Tabla_CyP,4,FALSE),"")</f>
        <v/>
      </c>
    </row>
    <row r="5508" spans="1:123" ht="24" customHeight="1" x14ac:dyDescent="0.2">
      <c r="A5508" s="281"/>
      <c r="B5508" s="91"/>
      <c r="D5508" s="97"/>
      <c r="E5508" s="98"/>
      <c r="G5508" s="282"/>
    </row>
    <row r="5509" spans="1:123" ht="24" customHeight="1" x14ac:dyDescent="0.2">
      <c r="A5509" s="331" t="s">
        <v>507</v>
      </c>
      <c r="B5509" s="332"/>
      <c r="C5509" s="333" t="s">
        <v>0</v>
      </c>
      <c r="D5509" s="333" t="s">
        <v>27</v>
      </c>
      <c r="E5509" s="335" t="s">
        <v>28</v>
      </c>
      <c r="F5509" s="337" t="s">
        <v>29</v>
      </c>
      <c r="G5509" s="337" t="s">
        <v>30</v>
      </c>
    </row>
    <row r="5510" spans="1:123" s="97" customFormat="1" ht="24" customHeight="1" x14ac:dyDescent="0.2">
      <c r="A5510" s="102" t="s">
        <v>508</v>
      </c>
      <c r="B5510" s="102" t="s">
        <v>509</v>
      </c>
      <c r="C5510" s="334"/>
      <c r="D5510" s="334"/>
      <c r="E5510" s="336"/>
      <c r="F5510" s="338"/>
      <c r="G5510" s="338"/>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284"/>
      <c r="B5511" s="103"/>
      <c r="C5511" s="143" t="s">
        <v>604</v>
      </c>
      <c r="D5511" s="104"/>
      <c r="E5511" s="105"/>
      <c r="F5511" s="106"/>
      <c r="G5511" s="285"/>
    </row>
    <row r="5512" spans="1:123" s="229" customFormat="1" ht="24" customHeight="1" x14ac:dyDescent="0.2">
      <c r="A5512" s="224" t="str">
        <f t="shared" ref="A5512:A5525" si="1651">IFERROR(VLOOKUP(C5512,Tabla_Insumos,4,FALSE),"")</f>
        <v/>
      </c>
      <c r="B5512" s="222" t="str">
        <f>IFERROR(VLOOKUP(C5512,Tabla_Insumos,5,FALSE),"")</f>
        <v/>
      </c>
      <c r="C5512" s="223"/>
      <c r="D5512" s="224" t="str">
        <f t="shared" ref="D5512:D5525" si="1652">IFERROR(VLOOKUP(C5512,Tabla_Insumos,2,FALSE),"")</f>
        <v/>
      </c>
      <c r="E5512" s="225"/>
      <c r="F5512" s="226">
        <f t="shared" ref="F5512:F5525" si="1653">IFERROR(VLOOKUP(C5512,Tabla_Insumos,3,FALSE),0)</f>
        <v>0</v>
      </c>
      <c r="G5512" s="286">
        <f>ROUND(E5512*F5512,2)</f>
        <v>0</v>
      </c>
    </row>
    <row r="5513" spans="1:123" s="229" customFormat="1" ht="24" customHeight="1" x14ac:dyDescent="0.2">
      <c r="A5513" s="224" t="str">
        <f t="shared" si="1651"/>
        <v/>
      </c>
      <c r="B5513" s="222" t="str">
        <f t="shared" ref="B5513:B5525" si="1654">IFERROR(VLOOKUP(C5513,Tabla_Insumos,5,FALSE),"")</f>
        <v/>
      </c>
      <c r="C5513" s="223"/>
      <c r="D5513" s="224" t="str">
        <f t="shared" si="1652"/>
        <v/>
      </c>
      <c r="E5513" s="225"/>
      <c r="F5513" s="226">
        <f t="shared" si="1653"/>
        <v>0</v>
      </c>
      <c r="G5513" s="286">
        <f t="shared" ref="G5513:G5525" si="1655">ROUND(E5513*F5513,2)</f>
        <v>0</v>
      </c>
    </row>
    <row r="5514" spans="1:123" s="229" customFormat="1" ht="24" customHeight="1" x14ac:dyDescent="0.2">
      <c r="A5514" s="224" t="str">
        <f t="shared" si="1651"/>
        <v/>
      </c>
      <c r="B5514" s="222" t="str">
        <f t="shared" si="1654"/>
        <v/>
      </c>
      <c r="C5514" s="223"/>
      <c r="D5514" s="224" t="str">
        <f t="shared" si="1652"/>
        <v/>
      </c>
      <c r="E5514" s="225"/>
      <c r="F5514" s="226">
        <f t="shared" si="1653"/>
        <v>0</v>
      </c>
      <c r="G5514" s="286">
        <f t="shared" si="1655"/>
        <v>0</v>
      </c>
    </row>
    <row r="5515" spans="1:123" s="229" customFormat="1" ht="24" customHeight="1" x14ac:dyDescent="0.2">
      <c r="A5515" s="224" t="str">
        <f t="shared" si="1651"/>
        <v/>
      </c>
      <c r="B5515" s="222" t="str">
        <f t="shared" si="1654"/>
        <v/>
      </c>
      <c r="C5515" s="223"/>
      <c r="D5515" s="224" t="str">
        <f t="shared" si="1652"/>
        <v/>
      </c>
      <c r="E5515" s="225"/>
      <c r="F5515" s="226">
        <f t="shared" si="1653"/>
        <v>0</v>
      </c>
      <c r="G5515" s="286">
        <f t="shared" si="1655"/>
        <v>0</v>
      </c>
    </row>
    <row r="5516" spans="1:123" s="229" customFormat="1" ht="24" customHeight="1" x14ac:dyDescent="0.2">
      <c r="A5516" s="224" t="str">
        <f t="shared" si="1651"/>
        <v/>
      </c>
      <c r="B5516" s="222" t="str">
        <f t="shared" si="1654"/>
        <v/>
      </c>
      <c r="C5516" s="223"/>
      <c r="D5516" s="224" t="str">
        <f t="shared" si="1652"/>
        <v/>
      </c>
      <c r="E5516" s="225"/>
      <c r="F5516" s="226">
        <f t="shared" si="1653"/>
        <v>0</v>
      </c>
      <c r="G5516" s="286">
        <f t="shared" si="1655"/>
        <v>0</v>
      </c>
    </row>
    <row r="5517" spans="1:123" s="229" customFormat="1" ht="24" customHeight="1" x14ac:dyDescent="0.2">
      <c r="A5517" s="224" t="str">
        <f t="shared" si="1651"/>
        <v/>
      </c>
      <c r="B5517" s="222" t="str">
        <f t="shared" si="1654"/>
        <v/>
      </c>
      <c r="C5517" s="223"/>
      <c r="D5517" s="224" t="str">
        <f t="shared" si="1652"/>
        <v/>
      </c>
      <c r="E5517" s="225"/>
      <c r="F5517" s="226">
        <f t="shared" si="1653"/>
        <v>0</v>
      </c>
      <c r="G5517" s="286">
        <f t="shared" si="1655"/>
        <v>0</v>
      </c>
    </row>
    <row r="5518" spans="1:123" s="229" customFormat="1" ht="24" customHeight="1" x14ac:dyDescent="0.2">
      <c r="A5518" s="224" t="str">
        <f t="shared" si="1651"/>
        <v/>
      </c>
      <c r="B5518" s="222" t="str">
        <f t="shared" si="1654"/>
        <v/>
      </c>
      <c r="C5518" s="223"/>
      <c r="D5518" s="224" t="str">
        <f t="shared" si="1652"/>
        <v/>
      </c>
      <c r="E5518" s="225"/>
      <c r="F5518" s="226">
        <f t="shared" si="1653"/>
        <v>0</v>
      </c>
      <c r="G5518" s="286">
        <f t="shared" si="1655"/>
        <v>0</v>
      </c>
    </row>
    <row r="5519" spans="1:123" s="229" customFormat="1" ht="24" customHeight="1" x14ac:dyDescent="0.2">
      <c r="A5519" s="224" t="str">
        <f t="shared" si="1651"/>
        <v/>
      </c>
      <c r="B5519" s="222" t="str">
        <f t="shared" si="1654"/>
        <v/>
      </c>
      <c r="C5519" s="223"/>
      <c r="D5519" s="224" t="str">
        <f t="shared" si="1652"/>
        <v/>
      </c>
      <c r="E5519" s="225"/>
      <c r="F5519" s="226">
        <f t="shared" si="1653"/>
        <v>0</v>
      </c>
      <c r="G5519" s="286">
        <f t="shared" si="1655"/>
        <v>0</v>
      </c>
    </row>
    <row r="5520" spans="1:123" s="229" customFormat="1" ht="24" customHeight="1" x14ac:dyDescent="0.2">
      <c r="A5520" s="224" t="str">
        <f t="shared" si="1651"/>
        <v/>
      </c>
      <c r="B5520" s="222" t="str">
        <f t="shared" si="1654"/>
        <v/>
      </c>
      <c r="C5520" s="223"/>
      <c r="D5520" s="224" t="str">
        <f t="shared" si="1652"/>
        <v/>
      </c>
      <c r="E5520" s="225"/>
      <c r="F5520" s="226">
        <f t="shared" si="1653"/>
        <v>0</v>
      </c>
      <c r="G5520" s="286">
        <f t="shared" si="1655"/>
        <v>0</v>
      </c>
    </row>
    <row r="5521" spans="1:7" s="229" customFormat="1" ht="24" customHeight="1" x14ac:dyDescent="0.2">
      <c r="A5521" s="224" t="str">
        <f t="shared" si="1651"/>
        <v/>
      </c>
      <c r="B5521" s="222" t="str">
        <f t="shared" si="1654"/>
        <v/>
      </c>
      <c r="C5521" s="223"/>
      <c r="D5521" s="224" t="str">
        <f t="shared" si="1652"/>
        <v/>
      </c>
      <c r="E5521" s="225"/>
      <c r="F5521" s="226">
        <f t="shared" si="1653"/>
        <v>0</v>
      </c>
      <c r="G5521" s="286">
        <f t="shared" si="1655"/>
        <v>0</v>
      </c>
    </row>
    <row r="5522" spans="1:7" s="229" customFormat="1" ht="24" customHeight="1" x14ac:dyDescent="0.2">
      <c r="A5522" s="224" t="str">
        <f t="shared" si="1651"/>
        <v/>
      </c>
      <c r="B5522" s="222" t="str">
        <f t="shared" si="1654"/>
        <v/>
      </c>
      <c r="C5522" s="223"/>
      <c r="D5522" s="224" t="str">
        <f t="shared" si="1652"/>
        <v/>
      </c>
      <c r="E5522" s="225"/>
      <c r="F5522" s="226">
        <f t="shared" si="1653"/>
        <v>0</v>
      </c>
      <c r="G5522" s="286">
        <f t="shared" si="1655"/>
        <v>0</v>
      </c>
    </row>
    <row r="5523" spans="1:7" s="229" customFormat="1" ht="24" customHeight="1" x14ac:dyDescent="0.2">
      <c r="A5523" s="224" t="str">
        <f t="shared" si="1651"/>
        <v/>
      </c>
      <c r="B5523" s="222" t="str">
        <f t="shared" si="1654"/>
        <v/>
      </c>
      <c r="C5523" s="223"/>
      <c r="D5523" s="224" t="str">
        <f t="shared" si="1652"/>
        <v/>
      </c>
      <c r="E5523" s="225"/>
      <c r="F5523" s="226">
        <f t="shared" si="1653"/>
        <v>0</v>
      </c>
      <c r="G5523" s="286">
        <f t="shared" si="1655"/>
        <v>0</v>
      </c>
    </row>
    <row r="5524" spans="1:7" s="229" customFormat="1" ht="24" customHeight="1" x14ac:dyDescent="0.2">
      <c r="A5524" s="224" t="str">
        <f t="shared" si="1651"/>
        <v/>
      </c>
      <c r="B5524" s="222" t="str">
        <f t="shared" si="1654"/>
        <v/>
      </c>
      <c r="C5524" s="223"/>
      <c r="D5524" s="224" t="str">
        <f t="shared" si="1652"/>
        <v/>
      </c>
      <c r="E5524" s="225"/>
      <c r="F5524" s="226">
        <f t="shared" si="1653"/>
        <v>0</v>
      </c>
      <c r="G5524" s="286">
        <f t="shared" si="1655"/>
        <v>0</v>
      </c>
    </row>
    <row r="5525" spans="1:7" s="229" customFormat="1" ht="24" customHeight="1" x14ac:dyDescent="0.2">
      <c r="A5525" s="224" t="str">
        <f t="shared" si="1651"/>
        <v/>
      </c>
      <c r="B5525" s="222" t="str">
        <f t="shared" si="1654"/>
        <v/>
      </c>
      <c r="C5525" s="223"/>
      <c r="D5525" s="224" t="str">
        <f t="shared" si="1652"/>
        <v/>
      </c>
      <c r="E5525" s="225"/>
      <c r="F5525" s="227">
        <f t="shared" si="1653"/>
        <v>0</v>
      </c>
      <c r="G5525" s="286">
        <f t="shared" si="1655"/>
        <v>0</v>
      </c>
    </row>
    <row r="5526" spans="1:7" ht="24" customHeight="1" x14ac:dyDescent="0.2">
      <c r="A5526" s="287"/>
      <c r="D5526" s="97"/>
      <c r="E5526" s="98"/>
      <c r="F5526" s="273" t="s">
        <v>31</v>
      </c>
      <c r="G5526" s="288">
        <f>SUBTOTAL(9,G5512:G5525)</f>
        <v>0</v>
      </c>
    </row>
    <row r="5527" spans="1:7" ht="24" customHeight="1" x14ac:dyDescent="0.2">
      <c r="A5527" s="287"/>
      <c r="C5527" s="107" t="s">
        <v>605</v>
      </c>
      <c r="D5527" s="97"/>
      <c r="E5527" s="98"/>
      <c r="G5527" s="289"/>
    </row>
    <row r="5528" spans="1:7" s="229" customFormat="1" ht="24" customHeight="1" x14ac:dyDescent="0.2">
      <c r="A5528" s="224" t="str">
        <f t="shared" ref="A5528:A5535" si="1656">IFERROR(VLOOKUP(C5528,Tabla_Insumos,4,FALSE),"")</f>
        <v/>
      </c>
      <c r="B5528" s="222">
        <f t="shared" ref="B5528:B5535" si="1657">IFERROR(VLOOKUP(A5528,Tabla_Indices,5,FALSE),"")</f>
        <v>0</v>
      </c>
      <c r="C5528" s="223"/>
      <c r="D5528" s="224" t="str">
        <f t="shared" ref="D5528:D5535" si="1658">IFERROR(VLOOKUP(C5528,Tabla_Insumos,2,FALSE),"")</f>
        <v/>
      </c>
      <c r="E5528" s="225"/>
      <c r="F5528" s="228">
        <f t="shared" ref="F5528:F5535" si="1659">IFERROR(VLOOKUP(C5528,Tabla_Insumos,3,FALSE),0)</f>
        <v>0</v>
      </c>
      <c r="G5528" s="286">
        <f>ROUND(E5528*F5528,2)</f>
        <v>0</v>
      </c>
    </row>
    <row r="5529" spans="1:7" s="229" customFormat="1" ht="24" customHeight="1" x14ac:dyDescent="0.2">
      <c r="A5529" s="224" t="str">
        <f t="shared" si="1656"/>
        <v/>
      </c>
      <c r="B5529" s="222">
        <f t="shared" si="1657"/>
        <v>0</v>
      </c>
      <c r="C5529" s="223"/>
      <c r="D5529" s="224" t="str">
        <f t="shared" si="1658"/>
        <v/>
      </c>
      <c r="E5529" s="225"/>
      <c r="F5529" s="228">
        <f t="shared" si="1659"/>
        <v>0</v>
      </c>
      <c r="G5529" s="286">
        <f>ROUND(E5529*F5529,2)</f>
        <v>0</v>
      </c>
    </row>
    <row r="5530" spans="1:7" s="229" customFormat="1" ht="24" customHeight="1" x14ac:dyDescent="0.2">
      <c r="A5530" s="224" t="str">
        <f t="shared" si="1656"/>
        <v/>
      </c>
      <c r="B5530" s="222">
        <f t="shared" si="1657"/>
        <v>0</v>
      </c>
      <c r="C5530" s="223"/>
      <c r="D5530" s="224" t="str">
        <f t="shared" si="1658"/>
        <v/>
      </c>
      <c r="E5530" s="225"/>
      <c r="F5530" s="228">
        <f t="shared" si="1659"/>
        <v>0</v>
      </c>
      <c r="G5530" s="286">
        <f t="shared" ref="G5530:G5535" si="1660">ROUND(E5530*F5530,2)</f>
        <v>0</v>
      </c>
    </row>
    <row r="5531" spans="1:7" s="229" customFormat="1" ht="24" customHeight="1" x14ac:dyDescent="0.2">
      <c r="A5531" s="224" t="str">
        <f t="shared" si="1656"/>
        <v/>
      </c>
      <c r="B5531" s="222">
        <f t="shared" si="1657"/>
        <v>0</v>
      </c>
      <c r="C5531" s="223"/>
      <c r="D5531" s="224" t="str">
        <f t="shared" si="1658"/>
        <v/>
      </c>
      <c r="E5531" s="225"/>
      <c r="F5531" s="228">
        <f t="shared" si="1659"/>
        <v>0</v>
      </c>
      <c r="G5531" s="286">
        <f t="shared" si="1660"/>
        <v>0</v>
      </c>
    </row>
    <row r="5532" spans="1:7" s="229" customFormat="1" ht="24" customHeight="1" x14ac:dyDescent="0.2">
      <c r="A5532" s="224" t="str">
        <f t="shared" si="1656"/>
        <v/>
      </c>
      <c r="B5532" s="222">
        <f t="shared" si="1657"/>
        <v>0</v>
      </c>
      <c r="C5532" s="223"/>
      <c r="D5532" s="224" t="str">
        <f t="shared" si="1658"/>
        <v/>
      </c>
      <c r="E5532" s="225"/>
      <c r="F5532" s="226">
        <f t="shared" si="1659"/>
        <v>0</v>
      </c>
      <c r="G5532" s="286">
        <f t="shared" si="1660"/>
        <v>0</v>
      </c>
    </row>
    <row r="5533" spans="1:7" s="229" customFormat="1" ht="24" customHeight="1" x14ac:dyDescent="0.2">
      <c r="A5533" s="224" t="str">
        <f t="shared" si="1656"/>
        <v/>
      </c>
      <c r="B5533" s="222">
        <f t="shared" si="1657"/>
        <v>0</v>
      </c>
      <c r="C5533" s="223"/>
      <c r="D5533" s="224" t="str">
        <f t="shared" si="1658"/>
        <v/>
      </c>
      <c r="E5533" s="225"/>
      <c r="F5533" s="226">
        <f t="shared" si="1659"/>
        <v>0</v>
      </c>
      <c r="G5533" s="286">
        <f t="shared" si="1660"/>
        <v>0</v>
      </c>
    </row>
    <row r="5534" spans="1:7" s="229" customFormat="1" ht="24" customHeight="1" x14ac:dyDescent="0.2">
      <c r="A5534" s="224" t="str">
        <f t="shared" si="1656"/>
        <v/>
      </c>
      <c r="B5534" s="222">
        <f t="shared" si="1657"/>
        <v>0</v>
      </c>
      <c r="C5534" s="223"/>
      <c r="D5534" s="224" t="str">
        <f t="shared" si="1658"/>
        <v/>
      </c>
      <c r="E5534" s="225"/>
      <c r="F5534" s="226">
        <f t="shared" si="1659"/>
        <v>0</v>
      </c>
      <c r="G5534" s="286">
        <f t="shared" si="1660"/>
        <v>0</v>
      </c>
    </row>
    <row r="5535" spans="1:7" s="229" customFormat="1" ht="24" customHeight="1" x14ac:dyDescent="0.2">
      <c r="A5535" s="224" t="str">
        <f t="shared" si="1656"/>
        <v/>
      </c>
      <c r="B5535" s="222">
        <f t="shared" si="1657"/>
        <v>0</v>
      </c>
      <c r="C5535" s="223"/>
      <c r="D5535" s="224" t="str">
        <f t="shared" si="1658"/>
        <v/>
      </c>
      <c r="E5535" s="225"/>
      <c r="F5535" s="226">
        <f t="shared" si="1659"/>
        <v>0</v>
      </c>
      <c r="G5535" s="286">
        <f t="shared" si="1660"/>
        <v>0</v>
      </c>
    </row>
    <row r="5536" spans="1:7" ht="24" customHeight="1" x14ac:dyDescent="0.2">
      <c r="A5536" s="287"/>
      <c r="D5536" s="97"/>
      <c r="E5536" s="98"/>
      <c r="F5536" s="273" t="s">
        <v>32</v>
      </c>
      <c r="G5536" s="288">
        <f>SUBTOTAL(9,G5528:G5535)</f>
        <v>0</v>
      </c>
    </row>
    <row r="5537" spans="1:7" ht="24" customHeight="1" x14ac:dyDescent="0.2">
      <c r="A5537" s="287"/>
      <c r="C5537" s="107" t="s">
        <v>606</v>
      </c>
      <c r="D5537" s="97"/>
      <c r="E5537" s="98"/>
      <c r="G5537" s="289"/>
    </row>
    <row r="5538" spans="1:7" s="229" customFormat="1" ht="24" customHeight="1" x14ac:dyDescent="0.2">
      <c r="A5538" s="224" t="str">
        <f t="shared" ref="A5538:A5546" si="1661">IFERROR(VLOOKUP(C5538,Tabla_Insumos,4,FALSE),"")</f>
        <v/>
      </c>
      <c r="B5538" s="222" t="str">
        <f t="shared" ref="B5538:B5546" si="1662">IFERROR(VLOOKUP(C5538,Tabla_Insumos,5,FALSE),"")</f>
        <v/>
      </c>
      <c r="C5538" s="223"/>
      <c r="D5538" s="224" t="str">
        <f t="shared" ref="D5538:D5546" si="1663">IFERROR(VLOOKUP(C5538,Tabla_Insumos,2,FALSE),"")</f>
        <v/>
      </c>
      <c r="E5538" s="225"/>
      <c r="F5538" s="226">
        <f t="shared" ref="F5538:F5546" si="1664">IFERROR(VLOOKUP(C5538,Tabla_Insumos,3,FALSE),0)</f>
        <v>0</v>
      </c>
      <c r="G5538" s="286">
        <f t="shared" ref="G5538:G5546" si="1665">ROUND(E5538*F5538,2)</f>
        <v>0</v>
      </c>
    </row>
    <row r="5539" spans="1:7" s="229" customFormat="1" ht="24" customHeight="1" x14ac:dyDescent="0.2">
      <c r="A5539" s="224" t="str">
        <f t="shared" si="1661"/>
        <v/>
      </c>
      <c r="B5539" s="222" t="str">
        <f t="shared" si="1662"/>
        <v/>
      </c>
      <c r="C5539" s="223"/>
      <c r="D5539" s="224" t="str">
        <f t="shared" si="1663"/>
        <v/>
      </c>
      <c r="E5539" s="225"/>
      <c r="F5539" s="226">
        <f t="shared" si="1664"/>
        <v>0</v>
      </c>
      <c r="G5539" s="286">
        <f t="shared" si="1665"/>
        <v>0</v>
      </c>
    </row>
    <row r="5540" spans="1:7" s="229" customFormat="1" ht="24" customHeight="1" x14ac:dyDescent="0.2">
      <c r="A5540" s="224" t="str">
        <f t="shared" si="1661"/>
        <v/>
      </c>
      <c r="B5540" s="222" t="str">
        <f t="shared" si="1662"/>
        <v/>
      </c>
      <c r="C5540" s="223"/>
      <c r="D5540" s="224" t="str">
        <f t="shared" si="1663"/>
        <v/>
      </c>
      <c r="E5540" s="225"/>
      <c r="F5540" s="226">
        <f t="shared" si="1664"/>
        <v>0</v>
      </c>
      <c r="G5540" s="286">
        <f t="shared" si="1665"/>
        <v>0</v>
      </c>
    </row>
    <row r="5541" spans="1:7" s="229" customFormat="1" ht="24" customHeight="1" x14ac:dyDescent="0.2">
      <c r="A5541" s="224" t="str">
        <f t="shared" si="1661"/>
        <v/>
      </c>
      <c r="B5541" s="222" t="str">
        <f t="shared" si="1662"/>
        <v/>
      </c>
      <c r="C5541" s="223"/>
      <c r="D5541" s="224" t="str">
        <f t="shared" si="1663"/>
        <v/>
      </c>
      <c r="E5541" s="225"/>
      <c r="F5541" s="226">
        <f t="shared" si="1664"/>
        <v>0</v>
      </c>
      <c r="G5541" s="286">
        <f t="shared" si="1665"/>
        <v>0</v>
      </c>
    </row>
    <row r="5542" spans="1:7" s="229" customFormat="1" ht="24" customHeight="1" x14ac:dyDescent="0.2">
      <c r="A5542" s="224" t="str">
        <f t="shared" si="1661"/>
        <v/>
      </c>
      <c r="B5542" s="222" t="str">
        <f t="shared" si="1662"/>
        <v/>
      </c>
      <c r="C5542" s="223"/>
      <c r="D5542" s="224" t="str">
        <f t="shared" si="1663"/>
        <v/>
      </c>
      <c r="E5542" s="225"/>
      <c r="F5542" s="226">
        <f t="shared" si="1664"/>
        <v>0</v>
      </c>
      <c r="G5542" s="286">
        <f t="shared" si="1665"/>
        <v>0</v>
      </c>
    </row>
    <row r="5543" spans="1:7" s="229" customFormat="1" ht="24" customHeight="1" x14ac:dyDescent="0.2">
      <c r="A5543" s="224" t="str">
        <f t="shared" si="1661"/>
        <v/>
      </c>
      <c r="B5543" s="222" t="str">
        <f t="shared" si="1662"/>
        <v/>
      </c>
      <c r="C5543" s="223"/>
      <c r="D5543" s="224" t="str">
        <f t="shared" si="1663"/>
        <v/>
      </c>
      <c r="E5543" s="225"/>
      <c r="F5543" s="226">
        <f t="shared" si="1664"/>
        <v>0</v>
      </c>
      <c r="G5543" s="286">
        <f t="shared" si="1665"/>
        <v>0</v>
      </c>
    </row>
    <row r="5544" spans="1:7" s="229" customFormat="1" ht="24" customHeight="1" x14ac:dyDescent="0.2">
      <c r="A5544" s="224" t="str">
        <f t="shared" si="1661"/>
        <v/>
      </c>
      <c r="B5544" s="222" t="str">
        <f t="shared" si="1662"/>
        <v/>
      </c>
      <c r="C5544" s="223"/>
      <c r="D5544" s="224" t="str">
        <f t="shared" si="1663"/>
        <v/>
      </c>
      <c r="E5544" s="225"/>
      <c r="F5544" s="226">
        <f t="shared" si="1664"/>
        <v>0</v>
      </c>
      <c r="G5544" s="286">
        <f t="shared" si="1665"/>
        <v>0</v>
      </c>
    </row>
    <row r="5545" spans="1:7" s="229" customFormat="1" ht="24" customHeight="1" x14ac:dyDescent="0.2">
      <c r="A5545" s="224" t="str">
        <f t="shared" si="1661"/>
        <v/>
      </c>
      <c r="B5545" s="222" t="str">
        <f t="shared" si="1662"/>
        <v/>
      </c>
      <c r="C5545" s="223"/>
      <c r="D5545" s="224" t="str">
        <f t="shared" si="1663"/>
        <v/>
      </c>
      <c r="E5545" s="225"/>
      <c r="F5545" s="226">
        <f t="shared" si="1664"/>
        <v>0</v>
      </c>
      <c r="G5545" s="286">
        <f t="shared" si="1665"/>
        <v>0</v>
      </c>
    </row>
    <row r="5546" spans="1:7" s="229" customFormat="1" ht="24" customHeight="1" x14ac:dyDescent="0.2">
      <c r="A5546" s="224" t="str">
        <f t="shared" si="1661"/>
        <v/>
      </c>
      <c r="B5546" s="222" t="str">
        <f t="shared" si="1662"/>
        <v/>
      </c>
      <c r="C5546" s="223"/>
      <c r="D5546" s="224" t="str">
        <f t="shared" si="1663"/>
        <v/>
      </c>
      <c r="E5546" s="225"/>
      <c r="F5546" s="226">
        <f t="shared" si="1664"/>
        <v>0</v>
      </c>
      <c r="G5546" s="286">
        <f t="shared" si="1665"/>
        <v>0</v>
      </c>
    </row>
    <row r="5547" spans="1:7" ht="24" customHeight="1" x14ac:dyDescent="0.2">
      <c r="A5547" s="290"/>
      <c r="B5547" s="97"/>
      <c r="D5547" s="97"/>
      <c r="E5547" s="98"/>
      <c r="F5547" s="273" t="s">
        <v>33</v>
      </c>
      <c r="G5547" s="288">
        <f>SUBTOTAL(9,G5538:G5546)</f>
        <v>0</v>
      </c>
    </row>
    <row r="5548" spans="1:7" ht="24" customHeight="1" x14ac:dyDescent="0.2">
      <c r="A5548" s="291"/>
      <c r="B5548" s="97"/>
      <c r="D5548" s="97"/>
      <c r="E5548" s="98"/>
      <c r="G5548" s="289"/>
    </row>
    <row r="5549" spans="1:7" ht="24" customHeight="1" x14ac:dyDescent="0.2">
      <c r="A5549" s="292" t="str">
        <f>B5507</f>
        <v/>
      </c>
      <c r="B5549" s="293" t="str">
        <f>C5507</f>
        <v/>
      </c>
      <c r="C5549" s="104"/>
      <c r="D5549" s="104" t="s">
        <v>34</v>
      </c>
      <c r="E5549" s="105"/>
      <c r="F5549" s="295" t="s">
        <v>35</v>
      </c>
      <c r="G5549" s="294">
        <f>SUBTOTAL(9,G5512:G5548)</f>
        <v>0</v>
      </c>
    </row>
    <row r="5551" spans="1:7" ht="24" customHeight="1" x14ac:dyDescent="0.2">
      <c r="A5551" s="274" t="s">
        <v>37</v>
      </c>
      <c r="B5551" s="275"/>
      <c r="C5551" s="275"/>
      <c r="D5551" s="275"/>
      <c r="E5551" s="275"/>
      <c r="F5551" s="275"/>
      <c r="G5551" s="276"/>
    </row>
    <row r="5552" spans="1:7" ht="24" customHeight="1" x14ac:dyDescent="0.2">
      <c r="A5552" s="277" t="s">
        <v>602</v>
      </c>
      <c r="B5552" s="93" t="str">
        <f>Comitente</f>
        <v>DIRECCION PROVINCIAL DE ESPACIOS VERDES</v>
      </c>
      <c r="C5552" s="89"/>
      <c r="D5552" s="94"/>
      <c r="E5552" s="94"/>
      <c r="F5552" s="95"/>
      <c r="G5552" s="278"/>
    </row>
    <row r="5553" spans="1:123" ht="24" customHeight="1" x14ac:dyDescent="0.2">
      <c r="A5553" s="277" t="s">
        <v>603</v>
      </c>
      <c r="B5553" s="93">
        <f>Contratista</f>
        <v>0</v>
      </c>
      <c r="C5553" s="90"/>
      <c r="D5553" s="90"/>
      <c r="E5553" s="90"/>
      <c r="F5553" s="96"/>
      <c r="G5553" s="279"/>
    </row>
    <row r="5554" spans="1:123" ht="24" customHeight="1" x14ac:dyDescent="0.2">
      <c r="A5554" s="277" t="s">
        <v>24</v>
      </c>
      <c r="B5554" s="93" t="str">
        <f>Obra</f>
        <v>MANTENIMIENTO DEL ÁREA VERDE Y SISITEMA DE RIEGO DEL 
PARQUE BELGRANO E INFINITO POR DESCUBRIR - RENGLON 3</v>
      </c>
      <c r="C5554" s="90"/>
      <c r="D5554" s="90"/>
      <c r="E5554" s="90"/>
      <c r="F5554" s="96" t="s">
        <v>38</v>
      </c>
      <c r="G5554" s="280">
        <f>Fecha_Base</f>
        <v>44908</v>
      </c>
    </row>
    <row r="5555" spans="1:123" ht="24" customHeight="1" x14ac:dyDescent="0.2">
      <c r="A5555" s="281" t="s">
        <v>601</v>
      </c>
      <c r="B5555" s="91" t="str">
        <f>Ubicación</f>
        <v>CAPITAL</v>
      </c>
      <c r="C5555" s="91"/>
      <c r="D5555" s="97"/>
      <c r="E5555" s="98"/>
      <c r="G5555" s="282"/>
    </row>
    <row r="5556" spans="1:123" ht="24" customHeight="1" x14ac:dyDescent="0.2">
      <c r="A5556" s="281" t="s">
        <v>39</v>
      </c>
      <c r="B5556" s="100" t="str">
        <f>IFERROR(VALUE(LEFT(B5557,FIND(".",B5557)-1)),"")</f>
        <v/>
      </c>
      <c r="C5556" s="92" t="str">
        <f>IFERROR(VLOOKUP(B5556,Tabla_CyP,2,FALSE),"")</f>
        <v/>
      </c>
      <c r="E5556" s="98"/>
      <c r="G5556" s="282"/>
    </row>
    <row r="5557" spans="1:123" ht="24" customHeight="1" x14ac:dyDescent="0.2">
      <c r="A5557" s="281" t="s">
        <v>25</v>
      </c>
      <c r="B5557" s="101" t="str">
        <f>IFERROR(VLOOKUP(COUNTIF($A$1:A5557,"ANALISIS DE PRECIOS"),Tabla_NumeroItem,2,FALSE),"")</f>
        <v/>
      </c>
      <c r="C5557" s="92" t="str">
        <f>IFERROR(VLOOKUP(B5557,Tabla_CyP,2,FALSE),"")</f>
        <v/>
      </c>
      <c r="D5557" s="97"/>
      <c r="E5557" s="98"/>
      <c r="F5557" s="96" t="s">
        <v>26</v>
      </c>
      <c r="G5557" s="283" t="str">
        <f>IFERROR(VLOOKUP(B5557,Tabla_CyP,4,FALSE),"")</f>
        <v/>
      </c>
    </row>
    <row r="5558" spans="1:123" ht="24" customHeight="1" x14ac:dyDescent="0.2">
      <c r="A5558" s="281"/>
      <c r="B5558" s="91"/>
      <c r="D5558" s="97"/>
      <c r="E5558" s="98"/>
      <c r="G5558" s="282"/>
    </row>
    <row r="5559" spans="1:123" ht="24" customHeight="1" x14ac:dyDescent="0.2">
      <c r="A5559" s="331" t="s">
        <v>507</v>
      </c>
      <c r="B5559" s="332"/>
      <c r="C5559" s="333" t="s">
        <v>0</v>
      </c>
      <c r="D5559" s="333" t="s">
        <v>27</v>
      </c>
      <c r="E5559" s="335" t="s">
        <v>28</v>
      </c>
      <c r="F5559" s="337" t="s">
        <v>29</v>
      </c>
      <c r="G5559" s="337" t="s">
        <v>30</v>
      </c>
    </row>
    <row r="5560" spans="1:123" s="97" customFormat="1" ht="24" customHeight="1" x14ac:dyDescent="0.2">
      <c r="A5560" s="102" t="s">
        <v>508</v>
      </c>
      <c r="B5560" s="102" t="s">
        <v>509</v>
      </c>
      <c r="C5560" s="334"/>
      <c r="D5560" s="334"/>
      <c r="E5560" s="336"/>
      <c r="F5560" s="338"/>
      <c r="G5560" s="338"/>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284"/>
      <c r="B5561" s="103"/>
      <c r="C5561" s="143" t="s">
        <v>604</v>
      </c>
      <c r="D5561" s="104"/>
      <c r="E5561" s="105"/>
      <c r="F5561" s="106"/>
      <c r="G5561" s="285"/>
    </row>
    <row r="5562" spans="1:123" s="229" customFormat="1" ht="24" customHeight="1" x14ac:dyDescent="0.2">
      <c r="A5562" s="224" t="str">
        <f t="shared" ref="A5562:A5575" si="1666">IFERROR(VLOOKUP(C5562,Tabla_Insumos,4,FALSE),"")</f>
        <v/>
      </c>
      <c r="B5562" s="222" t="str">
        <f>IFERROR(VLOOKUP(C5562,Tabla_Insumos,5,FALSE),"")</f>
        <v/>
      </c>
      <c r="C5562" s="223"/>
      <c r="D5562" s="224" t="str">
        <f t="shared" ref="D5562:D5575" si="1667">IFERROR(VLOOKUP(C5562,Tabla_Insumos,2,FALSE),"")</f>
        <v/>
      </c>
      <c r="E5562" s="225"/>
      <c r="F5562" s="226">
        <f t="shared" ref="F5562:F5575" si="1668">IFERROR(VLOOKUP(C5562,Tabla_Insumos,3,FALSE),0)</f>
        <v>0</v>
      </c>
      <c r="G5562" s="286">
        <f>ROUND(E5562*F5562,2)</f>
        <v>0</v>
      </c>
    </row>
    <row r="5563" spans="1:123" s="229" customFormat="1" ht="24" customHeight="1" x14ac:dyDescent="0.2">
      <c r="A5563" s="224" t="str">
        <f t="shared" si="1666"/>
        <v/>
      </c>
      <c r="B5563" s="222" t="str">
        <f t="shared" ref="B5563:B5575" si="1669">IFERROR(VLOOKUP(C5563,Tabla_Insumos,5,FALSE),"")</f>
        <v/>
      </c>
      <c r="C5563" s="223"/>
      <c r="D5563" s="224" t="str">
        <f t="shared" si="1667"/>
        <v/>
      </c>
      <c r="E5563" s="225"/>
      <c r="F5563" s="226">
        <f t="shared" si="1668"/>
        <v>0</v>
      </c>
      <c r="G5563" s="286">
        <f t="shared" ref="G5563:G5575" si="1670">ROUND(E5563*F5563,2)</f>
        <v>0</v>
      </c>
    </row>
    <row r="5564" spans="1:123" s="229" customFormat="1" ht="24" customHeight="1" x14ac:dyDescent="0.2">
      <c r="A5564" s="224" t="str">
        <f t="shared" si="1666"/>
        <v/>
      </c>
      <c r="B5564" s="222" t="str">
        <f t="shared" si="1669"/>
        <v/>
      </c>
      <c r="C5564" s="223"/>
      <c r="D5564" s="224" t="str">
        <f t="shared" si="1667"/>
        <v/>
      </c>
      <c r="E5564" s="225"/>
      <c r="F5564" s="226">
        <f t="shared" si="1668"/>
        <v>0</v>
      </c>
      <c r="G5564" s="286">
        <f t="shared" si="1670"/>
        <v>0</v>
      </c>
    </row>
    <row r="5565" spans="1:123" s="229" customFormat="1" ht="24" customHeight="1" x14ac:dyDescent="0.2">
      <c r="A5565" s="224" t="str">
        <f t="shared" si="1666"/>
        <v/>
      </c>
      <c r="B5565" s="222" t="str">
        <f t="shared" si="1669"/>
        <v/>
      </c>
      <c r="C5565" s="223"/>
      <c r="D5565" s="224" t="str">
        <f t="shared" si="1667"/>
        <v/>
      </c>
      <c r="E5565" s="225"/>
      <c r="F5565" s="226">
        <f t="shared" si="1668"/>
        <v>0</v>
      </c>
      <c r="G5565" s="286">
        <f t="shared" si="1670"/>
        <v>0</v>
      </c>
    </row>
    <row r="5566" spans="1:123" s="229" customFormat="1" ht="24" customHeight="1" x14ac:dyDescent="0.2">
      <c r="A5566" s="224" t="str">
        <f t="shared" si="1666"/>
        <v/>
      </c>
      <c r="B5566" s="222" t="str">
        <f t="shared" si="1669"/>
        <v/>
      </c>
      <c r="C5566" s="223"/>
      <c r="D5566" s="224" t="str">
        <f t="shared" si="1667"/>
        <v/>
      </c>
      <c r="E5566" s="225"/>
      <c r="F5566" s="226">
        <f t="shared" si="1668"/>
        <v>0</v>
      </c>
      <c r="G5566" s="286">
        <f t="shared" si="1670"/>
        <v>0</v>
      </c>
    </row>
    <row r="5567" spans="1:123" s="229" customFormat="1" ht="24" customHeight="1" x14ac:dyDescent="0.2">
      <c r="A5567" s="224" t="str">
        <f t="shared" si="1666"/>
        <v/>
      </c>
      <c r="B5567" s="222" t="str">
        <f t="shared" si="1669"/>
        <v/>
      </c>
      <c r="C5567" s="223"/>
      <c r="D5567" s="224" t="str">
        <f t="shared" si="1667"/>
        <v/>
      </c>
      <c r="E5567" s="225"/>
      <c r="F5567" s="226">
        <f t="shared" si="1668"/>
        <v>0</v>
      </c>
      <c r="G5567" s="286">
        <f t="shared" si="1670"/>
        <v>0</v>
      </c>
    </row>
    <row r="5568" spans="1:123" s="229" customFormat="1" ht="24" customHeight="1" x14ac:dyDescent="0.2">
      <c r="A5568" s="224" t="str">
        <f t="shared" si="1666"/>
        <v/>
      </c>
      <c r="B5568" s="222" t="str">
        <f t="shared" si="1669"/>
        <v/>
      </c>
      <c r="C5568" s="223"/>
      <c r="D5568" s="224" t="str">
        <f t="shared" si="1667"/>
        <v/>
      </c>
      <c r="E5568" s="225"/>
      <c r="F5568" s="226">
        <f t="shared" si="1668"/>
        <v>0</v>
      </c>
      <c r="G5568" s="286">
        <f t="shared" si="1670"/>
        <v>0</v>
      </c>
    </row>
    <row r="5569" spans="1:7" s="229" customFormat="1" ht="24" customHeight="1" x14ac:dyDescent="0.2">
      <c r="A5569" s="224" t="str">
        <f t="shared" si="1666"/>
        <v/>
      </c>
      <c r="B5569" s="222" t="str">
        <f t="shared" si="1669"/>
        <v/>
      </c>
      <c r="C5569" s="223"/>
      <c r="D5569" s="224" t="str">
        <f t="shared" si="1667"/>
        <v/>
      </c>
      <c r="E5569" s="225"/>
      <c r="F5569" s="226">
        <f t="shared" si="1668"/>
        <v>0</v>
      </c>
      <c r="G5569" s="286">
        <f t="shared" si="1670"/>
        <v>0</v>
      </c>
    </row>
    <row r="5570" spans="1:7" s="229" customFormat="1" ht="24" customHeight="1" x14ac:dyDescent="0.2">
      <c r="A5570" s="224" t="str">
        <f t="shared" si="1666"/>
        <v/>
      </c>
      <c r="B5570" s="222" t="str">
        <f t="shared" si="1669"/>
        <v/>
      </c>
      <c r="C5570" s="223"/>
      <c r="D5570" s="224" t="str">
        <f t="shared" si="1667"/>
        <v/>
      </c>
      <c r="E5570" s="225"/>
      <c r="F5570" s="226">
        <f t="shared" si="1668"/>
        <v>0</v>
      </c>
      <c r="G5570" s="286">
        <f t="shared" si="1670"/>
        <v>0</v>
      </c>
    </row>
    <row r="5571" spans="1:7" s="229" customFormat="1" ht="24" customHeight="1" x14ac:dyDescent="0.2">
      <c r="A5571" s="224" t="str">
        <f t="shared" si="1666"/>
        <v/>
      </c>
      <c r="B5571" s="222" t="str">
        <f t="shared" si="1669"/>
        <v/>
      </c>
      <c r="C5571" s="223"/>
      <c r="D5571" s="224" t="str">
        <f t="shared" si="1667"/>
        <v/>
      </c>
      <c r="E5571" s="225"/>
      <c r="F5571" s="226">
        <f t="shared" si="1668"/>
        <v>0</v>
      </c>
      <c r="G5571" s="286">
        <f t="shared" si="1670"/>
        <v>0</v>
      </c>
    </row>
    <row r="5572" spans="1:7" s="229" customFormat="1" ht="24" customHeight="1" x14ac:dyDescent="0.2">
      <c r="A5572" s="224" t="str">
        <f t="shared" si="1666"/>
        <v/>
      </c>
      <c r="B5572" s="222" t="str">
        <f t="shared" si="1669"/>
        <v/>
      </c>
      <c r="C5572" s="223"/>
      <c r="D5572" s="224" t="str">
        <f t="shared" si="1667"/>
        <v/>
      </c>
      <c r="E5572" s="225"/>
      <c r="F5572" s="226">
        <f t="shared" si="1668"/>
        <v>0</v>
      </c>
      <c r="G5572" s="286">
        <f t="shared" si="1670"/>
        <v>0</v>
      </c>
    </row>
    <row r="5573" spans="1:7" s="229" customFormat="1" ht="24" customHeight="1" x14ac:dyDescent="0.2">
      <c r="A5573" s="224" t="str">
        <f t="shared" si="1666"/>
        <v/>
      </c>
      <c r="B5573" s="222" t="str">
        <f t="shared" si="1669"/>
        <v/>
      </c>
      <c r="C5573" s="223"/>
      <c r="D5573" s="224" t="str">
        <f t="shared" si="1667"/>
        <v/>
      </c>
      <c r="E5573" s="225"/>
      <c r="F5573" s="226">
        <f t="shared" si="1668"/>
        <v>0</v>
      </c>
      <c r="G5573" s="286">
        <f t="shared" si="1670"/>
        <v>0</v>
      </c>
    </row>
    <row r="5574" spans="1:7" s="229" customFormat="1" ht="24" customHeight="1" x14ac:dyDescent="0.2">
      <c r="A5574" s="224" t="str">
        <f t="shared" si="1666"/>
        <v/>
      </c>
      <c r="B5574" s="222" t="str">
        <f t="shared" si="1669"/>
        <v/>
      </c>
      <c r="C5574" s="223"/>
      <c r="D5574" s="224" t="str">
        <f t="shared" si="1667"/>
        <v/>
      </c>
      <c r="E5574" s="225"/>
      <c r="F5574" s="226">
        <f t="shared" si="1668"/>
        <v>0</v>
      </c>
      <c r="G5574" s="286">
        <f t="shared" si="1670"/>
        <v>0</v>
      </c>
    </row>
    <row r="5575" spans="1:7" s="229" customFormat="1" ht="24" customHeight="1" x14ac:dyDescent="0.2">
      <c r="A5575" s="224" t="str">
        <f t="shared" si="1666"/>
        <v/>
      </c>
      <c r="B5575" s="222" t="str">
        <f t="shared" si="1669"/>
        <v/>
      </c>
      <c r="C5575" s="223"/>
      <c r="D5575" s="224" t="str">
        <f t="shared" si="1667"/>
        <v/>
      </c>
      <c r="E5575" s="225"/>
      <c r="F5575" s="227">
        <f t="shared" si="1668"/>
        <v>0</v>
      </c>
      <c r="G5575" s="286">
        <f t="shared" si="1670"/>
        <v>0</v>
      </c>
    </row>
    <row r="5576" spans="1:7" ht="24" customHeight="1" x14ac:dyDescent="0.2">
      <c r="A5576" s="287"/>
      <c r="D5576" s="97"/>
      <c r="E5576" s="98"/>
      <c r="F5576" s="273" t="s">
        <v>31</v>
      </c>
      <c r="G5576" s="288">
        <f>SUBTOTAL(9,G5562:G5575)</f>
        <v>0</v>
      </c>
    </row>
    <row r="5577" spans="1:7" ht="24" customHeight="1" x14ac:dyDescent="0.2">
      <c r="A5577" s="287"/>
      <c r="C5577" s="107" t="s">
        <v>605</v>
      </c>
      <c r="D5577" s="97"/>
      <c r="E5577" s="98"/>
      <c r="G5577" s="289"/>
    </row>
    <row r="5578" spans="1:7" s="229" customFormat="1" ht="24" customHeight="1" x14ac:dyDescent="0.2">
      <c r="A5578" s="224" t="str">
        <f t="shared" ref="A5578:A5585" si="1671">IFERROR(VLOOKUP(C5578,Tabla_Insumos,4,FALSE),"")</f>
        <v/>
      </c>
      <c r="B5578" s="222">
        <f t="shared" ref="B5578:B5585" si="1672">IFERROR(VLOOKUP(A5578,Tabla_Indices,5,FALSE),"")</f>
        <v>0</v>
      </c>
      <c r="C5578" s="223"/>
      <c r="D5578" s="224" t="str">
        <f t="shared" ref="D5578:D5585" si="1673">IFERROR(VLOOKUP(C5578,Tabla_Insumos,2,FALSE),"")</f>
        <v/>
      </c>
      <c r="E5578" s="225"/>
      <c r="F5578" s="228">
        <f t="shared" ref="F5578:F5585" si="1674">IFERROR(VLOOKUP(C5578,Tabla_Insumos,3,FALSE),0)</f>
        <v>0</v>
      </c>
      <c r="G5578" s="286">
        <f>ROUND(E5578*F5578,2)</f>
        <v>0</v>
      </c>
    </row>
    <row r="5579" spans="1:7" s="229" customFormat="1" ht="24" customHeight="1" x14ac:dyDescent="0.2">
      <c r="A5579" s="224" t="str">
        <f t="shared" si="1671"/>
        <v/>
      </c>
      <c r="B5579" s="222">
        <f t="shared" si="1672"/>
        <v>0</v>
      </c>
      <c r="C5579" s="223"/>
      <c r="D5579" s="224" t="str">
        <f t="shared" si="1673"/>
        <v/>
      </c>
      <c r="E5579" s="225"/>
      <c r="F5579" s="228">
        <f t="shared" si="1674"/>
        <v>0</v>
      </c>
      <c r="G5579" s="286">
        <f>ROUND(E5579*F5579,2)</f>
        <v>0</v>
      </c>
    </row>
    <row r="5580" spans="1:7" s="229" customFormat="1" ht="24" customHeight="1" x14ac:dyDescent="0.2">
      <c r="A5580" s="224" t="str">
        <f t="shared" si="1671"/>
        <v/>
      </c>
      <c r="B5580" s="222">
        <f t="shared" si="1672"/>
        <v>0</v>
      </c>
      <c r="C5580" s="223"/>
      <c r="D5580" s="224" t="str">
        <f t="shared" si="1673"/>
        <v/>
      </c>
      <c r="E5580" s="225"/>
      <c r="F5580" s="228">
        <f t="shared" si="1674"/>
        <v>0</v>
      </c>
      <c r="G5580" s="286">
        <f t="shared" ref="G5580:G5585" si="1675">ROUND(E5580*F5580,2)</f>
        <v>0</v>
      </c>
    </row>
    <row r="5581" spans="1:7" s="229" customFormat="1" ht="24" customHeight="1" x14ac:dyDescent="0.2">
      <c r="A5581" s="224" t="str">
        <f t="shared" si="1671"/>
        <v/>
      </c>
      <c r="B5581" s="222">
        <f t="shared" si="1672"/>
        <v>0</v>
      </c>
      <c r="C5581" s="223"/>
      <c r="D5581" s="224" t="str">
        <f t="shared" si="1673"/>
        <v/>
      </c>
      <c r="E5581" s="225"/>
      <c r="F5581" s="228">
        <f t="shared" si="1674"/>
        <v>0</v>
      </c>
      <c r="G5581" s="286">
        <f t="shared" si="1675"/>
        <v>0</v>
      </c>
    </row>
    <row r="5582" spans="1:7" s="229" customFormat="1" ht="24" customHeight="1" x14ac:dyDescent="0.2">
      <c r="A5582" s="224" t="str">
        <f t="shared" si="1671"/>
        <v/>
      </c>
      <c r="B5582" s="222">
        <f t="shared" si="1672"/>
        <v>0</v>
      </c>
      <c r="C5582" s="223"/>
      <c r="D5582" s="224" t="str">
        <f t="shared" si="1673"/>
        <v/>
      </c>
      <c r="E5582" s="225"/>
      <c r="F5582" s="226">
        <f t="shared" si="1674"/>
        <v>0</v>
      </c>
      <c r="G5582" s="286">
        <f t="shared" si="1675"/>
        <v>0</v>
      </c>
    </row>
    <row r="5583" spans="1:7" s="229" customFormat="1" ht="24" customHeight="1" x14ac:dyDescent="0.2">
      <c r="A5583" s="224" t="str">
        <f t="shared" si="1671"/>
        <v/>
      </c>
      <c r="B5583" s="222">
        <f t="shared" si="1672"/>
        <v>0</v>
      </c>
      <c r="C5583" s="223"/>
      <c r="D5583" s="224" t="str">
        <f t="shared" si="1673"/>
        <v/>
      </c>
      <c r="E5583" s="225"/>
      <c r="F5583" s="226">
        <f t="shared" si="1674"/>
        <v>0</v>
      </c>
      <c r="G5583" s="286">
        <f t="shared" si="1675"/>
        <v>0</v>
      </c>
    </row>
    <row r="5584" spans="1:7" s="229" customFormat="1" ht="24" customHeight="1" x14ac:dyDescent="0.2">
      <c r="A5584" s="224" t="str">
        <f t="shared" si="1671"/>
        <v/>
      </c>
      <c r="B5584" s="222">
        <f t="shared" si="1672"/>
        <v>0</v>
      </c>
      <c r="C5584" s="223"/>
      <c r="D5584" s="224" t="str">
        <f t="shared" si="1673"/>
        <v/>
      </c>
      <c r="E5584" s="225"/>
      <c r="F5584" s="226">
        <f t="shared" si="1674"/>
        <v>0</v>
      </c>
      <c r="G5584" s="286">
        <f t="shared" si="1675"/>
        <v>0</v>
      </c>
    </row>
    <row r="5585" spans="1:7" s="229" customFormat="1" ht="24" customHeight="1" x14ac:dyDescent="0.2">
      <c r="A5585" s="224" t="str">
        <f t="shared" si="1671"/>
        <v/>
      </c>
      <c r="B5585" s="222">
        <f t="shared" si="1672"/>
        <v>0</v>
      </c>
      <c r="C5585" s="223"/>
      <c r="D5585" s="224" t="str">
        <f t="shared" si="1673"/>
        <v/>
      </c>
      <c r="E5585" s="225"/>
      <c r="F5585" s="226">
        <f t="shared" si="1674"/>
        <v>0</v>
      </c>
      <c r="G5585" s="286">
        <f t="shared" si="1675"/>
        <v>0</v>
      </c>
    </row>
    <row r="5586" spans="1:7" ht="24" customHeight="1" x14ac:dyDescent="0.2">
      <c r="A5586" s="287"/>
      <c r="D5586" s="97"/>
      <c r="E5586" s="98"/>
      <c r="F5586" s="273" t="s">
        <v>32</v>
      </c>
      <c r="G5586" s="288">
        <f>SUBTOTAL(9,G5578:G5585)</f>
        <v>0</v>
      </c>
    </row>
    <row r="5587" spans="1:7" ht="24" customHeight="1" x14ac:dyDescent="0.2">
      <c r="A5587" s="287"/>
      <c r="C5587" s="107" t="s">
        <v>606</v>
      </c>
      <c r="D5587" s="97"/>
      <c r="E5587" s="98"/>
      <c r="G5587" s="289"/>
    </row>
    <row r="5588" spans="1:7" s="229" customFormat="1" ht="24" customHeight="1" x14ac:dyDescent="0.2">
      <c r="A5588" s="224" t="str">
        <f t="shared" ref="A5588:A5596" si="1676">IFERROR(VLOOKUP(C5588,Tabla_Insumos,4,FALSE),"")</f>
        <v/>
      </c>
      <c r="B5588" s="222" t="str">
        <f t="shared" ref="B5588:B5596" si="1677">IFERROR(VLOOKUP(C5588,Tabla_Insumos,5,FALSE),"")</f>
        <v/>
      </c>
      <c r="C5588" s="223"/>
      <c r="D5588" s="224" t="str">
        <f t="shared" ref="D5588:D5596" si="1678">IFERROR(VLOOKUP(C5588,Tabla_Insumos,2,FALSE),"")</f>
        <v/>
      </c>
      <c r="E5588" s="225"/>
      <c r="F5588" s="226">
        <f t="shared" ref="F5588:F5596" si="1679">IFERROR(VLOOKUP(C5588,Tabla_Insumos,3,FALSE),0)</f>
        <v>0</v>
      </c>
      <c r="G5588" s="286">
        <f t="shared" ref="G5588:G5596" si="1680">ROUND(E5588*F5588,2)</f>
        <v>0</v>
      </c>
    </row>
    <row r="5589" spans="1:7" s="229" customFormat="1" ht="24" customHeight="1" x14ac:dyDescent="0.2">
      <c r="A5589" s="224" t="str">
        <f t="shared" si="1676"/>
        <v/>
      </c>
      <c r="B5589" s="222" t="str">
        <f t="shared" si="1677"/>
        <v/>
      </c>
      <c r="C5589" s="223"/>
      <c r="D5589" s="224" t="str">
        <f t="shared" si="1678"/>
        <v/>
      </c>
      <c r="E5589" s="225"/>
      <c r="F5589" s="226">
        <f t="shared" si="1679"/>
        <v>0</v>
      </c>
      <c r="G5589" s="286">
        <f t="shared" si="1680"/>
        <v>0</v>
      </c>
    </row>
    <row r="5590" spans="1:7" s="229" customFormat="1" ht="24" customHeight="1" x14ac:dyDescent="0.2">
      <c r="A5590" s="224" t="str">
        <f t="shared" si="1676"/>
        <v/>
      </c>
      <c r="B5590" s="222" t="str">
        <f t="shared" si="1677"/>
        <v/>
      </c>
      <c r="C5590" s="223"/>
      <c r="D5590" s="224" t="str">
        <f t="shared" si="1678"/>
        <v/>
      </c>
      <c r="E5590" s="225"/>
      <c r="F5590" s="226">
        <f t="shared" si="1679"/>
        <v>0</v>
      </c>
      <c r="G5590" s="286">
        <f t="shared" si="1680"/>
        <v>0</v>
      </c>
    </row>
    <row r="5591" spans="1:7" s="229" customFormat="1" ht="24" customHeight="1" x14ac:dyDescent="0.2">
      <c r="A5591" s="224" t="str">
        <f t="shared" si="1676"/>
        <v/>
      </c>
      <c r="B5591" s="222" t="str">
        <f t="shared" si="1677"/>
        <v/>
      </c>
      <c r="C5591" s="223"/>
      <c r="D5591" s="224" t="str">
        <f t="shared" si="1678"/>
        <v/>
      </c>
      <c r="E5591" s="225"/>
      <c r="F5591" s="226">
        <f t="shared" si="1679"/>
        <v>0</v>
      </c>
      <c r="G5591" s="286">
        <f t="shared" si="1680"/>
        <v>0</v>
      </c>
    </row>
    <row r="5592" spans="1:7" s="229" customFormat="1" ht="24" customHeight="1" x14ac:dyDescent="0.2">
      <c r="A5592" s="224" t="str">
        <f t="shared" si="1676"/>
        <v/>
      </c>
      <c r="B5592" s="222" t="str">
        <f t="shared" si="1677"/>
        <v/>
      </c>
      <c r="C5592" s="223"/>
      <c r="D5592" s="224" t="str">
        <f t="shared" si="1678"/>
        <v/>
      </c>
      <c r="E5592" s="225"/>
      <c r="F5592" s="226">
        <f t="shared" si="1679"/>
        <v>0</v>
      </c>
      <c r="G5592" s="286">
        <f t="shared" si="1680"/>
        <v>0</v>
      </c>
    </row>
    <row r="5593" spans="1:7" s="229" customFormat="1" ht="24" customHeight="1" x14ac:dyDescent="0.2">
      <c r="A5593" s="224" t="str">
        <f t="shared" si="1676"/>
        <v/>
      </c>
      <c r="B5593" s="222" t="str">
        <f t="shared" si="1677"/>
        <v/>
      </c>
      <c r="C5593" s="223"/>
      <c r="D5593" s="224" t="str">
        <f t="shared" si="1678"/>
        <v/>
      </c>
      <c r="E5593" s="225"/>
      <c r="F5593" s="226">
        <f t="shared" si="1679"/>
        <v>0</v>
      </c>
      <c r="G5593" s="286">
        <f t="shared" si="1680"/>
        <v>0</v>
      </c>
    </row>
    <row r="5594" spans="1:7" s="229" customFormat="1" ht="24" customHeight="1" x14ac:dyDescent="0.2">
      <c r="A5594" s="224" t="str">
        <f t="shared" si="1676"/>
        <v/>
      </c>
      <c r="B5594" s="222" t="str">
        <f t="shared" si="1677"/>
        <v/>
      </c>
      <c r="C5594" s="223"/>
      <c r="D5594" s="224" t="str">
        <f t="shared" si="1678"/>
        <v/>
      </c>
      <c r="E5594" s="225"/>
      <c r="F5594" s="226">
        <f t="shared" si="1679"/>
        <v>0</v>
      </c>
      <c r="G5594" s="286">
        <f t="shared" si="1680"/>
        <v>0</v>
      </c>
    </row>
    <row r="5595" spans="1:7" s="229" customFormat="1" ht="24" customHeight="1" x14ac:dyDescent="0.2">
      <c r="A5595" s="224" t="str">
        <f t="shared" si="1676"/>
        <v/>
      </c>
      <c r="B5595" s="222" t="str">
        <f t="shared" si="1677"/>
        <v/>
      </c>
      <c r="C5595" s="223"/>
      <c r="D5595" s="224" t="str">
        <f t="shared" si="1678"/>
        <v/>
      </c>
      <c r="E5595" s="225"/>
      <c r="F5595" s="226">
        <f t="shared" si="1679"/>
        <v>0</v>
      </c>
      <c r="G5595" s="286">
        <f t="shared" si="1680"/>
        <v>0</v>
      </c>
    </row>
    <row r="5596" spans="1:7" s="229" customFormat="1" ht="24" customHeight="1" x14ac:dyDescent="0.2">
      <c r="A5596" s="224" t="str">
        <f t="shared" si="1676"/>
        <v/>
      </c>
      <c r="B5596" s="222" t="str">
        <f t="shared" si="1677"/>
        <v/>
      </c>
      <c r="C5596" s="223"/>
      <c r="D5596" s="224" t="str">
        <f t="shared" si="1678"/>
        <v/>
      </c>
      <c r="E5596" s="225"/>
      <c r="F5596" s="226">
        <f t="shared" si="1679"/>
        <v>0</v>
      </c>
      <c r="G5596" s="286">
        <f t="shared" si="1680"/>
        <v>0</v>
      </c>
    </row>
    <row r="5597" spans="1:7" ht="24" customHeight="1" x14ac:dyDescent="0.2">
      <c r="A5597" s="290"/>
      <c r="B5597" s="97"/>
      <c r="D5597" s="97"/>
      <c r="E5597" s="98"/>
      <c r="F5597" s="273" t="s">
        <v>33</v>
      </c>
      <c r="G5597" s="288">
        <f>SUBTOTAL(9,G5588:G5596)</f>
        <v>0</v>
      </c>
    </row>
    <row r="5598" spans="1:7" ht="24" customHeight="1" x14ac:dyDescent="0.2">
      <c r="A5598" s="291"/>
      <c r="B5598" s="97"/>
      <c r="D5598" s="97"/>
      <c r="E5598" s="98"/>
      <c r="G5598" s="289"/>
    </row>
    <row r="5599" spans="1:7" ht="24" customHeight="1" x14ac:dyDescent="0.2">
      <c r="A5599" s="292" t="str">
        <f>B5557</f>
        <v/>
      </c>
      <c r="B5599" s="293" t="str">
        <f>C5557</f>
        <v/>
      </c>
      <c r="C5599" s="104"/>
      <c r="D5599" s="104" t="s">
        <v>34</v>
      </c>
      <c r="E5599" s="105"/>
      <c r="F5599" s="295" t="s">
        <v>35</v>
      </c>
      <c r="G5599" s="294">
        <f>SUBTOTAL(9,G5562:G5598)</f>
        <v>0</v>
      </c>
    </row>
    <row r="5601" spans="1:123" ht="24" customHeight="1" x14ac:dyDescent="0.2">
      <c r="A5601" s="274" t="s">
        <v>37</v>
      </c>
      <c r="B5601" s="275"/>
      <c r="C5601" s="275"/>
      <c r="D5601" s="275"/>
      <c r="E5601" s="275"/>
      <c r="F5601" s="275"/>
      <c r="G5601" s="276"/>
    </row>
    <row r="5602" spans="1:123" ht="24" customHeight="1" x14ac:dyDescent="0.2">
      <c r="A5602" s="277" t="s">
        <v>602</v>
      </c>
      <c r="B5602" s="93" t="str">
        <f>Comitente</f>
        <v>DIRECCION PROVINCIAL DE ESPACIOS VERDES</v>
      </c>
      <c r="C5602" s="89"/>
      <c r="D5602" s="94"/>
      <c r="E5602" s="94"/>
      <c r="F5602" s="95"/>
      <c r="G5602" s="278"/>
    </row>
    <row r="5603" spans="1:123" ht="24" customHeight="1" x14ac:dyDescent="0.2">
      <c r="A5603" s="277" t="s">
        <v>603</v>
      </c>
      <c r="B5603" s="93">
        <f>Contratista</f>
        <v>0</v>
      </c>
      <c r="C5603" s="90"/>
      <c r="D5603" s="90"/>
      <c r="E5603" s="90"/>
      <c r="F5603" s="96"/>
      <c r="G5603" s="279"/>
    </row>
    <row r="5604" spans="1:123" ht="24" customHeight="1" x14ac:dyDescent="0.2">
      <c r="A5604" s="277" t="s">
        <v>24</v>
      </c>
      <c r="B5604" s="93" t="str">
        <f>Obra</f>
        <v>MANTENIMIENTO DEL ÁREA VERDE Y SISITEMA DE RIEGO DEL 
PARQUE BELGRANO E INFINITO POR DESCUBRIR - RENGLON 3</v>
      </c>
      <c r="C5604" s="90"/>
      <c r="D5604" s="90"/>
      <c r="E5604" s="90"/>
      <c r="F5604" s="96" t="s">
        <v>38</v>
      </c>
      <c r="G5604" s="280">
        <f>Fecha_Base</f>
        <v>44908</v>
      </c>
    </row>
    <row r="5605" spans="1:123" ht="24" customHeight="1" x14ac:dyDescent="0.2">
      <c r="A5605" s="281" t="s">
        <v>601</v>
      </c>
      <c r="B5605" s="91" t="str">
        <f>Ubicación</f>
        <v>CAPITAL</v>
      </c>
      <c r="C5605" s="91"/>
      <c r="D5605" s="97"/>
      <c r="E5605" s="98"/>
      <c r="G5605" s="282"/>
    </row>
    <row r="5606" spans="1:123" ht="24" customHeight="1" x14ac:dyDescent="0.2">
      <c r="A5606" s="281" t="s">
        <v>39</v>
      </c>
      <c r="B5606" s="100" t="str">
        <f>IFERROR(VALUE(LEFT(B5607,FIND(".",B5607)-1)),"")</f>
        <v/>
      </c>
      <c r="C5606" s="92" t="str">
        <f>IFERROR(VLOOKUP(B5606,Tabla_CyP,2,FALSE),"")</f>
        <v/>
      </c>
      <c r="E5606" s="98"/>
      <c r="G5606" s="282"/>
    </row>
    <row r="5607" spans="1:123" ht="24" customHeight="1" x14ac:dyDescent="0.2">
      <c r="A5607" s="281" t="s">
        <v>25</v>
      </c>
      <c r="B5607" s="101" t="str">
        <f>IFERROR(VLOOKUP(COUNTIF($A$1:A5607,"ANALISIS DE PRECIOS"),Tabla_NumeroItem,2,FALSE),"")</f>
        <v/>
      </c>
      <c r="C5607" s="92" t="str">
        <f>IFERROR(VLOOKUP(B5607,Tabla_CyP,2,FALSE),"")</f>
        <v/>
      </c>
      <c r="D5607" s="97"/>
      <c r="E5607" s="98"/>
      <c r="F5607" s="96" t="s">
        <v>26</v>
      </c>
      <c r="G5607" s="283" t="str">
        <f>IFERROR(VLOOKUP(B5607,Tabla_CyP,4,FALSE),"")</f>
        <v/>
      </c>
    </row>
    <row r="5608" spans="1:123" ht="24" customHeight="1" x14ac:dyDescent="0.2">
      <c r="A5608" s="281"/>
      <c r="B5608" s="91"/>
      <c r="D5608" s="97"/>
      <c r="E5608" s="98"/>
      <c r="G5608" s="282"/>
    </row>
    <row r="5609" spans="1:123" ht="24" customHeight="1" x14ac:dyDescent="0.2">
      <c r="A5609" s="331" t="s">
        <v>507</v>
      </c>
      <c r="B5609" s="332"/>
      <c r="C5609" s="333" t="s">
        <v>0</v>
      </c>
      <c r="D5609" s="333" t="s">
        <v>27</v>
      </c>
      <c r="E5609" s="335" t="s">
        <v>28</v>
      </c>
      <c r="F5609" s="337" t="s">
        <v>29</v>
      </c>
      <c r="G5609" s="337" t="s">
        <v>30</v>
      </c>
    </row>
    <row r="5610" spans="1:123" s="97" customFormat="1" ht="24" customHeight="1" x14ac:dyDescent="0.2">
      <c r="A5610" s="102" t="s">
        <v>508</v>
      </c>
      <c r="B5610" s="102" t="s">
        <v>509</v>
      </c>
      <c r="C5610" s="334"/>
      <c r="D5610" s="334"/>
      <c r="E5610" s="336"/>
      <c r="F5610" s="338"/>
      <c r="G5610" s="338"/>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284"/>
      <c r="B5611" s="103"/>
      <c r="C5611" s="143" t="s">
        <v>604</v>
      </c>
      <c r="D5611" s="104"/>
      <c r="E5611" s="105"/>
      <c r="F5611" s="106"/>
      <c r="G5611" s="285"/>
    </row>
    <row r="5612" spans="1:123" s="229" customFormat="1" ht="24" customHeight="1" x14ac:dyDescent="0.2">
      <c r="A5612" s="224" t="str">
        <f t="shared" ref="A5612:A5625" si="1681">IFERROR(VLOOKUP(C5612,Tabla_Insumos,4,FALSE),"")</f>
        <v/>
      </c>
      <c r="B5612" s="222" t="str">
        <f>IFERROR(VLOOKUP(C5612,Tabla_Insumos,5,FALSE),"")</f>
        <v/>
      </c>
      <c r="C5612" s="223"/>
      <c r="D5612" s="224" t="str">
        <f t="shared" ref="D5612:D5625" si="1682">IFERROR(VLOOKUP(C5612,Tabla_Insumos,2,FALSE),"")</f>
        <v/>
      </c>
      <c r="E5612" s="225"/>
      <c r="F5612" s="226">
        <f t="shared" ref="F5612:F5625" si="1683">IFERROR(VLOOKUP(C5612,Tabla_Insumos,3,FALSE),0)</f>
        <v>0</v>
      </c>
      <c r="G5612" s="286">
        <f>ROUND(E5612*F5612,2)</f>
        <v>0</v>
      </c>
    </row>
    <row r="5613" spans="1:123" s="229" customFormat="1" ht="24" customHeight="1" x14ac:dyDescent="0.2">
      <c r="A5613" s="224" t="str">
        <f t="shared" si="1681"/>
        <v/>
      </c>
      <c r="B5613" s="222" t="str">
        <f t="shared" ref="B5613:B5625" si="1684">IFERROR(VLOOKUP(C5613,Tabla_Insumos,5,FALSE),"")</f>
        <v/>
      </c>
      <c r="C5613" s="223"/>
      <c r="D5613" s="224" t="str">
        <f t="shared" si="1682"/>
        <v/>
      </c>
      <c r="E5613" s="225"/>
      <c r="F5613" s="226">
        <f t="shared" si="1683"/>
        <v>0</v>
      </c>
      <c r="G5613" s="286">
        <f t="shared" ref="G5613:G5625" si="1685">ROUND(E5613*F5613,2)</f>
        <v>0</v>
      </c>
    </row>
    <row r="5614" spans="1:123" s="229" customFormat="1" ht="24" customHeight="1" x14ac:dyDescent="0.2">
      <c r="A5614" s="224" t="str">
        <f t="shared" si="1681"/>
        <v/>
      </c>
      <c r="B5614" s="222" t="str">
        <f t="shared" si="1684"/>
        <v/>
      </c>
      <c r="C5614" s="223"/>
      <c r="D5614" s="224" t="str">
        <f t="shared" si="1682"/>
        <v/>
      </c>
      <c r="E5614" s="225"/>
      <c r="F5614" s="226">
        <f t="shared" si="1683"/>
        <v>0</v>
      </c>
      <c r="G5614" s="286">
        <f t="shared" si="1685"/>
        <v>0</v>
      </c>
    </row>
    <row r="5615" spans="1:123" s="229" customFormat="1" ht="24" customHeight="1" x14ac:dyDescent="0.2">
      <c r="A5615" s="224" t="str">
        <f t="shared" si="1681"/>
        <v/>
      </c>
      <c r="B5615" s="222" t="str">
        <f t="shared" si="1684"/>
        <v/>
      </c>
      <c r="C5615" s="223"/>
      <c r="D5615" s="224" t="str">
        <f t="shared" si="1682"/>
        <v/>
      </c>
      <c r="E5615" s="225"/>
      <c r="F5615" s="226">
        <f t="shared" si="1683"/>
        <v>0</v>
      </c>
      <c r="G5615" s="286">
        <f t="shared" si="1685"/>
        <v>0</v>
      </c>
    </row>
    <row r="5616" spans="1:123" s="229" customFormat="1" ht="24" customHeight="1" x14ac:dyDescent="0.2">
      <c r="A5616" s="224" t="str">
        <f t="shared" si="1681"/>
        <v/>
      </c>
      <c r="B5616" s="222" t="str">
        <f t="shared" si="1684"/>
        <v/>
      </c>
      <c r="C5616" s="223"/>
      <c r="D5616" s="224" t="str">
        <f t="shared" si="1682"/>
        <v/>
      </c>
      <c r="E5616" s="225"/>
      <c r="F5616" s="226">
        <f t="shared" si="1683"/>
        <v>0</v>
      </c>
      <c r="G5616" s="286">
        <f t="shared" si="1685"/>
        <v>0</v>
      </c>
    </row>
    <row r="5617" spans="1:7" s="229" customFormat="1" ht="24" customHeight="1" x14ac:dyDescent="0.2">
      <c r="A5617" s="224" t="str">
        <f t="shared" si="1681"/>
        <v/>
      </c>
      <c r="B5617" s="222" t="str">
        <f t="shared" si="1684"/>
        <v/>
      </c>
      <c r="C5617" s="223"/>
      <c r="D5617" s="224" t="str">
        <f t="shared" si="1682"/>
        <v/>
      </c>
      <c r="E5617" s="225"/>
      <c r="F5617" s="226">
        <f t="shared" si="1683"/>
        <v>0</v>
      </c>
      <c r="G5617" s="286">
        <f t="shared" si="1685"/>
        <v>0</v>
      </c>
    </row>
    <row r="5618" spans="1:7" s="229" customFormat="1" ht="24" customHeight="1" x14ac:dyDescent="0.2">
      <c r="A5618" s="224" t="str">
        <f t="shared" si="1681"/>
        <v/>
      </c>
      <c r="B5618" s="222" t="str">
        <f t="shared" si="1684"/>
        <v/>
      </c>
      <c r="C5618" s="223"/>
      <c r="D5618" s="224" t="str">
        <f t="shared" si="1682"/>
        <v/>
      </c>
      <c r="E5618" s="225"/>
      <c r="F5618" s="226">
        <f t="shared" si="1683"/>
        <v>0</v>
      </c>
      <c r="G5618" s="286">
        <f t="shared" si="1685"/>
        <v>0</v>
      </c>
    </row>
    <row r="5619" spans="1:7" s="229" customFormat="1" ht="24" customHeight="1" x14ac:dyDescent="0.2">
      <c r="A5619" s="224" t="str">
        <f t="shared" si="1681"/>
        <v/>
      </c>
      <c r="B5619" s="222" t="str">
        <f t="shared" si="1684"/>
        <v/>
      </c>
      <c r="C5619" s="223"/>
      <c r="D5619" s="224" t="str">
        <f t="shared" si="1682"/>
        <v/>
      </c>
      <c r="E5619" s="225"/>
      <c r="F5619" s="226">
        <f t="shared" si="1683"/>
        <v>0</v>
      </c>
      <c r="G5619" s="286">
        <f t="shared" si="1685"/>
        <v>0</v>
      </c>
    </row>
    <row r="5620" spans="1:7" s="229" customFormat="1" ht="24" customHeight="1" x14ac:dyDescent="0.2">
      <c r="A5620" s="224" t="str">
        <f t="shared" si="1681"/>
        <v/>
      </c>
      <c r="B5620" s="222" t="str">
        <f t="shared" si="1684"/>
        <v/>
      </c>
      <c r="C5620" s="223"/>
      <c r="D5620" s="224" t="str">
        <f t="shared" si="1682"/>
        <v/>
      </c>
      <c r="E5620" s="225"/>
      <c r="F5620" s="226">
        <f t="shared" si="1683"/>
        <v>0</v>
      </c>
      <c r="G5620" s="286">
        <f t="shared" si="1685"/>
        <v>0</v>
      </c>
    </row>
    <row r="5621" spans="1:7" s="229" customFormat="1" ht="24" customHeight="1" x14ac:dyDescent="0.2">
      <c r="A5621" s="224" t="str">
        <f t="shared" si="1681"/>
        <v/>
      </c>
      <c r="B5621" s="222" t="str">
        <f t="shared" si="1684"/>
        <v/>
      </c>
      <c r="C5621" s="223"/>
      <c r="D5621" s="224" t="str">
        <f t="shared" si="1682"/>
        <v/>
      </c>
      <c r="E5621" s="225"/>
      <c r="F5621" s="226">
        <f t="shared" si="1683"/>
        <v>0</v>
      </c>
      <c r="G5621" s="286">
        <f t="shared" si="1685"/>
        <v>0</v>
      </c>
    </row>
    <row r="5622" spans="1:7" s="229" customFormat="1" ht="24" customHeight="1" x14ac:dyDescent="0.2">
      <c r="A5622" s="224" t="str">
        <f t="shared" si="1681"/>
        <v/>
      </c>
      <c r="B5622" s="222" t="str">
        <f t="shared" si="1684"/>
        <v/>
      </c>
      <c r="C5622" s="223"/>
      <c r="D5622" s="224" t="str">
        <f t="shared" si="1682"/>
        <v/>
      </c>
      <c r="E5622" s="225"/>
      <c r="F5622" s="226">
        <f t="shared" si="1683"/>
        <v>0</v>
      </c>
      <c r="G5622" s="286">
        <f t="shared" si="1685"/>
        <v>0</v>
      </c>
    </row>
    <row r="5623" spans="1:7" s="229" customFormat="1" ht="24" customHeight="1" x14ac:dyDescent="0.2">
      <c r="A5623" s="224" t="str">
        <f t="shared" si="1681"/>
        <v/>
      </c>
      <c r="B5623" s="222" t="str">
        <f t="shared" si="1684"/>
        <v/>
      </c>
      <c r="C5623" s="223"/>
      <c r="D5623" s="224" t="str">
        <f t="shared" si="1682"/>
        <v/>
      </c>
      <c r="E5623" s="225"/>
      <c r="F5623" s="226">
        <f t="shared" si="1683"/>
        <v>0</v>
      </c>
      <c r="G5623" s="286">
        <f t="shared" si="1685"/>
        <v>0</v>
      </c>
    </row>
    <row r="5624" spans="1:7" s="229" customFormat="1" ht="24" customHeight="1" x14ac:dyDescent="0.2">
      <c r="A5624" s="224" t="str">
        <f t="shared" si="1681"/>
        <v/>
      </c>
      <c r="B5624" s="222" t="str">
        <f t="shared" si="1684"/>
        <v/>
      </c>
      <c r="C5624" s="223"/>
      <c r="D5624" s="224" t="str">
        <f t="shared" si="1682"/>
        <v/>
      </c>
      <c r="E5624" s="225"/>
      <c r="F5624" s="226">
        <f t="shared" si="1683"/>
        <v>0</v>
      </c>
      <c r="G5624" s="286">
        <f t="shared" si="1685"/>
        <v>0</v>
      </c>
    </row>
    <row r="5625" spans="1:7" s="229" customFormat="1" ht="24" customHeight="1" x14ac:dyDescent="0.2">
      <c r="A5625" s="224" t="str">
        <f t="shared" si="1681"/>
        <v/>
      </c>
      <c r="B5625" s="222" t="str">
        <f t="shared" si="1684"/>
        <v/>
      </c>
      <c r="C5625" s="223"/>
      <c r="D5625" s="224" t="str">
        <f t="shared" si="1682"/>
        <v/>
      </c>
      <c r="E5625" s="225"/>
      <c r="F5625" s="227">
        <f t="shared" si="1683"/>
        <v>0</v>
      </c>
      <c r="G5625" s="286">
        <f t="shared" si="1685"/>
        <v>0</v>
      </c>
    </row>
    <row r="5626" spans="1:7" ht="24" customHeight="1" x14ac:dyDescent="0.2">
      <c r="A5626" s="287"/>
      <c r="D5626" s="97"/>
      <c r="E5626" s="98"/>
      <c r="F5626" s="273" t="s">
        <v>31</v>
      </c>
      <c r="G5626" s="288">
        <f>SUBTOTAL(9,G5612:G5625)</f>
        <v>0</v>
      </c>
    </row>
    <row r="5627" spans="1:7" ht="24" customHeight="1" x14ac:dyDescent="0.2">
      <c r="A5627" s="287"/>
      <c r="C5627" s="107" t="s">
        <v>605</v>
      </c>
      <c r="D5627" s="97"/>
      <c r="E5627" s="98"/>
      <c r="G5627" s="289"/>
    </row>
    <row r="5628" spans="1:7" s="229" customFormat="1" ht="24" customHeight="1" x14ac:dyDescent="0.2">
      <c r="A5628" s="224" t="str">
        <f t="shared" ref="A5628:A5635" si="1686">IFERROR(VLOOKUP(C5628,Tabla_Insumos,4,FALSE),"")</f>
        <v/>
      </c>
      <c r="B5628" s="222">
        <f t="shared" ref="B5628:B5635" si="1687">IFERROR(VLOOKUP(A5628,Tabla_Indices,5,FALSE),"")</f>
        <v>0</v>
      </c>
      <c r="C5628" s="223"/>
      <c r="D5628" s="224" t="str">
        <f t="shared" ref="D5628:D5635" si="1688">IFERROR(VLOOKUP(C5628,Tabla_Insumos,2,FALSE),"")</f>
        <v/>
      </c>
      <c r="E5628" s="225"/>
      <c r="F5628" s="228">
        <f t="shared" ref="F5628:F5635" si="1689">IFERROR(VLOOKUP(C5628,Tabla_Insumos,3,FALSE),0)</f>
        <v>0</v>
      </c>
      <c r="G5628" s="286">
        <f>ROUND(E5628*F5628,2)</f>
        <v>0</v>
      </c>
    </row>
    <row r="5629" spans="1:7" s="229" customFormat="1" ht="24" customHeight="1" x14ac:dyDescent="0.2">
      <c r="A5629" s="224" t="str">
        <f t="shared" si="1686"/>
        <v/>
      </c>
      <c r="B5629" s="222">
        <f t="shared" si="1687"/>
        <v>0</v>
      </c>
      <c r="C5629" s="223"/>
      <c r="D5629" s="224" t="str">
        <f t="shared" si="1688"/>
        <v/>
      </c>
      <c r="E5629" s="225"/>
      <c r="F5629" s="228">
        <f t="shared" si="1689"/>
        <v>0</v>
      </c>
      <c r="G5629" s="286">
        <f>ROUND(E5629*F5629,2)</f>
        <v>0</v>
      </c>
    </row>
    <row r="5630" spans="1:7" s="229" customFormat="1" ht="24" customHeight="1" x14ac:dyDescent="0.2">
      <c r="A5630" s="224" t="str">
        <f t="shared" si="1686"/>
        <v/>
      </c>
      <c r="B5630" s="222">
        <f t="shared" si="1687"/>
        <v>0</v>
      </c>
      <c r="C5630" s="223"/>
      <c r="D5630" s="224" t="str">
        <f t="shared" si="1688"/>
        <v/>
      </c>
      <c r="E5630" s="225"/>
      <c r="F5630" s="228">
        <f t="shared" si="1689"/>
        <v>0</v>
      </c>
      <c r="G5630" s="286">
        <f t="shared" ref="G5630:G5635" si="1690">ROUND(E5630*F5630,2)</f>
        <v>0</v>
      </c>
    </row>
    <row r="5631" spans="1:7" s="229" customFormat="1" ht="24" customHeight="1" x14ac:dyDescent="0.2">
      <c r="A5631" s="224" t="str">
        <f t="shared" si="1686"/>
        <v/>
      </c>
      <c r="B5631" s="222">
        <f t="shared" si="1687"/>
        <v>0</v>
      </c>
      <c r="C5631" s="223"/>
      <c r="D5631" s="224" t="str">
        <f t="shared" si="1688"/>
        <v/>
      </c>
      <c r="E5631" s="225"/>
      <c r="F5631" s="228">
        <f t="shared" si="1689"/>
        <v>0</v>
      </c>
      <c r="G5631" s="286">
        <f t="shared" si="1690"/>
        <v>0</v>
      </c>
    </row>
    <row r="5632" spans="1:7" s="229" customFormat="1" ht="24" customHeight="1" x14ac:dyDescent="0.2">
      <c r="A5632" s="224" t="str">
        <f t="shared" si="1686"/>
        <v/>
      </c>
      <c r="B5632" s="222">
        <f t="shared" si="1687"/>
        <v>0</v>
      </c>
      <c r="C5632" s="223"/>
      <c r="D5632" s="224" t="str">
        <f t="shared" si="1688"/>
        <v/>
      </c>
      <c r="E5632" s="225"/>
      <c r="F5632" s="226">
        <f t="shared" si="1689"/>
        <v>0</v>
      </c>
      <c r="G5632" s="286">
        <f t="shared" si="1690"/>
        <v>0</v>
      </c>
    </row>
    <row r="5633" spans="1:7" s="229" customFormat="1" ht="24" customHeight="1" x14ac:dyDescent="0.2">
      <c r="A5633" s="224" t="str">
        <f t="shared" si="1686"/>
        <v/>
      </c>
      <c r="B5633" s="222">
        <f t="shared" si="1687"/>
        <v>0</v>
      </c>
      <c r="C5633" s="223"/>
      <c r="D5633" s="224" t="str">
        <f t="shared" si="1688"/>
        <v/>
      </c>
      <c r="E5633" s="225"/>
      <c r="F5633" s="226">
        <f t="shared" si="1689"/>
        <v>0</v>
      </c>
      <c r="G5633" s="286">
        <f t="shared" si="1690"/>
        <v>0</v>
      </c>
    </row>
    <row r="5634" spans="1:7" s="229" customFormat="1" ht="24" customHeight="1" x14ac:dyDescent="0.2">
      <c r="A5634" s="224" t="str">
        <f t="shared" si="1686"/>
        <v/>
      </c>
      <c r="B5634" s="222">
        <f t="shared" si="1687"/>
        <v>0</v>
      </c>
      <c r="C5634" s="223"/>
      <c r="D5634" s="224" t="str">
        <f t="shared" si="1688"/>
        <v/>
      </c>
      <c r="E5634" s="225"/>
      <c r="F5634" s="226">
        <f t="shared" si="1689"/>
        <v>0</v>
      </c>
      <c r="G5634" s="286">
        <f t="shared" si="1690"/>
        <v>0</v>
      </c>
    </row>
    <row r="5635" spans="1:7" s="229" customFormat="1" ht="24" customHeight="1" x14ac:dyDescent="0.2">
      <c r="A5635" s="224" t="str">
        <f t="shared" si="1686"/>
        <v/>
      </c>
      <c r="B5635" s="222">
        <f t="shared" si="1687"/>
        <v>0</v>
      </c>
      <c r="C5635" s="223"/>
      <c r="D5635" s="224" t="str">
        <f t="shared" si="1688"/>
        <v/>
      </c>
      <c r="E5635" s="225"/>
      <c r="F5635" s="226">
        <f t="shared" si="1689"/>
        <v>0</v>
      </c>
      <c r="G5635" s="286">
        <f t="shared" si="1690"/>
        <v>0</v>
      </c>
    </row>
    <row r="5636" spans="1:7" ht="24" customHeight="1" x14ac:dyDescent="0.2">
      <c r="A5636" s="287"/>
      <c r="D5636" s="97"/>
      <c r="E5636" s="98"/>
      <c r="F5636" s="273" t="s">
        <v>32</v>
      </c>
      <c r="G5636" s="288">
        <f>SUBTOTAL(9,G5628:G5635)</f>
        <v>0</v>
      </c>
    </row>
    <row r="5637" spans="1:7" ht="24" customHeight="1" x14ac:dyDescent="0.2">
      <c r="A5637" s="287"/>
      <c r="C5637" s="107" t="s">
        <v>606</v>
      </c>
      <c r="D5637" s="97"/>
      <c r="E5637" s="98"/>
      <c r="G5637" s="289"/>
    </row>
    <row r="5638" spans="1:7" s="229" customFormat="1" ht="24" customHeight="1" x14ac:dyDescent="0.2">
      <c r="A5638" s="224" t="str">
        <f t="shared" ref="A5638:A5646" si="1691">IFERROR(VLOOKUP(C5638,Tabla_Insumos,4,FALSE),"")</f>
        <v/>
      </c>
      <c r="B5638" s="222" t="str">
        <f t="shared" ref="B5638:B5646" si="1692">IFERROR(VLOOKUP(C5638,Tabla_Insumos,5,FALSE),"")</f>
        <v/>
      </c>
      <c r="C5638" s="223"/>
      <c r="D5638" s="224" t="str">
        <f t="shared" ref="D5638:D5646" si="1693">IFERROR(VLOOKUP(C5638,Tabla_Insumos,2,FALSE),"")</f>
        <v/>
      </c>
      <c r="E5638" s="225"/>
      <c r="F5638" s="226">
        <f t="shared" ref="F5638:F5646" si="1694">IFERROR(VLOOKUP(C5638,Tabla_Insumos,3,FALSE),0)</f>
        <v>0</v>
      </c>
      <c r="G5638" s="286">
        <f t="shared" ref="G5638:G5646" si="1695">ROUND(E5638*F5638,2)</f>
        <v>0</v>
      </c>
    </row>
    <row r="5639" spans="1:7" s="229" customFormat="1" ht="24" customHeight="1" x14ac:dyDescent="0.2">
      <c r="A5639" s="224" t="str">
        <f t="shared" si="1691"/>
        <v/>
      </c>
      <c r="B5639" s="222" t="str">
        <f t="shared" si="1692"/>
        <v/>
      </c>
      <c r="C5639" s="223"/>
      <c r="D5639" s="224" t="str">
        <f t="shared" si="1693"/>
        <v/>
      </c>
      <c r="E5639" s="225"/>
      <c r="F5639" s="226">
        <f t="shared" si="1694"/>
        <v>0</v>
      </c>
      <c r="G5639" s="286">
        <f t="shared" si="1695"/>
        <v>0</v>
      </c>
    </row>
    <row r="5640" spans="1:7" s="229" customFormat="1" ht="24" customHeight="1" x14ac:dyDescent="0.2">
      <c r="A5640" s="224" t="str">
        <f t="shared" si="1691"/>
        <v/>
      </c>
      <c r="B5640" s="222" t="str">
        <f t="shared" si="1692"/>
        <v/>
      </c>
      <c r="C5640" s="223"/>
      <c r="D5640" s="224" t="str">
        <f t="shared" si="1693"/>
        <v/>
      </c>
      <c r="E5640" s="225"/>
      <c r="F5640" s="226">
        <f t="shared" si="1694"/>
        <v>0</v>
      </c>
      <c r="G5640" s="286">
        <f t="shared" si="1695"/>
        <v>0</v>
      </c>
    </row>
    <row r="5641" spans="1:7" s="229" customFormat="1" ht="24" customHeight="1" x14ac:dyDescent="0.2">
      <c r="A5641" s="224" t="str">
        <f t="shared" si="1691"/>
        <v/>
      </c>
      <c r="B5641" s="222" t="str">
        <f t="shared" si="1692"/>
        <v/>
      </c>
      <c r="C5641" s="223"/>
      <c r="D5641" s="224" t="str">
        <f t="shared" si="1693"/>
        <v/>
      </c>
      <c r="E5641" s="225"/>
      <c r="F5641" s="226">
        <f t="shared" si="1694"/>
        <v>0</v>
      </c>
      <c r="G5641" s="286">
        <f t="shared" si="1695"/>
        <v>0</v>
      </c>
    </row>
    <row r="5642" spans="1:7" s="229" customFormat="1" ht="24" customHeight="1" x14ac:dyDescent="0.2">
      <c r="A5642" s="224" t="str">
        <f t="shared" si="1691"/>
        <v/>
      </c>
      <c r="B5642" s="222" t="str">
        <f t="shared" si="1692"/>
        <v/>
      </c>
      <c r="C5642" s="223"/>
      <c r="D5642" s="224" t="str">
        <f t="shared" si="1693"/>
        <v/>
      </c>
      <c r="E5642" s="225"/>
      <c r="F5642" s="226">
        <f t="shared" si="1694"/>
        <v>0</v>
      </c>
      <c r="G5642" s="286">
        <f t="shared" si="1695"/>
        <v>0</v>
      </c>
    </row>
    <row r="5643" spans="1:7" s="229" customFormat="1" ht="24" customHeight="1" x14ac:dyDescent="0.2">
      <c r="A5643" s="224" t="str">
        <f t="shared" si="1691"/>
        <v/>
      </c>
      <c r="B5643" s="222" t="str">
        <f t="shared" si="1692"/>
        <v/>
      </c>
      <c r="C5643" s="223"/>
      <c r="D5643" s="224" t="str">
        <f t="shared" si="1693"/>
        <v/>
      </c>
      <c r="E5643" s="225"/>
      <c r="F5643" s="226">
        <f t="shared" si="1694"/>
        <v>0</v>
      </c>
      <c r="G5643" s="286">
        <f t="shared" si="1695"/>
        <v>0</v>
      </c>
    </row>
    <row r="5644" spans="1:7" s="229" customFormat="1" ht="24" customHeight="1" x14ac:dyDescent="0.2">
      <c r="A5644" s="224" t="str">
        <f t="shared" si="1691"/>
        <v/>
      </c>
      <c r="B5644" s="222" t="str">
        <f t="shared" si="1692"/>
        <v/>
      </c>
      <c r="C5644" s="223"/>
      <c r="D5644" s="224" t="str">
        <f t="shared" si="1693"/>
        <v/>
      </c>
      <c r="E5644" s="225"/>
      <c r="F5644" s="226">
        <f t="shared" si="1694"/>
        <v>0</v>
      </c>
      <c r="G5644" s="286">
        <f t="shared" si="1695"/>
        <v>0</v>
      </c>
    </row>
    <row r="5645" spans="1:7" s="229" customFormat="1" ht="24" customHeight="1" x14ac:dyDescent="0.2">
      <c r="A5645" s="224" t="str">
        <f t="shared" si="1691"/>
        <v/>
      </c>
      <c r="B5645" s="222" t="str">
        <f t="shared" si="1692"/>
        <v/>
      </c>
      <c r="C5645" s="223"/>
      <c r="D5645" s="224" t="str">
        <f t="shared" si="1693"/>
        <v/>
      </c>
      <c r="E5645" s="225"/>
      <c r="F5645" s="226">
        <f t="shared" si="1694"/>
        <v>0</v>
      </c>
      <c r="G5645" s="286">
        <f t="shared" si="1695"/>
        <v>0</v>
      </c>
    </row>
    <row r="5646" spans="1:7" s="229" customFormat="1" ht="24" customHeight="1" x14ac:dyDescent="0.2">
      <c r="A5646" s="224" t="str">
        <f t="shared" si="1691"/>
        <v/>
      </c>
      <c r="B5646" s="222" t="str">
        <f t="shared" si="1692"/>
        <v/>
      </c>
      <c r="C5646" s="223"/>
      <c r="D5646" s="224" t="str">
        <f t="shared" si="1693"/>
        <v/>
      </c>
      <c r="E5646" s="225"/>
      <c r="F5646" s="226">
        <f t="shared" si="1694"/>
        <v>0</v>
      </c>
      <c r="G5646" s="286">
        <f t="shared" si="1695"/>
        <v>0</v>
      </c>
    </row>
    <row r="5647" spans="1:7" ht="24" customHeight="1" x14ac:dyDescent="0.2">
      <c r="A5647" s="290"/>
      <c r="B5647" s="97"/>
      <c r="D5647" s="97"/>
      <c r="E5647" s="98"/>
      <c r="F5647" s="273" t="s">
        <v>33</v>
      </c>
      <c r="G5647" s="288">
        <f>SUBTOTAL(9,G5638:G5646)</f>
        <v>0</v>
      </c>
    </row>
    <row r="5648" spans="1:7" ht="24" customHeight="1" x14ac:dyDescent="0.2">
      <c r="A5648" s="291"/>
      <c r="B5648" s="97"/>
      <c r="D5648" s="97"/>
      <c r="E5648" s="98"/>
      <c r="G5648" s="289"/>
    </row>
    <row r="5649" spans="1:123" ht="24" customHeight="1" x14ac:dyDescent="0.2">
      <c r="A5649" s="292" t="str">
        <f>B5607</f>
        <v/>
      </c>
      <c r="B5649" s="293" t="str">
        <f>C5607</f>
        <v/>
      </c>
      <c r="C5649" s="104"/>
      <c r="D5649" s="104" t="s">
        <v>34</v>
      </c>
      <c r="E5649" s="105"/>
      <c r="F5649" s="295" t="s">
        <v>35</v>
      </c>
      <c r="G5649" s="294">
        <f>SUBTOTAL(9,G5612:G5648)</f>
        <v>0</v>
      </c>
    </row>
    <row r="5651" spans="1:123" ht="24" customHeight="1" x14ac:dyDescent="0.2">
      <c r="A5651" s="274" t="s">
        <v>37</v>
      </c>
      <c r="B5651" s="275"/>
      <c r="C5651" s="275"/>
      <c r="D5651" s="275"/>
      <c r="E5651" s="275"/>
      <c r="F5651" s="275"/>
      <c r="G5651" s="276"/>
    </row>
    <row r="5652" spans="1:123" ht="24" customHeight="1" x14ac:dyDescent="0.2">
      <c r="A5652" s="277" t="s">
        <v>602</v>
      </c>
      <c r="B5652" s="93" t="str">
        <f>Comitente</f>
        <v>DIRECCION PROVINCIAL DE ESPACIOS VERDES</v>
      </c>
      <c r="C5652" s="89"/>
      <c r="D5652" s="94"/>
      <c r="E5652" s="94"/>
      <c r="F5652" s="95"/>
      <c r="G5652" s="278"/>
    </row>
    <row r="5653" spans="1:123" ht="24" customHeight="1" x14ac:dyDescent="0.2">
      <c r="A5653" s="277" t="s">
        <v>603</v>
      </c>
      <c r="B5653" s="93">
        <f>Contratista</f>
        <v>0</v>
      </c>
      <c r="C5653" s="90"/>
      <c r="D5653" s="90"/>
      <c r="E5653" s="90"/>
      <c r="F5653" s="96"/>
      <c r="G5653" s="279"/>
    </row>
    <row r="5654" spans="1:123" ht="24" customHeight="1" x14ac:dyDescent="0.2">
      <c r="A5654" s="277" t="s">
        <v>24</v>
      </c>
      <c r="B5654" s="93" t="str">
        <f>Obra</f>
        <v>MANTENIMIENTO DEL ÁREA VERDE Y SISITEMA DE RIEGO DEL 
PARQUE BELGRANO E INFINITO POR DESCUBRIR - RENGLON 3</v>
      </c>
      <c r="C5654" s="90"/>
      <c r="D5654" s="90"/>
      <c r="E5654" s="90"/>
      <c r="F5654" s="96" t="s">
        <v>38</v>
      </c>
      <c r="G5654" s="280">
        <f>Fecha_Base</f>
        <v>44908</v>
      </c>
    </row>
    <row r="5655" spans="1:123" ht="24" customHeight="1" x14ac:dyDescent="0.2">
      <c r="A5655" s="281" t="s">
        <v>601</v>
      </c>
      <c r="B5655" s="91" t="str">
        <f>Ubicación</f>
        <v>CAPITAL</v>
      </c>
      <c r="C5655" s="91"/>
      <c r="D5655" s="97"/>
      <c r="E5655" s="98"/>
      <c r="G5655" s="282"/>
    </row>
    <row r="5656" spans="1:123" ht="24" customHeight="1" x14ac:dyDescent="0.2">
      <c r="A5656" s="281" t="s">
        <v>39</v>
      </c>
      <c r="B5656" s="100" t="str">
        <f>IFERROR(VALUE(LEFT(B5657,FIND(".",B5657)-1)),"")</f>
        <v/>
      </c>
      <c r="C5656" s="92" t="str">
        <f>IFERROR(VLOOKUP(B5656,Tabla_CyP,2,FALSE),"")</f>
        <v/>
      </c>
      <c r="E5656" s="98"/>
      <c r="G5656" s="282"/>
    </row>
    <row r="5657" spans="1:123" ht="24" customHeight="1" x14ac:dyDescent="0.2">
      <c r="A5657" s="281" t="s">
        <v>25</v>
      </c>
      <c r="B5657" s="101" t="str">
        <f>IFERROR(VLOOKUP(COUNTIF($A$1:A5657,"ANALISIS DE PRECIOS"),Tabla_NumeroItem,2,FALSE),"")</f>
        <v/>
      </c>
      <c r="C5657" s="92" t="str">
        <f>IFERROR(VLOOKUP(B5657,Tabla_CyP,2,FALSE),"")</f>
        <v/>
      </c>
      <c r="D5657" s="97"/>
      <c r="E5657" s="98"/>
      <c r="F5657" s="96" t="s">
        <v>26</v>
      </c>
      <c r="G5657" s="283" t="str">
        <f>IFERROR(VLOOKUP(B5657,Tabla_CyP,4,FALSE),"")</f>
        <v/>
      </c>
    </row>
    <row r="5658" spans="1:123" ht="24" customHeight="1" x14ac:dyDescent="0.2">
      <c r="A5658" s="281"/>
      <c r="B5658" s="91"/>
      <c r="D5658" s="97"/>
      <c r="E5658" s="98"/>
      <c r="G5658" s="282"/>
    </row>
    <row r="5659" spans="1:123" ht="24" customHeight="1" x14ac:dyDescent="0.2">
      <c r="A5659" s="331" t="s">
        <v>507</v>
      </c>
      <c r="B5659" s="332"/>
      <c r="C5659" s="333" t="s">
        <v>0</v>
      </c>
      <c r="D5659" s="333" t="s">
        <v>27</v>
      </c>
      <c r="E5659" s="335" t="s">
        <v>28</v>
      </c>
      <c r="F5659" s="337" t="s">
        <v>29</v>
      </c>
      <c r="G5659" s="337" t="s">
        <v>30</v>
      </c>
    </row>
    <row r="5660" spans="1:123" s="97" customFormat="1" ht="24" customHeight="1" x14ac:dyDescent="0.2">
      <c r="A5660" s="102" t="s">
        <v>508</v>
      </c>
      <c r="B5660" s="102" t="s">
        <v>509</v>
      </c>
      <c r="C5660" s="334"/>
      <c r="D5660" s="334"/>
      <c r="E5660" s="336"/>
      <c r="F5660" s="338"/>
      <c r="G5660" s="338"/>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284"/>
      <c r="B5661" s="103"/>
      <c r="C5661" s="143" t="s">
        <v>604</v>
      </c>
      <c r="D5661" s="104"/>
      <c r="E5661" s="105"/>
      <c r="F5661" s="106"/>
      <c r="G5661" s="285"/>
    </row>
    <row r="5662" spans="1:123" s="229" customFormat="1" ht="24" customHeight="1" x14ac:dyDescent="0.2">
      <c r="A5662" s="224" t="str">
        <f t="shared" ref="A5662:A5675" si="1696">IFERROR(VLOOKUP(C5662,Tabla_Insumos,4,FALSE),"")</f>
        <v/>
      </c>
      <c r="B5662" s="222" t="str">
        <f>IFERROR(VLOOKUP(C5662,Tabla_Insumos,5,FALSE),"")</f>
        <v/>
      </c>
      <c r="C5662" s="223"/>
      <c r="D5662" s="224" t="str">
        <f t="shared" ref="D5662:D5675" si="1697">IFERROR(VLOOKUP(C5662,Tabla_Insumos,2,FALSE),"")</f>
        <v/>
      </c>
      <c r="E5662" s="225"/>
      <c r="F5662" s="226">
        <f t="shared" ref="F5662:F5675" si="1698">IFERROR(VLOOKUP(C5662,Tabla_Insumos,3,FALSE),0)</f>
        <v>0</v>
      </c>
      <c r="G5662" s="286">
        <f>ROUND(E5662*F5662,2)</f>
        <v>0</v>
      </c>
    </row>
    <row r="5663" spans="1:123" s="229" customFormat="1" ht="24" customHeight="1" x14ac:dyDescent="0.2">
      <c r="A5663" s="224" t="str">
        <f t="shared" si="1696"/>
        <v/>
      </c>
      <c r="B5663" s="222" t="str">
        <f t="shared" ref="B5663:B5675" si="1699">IFERROR(VLOOKUP(C5663,Tabla_Insumos,5,FALSE),"")</f>
        <v/>
      </c>
      <c r="C5663" s="223"/>
      <c r="D5663" s="224" t="str">
        <f t="shared" si="1697"/>
        <v/>
      </c>
      <c r="E5663" s="225"/>
      <c r="F5663" s="226">
        <f t="shared" si="1698"/>
        <v>0</v>
      </c>
      <c r="G5663" s="286">
        <f t="shared" ref="G5663:G5675" si="1700">ROUND(E5663*F5663,2)</f>
        <v>0</v>
      </c>
    </row>
    <row r="5664" spans="1:123" s="229" customFormat="1" ht="24" customHeight="1" x14ac:dyDescent="0.2">
      <c r="A5664" s="224" t="str">
        <f t="shared" si="1696"/>
        <v/>
      </c>
      <c r="B5664" s="222" t="str">
        <f t="shared" si="1699"/>
        <v/>
      </c>
      <c r="C5664" s="223"/>
      <c r="D5664" s="224" t="str">
        <f t="shared" si="1697"/>
        <v/>
      </c>
      <c r="E5664" s="225"/>
      <c r="F5664" s="226">
        <f t="shared" si="1698"/>
        <v>0</v>
      </c>
      <c r="G5664" s="286">
        <f t="shared" si="1700"/>
        <v>0</v>
      </c>
    </row>
    <row r="5665" spans="1:7" s="229" customFormat="1" ht="24" customHeight="1" x14ac:dyDescent="0.2">
      <c r="A5665" s="224" t="str">
        <f t="shared" si="1696"/>
        <v/>
      </c>
      <c r="B5665" s="222" t="str">
        <f t="shared" si="1699"/>
        <v/>
      </c>
      <c r="C5665" s="223"/>
      <c r="D5665" s="224" t="str">
        <f t="shared" si="1697"/>
        <v/>
      </c>
      <c r="E5665" s="225"/>
      <c r="F5665" s="226">
        <f t="shared" si="1698"/>
        <v>0</v>
      </c>
      <c r="G5665" s="286">
        <f t="shared" si="1700"/>
        <v>0</v>
      </c>
    </row>
    <row r="5666" spans="1:7" s="229" customFormat="1" ht="24" customHeight="1" x14ac:dyDescent="0.2">
      <c r="A5666" s="224" t="str">
        <f t="shared" si="1696"/>
        <v/>
      </c>
      <c r="B5666" s="222" t="str">
        <f t="shared" si="1699"/>
        <v/>
      </c>
      <c r="C5666" s="223"/>
      <c r="D5666" s="224" t="str">
        <f t="shared" si="1697"/>
        <v/>
      </c>
      <c r="E5666" s="225"/>
      <c r="F5666" s="226">
        <f t="shared" si="1698"/>
        <v>0</v>
      </c>
      <c r="G5666" s="286">
        <f t="shared" si="1700"/>
        <v>0</v>
      </c>
    </row>
    <row r="5667" spans="1:7" s="229" customFormat="1" ht="24" customHeight="1" x14ac:dyDescent="0.2">
      <c r="A5667" s="224" t="str">
        <f t="shared" si="1696"/>
        <v/>
      </c>
      <c r="B5667" s="222" t="str">
        <f t="shared" si="1699"/>
        <v/>
      </c>
      <c r="C5667" s="223"/>
      <c r="D5667" s="224" t="str">
        <f t="shared" si="1697"/>
        <v/>
      </c>
      <c r="E5667" s="225"/>
      <c r="F5667" s="226">
        <f t="shared" si="1698"/>
        <v>0</v>
      </c>
      <c r="G5667" s="286">
        <f t="shared" si="1700"/>
        <v>0</v>
      </c>
    </row>
    <row r="5668" spans="1:7" s="229" customFormat="1" ht="24" customHeight="1" x14ac:dyDescent="0.2">
      <c r="A5668" s="224" t="str">
        <f t="shared" si="1696"/>
        <v/>
      </c>
      <c r="B5668" s="222" t="str">
        <f t="shared" si="1699"/>
        <v/>
      </c>
      <c r="C5668" s="223"/>
      <c r="D5668" s="224" t="str">
        <f t="shared" si="1697"/>
        <v/>
      </c>
      <c r="E5668" s="225"/>
      <c r="F5668" s="226">
        <f t="shared" si="1698"/>
        <v>0</v>
      </c>
      <c r="G5668" s="286">
        <f t="shared" si="1700"/>
        <v>0</v>
      </c>
    </row>
    <row r="5669" spans="1:7" s="229" customFormat="1" ht="24" customHeight="1" x14ac:dyDescent="0.2">
      <c r="A5669" s="224" t="str">
        <f t="shared" si="1696"/>
        <v/>
      </c>
      <c r="B5669" s="222" t="str">
        <f t="shared" si="1699"/>
        <v/>
      </c>
      <c r="C5669" s="223"/>
      <c r="D5669" s="224" t="str">
        <f t="shared" si="1697"/>
        <v/>
      </c>
      <c r="E5669" s="225"/>
      <c r="F5669" s="226">
        <f t="shared" si="1698"/>
        <v>0</v>
      </c>
      <c r="G5669" s="286">
        <f t="shared" si="1700"/>
        <v>0</v>
      </c>
    </row>
    <row r="5670" spans="1:7" s="229" customFormat="1" ht="24" customHeight="1" x14ac:dyDescent="0.2">
      <c r="A5670" s="224" t="str">
        <f t="shared" si="1696"/>
        <v/>
      </c>
      <c r="B5670" s="222" t="str">
        <f t="shared" si="1699"/>
        <v/>
      </c>
      <c r="C5670" s="223"/>
      <c r="D5670" s="224" t="str">
        <f t="shared" si="1697"/>
        <v/>
      </c>
      <c r="E5670" s="225"/>
      <c r="F5670" s="226">
        <f t="shared" si="1698"/>
        <v>0</v>
      </c>
      <c r="G5670" s="286">
        <f t="shared" si="1700"/>
        <v>0</v>
      </c>
    </row>
    <row r="5671" spans="1:7" s="229" customFormat="1" ht="24" customHeight="1" x14ac:dyDescent="0.2">
      <c r="A5671" s="224" t="str">
        <f t="shared" si="1696"/>
        <v/>
      </c>
      <c r="B5671" s="222" t="str">
        <f t="shared" si="1699"/>
        <v/>
      </c>
      <c r="C5671" s="223"/>
      <c r="D5671" s="224" t="str">
        <f t="shared" si="1697"/>
        <v/>
      </c>
      <c r="E5671" s="225"/>
      <c r="F5671" s="226">
        <f t="shared" si="1698"/>
        <v>0</v>
      </c>
      <c r="G5671" s="286">
        <f t="shared" si="1700"/>
        <v>0</v>
      </c>
    </row>
    <row r="5672" spans="1:7" s="229" customFormat="1" ht="24" customHeight="1" x14ac:dyDescent="0.2">
      <c r="A5672" s="224" t="str">
        <f t="shared" si="1696"/>
        <v/>
      </c>
      <c r="B5672" s="222" t="str">
        <f t="shared" si="1699"/>
        <v/>
      </c>
      <c r="C5672" s="223"/>
      <c r="D5672" s="224" t="str">
        <f t="shared" si="1697"/>
        <v/>
      </c>
      <c r="E5672" s="225"/>
      <c r="F5672" s="226">
        <f t="shared" si="1698"/>
        <v>0</v>
      </c>
      <c r="G5672" s="286">
        <f t="shared" si="1700"/>
        <v>0</v>
      </c>
    </row>
    <row r="5673" spans="1:7" s="229" customFormat="1" ht="24" customHeight="1" x14ac:dyDescent="0.2">
      <c r="A5673" s="224" t="str">
        <f t="shared" si="1696"/>
        <v/>
      </c>
      <c r="B5673" s="222" t="str">
        <f t="shared" si="1699"/>
        <v/>
      </c>
      <c r="C5673" s="223"/>
      <c r="D5673" s="224" t="str">
        <f t="shared" si="1697"/>
        <v/>
      </c>
      <c r="E5673" s="225"/>
      <c r="F5673" s="226">
        <f t="shared" si="1698"/>
        <v>0</v>
      </c>
      <c r="G5673" s="286">
        <f t="shared" si="1700"/>
        <v>0</v>
      </c>
    </row>
    <row r="5674" spans="1:7" s="229" customFormat="1" ht="24" customHeight="1" x14ac:dyDescent="0.2">
      <c r="A5674" s="224" t="str">
        <f t="shared" si="1696"/>
        <v/>
      </c>
      <c r="B5674" s="222" t="str">
        <f t="shared" si="1699"/>
        <v/>
      </c>
      <c r="C5674" s="223"/>
      <c r="D5674" s="224" t="str">
        <f t="shared" si="1697"/>
        <v/>
      </c>
      <c r="E5674" s="225"/>
      <c r="F5674" s="226">
        <f t="shared" si="1698"/>
        <v>0</v>
      </c>
      <c r="G5674" s="286">
        <f t="shared" si="1700"/>
        <v>0</v>
      </c>
    </row>
    <row r="5675" spans="1:7" s="229" customFormat="1" ht="24" customHeight="1" x14ac:dyDescent="0.2">
      <c r="A5675" s="224" t="str">
        <f t="shared" si="1696"/>
        <v/>
      </c>
      <c r="B5675" s="222" t="str">
        <f t="shared" si="1699"/>
        <v/>
      </c>
      <c r="C5675" s="223"/>
      <c r="D5675" s="224" t="str">
        <f t="shared" si="1697"/>
        <v/>
      </c>
      <c r="E5675" s="225"/>
      <c r="F5675" s="227">
        <f t="shared" si="1698"/>
        <v>0</v>
      </c>
      <c r="G5675" s="286">
        <f t="shared" si="1700"/>
        <v>0</v>
      </c>
    </row>
    <row r="5676" spans="1:7" ht="24" customHeight="1" x14ac:dyDescent="0.2">
      <c r="A5676" s="287"/>
      <c r="D5676" s="97"/>
      <c r="E5676" s="98"/>
      <c r="F5676" s="273" t="s">
        <v>31</v>
      </c>
      <c r="G5676" s="288">
        <f>SUBTOTAL(9,G5662:G5675)</f>
        <v>0</v>
      </c>
    </row>
    <row r="5677" spans="1:7" ht="24" customHeight="1" x14ac:dyDescent="0.2">
      <c r="A5677" s="287"/>
      <c r="C5677" s="107" t="s">
        <v>605</v>
      </c>
      <c r="D5677" s="97"/>
      <c r="E5677" s="98"/>
      <c r="G5677" s="289"/>
    </row>
    <row r="5678" spans="1:7" s="229" customFormat="1" ht="24" customHeight="1" x14ac:dyDescent="0.2">
      <c r="A5678" s="224" t="str">
        <f t="shared" ref="A5678:A5685" si="1701">IFERROR(VLOOKUP(C5678,Tabla_Insumos,4,FALSE),"")</f>
        <v/>
      </c>
      <c r="B5678" s="222">
        <f t="shared" ref="B5678:B5685" si="1702">IFERROR(VLOOKUP(A5678,Tabla_Indices,5,FALSE),"")</f>
        <v>0</v>
      </c>
      <c r="C5678" s="223"/>
      <c r="D5678" s="224" t="str">
        <f t="shared" ref="D5678:D5685" si="1703">IFERROR(VLOOKUP(C5678,Tabla_Insumos,2,FALSE),"")</f>
        <v/>
      </c>
      <c r="E5678" s="225"/>
      <c r="F5678" s="228">
        <f t="shared" ref="F5678:F5685" si="1704">IFERROR(VLOOKUP(C5678,Tabla_Insumos,3,FALSE),0)</f>
        <v>0</v>
      </c>
      <c r="G5678" s="286">
        <f>ROUND(E5678*F5678,2)</f>
        <v>0</v>
      </c>
    </row>
    <row r="5679" spans="1:7" s="229" customFormat="1" ht="24" customHeight="1" x14ac:dyDescent="0.2">
      <c r="A5679" s="224" t="str">
        <f t="shared" si="1701"/>
        <v/>
      </c>
      <c r="B5679" s="222">
        <f t="shared" si="1702"/>
        <v>0</v>
      </c>
      <c r="C5679" s="223"/>
      <c r="D5679" s="224" t="str">
        <f t="shared" si="1703"/>
        <v/>
      </c>
      <c r="E5679" s="225"/>
      <c r="F5679" s="228">
        <f t="shared" si="1704"/>
        <v>0</v>
      </c>
      <c r="G5679" s="286">
        <f>ROUND(E5679*F5679,2)</f>
        <v>0</v>
      </c>
    </row>
    <row r="5680" spans="1:7" s="229" customFormat="1" ht="24" customHeight="1" x14ac:dyDescent="0.2">
      <c r="A5680" s="224" t="str">
        <f t="shared" si="1701"/>
        <v/>
      </c>
      <c r="B5680" s="222">
        <f t="shared" si="1702"/>
        <v>0</v>
      </c>
      <c r="C5680" s="223"/>
      <c r="D5680" s="224" t="str">
        <f t="shared" si="1703"/>
        <v/>
      </c>
      <c r="E5680" s="225"/>
      <c r="F5680" s="228">
        <f t="shared" si="1704"/>
        <v>0</v>
      </c>
      <c r="G5680" s="286">
        <f t="shared" ref="G5680:G5685" si="1705">ROUND(E5680*F5680,2)</f>
        <v>0</v>
      </c>
    </row>
    <row r="5681" spans="1:7" s="229" customFormat="1" ht="24" customHeight="1" x14ac:dyDescent="0.2">
      <c r="A5681" s="224" t="str">
        <f t="shared" si="1701"/>
        <v/>
      </c>
      <c r="B5681" s="222">
        <f t="shared" si="1702"/>
        <v>0</v>
      </c>
      <c r="C5681" s="223"/>
      <c r="D5681" s="224" t="str">
        <f t="shared" si="1703"/>
        <v/>
      </c>
      <c r="E5681" s="225"/>
      <c r="F5681" s="228">
        <f t="shared" si="1704"/>
        <v>0</v>
      </c>
      <c r="G5681" s="286">
        <f t="shared" si="1705"/>
        <v>0</v>
      </c>
    </row>
    <row r="5682" spans="1:7" s="229" customFormat="1" ht="24" customHeight="1" x14ac:dyDescent="0.2">
      <c r="A5682" s="224" t="str">
        <f t="shared" si="1701"/>
        <v/>
      </c>
      <c r="B5682" s="222">
        <f t="shared" si="1702"/>
        <v>0</v>
      </c>
      <c r="C5682" s="223"/>
      <c r="D5682" s="224" t="str">
        <f t="shared" si="1703"/>
        <v/>
      </c>
      <c r="E5682" s="225"/>
      <c r="F5682" s="226">
        <f t="shared" si="1704"/>
        <v>0</v>
      </c>
      <c r="G5682" s="286">
        <f t="shared" si="1705"/>
        <v>0</v>
      </c>
    </row>
    <row r="5683" spans="1:7" s="229" customFormat="1" ht="24" customHeight="1" x14ac:dyDescent="0.2">
      <c r="A5683" s="224" t="str">
        <f t="shared" si="1701"/>
        <v/>
      </c>
      <c r="B5683" s="222">
        <f t="shared" si="1702"/>
        <v>0</v>
      </c>
      <c r="C5683" s="223"/>
      <c r="D5683" s="224" t="str">
        <f t="shared" si="1703"/>
        <v/>
      </c>
      <c r="E5683" s="225"/>
      <c r="F5683" s="226">
        <f t="shared" si="1704"/>
        <v>0</v>
      </c>
      <c r="G5683" s="286">
        <f t="shared" si="1705"/>
        <v>0</v>
      </c>
    </row>
    <row r="5684" spans="1:7" s="229" customFormat="1" ht="24" customHeight="1" x14ac:dyDescent="0.2">
      <c r="A5684" s="224" t="str">
        <f t="shared" si="1701"/>
        <v/>
      </c>
      <c r="B5684" s="222">
        <f t="shared" si="1702"/>
        <v>0</v>
      </c>
      <c r="C5684" s="223"/>
      <c r="D5684" s="224" t="str">
        <f t="shared" si="1703"/>
        <v/>
      </c>
      <c r="E5684" s="225"/>
      <c r="F5684" s="226">
        <f t="shared" si="1704"/>
        <v>0</v>
      </c>
      <c r="G5684" s="286">
        <f t="shared" si="1705"/>
        <v>0</v>
      </c>
    </row>
    <row r="5685" spans="1:7" s="229" customFormat="1" ht="24" customHeight="1" x14ac:dyDescent="0.2">
      <c r="A5685" s="224" t="str">
        <f t="shared" si="1701"/>
        <v/>
      </c>
      <c r="B5685" s="222">
        <f t="shared" si="1702"/>
        <v>0</v>
      </c>
      <c r="C5685" s="223"/>
      <c r="D5685" s="224" t="str">
        <f t="shared" si="1703"/>
        <v/>
      </c>
      <c r="E5685" s="225"/>
      <c r="F5685" s="226">
        <f t="shared" si="1704"/>
        <v>0</v>
      </c>
      <c r="G5685" s="286">
        <f t="shared" si="1705"/>
        <v>0</v>
      </c>
    </row>
    <row r="5686" spans="1:7" ht="24" customHeight="1" x14ac:dyDescent="0.2">
      <c r="A5686" s="287"/>
      <c r="D5686" s="97"/>
      <c r="E5686" s="98"/>
      <c r="F5686" s="273" t="s">
        <v>32</v>
      </c>
      <c r="G5686" s="288">
        <f>SUBTOTAL(9,G5678:G5685)</f>
        <v>0</v>
      </c>
    </row>
    <row r="5687" spans="1:7" ht="24" customHeight="1" x14ac:dyDescent="0.2">
      <c r="A5687" s="287"/>
      <c r="C5687" s="107" t="s">
        <v>606</v>
      </c>
      <c r="D5687" s="97"/>
      <c r="E5687" s="98"/>
      <c r="G5687" s="289"/>
    </row>
    <row r="5688" spans="1:7" s="229" customFormat="1" ht="24" customHeight="1" x14ac:dyDescent="0.2">
      <c r="A5688" s="224" t="str">
        <f t="shared" ref="A5688:A5696" si="1706">IFERROR(VLOOKUP(C5688,Tabla_Insumos,4,FALSE),"")</f>
        <v/>
      </c>
      <c r="B5688" s="222" t="str">
        <f t="shared" ref="B5688:B5696" si="1707">IFERROR(VLOOKUP(C5688,Tabla_Insumos,5,FALSE),"")</f>
        <v/>
      </c>
      <c r="C5688" s="223"/>
      <c r="D5688" s="224" t="str">
        <f t="shared" ref="D5688:D5696" si="1708">IFERROR(VLOOKUP(C5688,Tabla_Insumos,2,FALSE),"")</f>
        <v/>
      </c>
      <c r="E5688" s="225"/>
      <c r="F5688" s="226">
        <f t="shared" ref="F5688:F5696" si="1709">IFERROR(VLOOKUP(C5688,Tabla_Insumos,3,FALSE),0)</f>
        <v>0</v>
      </c>
      <c r="G5688" s="286">
        <f t="shared" ref="G5688:G5696" si="1710">ROUND(E5688*F5688,2)</f>
        <v>0</v>
      </c>
    </row>
    <row r="5689" spans="1:7" s="229" customFormat="1" ht="24" customHeight="1" x14ac:dyDescent="0.2">
      <c r="A5689" s="224" t="str">
        <f t="shared" si="1706"/>
        <v/>
      </c>
      <c r="B5689" s="222" t="str">
        <f t="shared" si="1707"/>
        <v/>
      </c>
      <c r="C5689" s="223"/>
      <c r="D5689" s="224" t="str">
        <f t="shared" si="1708"/>
        <v/>
      </c>
      <c r="E5689" s="225"/>
      <c r="F5689" s="226">
        <f t="shared" si="1709"/>
        <v>0</v>
      </c>
      <c r="G5689" s="286">
        <f t="shared" si="1710"/>
        <v>0</v>
      </c>
    </row>
    <row r="5690" spans="1:7" s="229" customFormat="1" ht="24" customHeight="1" x14ac:dyDescent="0.2">
      <c r="A5690" s="224" t="str">
        <f t="shared" si="1706"/>
        <v/>
      </c>
      <c r="B5690" s="222" t="str">
        <f t="shared" si="1707"/>
        <v/>
      </c>
      <c r="C5690" s="223"/>
      <c r="D5690" s="224" t="str">
        <f t="shared" si="1708"/>
        <v/>
      </c>
      <c r="E5690" s="225"/>
      <c r="F5690" s="226">
        <f t="shared" si="1709"/>
        <v>0</v>
      </c>
      <c r="G5690" s="286">
        <f t="shared" si="1710"/>
        <v>0</v>
      </c>
    </row>
    <row r="5691" spans="1:7" s="229" customFormat="1" ht="24" customHeight="1" x14ac:dyDescent="0.2">
      <c r="A5691" s="224" t="str">
        <f t="shared" si="1706"/>
        <v/>
      </c>
      <c r="B5691" s="222" t="str">
        <f t="shared" si="1707"/>
        <v/>
      </c>
      <c r="C5691" s="223"/>
      <c r="D5691" s="224" t="str">
        <f t="shared" si="1708"/>
        <v/>
      </c>
      <c r="E5691" s="225"/>
      <c r="F5691" s="226">
        <f t="shared" si="1709"/>
        <v>0</v>
      </c>
      <c r="G5691" s="286">
        <f t="shared" si="1710"/>
        <v>0</v>
      </c>
    </row>
    <row r="5692" spans="1:7" s="229" customFormat="1" ht="24" customHeight="1" x14ac:dyDescent="0.2">
      <c r="A5692" s="224" t="str">
        <f t="shared" si="1706"/>
        <v/>
      </c>
      <c r="B5692" s="222" t="str">
        <f t="shared" si="1707"/>
        <v/>
      </c>
      <c r="C5692" s="223"/>
      <c r="D5692" s="224" t="str">
        <f t="shared" si="1708"/>
        <v/>
      </c>
      <c r="E5692" s="225"/>
      <c r="F5692" s="226">
        <f t="shared" si="1709"/>
        <v>0</v>
      </c>
      <c r="G5692" s="286">
        <f t="shared" si="1710"/>
        <v>0</v>
      </c>
    </row>
    <row r="5693" spans="1:7" s="229" customFormat="1" ht="24" customHeight="1" x14ac:dyDescent="0.2">
      <c r="A5693" s="224" t="str">
        <f t="shared" si="1706"/>
        <v/>
      </c>
      <c r="B5693" s="222" t="str">
        <f t="shared" si="1707"/>
        <v/>
      </c>
      <c r="C5693" s="223"/>
      <c r="D5693" s="224" t="str">
        <f t="shared" si="1708"/>
        <v/>
      </c>
      <c r="E5693" s="225"/>
      <c r="F5693" s="226">
        <f t="shared" si="1709"/>
        <v>0</v>
      </c>
      <c r="G5693" s="286">
        <f t="shared" si="1710"/>
        <v>0</v>
      </c>
    </row>
    <row r="5694" spans="1:7" s="229" customFormat="1" ht="24" customHeight="1" x14ac:dyDescent="0.2">
      <c r="A5694" s="224" t="str">
        <f t="shared" si="1706"/>
        <v/>
      </c>
      <c r="B5694" s="222" t="str">
        <f t="shared" si="1707"/>
        <v/>
      </c>
      <c r="C5694" s="223"/>
      <c r="D5694" s="224" t="str">
        <f t="shared" si="1708"/>
        <v/>
      </c>
      <c r="E5694" s="225"/>
      <c r="F5694" s="226">
        <f t="shared" si="1709"/>
        <v>0</v>
      </c>
      <c r="G5694" s="286">
        <f t="shared" si="1710"/>
        <v>0</v>
      </c>
    </row>
    <row r="5695" spans="1:7" s="229" customFormat="1" ht="24" customHeight="1" x14ac:dyDescent="0.2">
      <c r="A5695" s="224" t="str">
        <f t="shared" si="1706"/>
        <v/>
      </c>
      <c r="B5695" s="222" t="str">
        <f t="shared" si="1707"/>
        <v/>
      </c>
      <c r="C5695" s="223"/>
      <c r="D5695" s="224" t="str">
        <f t="shared" si="1708"/>
        <v/>
      </c>
      <c r="E5695" s="225"/>
      <c r="F5695" s="226">
        <f t="shared" si="1709"/>
        <v>0</v>
      </c>
      <c r="G5695" s="286">
        <f t="shared" si="1710"/>
        <v>0</v>
      </c>
    </row>
    <row r="5696" spans="1:7" s="229" customFormat="1" ht="24" customHeight="1" x14ac:dyDescent="0.2">
      <c r="A5696" s="224" t="str">
        <f t="shared" si="1706"/>
        <v/>
      </c>
      <c r="B5696" s="222" t="str">
        <f t="shared" si="1707"/>
        <v/>
      </c>
      <c r="C5696" s="223"/>
      <c r="D5696" s="224" t="str">
        <f t="shared" si="1708"/>
        <v/>
      </c>
      <c r="E5696" s="225"/>
      <c r="F5696" s="226">
        <f t="shared" si="1709"/>
        <v>0</v>
      </c>
      <c r="G5696" s="286">
        <f t="shared" si="1710"/>
        <v>0</v>
      </c>
    </row>
    <row r="5697" spans="1:123" ht="24" customHeight="1" x14ac:dyDescent="0.2">
      <c r="A5697" s="290"/>
      <c r="B5697" s="97"/>
      <c r="D5697" s="97"/>
      <c r="E5697" s="98"/>
      <c r="F5697" s="273" t="s">
        <v>33</v>
      </c>
      <c r="G5697" s="288">
        <f>SUBTOTAL(9,G5688:G5696)</f>
        <v>0</v>
      </c>
    </row>
    <row r="5698" spans="1:123" ht="24" customHeight="1" x14ac:dyDescent="0.2">
      <c r="A5698" s="291"/>
      <c r="B5698" s="97"/>
      <c r="D5698" s="97"/>
      <c r="E5698" s="98"/>
      <c r="G5698" s="289"/>
    </row>
    <row r="5699" spans="1:123" ht="24" customHeight="1" x14ac:dyDescent="0.2">
      <c r="A5699" s="292" t="str">
        <f>B5657</f>
        <v/>
      </c>
      <c r="B5699" s="293" t="str">
        <f>C5657</f>
        <v/>
      </c>
      <c r="C5699" s="104"/>
      <c r="D5699" s="104" t="s">
        <v>34</v>
      </c>
      <c r="E5699" s="105"/>
      <c r="F5699" s="295" t="s">
        <v>35</v>
      </c>
      <c r="G5699" s="294">
        <f>SUBTOTAL(9,G5662:G5698)</f>
        <v>0</v>
      </c>
    </row>
    <row r="5701" spans="1:123" ht="24" customHeight="1" x14ac:dyDescent="0.2">
      <c r="A5701" s="274" t="s">
        <v>37</v>
      </c>
      <c r="B5701" s="275"/>
      <c r="C5701" s="275"/>
      <c r="D5701" s="275"/>
      <c r="E5701" s="275"/>
      <c r="F5701" s="275"/>
      <c r="G5701" s="276"/>
    </row>
    <row r="5702" spans="1:123" ht="24" customHeight="1" x14ac:dyDescent="0.2">
      <c r="A5702" s="277" t="s">
        <v>602</v>
      </c>
      <c r="B5702" s="93" t="str">
        <f>Comitente</f>
        <v>DIRECCION PROVINCIAL DE ESPACIOS VERDES</v>
      </c>
      <c r="C5702" s="89"/>
      <c r="D5702" s="94"/>
      <c r="E5702" s="94"/>
      <c r="F5702" s="95"/>
      <c r="G5702" s="278"/>
    </row>
    <row r="5703" spans="1:123" ht="24" customHeight="1" x14ac:dyDescent="0.2">
      <c r="A5703" s="277" t="s">
        <v>603</v>
      </c>
      <c r="B5703" s="93">
        <f>Contratista</f>
        <v>0</v>
      </c>
      <c r="C5703" s="90"/>
      <c r="D5703" s="90"/>
      <c r="E5703" s="90"/>
      <c r="F5703" s="96"/>
      <c r="G5703" s="279"/>
    </row>
    <row r="5704" spans="1:123" ht="24" customHeight="1" x14ac:dyDescent="0.2">
      <c r="A5704" s="277" t="s">
        <v>24</v>
      </c>
      <c r="B5704" s="93" t="str">
        <f>Obra</f>
        <v>MANTENIMIENTO DEL ÁREA VERDE Y SISITEMA DE RIEGO DEL 
PARQUE BELGRANO E INFINITO POR DESCUBRIR - RENGLON 3</v>
      </c>
      <c r="C5704" s="90"/>
      <c r="D5704" s="90"/>
      <c r="E5704" s="90"/>
      <c r="F5704" s="96" t="s">
        <v>38</v>
      </c>
      <c r="G5704" s="280">
        <f>Fecha_Base</f>
        <v>44908</v>
      </c>
    </row>
    <row r="5705" spans="1:123" ht="24" customHeight="1" x14ac:dyDescent="0.2">
      <c r="A5705" s="281" t="s">
        <v>601</v>
      </c>
      <c r="B5705" s="91" t="str">
        <f>Ubicación</f>
        <v>CAPITAL</v>
      </c>
      <c r="C5705" s="91"/>
      <c r="D5705" s="97"/>
      <c r="E5705" s="98"/>
      <c r="G5705" s="282"/>
    </row>
    <row r="5706" spans="1:123" ht="24" customHeight="1" x14ac:dyDescent="0.2">
      <c r="A5706" s="281" t="s">
        <v>39</v>
      </c>
      <c r="B5706" s="100" t="str">
        <f>IFERROR(VALUE(LEFT(B5707,FIND(".",B5707)-1)),"")</f>
        <v/>
      </c>
      <c r="C5706" s="92" t="str">
        <f>IFERROR(VLOOKUP(B5706,Tabla_CyP,2,FALSE),"")</f>
        <v/>
      </c>
      <c r="E5706" s="98"/>
      <c r="G5706" s="282"/>
    </row>
    <row r="5707" spans="1:123" ht="24" customHeight="1" x14ac:dyDescent="0.2">
      <c r="A5707" s="281" t="s">
        <v>25</v>
      </c>
      <c r="B5707" s="101" t="str">
        <f>IFERROR(VLOOKUP(COUNTIF($A$1:A5707,"ANALISIS DE PRECIOS"),Tabla_NumeroItem,2,FALSE),"")</f>
        <v/>
      </c>
      <c r="C5707" s="92" t="str">
        <f>IFERROR(VLOOKUP(B5707,Tabla_CyP,2,FALSE),"")</f>
        <v/>
      </c>
      <c r="D5707" s="97"/>
      <c r="E5707" s="98"/>
      <c r="F5707" s="96" t="s">
        <v>26</v>
      </c>
      <c r="G5707" s="283" t="str">
        <f>IFERROR(VLOOKUP(B5707,Tabla_CyP,4,FALSE),"")</f>
        <v/>
      </c>
    </row>
    <row r="5708" spans="1:123" ht="24" customHeight="1" x14ac:dyDescent="0.2">
      <c r="A5708" s="281"/>
      <c r="B5708" s="91"/>
      <c r="D5708" s="97"/>
      <c r="E5708" s="98"/>
      <c r="G5708" s="282"/>
    </row>
    <row r="5709" spans="1:123" ht="24" customHeight="1" x14ac:dyDescent="0.2">
      <c r="A5709" s="331" t="s">
        <v>507</v>
      </c>
      <c r="B5709" s="332"/>
      <c r="C5709" s="333" t="s">
        <v>0</v>
      </c>
      <c r="D5709" s="333" t="s">
        <v>27</v>
      </c>
      <c r="E5709" s="335" t="s">
        <v>28</v>
      </c>
      <c r="F5709" s="337" t="s">
        <v>29</v>
      </c>
      <c r="G5709" s="337" t="s">
        <v>30</v>
      </c>
    </row>
    <row r="5710" spans="1:123" s="97" customFormat="1" ht="24" customHeight="1" x14ac:dyDescent="0.2">
      <c r="A5710" s="102" t="s">
        <v>508</v>
      </c>
      <c r="B5710" s="102" t="s">
        <v>509</v>
      </c>
      <c r="C5710" s="334"/>
      <c r="D5710" s="334"/>
      <c r="E5710" s="336"/>
      <c r="F5710" s="338"/>
      <c r="G5710" s="338"/>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284"/>
      <c r="B5711" s="103"/>
      <c r="C5711" s="143" t="s">
        <v>604</v>
      </c>
      <c r="D5711" s="104"/>
      <c r="E5711" s="105"/>
      <c r="F5711" s="106"/>
      <c r="G5711" s="285"/>
    </row>
    <row r="5712" spans="1:123" s="229" customFormat="1" ht="24" customHeight="1" x14ac:dyDescent="0.2">
      <c r="A5712" s="224" t="str">
        <f t="shared" ref="A5712:A5725" si="1711">IFERROR(VLOOKUP(C5712,Tabla_Insumos,4,FALSE),"")</f>
        <v/>
      </c>
      <c r="B5712" s="222" t="str">
        <f>IFERROR(VLOOKUP(C5712,Tabla_Insumos,5,FALSE),"")</f>
        <v/>
      </c>
      <c r="C5712" s="223"/>
      <c r="D5712" s="224" t="str">
        <f t="shared" ref="D5712:D5725" si="1712">IFERROR(VLOOKUP(C5712,Tabla_Insumos,2,FALSE),"")</f>
        <v/>
      </c>
      <c r="E5712" s="225"/>
      <c r="F5712" s="226">
        <f t="shared" ref="F5712:F5725" si="1713">IFERROR(VLOOKUP(C5712,Tabla_Insumos,3,FALSE),0)</f>
        <v>0</v>
      </c>
      <c r="G5712" s="286">
        <f>ROUND(E5712*F5712,2)</f>
        <v>0</v>
      </c>
    </row>
    <row r="5713" spans="1:7" s="229" customFormat="1" ht="24" customHeight="1" x14ac:dyDescent="0.2">
      <c r="A5713" s="224" t="str">
        <f t="shared" si="1711"/>
        <v/>
      </c>
      <c r="B5713" s="222" t="str">
        <f t="shared" ref="B5713:B5725" si="1714">IFERROR(VLOOKUP(C5713,Tabla_Insumos,5,FALSE),"")</f>
        <v/>
      </c>
      <c r="C5713" s="223"/>
      <c r="D5713" s="224" t="str">
        <f t="shared" si="1712"/>
        <v/>
      </c>
      <c r="E5713" s="225"/>
      <c r="F5713" s="226">
        <f t="shared" si="1713"/>
        <v>0</v>
      </c>
      <c r="G5713" s="286">
        <f t="shared" ref="G5713:G5725" si="1715">ROUND(E5713*F5713,2)</f>
        <v>0</v>
      </c>
    </row>
    <row r="5714" spans="1:7" s="229" customFormat="1" ht="24" customHeight="1" x14ac:dyDescent="0.2">
      <c r="A5714" s="224" t="str">
        <f t="shared" si="1711"/>
        <v/>
      </c>
      <c r="B5714" s="222" t="str">
        <f t="shared" si="1714"/>
        <v/>
      </c>
      <c r="C5714" s="223"/>
      <c r="D5714" s="224" t="str">
        <f t="shared" si="1712"/>
        <v/>
      </c>
      <c r="E5714" s="225"/>
      <c r="F5714" s="226">
        <f t="shared" si="1713"/>
        <v>0</v>
      </c>
      <c r="G5714" s="286">
        <f t="shared" si="1715"/>
        <v>0</v>
      </c>
    </row>
    <row r="5715" spans="1:7" s="229" customFormat="1" ht="24" customHeight="1" x14ac:dyDescent="0.2">
      <c r="A5715" s="224" t="str">
        <f t="shared" si="1711"/>
        <v/>
      </c>
      <c r="B5715" s="222" t="str">
        <f t="shared" si="1714"/>
        <v/>
      </c>
      <c r="C5715" s="223"/>
      <c r="D5715" s="224" t="str">
        <f t="shared" si="1712"/>
        <v/>
      </c>
      <c r="E5715" s="225"/>
      <c r="F5715" s="226">
        <f t="shared" si="1713"/>
        <v>0</v>
      </c>
      <c r="G5715" s="286">
        <f t="shared" si="1715"/>
        <v>0</v>
      </c>
    </row>
    <row r="5716" spans="1:7" s="229" customFormat="1" ht="24" customHeight="1" x14ac:dyDescent="0.2">
      <c r="A5716" s="224" t="str">
        <f t="shared" si="1711"/>
        <v/>
      </c>
      <c r="B5716" s="222" t="str">
        <f t="shared" si="1714"/>
        <v/>
      </c>
      <c r="C5716" s="223"/>
      <c r="D5716" s="224" t="str">
        <f t="shared" si="1712"/>
        <v/>
      </c>
      <c r="E5716" s="225"/>
      <c r="F5716" s="226">
        <f t="shared" si="1713"/>
        <v>0</v>
      </c>
      <c r="G5716" s="286">
        <f t="shared" si="1715"/>
        <v>0</v>
      </c>
    </row>
    <row r="5717" spans="1:7" s="229" customFormat="1" ht="24" customHeight="1" x14ac:dyDescent="0.2">
      <c r="A5717" s="224" t="str">
        <f t="shared" si="1711"/>
        <v/>
      </c>
      <c r="B5717" s="222" t="str">
        <f t="shared" si="1714"/>
        <v/>
      </c>
      <c r="C5717" s="223"/>
      <c r="D5717" s="224" t="str">
        <f t="shared" si="1712"/>
        <v/>
      </c>
      <c r="E5717" s="225"/>
      <c r="F5717" s="226">
        <f t="shared" si="1713"/>
        <v>0</v>
      </c>
      <c r="G5717" s="286">
        <f t="shared" si="1715"/>
        <v>0</v>
      </c>
    </row>
    <row r="5718" spans="1:7" s="229" customFormat="1" ht="24" customHeight="1" x14ac:dyDescent="0.2">
      <c r="A5718" s="224" t="str">
        <f t="shared" si="1711"/>
        <v/>
      </c>
      <c r="B5718" s="222" t="str">
        <f t="shared" si="1714"/>
        <v/>
      </c>
      <c r="C5718" s="223"/>
      <c r="D5718" s="224" t="str">
        <f t="shared" si="1712"/>
        <v/>
      </c>
      <c r="E5718" s="225"/>
      <c r="F5718" s="226">
        <f t="shared" si="1713"/>
        <v>0</v>
      </c>
      <c r="G5718" s="286">
        <f t="shared" si="1715"/>
        <v>0</v>
      </c>
    </row>
    <row r="5719" spans="1:7" s="229" customFormat="1" ht="24" customHeight="1" x14ac:dyDescent="0.2">
      <c r="A5719" s="224" t="str">
        <f t="shared" si="1711"/>
        <v/>
      </c>
      <c r="B5719" s="222" t="str">
        <f t="shared" si="1714"/>
        <v/>
      </c>
      <c r="C5719" s="223"/>
      <c r="D5719" s="224" t="str">
        <f t="shared" si="1712"/>
        <v/>
      </c>
      <c r="E5719" s="225"/>
      <c r="F5719" s="226">
        <f t="shared" si="1713"/>
        <v>0</v>
      </c>
      <c r="G5719" s="286">
        <f t="shared" si="1715"/>
        <v>0</v>
      </c>
    </row>
    <row r="5720" spans="1:7" s="229" customFormat="1" ht="24" customHeight="1" x14ac:dyDescent="0.2">
      <c r="A5720" s="224" t="str">
        <f t="shared" si="1711"/>
        <v/>
      </c>
      <c r="B5720" s="222" t="str">
        <f t="shared" si="1714"/>
        <v/>
      </c>
      <c r="C5720" s="223"/>
      <c r="D5720" s="224" t="str">
        <f t="shared" si="1712"/>
        <v/>
      </c>
      <c r="E5720" s="225"/>
      <c r="F5720" s="226">
        <f t="shared" si="1713"/>
        <v>0</v>
      </c>
      <c r="G5720" s="286">
        <f t="shared" si="1715"/>
        <v>0</v>
      </c>
    </row>
    <row r="5721" spans="1:7" s="229" customFormat="1" ht="24" customHeight="1" x14ac:dyDescent="0.2">
      <c r="A5721" s="224" t="str">
        <f t="shared" si="1711"/>
        <v/>
      </c>
      <c r="B5721" s="222" t="str">
        <f t="shared" si="1714"/>
        <v/>
      </c>
      <c r="C5721" s="223"/>
      <c r="D5721" s="224" t="str">
        <f t="shared" si="1712"/>
        <v/>
      </c>
      <c r="E5721" s="225"/>
      <c r="F5721" s="226">
        <f t="shared" si="1713"/>
        <v>0</v>
      </c>
      <c r="G5721" s="286">
        <f t="shared" si="1715"/>
        <v>0</v>
      </c>
    </row>
    <row r="5722" spans="1:7" s="229" customFormat="1" ht="24" customHeight="1" x14ac:dyDescent="0.2">
      <c r="A5722" s="224" t="str">
        <f t="shared" si="1711"/>
        <v/>
      </c>
      <c r="B5722" s="222" t="str">
        <f t="shared" si="1714"/>
        <v/>
      </c>
      <c r="C5722" s="223"/>
      <c r="D5722" s="224" t="str">
        <f t="shared" si="1712"/>
        <v/>
      </c>
      <c r="E5722" s="225"/>
      <c r="F5722" s="226">
        <f t="shared" si="1713"/>
        <v>0</v>
      </c>
      <c r="G5722" s="286">
        <f t="shared" si="1715"/>
        <v>0</v>
      </c>
    </row>
    <row r="5723" spans="1:7" s="229" customFormat="1" ht="24" customHeight="1" x14ac:dyDescent="0.2">
      <c r="A5723" s="224" t="str">
        <f t="shared" si="1711"/>
        <v/>
      </c>
      <c r="B5723" s="222" t="str">
        <f t="shared" si="1714"/>
        <v/>
      </c>
      <c r="C5723" s="223"/>
      <c r="D5723" s="224" t="str">
        <f t="shared" si="1712"/>
        <v/>
      </c>
      <c r="E5723" s="225"/>
      <c r="F5723" s="226">
        <f t="shared" si="1713"/>
        <v>0</v>
      </c>
      <c r="G5723" s="286">
        <f t="shared" si="1715"/>
        <v>0</v>
      </c>
    </row>
    <row r="5724" spans="1:7" s="229" customFormat="1" ht="24" customHeight="1" x14ac:dyDescent="0.2">
      <c r="A5724" s="224" t="str">
        <f t="shared" si="1711"/>
        <v/>
      </c>
      <c r="B5724" s="222" t="str">
        <f t="shared" si="1714"/>
        <v/>
      </c>
      <c r="C5724" s="223"/>
      <c r="D5724" s="224" t="str">
        <f t="shared" si="1712"/>
        <v/>
      </c>
      <c r="E5724" s="225"/>
      <c r="F5724" s="226">
        <f t="shared" si="1713"/>
        <v>0</v>
      </c>
      <c r="G5724" s="286">
        <f t="shared" si="1715"/>
        <v>0</v>
      </c>
    </row>
    <row r="5725" spans="1:7" s="229" customFormat="1" ht="24" customHeight="1" x14ac:dyDescent="0.2">
      <c r="A5725" s="224" t="str">
        <f t="shared" si="1711"/>
        <v/>
      </c>
      <c r="B5725" s="222" t="str">
        <f t="shared" si="1714"/>
        <v/>
      </c>
      <c r="C5725" s="223"/>
      <c r="D5725" s="224" t="str">
        <f t="shared" si="1712"/>
        <v/>
      </c>
      <c r="E5725" s="225"/>
      <c r="F5725" s="227">
        <f t="shared" si="1713"/>
        <v>0</v>
      </c>
      <c r="G5725" s="286">
        <f t="shared" si="1715"/>
        <v>0</v>
      </c>
    </row>
    <row r="5726" spans="1:7" ht="24" customHeight="1" x14ac:dyDescent="0.2">
      <c r="A5726" s="287"/>
      <c r="D5726" s="97"/>
      <c r="E5726" s="98"/>
      <c r="F5726" s="273" t="s">
        <v>31</v>
      </c>
      <c r="G5726" s="288">
        <f>SUBTOTAL(9,G5712:G5725)</f>
        <v>0</v>
      </c>
    </row>
    <row r="5727" spans="1:7" ht="24" customHeight="1" x14ac:dyDescent="0.2">
      <c r="A5727" s="287"/>
      <c r="C5727" s="107" t="s">
        <v>605</v>
      </c>
      <c r="D5727" s="97"/>
      <c r="E5727" s="98"/>
      <c r="G5727" s="289"/>
    </row>
    <row r="5728" spans="1:7" s="229" customFormat="1" ht="24" customHeight="1" x14ac:dyDescent="0.2">
      <c r="A5728" s="224" t="str">
        <f t="shared" ref="A5728:A5735" si="1716">IFERROR(VLOOKUP(C5728,Tabla_Insumos,4,FALSE),"")</f>
        <v/>
      </c>
      <c r="B5728" s="222">
        <f t="shared" ref="B5728:B5735" si="1717">IFERROR(VLOOKUP(A5728,Tabla_Indices,5,FALSE),"")</f>
        <v>0</v>
      </c>
      <c r="C5728" s="223"/>
      <c r="D5728" s="224" t="str">
        <f t="shared" ref="D5728:D5735" si="1718">IFERROR(VLOOKUP(C5728,Tabla_Insumos,2,FALSE),"")</f>
        <v/>
      </c>
      <c r="E5728" s="225"/>
      <c r="F5728" s="228">
        <f t="shared" ref="F5728:F5735" si="1719">IFERROR(VLOOKUP(C5728,Tabla_Insumos,3,FALSE),0)</f>
        <v>0</v>
      </c>
      <c r="G5728" s="286">
        <f>ROUND(E5728*F5728,2)</f>
        <v>0</v>
      </c>
    </row>
    <row r="5729" spans="1:7" s="229" customFormat="1" ht="24" customHeight="1" x14ac:dyDescent="0.2">
      <c r="A5729" s="224" t="str">
        <f t="shared" si="1716"/>
        <v/>
      </c>
      <c r="B5729" s="222">
        <f t="shared" si="1717"/>
        <v>0</v>
      </c>
      <c r="C5729" s="223"/>
      <c r="D5729" s="224" t="str">
        <f t="shared" si="1718"/>
        <v/>
      </c>
      <c r="E5729" s="225"/>
      <c r="F5729" s="228">
        <f t="shared" si="1719"/>
        <v>0</v>
      </c>
      <c r="G5729" s="286">
        <f>ROUND(E5729*F5729,2)</f>
        <v>0</v>
      </c>
    </row>
    <row r="5730" spans="1:7" s="229" customFormat="1" ht="24" customHeight="1" x14ac:dyDescent="0.2">
      <c r="A5730" s="224" t="str">
        <f t="shared" si="1716"/>
        <v/>
      </c>
      <c r="B5730" s="222">
        <f t="shared" si="1717"/>
        <v>0</v>
      </c>
      <c r="C5730" s="223"/>
      <c r="D5730" s="224" t="str">
        <f t="shared" si="1718"/>
        <v/>
      </c>
      <c r="E5730" s="225"/>
      <c r="F5730" s="228">
        <f t="shared" si="1719"/>
        <v>0</v>
      </c>
      <c r="G5730" s="286">
        <f t="shared" ref="G5730:G5735" si="1720">ROUND(E5730*F5730,2)</f>
        <v>0</v>
      </c>
    </row>
    <row r="5731" spans="1:7" s="229" customFormat="1" ht="24" customHeight="1" x14ac:dyDescent="0.2">
      <c r="A5731" s="224" t="str">
        <f t="shared" si="1716"/>
        <v/>
      </c>
      <c r="B5731" s="222">
        <f t="shared" si="1717"/>
        <v>0</v>
      </c>
      <c r="C5731" s="223"/>
      <c r="D5731" s="224" t="str">
        <f t="shared" si="1718"/>
        <v/>
      </c>
      <c r="E5731" s="225"/>
      <c r="F5731" s="228">
        <f t="shared" si="1719"/>
        <v>0</v>
      </c>
      <c r="G5731" s="286">
        <f t="shared" si="1720"/>
        <v>0</v>
      </c>
    </row>
    <row r="5732" spans="1:7" s="229" customFormat="1" ht="24" customHeight="1" x14ac:dyDescent="0.2">
      <c r="A5732" s="224" t="str">
        <f t="shared" si="1716"/>
        <v/>
      </c>
      <c r="B5732" s="222">
        <f t="shared" si="1717"/>
        <v>0</v>
      </c>
      <c r="C5732" s="223"/>
      <c r="D5732" s="224" t="str">
        <f t="shared" si="1718"/>
        <v/>
      </c>
      <c r="E5732" s="225"/>
      <c r="F5732" s="226">
        <f t="shared" si="1719"/>
        <v>0</v>
      </c>
      <c r="G5732" s="286">
        <f t="shared" si="1720"/>
        <v>0</v>
      </c>
    </row>
    <row r="5733" spans="1:7" s="229" customFormat="1" ht="24" customHeight="1" x14ac:dyDescent="0.2">
      <c r="A5733" s="224" t="str">
        <f t="shared" si="1716"/>
        <v/>
      </c>
      <c r="B5733" s="222">
        <f t="shared" si="1717"/>
        <v>0</v>
      </c>
      <c r="C5733" s="223"/>
      <c r="D5733" s="224" t="str">
        <f t="shared" si="1718"/>
        <v/>
      </c>
      <c r="E5733" s="225"/>
      <c r="F5733" s="226">
        <f t="shared" si="1719"/>
        <v>0</v>
      </c>
      <c r="G5733" s="286">
        <f t="shared" si="1720"/>
        <v>0</v>
      </c>
    </row>
    <row r="5734" spans="1:7" s="229" customFormat="1" ht="24" customHeight="1" x14ac:dyDescent="0.2">
      <c r="A5734" s="224" t="str">
        <f t="shared" si="1716"/>
        <v/>
      </c>
      <c r="B5734" s="222">
        <f t="shared" si="1717"/>
        <v>0</v>
      </c>
      <c r="C5734" s="223"/>
      <c r="D5734" s="224" t="str">
        <f t="shared" si="1718"/>
        <v/>
      </c>
      <c r="E5734" s="225"/>
      <c r="F5734" s="226">
        <f t="shared" si="1719"/>
        <v>0</v>
      </c>
      <c r="G5734" s="286">
        <f t="shared" si="1720"/>
        <v>0</v>
      </c>
    </row>
    <row r="5735" spans="1:7" s="229" customFormat="1" ht="24" customHeight="1" x14ac:dyDescent="0.2">
      <c r="A5735" s="224" t="str">
        <f t="shared" si="1716"/>
        <v/>
      </c>
      <c r="B5735" s="222">
        <f t="shared" si="1717"/>
        <v>0</v>
      </c>
      <c r="C5735" s="223"/>
      <c r="D5735" s="224" t="str">
        <f t="shared" si="1718"/>
        <v/>
      </c>
      <c r="E5735" s="225"/>
      <c r="F5735" s="226">
        <f t="shared" si="1719"/>
        <v>0</v>
      </c>
      <c r="G5735" s="286">
        <f t="shared" si="1720"/>
        <v>0</v>
      </c>
    </row>
    <row r="5736" spans="1:7" ht="24" customHeight="1" x14ac:dyDescent="0.2">
      <c r="A5736" s="287"/>
      <c r="D5736" s="97"/>
      <c r="E5736" s="98"/>
      <c r="F5736" s="273" t="s">
        <v>32</v>
      </c>
      <c r="G5736" s="288">
        <f>SUBTOTAL(9,G5728:G5735)</f>
        <v>0</v>
      </c>
    </row>
    <row r="5737" spans="1:7" ht="24" customHeight="1" x14ac:dyDescent="0.2">
      <c r="A5737" s="287"/>
      <c r="C5737" s="107" t="s">
        <v>606</v>
      </c>
      <c r="D5737" s="97"/>
      <c r="E5737" s="98"/>
      <c r="G5737" s="289"/>
    </row>
    <row r="5738" spans="1:7" s="229" customFormat="1" ht="24" customHeight="1" x14ac:dyDescent="0.2">
      <c r="A5738" s="224" t="str">
        <f t="shared" ref="A5738:A5746" si="1721">IFERROR(VLOOKUP(C5738,Tabla_Insumos,4,FALSE),"")</f>
        <v/>
      </c>
      <c r="B5738" s="222" t="str">
        <f t="shared" ref="B5738:B5746" si="1722">IFERROR(VLOOKUP(C5738,Tabla_Insumos,5,FALSE),"")</f>
        <v/>
      </c>
      <c r="C5738" s="223"/>
      <c r="D5738" s="224" t="str">
        <f t="shared" ref="D5738:D5746" si="1723">IFERROR(VLOOKUP(C5738,Tabla_Insumos,2,FALSE),"")</f>
        <v/>
      </c>
      <c r="E5738" s="225"/>
      <c r="F5738" s="226">
        <f t="shared" ref="F5738:F5746" si="1724">IFERROR(VLOOKUP(C5738,Tabla_Insumos,3,FALSE),0)</f>
        <v>0</v>
      </c>
      <c r="G5738" s="286">
        <f t="shared" ref="G5738:G5746" si="1725">ROUND(E5738*F5738,2)</f>
        <v>0</v>
      </c>
    </row>
    <row r="5739" spans="1:7" s="229" customFormat="1" ht="24" customHeight="1" x14ac:dyDescent="0.2">
      <c r="A5739" s="224" t="str">
        <f t="shared" si="1721"/>
        <v/>
      </c>
      <c r="B5739" s="222" t="str">
        <f t="shared" si="1722"/>
        <v/>
      </c>
      <c r="C5739" s="223"/>
      <c r="D5739" s="224" t="str">
        <f t="shared" si="1723"/>
        <v/>
      </c>
      <c r="E5739" s="225"/>
      <c r="F5739" s="226">
        <f t="shared" si="1724"/>
        <v>0</v>
      </c>
      <c r="G5739" s="286">
        <f t="shared" si="1725"/>
        <v>0</v>
      </c>
    </row>
    <row r="5740" spans="1:7" s="229" customFormat="1" ht="24" customHeight="1" x14ac:dyDescent="0.2">
      <c r="A5740" s="224" t="str">
        <f t="shared" si="1721"/>
        <v/>
      </c>
      <c r="B5740" s="222" t="str">
        <f t="shared" si="1722"/>
        <v/>
      </c>
      <c r="C5740" s="223"/>
      <c r="D5740" s="224" t="str">
        <f t="shared" si="1723"/>
        <v/>
      </c>
      <c r="E5740" s="225"/>
      <c r="F5740" s="226">
        <f t="shared" si="1724"/>
        <v>0</v>
      </c>
      <c r="G5740" s="286">
        <f t="shared" si="1725"/>
        <v>0</v>
      </c>
    </row>
    <row r="5741" spans="1:7" s="229" customFormat="1" ht="24" customHeight="1" x14ac:dyDescent="0.2">
      <c r="A5741" s="224" t="str">
        <f t="shared" si="1721"/>
        <v/>
      </c>
      <c r="B5741" s="222" t="str">
        <f t="shared" si="1722"/>
        <v/>
      </c>
      <c r="C5741" s="223"/>
      <c r="D5741" s="224" t="str">
        <f t="shared" si="1723"/>
        <v/>
      </c>
      <c r="E5741" s="225"/>
      <c r="F5741" s="226">
        <f t="shared" si="1724"/>
        <v>0</v>
      </c>
      <c r="G5741" s="286">
        <f t="shared" si="1725"/>
        <v>0</v>
      </c>
    </row>
    <row r="5742" spans="1:7" s="229" customFormat="1" ht="24" customHeight="1" x14ac:dyDescent="0.2">
      <c r="A5742" s="224" t="str">
        <f t="shared" si="1721"/>
        <v/>
      </c>
      <c r="B5742" s="222" t="str">
        <f t="shared" si="1722"/>
        <v/>
      </c>
      <c r="C5742" s="223"/>
      <c r="D5742" s="224" t="str">
        <f t="shared" si="1723"/>
        <v/>
      </c>
      <c r="E5742" s="225"/>
      <c r="F5742" s="226">
        <f t="shared" si="1724"/>
        <v>0</v>
      </c>
      <c r="G5742" s="286">
        <f t="shared" si="1725"/>
        <v>0</v>
      </c>
    </row>
    <row r="5743" spans="1:7" s="229" customFormat="1" ht="24" customHeight="1" x14ac:dyDescent="0.2">
      <c r="A5743" s="224" t="str">
        <f t="shared" si="1721"/>
        <v/>
      </c>
      <c r="B5743" s="222" t="str">
        <f t="shared" si="1722"/>
        <v/>
      </c>
      <c r="C5743" s="223"/>
      <c r="D5743" s="224" t="str">
        <f t="shared" si="1723"/>
        <v/>
      </c>
      <c r="E5743" s="225"/>
      <c r="F5743" s="226">
        <f t="shared" si="1724"/>
        <v>0</v>
      </c>
      <c r="G5743" s="286">
        <f t="shared" si="1725"/>
        <v>0</v>
      </c>
    </row>
    <row r="5744" spans="1:7" s="229" customFormat="1" ht="24" customHeight="1" x14ac:dyDescent="0.2">
      <c r="A5744" s="224" t="str">
        <f t="shared" si="1721"/>
        <v/>
      </c>
      <c r="B5744" s="222" t="str">
        <f t="shared" si="1722"/>
        <v/>
      </c>
      <c r="C5744" s="223"/>
      <c r="D5744" s="224" t="str">
        <f t="shared" si="1723"/>
        <v/>
      </c>
      <c r="E5744" s="225"/>
      <c r="F5744" s="226">
        <f t="shared" si="1724"/>
        <v>0</v>
      </c>
      <c r="G5744" s="286">
        <f t="shared" si="1725"/>
        <v>0</v>
      </c>
    </row>
    <row r="5745" spans="1:123" s="229" customFormat="1" ht="24" customHeight="1" x14ac:dyDescent="0.2">
      <c r="A5745" s="224" t="str">
        <f t="shared" si="1721"/>
        <v/>
      </c>
      <c r="B5745" s="222" t="str">
        <f t="shared" si="1722"/>
        <v/>
      </c>
      <c r="C5745" s="223"/>
      <c r="D5745" s="224" t="str">
        <f t="shared" si="1723"/>
        <v/>
      </c>
      <c r="E5745" s="225"/>
      <c r="F5745" s="226">
        <f t="shared" si="1724"/>
        <v>0</v>
      </c>
      <c r="G5745" s="286">
        <f t="shared" si="1725"/>
        <v>0</v>
      </c>
    </row>
    <row r="5746" spans="1:123" s="229" customFormat="1" ht="24" customHeight="1" x14ac:dyDescent="0.2">
      <c r="A5746" s="224" t="str">
        <f t="shared" si="1721"/>
        <v/>
      </c>
      <c r="B5746" s="222" t="str">
        <f t="shared" si="1722"/>
        <v/>
      </c>
      <c r="C5746" s="223"/>
      <c r="D5746" s="224" t="str">
        <f t="shared" si="1723"/>
        <v/>
      </c>
      <c r="E5746" s="225"/>
      <c r="F5746" s="226">
        <f t="shared" si="1724"/>
        <v>0</v>
      </c>
      <c r="G5746" s="286">
        <f t="shared" si="1725"/>
        <v>0</v>
      </c>
    </row>
    <row r="5747" spans="1:123" ht="24" customHeight="1" x14ac:dyDescent="0.2">
      <c r="A5747" s="290"/>
      <c r="B5747" s="97"/>
      <c r="D5747" s="97"/>
      <c r="E5747" s="98"/>
      <c r="F5747" s="273" t="s">
        <v>33</v>
      </c>
      <c r="G5747" s="288">
        <f>SUBTOTAL(9,G5738:G5746)</f>
        <v>0</v>
      </c>
    </row>
    <row r="5748" spans="1:123" ht="24" customHeight="1" x14ac:dyDescent="0.2">
      <c r="A5748" s="291"/>
      <c r="B5748" s="97"/>
      <c r="D5748" s="97"/>
      <c r="E5748" s="98"/>
      <c r="G5748" s="289"/>
    </row>
    <row r="5749" spans="1:123" ht="24" customHeight="1" x14ac:dyDescent="0.2">
      <c r="A5749" s="292" t="str">
        <f>B5707</f>
        <v/>
      </c>
      <c r="B5749" s="293" t="str">
        <f>C5707</f>
        <v/>
      </c>
      <c r="C5749" s="104"/>
      <c r="D5749" s="104" t="s">
        <v>34</v>
      </c>
      <c r="E5749" s="105"/>
      <c r="F5749" s="295" t="s">
        <v>35</v>
      </c>
      <c r="G5749" s="294">
        <f>SUBTOTAL(9,G5712:G5748)</f>
        <v>0</v>
      </c>
    </row>
    <row r="5751" spans="1:123" ht="24" customHeight="1" x14ac:dyDescent="0.2">
      <c r="A5751" s="274" t="s">
        <v>37</v>
      </c>
      <c r="B5751" s="275"/>
      <c r="C5751" s="275"/>
      <c r="D5751" s="275"/>
      <c r="E5751" s="275"/>
      <c r="F5751" s="275"/>
      <c r="G5751" s="276"/>
    </row>
    <row r="5752" spans="1:123" ht="24" customHeight="1" x14ac:dyDescent="0.2">
      <c r="A5752" s="277" t="s">
        <v>602</v>
      </c>
      <c r="B5752" s="93" t="str">
        <f>Comitente</f>
        <v>DIRECCION PROVINCIAL DE ESPACIOS VERDES</v>
      </c>
      <c r="C5752" s="89"/>
      <c r="D5752" s="94"/>
      <c r="E5752" s="94"/>
      <c r="F5752" s="95"/>
      <c r="G5752" s="278"/>
    </row>
    <row r="5753" spans="1:123" ht="24" customHeight="1" x14ac:dyDescent="0.2">
      <c r="A5753" s="277" t="s">
        <v>603</v>
      </c>
      <c r="B5753" s="93">
        <f>Contratista</f>
        <v>0</v>
      </c>
      <c r="C5753" s="90"/>
      <c r="D5753" s="90"/>
      <c r="E5753" s="90"/>
      <c r="F5753" s="96"/>
      <c r="G5753" s="279"/>
    </row>
    <row r="5754" spans="1:123" ht="24" customHeight="1" x14ac:dyDescent="0.2">
      <c r="A5754" s="277" t="s">
        <v>24</v>
      </c>
      <c r="B5754" s="93" t="str">
        <f>Obra</f>
        <v>MANTENIMIENTO DEL ÁREA VERDE Y SISITEMA DE RIEGO DEL 
PARQUE BELGRANO E INFINITO POR DESCUBRIR - RENGLON 3</v>
      </c>
      <c r="C5754" s="90"/>
      <c r="D5754" s="90"/>
      <c r="E5754" s="90"/>
      <c r="F5754" s="96" t="s">
        <v>38</v>
      </c>
      <c r="G5754" s="280">
        <f>Fecha_Base</f>
        <v>44908</v>
      </c>
    </row>
    <row r="5755" spans="1:123" ht="24" customHeight="1" x14ac:dyDescent="0.2">
      <c r="A5755" s="281" t="s">
        <v>601</v>
      </c>
      <c r="B5755" s="91" t="str">
        <f>Ubicación</f>
        <v>CAPITAL</v>
      </c>
      <c r="C5755" s="91"/>
      <c r="D5755" s="97"/>
      <c r="E5755" s="98"/>
      <c r="G5755" s="282"/>
    </row>
    <row r="5756" spans="1:123" ht="24" customHeight="1" x14ac:dyDescent="0.2">
      <c r="A5756" s="281" t="s">
        <v>39</v>
      </c>
      <c r="B5756" s="100" t="str">
        <f>IFERROR(VALUE(LEFT(B5757,FIND(".",B5757)-1)),"")</f>
        <v/>
      </c>
      <c r="C5756" s="92" t="str">
        <f>IFERROR(VLOOKUP(B5756,Tabla_CyP,2,FALSE),"")</f>
        <v/>
      </c>
      <c r="E5756" s="98"/>
      <c r="G5756" s="282"/>
    </row>
    <row r="5757" spans="1:123" ht="24" customHeight="1" x14ac:dyDescent="0.2">
      <c r="A5757" s="281" t="s">
        <v>25</v>
      </c>
      <c r="B5757" s="101" t="str">
        <f>IFERROR(VLOOKUP(COUNTIF($A$1:A5757,"ANALISIS DE PRECIOS"),Tabla_NumeroItem,2,FALSE),"")</f>
        <v/>
      </c>
      <c r="C5757" s="92" t="str">
        <f>IFERROR(VLOOKUP(B5757,Tabla_CyP,2,FALSE),"")</f>
        <v/>
      </c>
      <c r="D5757" s="97"/>
      <c r="E5757" s="98"/>
      <c r="F5757" s="96" t="s">
        <v>26</v>
      </c>
      <c r="G5757" s="283" t="str">
        <f>IFERROR(VLOOKUP(B5757,Tabla_CyP,4,FALSE),"")</f>
        <v/>
      </c>
    </row>
    <row r="5758" spans="1:123" ht="24" customHeight="1" x14ac:dyDescent="0.2">
      <c r="A5758" s="281"/>
      <c r="B5758" s="91"/>
      <c r="D5758" s="97"/>
      <c r="E5758" s="98"/>
      <c r="G5758" s="282"/>
    </row>
    <row r="5759" spans="1:123" ht="24" customHeight="1" x14ac:dyDescent="0.2">
      <c r="A5759" s="331" t="s">
        <v>507</v>
      </c>
      <c r="B5759" s="332"/>
      <c r="C5759" s="333" t="s">
        <v>0</v>
      </c>
      <c r="D5759" s="333" t="s">
        <v>27</v>
      </c>
      <c r="E5759" s="335" t="s">
        <v>28</v>
      </c>
      <c r="F5759" s="337" t="s">
        <v>29</v>
      </c>
      <c r="G5759" s="337" t="s">
        <v>30</v>
      </c>
    </row>
    <row r="5760" spans="1:123" s="97" customFormat="1" ht="24" customHeight="1" x14ac:dyDescent="0.2">
      <c r="A5760" s="102" t="s">
        <v>508</v>
      </c>
      <c r="B5760" s="102" t="s">
        <v>509</v>
      </c>
      <c r="C5760" s="334"/>
      <c r="D5760" s="334"/>
      <c r="E5760" s="336"/>
      <c r="F5760" s="338"/>
      <c r="G5760" s="338"/>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284"/>
      <c r="B5761" s="103"/>
      <c r="C5761" s="143" t="s">
        <v>604</v>
      </c>
      <c r="D5761" s="104"/>
      <c r="E5761" s="105"/>
      <c r="F5761" s="106"/>
      <c r="G5761" s="285"/>
    </row>
    <row r="5762" spans="1:7" s="229" customFormat="1" ht="24" customHeight="1" x14ac:dyDescent="0.2">
      <c r="A5762" s="224" t="str">
        <f t="shared" ref="A5762:A5775" si="1726">IFERROR(VLOOKUP(C5762,Tabla_Insumos,4,FALSE),"")</f>
        <v/>
      </c>
      <c r="B5762" s="222" t="str">
        <f>IFERROR(VLOOKUP(C5762,Tabla_Insumos,5,FALSE),"")</f>
        <v/>
      </c>
      <c r="C5762" s="223"/>
      <c r="D5762" s="224" t="str">
        <f t="shared" ref="D5762:D5775" si="1727">IFERROR(VLOOKUP(C5762,Tabla_Insumos,2,FALSE),"")</f>
        <v/>
      </c>
      <c r="E5762" s="225"/>
      <c r="F5762" s="226">
        <f t="shared" ref="F5762:F5775" si="1728">IFERROR(VLOOKUP(C5762,Tabla_Insumos,3,FALSE),0)</f>
        <v>0</v>
      </c>
      <c r="G5762" s="286">
        <f>ROUND(E5762*F5762,2)</f>
        <v>0</v>
      </c>
    </row>
    <row r="5763" spans="1:7" s="229" customFormat="1" ht="24" customHeight="1" x14ac:dyDescent="0.2">
      <c r="A5763" s="224" t="str">
        <f t="shared" si="1726"/>
        <v/>
      </c>
      <c r="B5763" s="222" t="str">
        <f t="shared" ref="B5763:B5775" si="1729">IFERROR(VLOOKUP(C5763,Tabla_Insumos,5,FALSE),"")</f>
        <v/>
      </c>
      <c r="C5763" s="223"/>
      <c r="D5763" s="224" t="str">
        <f t="shared" si="1727"/>
        <v/>
      </c>
      <c r="E5763" s="225"/>
      <c r="F5763" s="226">
        <f t="shared" si="1728"/>
        <v>0</v>
      </c>
      <c r="G5763" s="286">
        <f t="shared" ref="G5763:G5775" si="1730">ROUND(E5763*F5763,2)</f>
        <v>0</v>
      </c>
    </row>
    <row r="5764" spans="1:7" s="229" customFormat="1" ht="24" customHeight="1" x14ac:dyDescent="0.2">
      <c r="A5764" s="224" t="str">
        <f t="shared" si="1726"/>
        <v/>
      </c>
      <c r="B5764" s="222" t="str">
        <f t="shared" si="1729"/>
        <v/>
      </c>
      <c r="C5764" s="223"/>
      <c r="D5764" s="224" t="str">
        <f t="shared" si="1727"/>
        <v/>
      </c>
      <c r="E5764" s="225"/>
      <c r="F5764" s="226">
        <f t="shared" si="1728"/>
        <v>0</v>
      </c>
      <c r="G5764" s="286">
        <f t="shared" si="1730"/>
        <v>0</v>
      </c>
    </row>
    <row r="5765" spans="1:7" s="229" customFormat="1" ht="24" customHeight="1" x14ac:dyDescent="0.2">
      <c r="A5765" s="224" t="str">
        <f t="shared" si="1726"/>
        <v/>
      </c>
      <c r="B5765" s="222" t="str">
        <f t="shared" si="1729"/>
        <v/>
      </c>
      <c r="C5765" s="223"/>
      <c r="D5765" s="224" t="str">
        <f t="shared" si="1727"/>
        <v/>
      </c>
      <c r="E5765" s="225"/>
      <c r="F5765" s="226">
        <f t="shared" si="1728"/>
        <v>0</v>
      </c>
      <c r="G5765" s="286">
        <f t="shared" si="1730"/>
        <v>0</v>
      </c>
    </row>
    <row r="5766" spans="1:7" s="229" customFormat="1" ht="24" customHeight="1" x14ac:dyDescent="0.2">
      <c r="A5766" s="224" t="str">
        <f t="shared" si="1726"/>
        <v/>
      </c>
      <c r="B5766" s="222" t="str">
        <f t="shared" si="1729"/>
        <v/>
      </c>
      <c r="C5766" s="223"/>
      <c r="D5766" s="224" t="str">
        <f t="shared" si="1727"/>
        <v/>
      </c>
      <c r="E5766" s="225"/>
      <c r="F5766" s="226">
        <f t="shared" si="1728"/>
        <v>0</v>
      </c>
      <c r="G5766" s="286">
        <f t="shared" si="1730"/>
        <v>0</v>
      </c>
    </row>
    <row r="5767" spans="1:7" s="229" customFormat="1" ht="24" customHeight="1" x14ac:dyDescent="0.2">
      <c r="A5767" s="224" t="str">
        <f t="shared" si="1726"/>
        <v/>
      </c>
      <c r="B5767" s="222" t="str">
        <f t="shared" si="1729"/>
        <v/>
      </c>
      <c r="C5767" s="223"/>
      <c r="D5767" s="224" t="str">
        <f t="shared" si="1727"/>
        <v/>
      </c>
      <c r="E5767" s="225"/>
      <c r="F5767" s="226">
        <f t="shared" si="1728"/>
        <v>0</v>
      </c>
      <c r="G5767" s="286">
        <f t="shared" si="1730"/>
        <v>0</v>
      </c>
    </row>
    <row r="5768" spans="1:7" s="229" customFormat="1" ht="24" customHeight="1" x14ac:dyDescent="0.2">
      <c r="A5768" s="224" t="str">
        <f t="shared" si="1726"/>
        <v/>
      </c>
      <c r="B5768" s="222" t="str">
        <f t="shared" si="1729"/>
        <v/>
      </c>
      <c r="C5768" s="223"/>
      <c r="D5768" s="224" t="str">
        <f t="shared" si="1727"/>
        <v/>
      </c>
      <c r="E5768" s="225"/>
      <c r="F5768" s="226">
        <f t="shared" si="1728"/>
        <v>0</v>
      </c>
      <c r="G5768" s="286">
        <f t="shared" si="1730"/>
        <v>0</v>
      </c>
    </row>
    <row r="5769" spans="1:7" s="229" customFormat="1" ht="24" customHeight="1" x14ac:dyDescent="0.2">
      <c r="A5769" s="224" t="str">
        <f t="shared" si="1726"/>
        <v/>
      </c>
      <c r="B5769" s="222" t="str">
        <f t="shared" si="1729"/>
        <v/>
      </c>
      <c r="C5769" s="223"/>
      <c r="D5769" s="224" t="str">
        <f t="shared" si="1727"/>
        <v/>
      </c>
      <c r="E5769" s="225"/>
      <c r="F5769" s="226">
        <f t="shared" si="1728"/>
        <v>0</v>
      </c>
      <c r="G5769" s="286">
        <f t="shared" si="1730"/>
        <v>0</v>
      </c>
    </row>
    <row r="5770" spans="1:7" s="229" customFormat="1" ht="24" customHeight="1" x14ac:dyDescent="0.2">
      <c r="A5770" s="224" t="str">
        <f t="shared" si="1726"/>
        <v/>
      </c>
      <c r="B5770" s="222" t="str">
        <f t="shared" si="1729"/>
        <v/>
      </c>
      <c r="C5770" s="223"/>
      <c r="D5770" s="224" t="str">
        <f t="shared" si="1727"/>
        <v/>
      </c>
      <c r="E5770" s="225"/>
      <c r="F5770" s="226">
        <f t="shared" si="1728"/>
        <v>0</v>
      </c>
      <c r="G5770" s="286">
        <f t="shared" si="1730"/>
        <v>0</v>
      </c>
    </row>
    <row r="5771" spans="1:7" s="229" customFormat="1" ht="24" customHeight="1" x14ac:dyDescent="0.2">
      <c r="A5771" s="224" t="str">
        <f t="shared" si="1726"/>
        <v/>
      </c>
      <c r="B5771" s="222" t="str">
        <f t="shared" si="1729"/>
        <v/>
      </c>
      <c r="C5771" s="223"/>
      <c r="D5771" s="224" t="str">
        <f t="shared" si="1727"/>
        <v/>
      </c>
      <c r="E5771" s="225"/>
      <c r="F5771" s="226">
        <f t="shared" si="1728"/>
        <v>0</v>
      </c>
      <c r="G5771" s="286">
        <f t="shared" si="1730"/>
        <v>0</v>
      </c>
    </row>
    <row r="5772" spans="1:7" s="229" customFormat="1" ht="24" customHeight="1" x14ac:dyDescent="0.2">
      <c r="A5772" s="224" t="str">
        <f t="shared" si="1726"/>
        <v/>
      </c>
      <c r="B5772" s="222" t="str">
        <f t="shared" si="1729"/>
        <v/>
      </c>
      <c r="C5772" s="223"/>
      <c r="D5772" s="224" t="str">
        <f t="shared" si="1727"/>
        <v/>
      </c>
      <c r="E5772" s="225"/>
      <c r="F5772" s="226">
        <f t="shared" si="1728"/>
        <v>0</v>
      </c>
      <c r="G5772" s="286">
        <f t="shared" si="1730"/>
        <v>0</v>
      </c>
    </row>
    <row r="5773" spans="1:7" s="229" customFormat="1" ht="24" customHeight="1" x14ac:dyDescent="0.2">
      <c r="A5773" s="224" t="str">
        <f t="shared" si="1726"/>
        <v/>
      </c>
      <c r="B5773" s="222" t="str">
        <f t="shared" si="1729"/>
        <v/>
      </c>
      <c r="C5773" s="223"/>
      <c r="D5773" s="224" t="str">
        <f t="shared" si="1727"/>
        <v/>
      </c>
      <c r="E5773" s="225"/>
      <c r="F5773" s="226">
        <f t="shared" si="1728"/>
        <v>0</v>
      </c>
      <c r="G5773" s="286">
        <f t="shared" si="1730"/>
        <v>0</v>
      </c>
    </row>
    <row r="5774" spans="1:7" s="229" customFormat="1" ht="24" customHeight="1" x14ac:dyDescent="0.2">
      <c r="A5774" s="224" t="str">
        <f t="shared" si="1726"/>
        <v/>
      </c>
      <c r="B5774" s="222" t="str">
        <f t="shared" si="1729"/>
        <v/>
      </c>
      <c r="C5774" s="223"/>
      <c r="D5774" s="224" t="str">
        <f t="shared" si="1727"/>
        <v/>
      </c>
      <c r="E5774" s="225"/>
      <c r="F5774" s="226">
        <f t="shared" si="1728"/>
        <v>0</v>
      </c>
      <c r="G5774" s="286">
        <f t="shared" si="1730"/>
        <v>0</v>
      </c>
    </row>
    <row r="5775" spans="1:7" s="229" customFormat="1" ht="24" customHeight="1" x14ac:dyDescent="0.2">
      <c r="A5775" s="224" t="str">
        <f t="shared" si="1726"/>
        <v/>
      </c>
      <c r="B5775" s="222" t="str">
        <f t="shared" si="1729"/>
        <v/>
      </c>
      <c r="C5775" s="223"/>
      <c r="D5775" s="224" t="str">
        <f t="shared" si="1727"/>
        <v/>
      </c>
      <c r="E5775" s="225"/>
      <c r="F5775" s="227">
        <f t="shared" si="1728"/>
        <v>0</v>
      </c>
      <c r="G5775" s="286">
        <f t="shared" si="1730"/>
        <v>0</v>
      </c>
    </row>
    <row r="5776" spans="1:7" ht="24" customHeight="1" x14ac:dyDescent="0.2">
      <c r="A5776" s="287"/>
      <c r="D5776" s="97"/>
      <c r="E5776" s="98"/>
      <c r="F5776" s="273" t="s">
        <v>31</v>
      </c>
      <c r="G5776" s="288">
        <f>SUBTOTAL(9,G5762:G5775)</f>
        <v>0</v>
      </c>
    </row>
    <row r="5777" spans="1:7" ht="24" customHeight="1" x14ac:dyDescent="0.2">
      <c r="A5777" s="287"/>
      <c r="C5777" s="107" t="s">
        <v>605</v>
      </c>
      <c r="D5777" s="97"/>
      <c r="E5777" s="98"/>
      <c r="G5777" s="289"/>
    </row>
    <row r="5778" spans="1:7" s="229" customFormat="1" ht="24" customHeight="1" x14ac:dyDescent="0.2">
      <c r="A5778" s="224" t="str">
        <f t="shared" ref="A5778:A5785" si="1731">IFERROR(VLOOKUP(C5778,Tabla_Insumos,4,FALSE),"")</f>
        <v/>
      </c>
      <c r="B5778" s="222">
        <f t="shared" ref="B5778:B5785" si="1732">IFERROR(VLOOKUP(A5778,Tabla_Indices,5,FALSE),"")</f>
        <v>0</v>
      </c>
      <c r="C5778" s="223"/>
      <c r="D5778" s="224" t="str">
        <f t="shared" ref="D5778:D5785" si="1733">IFERROR(VLOOKUP(C5778,Tabla_Insumos,2,FALSE),"")</f>
        <v/>
      </c>
      <c r="E5778" s="225"/>
      <c r="F5778" s="228">
        <f t="shared" ref="F5778:F5785" si="1734">IFERROR(VLOOKUP(C5778,Tabla_Insumos,3,FALSE),0)</f>
        <v>0</v>
      </c>
      <c r="G5778" s="286">
        <f>ROUND(E5778*F5778,2)</f>
        <v>0</v>
      </c>
    </row>
    <row r="5779" spans="1:7" s="229" customFormat="1" ht="24" customHeight="1" x14ac:dyDescent="0.2">
      <c r="A5779" s="224" t="str">
        <f t="shared" si="1731"/>
        <v/>
      </c>
      <c r="B5779" s="222">
        <f t="shared" si="1732"/>
        <v>0</v>
      </c>
      <c r="C5779" s="223"/>
      <c r="D5779" s="224" t="str">
        <f t="shared" si="1733"/>
        <v/>
      </c>
      <c r="E5779" s="225"/>
      <c r="F5779" s="228">
        <f t="shared" si="1734"/>
        <v>0</v>
      </c>
      <c r="G5779" s="286">
        <f>ROUND(E5779*F5779,2)</f>
        <v>0</v>
      </c>
    </row>
    <row r="5780" spans="1:7" s="229" customFormat="1" ht="24" customHeight="1" x14ac:dyDescent="0.2">
      <c r="A5780" s="224" t="str">
        <f t="shared" si="1731"/>
        <v/>
      </c>
      <c r="B5780" s="222">
        <f t="shared" si="1732"/>
        <v>0</v>
      </c>
      <c r="C5780" s="223"/>
      <c r="D5780" s="224" t="str">
        <f t="shared" si="1733"/>
        <v/>
      </c>
      <c r="E5780" s="225"/>
      <c r="F5780" s="228">
        <f t="shared" si="1734"/>
        <v>0</v>
      </c>
      <c r="G5780" s="286">
        <f t="shared" ref="G5780:G5785" si="1735">ROUND(E5780*F5780,2)</f>
        <v>0</v>
      </c>
    </row>
    <row r="5781" spans="1:7" s="229" customFormat="1" ht="24" customHeight="1" x14ac:dyDescent="0.2">
      <c r="A5781" s="224" t="str">
        <f t="shared" si="1731"/>
        <v/>
      </c>
      <c r="B5781" s="222">
        <f t="shared" si="1732"/>
        <v>0</v>
      </c>
      <c r="C5781" s="223"/>
      <c r="D5781" s="224" t="str">
        <f t="shared" si="1733"/>
        <v/>
      </c>
      <c r="E5781" s="225"/>
      <c r="F5781" s="228">
        <f t="shared" si="1734"/>
        <v>0</v>
      </c>
      <c r="G5781" s="286">
        <f t="shared" si="1735"/>
        <v>0</v>
      </c>
    </row>
    <row r="5782" spans="1:7" s="229" customFormat="1" ht="24" customHeight="1" x14ac:dyDescent="0.2">
      <c r="A5782" s="224" t="str">
        <f t="shared" si="1731"/>
        <v/>
      </c>
      <c r="B5782" s="222">
        <f t="shared" si="1732"/>
        <v>0</v>
      </c>
      <c r="C5782" s="223"/>
      <c r="D5782" s="224" t="str">
        <f t="shared" si="1733"/>
        <v/>
      </c>
      <c r="E5782" s="225"/>
      <c r="F5782" s="226">
        <f t="shared" si="1734"/>
        <v>0</v>
      </c>
      <c r="G5782" s="286">
        <f t="shared" si="1735"/>
        <v>0</v>
      </c>
    </row>
    <row r="5783" spans="1:7" s="229" customFormat="1" ht="24" customHeight="1" x14ac:dyDescent="0.2">
      <c r="A5783" s="224" t="str">
        <f t="shared" si="1731"/>
        <v/>
      </c>
      <c r="B5783" s="222">
        <f t="shared" si="1732"/>
        <v>0</v>
      </c>
      <c r="C5783" s="223"/>
      <c r="D5783" s="224" t="str">
        <f t="shared" si="1733"/>
        <v/>
      </c>
      <c r="E5783" s="225"/>
      <c r="F5783" s="226">
        <f t="shared" si="1734"/>
        <v>0</v>
      </c>
      <c r="G5783" s="286">
        <f t="shared" si="1735"/>
        <v>0</v>
      </c>
    </row>
    <row r="5784" spans="1:7" s="229" customFormat="1" ht="24" customHeight="1" x14ac:dyDescent="0.2">
      <c r="A5784" s="224" t="str">
        <f t="shared" si="1731"/>
        <v/>
      </c>
      <c r="B5784" s="222">
        <f t="shared" si="1732"/>
        <v>0</v>
      </c>
      <c r="C5784" s="223"/>
      <c r="D5784" s="224" t="str">
        <f t="shared" si="1733"/>
        <v/>
      </c>
      <c r="E5784" s="225"/>
      <c r="F5784" s="226">
        <f t="shared" si="1734"/>
        <v>0</v>
      </c>
      <c r="G5784" s="286">
        <f t="shared" si="1735"/>
        <v>0</v>
      </c>
    </row>
    <row r="5785" spans="1:7" s="229" customFormat="1" ht="24" customHeight="1" x14ac:dyDescent="0.2">
      <c r="A5785" s="224" t="str">
        <f t="shared" si="1731"/>
        <v/>
      </c>
      <c r="B5785" s="222">
        <f t="shared" si="1732"/>
        <v>0</v>
      </c>
      <c r="C5785" s="223"/>
      <c r="D5785" s="224" t="str">
        <f t="shared" si="1733"/>
        <v/>
      </c>
      <c r="E5785" s="225"/>
      <c r="F5785" s="226">
        <f t="shared" si="1734"/>
        <v>0</v>
      </c>
      <c r="G5785" s="286">
        <f t="shared" si="1735"/>
        <v>0</v>
      </c>
    </row>
    <row r="5786" spans="1:7" ht="24" customHeight="1" x14ac:dyDescent="0.2">
      <c r="A5786" s="287"/>
      <c r="D5786" s="97"/>
      <c r="E5786" s="98"/>
      <c r="F5786" s="273" t="s">
        <v>32</v>
      </c>
      <c r="G5786" s="288">
        <f>SUBTOTAL(9,G5778:G5785)</f>
        <v>0</v>
      </c>
    </row>
    <row r="5787" spans="1:7" ht="24" customHeight="1" x14ac:dyDescent="0.2">
      <c r="A5787" s="287"/>
      <c r="C5787" s="107" t="s">
        <v>606</v>
      </c>
      <c r="D5787" s="97"/>
      <c r="E5787" s="98"/>
      <c r="G5787" s="289"/>
    </row>
    <row r="5788" spans="1:7" s="229" customFormat="1" ht="24" customHeight="1" x14ac:dyDescent="0.2">
      <c r="A5788" s="224" t="str">
        <f t="shared" ref="A5788:A5796" si="1736">IFERROR(VLOOKUP(C5788,Tabla_Insumos,4,FALSE),"")</f>
        <v/>
      </c>
      <c r="B5788" s="222" t="str">
        <f t="shared" ref="B5788:B5796" si="1737">IFERROR(VLOOKUP(C5788,Tabla_Insumos,5,FALSE),"")</f>
        <v/>
      </c>
      <c r="C5788" s="223"/>
      <c r="D5788" s="224" t="str">
        <f t="shared" ref="D5788:D5796" si="1738">IFERROR(VLOOKUP(C5788,Tabla_Insumos,2,FALSE),"")</f>
        <v/>
      </c>
      <c r="E5788" s="225"/>
      <c r="F5788" s="226">
        <f t="shared" ref="F5788:F5796" si="1739">IFERROR(VLOOKUP(C5788,Tabla_Insumos,3,FALSE),0)</f>
        <v>0</v>
      </c>
      <c r="G5788" s="286">
        <f t="shared" ref="G5788:G5796" si="1740">ROUND(E5788*F5788,2)</f>
        <v>0</v>
      </c>
    </row>
    <row r="5789" spans="1:7" s="229" customFormat="1" ht="24" customHeight="1" x14ac:dyDescent="0.2">
      <c r="A5789" s="224" t="str">
        <f t="shared" si="1736"/>
        <v/>
      </c>
      <c r="B5789" s="222" t="str">
        <f t="shared" si="1737"/>
        <v/>
      </c>
      <c r="C5789" s="223"/>
      <c r="D5789" s="224" t="str">
        <f t="shared" si="1738"/>
        <v/>
      </c>
      <c r="E5789" s="225"/>
      <c r="F5789" s="226">
        <f t="shared" si="1739"/>
        <v>0</v>
      </c>
      <c r="G5789" s="286">
        <f t="shared" si="1740"/>
        <v>0</v>
      </c>
    </row>
    <row r="5790" spans="1:7" s="229" customFormat="1" ht="24" customHeight="1" x14ac:dyDescent="0.2">
      <c r="A5790" s="224" t="str">
        <f t="shared" si="1736"/>
        <v/>
      </c>
      <c r="B5790" s="222" t="str">
        <f t="shared" si="1737"/>
        <v/>
      </c>
      <c r="C5790" s="223"/>
      <c r="D5790" s="224" t="str">
        <f t="shared" si="1738"/>
        <v/>
      </c>
      <c r="E5790" s="225"/>
      <c r="F5790" s="226">
        <f t="shared" si="1739"/>
        <v>0</v>
      </c>
      <c r="G5790" s="286">
        <f t="shared" si="1740"/>
        <v>0</v>
      </c>
    </row>
    <row r="5791" spans="1:7" s="229" customFormat="1" ht="24" customHeight="1" x14ac:dyDescent="0.2">
      <c r="A5791" s="224" t="str">
        <f t="shared" si="1736"/>
        <v/>
      </c>
      <c r="B5791" s="222" t="str">
        <f t="shared" si="1737"/>
        <v/>
      </c>
      <c r="C5791" s="223"/>
      <c r="D5791" s="224" t="str">
        <f t="shared" si="1738"/>
        <v/>
      </c>
      <c r="E5791" s="225"/>
      <c r="F5791" s="226">
        <f t="shared" si="1739"/>
        <v>0</v>
      </c>
      <c r="G5791" s="286">
        <f t="shared" si="1740"/>
        <v>0</v>
      </c>
    </row>
    <row r="5792" spans="1:7" s="229" customFormat="1" ht="24" customHeight="1" x14ac:dyDescent="0.2">
      <c r="A5792" s="224" t="str">
        <f t="shared" si="1736"/>
        <v/>
      </c>
      <c r="B5792" s="222" t="str">
        <f t="shared" si="1737"/>
        <v/>
      </c>
      <c r="C5792" s="223"/>
      <c r="D5792" s="224" t="str">
        <f t="shared" si="1738"/>
        <v/>
      </c>
      <c r="E5792" s="225"/>
      <c r="F5792" s="226">
        <f t="shared" si="1739"/>
        <v>0</v>
      </c>
      <c r="G5792" s="286">
        <f t="shared" si="1740"/>
        <v>0</v>
      </c>
    </row>
    <row r="5793" spans="1:7" s="229" customFormat="1" ht="24" customHeight="1" x14ac:dyDescent="0.2">
      <c r="A5793" s="224" t="str">
        <f t="shared" si="1736"/>
        <v/>
      </c>
      <c r="B5793" s="222" t="str">
        <f t="shared" si="1737"/>
        <v/>
      </c>
      <c r="C5793" s="223"/>
      <c r="D5793" s="224" t="str">
        <f t="shared" si="1738"/>
        <v/>
      </c>
      <c r="E5793" s="225"/>
      <c r="F5793" s="226">
        <f t="shared" si="1739"/>
        <v>0</v>
      </c>
      <c r="G5793" s="286">
        <f t="shared" si="1740"/>
        <v>0</v>
      </c>
    </row>
    <row r="5794" spans="1:7" s="229" customFormat="1" ht="24" customHeight="1" x14ac:dyDescent="0.2">
      <c r="A5794" s="224" t="str">
        <f t="shared" si="1736"/>
        <v/>
      </c>
      <c r="B5794" s="222" t="str">
        <f t="shared" si="1737"/>
        <v/>
      </c>
      <c r="C5794" s="223"/>
      <c r="D5794" s="224" t="str">
        <f t="shared" si="1738"/>
        <v/>
      </c>
      <c r="E5794" s="225"/>
      <c r="F5794" s="226">
        <f t="shared" si="1739"/>
        <v>0</v>
      </c>
      <c r="G5794" s="286">
        <f t="shared" si="1740"/>
        <v>0</v>
      </c>
    </row>
    <row r="5795" spans="1:7" s="229" customFormat="1" ht="24" customHeight="1" x14ac:dyDescent="0.2">
      <c r="A5795" s="224" t="str">
        <f t="shared" si="1736"/>
        <v/>
      </c>
      <c r="B5795" s="222" t="str">
        <f t="shared" si="1737"/>
        <v/>
      </c>
      <c r="C5795" s="223"/>
      <c r="D5795" s="224" t="str">
        <f t="shared" si="1738"/>
        <v/>
      </c>
      <c r="E5795" s="225"/>
      <c r="F5795" s="226">
        <f t="shared" si="1739"/>
        <v>0</v>
      </c>
      <c r="G5795" s="286">
        <f t="shared" si="1740"/>
        <v>0</v>
      </c>
    </row>
    <row r="5796" spans="1:7" s="229" customFormat="1" ht="24" customHeight="1" x14ac:dyDescent="0.2">
      <c r="A5796" s="224" t="str">
        <f t="shared" si="1736"/>
        <v/>
      </c>
      <c r="B5796" s="222" t="str">
        <f t="shared" si="1737"/>
        <v/>
      </c>
      <c r="C5796" s="223"/>
      <c r="D5796" s="224" t="str">
        <f t="shared" si="1738"/>
        <v/>
      </c>
      <c r="E5796" s="225"/>
      <c r="F5796" s="226">
        <f t="shared" si="1739"/>
        <v>0</v>
      </c>
      <c r="G5796" s="286">
        <f t="shared" si="1740"/>
        <v>0</v>
      </c>
    </row>
    <row r="5797" spans="1:7" ht="24" customHeight="1" x14ac:dyDescent="0.2">
      <c r="A5797" s="290"/>
      <c r="B5797" s="97"/>
      <c r="D5797" s="97"/>
      <c r="E5797" s="98"/>
      <c r="F5797" s="273" t="s">
        <v>33</v>
      </c>
      <c r="G5797" s="288">
        <f>SUBTOTAL(9,G5788:G5796)</f>
        <v>0</v>
      </c>
    </row>
    <row r="5798" spans="1:7" ht="24" customHeight="1" x14ac:dyDescent="0.2">
      <c r="A5798" s="291"/>
      <c r="B5798" s="97"/>
      <c r="D5798" s="97"/>
      <c r="E5798" s="98"/>
      <c r="G5798" s="289"/>
    </row>
    <row r="5799" spans="1:7" ht="24" customHeight="1" x14ac:dyDescent="0.2">
      <c r="A5799" s="292" t="str">
        <f>B5757</f>
        <v/>
      </c>
      <c r="B5799" s="293" t="str">
        <f>C5757</f>
        <v/>
      </c>
      <c r="C5799" s="104"/>
      <c r="D5799" s="104" t="s">
        <v>34</v>
      </c>
      <c r="E5799" s="105"/>
      <c r="F5799" s="295" t="s">
        <v>35</v>
      </c>
      <c r="G5799" s="294">
        <f>SUBTOTAL(9,G5762:G5798)</f>
        <v>0</v>
      </c>
    </row>
    <row r="5801" spans="1:7" ht="24" customHeight="1" x14ac:dyDescent="0.2">
      <c r="A5801" s="274" t="s">
        <v>37</v>
      </c>
      <c r="B5801" s="275"/>
      <c r="C5801" s="275"/>
      <c r="D5801" s="275"/>
      <c r="E5801" s="275"/>
      <c r="F5801" s="275"/>
      <c r="G5801" s="276"/>
    </row>
    <row r="5802" spans="1:7" ht="24" customHeight="1" x14ac:dyDescent="0.2">
      <c r="A5802" s="277" t="s">
        <v>602</v>
      </c>
      <c r="B5802" s="93" t="str">
        <f>Comitente</f>
        <v>DIRECCION PROVINCIAL DE ESPACIOS VERDES</v>
      </c>
      <c r="C5802" s="89"/>
      <c r="D5802" s="94"/>
      <c r="E5802" s="94"/>
      <c r="F5802" s="95"/>
      <c r="G5802" s="278"/>
    </row>
    <row r="5803" spans="1:7" ht="24" customHeight="1" x14ac:dyDescent="0.2">
      <c r="A5803" s="277" t="s">
        <v>603</v>
      </c>
      <c r="B5803" s="93">
        <f>Contratista</f>
        <v>0</v>
      </c>
      <c r="C5803" s="90"/>
      <c r="D5803" s="90"/>
      <c r="E5803" s="90"/>
      <c r="F5803" s="96"/>
      <c r="G5803" s="279"/>
    </row>
    <row r="5804" spans="1:7" ht="24" customHeight="1" x14ac:dyDescent="0.2">
      <c r="A5804" s="277" t="s">
        <v>24</v>
      </c>
      <c r="B5804" s="93" t="str">
        <f>Obra</f>
        <v>MANTENIMIENTO DEL ÁREA VERDE Y SISITEMA DE RIEGO DEL 
PARQUE BELGRANO E INFINITO POR DESCUBRIR - RENGLON 3</v>
      </c>
      <c r="C5804" s="90"/>
      <c r="D5804" s="90"/>
      <c r="E5804" s="90"/>
      <c r="F5804" s="96" t="s">
        <v>38</v>
      </c>
      <c r="G5804" s="280">
        <f>Fecha_Base</f>
        <v>44908</v>
      </c>
    </row>
    <row r="5805" spans="1:7" ht="24" customHeight="1" x14ac:dyDescent="0.2">
      <c r="A5805" s="281" t="s">
        <v>601</v>
      </c>
      <c r="B5805" s="91" t="str">
        <f>Ubicación</f>
        <v>CAPITAL</v>
      </c>
      <c r="C5805" s="91"/>
      <c r="D5805" s="97"/>
      <c r="E5805" s="98"/>
      <c r="G5805" s="282"/>
    </row>
    <row r="5806" spans="1:7" ht="24" customHeight="1" x14ac:dyDescent="0.2">
      <c r="A5806" s="281" t="s">
        <v>39</v>
      </c>
      <c r="B5806" s="100" t="str">
        <f>IFERROR(VALUE(LEFT(B5807,FIND(".",B5807)-1)),"")</f>
        <v/>
      </c>
      <c r="C5806" s="92" t="str">
        <f>IFERROR(VLOOKUP(B5806,Tabla_CyP,2,FALSE),"")</f>
        <v/>
      </c>
      <c r="E5806" s="98"/>
      <c r="G5806" s="282"/>
    </row>
    <row r="5807" spans="1:7" ht="24" customHeight="1" x14ac:dyDescent="0.2">
      <c r="A5807" s="281" t="s">
        <v>25</v>
      </c>
      <c r="B5807" s="101" t="str">
        <f>IFERROR(VLOOKUP(COUNTIF($A$1:A5807,"ANALISIS DE PRECIOS"),Tabla_NumeroItem,2,FALSE),"")</f>
        <v/>
      </c>
      <c r="C5807" s="92" t="str">
        <f>IFERROR(VLOOKUP(B5807,Tabla_CyP,2,FALSE),"")</f>
        <v/>
      </c>
      <c r="D5807" s="97"/>
      <c r="E5807" s="98"/>
      <c r="F5807" s="96" t="s">
        <v>26</v>
      </c>
      <c r="G5807" s="283" t="str">
        <f>IFERROR(VLOOKUP(B5807,Tabla_CyP,4,FALSE),"")</f>
        <v/>
      </c>
    </row>
    <row r="5808" spans="1:7" ht="24" customHeight="1" x14ac:dyDescent="0.2">
      <c r="A5808" s="281"/>
      <c r="B5808" s="91"/>
      <c r="D5808" s="97"/>
      <c r="E5808" s="98"/>
      <c r="G5808" s="282"/>
    </row>
    <row r="5809" spans="1:123" ht="24" customHeight="1" x14ac:dyDescent="0.2">
      <c r="A5809" s="331" t="s">
        <v>507</v>
      </c>
      <c r="B5809" s="332"/>
      <c r="C5809" s="333" t="s">
        <v>0</v>
      </c>
      <c r="D5809" s="333" t="s">
        <v>27</v>
      </c>
      <c r="E5809" s="335" t="s">
        <v>28</v>
      </c>
      <c r="F5809" s="337" t="s">
        <v>29</v>
      </c>
      <c r="G5809" s="337" t="s">
        <v>30</v>
      </c>
    </row>
    <row r="5810" spans="1:123" s="97" customFormat="1" ht="24" customHeight="1" x14ac:dyDescent="0.2">
      <c r="A5810" s="102" t="s">
        <v>508</v>
      </c>
      <c r="B5810" s="102" t="s">
        <v>509</v>
      </c>
      <c r="C5810" s="334"/>
      <c r="D5810" s="334"/>
      <c r="E5810" s="336"/>
      <c r="F5810" s="338"/>
      <c r="G5810" s="338"/>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284"/>
      <c r="B5811" s="103"/>
      <c r="C5811" s="143" t="s">
        <v>604</v>
      </c>
      <c r="D5811" s="104"/>
      <c r="E5811" s="105"/>
      <c r="F5811" s="106"/>
      <c r="G5811" s="285"/>
    </row>
    <row r="5812" spans="1:123" s="229" customFormat="1" ht="24" customHeight="1" x14ac:dyDescent="0.2">
      <c r="A5812" s="224" t="str">
        <f t="shared" ref="A5812:A5825" si="1741">IFERROR(VLOOKUP(C5812,Tabla_Insumos,4,FALSE),"")</f>
        <v/>
      </c>
      <c r="B5812" s="222" t="str">
        <f>IFERROR(VLOOKUP(C5812,Tabla_Insumos,5,FALSE),"")</f>
        <v/>
      </c>
      <c r="C5812" s="223"/>
      <c r="D5812" s="224" t="str">
        <f t="shared" ref="D5812:D5825" si="1742">IFERROR(VLOOKUP(C5812,Tabla_Insumos,2,FALSE),"")</f>
        <v/>
      </c>
      <c r="E5812" s="225"/>
      <c r="F5812" s="226">
        <f t="shared" ref="F5812:F5825" si="1743">IFERROR(VLOOKUP(C5812,Tabla_Insumos,3,FALSE),0)</f>
        <v>0</v>
      </c>
      <c r="G5812" s="286">
        <f>ROUND(E5812*F5812,2)</f>
        <v>0</v>
      </c>
    </row>
    <row r="5813" spans="1:123" s="229" customFormat="1" ht="24" customHeight="1" x14ac:dyDescent="0.2">
      <c r="A5813" s="224" t="str">
        <f t="shared" si="1741"/>
        <v/>
      </c>
      <c r="B5813" s="222" t="str">
        <f t="shared" ref="B5813:B5825" si="1744">IFERROR(VLOOKUP(C5813,Tabla_Insumos,5,FALSE),"")</f>
        <v/>
      </c>
      <c r="C5813" s="223"/>
      <c r="D5813" s="224" t="str">
        <f t="shared" si="1742"/>
        <v/>
      </c>
      <c r="E5813" s="225"/>
      <c r="F5813" s="226">
        <f t="shared" si="1743"/>
        <v>0</v>
      </c>
      <c r="G5813" s="286">
        <f t="shared" ref="G5813:G5825" si="1745">ROUND(E5813*F5813,2)</f>
        <v>0</v>
      </c>
    </row>
    <row r="5814" spans="1:123" s="229" customFormat="1" ht="24" customHeight="1" x14ac:dyDescent="0.2">
      <c r="A5814" s="224" t="str">
        <f t="shared" si="1741"/>
        <v/>
      </c>
      <c r="B5814" s="222" t="str">
        <f t="shared" si="1744"/>
        <v/>
      </c>
      <c r="C5814" s="223"/>
      <c r="D5814" s="224" t="str">
        <f t="shared" si="1742"/>
        <v/>
      </c>
      <c r="E5814" s="225"/>
      <c r="F5814" s="226">
        <f t="shared" si="1743"/>
        <v>0</v>
      </c>
      <c r="G5814" s="286">
        <f t="shared" si="1745"/>
        <v>0</v>
      </c>
    </row>
    <row r="5815" spans="1:123" s="229" customFormat="1" ht="24" customHeight="1" x14ac:dyDescent="0.2">
      <c r="A5815" s="224" t="str">
        <f t="shared" si="1741"/>
        <v/>
      </c>
      <c r="B5815" s="222" t="str">
        <f t="shared" si="1744"/>
        <v/>
      </c>
      <c r="C5815" s="223"/>
      <c r="D5815" s="224" t="str">
        <f t="shared" si="1742"/>
        <v/>
      </c>
      <c r="E5815" s="225"/>
      <c r="F5815" s="226">
        <f t="shared" si="1743"/>
        <v>0</v>
      </c>
      <c r="G5815" s="286">
        <f t="shared" si="1745"/>
        <v>0</v>
      </c>
    </row>
    <row r="5816" spans="1:123" s="229" customFormat="1" ht="24" customHeight="1" x14ac:dyDescent="0.2">
      <c r="A5816" s="224" t="str">
        <f t="shared" si="1741"/>
        <v/>
      </c>
      <c r="B5816" s="222" t="str">
        <f t="shared" si="1744"/>
        <v/>
      </c>
      <c r="C5816" s="223"/>
      <c r="D5816" s="224" t="str">
        <f t="shared" si="1742"/>
        <v/>
      </c>
      <c r="E5816" s="225"/>
      <c r="F5816" s="226">
        <f t="shared" si="1743"/>
        <v>0</v>
      </c>
      <c r="G5816" s="286">
        <f t="shared" si="1745"/>
        <v>0</v>
      </c>
    </row>
    <row r="5817" spans="1:123" s="229" customFormat="1" ht="24" customHeight="1" x14ac:dyDescent="0.2">
      <c r="A5817" s="224" t="str">
        <f t="shared" si="1741"/>
        <v/>
      </c>
      <c r="B5817" s="222" t="str">
        <f t="shared" si="1744"/>
        <v/>
      </c>
      <c r="C5817" s="223"/>
      <c r="D5817" s="224" t="str">
        <f t="shared" si="1742"/>
        <v/>
      </c>
      <c r="E5817" s="225"/>
      <c r="F5817" s="226">
        <f t="shared" si="1743"/>
        <v>0</v>
      </c>
      <c r="G5817" s="286">
        <f t="shared" si="1745"/>
        <v>0</v>
      </c>
    </row>
    <row r="5818" spans="1:123" s="229" customFormat="1" ht="24" customHeight="1" x14ac:dyDescent="0.2">
      <c r="A5818" s="224" t="str">
        <f t="shared" si="1741"/>
        <v/>
      </c>
      <c r="B5818" s="222" t="str">
        <f t="shared" si="1744"/>
        <v/>
      </c>
      <c r="C5818" s="223"/>
      <c r="D5818" s="224" t="str">
        <f t="shared" si="1742"/>
        <v/>
      </c>
      <c r="E5818" s="225"/>
      <c r="F5818" s="226">
        <f t="shared" si="1743"/>
        <v>0</v>
      </c>
      <c r="G5818" s="286">
        <f t="shared" si="1745"/>
        <v>0</v>
      </c>
    </row>
    <row r="5819" spans="1:123" s="229" customFormat="1" ht="24" customHeight="1" x14ac:dyDescent="0.2">
      <c r="A5819" s="224" t="str">
        <f t="shared" si="1741"/>
        <v/>
      </c>
      <c r="B5819" s="222" t="str">
        <f t="shared" si="1744"/>
        <v/>
      </c>
      <c r="C5819" s="223"/>
      <c r="D5819" s="224" t="str">
        <f t="shared" si="1742"/>
        <v/>
      </c>
      <c r="E5819" s="225"/>
      <c r="F5819" s="226">
        <f t="shared" si="1743"/>
        <v>0</v>
      </c>
      <c r="G5819" s="286">
        <f t="shared" si="1745"/>
        <v>0</v>
      </c>
    </row>
    <row r="5820" spans="1:123" s="229" customFormat="1" ht="24" customHeight="1" x14ac:dyDescent="0.2">
      <c r="A5820" s="224" t="str">
        <f t="shared" si="1741"/>
        <v/>
      </c>
      <c r="B5820" s="222" t="str">
        <f t="shared" si="1744"/>
        <v/>
      </c>
      <c r="C5820" s="223"/>
      <c r="D5820" s="224" t="str">
        <f t="shared" si="1742"/>
        <v/>
      </c>
      <c r="E5820" s="225"/>
      <c r="F5820" s="226">
        <f t="shared" si="1743"/>
        <v>0</v>
      </c>
      <c r="G5820" s="286">
        <f t="shared" si="1745"/>
        <v>0</v>
      </c>
    </row>
    <row r="5821" spans="1:123" s="229" customFormat="1" ht="24" customHeight="1" x14ac:dyDescent="0.2">
      <c r="A5821" s="224" t="str">
        <f t="shared" si="1741"/>
        <v/>
      </c>
      <c r="B5821" s="222" t="str">
        <f t="shared" si="1744"/>
        <v/>
      </c>
      <c r="C5821" s="223"/>
      <c r="D5821" s="224" t="str">
        <f t="shared" si="1742"/>
        <v/>
      </c>
      <c r="E5821" s="225"/>
      <c r="F5821" s="226">
        <f t="shared" si="1743"/>
        <v>0</v>
      </c>
      <c r="G5821" s="286">
        <f t="shared" si="1745"/>
        <v>0</v>
      </c>
    </row>
    <row r="5822" spans="1:123" s="229" customFormat="1" ht="24" customHeight="1" x14ac:dyDescent="0.2">
      <c r="A5822" s="224" t="str">
        <f t="shared" si="1741"/>
        <v/>
      </c>
      <c r="B5822" s="222" t="str">
        <f t="shared" si="1744"/>
        <v/>
      </c>
      <c r="C5822" s="223"/>
      <c r="D5822" s="224" t="str">
        <f t="shared" si="1742"/>
        <v/>
      </c>
      <c r="E5822" s="225"/>
      <c r="F5822" s="226">
        <f t="shared" si="1743"/>
        <v>0</v>
      </c>
      <c r="G5822" s="286">
        <f t="shared" si="1745"/>
        <v>0</v>
      </c>
    </row>
    <row r="5823" spans="1:123" s="229" customFormat="1" ht="24" customHeight="1" x14ac:dyDescent="0.2">
      <c r="A5823" s="224" t="str">
        <f t="shared" si="1741"/>
        <v/>
      </c>
      <c r="B5823" s="222" t="str">
        <f t="shared" si="1744"/>
        <v/>
      </c>
      <c r="C5823" s="223"/>
      <c r="D5823" s="224" t="str">
        <f t="shared" si="1742"/>
        <v/>
      </c>
      <c r="E5823" s="225"/>
      <c r="F5823" s="226">
        <f t="shared" si="1743"/>
        <v>0</v>
      </c>
      <c r="G5823" s="286">
        <f t="shared" si="1745"/>
        <v>0</v>
      </c>
    </row>
    <row r="5824" spans="1:123" s="229" customFormat="1" ht="24" customHeight="1" x14ac:dyDescent="0.2">
      <c r="A5824" s="224" t="str">
        <f t="shared" si="1741"/>
        <v/>
      </c>
      <c r="B5824" s="222" t="str">
        <f t="shared" si="1744"/>
        <v/>
      </c>
      <c r="C5824" s="223"/>
      <c r="D5824" s="224" t="str">
        <f t="shared" si="1742"/>
        <v/>
      </c>
      <c r="E5824" s="225"/>
      <c r="F5824" s="226">
        <f t="shared" si="1743"/>
        <v>0</v>
      </c>
      <c r="G5824" s="286">
        <f t="shared" si="1745"/>
        <v>0</v>
      </c>
    </row>
    <row r="5825" spans="1:7" s="229" customFormat="1" ht="24" customHeight="1" x14ac:dyDescent="0.2">
      <c r="A5825" s="224" t="str">
        <f t="shared" si="1741"/>
        <v/>
      </c>
      <c r="B5825" s="222" t="str">
        <f t="shared" si="1744"/>
        <v/>
      </c>
      <c r="C5825" s="223"/>
      <c r="D5825" s="224" t="str">
        <f t="shared" si="1742"/>
        <v/>
      </c>
      <c r="E5825" s="225"/>
      <c r="F5825" s="227">
        <f t="shared" si="1743"/>
        <v>0</v>
      </c>
      <c r="G5825" s="286">
        <f t="shared" si="1745"/>
        <v>0</v>
      </c>
    </row>
    <row r="5826" spans="1:7" ht="24" customHeight="1" x14ac:dyDescent="0.2">
      <c r="A5826" s="287"/>
      <c r="D5826" s="97"/>
      <c r="E5826" s="98"/>
      <c r="F5826" s="273" t="s">
        <v>31</v>
      </c>
      <c r="G5826" s="288">
        <f>SUBTOTAL(9,G5812:G5825)</f>
        <v>0</v>
      </c>
    </row>
    <row r="5827" spans="1:7" ht="24" customHeight="1" x14ac:dyDescent="0.2">
      <c r="A5827" s="287"/>
      <c r="C5827" s="107" t="s">
        <v>605</v>
      </c>
      <c r="D5827" s="97"/>
      <c r="E5827" s="98"/>
      <c r="G5827" s="289"/>
    </row>
    <row r="5828" spans="1:7" s="229" customFormat="1" ht="24" customHeight="1" x14ac:dyDescent="0.2">
      <c r="A5828" s="224" t="str">
        <f t="shared" ref="A5828:A5835" si="1746">IFERROR(VLOOKUP(C5828,Tabla_Insumos,4,FALSE),"")</f>
        <v/>
      </c>
      <c r="B5828" s="222">
        <f t="shared" ref="B5828:B5835" si="1747">IFERROR(VLOOKUP(A5828,Tabla_Indices,5,FALSE),"")</f>
        <v>0</v>
      </c>
      <c r="C5828" s="223"/>
      <c r="D5828" s="224" t="str">
        <f t="shared" ref="D5828:D5835" si="1748">IFERROR(VLOOKUP(C5828,Tabla_Insumos,2,FALSE),"")</f>
        <v/>
      </c>
      <c r="E5828" s="225"/>
      <c r="F5828" s="228">
        <f t="shared" ref="F5828:F5835" si="1749">IFERROR(VLOOKUP(C5828,Tabla_Insumos,3,FALSE),0)</f>
        <v>0</v>
      </c>
      <c r="G5828" s="286">
        <f>ROUND(E5828*F5828,2)</f>
        <v>0</v>
      </c>
    </row>
    <row r="5829" spans="1:7" s="229" customFormat="1" ht="24" customHeight="1" x14ac:dyDescent="0.2">
      <c r="A5829" s="224" t="str">
        <f t="shared" si="1746"/>
        <v/>
      </c>
      <c r="B5829" s="222">
        <f t="shared" si="1747"/>
        <v>0</v>
      </c>
      <c r="C5829" s="223"/>
      <c r="D5829" s="224" t="str">
        <f t="shared" si="1748"/>
        <v/>
      </c>
      <c r="E5829" s="225"/>
      <c r="F5829" s="228">
        <f t="shared" si="1749"/>
        <v>0</v>
      </c>
      <c r="G5829" s="286">
        <f>ROUND(E5829*F5829,2)</f>
        <v>0</v>
      </c>
    </row>
    <row r="5830" spans="1:7" s="229" customFormat="1" ht="24" customHeight="1" x14ac:dyDescent="0.2">
      <c r="A5830" s="224" t="str">
        <f t="shared" si="1746"/>
        <v/>
      </c>
      <c r="B5830" s="222">
        <f t="shared" si="1747"/>
        <v>0</v>
      </c>
      <c r="C5830" s="223"/>
      <c r="D5830" s="224" t="str">
        <f t="shared" si="1748"/>
        <v/>
      </c>
      <c r="E5830" s="225"/>
      <c r="F5830" s="228">
        <f t="shared" si="1749"/>
        <v>0</v>
      </c>
      <c r="G5830" s="286">
        <f t="shared" ref="G5830:G5835" si="1750">ROUND(E5830*F5830,2)</f>
        <v>0</v>
      </c>
    </row>
    <row r="5831" spans="1:7" s="229" customFormat="1" ht="24" customHeight="1" x14ac:dyDescent="0.2">
      <c r="A5831" s="224" t="str">
        <f t="shared" si="1746"/>
        <v/>
      </c>
      <c r="B5831" s="222">
        <f t="shared" si="1747"/>
        <v>0</v>
      </c>
      <c r="C5831" s="223"/>
      <c r="D5831" s="224" t="str">
        <f t="shared" si="1748"/>
        <v/>
      </c>
      <c r="E5831" s="225"/>
      <c r="F5831" s="228">
        <f t="shared" si="1749"/>
        <v>0</v>
      </c>
      <c r="G5831" s="286">
        <f t="shared" si="1750"/>
        <v>0</v>
      </c>
    </row>
    <row r="5832" spans="1:7" s="229" customFormat="1" ht="24" customHeight="1" x14ac:dyDescent="0.2">
      <c r="A5832" s="224" t="str">
        <f t="shared" si="1746"/>
        <v/>
      </c>
      <c r="B5832" s="222">
        <f t="shared" si="1747"/>
        <v>0</v>
      </c>
      <c r="C5832" s="223"/>
      <c r="D5832" s="224" t="str">
        <f t="shared" si="1748"/>
        <v/>
      </c>
      <c r="E5832" s="225"/>
      <c r="F5832" s="226">
        <f t="shared" si="1749"/>
        <v>0</v>
      </c>
      <c r="G5832" s="286">
        <f t="shared" si="1750"/>
        <v>0</v>
      </c>
    </row>
    <row r="5833" spans="1:7" s="229" customFormat="1" ht="24" customHeight="1" x14ac:dyDescent="0.2">
      <c r="A5833" s="224" t="str">
        <f t="shared" si="1746"/>
        <v/>
      </c>
      <c r="B5833" s="222">
        <f t="shared" si="1747"/>
        <v>0</v>
      </c>
      <c r="C5833" s="223"/>
      <c r="D5833" s="224" t="str">
        <f t="shared" si="1748"/>
        <v/>
      </c>
      <c r="E5833" s="225"/>
      <c r="F5833" s="226">
        <f t="shared" si="1749"/>
        <v>0</v>
      </c>
      <c r="G5833" s="286">
        <f t="shared" si="1750"/>
        <v>0</v>
      </c>
    </row>
    <row r="5834" spans="1:7" s="229" customFormat="1" ht="24" customHeight="1" x14ac:dyDescent="0.2">
      <c r="A5834" s="224" t="str">
        <f t="shared" si="1746"/>
        <v/>
      </c>
      <c r="B5834" s="222">
        <f t="shared" si="1747"/>
        <v>0</v>
      </c>
      <c r="C5834" s="223"/>
      <c r="D5834" s="224" t="str">
        <f t="shared" si="1748"/>
        <v/>
      </c>
      <c r="E5834" s="225"/>
      <c r="F5834" s="226">
        <f t="shared" si="1749"/>
        <v>0</v>
      </c>
      <c r="G5834" s="286">
        <f t="shared" si="1750"/>
        <v>0</v>
      </c>
    </row>
    <row r="5835" spans="1:7" s="229" customFormat="1" ht="24" customHeight="1" x14ac:dyDescent="0.2">
      <c r="A5835" s="224" t="str">
        <f t="shared" si="1746"/>
        <v/>
      </c>
      <c r="B5835" s="222">
        <f t="shared" si="1747"/>
        <v>0</v>
      </c>
      <c r="C5835" s="223"/>
      <c r="D5835" s="224" t="str">
        <f t="shared" si="1748"/>
        <v/>
      </c>
      <c r="E5835" s="225"/>
      <c r="F5835" s="226">
        <f t="shared" si="1749"/>
        <v>0</v>
      </c>
      <c r="G5835" s="286">
        <f t="shared" si="1750"/>
        <v>0</v>
      </c>
    </row>
    <row r="5836" spans="1:7" ht="24" customHeight="1" x14ac:dyDescent="0.2">
      <c r="A5836" s="287"/>
      <c r="D5836" s="97"/>
      <c r="E5836" s="98"/>
      <c r="F5836" s="273" t="s">
        <v>32</v>
      </c>
      <c r="G5836" s="288">
        <f>SUBTOTAL(9,G5828:G5835)</f>
        <v>0</v>
      </c>
    </row>
    <row r="5837" spans="1:7" ht="24" customHeight="1" x14ac:dyDescent="0.2">
      <c r="A5837" s="287"/>
      <c r="C5837" s="107" t="s">
        <v>606</v>
      </c>
      <c r="D5837" s="97"/>
      <c r="E5837" s="98"/>
      <c r="G5837" s="289"/>
    </row>
    <row r="5838" spans="1:7" s="229" customFormat="1" ht="24" customHeight="1" x14ac:dyDescent="0.2">
      <c r="A5838" s="224" t="str">
        <f t="shared" ref="A5838:A5846" si="1751">IFERROR(VLOOKUP(C5838,Tabla_Insumos,4,FALSE),"")</f>
        <v/>
      </c>
      <c r="B5838" s="222" t="str">
        <f t="shared" ref="B5838:B5846" si="1752">IFERROR(VLOOKUP(C5838,Tabla_Insumos,5,FALSE),"")</f>
        <v/>
      </c>
      <c r="C5838" s="223"/>
      <c r="D5838" s="224" t="str">
        <f t="shared" ref="D5838:D5846" si="1753">IFERROR(VLOOKUP(C5838,Tabla_Insumos,2,FALSE),"")</f>
        <v/>
      </c>
      <c r="E5838" s="225"/>
      <c r="F5838" s="226">
        <f t="shared" ref="F5838:F5846" si="1754">IFERROR(VLOOKUP(C5838,Tabla_Insumos,3,FALSE),0)</f>
        <v>0</v>
      </c>
      <c r="G5838" s="286">
        <f t="shared" ref="G5838:G5846" si="1755">ROUND(E5838*F5838,2)</f>
        <v>0</v>
      </c>
    </row>
    <row r="5839" spans="1:7" s="229" customFormat="1" ht="24" customHeight="1" x14ac:dyDescent="0.2">
      <c r="A5839" s="224" t="str">
        <f t="shared" si="1751"/>
        <v/>
      </c>
      <c r="B5839" s="222" t="str">
        <f t="shared" si="1752"/>
        <v/>
      </c>
      <c r="C5839" s="223"/>
      <c r="D5839" s="224" t="str">
        <f t="shared" si="1753"/>
        <v/>
      </c>
      <c r="E5839" s="225"/>
      <c r="F5839" s="226">
        <f t="shared" si="1754"/>
        <v>0</v>
      </c>
      <c r="G5839" s="286">
        <f t="shared" si="1755"/>
        <v>0</v>
      </c>
    </row>
    <row r="5840" spans="1:7" s="229" customFormat="1" ht="24" customHeight="1" x14ac:dyDescent="0.2">
      <c r="A5840" s="224" t="str">
        <f t="shared" si="1751"/>
        <v/>
      </c>
      <c r="B5840" s="222" t="str">
        <f t="shared" si="1752"/>
        <v/>
      </c>
      <c r="C5840" s="223"/>
      <c r="D5840" s="224" t="str">
        <f t="shared" si="1753"/>
        <v/>
      </c>
      <c r="E5840" s="225"/>
      <c r="F5840" s="226">
        <f t="shared" si="1754"/>
        <v>0</v>
      </c>
      <c r="G5840" s="286">
        <f t="shared" si="1755"/>
        <v>0</v>
      </c>
    </row>
    <row r="5841" spans="1:7" s="229" customFormat="1" ht="24" customHeight="1" x14ac:dyDescent="0.2">
      <c r="A5841" s="224" t="str">
        <f t="shared" si="1751"/>
        <v/>
      </c>
      <c r="B5841" s="222" t="str">
        <f t="shared" si="1752"/>
        <v/>
      </c>
      <c r="C5841" s="223"/>
      <c r="D5841" s="224" t="str">
        <f t="shared" si="1753"/>
        <v/>
      </c>
      <c r="E5841" s="225"/>
      <c r="F5841" s="226">
        <f t="shared" si="1754"/>
        <v>0</v>
      </c>
      <c r="G5841" s="286">
        <f t="shared" si="1755"/>
        <v>0</v>
      </c>
    </row>
    <row r="5842" spans="1:7" s="229" customFormat="1" ht="24" customHeight="1" x14ac:dyDescent="0.2">
      <c r="A5842" s="224" t="str">
        <f t="shared" si="1751"/>
        <v/>
      </c>
      <c r="B5842" s="222" t="str">
        <f t="shared" si="1752"/>
        <v/>
      </c>
      <c r="C5842" s="223"/>
      <c r="D5842" s="224" t="str">
        <f t="shared" si="1753"/>
        <v/>
      </c>
      <c r="E5842" s="225"/>
      <c r="F5842" s="226">
        <f t="shared" si="1754"/>
        <v>0</v>
      </c>
      <c r="G5842" s="286">
        <f t="shared" si="1755"/>
        <v>0</v>
      </c>
    </row>
    <row r="5843" spans="1:7" s="229" customFormat="1" ht="24" customHeight="1" x14ac:dyDescent="0.2">
      <c r="A5843" s="224" t="str">
        <f t="shared" si="1751"/>
        <v/>
      </c>
      <c r="B5843" s="222" t="str">
        <f t="shared" si="1752"/>
        <v/>
      </c>
      <c r="C5843" s="223"/>
      <c r="D5843" s="224" t="str">
        <f t="shared" si="1753"/>
        <v/>
      </c>
      <c r="E5843" s="225"/>
      <c r="F5843" s="226">
        <f t="shared" si="1754"/>
        <v>0</v>
      </c>
      <c r="G5843" s="286">
        <f t="shared" si="1755"/>
        <v>0</v>
      </c>
    </row>
    <row r="5844" spans="1:7" s="229" customFormat="1" ht="24" customHeight="1" x14ac:dyDescent="0.2">
      <c r="A5844" s="224" t="str">
        <f t="shared" si="1751"/>
        <v/>
      </c>
      <c r="B5844" s="222" t="str">
        <f t="shared" si="1752"/>
        <v/>
      </c>
      <c r="C5844" s="223"/>
      <c r="D5844" s="224" t="str">
        <f t="shared" si="1753"/>
        <v/>
      </c>
      <c r="E5844" s="225"/>
      <c r="F5844" s="226">
        <f t="shared" si="1754"/>
        <v>0</v>
      </c>
      <c r="G5844" s="286">
        <f t="shared" si="1755"/>
        <v>0</v>
      </c>
    </row>
    <row r="5845" spans="1:7" s="229" customFormat="1" ht="24" customHeight="1" x14ac:dyDescent="0.2">
      <c r="A5845" s="224" t="str">
        <f t="shared" si="1751"/>
        <v/>
      </c>
      <c r="B5845" s="222" t="str">
        <f t="shared" si="1752"/>
        <v/>
      </c>
      <c r="C5845" s="223"/>
      <c r="D5845" s="224" t="str">
        <f t="shared" si="1753"/>
        <v/>
      </c>
      <c r="E5845" s="225"/>
      <c r="F5845" s="226">
        <f t="shared" si="1754"/>
        <v>0</v>
      </c>
      <c r="G5845" s="286">
        <f t="shared" si="1755"/>
        <v>0</v>
      </c>
    </row>
    <row r="5846" spans="1:7" s="229" customFormat="1" ht="24" customHeight="1" x14ac:dyDescent="0.2">
      <c r="A5846" s="224" t="str">
        <f t="shared" si="1751"/>
        <v/>
      </c>
      <c r="B5846" s="222" t="str">
        <f t="shared" si="1752"/>
        <v/>
      </c>
      <c r="C5846" s="223"/>
      <c r="D5846" s="224" t="str">
        <f t="shared" si="1753"/>
        <v/>
      </c>
      <c r="E5846" s="225"/>
      <c r="F5846" s="226">
        <f t="shared" si="1754"/>
        <v>0</v>
      </c>
      <c r="G5846" s="286">
        <f t="shared" si="1755"/>
        <v>0</v>
      </c>
    </row>
    <row r="5847" spans="1:7" ht="24" customHeight="1" x14ac:dyDescent="0.2">
      <c r="A5847" s="290"/>
      <c r="B5847" s="97"/>
      <c r="D5847" s="97"/>
      <c r="E5847" s="98"/>
      <c r="F5847" s="273" t="s">
        <v>33</v>
      </c>
      <c r="G5847" s="288">
        <f>SUBTOTAL(9,G5838:G5846)</f>
        <v>0</v>
      </c>
    </row>
    <row r="5848" spans="1:7" ht="24" customHeight="1" x14ac:dyDescent="0.2">
      <c r="A5848" s="291"/>
      <c r="B5848" s="97"/>
      <c r="D5848" s="97"/>
      <c r="E5848" s="98"/>
      <c r="G5848" s="289"/>
    </row>
    <row r="5849" spans="1:7" ht="24" customHeight="1" x14ac:dyDescent="0.2">
      <c r="A5849" s="292" t="str">
        <f>B5807</f>
        <v/>
      </c>
      <c r="B5849" s="293" t="str">
        <f>C5807</f>
        <v/>
      </c>
      <c r="C5849" s="104"/>
      <c r="D5849" s="104" t="s">
        <v>34</v>
      </c>
      <c r="E5849" s="105"/>
      <c r="F5849" s="295" t="s">
        <v>35</v>
      </c>
      <c r="G5849" s="294">
        <f>SUBTOTAL(9,G5812:G5848)</f>
        <v>0</v>
      </c>
    </row>
    <row r="5851" spans="1:7" ht="24" customHeight="1" x14ac:dyDescent="0.2">
      <c r="A5851" s="274" t="s">
        <v>37</v>
      </c>
      <c r="B5851" s="275"/>
      <c r="C5851" s="275"/>
      <c r="D5851" s="275"/>
      <c r="E5851" s="275"/>
      <c r="F5851" s="275"/>
      <c r="G5851" s="276"/>
    </row>
    <row r="5852" spans="1:7" ht="24" customHeight="1" x14ac:dyDescent="0.2">
      <c r="A5852" s="277" t="s">
        <v>602</v>
      </c>
      <c r="B5852" s="93" t="str">
        <f>Comitente</f>
        <v>DIRECCION PROVINCIAL DE ESPACIOS VERDES</v>
      </c>
      <c r="C5852" s="89"/>
      <c r="D5852" s="94"/>
      <c r="E5852" s="94"/>
      <c r="F5852" s="95"/>
      <c r="G5852" s="278"/>
    </row>
    <row r="5853" spans="1:7" ht="24" customHeight="1" x14ac:dyDescent="0.2">
      <c r="A5853" s="277" t="s">
        <v>603</v>
      </c>
      <c r="B5853" s="93">
        <f>Contratista</f>
        <v>0</v>
      </c>
      <c r="C5853" s="90"/>
      <c r="D5853" s="90"/>
      <c r="E5853" s="90"/>
      <c r="F5853" s="96"/>
      <c r="G5853" s="279"/>
    </row>
    <row r="5854" spans="1:7" ht="24" customHeight="1" x14ac:dyDescent="0.2">
      <c r="A5854" s="277" t="s">
        <v>24</v>
      </c>
      <c r="B5854" s="93" t="str">
        <f>Obra</f>
        <v>MANTENIMIENTO DEL ÁREA VERDE Y SISITEMA DE RIEGO DEL 
PARQUE BELGRANO E INFINITO POR DESCUBRIR - RENGLON 3</v>
      </c>
      <c r="C5854" s="90"/>
      <c r="D5854" s="90"/>
      <c r="E5854" s="90"/>
      <c r="F5854" s="96" t="s">
        <v>38</v>
      </c>
      <c r="G5854" s="280">
        <f>Fecha_Base</f>
        <v>44908</v>
      </c>
    </row>
    <row r="5855" spans="1:7" ht="24" customHeight="1" x14ac:dyDescent="0.2">
      <c r="A5855" s="281" t="s">
        <v>601</v>
      </c>
      <c r="B5855" s="91" t="str">
        <f>Ubicación</f>
        <v>CAPITAL</v>
      </c>
      <c r="C5855" s="91"/>
      <c r="D5855" s="97"/>
      <c r="E5855" s="98"/>
      <c r="G5855" s="282"/>
    </row>
    <row r="5856" spans="1:7" ht="24" customHeight="1" x14ac:dyDescent="0.2">
      <c r="A5856" s="281" t="s">
        <v>39</v>
      </c>
      <c r="B5856" s="100" t="str">
        <f>IFERROR(VALUE(LEFT(B5857,FIND(".",B5857)-1)),"")</f>
        <v/>
      </c>
      <c r="C5856" s="92" t="str">
        <f>IFERROR(VLOOKUP(B5856,Tabla_CyP,2,FALSE),"")</f>
        <v/>
      </c>
      <c r="E5856" s="98"/>
      <c r="G5856" s="282"/>
    </row>
    <row r="5857" spans="1:123" ht="24" customHeight="1" x14ac:dyDescent="0.2">
      <c r="A5857" s="281" t="s">
        <v>25</v>
      </c>
      <c r="B5857" s="101" t="str">
        <f>IFERROR(VLOOKUP(COUNTIF($A$1:A5857,"ANALISIS DE PRECIOS"),Tabla_NumeroItem,2,FALSE),"")</f>
        <v/>
      </c>
      <c r="C5857" s="92" t="str">
        <f>IFERROR(VLOOKUP(B5857,Tabla_CyP,2,FALSE),"")</f>
        <v/>
      </c>
      <c r="D5857" s="97"/>
      <c r="E5857" s="98"/>
      <c r="F5857" s="96" t="s">
        <v>26</v>
      </c>
      <c r="G5857" s="283" t="str">
        <f>IFERROR(VLOOKUP(B5857,Tabla_CyP,4,FALSE),"")</f>
        <v/>
      </c>
    </row>
    <row r="5858" spans="1:123" ht="24" customHeight="1" x14ac:dyDescent="0.2">
      <c r="A5858" s="281"/>
      <c r="B5858" s="91"/>
      <c r="D5858" s="97"/>
      <c r="E5858" s="98"/>
      <c r="G5858" s="282"/>
    </row>
    <row r="5859" spans="1:123" ht="24" customHeight="1" x14ac:dyDescent="0.2">
      <c r="A5859" s="331" t="s">
        <v>507</v>
      </c>
      <c r="B5859" s="332"/>
      <c r="C5859" s="333" t="s">
        <v>0</v>
      </c>
      <c r="D5859" s="333" t="s">
        <v>27</v>
      </c>
      <c r="E5859" s="335" t="s">
        <v>28</v>
      </c>
      <c r="F5859" s="337" t="s">
        <v>29</v>
      </c>
      <c r="G5859" s="337" t="s">
        <v>30</v>
      </c>
    </row>
    <row r="5860" spans="1:123" s="97" customFormat="1" ht="24" customHeight="1" x14ac:dyDescent="0.2">
      <c r="A5860" s="102" t="s">
        <v>508</v>
      </c>
      <c r="B5860" s="102" t="s">
        <v>509</v>
      </c>
      <c r="C5860" s="334"/>
      <c r="D5860" s="334"/>
      <c r="E5860" s="336"/>
      <c r="F5860" s="338"/>
      <c r="G5860" s="338"/>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284"/>
      <c r="B5861" s="103"/>
      <c r="C5861" s="143" t="s">
        <v>604</v>
      </c>
      <c r="D5861" s="104"/>
      <c r="E5861" s="105"/>
      <c r="F5861" s="106"/>
      <c r="G5861" s="285"/>
    </row>
    <row r="5862" spans="1:123" s="229" customFormat="1" ht="24" customHeight="1" x14ac:dyDescent="0.2">
      <c r="A5862" s="224" t="str">
        <f t="shared" ref="A5862:A5875" si="1756">IFERROR(VLOOKUP(C5862,Tabla_Insumos,4,FALSE),"")</f>
        <v/>
      </c>
      <c r="B5862" s="222" t="str">
        <f>IFERROR(VLOOKUP(C5862,Tabla_Insumos,5,FALSE),"")</f>
        <v/>
      </c>
      <c r="C5862" s="223"/>
      <c r="D5862" s="224" t="str">
        <f t="shared" ref="D5862:D5875" si="1757">IFERROR(VLOOKUP(C5862,Tabla_Insumos,2,FALSE),"")</f>
        <v/>
      </c>
      <c r="E5862" s="225"/>
      <c r="F5862" s="226">
        <f t="shared" ref="F5862:F5875" si="1758">IFERROR(VLOOKUP(C5862,Tabla_Insumos,3,FALSE),0)</f>
        <v>0</v>
      </c>
      <c r="G5862" s="286">
        <f>ROUND(E5862*F5862,2)</f>
        <v>0</v>
      </c>
    </row>
    <row r="5863" spans="1:123" s="229" customFormat="1" ht="24" customHeight="1" x14ac:dyDescent="0.2">
      <c r="A5863" s="224" t="str">
        <f t="shared" si="1756"/>
        <v/>
      </c>
      <c r="B5863" s="222" t="str">
        <f t="shared" ref="B5863:B5875" si="1759">IFERROR(VLOOKUP(C5863,Tabla_Insumos,5,FALSE),"")</f>
        <v/>
      </c>
      <c r="C5863" s="223"/>
      <c r="D5863" s="224" t="str">
        <f t="shared" si="1757"/>
        <v/>
      </c>
      <c r="E5863" s="225"/>
      <c r="F5863" s="226">
        <f t="shared" si="1758"/>
        <v>0</v>
      </c>
      <c r="G5863" s="286">
        <f t="shared" ref="G5863:G5875" si="1760">ROUND(E5863*F5863,2)</f>
        <v>0</v>
      </c>
    </row>
    <row r="5864" spans="1:123" s="229" customFormat="1" ht="24" customHeight="1" x14ac:dyDescent="0.2">
      <c r="A5864" s="224" t="str">
        <f t="shared" si="1756"/>
        <v/>
      </c>
      <c r="B5864" s="222" t="str">
        <f t="shared" si="1759"/>
        <v/>
      </c>
      <c r="C5864" s="223"/>
      <c r="D5864" s="224" t="str">
        <f t="shared" si="1757"/>
        <v/>
      </c>
      <c r="E5864" s="225"/>
      <c r="F5864" s="226">
        <f t="shared" si="1758"/>
        <v>0</v>
      </c>
      <c r="G5864" s="286">
        <f t="shared" si="1760"/>
        <v>0</v>
      </c>
    </row>
    <row r="5865" spans="1:123" s="229" customFormat="1" ht="24" customHeight="1" x14ac:dyDescent="0.2">
      <c r="A5865" s="224" t="str">
        <f t="shared" si="1756"/>
        <v/>
      </c>
      <c r="B5865" s="222" t="str">
        <f t="shared" si="1759"/>
        <v/>
      </c>
      <c r="C5865" s="223"/>
      <c r="D5865" s="224" t="str">
        <f t="shared" si="1757"/>
        <v/>
      </c>
      <c r="E5865" s="225"/>
      <c r="F5865" s="226">
        <f t="shared" si="1758"/>
        <v>0</v>
      </c>
      <c r="G5865" s="286">
        <f t="shared" si="1760"/>
        <v>0</v>
      </c>
    </row>
    <row r="5866" spans="1:123" s="229" customFormat="1" ht="24" customHeight="1" x14ac:dyDescent="0.2">
      <c r="A5866" s="224" t="str">
        <f t="shared" si="1756"/>
        <v/>
      </c>
      <c r="B5866" s="222" t="str">
        <f t="shared" si="1759"/>
        <v/>
      </c>
      <c r="C5866" s="223"/>
      <c r="D5866" s="224" t="str">
        <f t="shared" si="1757"/>
        <v/>
      </c>
      <c r="E5866" s="225"/>
      <c r="F5866" s="226">
        <f t="shared" si="1758"/>
        <v>0</v>
      </c>
      <c r="G5866" s="286">
        <f t="shared" si="1760"/>
        <v>0</v>
      </c>
    </row>
    <row r="5867" spans="1:123" s="229" customFormat="1" ht="24" customHeight="1" x14ac:dyDescent="0.2">
      <c r="A5867" s="224" t="str">
        <f t="shared" si="1756"/>
        <v/>
      </c>
      <c r="B5867" s="222" t="str">
        <f t="shared" si="1759"/>
        <v/>
      </c>
      <c r="C5867" s="223"/>
      <c r="D5867" s="224" t="str">
        <f t="shared" si="1757"/>
        <v/>
      </c>
      <c r="E5867" s="225"/>
      <c r="F5867" s="226">
        <f t="shared" si="1758"/>
        <v>0</v>
      </c>
      <c r="G5867" s="286">
        <f t="shared" si="1760"/>
        <v>0</v>
      </c>
    </row>
    <row r="5868" spans="1:123" s="229" customFormat="1" ht="24" customHeight="1" x14ac:dyDescent="0.2">
      <c r="A5868" s="224" t="str">
        <f t="shared" si="1756"/>
        <v/>
      </c>
      <c r="B5868" s="222" t="str">
        <f t="shared" si="1759"/>
        <v/>
      </c>
      <c r="C5868" s="223"/>
      <c r="D5868" s="224" t="str">
        <f t="shared" si="1757"/>
        <v/>
      </c>
      <c r="E5868" s="225"/>
      <c r="F5868" s="226">
        <f t="shared" si="1758"/>
        <v>0</v>
      </c>
      <c r="G5868" s="286">
        <f t="shared" si="1760"/>
        <v>0</v>
      </c>
    </row>
    <row r="5869" spans="1:123" s="229" customFormat="1" ht="24" customHeight="1" x14ac:dyDescent="0.2">
      <c r="A5869" s="224" t="str">
        <f t="shared" si="1756"/>
        <v/>
      </c>
      <c r="B5869" s="222" t="str">
        <f t="shared" si="1759"/>
        <v/>
      </c>
      <c r="C5869" s="223"/>
      <c r="D5869" s="224" t="str">
        <f t="shared" si="1757"/>
        <v/>
      </c>
      <c r="E5869" s="225"/>
      <c r="F5869" s="226">
        <f t="shared" si="1758"/>
        <v>0</v>
      </c>
      <c r="G5869" s="286">
        <f t="shared" si="1760"/>
        <v>0</v>
      </c>
    </row>
    <row r="5870" spans="1:123" s="229" customFormat="1" ht="24" customHeight="1" x14ac:dyDescent="0.2">
      <c r="A5870" s="224" t="str">
        <f t="shared" si="1756"/>
        <v/>
      </c>
      <c r="B5870" s="222" t="str">
        <f t="shared" si="1759"/>
        <v/>
      </c>
      <c r="C5870" s="223"/>
      <c r="D5870" s="224" t="str">
        <f t="shared" si="1757"/>
        <v/>
      </c>
      <c r="E5870" s="225"/>
      <c r="F5870" s="226">
        <f t="shared" si="1758"/>
        <v>0</v>
      </c>
      <c r="G5870" s="286">
        <f t="shared" si="1760"/>
        <v>0</v>
      </c>
    </row>
    <row r="5871" spans="1:123" s="229" customFormat="1" ht="24" customHeight="1" x14ac:dyDescent="0.2">
      <c r="A5871" s="224" t="str">
        <f t="shared" si="1756"/>
        <v/>
      </c>
      <c r="B5871" s="222" t="str">
        <f t="shared" si="1759"/>
        <v/>
      </c>
      <c r="C5871" s="223"/>
      <c r="D5871" s="224" t="str">
        <f t="shared" si="1757"/>
        <v/>
      </c>
      <c r="E5871" s="225"/>
      <c r="F5871" s="226">
        <f t="shared" si="1758"/>
        <v>0</v>
      </c>
      <c r="G5871" s="286">
        <f t="shared" si="1760"/>
        <v>0</v>
      </c>
    </row>
    <row r="5872" spans="1:123" s="229" customFormat="1" ht="24" customHeight="1" x14ac:dyDescent="0.2">
      <c r="A5872" s="224" t="str">
        <f t="shared" si="1756"/>
        <v/>
      </c>
      <c r="B5872" s="222" t="str">
        <f t="shared" si="1759"/>
        <v/>
      </c>
      <c r="C5872" s="223"/>
      <c r="D5872" s="224" t="str">
        <f t="shared" si="1757"/>
        <v/>
      </c>
      <c r="E5872" s="225"/>
      <c r="F5872" s="226">
        <f t="shared" si="1758"/>
        <v>0</v>
      </c>
      <c r="G5872" s="286">
        <f t="shared" si="1760"/>
        <v>0</v>
      </c>
    </row>
    <row r="5873" spans="1:7" s="229" customFormat="1" ht="24" customHeight="1" x14ac:dyDescent="0.2">
      <c r="A5873" s="224" t="str">
        <f t="shared" si="1756"/>
        <v/>
      </c>
      <c r="B5873" s="222" t="str">
        <f t="shared" si="1759"/>
        <v/>
      </c>
      <c r="C5873" s="223"/>
      <c r="D5873" s="224" t="str">
        <f t="shared" si="1757"/>
        <v/>
      </c>
      <c r="E5873" s="225"/>
      <c r="F5873" s="226">
        <f t="shared" si="1758"/>
        <v>0</v>
      </c>
      <c r="G5873" s="286">
        <f t="shared" si="1760"/>
        <v>0</v>
      </c>
    </row>
    <row r="5874" spans="1:7" s="229" customFormat="1" ht="24" customHeight="1" x14ac:dyDescent="0.2">
      <c r="A5874" s="224" t="str">
        <f t="shared" si="1756"/>
        <v/>
      </c>
      <c r="B5874" s="222" t="str">
        <f t="shared" si="1759"/>
        <v/>
      </c>
      <c r="C5874" s="223"/>
      <c r="D5874" s="224" t="str">
        <f t="shared" si="1757"/>
        <v/>
      </c>
      <c r="E5874" s="225"/>
      <c r="F5874" s="226">
        <f t="shared" si="1758"/>
        <v>0</v>
      </c>
      <c r="G5874" s="286">
        <f t="shared" si="1760"/>
        <v>0</v>
      </c>
    </row>
    <row r="5875" spans="1:7" s="229" customFormat="1" ht="24" customHeight="1" x14ac:dyDescent="0.2">
      <c r="A5875" s="224" t="str">
        <f t="shared" si="1756"/>
        <v/>
      </c>
      <c r="B5875" s="222" t="str">
        <f t="shared" si="1759"/>
        <v/>
      </c>
      <c r="C5875" s="223"/>
      <c r="D5875" s="224" t="str">
        <f t="shared" si="1757"/>
        <v/>
      </c>
      <c r="E5875" s="225"/>
      <c r="F5875" s="227">
        <f t="shared" si="1758"/>
        <v>0</v>
      </c>
      <c r="G5875" s="286">
        <f t="shared" si="1760"/>
        <v>0</v>
      </c>
    </row>
    <row r="5876" spans="1:7" ht="24" customHeight="1" x14ac:dyDescent="0.2">
      <c r="A5876" s="287"/>
      <c r="D5876" s="97"/>
      <c r="E5876" s="98"/>
      <c r="F5876" s="273" t="s">
        <v>31</v>
      </c>
      <c r="G5876" s="288">
        <f>SUBTOTAL(9,G5862:G5875)</f>
        <v>0</v>
      </c>
    </row>
    <row r="5877" spans="1:7" ht="24" customHeight="1" x14ac:dyDescent="0.2">
      <c r="A5877" s="287"/>
      <c r="C5877" s="107" t="s">
        <v>605</v>
      </c>
      <c r="D5877" s="97"/>
      <c r="E5877" s="98"/>
      <c r="G5877" s="289"/>
    </row>
    <row r="5878" spans="1:7" s="229" customFormat="1" ht="24" customHeight="1" x14ac:dyDescent="0.2">
      <c r="A5878" s="224" t="str">
        <f t="shared" ref="A5878:A5885" si="1761">IFERROR(VLOOKUP(C5878,Tabla_Insumos,4,FALSE),"")</f>
        <v/>
      </c>
      <c r="B5878" s="222">
        <f t="shared" ref="B5878:B5885" si="1762">IFERROR(VLOOKUP(A5878,Tabla_Indices,5,FALSE),"")</f>
        <v>0</v>
      </c>
      <c r="C5878" s="223"/>
      <c r="D5878" s="224" t="str">
        <f t="shared" ref="D5878:D5885" si="1763">IFERROR(VLOOKUP(C5878,Tabla_Insumos,2,FALSE),"")</f>
        <v/>
      </c>
      <c r="E5878" s="225"/>
      <c r="F5878" s="228">
        <f t="shared" ref="F5878:F5885" si="1764">IFERROR(VLOOKUP(C5878,Tabla_Insumos,3,FALSE),0)</f>
        <v>0</v>
      </c>
      <c r="G5878" s="286">
        <f>ROUND(E5878*F5878,2)</f>
        <v>0</v>
      </c>
    </row>
    <row r="5879" spans="1:7" s="229" customFormat="1" ht="24" customHeight="1" x14ac:dyDescent="0.2">
      <c r="A5879" s="224" t="str">
        <f t="shared" si="1761"/>
        <v/>
      </c>
      <c r="B5879" s="222">
        <f t="shared" si="1762"/>
        <v>0</v>
      </c>
      <c r="C5879" s="223"/>
      <c r="D5879" s="224" t="str">
        <f t="shared" si="1763"/>
        <v/>
      </c>
      <c r="E5879" s="225"/>
      <c r="F5879" s="228">
        <f t="shared" si="1764"/>
        <v>0</v>
      </c>
      <c r="G5879" s="286">
        <f>ROUND(E5879*F5879,2)</f>
        <v>0</v>
      </c>
    </row>
    <row r="5880" spans="1:7" s="229" customFormat="1" ht="24" customHeight="1" x14ac:dyDescent="0.2">
      <c r="A5880" s="224" t="str">
        <f t="shared" si="1761"/>
        <v/>
      </c>
      <c r="B5880" s="222">
        <f t="shared" si="1762"/>
        <v>0</v>
      </c>
      <c r="C5880" s="223"/>
      <c r="D5880" s="224" t="str">
        <f t="shared" si="1763"/>
        <v/>
      </c>
      <c r="E5880" s="225"/>
      <c r="F5880" s="228">
        <f t="shared" si="1764"/>
        <v>0</v>
      </c>
      <c r="G5880" s="286">
        <f t="shared" ref="G5880:G5885" si="1765">ROUND(E5880*F5880,2)</f>
        <v>0</v>
      </c>
    </row>
    <row r="5881" spans="1:7" s="229" customFormat="1" ht="24" customHeight="1" x14ac:dyDescent="0.2">
      <c r="A5881" s="224" t="str">
        <f t="shared" si="1761"/>
        <v/>
      </c>
      <c r="B5881" s="222">
        <f t="shared" si="1762"/>
        <v>0</v>
      </c>
      <c r="C5881" s="223"/>
      <c r="D5881" s="224" t="str">
        <f t="shared" si="1763"/>
        <v/>
      </c>
      <c r="E5881" s="225"/>
      <c r="F5881" s="228">
        <f t="shared" si="1764"/>
        <v>0</v>
      </c>
      <c r="G5881" s="286">
        <f t="shared" si="1765"/>
        <v>0</v>
      </c>
    </row>
    <row r="5882" spans="1:7" s="229" customFormat="1" ht="24" customHeight="1" x14ac:dyDescent="0.2">
      <c r="A5882" s="224" t="str">
        <f t="shared" si="1761"/>
        <v/>
      </c>
      <c r="B5882" s="222">
        <f t="shared" si="1762"/>
        <v>0</v>
      </c>
      <c r="C5882" s="223"/>
      <c r="D5882" s="224" t="str">
        <f t="shared" si="1763"/>
        <v/>
      </c>
      <c r="E5882" s="225"/>
      <c r="F5882" s="226">
        <f t="shared" si="1764"/>
        <v>0</v>
      </c>
      <c r="G5882" s="286">
        <f t="shared" si="1765"/>
        <v>0</v>
      </c>
    </row>
    <row r="5883" spans="1:7" s="229" customFormat="1" ht="24" customHeight="1" x14ac:dyDescent="0.2">
      <c r="A5883" s="224" t="str">
        <f t="shared" si="1761"/>
        <v/>
      </c>
      <c r="B5883" s="222">
        <f t="shared" si="1762"/>
        <v>0</v>
      </c>
      <c r="C5883" s="223"/>
      <c r="D5883" s="224" t="str">
        <f t="shared" si="1763"/>
        <v/>
      </c>
      <c r="E5883" s="225"/>
      <c r="F5883" s="226">
        <f t="shared" si="1764"/>
        <v>0</v>
      </c>
      <c r="G5883" s="286">
        <f t="shared" si="1765"/>
        <v>0</v>
      </c>
    </row>
    <row r="5884" spans="1:7" s="229" customFormat="1" ht="24" customHeight="1" x14ac:dyDescent="0.2">
      <c r="A5884" s="224" t="str">
        <f t="shared" si="1761"/>
        <v/>
      </c>
      <c r="B5884" s="222">
        <f t="shared" si="1762"/>
        <v>0</v>
      </c>
      <c r="C5884" s="223"/>
      <c r="D5884" s="224" t="str">
        <f t="shared" si="1763"/>
        <v/>
      </c>
      <c r="E5884" s="225"/>
      <c r="F5884" s="226">
        <f t="shared" si="1764"/>
        <v>0</v>
      </c>
      <c r="G5884" s="286">
        <f t="shared" si="1765"/>
        <v>0</v>
      </c>
    </row>
    <row r="5885" spans="1:7" s="229" customFormat="1" ht="24" customHeight="1" x14ac:dyDescent="0.2">
      <c r="A5885" s="224" t="str">
        <f t="shared" si="1761"/>
        <v/>
      </c>
      <c r="B5885" s="222">
        <f t="shared" si="1762"/>
        <v>0</v>
      </c>
      <c r="C5885" s="223"/>
      <c r="D5885" s="224" t="str">
        <f t="shared" si="1763"/>
        <v/>
      </c>
      <c r="E5885" s="225"/>
      <c r="F5885" s="226">
        <f t="shared" si="1764"/>
        <v>0</v>
      </c>
      <c r="G5885" s="286">
        <f t="shared" si="1765"/>
        <v>0</v>
      </c>
    </row>
    <row r="5886" spans="1:7" ht="24" customHeight="1" x14ac:dyDescent="0.2">
      <c r="A5886" s="287"/>
      <c r="D5886" s="97"/>
      <c r="E5886" s="98"/>
      <c r="F5886" s="273" t="s">
        <v>32</v>
      </c>
      <c r="G5886" s="288">
        <f>SUBTOTAL(9,G5878:G5885)</f>
        <v>0</v>
      </c>
    </row>
    <row r="5887" spans="1:7" ht="24" customHeight="1" x14ac:dyDescent="0.2">
      <c r="A5887" s="287"/>
      <c r="C5887" s="107" t="s">
        <v>606</v>
      </c>
      <c r="D5887" s="97"/>
      <c r="E5887" s="98"/>
      <c r="G5887" s="289"/>
    </row>
    <row r="5888" spans="1:7" s="229" customFormat="1" ht="24" customHeight="1" x14ac:dyDescent="0.2">
      <c r="A5888" s="224" t="str">
        <f t="shared" ref="A5888:A5896" si="1766">IFERROR(VLOOKUP(C5888,Tabla_Insumos,4,FALSE),"")</f>
        <v/>
      </c>
      <c r="B5888" s="222" t="str">
        <f t="shared" ref="B5888:B5896" si="1767">IFERROR(VLOOKUP(C5888,Tabla_Insumos,5,FALSE),"")</f>
        <v/>
      </c>
      <c r="C5888" s="223"/>
      <c r="D5888" s="224" t="str">
        <f t="shared" ref="D5888:D5896" si="1768">IFERROR(VLOOKUP(C5888,Tabla_Insumos,2,FALSE),"")</f>
        <v/>
      </c>
      <c r="E5888" s="225"/>
      <c r="F5888" s="226">
        <f t="shared" ref="F5888:F5896" si="1769">IFERROR(VLOOKUP(C5888,Tabla_Insumos,3,FALSE),0)</f>
        <v>0</v>
      </c>
      <c r="G5888" s="286">
        <f t="shared" ref="G5888:G5896" si="1770">ROUND(E5888*F5888,2)</f>
        <v>0</v>
      </c>
    </row>
    <row r="5889" spans="1:7" s="229" customFormat="1" ht="24" customHeight="1" x14ac:dyDescent="0.2">
      <c r="A5889" s="224" t="str">
        <f t="shared" si="1766"/>
        <v/>
      </c>
      <c r="B5889" s="222" t="str">
        <f t="shared" si="1767"/>
        <v/>
      </c>
      <c r="C5889" s="223"/>
      <c r="D5889" s="224" t="str">
        <f t="shared" si="1768"/>
        <v/>
      </c>
      <c r="E5889" s="225"/>
      <c r="F5889" s="226">
        <f t="shared" si="1769"/>
        <v>0</v>
      </c>
      <c r="G5889" s="286">
        <f t="shared" si="1770"/>
        <v>0</v>
      </c>
    </row>
    <row r="5890" spans="1:7" s="229" customFormat="1" ht="24" customHeight="1" x14ac:dyDescent="0.2">
      <c r="A5890" s="224" t="str">
        <f t="shared" si="1766"/>
        <v/>
      </c>
      <c r="B5890" s="222" t="str">
        <f t="shared" si="1767"/>
        <v/>
      </c>
      <c r="C5890" s="223"/>
      <c r="D5890" s="224" t="str">
        <f t="shared" si="1768"/>
        <v/>
      </c>
      <c r="E5890" s="225"/>
      <c r="F5890" s="226">
        <f t="shared" si="1769"/>
        <v>0</v>
      </c>
      <c r="G5890" s="286">
        <f t="shared" si="1770"/>
        <v>0</v>
      </c>
    </row>
    <row r="5891" spans="1:7" s="229" customFormat="1" ht="24" customHeight="1" x14ac:dyDescent="0.2">
      <c r="A5891" s="224" t="str">
        <f t="shared" si="1766"/>
        <v/>
      </c>
      <c r="B5891" s="222" t="str">
        <f t="shared" si="1767"/>
        <v/>
      </c>
      <c r="C5891" s="223"/>
      <c r="D5891" s="224" t="str">
        <f t="shared" si="1768"/>
        <v/>
      </c>
      <c r="E5891" s="225"/>
      <c r="F5891" s="226">
        <f t="shared" si="1769"/>
        <v>0</v>
      </c>
      <c r="G5891" s="286">
        <f t="shared" si="1770"/>
        <v>0</v>
      </c>
    </row>
    <row r="5892" spans="1:7" s="229" customFormat="1" ht="24" customHeight="1" x14ac:dyDescent="0.2">
      <c r="A5892" s="224" t="str">
        <f t="shared" si="1766"/>
        <v/>
      </c>
      <c r="B5892" s="222" t="str">
        <f t="shared" si="1767"/>
        <v/>
      </c>
      <c r="C5892" s="223"/>
      <c r="D5892" s="224" t="str">
        <f t="shared" si="1768"/>
        <v/>
      </c>
      <c r="E5892" s="225"/>
      <c r="F5892" s="226">
        <f t="shared" si="1769"/>
        <v>0</v>
      </c>
      <c r="G5892" s="286">
        <f t="shared" si="1770"/>
        <v>0</v>
      </c>
    </row>
    <row r="5893" spans="1:7" s="229" customFormat="1" ht="24" customHeight="1" x14ac:dyDescent="0.2">
      <c r="A5893" s="224" t="str">
        <f t="shared" si="1766"/>
        <v/>
      </c>
      <c r="B5893" s="222" t="str">
        <f t="shared" si="1767"/>
        <v/>
      </c>
      <c r="C5893" s="223"/>
      <c r="D5893" s="224" t="str">
        <f t="shared" si="1768"/>
        <v/>
      </c>
      <c r="E5893" s="225"/>
      <c r="F5893" s="226">
        <f t="shared" si="1769"/>
        <v>0</v>
      </c>
      <c r="G5893" s="286">
        <f t="shared" si="1770"/>
        <v>0</v>
      </c>
    </row>
    <row r="5894" spans="1:7" s="229" customFormat="1" ht="24" customHeight="1" x14ac:dyDescent="0.2">
      <c r="A5894" s="224" t="str">
        <f t="shared" si="1766"/>
        <v/>
      </c>
      <c r="B5894" s="222" t="str">
        <f t="shared" si="1767"/>
        <v/>
      </c>
      <c r="C5894" s="223"/>
      <c r="D5894" s="224" t="str">
        <f t="shared" si="1768"/>
        <v/>
      </c>
      <c r="E5894" s="225"/>
      <c r="F5894" s="226">
        <f t="shared" si="1769"/>
        <v>0</v>
      </c>
      <c r="G5894" s="286">
        <f t="shared" si="1770"/>
        <v>0</v>
      </c>
    </row>
    <row r="5895" spans="1:7" s="229" customFormat="1" ht="24" customHeight="1" x14ac:dyDescent="0.2">
      <c r="A5895" s="224" t="str">
        <f t="shared" si="1766"/>
        <v/>
      </c>
      <c r="B5895" s="222" t="str">
        <f t="shared" si="1767"/>
        <v/>
      </c>
      <c r="C5895" s="223"/>
      <c r="D5895" s="224" t="str">
        <f t="shared" si="1768"/>
        <v/>
      </c>
      <c r="E5895" s="225"/>
      <c r="F5895" s="226">
        <f t="shared" si="1769"/>
        <v>0</v>
      </c>
      <c r="G5895" s="286">
        <f t="shared" si="1770"/>
        <v>0</v>
      </c>
    </row>
    <row r="5896" spans="1:7" s="229" customFormat="1" ht="24" customHeight="1" x14ac:dyDescent="0.2">
      <c r="A5896" s="224" t="str">
        <f t="shared" si="1766"/>
        <v/>
      </c>
      <c r="B5896" s="222" t="str">
        <f t="shared" si="1767"/>
        <v/>
      </c>
      <c r="C5896" s="223"/>
      <c r="D5896" s="224" t="str">
        <f t="shared" si="1768"/>
        <v/>
      </c>
      <c r="E5896" s="225"/>
      <c r="F5896" s="226">
        <f t="shared" si="1769"/>
        <v>0</v>
      </c>
      <c r="G5896" s="286">
        <f t="shared" si="1770"/>
        <v>0</v>
      </c>
    </row>
    <row r="5897" spans="1:7" ht="24" customHeight="1" x14ac:dyDescent="0.2">
      <c r="A5897" s="290"/>
      <c r="B5897" s="97"/>
      <c r="D5897" s="97"/>
      <c r="E5897" s="98"/>
      <c r="F5897" s="273" t="s">
        <v>33</v>
      </c>
      <c r="G5897" s="288">
        <f>SUBTOTAL(9,G5888:G5896)</f>
        <v>0</v>
      </c>
    </row>
    <row r="5898" spans="1:7" ht="24" customHeight="1" x14ac:dyDescent="0.2">
      <c r="A5898" s="291"/>
      <c r="B5898" s="97"/>
      <c r="D5898" s="97"/>
      <c r="E5898" s="98"/>
      <c r="G5898" s="289"/>
    </row>
    <row r="5899" spans="1:7" ht="24" customHeight="1" x14ac:dyDescent="0.2">
      <c r="A5899" s="292" t="str">
        <f>B5857</f>
        <v/>
      </c>
      <c r="B5899" s="293" t="str">
        <f>C5857</f>
        <v/>
      </c>
      <c r="C5899" s="104"/>
      <c r="D5899" s="104" t="s">
        <v>34</v>
      </c>
      <c r="E5899" s="105"/>
      <c r="F5899" s="295" t="s">
        <v>35</v>
      </c>
      <c r="G5899" s="294">
        <f>SUBTOTAL(9,G5862:G5898)</f>
        <v>0</v>
      </c>
    </row>
    <row r="5901" spans="1:7" ht="24" customHeight="1" x14ac:dyDescent="0.2">
      <c r="A5901" s="274" t="s">
        <v>37</v>
      </c>
      <c r="B5901" s="275"/>
      <c r="C5901" s="275"/>
      <c r="D5901" s="275"/>
      <c r="E5901" s="275"/>
      <c r="F5901" s="275"/>
      <c r="G5901" s="276"/>
    </row>
    <row r="5902" spans="1:7" ht="24" customHeight="1" x14ac:dyDescent="0.2">
      <c r="A5902" s="277" t="s">
        <v>602</v>
      </c>
      <c r="B5902" s="93" t="str">
        <f>Comitente</f>
        <v>DIRECCION PROVINCIAL DE ESPACIOS VERDES</v>
      </c>
      <c r="C5902" s="89"/>
      <c r="D5902" s="94"/>
      <c r="E5902" s="94"/>
      <c r="F5902" s="95"/>
      <c r="G5902" s="278"/>
    </row>
    <row r="5903" spans="1:7" ht="24" customHeight="1" x14ac:dyDescent="0.2">
      <c r="A5903" s="277" t="s">
        <v>603</v>
      </c>
      <c r="B5903" s="93">
        <f>Contratista</f>
        <v>0</v>
      </c>
      <c r="C5903" s="90"/>
      <c r="D5903" s="90"/>
      <c r="E5903" s="90"/>
      <c r="F5903" s="96"/>
      <c r="G5903" s="279"/>
    </row>
    <row r="5904" spans="1:7" ht="24" customHeight="1" x14ac:dyDescent="0.2">
      <c r="A5904" s="277" t="s">
        <v>24</v>
      </c>
      <c r="B5904" s="93" t="str">
        <f>Obra</f>
        <v>MANTENIMIENTO DEL ÁREA VERDE Y SISITEMA DE RIEGO DEL 
PARQUE BELGRANO E INFINITO POR DESCUBRIR - RENGLON 3</v>
      </c>
      <c r="C5904" s="90"/>
      <c r="D5904" s="90"/>
      <c r="E5904" s="90"/>
      <c r="F5904" s="96" t="s">
        <v>38</v>
      </c>
      <c r="G5904" s="280">
        <f>Fecha_Base</f>
        <v>44908</v>
      </c>
    </row>
    <row r="5905" spans="1:123" ht="24" customHeight="1" x14ac:dyDescent="0.2">
      <c r="A5905" s="281" t="s">
        <v>601</v>
      </c>
      <c r="B5905" s="91" t="str">
        <f>Ubicación</f>
        <v>CAPITAL</v>
      </c>
      <c r="C5905" s="91"/>
      <c r="D5905" s="97"/>
      <c r="E5905" s="98"/>
      <c r="G5905" s="282"/>
    </row>
    <row r="5906" spans="1:123" ht="24" customHeight="1" x14ac:dyDescent="0.2">
      <c r="A5906" s="281" t="s">
        <v>39</v>
      </c>
      <c r="B5906" s="100" t="str">
        <f>IFERROR(VALUE(LEFT(B5907,FIND(".",B5907)-1)),"")</f>
        <v/>
      </c>
      <c r="C5906" s="92" t="str">
        <f>IFERROR(VLOOKUP(B5906,Tabla_CyP,2,FALSE),"")</f>
        <v/>
      </c>
      <c r="E5906" s="98"/>
      <c r="G5906" s="282"/>
    </row>
    <row r="5907" spans="1:123" ht="24" customHeight="1" x14ac:dyDescent="0.2">
      <c r="A5907" s="281" t="s">
        <v>25</v>
      </c>
      <c r="B5907" s="101" t="str">
        <f>IFERROR(VLOOKUP(COUNTIF($A$1:A5907,"ANALISIS DE PRECIOS"),Tabla_NumeroItem,2,FALSE),"")</f>
        <v/>
      </c>
      <c r="C5907" s="92" t="str">
        <f>IFERROR(VLOOKUP(B5907,Tabla_CyP,2,FALSE),"")</f>
        <v/>
      </c>
      <c r="D5907" s="97"/>
      <c r="E5907" s="98"/>
      <c r="F5907" s="96" t="s">
        <v>26</v>
      </c>
      <c r="G5907" s="283" t="str">
        <f>IFERROR(VLOOKUP(B5907,Tabla_CyP,4,FALSE),"")</f>
        <v/>
      </c>
    </row>
    <row r="5908" spans="1:123" ht="24" customHeight="1" x14ac:dyDescent="0.2">
      <c r="A5908" s="281"/>
      <c r="B5908" s="91"/>
      <c r="D5908" s="97"/>
      <c r="E5908" s="98"/>
      <c r="G5908" s="282"/>
    </row>
    <row r="5909" spans="1:123" ht="24" customHeight="1" x14ac:dyDescent="0.2">
      <c r="A5909" s="331" t="s">
        <v>507</v>
      </c>
      <c r="B5909" s="332"/>
      <c r="C5909" s="333" t="s">
        <v>0</v>
      </c>
      <c r="D5909" s="333" t="s">
        <v>27</v>
      </c>
      <c r="E5909" s="335" t="s">
        <v>28</v>
      </c>
      <c r="F5909" s="337" t="s">
        <v>29</v>
      </c>
      <c r="G5909" s="337" t="s">
        <v>30</v>
      </c>
    </row>
    <row r="5910" spans="1:123" s="97" customFormat="1" ht="24" customHeight="1" x14ac:dyDescent="0.2">
      <c r="A5910" s="102" t="s">
        <v>508</v>
      </c>
      <c r="B5910" s="102" t="s">
        <v>509</v>
      </c>
      <c r="C5910" s="334"/>
      <c r="D5910" s="334"/>
      <c r="E5910" s="336"/>
      <c r="F5910" s="338"/>
      <c r="G5910" s="338"/>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284"/>
      <c r="B5911" s="103"/>
      <c r="C5911" s="143" t="s">
        <v>604</v>
      </c>
      <c r="D5911" s="104"/>
      <c r="E5911" s="105"/>
      <c r="F5911" s="106"/>
      <c r="G5911" s="285"/>
    </row>
    <row r="5912" spans="1:123" s="229" customFormat="1" ht="24" customHeight="1" x14ac:dyDescent="0.2">
      <c r="A5912" s="224" t="str">
        <f t="shared" ref="A5912:A5925" si="1771">IFERROR(VLOOKUP(C5912,Tabla_Insumos,4,FALSE),"")</f>
        <v/>
      </c>
      <c r="B5912" s="222" t="str">
        <f>IFERROR(VLOOKUP(C5912,Tabla_Insumos,5,FALSE),"")</f>
        <v/>
      </c>
      <c r="C5912" s="223"/>
      <c r="D5912" s="224" t="str">
        <f t="shared" ref="D5912:D5925" si="1772">IFERROR(VLOOKUP(C5912,Tabla_Insumos,2,FALSE),"")</f>
        <v/>
      </c>
      <c r="E5912" s="225"/>
      <c r="F5912" s="226">
        <f t="shared" ref="F5912:F5925" si="1773">IFERROR(VLOOKUP(C5912,Tabla_Insumos,3,FALSE),0)</f>
        <v>0</v>
      </c>
      <c r="G5912" s="286">
        <f>ROUND(E5912*F5912,2)</f>
        <v>0</v>
      </c>
    </row>
    <row r="5913" spans="1:123" s="229" customFormat="1" ht="24" customHeight="1" x14ac:dyDescent="0.2">
      <c r="A5913" s="224" t="str">
        <f t="shared" si="1771"/>
        <v/>
      </c>
      <c r="B5913" s="222" t="str">
        <f t="shared" ref="B5913:B5925" si="1774">IFERROR(VLOOKUP(C5913,Tabla_Insumos,5,FALSE),"")</f>
        <v/>
      </c>
      <c r="C5913" s="223"/>
      <c r="D5913" s="224" t="str">
        <f t="shared" si="1772"/>
        <v/>
      </c>
      <c r="E5913" s="225"/>
      <c r="F5913" s="226">
        <f t="shared" si="1773"/>
        <v>0</v>
      </c>
      <c r="G5913" s="286">
        <f t="shared" ref="G5913:G5925" si="1775">ROUND(E5913*F5913,2)</f>
        <v>0</v>
      </c>
    </row>
    <row r="5914" spans="1:123" s="229" customFormat="1" ht="24" customHeight="1" x14ac:dyDescent="0.2">
      <c r="A5914" s="224" t="str">
        <f t="shared" si="1771"/>
        <v/>
      </c>
      <c r="B5914" s="222" t="str">
        <f t="shared" si="1774"/>
        <v/>
      </c>
      <c r="C5914" s="223"/>
      <c r="D5914" s="224" t="str">
        <f t="shared" si="1772"/>
        <v/>
      </c>
      <c r="E5914" s="225"/>
      <c r="F5914" s="226">
        <f t="shared" si="1773"/>
        <v>0</v>
      </c>
      <c r="G5914" s="286">
        <f t="shared" si="1775"/>
        <v>0</v>
      </c>
    </row>
    <row r="5915" spans="1:123" s="229" customFormat="1" ht="24" customHeight="1" x14ac:dyDescent="0.2">
      <c r="A5915" s="224" t="str">
        <f t="shared" si="1771"/>
        <v/>
      </c>
      <c r="B5915" s="222" t="str">
        <f t="shared" si="1774"/>
        <v/>
      </c>
      <c r="C5915" s="223"/>
      <c r="D5915" s="224" t="str">
        <f t="shared" si="1772"/>
        <v/>
      </c>
      <c r="E5915" s="225"/>
      <c r="F5915" s="226">
        <f t="shared" si="1773"/>
        <v>0</v>
      </c>
      <c r="G5915" s="286">
        <f t="shared" si="1775"/>
        <v>0</v>
      </c>
    </row>
    <row r="5916" spans="1:123" s="229" customFormat="1" ht="24" customHeight="1" x14ac:dyDescent="0.2">
      <c r="A5916" s="224" t="str">
        <f t="shared" si="1771"/>
        <v/>
      </c>
      <c r="B5916" s="222" t="str">
        <f t="shared" si="1774"/>
        <v/>
      </c>
      <c r="C5916" s="223"/>
      <c r="D5916" s="224" t="str">
        <f t="shared" si="1772"/>
        <v/>
      </c>
      <c r="E5916" s="225"/>
      <c r="F5916" s="226">
        <f t="shared" si="1773"/>
        <v>0</v>
      </c>
      <c r="G5916" s="286">
        <f t="shared" si="1775"/>
        <v>0</v>
      </c>
    </row>
    <row r="5917" spans="1:123" s="229" customFormat="1" ht="24" customHeight="1" x14ac:dyDescent="0.2">
      <c r="A5917" s="224" t="str">
        <f t="shared" si="1771"/>
        <v/>
      </c>
      <c r="B5917" s="222" t="str">
        <f t="shared" si="1774"/>
        <v/>
      </c>
      <c r="C5917" s="223"/>
      <c r="D5917" s="224" t="str">
        <f t="shared" si="1772"/>
        <v/>
      </c>
      <c r="E5917" s="225"/>
      <c r="F5917" s="226">
        <f t="shared" si="1773"/>
        <v>0</v>
      </c>
      <c r="G5917" s="286">
        <f t="shared" si="1775"/>
        <v>0</v>
      </c>
    </row>
    <row r="5918" spans="1:123" s="229" customFormat="1" ht="24" customHeight="1" x14ac:dyDescent="0.2">
      <c r="A5918" s="224" t="str">
        <f t="shared" si="1771"/>
        <v/>
      </c>
      <c r="B5918" s="222" t="str">
        <f t="shared" si="1774"/>
        <v/>
      </c>
      <c r="C5918" s="223"/>
      <c r="D5918" s="224" t="str">
        <f t="shared" si="1772"/>
        <v/>
      </c>
      <c r="E5918" s="225"/>
      <c r="F5918" s="226">
        <f t="shared" si="1773"/>
        <v>0</v>
      </c>
      <c r="G5918" s="286">
        <f t="shared" si="1775"/>
        <v>0</v>
      </c>
    </row>
    <row r="5919" spans="1:123" s="229" customFormat="1" ht="24" customHeight="1" x14ac:dyDescent="0.2">
      <c r="A5919" s="224" t="str">
        <f t="shared" si="1771"/>
        <v/>
      </c>
      <c r="B5919" s="222" t="str">
        <f t="shared" si="1774"/>
        <v/>
      </c>
      <c r="C5919" s="223"/>
      <c r="D5919" s="224" t="str">
        <f t="shared" si="1772"/>
        <v/>
      </c>
      <c r="E5919" s="225"/>
      <c r="F5919" s="226">
        <f t="shared" si="1773"/>
        <v>0</v>
      </c>
      <c r="G5919" s="286">
        <f t="shared" si="1775"/>
        <v>0</v>
      </c>
    </row>
    <row r="5920" spans="1:123" s="229" customFormat="1" ht="24" customHeight="1" x14ac:dyDescent="0.2">
      <c r="A5920" s="224" t="str">
        <f t="shared" si="1771"/>
        <v/>
      </c>
      <c r="B5920" s="222" t="str">
        <f t="shared" si="1774"/>
        <v/>
      </c>
      <c r="C5920" s="223"/>
      <c r="D5920" s="224" t="str">
        <f t="shared" si="1772"/>
        <v/>
      </c>
      <c r="E5920" s="225"/>
      <c r="F5920" s="226">
        <f t="shared" si="1773"/>
        <v>0</v>
      </c>
      <c r="G5920" s="286">
        <f t="shared" si="1775"/>
        <v>0</v>
      </c>
    </row>
    <row r="5921" spans="1:7" s="229" customFormat="1" ht="24" customHeight="1" x14ac:dyDescent="0.2">
      <c r="A5921" s="224" t="str">
        <f t="shared" si="1771"/>
        <v/>
      </c>
      <c r="B5921" s="222" t="str">
        <f t="shared" si="1774"/>
        <v/>
      </c>
      <c r="C5921" s="223"/>
      <c r="D5921" s="224" t="str">
        <f t="shared" si="1772"/>
        <v/>
      </c>
      <c r="E5921" s="225"/>
      <c r="F5921" s="226">
        <f t="shared" si="1773"/>
        <v>0</v>
      </c>
      <c r="G5921" s="286">
        <f t="shared" si="1775"/>
        <v>0</v>
      </c>
    </row>
    <row r="5922" spans="1:7" s="229" customFormat="1" ht="24" customHeight="1" x14ac:dyDescent="0.2">
      <c r="A5922" s="224" t="str">
        <f t="shared" si="1771"/>
        <v/>
      </c>
      <c r="B5922" s="222" t="str">
        <f t="shared" si="1774"/>
        <v/>
      </c>
      <c r="C5922" s="223"/>
      <c r="D5922" s="224" t="str">
        <f t="shared" si="1772"/>
        <v/>
      </c>
      <c r="E5922" s="225"/>
      <c r="F5922" s="226">
        <f t="shared" si="1773"/>
        <v>0</v>
      </c>
      <c r="G5922" s="286">
        <f t="shared" si="1775"/>
        <v>0</v>
      </c>
    </row>
    <row r="5923" spans="1:7" s="229" customFormat="1" ht="24" customHeight="1" x14ac:dyDescent="0.2">
      <c r="A5923" s="224" t="str">
        <f t="shared" si="1771"/>
        <v/>
      </c>
      <c r="B5923" s="222" t="str">
        <f t="shared" si="1774"/>
        <v/>
      </c>
      <c r="C5923" s="223"/>
      <c r="D5923" s="224" t="str">
        <f t="shared" si="1772"/>
        <v/>
      </c>
      <c r="E5923" s="225"/>
      <c r="F5923" s="226">
        <f t="shared" si="1773"/>
        <v>0</v>
      </c>
      <c r="G5923" s="286">
        <f t="shared" si="1775"/>
        <v>0</v>
      </c>
    </row>
    <row r="5924" spans="1:7" s="229" customFormat="1" ht="24" customHeight="1" x14ac:dyDescent="0.2">
      <c r="A5924" s="224" t="str">
        <f t="shared" si="1771"/>
        <v/>
      </c>
      <c r="B5924" s="222" t="str">
        <f t="shared" si="1774"/>
        <v/>
      </c>
      <c r="C5924" s="223"/>
      <c r="D5924" s="224" t="str">
        <f t="shared" si="1772"/>
        <v/>
      </c>
      <c r="E5924" s="225"/>
      <c r="F5924" s="226">
        <f t="shared" si="1773"/>
        <v>0</v>
      </c>
      <c r="G5924" s="286">
        <f t="shared" si="1775"/>
        <v>0</v>
      </c>
    </row>
    <row r="5925" spans="1:7" s="229" customFormat="1" ht="24" customHeight="1" x14ac:dyDescent="0.2">
      <c r="A5925" s="224" t="str">
        <f t="shared" si="1771"/>
        <v/>
      </c>
      <c r="B5925" s="222" t="str">
        <f t="shared" si="1774"/>
        <v/>
      </c>
      <c r="C5925" s="223"/>
      <c r="D5925" s="224" t="str">
        <f t="shared" si="1772"/>
        <v/>
      </c>
      <c r="E5925" s="225"/>
      <c r="F5925" s="227">
        <f t="shared" si="1773"/>
        <v>0</v>
      </c>
      <c r="G5925" s="286">
        <f t="shared" si="1775"/>
        <v>0</v>
      </c>
    </row>
    <row r="5926" spans="1:7" ht="24" customHeight="1" x14ac:dyDescent="0.2">
      <c r="A5926" s="287"/>
      <c r="D5926" s="97"/>
      <c r="E5926" s="98"/>
      <c r="F5926" s="273" t="s">
        <v>31</v>
      </c>
      <c r="G5926" s="288">
        <f>SUBTOTAL(9,G5912:G5925)</f>
        <v>0</v>
      </c>
    </row>
    <row r="5927" spans="1:7" ht="24" customHeight="1" x14ac:dyDescent="0.2">
      <c r="A5927" s="287"/>
      <c r="C5927" s="107" t="s">
        <v>605</v>
      </c>
      <c r="D5927" s="97"/>
      <c r="E5927" s="98"/>
      <c r="G5927" s="289"/>
    </row>
    <row r="5928" spans="1:7" s="229" customFormat="1" ht="24" customHeight="1" x14ac:dyDescent="0.2">
      <c r="A5928" s="224" t="str">
        <f t="shared" ref="A5928:A5935" si="1776">IFERROR(VLOOKUP(C5928,Tabla_Insumos,4,FALSE),"")</f>
        <v/>
      </c>
      <c r="B5928" s="222">
        <f t="shared" ref="B5928:B5935" si="1777">IFERROR(VLOOKUP(A5928,Tabla_Indices,5,FALSE),"")</f>
        <v>0</v>
      </c>
      <c r="C5928" s="223"/>
      <c r="D5928" s="224" t="str">
        <f t="shared" ref="D5928:D5935" si="1778">IFERROR(VLOOKUP(C5928,Tabla_Insumos,2,FALSE),"")</f>
        <v/>
      </c>
      <c r="E5928" s="225"/>
      <c r="F5928" s="228">
        <f t="shared" ref="F5928:F5935" si="1779">IFERROR(VLOOKUP(C5928,Tabla_Insumos,3,FALSE),0)</f>
        <v>0</v>
      </c>
      <c r="G5928" s="286">
        <f>ROUND(E5928*F5928,2)</f>
        <v>0</v>
      </c>
    </row>
    <row r="5929" spans="1:7" s="229" customFormat="1" ht="24" customHeight="1" x14ac:dyDescent="0.2">
      <c r="A5929" s="224" t="str">
        <f t="shared" si="1776"/>
        <v/>
      </c>
      <c r="B5929" s="222">
        <f t="shared" si="1777"/>
        <v>0</v>
      </c>
      <c r="C5929" s="223"/>
      <c r="D5929" s="224" t="str">
        <f t="shared" si="1778"/>
        <v/>
      </c>
      <c r="E5929" s="225"/>
      <c r="F5929" s="228">
        <f t="shared" si="1779"/>
        <v>0</v>
      </c>
      <c r="G5929" s="286">
        <f>ROUND(E5929*F5929,2)</f>
        <v>0</v>
      </c>
    </row>
    <row r="5930" spans="1:7" s="229" customFormat="1" ht="24" customHeight="1" x14ac:dyDescent="0.2">
      <c r="A5930" s="224" t="str">
        <f t="shared" si="1776"/>
        <v/>
      </c>
      <c r="B5930" s="222">
        <f t="shared" si="1777"/>
        <v>0</v>
      </c>
      <c r="C5930" s="223"/>
      <c r="D5930" s="224" t="str">
        <f t="shared" si="1778"/>
        <v/>
      </c>
      <c r="E5930" s="225"/>
      <c r="F5930" s="228">
        <f t="shared" si="1779"/>
        <v>0</v>
      </c>
      <c r="G5930" s="286">
        <f t="shared" ref="G5930:G5935" si="1780">ROUND(E5930*F5930,2)</f>
        <v>0</v>
      </c>
    </row>
    <row r="5931" spans="1:7" s="229" customFormat="1" ht="24" customHeight="1" x14ac:dyDescent="0.2">
      <c r="A5931" s="224" t="str">
        <f t="shared" si="1776"/>
        <v/>
      </c>
      <c r="B5931" s="222">
        <f t="shared" si="1777"/>
        <v>0</v>
      </c>
      <c r="C5931" s="223"/>
      <c r="D5931" s="224" t="str">
        <f t="shared" si="1778"/>
        <v/>
      </c>
      <c r="E5931" s="225"/>
      <c r="F5931" s="228">
        <f t="shared" si="1779"/>
        <v>0</v>
      </c>
      <c r="G5931" s="286">
        <f t="shared" si="1780"/>
        <v>0</v>
      </c>
    </row>
    <row r="5932" spans="1:7" s="229" customFormat="1" ht="24" customHeight="1" x14ac:dyDescent="0.2">
      <c r="A5932" s="224" t="str">
        <f t="shared" si="1776"/>
        <v/>
      </c>
      <c r="B5932" s="222">
        <f t="shared" si="1777"/>
        <v>0</v>
      </c>
      <c r="C5932" s="223"/>
      <c r="D5932" s="224" t="str">
        <f t="shared" si="1778"/>
        <v/>
      </c>
      <c r="E5932" s="225"/>
      <c r="F5932" s="226">
        <f t="shared" si="1779"/>
        <v>0</v>
      </c>
      <c r="G5932" s="286">
        <f t="shared" si="1780"/>
        <v>0</v>
      </c>
    </row>
    <row r="5933" spans="1:7" s="229" customFormat="1" ht="24" customHeight="1" x14ac:dyDescent="0.2">
      <c r="A5933" s="224" t="str">
        <f t="shared" si="1776"/>
        <v/>
      </c>
      <c r="B5933" s="222">
        <f t="shared" si="1777"/>
        <v>0</v>
      </c>
      <c r="C5933" s="223"/>
      <c r="D5933" s="224" t="str">
        <f t="shared" si="1778"/>
        <v/>
      </c>
      <c r="E5933" s="225"/>
      <c r="F5933" s="226">
        <f t="shared" si="1779"/>
        <v>0</v>
      </c>
      <c r="G5933" s="286">
        <f t="shared" si="1780"/>
        <v>0</v>
      </c>
    </row>
    <row r="5934" spans="1:7" s="229" customFormat="1" ht="24" customHeight="1" x14ac:dyDescent="0.2">
      <c r="A5934" s="224" t="str">
        <f t="shared" si="1776"/>
        <v/>
      </c>
      <c r="B5934" s="222">
        <f t="shared" si="1777"/>
        <v>0</v>
      </c>
      <c r="C5934" s="223"/>
      <c r="D5934" s="224" t="str">
        <f t="shared" si="1778"/>
        <v/>
      </c>
      <c r="E5934" s="225"/>
      <c r="F5934" s="226">
        <f t="shared" si="1779"/>
        <v>0</v>
      </c>
      <c r="G5934" s="286">
        <f t="shared" si="1780"/>
        <v>0</v>
      </c>
    </row>
    <row r="5935" spans="1:7" s="229" customFormat="1" ht="24" customHeight="1" x14ac:dyDescent="0.2">
      <c r="A5935" s="224" t="str">
        <f t="shared" si="1776"/>
        <v/>
      </c>
      <c r="B5935" s="222">
        <f t="shared" si="1777"/>
        <v>0</v>
      </c>
      <c r="C5935" s="223"/>
      <c r="D5935" s="224" t="str">
        <f t="shared" si="1778"/>
        <v/>
      </c>
      <c r="E5935" s="225"/>
      <c r="F5935" s="226">
        <f t="shared" si="1779"/>
        <v>0</v>
      </c>
      <c r="G5935" s="286">
        <f t="shared" si="1780"/>
        <v>0</v>
      </c>
    </row>
    <row r="5936" spans="1:7" ht="24" customHeight="1" x14ac:dyDescent="0.2">
      <c r="A5936" s="287"/>
      <c r="D5936" s="97"/>
      <c r="E5936" s="98"/>
      <c r="F5936" s="273" t="s">
        <v>32</v>
      </c>
      <c r="G5936" s="288">
        <f>SUBTOTAL(9,G5928:G5935)</f>
        <v>0</v>
      </c>
    </row>
    <row r="5937" spans="1:7" ht="24" customHeight="1" x14ac:dyDescent="0.2">
      <c r="A5937" s="287"/>
      <c r="C5937" s="107" t="s">
        <v>606</v>
      </c>
      <c r="D5937" s="97"/>
      <c r="E5937" s="98"/>
      <c r="G5937" s="289"/>
    </row>
    <row r="5938" spans="1:7" s="229" customFormat="1" ht="24" customHeight="1" x14ac:dyDescent="0.2">
      <c r="A5938" s="224" t="str">
        <f t="shared" ref="A5938:A5946" si="1781">IFERROR(VLOOKUP(C5938,Tabla_Insumos,4,FALSE),"")</f>
        <v/>
      </c>
      <c r="B5938" s="222" t="str">
        <f t="shared" ref="B5938:B5946" si="1782">IFERROR(VLOOKUP(C5938,Tabla_Insumos,5,FALSE),"")</f>
        <v/>
      </c>
      <c r="C5938" s="223"/>
      <c r="D5938" s="224" t="str">
        <f t="shared" ref="D5938:D5946" si="1783">IFERROR(VLOOKUP(C5938,Tabla_Insumos,2,FALSE),"")</f>
        <v/>
      </c>
      <c r="E5938" s="225"/>
      <c r="F5938" s="226">
        <f t="shared" ref="F5938:F5946" si="1784">IFERROR(VLOOKUP(C5938,Tabla_Insumos,3,FALSE),0)</f>
        <v>0</v>
      </c>
      <c r="G5938" s="286">
        <f t="shared" ref="G5938:G5946" si="1785">ROUND(E5938*F5938,2)</f>
        <v>0</v>
      </c>
    </row>
    <row r="5939" spans="1:7" s="229" customFormat="1" ht="24" customHeight="1" x14ac:dyDescent="0.2">
      <c r="A5939" s="224" t="str">
        <f t="shared" si="1781"/>
        <v/>
      </c>
      <c r="B5939" s="222" t="str">
        <f t="shared" si="1782"/>
        <v/>
      </c>
      <c r="C5939" s="223"/>
      <c r="D5939" s="224" t="str">
        <f t="shared" si="1783"/>
        <v/>
      </c>
      <c r="E5939" s="225"/>
      <c r="F5939" s="226">
        <f t="shared" si="1784"/>
        <v>0</v>
      </c>
      <c r="G5939" s="286">
        <f t="shared" si="1785"/>
        <v>0</v>
      </c>
    </row>
    <row r="5940" spans="1:7" s="229" customFormat="1" ht="24" customHeight="1" x14ac:dyDescent="0.2">
      <c r="A5940" s="224" t="str">
        <f t="shared" si="1781"/>
        <v/>
      </c>
      <c r="B5940" s="222" t="str">
        <f t="shared" si="1782"/>
        <v/>
      </c>
      <c r="C5940" s="223"/>
      <c r="D5940" s="224" t="str">
        <f t="shared" si="1783"/>
        <v/>
      </c>
      <c r="E5940" s="225"/>
      <c r="F5940" s="226">
        <f t="shared" si="1784"/>
        <v>0</v>
      </c>
      <c r="G5940" s="286">
        <f t="shared" si="1785"/>
        <v>0</v>
      </c>
    </row>
    <row r="5941" spans="1:7" s="229" customFormat="1" ht="24" customHeight="1" x14ac:dyDescent="0.2">
      <c r="A5941" s="224" t="str">
        <f t="shared" si="1781"/>
        <v/>
      </c>
      <c r="B5941" s="222" t="str">
        <f t="shared" si="1782"/>
        <v/>
      </c>
      <c r="C5941" s="223"/>
      <c r="D5941" s="224" t="str">
        <f t="shared" si="1783"/>
        <v/>
      </c>
      <c r="E5941" s="225"/>
      <c r="F5941" s="226">
        <f t="shared" si="1784"/>
        <v>0</v>
      </c>
      <c r="G5941" s="286">
        <f t="shared" si="1785"/>
        <v>0</v>
      </c>
    </row>
    <row r="5942" spans="1:7" s="229" customFormat="1" ht="24" customHeight="1" x14ac:dyDescent="0.2">
      <c r="A5942" s="224" t="str">
        <f t="shared" si="1781"/>
        <v/>
      </c>
      <c r="B5942" s="222" t="str">
        <f t="shared" si="1782"/>
        <v/>
      </c>
      <c r="C5942" s="223"/>
      <c r="D5942" s="224" t="str">
        <f t="shared" si="1783"/>
        <v/>
      </c>
      <c r="E5942" s="225"/>
      <c r="F5942" s="226">
        <f t="shared" si="1784"/>
        <v>0</v>
      </c>
      <c r="G5942" s="286">
        <f t="shared" si="1785"/>
        <v>0</v>
      </c>
    </row>
    <row r="5943" spans="1:7" s="229" customFormat="1" ht="24" customHeight="1" x14ac:dyDescent="0.2">
      <c r="A5943" s="224" t="str">
        <f t="shared" si="1781"/>
        <v/>
      </c>
      <c r="B5943" s="222" t="str">
        <f t="shared" si="1782"/>
        <v/>
      </c>
      <c r="C5943" s="223"/>
      <c r="D5943" s="224" t="str">
        <f t="shared" si="1783"/>
        <v/>
      </c>
      <c r="E5943" s="225"/>
      <c r="F5943" s="226">
        <f t="shared" si="1784"/>
        <v>0</v>
      </c>
      <c r="G5943" s="286">
        <f t="shared" si="1785"/>
        <v>0</v>
      </c>
    </row>
    <row r="5944" spans="1:7" s="229" customFormat="1" ht="24" customHeight="1" x14ac:dyDescent="0.2">
      <c r="A5944" s="224" t="str">
        <f t="shared" si="1781"/>
        <v/>
      </c>
      <c r="B5944" s="222" t="str">
        <f t="shared" si="1782"/>
        <v/>
      </c>
      <c r="C5944" s="223"/>
      <c r="D5944" s="224" t="str">
        <f t="shared" si="1783"/>
        <v/>
      </c>
      <c r="E5944" s="225"/>
      <c r="F5944" s="226">
        <f t="shared" si="1784"/>
        <v>0</v>
      </c>
      <c r="G5944" s="286">
        <f t="shared" si="1785"/>
        <v>0</v>
      </c>
    </row>
    <row r="5945" spans="1:7" s="229" customFormat="1" ht="24" customHeight="1" x14ac:dyDescent="0.2">
      <c r="A5945" s="224" t="str">
        <f t="shared" si="1781"/>
        <v/>
      </c>
      <c r="B5945" s="222" t="str">
        <f t="shared" si="1782"/>
        <v/>
      </c>
      <c r="C5945" s="223"/>
      <c r="D5945" s="224" t="str">
        <f t="shared" si="1783"/>
        <v/>
      </c>
      <c r="E5945" s="225"/>
      <c r="F5945" s="226">
        <f t="shared" si="1784"/>
        <v>0</v>
      </c>
      <c r="G5945" s="286">
        <f t="shared" si="1785"/>
        <v>0</v>
      </c>
    </row>
    <row r="5946" spans="1:7" s="229" customFormat="1" ht="24" customHeight="1" x14ac:dyDescent="0.2">
      <c r="A5946" s="224" t="str">
        <f t="shared" si="1781"/>
        <v/>
      </c>
      <c r="B5946" s="222" t="str">
        <f t="shared" si="1782"/>
        <v/>
      </c>
      <c r="C5946" s="223"/>
      <c r="D5946" s="224" t="str">
        <f t="shared" si="1783"/>
        <v/>
      </c>
      <c r="E5946" s="225"/>
      <c r="F5946" s="226">
        <f t="shared" si="1784"/>
        <v>0</v>
      </c>
      <c r="G5946" s="286">
        <f t="shared" si="1785"/>
        <v>0</v>
      </c>
    </row>
    <row r="5947" spans="1:7" ht="24" customHeight="1" x14ac:dyDescent="0.2">
      <c r="A5947" s="290"/>
      <c r="B5947" s="97"/>
      <c r="D5947" s="97"/>
      <c r="E5947" s="98"/>
      <c r="F5947" s="273" t="s">
        <v>33</v>
      </c>
      <c r="G5947" s="288">
        <f>SUBTOTAL(9,G5938:G5946)</f>
        <v>0</v>
      </c>
    </row>
    <row r="5948" spans="1:7" ht="24" customHeight="1" x14ac:dyDescent="0.2">
      <c r="A5948" s="291"/>
      <c r="B5948" s="97"/>
      <c r="D5948" s="97"/>
      <c r="E5948" s="98"/>
      <c r="G5948" s="289"/>
    </row>
    <row r="5949" spans="1:7" ht="24" customHeight="1" x14ac:dyDescent="0.2">
      <c r="A5949" s="292" t="str">
        <f>B5907</f>
        <v/>
      </c>
      <c r="B5949" s="293" t="str">
        <f>C5907</f>
        <v/>
      </c>
      <c r="C5949" s="104"/>
      <c r="D5949" s="104" t="s">
        <v>34</v>
      </c>
      <c r="E5949" s="105"/>
      <c r="F5949" s="295" t="s">
        <v>35</v>
      </c>
      <c r="G5949" s="294">
        <f>SUBTOTAL(9,G5912:G5948)</f>
        <v>0</v>
      </c>
    </row>
    <row r="5951" spans="1:7" ht="24" customHeight="1" x14ac:dyDescent="0.2">
      <c r="A5951" s="274" t="s">
        <v>37</v>
      </c>
      <c r="B5951" s="275"/>
      <c r="C5951" s="275"/>
      <c r="D5951" s="275"/>
      <c r="E5951" s="275"/>
      <c r="F5951" s="275"/>
      <c r="G5951" s="276"/>
    </row>
    <row r="5952" spans="1:7" ht="24" customHeight="1" x14ac:dyDescent="0.2">
      <c r="A5952" s="277" t="s">
        <v>602</v>
      </c>
      <c r="B5952" s="93" t="str">
        <f>Comitente</f>
        <v>DIRECCION PROVINCIAL DE ESPACIOS VERDES</v>
      </c>
      <c r="C5952" s="89"/>
      <c r="D5952" s="94"/>
      <c r="E5952" s="94"/>
      <c r="F5952" s="95"/>
      <c r="G5952" s="278"/>
    </row>
    <row r="5953" spans="1:123" ht="24" customHeight="1" x14ac:dyDescent="0.2">
      <c r="A5953" s="277" t="s">
        <v>603</v>
      </c>
      <c r="B5953" s="93">
        <f>Contratista</f>
        <v>0</v>
      </c>
      <c r="C5953" s="90"/>
      <c r="D5953" s="90"/>
      <c r="E5953" s="90"/>
      <c r="F5953" s="96"/>
      <c r="G5953" s="279"/>
    </row>
    <row r="5954" spans="1:123" ht="24" customHeight="1" x14ac:dyDescent="0.2">
      <c r="A5954" s="277" t="s">
        <v>24</v>
      </c>
      <c r="B5954" s="93" t="str">
        <f>Obra</f>
        <v>MANTENIMIENTO DEL ÁREA VERDE Y SISITEMA DE RIEGO DEL 
PARQUE BELGRANO E INFINITO POR DESCUBRIR - RENGLON 3</v>
      </c>
      <c r="C5954" s="90"/>
      <c r="D5954" s="90"/>
      <c r="E5954" s="90"/>
      <c r="F5954" s="96" t="s">
        <v>38</v>
      </c>
      <c r="G5954" s="280">
        <f>Fecha_Base</f>
        <v>44908</v>
      </c>
    </row>
    <row r="5955" spans="1:123" ht="24" customHeight="1" x14ac:dyDescent="0.2">
      <c r="A5955" s="281" t="s">
        <v>601</v>
      </c>
      <c r="B5955" s="91" t="str">
        <f>Ubicación</f>
        <v>CAPITAL</v>
      </c>
      <c r="C5955" s="91"/>
      <c r="D5955" s="97"/>
      <c r="E5955" s="98"/>
      <c r="G5955" s="282"/>
    </row>
    <row r="5956" spans="1:123" ht="24" customHeight="1" x14ac:dyDescent="0.2">
      <c r="A5956" s="281" t="s">
        <v>39</v>
      </c>
      <c r="B5956" s="100" t="str">
        <f>IFERROR(VALUE(LEFT(B5957,FIND(".",B5957)-1)),"")</f>
        <v/>
      </c>
      <c r="C5956" s="92" t="str">
        <f>IFERROR(VLOOKUP(B5956,Tabla_CyP,2,FALSE),"")</f>
        <v/>
      </c>
      <c r="E5956" s="98"/>
      <c r="G5956" s="282"/>
    </row>
    <row r="5957" spans="1:123" ht="24" customHeight="1" x14ac:dyDescent="0.2">
      <c r="A5957" s="281" t="s">
        <v>25</v>
      </c>
      <c r="B5957" s="101" t="str">
        <f>IFERROR(VLOOKUP(COUNTIF($A$1:A5957,"ANALISIS DE PRECIOS"),Tabla_NumeroItem,2,FALSE),"")</f>
        <v/>
      </c>
      <c r="C5957" s="92" t="str">
        <f>IFERROR(VLOOKUP(B5957,Tabla_CyP,2,FALSE),"")</f>
        <v/>
      </c>
      <c r="D5957" s="97"/>
      <c r="E5957" s="98"/>
      <c r="F5957" s="96" t="s">
        <v>26</v>
      </c>
      <c r="G5957" s="283" t="str">
        <f>IFERROR(VLOOKUP(B5957,Tabla_CyP,4,FALSE),"")</f>
        <v/>
      </c>
    </row>
    <row r="5958" spans="1:123" ht="24" customHeight="1" x14ac:dyDescent="0.2">
      <c r="A5958" s="281"/>
      <c r="B5958" s="91"/>
      <c r="D5958" s="97"/>
      <c r="E5958" s="98"/>
      <c r="G5958" s="282"/>
    </row>
    <row r="5959" spans="1:123" ht="24" customHeight="1" x14ac:dyDescent="0.2">
      <c r="A5959" s="331" t="s">
        <v>507</v>
      </c>
      <c r="B5959" s="332"/>
      <c r="C5959" s="333" t="s">
        <v>0</v>
      </c>
      <c r="D5959" s="333" t="s">
        <v>27</v>
      </c>
      <c r="E5959" s="335" t="s">
        <v>28</v>
      </c>
      <c r="F5959" s="337" t="s">
        <v>29</v>
      </c>
      <c r="G5959" s="337" t="s">
        <v>30</v>
      </c>
    </row>
    <row r="5960" spans="1:123" s="97" customFormat="1" ht="24" customHeight="1" x14ac:dyDescent="0.2">
      <c r="A5960" s="102" t="s">
        <v>508</v>
      </c>
      <c r="B5960" s="102" t="s">
        <v>509</v>
      </c>
      <c r="C5960" s="334"/>
      <c r="D5960" s="334"/>
      <c r="E5960" s="336"/>
      <c r="F5960" s="338"/>
      <c r="G5960" s="338"/>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284"/>
      <c r="B5961" s="103"/>
      <c r="C5961" s="143" t="s">
        <v>604</v>
      </c>
      <c r="D5961" s="104"/>
      <c r="E5961" s="105"/>
      <c r="F5961" s="106"/>
      <c r="G5961" s="285"/>
    </row>
    <row r="5962" spans="1:123" s="229" customFormat="1" ht="24" customHeight="1" x14ac:dyDescent="0.2">
      <c r="A5962" s="224" t="str">
        <f t="shared" ref="A5962:A5975" si="1786">IFERROR(VLOOKUP(C5962,Tabla_Insumos,4,FALSE),"")</f>
        <v/>
      </c>
      <c r="B5962" s="222" t="str">
        <f>IFERROR(VLOOKUP(C5962,Tabla_Insumos,5,FALSE),"")</f>
        <v/>
      </c>
      <c r="C5962" s="223"/>
      <c r="D5962" s="224" t="str">
        <f t="shared" ref="D5962:D5975" si="1787">IFERROR(VLOOKUP(C5962,Tabla_Insumos,2,FALSE),"")</f>
        <v/>
      </c>
      <c r="E5962" s="225"/>
      <c r="F5962" s="226">
        <f t="shared" ref="F5962:F5975" si="1788">IFERROR(VLOOKUP(C5962,Tabla_Insumos,3,FALSE),0)</f>
        <v>0</v>
      </c>
      <c r="G5962" s="286">
        <f>ROUND(E5962*F5962,2)</f>
        <v>0</v>
      </c>
    </row>
    <row r="5963" spans="1:123" s="229" customFormat="1" ht="24" customHeight="1" x14ac:dyDescent="0.2">
      <c r="A5963" s="224" t="str">
        <f t="shared" si="1786"/>
        <v/>
      </c>
      <c r="B5963" s="222" t="str">
        <f t="shared" ref="B5963:B5975" si="1789">IFERROR(VLOOKUP(C5963,Tabla_Insumos,5,FALSE),"")</f>
        <v/>
      </c>
      <c r="C5963" s="223"/>
      <c r="D5963" s="224" t="str">
        <f t="shared" si="1787"/>
        <v/>
      </c>
      <c r="E5963" s="225"/>
      <c r="F5963" s="226">
        <f t="shared" si="1788"/>
        <v>0</v>
      </c>
      <c r="G5963" s="286">
        <f t="shared" ref="G5963:G5975" si="1790">ROUND(E5963*F5963,2)</f>
        <v>0</v>
      </c>
    </row>
    <row r="5964" spans="1:123" s="229" customFormat="1" ht="24" customHeight="1" x14ac:dyDescent="0.2">
      <c r="A5964" s="224" t="str">
        <f t="shared" si="1786"/>
        <v/>
      </c>
      <c r="B5964" s="222" t="str">
        <f t="shared" si="1789"/>
        <v/>
      </c>
      <c r="C5964" s="223"/>
      <c r="D5964" s="224" t="str">
        <f t="shared" si="1787"/>
        <v/>
      </c>
      <c r="E5964" s="225"/>
      <c r="F5964" s="226">
        <f t="shared" si="1788"/>
        <v>0</v>
      </c>
      <c r="G5964" s="286">
        <f t="shared" si="1790"/>
        <v>0</v>
      </c>
    </row>
    <row r="5965" spans="1:123" s="229" customFormat="1" ht="24" customHeight="1" x14ac:dyDescent="0.2">
      <c r="A5965" s="224" t="str">
        <f t="shared" si="1786"/>
        <v/>
      </c>
      <c r="B5965" s="222" t="str">
        <f t="shared" si="1789"/>
        <v/>
      </c>
      <c r="C5965" s="223"/>
      <c r="D5965" s="224" t="str">
        <f t="shared" si="1787"/>
        <v/>
      </c>
      <c r="E5965" s="225"/>
      <c r="F5965" s="226">
        <f t="shared" si="1788"/>
        <v>0</v>
      </c>
      <c r="G5965" s="286">
        <f t="shared" si="1790"/>
        <v>0</v>
      </c>
    </row>
    <row r="5966" spans="1:123" s="229" customFormat="1" ht="24" customHeight="1" x14ac:dyDescent="0.2">
      <c r="A5966" s="224" t="str">
        <f t="shared" si="1786"/>
        <v/>
      </c>
      <c r="B5966" s="222" t="str">
        <f t="shared" si="1789"/>
        <v/>
      </c>
      <c r="C5966" s="223"/>
      <c r="D5966" s="224" t="str">
        <f t="shared" si="1787"/>
        <v/>
      </c>
      <c r="E5966" s="225"/>
      <c r="F5966" s="226">
        <f t="shared" si="1788"/>
        <v>0</v>
      </c>
      <c r="G5966" s="286">
        <f t="shared" si="1790"/>
        <v>0</v>
      </c>
    </row>
    <row r="5967" spans="1:123" s="229" customFormat="1" ht="24" customHeight="1" x14ac:dyDescent="0.2">
      <c r="A5967" s="224" t="str">
        <f t="shared" si="1786"/>
        <v/>
      </c>
      <c r="B5967" s="222" t="str">
        <f t="shared" si="1789"/>
        <v/>
      </c>
      <c r="C5967" s="223"/>
      <c r="D5967" s="224" t="str">
        <f t="shared" si="1787"/>
        <v/>
      </c>
      <c r="E5967" s="225"/>
      <c r="F5967" s="226">
        <f t="shared" si="1788"/>
        <v>0</v>
      </c>
      <c r="G5967" s="286">
        <f t="shared" si="1790"/>
        <v>0</v>
      </c>
    </row>
    <row r="5968" spans="1:123" s="229" customFormat="1" ht="24" customHeight="1" x14ac:dyDescent="0.2">
      <c r="A5968" s="224" t="str">
        <f t="shared" si="1786"/>
        <v/>
      </c>
      <c r="B5968" s="222" t="str">
        <f t="shared" si="1789"/>
        <v/>
      </c>
      <c r="C5968" s="223"/>
      <c r="D5968" s="224" t="str">
        <f t="shared" si="1787"/>
        <v/>
      </c>
      <c r="E5968" s="225"/>
      <c r="F5968" s="226">
        <f t="shared" si="1788"/>
        <v>0</v>
      </c>
      <c r="G5968" s="286">
        <f t="shared" si="1790"/>
        <v>0</v>
      </c>
    </row>
    <row r="5969" spans="1:7" s="229" customFormat="1" ht="24" customHeight="1" x14ac:dyDescent="0.2">
      <c r="A5969" s="224" t="str">
        <f t="shared" si="1786"/>
        <v/>
      </c>
      <c r="B5969" s="222" t="str">
        <f t="shared" si="1789"/>
        <v/>
      </c>
      <c r="C5969" s="223"/>
      <c r="D5969" s="224" t="str">
        <f t="shared" si="1787"/>
        <v/>
      </c>
      <c r="E5969" s="225"/>
      <c r="F5969" s="226">
        <f t="shared" si="1788"/>
        <v>0</v>
      </c>
      <c r="G5969" s="286">
        <f t="shared" si="1790"/>
        <v>0</v>
      </c>
    </row>
    <row r="5970" spans="1:7" s="229" customFormat="1" ht="24" customHeight="1" x14ac:dyDescent="0.2">
      <c r="A5970" s="224" t="str">
        <f t="shared" si="1786"/>
        <v/>
      </c>
      <c r="B5970" s="222" t="str">
        <f t="shared" si="1789"/>
        <v/>
      </c>
      <c r="C5970" s="223"/>
      <c r="D5970" s="224" t="str">
        <f t="shared" si="1787"/>
        <v/>
      </c>
      <c r="E5970" s="225"/>
      <c r="F5970" s="226">
        <f t="shared" si="1788"/>
        <v>0</v>
      </c>
      <c r="G5970" s="286">
        <f t="shared" si="1790"/>
        <v>0</v>
      </c>
    </row>
    <row r="5971" spans="1:7" s="229" customFormat="1" ht="24" customHeight="1" x14ac:dyDescent="0.2">
      <c r="A5971" s="224" t="str">
        <f t="shared" si="1786"/>
        <v/>
      </c>
      <c r="B5971" s="222" t="str">
        <f t="shared" si="1789"/>
        <v/>
      </c>
      <c r="C5971" s="223"/>
      <c r="D5971" s="224" t="str">
        <f t="shared" si="1787"/>
        <v/>
      </c>
      <c r="E5971" s="225"/>
      <c r="F5971" s="226">
        <f t="shared" si="1788"/>
        <v>0</v>
      </c>
      <c r="G5971" s="286">
        <f t="shared" si="1790"/>
        <v>0</v>
      </c>
    </row>
    <row r="5972" spans="1:7" s="229" customFormat="1" ht="24" customHeight="1" x14ac:dyDescent="0.2">
      <c r="A5972" s="224" t="str">
        <f t="shared" si="1786"/>
        <v/>
      </c>
      <c r="B5972" s="222" t="str">
        <f t="shared" si="1789"/>
        <v/>
      </c>
      <c r="C5972" s="223"/>
      <c r="D5972" s="224" t="str">
        <f t="shared" si="1787"/>
        <v/>
      </c>
      <c r="E5972" s="225"/>
      <c r="F5972" s="226">
        <f t="shared" si="1788"/>
        <v>0</v>
      </c>
      <c r="G5972" s="286">
        <f t="shared" si="1790"/>
        <v>0</v>
      </c>
    </row>
    <row r="5973" spans="1:7" s="229" customFormat="1" ht="24" customHeight="1" x14ac:dyDescent="0.2">
      <c r="A5973" s="224" t="str">
        <f t="shared" si="1786"/>
        <v/>
      </c>
      <c r="B5973" s="222" t="str">
        <f t="shared" si="1789"/>
        <v/>
      </c>
      <c r="C5973" s="223"/>
      <c r="D5973" s="224" t="str">
        <f t="shared" si="1787"/>
        <v/>
      </c>
      <c r="E5973" s="225"/>
      <c r="F5973" s="226">
        <f t="shared" si="1788"/>
        <v>0</v>
      </c>
      <c r="G5973" s="286">
        <f t="shared" si="1790"/>
        <v>0</v>
      </c>
    </row>
    <row r="5974" spans="1:7" s="229" customFormat="1" ht="24" customHeight="1" x14ac:dyDescent="0.2">
      <c r="A5974" s="224" t="str">
        <f t="shared" si="1786"/>
        <v/>
      </c>
      <c r="B5974" s="222" t="str">
        <f t="shared" si="1789"/>
        <v/>
      </c>
      <c r="C5974" s="223"/>
      <c r="D5974" s="224" t="str">
        <f t="shared" si="1787"/>
        <v/>
      </c>
      <c r="E5974" s="225"/>
      <c r="F5974" s="226">
        <f t="shared" si="1788"/>
        <v>0</v>
      </c>
      <c r="G5974" s="286">
        <f t="shared" si="1790"/>
        <v>0</v>
      </c>
    </row>
    <row r="5975" spans="1:7" s="229" customFormat="1" ht="24" customHeight="1" x14ac:dyDescent="0.2">
      <c r="A5975" s="224" t="str">
        <f t="shared" si="1786"/>
        <v/>
      </c>
      <c r="B5975" s="222" t="str">
        <f t="shared" si="1789"/>
        <v/>
      </c>
      <c r="C5975" s="223"/>
      <c r="D5975" s="224" t="str">
        <f t="shared" si="1787"/>
        <v/>
      </c>
      <c r="E5975" s="225"/>
      <c r="F5975" s="227">
        <f t="shared" si="1788"/>
        <v>0</v>
      </c>
      <c r="G5975" s="286">
        <f t="shared" si="1790"/>
        <v>0</v>
      </c>
    </row>
    <row r="5976" spans="1:7" ht="24" customHeight="1" x14ac:dyDescent="0.2">
      <c r="A5976" s="287"/>
      <c r="D5976" s="97"/>
      <c r="E5976" s="98"/>
      <c r="F5976" s="273" t="s">
        <v>31</v>
      </c>
      <c r="G5976" s="288">
        <f>SUBTOTAL(9,G5962:G5975)</f>
        <v>0</v>
      </c>
    </row>
    <row r="5977" spans="1:7" ht="24" customHeight="1" x14ac:dyDescent="0.2">
      <c r="A5977" s="287"/>
      <c r="C5977" s="107" t="s">
        <v>605</v>
      </c>
      <c r="D5977" s="97"/>
      <c r="E5977" s="98"/>
      <c r="G5977" s="289"/>
    </row>
    <row r="5978" spans="1:7" s="229" customFormat="1" ht="24" customHeight="1" x14ac:dyDescent="0.2">
      <c r="A5978" s="224" t="str">
        <f t="shared" ref="A5978:A5985" si="1791">IFERROR(VLOOKUP(C5978,Tabla_Insumos,4,FALSE),"")</f>
        <v/>
      </c>
      <c r="B5978" s="222">
        <f t="shared" ref="B5978:B5985" si="1792">IFERROR(VLOOKUP(A5978,Tabla_Indices,5,FALSE),"")</f>
        <v>0</v>
      </c>
      <c r="C5978" s="223"/>
      <c r="D5978" s="224" t="str">
        <f t="shared" ref="D5978:D5985" si="1793">IFERROR(VLOOKUP(C5978,Tabla_Insumos,2,FALSE),"")</f>
        <v/>
      </c>
      <c r="E5978" s="225"/>
      <c r="F5978" s="228">
        <f t="shared" ref="F5978:F5985" si="1794">IFERROR(VLOOKUP(C5978,Tabla_Insumos,3,FALSE),0)</f>
        <v>0</v>
      </c>
      <c r="G5978" s="286">
        <f>ROUND(E5978*F5978,2)</f>
        <v>0</v>
      </c>
    </row>
    <row r="5979" spans="1:7" s="229" customFormat="1" ht="24" customHeight="1" x14ac:dyDescent="0.2">
      <c r="A5979" s="224" t="str">
        <f t="shared" si="1791"/>
        <v/>
      </c>
      <c r="B5979" s="222">
        <f t="shared" si="1792"/>
        <v>0</v>
      </c>
      <c r="C5979" s="223"/>
      <c r="D5979" s="224" t="str">
        <f t="shared" si="1793"/>
        <v/>
      </c>
      <c r="E5979" s="225"/>
      <c r="F5979" s="228">
        <f t="shared" si="1794"/>
        <v>0</v>
      </c>
      <c r="G5979" s="286">
        <f>ROUND(E5979*F5979,2)</f>
        <v>0</v>
      </c>
    </row>
    <row r="5980" spans="1:7" s="229" customFormat="1" ht="24" customHeight="1" x14ac:dyDescent="0.2">
      <c r="A5980" s="224" t="str">
        <f t="shared" si="1791"/>
        <v/>
      </c>
      <c r="B5980" s="222">
        <f t="shared" si="1792"/>
        <v>0</v>
      </c>
      <c r="C5980" s="223"/>
      <c r="D5980" s="224" t="str">
        <f t="shared" si="1793"/>
        <v/>
      </c>
      <c r="E5980" s="225"/>
      <c r="F5980" s="228">
        <f t="shared" si="1794"/>
        <v>0</v>
      </c>
      <c r="G5980" s="286">
        <f t="shared" ref="G5980:G5985" si="1795">ROUND(E5980*F5980,2)</f>
        <v>0</v>
      </c>
    </row>
    <row r="5981" spans="1:7" s="229" customFormat="1" ht="24" customHeight="1" x14ac:dyDescent="0.2">
      <c r="A5981" s="224" t="str">
        <f t="shared" si="1791"/>
        <v/>
      </c>
      <c r="B5981" s="222">
        <f t="shared" si="1792"/>
        <v>0</v>
      </c>
      <c r="C5981" s="223"/>
      <c r="D5981" s="224" t="str">
        <f t="shared" si="1793"/>
        <v/>
      </c>
      <c r="E5981" s="225"/>
      <c r="F5981" s="228">
        <f t="shared" si="1794"/>
        <v>0</v>
      </c>
      <c r="G5981" s="286">
        <f t="shared" si="1795"/>
        <v>0</v>
      </c>
    </row>
    <row r="5982" spans="1:7" s="229" customFormat="1" ht="24" customHeight="1" x14ac:dyDescent="0.2">
      <c r="A5982" s="224" t="str">
        <f t="shared" si="1791"/>
        <v/>
      </c>
      <c r="B5982" s="222">
        <f t="shared" si="1792"/>
        <v>0</v>
      </c>
      <c r="C5982" s="223"/>
      <c r="D5982" s="224" t="str">
        <f t="shared" si="1793"/>
        <v/>
      </c>
      <c r="E5982" s="225"/>
      <c r="F5982" s="226">
        <f t="shared" si="1794"/>
        <v>0</v>
      </c>
      <c r="G5982" s="286">
        <f t="shared" si="1795"/>
        <v>0</v>
      </c>
    </row>
    <row r="5983" spans="1:7" s="229" customFormat="1" ht="24" customHeight="1" x14ac:dyDescent="0.2">
      <c r="A5983" s="224" t="str">
        <f t="shared" si="1791"/>
        <v/>
      </c>
      <c r="B5983" s="222">
        <f t="shared" si="1792"/>
        <v>0</v>
      </c>
      <c r="C5983" s="223"/>
      <c r="D5983" s="224" t="str">
        <f t="shared" si="1793"/>
        <v/>
      </c>
      <c r="E5983" s="225"/>
      <c r="F5983" s="226">
        <f t="shared" si="1794"/>
        <v>0</v>
      </c>
      <c r="G5983" s="286">
        <f t="shared" si="1795"/>
        <v>0</v>
      </c>
    </row>
    <row r="5984" spans="1:7" s="229" customFormat="1" ht="24" customHeight="1" x14ac:dyDescent="0.2">
      <c r="A5984" s="224" t="str">
        <f t="shared" si="1791"/>
        <v/>
      </c>
      <c r="B5984" s="222">
        <f t="shared" si="1792"/>
        <v>0</v>
      </c>
      <c r="C5984" s="223"/>
      <c r="D5984" s="224" t="str">
        <f t="shared" si="1793"/>
        <v/>
      </c>
      <c r="E5984" s="225"/>
      <c r="F5984" s="226">
        <f t="shared" si="1794"/>
        <v>0</v>
      </c>
      <c r="G5984" s="286">
        <f t="shared" si="1795"/>
        <v>0</v>
      </c>
    </row>
    <row r="5985" spans="1:7" s="229" customFormat="1" ht="24" customHeight="1" x14ac:dyDescent="0.2">
      <c r="A5985" s="224" t="str">
        <f t="shared" si="1791"/>
        <v/>
      </c>
      <c r="B5985" s="222">
        <f t="shared" si="1792"/>
        <v>0</v>
      </c>
      <c r="C5985" s="223"/>
      <c r="D5985" s="224" t="str">
        <f t="shared" si="1793"/>
        <v/>
      </c>
      <c r="E5985" s="225"/>
      <c r="F5985" s="226">
        <f t="shared" si="1794"/>
        <v>0</v>
      </c>
      <c r="G5985" s="286">
        <f t="shared" si="1795"/>
        <v>0</v>
      </c>
    </row>
    <row r="5986" spans="1:7" ht="24" customHeight="1" x14ac:dyDescent="0.2">
      <c r="A5986" s="287"/>
      <c r="D5986" s="97"/>
      <c r="E5986" s="98"/>
      <c r="F5986" s="273" t="s">
        <v>32</v>
      </c>
      <c r="G5986" s="288">
        <f>SUBTOTAL(9,G5978:G5985)</f>
        <v>0</v>
      </c>
    </row>
    <row r="5987" spans="1:7" ht="24" customHeight="1" x14ac:dyDescent="0.2">
      <c r="A5987" s="287"/>
      <c r="C5987" s="107" t="s">
        <v>606</v>
      </c>
      <c r="D5987" s="97"/>
      <c r="E5987" s="98"/>
      <c r="G5987" s="289"/>
    </row>
    <row r="5988" spans="1:7" s="229" customFormat="1" ht="24" customHeight="1" x14ac:dyDescent="0.2">
      <c r="A5988" s="224" t="str">
        <f t="shared" ref="A5988:A5996" si="1796">IFERROR(VLOOKUP(C5988,Tabla_Insumos,4,FALSE),"")</f>
        <v/>
      </c>
      <c r="B5988" s="222" t="str">
        <f t="shared" ref="B5988:B5996" si="1797">IFERROR(VLOOKUP(C5988,Tabla_Insumos,5,FALSE),"")</f>
        <v/>
      </c>
      <c r="C5988" s="223"/>
      <c r="D5988" s="224" t="str">
        <f t="shared" ref="D5988:D5996" si="1798">IFERROR(VLOOKUP(C5988,Tabla_Insumos,2,FALSE),"")</f>
        <v/>
      </c>
      <c r="E5988" s="225"/>
      <c r="F5988" s="226">
        <f t="shared" ref="F5988:F5996" si="1799">IFERROR(VLOOKUP(C5988,Tabla_Insumos,3,FALSE),0)</f>
        <v>0</v>
      </c>
      <c r="G5988" s="286">
        <f t="shared" ref="G5988:G5996" si="1800">ROUND(E5988*F5988,2)</f>
        <v>0</v>
      </c>
    </row>
    <row r="5989" spans="1:7" s="229" customFormat="1" ht="24" customHeight="1" x14ac:dyDescent="0.2">
      <c r="A5989" s="224" t="str">
        <f t="shared" si="1796"/>
        <v/>
      </c>
      <c r="B5989" s="222" t="str">
        <f t="shared" si="1797"/>
        <v/>
      </c>
      <c r="C5989" s="223"/>
      <c r="D5989" s="224" t="str">
        <f t="shared" si="1798"/>
        <v/>
      </c>
      <c r="E5989" s="225"/>
      <c r="F5989" s="226">
        <f t="shared" si="1799"/>
        <v>0</v>
      </c>
      <c r="G5989" s="286">
        <f t="shared" si="1800"/>
        <v>0</v>
      </c>
    </row>
    <row r="5990" spans="1:7" s="229" customFormat="1" ht="24" customHeight="1" x14ac:dyDescent="0.2">
      <c r="A5990" s="224" t="str">
        <f t="shared" si="1796"/>
        <v/>
      </c>
      <c r="B5990" s="222" t="str">
        <f t="shared" si="1797"/>
        <v/>
      </c>
      <c r="C5990" s="223"/>
      <c r="D5990" s="224" t="str">
        <f t="shared" si="1798"/>
        <v/>
      </c>
      <c r="E5990" s="225"/>
      <c r="F5990" s="226">
        <f t="shared" si="1799"/>
        <v>0</v>
      </c>
      <c r="G5990" s="286">
        <f t="shared" si="1800"/>
        <v>0</v>
      </c>
    </row>
    <row r="5991" spans="1:7" s="229" customFormat="1" ht="24" customHeight="1" x14ac:dyDescent="0.2">
      <c r="A5991" s="224" t="str">
        <f t="shared" si="1796"/>
        <v/>
      </c>
      <c r="B5991" s="222" t="str">
        <f t="shared" si="1797"/>
        <v/>
      </c>
      <c r="C5991" s="223"/>
      <c r="D5991" s="224" t="str">
        <f t="shared" si="1798"/>
        <v/>
      </c>
      <c r="E5991" s="225"/>
      <c r="F5991" s="226">
        <f t="shared" si="1799"/>
        <v>0</v>
      </c>
      <c r="G5991" s="286">
        <f t="shared" si="1800"/>
        <v>0</v>
      </c>
    </row>
    <row r="5992" spans="1:7" s="229" customFormat="1" ht="24" customHeight="1" x14ac:dyDescent="0.2">
      <c r="A5992" s="224" t="str">
        <f t="shared" si="1796"/>
        <v/>
      </c>
      <c r="B5992" s="222" t="str">
        <f t="shared" si="1797"/>
        <v/>
      </c>
      <c r="C5992" s="223"/>
      <c r="D5992" s="224" t="str">
        <f t="shared" si="1798"/>
        <v/>
      </c>
      <c r="E5992" s="225"/>
      <c r="F5992" s="226">
        <f t="shared" si="1799"/>
        <v>0</v>
      </c>
      <c r="G5992" s="286">
        <f t="shared" si="1800"/>
        <v>0</v>
      </c>
    </row>
    <row r="5993" spans="1:7" s="229" customFormat="1" ht="24" customHeight="1" x14ac:dyDescent="0.2">
      <c r="A5993" s="224" t="str">
        <f t="shared" si="1796"/>
        <v/>
      </c>
      <c r="B5993" s="222" t="str">
        <f t="shared" si="1797"/>
        <v/>
      </c>
      <c r="C5993" s="223"/>
      <c r="D5993" s="224" t="str">
        <f t="shared" si="1798"/>
        <v/>
      </c>
      <c r="E5993" s="225"/>
      <c r="F5993" s="226">
        <f t="shared" si="1799"/>
        <v>0</v>
      </c>
      <c r="G5993" s="286">
        <f t="shared" si="1800"/>
        <v>0</v>
      </c>
    </row>
    <row r="5994" spans="1:7" s="229" customFormat="1" ht="24" customHeight="1" x14ac:dyDescent="0.2">
      <c r="A5994" s="224" t="str">
        <f t="shared" si="1796"/>
        <v/>
      </c>
      <c r="B5994" s="222" t="str">
        <f t="shared" si="1797"/>
        <v/>
      </c>
      <c r="C5994" s="223"/>
      <c r="D5994" s="224" t="str">
        <f t="shared" si="1798"/>
        <v/>
      </c>
      <c r="E5994" s="225"/>
      <c r="F5994" s="226">
        <f t="shared" si="1799"/>
        <v>0</v>
      </c>
      <c r="G5994" s="286">
        <f t="shared" si="1800"/>
        <v>0</v>
      </c>
    </row>
    <row r="5995" spans="1:7" s="229" customFormat="1" ht="24" customHeight="1" x14ac:dyDescent="0.2">
      <c r="A5995" s="224" t="str">
        <f t="shared" si="1796"/>
        <v/>
      </c>
      <c r="B5995" s="222" t="str">
        <f t="shared" si="1797"/>
        <v/>
      </c>
      <c r="C5995" s="223"/>
      <c r="D5995" s="224" t="str">
        <f t="shared" si="1798"/>
        <v/>
      </c>
      <c r="E5995" s="225"/>
      <c r="F5995" s="226">
        <f t="shared" si="1799"/>
        <v>0</v>
      </c>
      <c r="G5995" s="286">
        <f t="shared" si="1800"/>
        <v>0</v>
      </c>
    </row>
    <row r="5996" spans="1:7" s="229" customFormat="1" ht="24" customHeight="1" x14ac:dyDescent="0.2">
      <c r="A5996" s="224" t="str">
        <f t="shared" si="1796"/>
        <v/>
      </c>
      <c r="B5996" s="222" t="str">
        <f t="shared" si="1797"/>
        <v/>
      </c>
      <c r="C5996" s="223"/>
      <c r="D5996" s="224" t="str">
        <f t="shared" si="1798"/>
        <v/>
      </c>
      <c r="E5996" s="225"/>
      <c r="F5996" s="226">
        <f t="shared" si="1799"/>
        <v>0</v>
      </c>
      <c r="G5996" s="286">
        <f t="shared" si="1800"/>
        <v>0</v>
      </c>
    </row>
    <row r="5997" spans="1:7" ht="24" customHeight="1" x14ac:dyDescent="0.2">
      <c r="A5997" s="290"/>
      <c r="B5997" s="97"/>
      <c r="D5997" s="97"/>
      <c r="E5997" s="98"/>
      <c r="F5997" s="273" t="s">
        <v>33</v>
      </c>
      <c r="G5997" s="288">
        <f>SUBTOTAL(9,G5988:G5996)</f>
        <v>0</v>
      </c>
    </row>
    <row r="5998" spans="1:7" ht="24" customHeight="1" x14ac:dyDescent="0.2">
      <c r="A5998" s="291"/>
      <c r="B5998" s="97"/>
      <c r="D5998" s="97"/>
      <c r="E5998" s="98"/>
      <c r="G5998" s="289"/>
    </row>
    <row r="5999" spans="1:7" ht="24" customHeight="1" x14ac:dyDescent="0.2">
      <c r="A5999" s="292" t="str">
        <f>B5957</f>
        <v/>
      </c>
      <c r="B5999" s="293" t="str">
        <f>C5957</f>
        <v/>
      </c>
      <c r="C5999" s="104"/>
      <c r="D5999" s="104" t="s">
        <v>34</v>
      </c>
      <c r="E5999" s="105"/>
      <c r="F5999" s="295" t="s">
        <v>35</v>
      </c>
      <c r="G5999" s="294">
        <f>SUBTOTAL(9,G5962:G5998)</f>
        <v>0</v>
      </c>
    </row>
    <row r="6001" spans="1:123" ht="24" customHeight="1" x14ac:dyDescent="0.2">
      <c r="A6001" s="274" t="s">
        <v>37</v>
      </c>
      <c r="B6001" s="275"/>
      <c r="C6001" s="275"/>
      <c r="D6001" s="275"/>
      <c r="E6001" s="275"/>
      <c r="F6001" s="275"/>
      <c r="G6001" s="276"/>
    </row>
    <row r="6002" spans="1:123" ht="24" customHeight="1" x14ac:dyDescent="0.2">
      <c r="A6002" s="277" t="s">
        <v>602</v>
      </c>
      <c r="B6002" s="93" t="str">
        <f>Comitente</f>
        <v>DIRECCION PROVINCIAL DE ESPACIOS VERDES</v>
      </c>
      <c r="C6002" s="89"/>
      <c r="D6002" s="94"/>
      <c r="E6002" s="94"/>
      <c r="F6002" s="95"/>
      <c r="G6002" s="278"/>
    </row>
    <row r="6003" spans="1:123" ht="24" customHeight="1" x14ac:dyDescent="0.2">
      <c r="A6003" s="277" t="s">
        <v>603</v>
      </c>
      <c r="B6003" s="93">
        <f>Contratista</f>
        <v>0</v>
      </c>
      <c r="C6003" s="90"/>
      <c r="D6003" s="90"/>
      <c r="E6003" s="90"/>
      <c r="F6003" s="96"/>
      <c r="G6003" s="279"/>
    </row>
    <row r="6004" spans="1:123" ht="24" customHeight="1" x14ac:dyDescent="0.2">
      <c r="A6004" s="277" t="s">
        <v>24</v>
      </c>
      <c r="B6004" s="93" t="str">
        <f>Obra</f>
        <v>MANTENIMIENTO DEL ÁREA VERDE Y SISITEMA DE RIEGO DEL 
PARQUE BELGRANO E INFINITO POR DESCUBRIR - RENGLON 3</v>
      </c>
      <c r="C6004" s="90"/>
      <c r="D6004" s="90"/>
      <c r="E6004" s="90"/>
      <c r="F6004" s="96" t="s">
        <v>38</v>
      </c>
      <c r="G6004" s="280">
        <f>Fecha_Base</f>
        <v>44908</v>
      </c>
    </row>
    <row r="6005" spans="1:123" ht="24" customHeight="1" x14ac:dyDescent="0.2">
      <c r="A6005" s="281" t="s">
        <v>601</v>
      </c>
      <c r="B6005" s="91" t="str">
        <f>Ubicación</f>
        <v>CAPITAL</v>
      </c>
      <c r="C6005" s="91"/>
      <c r="D6005" s="97"/>
      <c r="E6005" s="98"/>
      <c r="G6005" s="282"/>
    </row>
    <row r="6006" spans="1:123" ht="24" customHeight="1" x14ac:dyDescent="0.2">
      <c r="A6006" s="281" t="s">
        <v>39</v>
      </c>
      <c r="B6006" s="100" t="str">
        <f>IFERROR(VALUE(LEFT(B6007,FIND(".",B6007)-1)),"")</f>
        <v/>
      </c>
      <c r="C6006" s="92" t="str">
        <f>IFERROR(VLOOKUP(B6006,Tabla_CyP,2,FALSE),"")</f>
        <v/>
      </c>
      <c r="E6006" s="98"/>
      <c r="G6006" s="282"/>
    </row>
    <row r="6007" spans="1:123" ht="24" customHeight="1" x14ac:dyDescent="0.2">
      <c r="A6007" s="281" t="s">
        <v>25</v>
      </c>
      <c r="B6007" s="101" t="str">
        <f>IFERROR(VLOOKUP(COUNTIF($A$1:A6007,"ANALISIS DE PRECIOS"),Tabla_NumeroItem,2,FALSE),"")</f>
        <v/>
      </c>
      <c r="C6007" s="92" t="str">
        <f>IFERROR(VLOOKUP(B6007,Tabla_CyP,2,FALSE),"")</f>
        <v/>
      </c>
      <c r="D6007" s="97"/>
      <c r="E6007" s="98"/>
      <c r="F6007" s="96" t="s">
        <v>26</v>
      </c>
      <c r="G6007" s="283" t="str">
        <f>IFERROR(VLOOKUP(B6007,Tabla_CyP,4,FALSE),"")</f>
        <v/>
      </c>
    </row>
    <row r="6008" spans="1:123" ht="24" customHeight="1" x14ac:dyDescent="0.2">
      <c r="A6008" s="281"/>
      <c r="B6008" s="91"/>
      <c r="D6008" s="97"/>
      <c r="E6008" s="98"/>
      <c r="G6008" s="282"/>
    </row>
    <row r="6009" spans="1:123" ht="24" customHeight="1" x14ac:dyDescent="0.2">
      <c r="A6009" s="331" t="s">
        <v>507</v>
      </c>
      <c r="B6009" s="332"/>
      <c r="C6009" s="333" t="s">
        <v>0</v>
      </c>
      <c r="D6009" s="333" t="s">
        <v>27</v>
      </c>
      <c r="E6009" s="335" t="s">
        <v>28</v>
      </c>
      <c r="F6009" s="337" t="s">
        <v>29</v>
      </c>
      <c r="G6009" s="337" t="s">
        <v>30</v>
      </c>
    </row>
    <row r="6010" spans="1:123" s="97" customFormat="1" ht="24" customHeight="1" x14ac:dyDescent="0.2">
      <c r="A6010" s="102" t="s">
        <v>508</v>
      </c>
      <c r="B6010" s="102" t="s">
        <v>509</v>
      </c>
      <c r="C6010" s="334"/>
      <c r="D6010" s="334"/>
      <c r="E6010" s="336"/>
      <c r="F6010" s="338"/>
      <c r="G6010" s="338"/>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284"/>
      <c r="B6011" s="103"/>
      <c r="C6011" s="143" t="s">
        <v>604</v>
      </c>
      <c r="D6011" s="104"/>
      <c r="E6011" s="105"/>
      <c r="F6011" s="106"/>
      <c r="G6011" s="285"/>
    </row>
    <row r="6012" spans="1:123" s="229" customFormat="1" ht="24" customHeight="1" x14ac:dyDescent="0.2">
      <c r="A6012" s="224" t="str">
        <f t="shared" ref="A6012:A6025" si="1801">IFERROR(VLOOKUP(C6012,Tabla_Insumos,4,FALSE),"")</f>
        <v/>
      </c>
      <c r="B6012" s="222" t="str">
        <f>IFERROR(VLOOKUP(C6012,Tabla_Insumos,5,FALSE),"")</f>
        <v/>
      </c>
      <c r="C6012" s="223"/>
      <c r="D6012" s="224" t="str">
        <f t="shared" ref="D6012:D6025" si="1802">IFERROR(VLOOKUP(C6012,Tabla_Insumos,2,FALSE),"")</f>
        <v/>
      </c>
      <c r="E6012" s="225"/>
      <c r="F6012" s="226">
        <f t="shared" ref="F6012:F6025" si="1803">IFERROR(VLOOKUP(C6012,Tabla_Insumos,3,FALSE),0)</f>
        <v>0</v>
      </c>
      <c r="G6012" s="286">
        <f>ROUND(E6012*F6012,2)</f>
        <v>0</v>
      </c>
    </row>
    <row r="6013" spans="1:123" s="229" customFormat="1" ht="24" customHeight="1" x14ac:dyDescent="0.2">
      <c r="A6013" s="224" t="str">
        <f t="shared" si="1801"/>
        <v/>
      </c>
      <c r="B6013" s="222" t="str">
        <f t="shared" ref="B6013:B6025" si="1804">IFERROR(VLOOKUP(C6013,Tabla_Insumos,5,FALSE),"")</f>
        <v/>
      </c>
      <c r="C6013" s="223"/>
      <c r="D6013" s="224" t="str">
        <f t="shared" si="1802"/>
        <v/>
      </c>
      <c r="E6013" s="225"/>
      <c r="F6013" s="226">
        <f t="shared" si="1803"/>
        <v>0</v>
      </c>
      <c r="G6013" s="286">
        <f t="shared" ref="G6013:G6025" si="1805">ROUND(E6013*F6013,2)</f>
        <v>0</v>
      </c>
    </row>
    <row r="6014" spans="1:123" s="229" customFormat="1" ht="24" customHeight="1" x14ac:dyDescent="0.2">
      <c r="A6014" s="224" t="str">
        <f t="shared" si="1801"/>
        <v/>
      </c>
      <c r="B6014" s="222" t="str">
        <f t="shared" si="1804"/>
        <v/>
      </c>
      <c r="C6014" s="223"/>
      <c r="D6014" s="224" t="str">
        <f t="shared" si="1802"/>
        <v/>
      </c>
      <c r="E6014" s="225"/>
      <c r="F6014" s="226">
        <f t="shared" si="1803"/>
        <v>0</v>
      </c>
      <c r="G6014" s="286">
        <f t="shared" si="1805"/>
        <v>0</v>
      </c>
    </row>
    <row r="6015" spans="1:123" s="229" customFormat="1" ht="24" customHeight="1" x14ac:dyDescent="0.2">
      <c r="A6015" s="224" t="str">
        <f t="shared" si="1801"/>
        <v/>
      </c>
      <c r="B6015" s="222" t="str">
        <f t="shared" si="1804"/>
        <v/>
      </c>
      <c r="C6015" s="223"/>
      <c r="D6015" s="224" t="str">
        <f t="shared" si="1802"/>
        <v/>
      </c>
      <c r="E6015" s="225"/>
      <c r="F6015" s="226">
        <f t="shared" si="1803"/>
        <v>0</v>
      </c>
      <c r="G6015" s="286">
        <f t="shared" si="1805"/>
        <v>0</v>
      </c>
    </row>
    <row r="6016" spans="1:123" s="229" customFormat="1" ht="24" customHeight="1" x14ac:dyDescent="0.2">
      <c r="A6016" s="224" t="str">
        <f t="shared" si="1801"/>
        <v/>
      </c>
      <c r="B6016" s="222" t="str">
        <f t="shared" si="1804"/>
        <v/>
      </c>
      <c r="C6016" s="223"/>
      <c r="D6016" s="224" t="str">
        <f t="shared" si="1802"/>
        <v/>
      </c>
      <c r="E6016" s="225"/>
      <c r="F6016" s="226">
        <f t="shared" si="1803"/>
        <v>0</v>
      </c>
      <c r="G6016" s="286">
        <f t="shared" si="1805"/>
        <v>0</v>
      </c>
    </row>
    <row r="6017" spans="1:7" s="229" customFormat="1" ht="24" customHeight="1" x14ac:dyDescent="0.2">
      <c r="A6017" s="224" t="str">
        <f t="shared" si="1801"/>
        <v/>
      </c>
      <c r="B6017" s="222" t="str">
        <f t="shared" si="1804"/>
        <v/>
      </c>
      <c r="C6017" s="223"/>
      <c r="D6017" s="224" t="str">
        <f t="shared" si="1802"/>
        <v/>
      </c>
      <c r="E6017" s="225"/>
      <c r="F6017" s="226">
        <f t="shared" si="1803"/>
        <v>0</v>
      </c>
      <c r="G6017" s="286">
        <f t="shared" si="1805"/>
        <v>0</v>
      </c>
    </row>
    <row r="6018" spans="1:7" s="229" customFormat="1" ht="24" customHeight="1" x14ac:dyDescent="0.2">
      <c r="A6018" s="224" t="str">
        <f t="shared" si="1801"/>
        <v/>
      </c>
      <c r="B6018" s="222" t="str">
        <f t="shared" si="1804"/>
        <v/>
      </c>
      <c r="C6018" s="223"/>
      <c r="D6018" s="224" t="str">
        <f t="shared" si="1802"/>
        <v/>
      </c>
      <c r="E6018" s="225"/>
      <c r="F6018" s="226">
        <f t="shared" si="1803"/>
        <v>0</v>
      </c>
      <c r="G6018" s="286">
        <f t="shared" si="1805"/>
        <v>0</v>
      </c>
    </row>
    <row r="6019" spans="1:7" s="229" customFormat="1" ht="24" customHeight="1" x14ac:dyDescent="0.2">
      <c r="A6019" s="224" t="str">
        <f t="shared" si="1801"/>
        <v/>
      </c>
      <c r="B6019" s="222" t="str">
        <f t="shared" si="1804"/>
        <v/>
      </c>
      <c r="C6019" s="223"/>
      <c r="D6019" s="224" t="str">
        <f t="shared" si="1802"/>
        <v/>
      </c>
      <c r="E6019" s="225"/>
      <c r="F6019" s="226">
        <f t="shared" si="1803"/>
        <v>0</v>
      </c>
      <c r="G6019" s="286">
        <f t="shared" si="1805"/>
        <v>0</v>
      </c>
    </row>
    <row r="6020" spans="1:7" s="229" customFormat="1" ht="24" customHeight="1" x14ac:dyDescent="0.2">
      <c r="A6020" s="224" t="str">
        <f t="shared" si="1801"/>
        <v/>
      </c>
      <c r="B6020" s="222" t="str">
        <f t="shared" si="1804"/>
        <v/>
      </c>
      <c r="C6020" s="223"/>
      <c r="D6020" s="224" t="str">
        <f t="shared" si="1802"/>
        <v/>
      </c>
      <c r="E6020" s="225"/>
      <c r="F6020" s="226">
        <f t="shared" si="1803"/>
        <v>0</v>
      </c>
      <c r="G6020" s="286">
        <f t="shared" si="1805"/>
        <v>0</v>
      </c>
    </row>
    <row r="6021" spans="1:7" s="229" customFormat="1" ht="24" customHeight="1" x14ac:dyDescent="0.2">
      <c r="A6021" s="224" t="str">
        <f t="shared" si="1801"/>
        <v/>
      </c>
      <c r="B6021" s="222" t="str">
        <f t="shared" si="1804"/>
        <v/>
      </c>
      <c r="C6021" s="223"/>
      <c r="D6021" s="224" t="str">
        <f t="shared" si="1802"/>
        <v/>
      </c>
      <c r="E6021" s="225"/>
      <c r="F6021" s="226">
        <f t="shared" si="1803"/>
        <v>0</v>
      </c>
      <c r="G6021" s="286">
        <f t="shared" si="1805"/>
        <v>0</v>
      </c>
    </row>
    <row r="6022" spans="1:7" s="229" customFormat="1" ht="24" customHeight="1" x14ac:dyDescent="0.2">
      <c r="A6022" s="224" t="str">
        <f t="shared" si="1801"/>
        <v/>
      </c>
      <c r="B6022" s="222" t="str">
        <f t="shared" si="1804"/>
        <v/>
      </c>
      <c r="C6022" s="223"/>
      <c r="D6022" s="224" t="str">
        <f t="shared" si="1802"/>
        <v/>
      </c>
      <c r="E6022" s="225"/>
      <c r="F6022" s="226">
        <f t="shared" si="1803"/>
        <v>0</v>
      </c>
      <c r="G6022" s="286">
        <f t="shared" si="1805"/>
        <v>0</v>
      </c>
    </row>
    <row r="6023" spans="1:7" s="229" customFormat="1" ht="24" customHeight="1" x14ac:dyDescent="0.2">
      <c r="A6023" s="224" t="str">
        <f t="shared" si="1801"/>
        <v/>
      </c>
      <c r="B6023" s="222" t="str">
        <f t="shared" si="1804"/>
        <v/>
      </c>
      <c r="C6023" s="223"/>
      <c r="D6023" s="224" t="str">
        <f t="shared" si="1802"/>
        <v/>
      </c>
      <c r="E6023" s="225"/>
      <c r="F6023" s="226">
        <f t="shared" si="1803"/>
        <v>0</v>
      </c>
      <c r="G6023" s="286">
        <f t="shared" si="1805"/>
        <v>0</v>
      </c>
    </row>
    <row r="6024" spans="1:7" s="229" customFormat="1" ht="24" customHeight="1" x14ac:dyDescent="0.2">
      <c r="A6024" s="224" t="str">
        <f t="shared" si="1801"/>
        <v/>
      </c>
      <c r="B6024" s="222" t="str">
        <f t="shared" si="1804"/>
        <v/>
      </c>
      <c r="C6024" s="223"/>
      <c r="D6024" s="224" t="str">
        <f t="shared" si="1802"/>
        <v/>
      </c>
      <c r="E6024" s="225"/>
      <c r="F6024" s="226">
        <f t="shared" si="1803"/>
        <v>0</v>
      </c>
      <c r="G6024" s="286">
        <f t="shared" si="1805"/>
        <v>0</v>
      </c>
    </row>
    <row r="6025" spans="1:7" s="229" customFormat="1" ht="24" customHeight="1" x14ac:dyDescent="0.2">
      <c r="A6025" s="224" t="str">
        <f t="shared" si="1801"/>
        <v/>
      </c>
      <c r="B6025" s="222" t="str">
        <f t="shared" si="1804"/>
        <v/>
      </c>
      <c r="C6025" s="223"/>
      <c r="D6025" s="224" t="str">
        <f t="shared" si="1802"/>
        <v/>
      </c>
      <c r="E6025" s="225"/>
      <c r="F6025" s="227">
        <f t="shared" si="1803"/>
        <v>0</v>
      </c>
      <c r="G6025" s="286">
        <f t="shared" si="1805"/>
        <v>0</v>
      </c>
    </row>
    <row r="6026" spans="1:7" ht="24" customHeight="1" x14ac:dyDescent="0.2">
      <c r="A6026" s="287"/>
      <c r="D6026" s="97"/>
      <c r="E6026" s="98"/>
      <c r="F6026" s="273" t="s">
        <v>31</v>
      </c>
      <c r="G6026" s="288">
        <f>SUBTOTAL(9,G6012:G6025)</f>
        <v>0</v>
      </c>
    </row>
    <row r="6027" spans="1:7" ht="24" customHeight="1" x14ac:dyDescent="0.2">
      <c r="A6027" s="287"/>
      <c r="C6027" s="107" t="s">
        <v>605</v>
      </c>
      <c r="D6027" s="97"/>
      <c r="E6027" s="98"/>
      <c r="G6027" s="289"/>
    </row>
    <row r="6028" spans="1:7" s="229" customFormat="1" ht="24" customHeight="1" x14ac:dyDescent="0.2">
      <c r="A6028" s="224" t="str">
        <f t="shared" ref="A6028:A6035" si="1806">IFERROR(VLOOKUP(C6028,Tabla_Insumos,4,FALSE),"")</f>
        <v/>
      </c>
      <c r="B6028" s="222">
        <f t="shared" ref="B6028:B6035" si="1807">IFERROR(VLOOKUP(A6028,Tabla_Indices,5,FALSE),"")</f>
        <v>0</v>
      </c>
      <c r="C6028" s="223"/>
      <c r="D6028" s="224" t="str">
        <f t="shared" ref="D6028:D6035" si="1808">IFERROR(VLOOKUP(C6028,Tabla_Insumos,2,FALSE),"")</f>
        <v/>
      </c>
      <c r="E6028" s="225"/>
      <c r="F6028" s="228">
        <f t="shared" ref="F6028:F6035" si="1809">IFERROR(VLOOKUP(C6028,Tabla_Insumos,3,FALSE),0)</f>
        <v>0</v>
      </c>
      <c r="G6028" s="286">
        <f>ROUND(E6028*F6028,2)</f>
        <v>0</v>
      </c>
    </row>
    <row r="6029" spans="1:7" s="229" customFormat="1" ht="24" customHeight="1" x14ac:dyDescent="0.2">
      <c r="A6029" s="224" t="str">
        <f t="shared" si="1806"/>
        <v/>
      </c>
      <c r="B6029" s="222">
        <f t="shared" si="1807"/>
        <v>0</v>
      </c>
      <c r="C6029" s="223"/>
      <c r="D6029" s="224" t="str">
        <f t="shared" si="1808"/>
        <v/>
      </c>
      <c r="E6029" s="225"/>
      <c r="F6029" s="228">
        <f t="shared" si="1809"/>
        <v>0</v>
      </c>
      <c r="G6029" s="286">
        <f>ROUND(E6029*F6029,2)</f>
        <v>0</v>
      </c>
    </row>
    <row r="6030" spans="1:7" s="229" customFormat="1" ht="24" customHeight="1" x14ac:dyDescent="0.2">
      <c r="A6030" s="224" t="str">
        <f t="shared" si="1806"/>
        <v/>
      </c>
      <c r="B6030" s="222">
        <f t="shared" si="1807"/>
        <v>0</v>
      </c>
      <c r="C6030" s="223"/>
      <c r="D6030" s="224" t="str">
        <f t="shared" si="1808"/>
        <v/>
      </c>
      <c r="E6030" s="225"/>
      <c r="F6030" s="228">
        <f t="shared" si="1809"/>
        <v>0</v>
      </c>
      <c r="G6030" s="286">
        <f t="shared" ref="G6030:G6035" si="1810">ROUND(E6030*F6030,2)</f>
        <v>0</v>
      </c>
    </row>
    <row r="6031" spans="1:7" s="229" customFormat="1" ht="24" customHeight="1" x14ac:dyDescent="0.2">
      <c r="A6031" s="224" t="str">
        <f t="shared" si="1806"/>
        <v/>
      </c>
      <c r="B6031" s="222">
        <f t="shared" si="1807"/>
        <v>0</v>
      </c>
      <c r="C6031" s="223"/>
      <c r="D6031" s="224" t="str">
        <f t="shared" si="1808"/>
        <v/>
      </c>
      <c r="E6031" s="225"/>
      <c r="F6031" s="228">
        <f t="shared" si="1809"/>
        <v>0</v>
      </c>
      <c r="G6031" s="286">
        <f t="shared" si="1810"/>
        <v>0</v>
      </c>
    </row>
    <row r="6032" spans="1:7" s="229" customFormat="1" ht="24" customHeight="1" x14ac:dyDescent="0.2">
      <c r="A6032" s="224" t="str">
        <f t="shared" si="1806"/>
        <v/>
      </c>
      <c r="B6032" s="222">
        <f t="shared" si="1807"/>
        <v>0</v>
      </c>
      <c r="C6032" s="223"/>
      <c r="D6032" s="224" t="str">
        <f t="shared" si="1808"/>
        <v/>
      </c>
      <c r="E6032" s="225"/>
      <c r="F6032" s="226">
        <f t="shared" si="1809"/>
        <v>0</v>
      </c>
      <c r="G6032" s="286">
        <f t="shared" si="1810"/>
        <v>0</v>
      </c>
    </row>
    <row r="6033" spans="1:7" s="229" customFormat="1" ht="24" customHeight="1" x14ac:dyDescent="0.2">
      <c r="A6033" s="224" t="str">
        <f t="shared" si="1806"/>
        <v/>
      </c>
      <c r="B6033" s="222">
        <f t="shared" si="1807"/>
        <v>0</v>
      </c>
      <c r="C6033" s="223"/>
      <c r="D6033" s="224" t="str">
        <f t="shared" si="1808"/>
        <v/>
      </c>
      <c r="E6033" s="225"/>
      <c r="F6033" s="226">
        <f t="shared" si="1809"/>
        <v>0</v>
      </c>
      <c r="G6033" s="286">
        <f t="shared" si="1810"/>
        <v>0</v>
      </c>
    </row>
    <row r="6034" spans="1:7" s="229" customFormat="1" ht="24" customHeight="1" x14ac:dyDescent="0.2">
      <c r="A6034" s="224" t="str">
        <f t="shared" si="1806"/>
        <v/>
      </c>
      <c r="B6034" s="222">
        <f t="shared" si="1807"/>
        <v>0</v>
      </c>
      <c r="C6034" s="223"/>
      <c r="D6034" s="224" t="str">
        <f t="shared" si="1808"/>
        <v/>
      </c>
      <c r="E6034" s="225"/>
      <c r="F6034" s="226">
        <f t="shared" si="1809"/>
        <v>0</v>
      </c>
      <c r="G6034" s="286">
        <f t="shared" si="1810"/>
        <v>0</v>
      </c>
    </row>
    <row r="6035" spans="1:7" s="229" customFormat="1" ht="24" customHeight="1" x14ac:dyDescent="0.2">
      <c r="A6035" s="224" t="str">
        <f t="shared" si="1806"/>
        <v/>
      </c>
      <c r="B6035" s="222">
        <f t="shared" si="1807"/>
        <v>0</v>
      </c>
      <c r="C6035" s="223"/>
      <c r="D6035" s="224" t="str">
        <f t="shared" si="1808"/>
        <v/>
      </c>
      <c r="E6035" s="225"/>
      <c r="F6035" s="226">
        <f t="shared" si="1809"/>
        <v>0</v>
      </c>
      <c r="G6035" s="286">
        <f t="shared" si="1810"/>
        <v>0</v>
      </c>
    </row>
    <row r="6036" spans="1:7" ht="24" customHeight="1" x14ac:dyDescent="0.2">
      <c r="A6036" s="287"/>
      <c r="D6036" s="97"/>
      <c r="E6036" s="98"/>
      <c r="F6036" s="273" t="s">
        <v>32</v>
      </c>
      <c r="G6036" s="288">
        <f>SUBTOTAL(9,G6028:G6035)</f>
        <v>0</v>
      </c>
    </row>
    <row r="6037" spans="1:7" ht="24" customHeight="1" x14ac:dyDescent="0.2">
      <c r="A6037" s="287"/>
      <c r="C6037" s="107" t="s">
        <v>606</v>
      </c>
      <c r="D6037" s="97"/>
      <c r="E6037" s="98"/>
      <c r="G6037" s="289"/>
    </row>
    <row r="6038" spans="1:7" s="229" customFormat="1" ht="24" customHeight="1" x14ac:dyDescent="0.2">
      <c r="A6038" s="224" t="str">
        <f t="shared" ref="A6038:A6046" si="1811">IFERROR(VLOOKUP(C6038,Tabla_Insumos,4,FALSE),"")</f>
        <v/>
      </c>
      <c r="B6038" s="222" t="str">
        <f t="shared" ref="B6038:B6046" si="1812">IFERROR(VLOOKUP(C6038,Tabla_Insumos,5,FALSE),"")</f>
        <v/>
      </c>
      <c r="C6038" s="223"/>
      <c r="D6038" s="224" t="str">
        <f t="shared" ref="D6038:D6046" si="1813">IFERROR(VLOOKUP(C6038,Tabla_Insumos,2,FALSE),"")</f>
        <v/>
      </c>
      <c r="E6038" s="225"/>
      <c r="F6038" s="226">
        <f t="shared" ref="F6038:F6046" si="1814">IFERROR(VLOOKUP(C6038,Tabla_Insumos,3,FALSE),0)</f>
        <v>0</v>
      </c>
      <c r="G6038" s="286">
        <f t="shared" ref="G6038:G6046" si="1815">ROUND(E6038*F6038,2)</f>
        <v>0</v>
      </c>
    </row>
    <row r="6039" spans="1:7" s="229" customFormat="1" ht="24" customHeight="1" x14ac:dyDescent="0.2">
      <c r="A6039" s="224" t="str">
        <f t="shared" si="1811"/>
        <v/>
      </c>
      <c r="B6039" s="222" t="str">
        <f t="shared" si="1812"/>
        <v/>
      </c>
      <c r="C6039" s="223"/>
      <c r="D6039" s="224" t="str">
        <f t="shared" si="1813"/>
        <v/>
      </c>
      <c r="E6039" s="225"/>
      <c r="F6039" s="226">
        <f t="shared" si="1814"/>
        <v>0</v>
      </c>
      <c r="G6039" s="286">
        <f t="shared" si="1815"/>
        <v>0</v>
      </c>
    </row>
    <row r="6040" spans="1:7" s="229" customFormat="1" ht="24" customHeight="1" x14ac:dyDescent="0.2">
      <c r="A6040" s="224" t="str">
        <f t="shared" si="1811"/>
        <v/>
      </c>
      <c r="B6040" s="222" t="str">
        <f t="shared" si="1812"/>
        <v/>
      </c>
      <c r="C6040" s="223"/>
      <c r="D6040" s="224" t="str">
        <f t="shared" si="1813"/>
        <v/>
      </c>
      <c r="E6040" s="225"/>
      <c r="F6040" s="226">
        <f t="shared" si="1814"/>
        <v>0</v>
      </c>
      <c r="G6040" s="286">
        <f t="shared" si="1815"/>
        <v>0</v>
      </c>
    </row>
    <row r="6041" spans="1:7" s="229" customFormat="1" ht="24" customHeight="1" x14ac:dyDescent="0.2">
      <c r="A6041" s="224" t="str">
        <f t="shared" si="1811"/>
        <v/>
      </c>
      <c r="B6041" s="222" t="str">
        <f t="shared" si="1812"/>
        <v/>
      </c>
      <c r="C6041" s="223"/>
      <c r="D6041" s="224" t="str">
        <f t="shared" si="1813"/>
        <v/>
      </c>
      <c r="E6041" s="225"/>
      <c r="F6041" s="226">
        <f t="shared" si="1814"/>
        <v>0</v>
      </c>
      <c r="G6041" s="286">
        <f t="shared" si="1815"/>
        <v>0</v>
      </c>
    </row>
    <row r="6042" spans="1:7" s="229" customFormat="1" ht="24" customHeight="1" x14ac:dyDescent="0.2">
      <c r="A6042" s="224" t="str">
        <f t="shared" si="1811"/>
        <v/>
      </c>
      <c r="B6042" s="222" t="str">
        <f t="shared" si="1812"/>
        <v/>
      </c>
      <c r="C6042" s="223"/>
      <c r="D6042" s="224" t="str">
        <f t="shared" si="1813"/>
        <v/>
      </c>
      <c r="E6042" s="225"/>
      <c r="F6042" s="226">
        <f t="shared" si="1814"/>
        <v>0</v>
      </c>
      <c r="G6042" s="286">
        <f t="shared" si="1815"/>
        <v>0</v>
      </c>
    </row>
    <row r="6043" spans="1:7" s="229" customFormat="1" ht="24" customHeight="1" x14ac:dyDescent="0.2">
      <c r="A6043" s="224" t="str">
        <f t="shared" si="1811"/>
        <v/>
      </c>
      <c r="B6043" s="222" t="str">
        <f t="shared" si="1812"/>
        <v/>
      </c>
      <c r="C6043" s="223"/>
      <c r="D6043" s="224" t="str">
        <f t="shared" si="1813"/>
        <v/>
      </c>
      <c r="E6043" s="225"/>
      <c r="F6043" s="226">
        <f t="shared" si="1814"/>
        <v>0</v>
      </c>
      <c r="G6043" s="286">
        <f t="shared" si="1815"/>
        <v>0</v>
      </c>
    </row>
    <row r="6044" spans="1:7" s="229" customFormat="1" ht="24" customHeight="1" x14ac:dyDescent="0.2">
      <c r="A6044" s="224" t="str">
        <f t="shared" si="1811"/>
        <v/>
      </c>
      <c r="B6044" s="222" t="str">
        <f t="shared" si="1812"/>
        <v/>
      </c>
      <c r="C6044" s="223"/>
      <c r="D6044" s="224" t="str">
        <f t="shared" si="1813"/>
        <v/>
      </c>
      <c r="E6044" s="225"/>
      <c r="F6044" s="226">
        <f t="shared" si="1814"/>
        <v>0</v>
      </c>
      <c r="G6044" s="286">
        <f t="shared" si="1815"/>
        <v>0</v>
      </c>
    </row>
    <row r="6045" spans="1:7" s="229" customFormat="1" ht="24" customHeight="1" x14ac:dyDescent="0.2">
      <c r="A6045" s="224" t="str">
        <f t="shared" si="1811"/>
        <v/>
      </c>
      <c r="B6045" s="222" t="str">
        <f t="shared" si="1812"/>
        <v/>
      </c>
      <c r="C6045" s="223"/>
      <c r="D6045" s="224" t="str">
        <f t="shared" si="1813"/>
        <v/>
      </c>
      <c r="E6045" s="225"/>
      <c r="F6045" s="226">
        <f t="shared" si="1814"/>
        <v>0</v>
      </c>
      <c r="G6045" s="286">
        <f t="shared" si="1815"/>
        <v>0</v>
      </c>
    </row>
    <row r="6046" spans="1:7" s="229" customFormat="1" ht="24" customHeight="1" x14ac:dyDescent="0.2">
      <c r="A6046" s="224" t="str">
        <f t="shared" si="1811"/>
        <v/>
      </c>
      <c r="B6046" s="222" t="str">
        <f t="shared" si="1812"/>
        <v/>
      </c>
      <c r="C6046" s="223"/>
      <c r="D6046" s="224" t="str">
        <f t="shared" si="1813"/>
        <v/>
      </c>
      <c r="E6046" s="225"/>
      <c r="F6046" s="226">
        <f t="shared" si="1814"/>
        <v>0</v>
      </c>
      <c r="G6046" s="286">
        <f t="shared" si="1815"/>
        <v>0</v>
      </c>
    </row>
    <row r="6047" spans="1:7" ht="24" customHeight="1" x14ac:dyDescent="0.2">
      <c r="A6047" s="290"/>
      <c r="B6047" s="97"/>
      <c r="D6047" s="97"/>
      <c r="E6047" s="98"/>
      <c r="F6047" s="273" t="s">
        <v>33</v>
      </c>
      <c r="G6047" s="288">
        <f>SUBTOTAL(9,G6038:G6046)</f>
        <v>0</v>
      </c>
    </row>
    <row r="6048" spans="1:7" ht="24" customHeight="1" x14ac:dyDescent="0.2">
      <c r="A6048" s="291"/>
      <c r="B6048" s="97"/>
      <c r="D6048" s="97"/>
      <c r="E6048" s="98"/>
      <c r="G6048" s="289"/>
    </row>
    <row r="6049" spans="1:123" ht="24" customHeight="1" x14ac:dyDescent="0.2">
      <c r="A6049" s="292" t="str">
        <f>B6007</f>
        <v/>
      </c>
      <c r="B6049" s="293" t="str">
        <f>C6007</f>
        <v/>
      </c>
      <c r="C6049" s="104"/>
      <c r="D6049" s="104" t="s">
        <v>34</v>
      </c>
      <c r="E6049" s="105"/>
      <c r="F6049" s="295" t="s">
        <v>35</v>
      </c>
      <c r="G6049" s="294">
        <f>SUBTOTAL(9,G6012:G6048)</f>
        <v>0</v>
      </c>
    </row>
    <row r="6051" spans="1:123" ht="24" customHeight="1" x14ac:dyDescent="0.2">
      <c r="A6051" s="274" t="s">
        <v>37</v>
      </c>
      <c r="B6051" s="275"/>
      <c r="C6051" s="275"/>
      <c r="D6051" s="275"/>
      <c r="E6051" s="275"/>
      <c r="F6051" s="275"/>
      <c r="G6051" s="276"/>
    </row>
    <row r="6052" spans="1:123" ht="24" customHeight="1" x14ac:dyDescent="0.2">
      <c r="A6052" s="277" t="s">
        <v>602</v>
      </c>
      <c r="B6052" s="93" t="str">
        <f>Comitente</f>
        <v>DIRECCION PROVINCIAL DE ESPACIOS VERDES</v>
      </c>
      <c r="C6052" s="89"/>
      <c r="D6052" s="94"/>
      <c r="E6052" s="94"/>
      <c r="F6052" s="95"/>
      <c r="G6052" s="278"/>
    </row>
    <row r="6053" spans="1:123" ht="24" customHeight="1" x14ac:dyDescent="0.2">
      <c r="A6053" s="277" t="s">
        <v>603</v>
      </c>
      <c r="B6053" s="93">
        <f>Contratista</f>
        <v>0</v>
      </c>
      <c r="C6053" s="90"/>
      <c r="D6053" s="90"/>
      <c r="E6053" s="90"/>
      <c r="F6053" s="96"/>
      <c r="G6053" s="279"/>
    </row>
    <row r="6054" spans="1:123" ht="24" customHeight="1" x14ac:dyDescent="0.2">
      <c r="A6054" s="277" t="s">
        <v>24</v>
      </c>
      <c r="B6054" s="93" t="str">
        <f>Obra</f>
        <v>MANTENIMIENTO DEL ÁREA VERDE Y SISITEMA DE RIEGO DEL 
PARQUE BELGRANO E INFINITO POR DESCUBRIR - RENGLON 3</v>
      </c>
      <c r="C6054" s="90"/>
      <c r="D6054" s="90"/>
      <c r="E6054" s="90"/>
      <c r="F6054" s="96" t="s">
        <v>38</v>
      </c>
      <c r="G6054" s="280">
        <f>Fecha_Base</f>
        <v>44908</v>
      </c>
    </row>
    <row r="6055" spans="1:123" ht="24" customHeight="1" x14ac:dyDescent="0.2">
      <c r="A6055" s="281" t="s">
        <v>601</v>
      </c>
      <c r="B6055" s="91" t="str">
        <f>Ubicación</f>
        <v>CAPITAL</v>
      </c>
      <c r="C6055" s="91"/>
      <c r="D6055" s="97"/>
      <c r="E6055" s="98"/>
      <c r="G6055" s="282"/>
    </row>
    <row r="6056" spans="1:123" ht="24" customHeight="1" x14ac:dyDescent="0.2">
      <c r="A6056" s="281" t="s">
        <v>39</v>
      </c>
      <c r="B6056" s="100" t="str">
        <f>IFERROR(VALUE(LEFT(B6057,FIND(".",B6057)-1)),"")</f>
        <v/>
      </c>
      <c r="C6056" s="92" t="str">
        <f>IFERROR(VLOOKUP(B6056,Tabla_CyP,2,FALSE),"")</f>
        <v/>
      </c>
      <c r="E6056" s="98"/>
      <c r="G6056" s="282"/>
    </row>
    <row r="6057" spans="1:123" ht="24" customHeight="1" x14ac:dyDescent="0.2">
      <c r="A6057" s="281" t="s">
        <v>25</v>
      </c>
      <c r="B6057" s="101" t="str">
        <f>IFERROR(VLOOKUP(COUNTIF($A$1:A6057,"ANALISIS DE PRECIOS"),Tabla_NumeroItem,2,FALSE),"")</f>
        <v/>
      </c>
      <c r="C6057" s="92" t="str">
        <f>IFERROR(VLOOKUP(B6057,Tabla_CyP,2,FALSE),"")</f>
        <v/>
      </c>
      <c r="D6057" s="97"/>
      <c r="E6057" s="98"/>
      <c r="F6057" s="96" t="s">
        <v>26</v>
      </c>
      <c r="G6057" s="283" t="str">
        <f>IFERROR(VLOOKUP(B6057,Tabla_CyP,4,FALSE),"")</f>
        <v/>
      </c>
    </row>
    <row r="6058" spans="1:123" ht="24" customHeight="1" x14ac:dyDescent="0.2">
      <c r="A6058" s="281"/>
      <c r="B6058" s="91"/>
      <c r="D6058" s="97"/>
      <c r="E6058" s="98"/>
      <c r="G6058" s="282"/>
    </row>
    <row r="6059" spans="1:123" ht="24" customHeight="1" x14ac:dyDescent="0.2">
      <c r="A6059" s="331" t="s">
        <v>507</v>
      </c>
      <c r="B6059" s="332"/>
      <c r="C6059" s="333" t="s">
        <v>0</v>
      </c>
      <c r="D6059" s="333" t="s">
        <v>27</v>
      </c>
      <c r="E6059" s="335" t="s">
        <v>28</v>
      </c>
      <c r="F6059" s="337" t="s">
        <v>29</v>
      </c>
      <c r="G6059" s="337" t="s">
        <v>30</v>
      </c>
    </row>
    <row r="6060" spans="1:123" s="97" customFormat="1" ht="24" customHeight="1" x14ac:dyDescent="0.2">
      <c r="A6060" s="102" t="s">
        <v>508</v>
      </c>
      <c r="B6060" s="102" t="s">
        <v>509</v>
      </c>
      <c r="C6060" s="334"/>
      <c r="D6060" s="334"/>
      <c r="E6060" s="336"/>
      <c r="F6060" s="338"/>
      <c r="G6060" s="338"/>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284"/>
      <c r="B6061" s="103"/>
      <c r="C6061" s="143" t="s">
        <v>604</v>
      </c>
      <c r="D6061" s="104"/>
      <c r="E6061" s="105"/>
      <c r="F6061" s="106"/>
      <c r="G6061" s="285"/>
    </row>
    <row r="6062" spans="1:123" s="229" customFormat="1" ht="24" customHeight="1" x14ac:dyDescent="0.2">
      <c r="A6062" s="224" t="str">
        <f t="shared" ref="A6062:A6075" si="1816">IFERROR(VLOOKUP(C6062,Tabla_Insumos,4,FALSE),"")</f>
        <v/>
      </c>
      <c r="B6062" s="222" t="str">
        <f>IFERROR(VLOOKUP(C6062,Tabla_Insumos,5,FALSE),"")</f>
        <v/>
      </c>
      <c r="C6062" s="223"/>
      <c r="D6062" s="224" t="str">
        <f t="shared" ref="D6062:D6075" si="1817">IFERROR(VLOOKUP(C6062,Tabla_Insumos,2,FALSE),"")</f>
        <v/>
      </c>
      <c r="E6062" s="225"/>
      <c r="F6062" s="226">
        <f t="shared" ref="F6062:F6075" si="1818">IFERROR(VLOOKUP(C6062,Tabla_Insumos,3,FALSE),0)</f>
        <v>0</v>
      </c>
      <c r="G6062" s="286">
        <f>ROUND(E6062*F6062,2)</f>
        <v>0</v>
      </c>
    </row>
    <row r="6063" spans="1:123" s="229" customFormat="1" ht="24" customHeight="1" x14ac:dyDescent="0.2">
      <c r="A6063" s="224" t="str">
        <f t="shared" si="1816"/>
        <v/>
      </c>
      <c r="B6063" s="222" t="str">
        <f t="shared" ref="B6063:B6075" si="1819">IFERROR(VLOOKUP(C6063,Tabla_Insumos,5,FALSE),"")</f>
        <v/>
      </c>
      <c r="C6063" s="223"/>
      <c r="D6063" s="224" t="str">
        <f t="shared" si="1817"/>
        <v/>
      </c>
      <c r="E6063" s="225"/>
      <c r="F6063" s="226">
        <f t="shared" si="1818"/>
        <v>0</v>
      </c>
      <c r="G6063" s="286">
        <f t="shared" ref="G6063:G6075" si="1820">ROUND(E6063*F6063,2)</f>
        <v>0</v>
      </c>
    </row>
    <row r="6064" spans="1:123" s="229" customFormat="1" ht="24" customHeight="1" x14ac:dyDescent="0.2">
      <c r="A6064" s="224" t="str">
        <f t="shared" si="1816"/>
        <v/>
      </c>
      <c r="B6064" s="222" t="str">
        <f t="shared" si="1819"/>
        <v/>
      </c>
      <c r="C6064" s="223"/>
      <c r="D6064" s="224" t="str">
        <f t="shared" si="1817"/>
        <v/>
      </c>
      <c r="E6064" s="225"/>
      <c r="F6064" s="226">
        <f t="shared" si="1818"/>
        <v>0</v>
      </c>
      <c r="G6064" s="286">
        <f t="shared" si="1820"/>
        <v>0</v>
      </c>
    </row>
    <row r="6065" spans="1:7" s="229" customFormat="1" ht="24" customHeight="1" x14ac:dyDescent="0.2">
      <c r="A6065" s="224" t="str">
        <f t="shared" si="1816"/>
        <v/>
      </c>
      <c r="B6065" s="222" t="str">
        <f t="shared" si="1819"/>
        <v/>
      </c>
      <c r="C6065" s="223"/>
      <c r="D6065" s="224" t="str">
        <f t="shared" si="1817"/>
        <v/>
      </c>
      <c r="E6065" s="225"/>
      <c r="F6065" s="226">
        <f t="shared" si="1818"/>
        <v>0</v>
      </c>
      <c r="G6065" s="286">
        <f t="shared" si="1820"/>
        <v>0</v>
      </c>
    </row>
    <row r="6066" spans="1:7" s="229" customFormat="1" ht="24" customHeight="1" x14ac:dyDescent="0.2">
      <c r="A6066" s="224" t="str">
        <f t="shared" si="1816"/>
        <v/>
      </c>
      <c r="B6066" s="222" t="str">
        <f t="shared" si="1819"/>
        <v/>
      </c>
      <c r="C6066" s="223"/>
      <c r="D6066" s="224" t="str">
        <f t="shared" si="1817"/>
        <v/>
      </c>
      <c r="E6066" s="225"/>
      <c r="F6066" s="226">
        <f t="shared" si="1818"/>
        <v>0</v>
      </c>
      <c r="G6066" s="286">
        <f t="shared" si="1820"/>
        <v>0</v>
      </c>
    </row>
    <row r="6067" spans="1:7" s="229" customFormat="1" ht="24" customHeight="1" x14ac:dyDescent="0.2">
      <c r="A6067" s="224" t="str">
        <f t="shared" si="1816"/>
        <v/>
      </c>
      <c r="B6067" s="222" t="str">
        <f t="shared" si="1819"/>
        <v/>
      </c>
      <c r="C6067" s="223"/>
      <c r="D6067" s="224" t="str">
        <f t="shared" si="1817"/>
        <v/>
      </c>
      <c r="E6067" s="225"/>
      <c r="F6067" s="226">
        <f t="shared" si="1818"/>
        <v>0</v>
      </c>
      <c r="G6067" s="286">
        <f t="shared" si="1820"/>
        <v>0</v>
      </c>
    </row>
    <row r="6068" spans="1:7" s="229" customFormat="1" ht="24" customHeight="1" x14ac:dyDescent="0.2">
      <c r="A6068" s="224" t="str">
        <f t="shared" si="1816"/>
        <v/>
      </c>
      <c r="B6068" s="222" t="str">
        <f t="shared" si="1819"/>
        <v/>
      </c>
      <c r="C6068" s="223"/>
      <c r="D6068" s="224" t="str">
        <f t="shared" si="1817"/>
        <v/>
      </c>
      <c r="E6068" s="225"/>
      <c r="F6068" s="226">
        <f t="shared" si="1818"/>
        <v>0</v>
      </c>
      <c r="G6068" s="286">
        <f t="shared" si="1820"/>
        <v>0</v>
      </c>
    </row>
    <row r="6069" spans="1:7" s="229" customFormat="1" ht="24" customHeight="1" x14ac:dyDescent="0.2">
      <c r="A6069" s="224" t="str">
        <f t="shared" si="1816"/>
        <v/>
      </c>
      <c r="B6069" s="222" t="str">
        <f t="shared" si="1819"/>
        <v/>
      </c>
      <c r="C6069" s="223"/>
      <c r="D6069" s="224" t="str">
        <f t="shared" si="1817"/>
        <v/>
      </c>
      <c r="E6069" s="225"/>
      <c r="F6069" s="226">
        <f t="shared" si="1818"/>
        <v>0</v>
      </c>
      <c r="G6069" s="286">
        <f t="shared" si="1820"/>
        <v>0</v>
      </c>
    </row>
    <row r="6070" spans="1:7" s="229" customFormat="1" ht="24" customHeight="1" x14ac:dyDescent="0.2">
      <c r="A6070" s="224" t="str">
        <f t="shared" si="1816"/>
        <v/>
      </c>
      <c r="B6070" s="222" t="str">
        <f t="shared" si="1819"/>
        <v/>
      </c>
      <c r="C6070" s="223"/>
      <c r="D6070" s="224" t="str">
        <f t="shared" si="1817"/>
        <v/>
      </c>
      <c r="E6070" s="225"/>
      <c r="F6070" s="226">
        <f t="shared" si="1818"/>
        <v>0</v>
      </c>
      <c r="G6070" s="286">
        <f t="shared" si="1820"/>
        <v>0</v>
      </c>
    </row>
    <row r="6071" spans="1:7" s="229" customFormat="1" ht="24" customHeight="1" x14ac:dyDescent="0.2">
      <c r="A6071" s="224" t="str">
        <f t="shared" si="1816"/>
        <v/>
      </c>
      <c r="B6071" s="222" t="str">
        <f t="shared" si="1819"/>
        <v/>
      </c>
      <c r="C6071" s="223"/>
      <c r="D6071" s="224" t="str">
        <f t="shared" si="1817"/>
        <v/>
      </c>
      <c r="E6071" s="225"/>
      <c r="F6071" s="226">
        <f t="shared" si="1818"/>
        <v>0</v>
      </c>
      <c r="G6071" s="286">
        <f t="shared" si="1820"/>
        <v>0</v>
      </c>
    </row>
    <row r="6072" spans="1:7" s="229" customFormat="1" ht="24" customHeight="1" x14ac:dyDescent="0.2">
      <c r="A6072" s="224" t="str">
        <f t="shared" si="1816"/>
        <v/>
      </c>
      <c r="B6072" s="222" t="str">
        <f t="shared" si="1819"/>
        <v/>
      </c>
      <c r="C6072" s="223"/>
      <c r="D6072" s="224" t="str">
        <f t="shared" si="1817"/>
        <v/>
      </c>
      <c r="E6072" s="225"/>
      <c r="F6072" s="226">
        <f t="shared" si="1818"/>
        <v>0</v>
      </c>
      <c r="G6072" s="286">
        <f t="shared" si="1820"/>
        <v>0</v>
      </c>
    </row>
    <row r="6073" spans="1:7" s="229" customFormat="1" ht="24" customHeight="1" x14ac:dyDescent="0.2">
      <c r="A6073" s="224" t="str">
        <f t="shared" si="1816"/>
        <v/>
      </c>
      <c r="B6073" s="222" t="str">
        <f t="shared" si="1819"/>
        <v/>
      </c>
      <c r="C6073" s="223"/>
      <c r="D6073" s="224" t="str">
        <f t="shared" si="1817"/>
        <v/>
      </c>
      <c r="E6073" s="225"/>
      <c r="F6073" s="226">
        <f t="shared" si="1818"/>
        <v>0</v>
      </c>
      <c r="G6073" s="286">
        <f t="shared" si="1820"/>
        <v>0</v>
      </c>
    </row>
    <row r="6074" spans="1:7" s="229" customFormat="1" ht="24" customHeight="1" x14ac:dyDescent="0.2">
      <c r="A6074" s="224" t="str">
        <f t="shared" si="1816"/>
        <v/>
      </c>
      <c r="B6074" s="222" t="str">
        <f t="shared" si="1819"/>
        <v/>
      </c>
      <c r="C6074" s="223"/>
      <c r="D6074" s="224" t="str">
        <f t="shared" si="1817"/>
        <v/>
      </c>
      <c r="E6074" s="225"/>
      <c r="F6074" s="226">
        <f t="shared" si="1818"/>
        <v>0</v>
      </c>
      <c r="G6074" s="286">
        <f t="shared" si="1820"/>
        <v>0</v>
      </c>
    </row>
    <row r="6075" spans="1:7" s="229" customFormat="1" ht="24" customHeight="1" x14ac:dyDescent="0.2">
      <c r="A6075" s="224" t="str">
        <f t="shared" si="1816"/>
        <v/>
      </c>
      <c r="B6075" s="222" t="str">
        <f t="shared" si="1819"/>
        <v/>
      </c>
      <c r="C6075" s="223"/>
      <c r="D6075" s="224" t="str">
        <f t="shared" si="1817"/>
        <v/>
      </c>
      <c r="E6075" s="225"/>
      <c r="F6075" s="227">
        <f t="shared" si="1818"/>
        <v>0</v>
      </c>
      <c r="G6075" s="286">
        <f t="shared" si="1820"/>
        <v>0</v>
      </c>
    </row>
    <row r="6076" spans="1:7" ht="24" customHeight="1" x14ac:dyDescent="0.2">
      <c r="A6076" s="287"/>
      <c r="D6076" s="97"/>
      <c r="E6076" s="98"/>
      <c r="F6076" s="273" t="s">
        <v>31</v>
      </c>
      <c r="G6076" s="288">
        <f>SUBTOTAL(9,G6062:G6075)</f>
        <v>0</v>
      </c>
    </row>
    <row r="6077" spans="1:7" ht="24" customHeight="1" x14ac:dyDescent="0.2">
      <c r="A6077" s="287"/>
      <c r="C6077" s="107" t="s">
        <v>605</v>
      </c>
      <c r="D6077" s="97"/>
      <c r="E6077" s="98"/>
      <c r="G6077" s="289"/>
    </row>
    <row r="6078" spans="1:7" s="229" customFormat="1" ht="24" customHeight="1" x14ac:dyDescent="0.2">
      <c r="A6078" s="224" t="str">
        <f t="shared" ref="A6078:A6085" si="1821">IFERROR(VLOOKUP(C6078,Tabla_Insumos,4,FALSE),"")</f>
        <v/>
      </c>
      <c r="B6078" s="222">
        <f t="shared" ref="B6078:B6085" si="1822">IFERROR(VLOOKUP(A6078,Tabla_Indices,5,FALSE),"")</f>
        <v>0</v>
      </c>
      <c r="C6078" s="223"/>
      <c r="D6078" s="224" t="str">
        <f t="shared" ref="D6078:D6085" si="1823">IFERROR(VLOOKUP(C6078,Tabla_Insumos,2,FALSE),"")</f>
        <v/>
      </c>
      <c r="E6078" s="225"/>
      <c r="F6078" s="228">
        <f t="shared" ref="F6078:F6085" si="1824">IFERROR(VLOOKUP(C6078,Tabla_Insumos,3,FALSE),0)</f>
        <v>0</v>
      </c>
      <c r="G6078" s="286">
        <f>ROUND(E6078*F6078,2)</f>
        <v>0</v>
      </c>
    </row>
    <row r="6079" spans="1:7" s="229" customFormat="1" ht="24" customHeight="1" x14ac:dyDescent="0.2">
      <c r="A6079" s="224" t="str">
        <f t="shared" si="1821"/>
        <v/>
      </c>
      <c r="B6079" s="222">
        <f t="shared" si="1822"/>
        <v>0</v>
      </c>
      <c r="C6079" s="223"/>
      <c r="D6079" s="224" t="str">
        <f t="shared" si="1823"/>
        <v/>
      </c>
      <c r="E6079" s="225"/>
      <c r="F6079" s="228">
        <f t="shared" si="1824"/>
        <v>0</v>
      </c>
      <c r="G6079" s="286">
        <f>ROUND(E6079*F6079,2)</f>
        <v>0</v>
      </c>
    </row>
    <row r="6080" spans="1:7" s="229" customFormat="1" ht="24" customHeight="1" x14ac:dyDescent="0.2">
      <c r="A6080" s="224" t="str">
        <f t="shared" si="1821"/>
        <v/>
      </c>
      <c r="B6080" s="222">
        <f t="shared" si="1822"/>
        <v>0</v>
      </c>
      <c r="C6080" s="223"/>
      <c r="D6080" s="224" t="str">
        <f t="shared" si="1823"/>
        <v/>
      </c>
      <c r="E6080" s="225"/>
      <c r="F6080" s="228">
        <f t="shared" si="1824"/>
        <v>0</v>
      </c>
      <c r="G6080" s="286">
        <f t="shared" ref="G6080:G6085" si="1825">ROUND(E6080*F6080,2)</f>
        <v>0</v>
      </c>
    </row>
    <row r="6081" spans="1:7" s="229" customFormat="1" ht="24" customHeight="1" x14ac:dyDescent="0.2">
      <c r="A6081" s="224" t="str">
        <f t="shared" si="1821"/>
        <v/>
      </c>
      <c r="B6081" s="222">
        <f t="shared" si="1822"/>
        <v>0</v>
      </c>
      <c r="C6081" s="223"/>
      <c r="D6081" s="224" t="str">
        <f t="shared" si="1823"/>
        <v/>
      </c>
      <c r="E6081" s="225"/>
      <c r="F6081" s="228">
        <f t="shared" si="1824"/>
        <v>0</v>
      </c>
      <c r="G6081" s="286">
        <f t="shared" si="1825"/>
        <v>0</v>
      </c>
    </row>
    <row r="6082" spans="1:7" s="229" customFormat="1" ht="24" customHeight="1" x14ac:dyDescent="0.2">
      <c r="A6082" s="224" t="str">
        <f t="shared" si="1821"/>
        <v/>
      </c>
      <c r="B6082" s="222">
        <f t="shared" si="1822"/>
        <v>0</v>
      </c>
      <c r="C6082" s="223"/>
      <c r="D6082" s="224" t="str">
        <f t="shared" si="1823"/>
        <v/>
      </c>
      <c r="E6082" s="225"/>
      <c r="F6082" s="226">
        <f t="shared" si="1824"/>
        <v>0</v>
      </c>
      <c r="G6082" s="286">
        <f t="shared" si="1825"/>
        <v>0</v>
      </c>
    </row>
    <row r="6083" spans="1:7" s="229" customFormat="1" ht="24" customHeight="1" x14ac:dyDescent="0.2">
      <c r="A6083" s="224" t="str">
        <f t="shared" si="1821"/>
        <v/>
      </c>
      <c r="B6083" s="222">
        <f t="shared" si="1822"/>
        <v>0</v>
      </c>
      <c r="C6083" s="223"/>
      <c r="D6083" s="224" t="str">
        <f t="shared" si="1823"/>
        <v/>
      </c>
      <c r="E6083" s="225"/>
      <c r="F6083" s="226">
        <f t="shared" si="1824"/>
        <v>0</v>
      </c>
      <c r="G6083" s="286">
        <f t="shared" si="1825"/>
        <v>0</v>
      </c>
    </row>
    <row r="6084" spans="1:7" s="229" customFormat="1" ht="24" customHeight="1" x14ac:dyDescent="0.2">
      <c r="A6084" s="224" t="str">
        <f t="shared" si="1821"/>
        <v/>
      </c>
      <c r="B6084" s="222">
        <f t="shared" si="1822"/>
        <v>0</v>
      </c>
      <c r="C6084" s="223"/>
      <c r="D6084" s="224" t="str">
        <f t="shared" si="1823"/>
        <v/>
      </c>
      <c r="E6084" s="225"/>
      <c r="F6084" s="226">
        <f t="shared" si="1824"/>
        <v>0</v>
      </c>
      <c r="G6084" s="286">
        <f t="shared" si="1825"/>
        <v>0</v>
      </c>
    </row>
    <row r="6085" spans="1:7" s="229" customFormat="1" ht="24" customHeight="1" x14ac:dyDescent="0.2">
      <c r="A6085" s="224" t="str">
        <f t="shared" si="1821"/>
        <v/>
      </c>
      <c r="B6085" s="222">
        <f t="shared" si="1822"/>
        <v>0</v>
      </c>
      <c r="C6085" s="223"/>
      <c r="D6085" s="224" t="str">
        <f t="shared" si="1823"/>
        <v/>
      </c>
      <c r="E6085" s="225"/>
      <c r="F6085" s="226">
        <f t="shared" si="1824"/>
        <v>0</v>
      </c>
      <c r="G6085" s="286">
        <f t="shared" si="1825"/>
        <v>0</v>
      </c>
    </row>
    <row r="6086" spans="1:7" ht="24" customHeight="1" x14ac:dyDescent="0.2">
      <c r="A6086" s="287"/>
      <c r="D6086" s="97"/>
      <c r="E6086" s="98"/>
      <c r="F6086" s="273" t="s">
        <v>32</v>
      </c>
      <c r="G6086" s="288">
        <f>SUBTOTAL(9,G6078:G6085)</f>
        <v>0</v>
      </c>
    </row>
    <row r="6087" spans="1:7" ht="24" customHeight="1" x14ac:dyDescent="0.2">
      <c r="A6087" s="287"/>
      <c r="C6087" s="107" t="s">
        <v>606</v>
      </c>
      <c r="D6087" s="97"/>
      <c r="E6087" s="98"/>
      <c r="G6087" s="289"/>
    </row>
    <row r="6088" spans="1:7" s="229" customFormat="1" ht="24" customHeight="1" x14ac:dyDescent="0.2">
      <c r="A6088" s="224" t="str">
        <f t="shared" ref="A6088:A6096" si="1826">IFERROR(VLOOKUP(C6088,Tabla_Insumos,4,FALSE),"")</f>
        <v/>
      </c>
      <c r="B6088" s="222" t="str">
        <f t="shared" ref="B6088:B6096" si="1827">IFERROR(VLOOKUP(C6088,Tabla_Insumos,5,FALSE),"")</f>
        <v/>
      </c>
      <c r="C6088" s="223"/>
      <c r="D6088" s="224" t="str">
        <f t="shared" ref="D6088:D6096" si="1828">IFERROR(VLOOKUP(C6088,Tabla_Insumos,2,FALSE),"")</f>
        <v/>
      </c>
      <c r="E6088" s="225"/>
      <c r="F6088" s="226">
        <f t="shared" ref="F6088:F6096" si="1829">IFERROR(VLOOKUP(C6088,Tabla_Insumos,3,FALSE),0)</f>
        <v>0</v>
      </c>
      <c r="G6088" s="286">
        <f t="shared" ref="G6088:G6096" si="1830">ROUND(E6088*F6088,2)</f>
        <v>0</v>
      </c>
    </row>
    <row r="6089" spans="1:7" s="229" customFormat="1" ht="24" customHeight="1" x14ac:dyDescent="0.2">
      <c r="A6089" s="224" t="str">
        <f t="shared" si="1826"/>
        <v/>
      </c>
      <c r="B6089" s="222" t="str">
        <f t="shared" si="1827"/>
        <v/>
      </c>
      <c r="C6089" s="223"/>
      <c r="D6089" s="224" t="str">
        <f t="shared" si="1828"/>
        <v/>
      </c>
      <c r="E6089" s="225"/>
      <c r="F6089" s="226">
        <f t="shared" si="1829"/>
        <v>0</v>
      </c>
      <c r="G6089" s="286">
        <f t="shared" si="1830"/>
        <v>0</v>
      </c>
    </row>
    <row r="6090" spans="1:7" s="229" customFormat="1" ht="24" customHeight="1" x14ac:dyDescent="0.2">
      <c r="A6090" s="224" t="str">
        <f t="shared" si="1826"/>
        <v/>
      </c>
      <c r="B6090" s="222" t="str">
        <f t="shared" si="1827"/>
        <v/>
      </c>
      <c r="C6090" s="223"/>
      <c r="D6090" s="224" t="str">
        <f t="shared" si="1828"/>
        <v/>
      </c>
      <c r="E6090" s="225"/>
      <c r="F6090" s="226">
        <f t="shared" si="1829"/>
        <v>0</v>
      </c>
      <c r="G6090" s="286">
        <f t="shared" si="1830"/>
        <v>0</v>
      </c>
    </row>
    <row r="6091" spans="1:7" s="229" customFormat="1" ht="24" customHeight="1" x14ac:dyDescent="0.2">
      <c r="A6091" s="224" t="str">
        <f t="shared" si="1826"/>
        <v/>
      </c>
      <c r="B6091" s="222" t="str">
        <f t="shared" si="1827"/>
        <v/>
      </c>
      <c r="C6091" s="223"/>
      <c r="D6091" s="224" t="str">
        <f t="shared" si="1828"/>
        <v/>
      </c>
      <c r="E6091" s="225"/>
      <c r="F6091" s="226">
        <f t="shared" si="1829"/>
        <v>0</v>
      </c>
      <c r="G6091" s="286">
        <f t="shared" si="1830"/>
        <v>0</v>
      </c>
    </row>
    <row r="6092" spans="1:7" s="229" customFormat="1" ht="24" customHeight="1" x14ac:dyDescent="0.2">
      <c r="A6092" s="224" t="str">
        <f t="shared" si="1826"/>
        <v/>
      </c>
      <c r="B6092" s="222" t="str">
        <f t="shared" si="1827"/>
        <v/>
      </c>
      <c r="C6092" s="223"/>
      <c r="D6092" s="224" t="str">
        <f t="shared" si="1828"/>
        <v/>
      </c>
      <c r="E6092" s="225"/>
      <c r="F6092" s="226">
        <f t="shared" si="1829"/>
        <v>0</v>
      </c>
      <c r="G6092" s="286">
        <f t="shared" si="1830"/>
        <v>0</v>
      </c>
    </row>
    <row r="6093" spans="1:7" s="229" customFormat="1" ht="24" customHeight="1" x14ac:dyDescent="0.2">
      <c r="A6093" s="224" t="str">
        <f t="shared" si="1826"/>
        <v/>
      </c>
      <c r="B6093" s="222" t="str">
        <f t="shared" si="1827"/>
        <v/>
      </c>
      <c r="C6093" s="223"/>
      <c r="D6093" s="224" t="str">
        <f t="shared" si="1828"/>
        <v/>
      </c>
      <c r="E6093" s="225"/>
      <c r="F6093" s="226">
        <f t="shared" si="1829"/>
        <v>0</v>
      </c>
      <c r="G6093" s="286">
        <f t="shared" si="1830"/>
        <v>0</v>
      </c>
    </row>
    <row r="6094" spans="1:7" s="229" customFormat="1" ht="24" customHeight="1" x14ac:dyDescent="0.2">
      <c r="A6094" s="224" t="str">
        <f t="shared" si="1826"/>
        <v/>
      </c>
      <c r="B6094" s="222" t="str">
        <f t="shared" si="1827"/>
        <v/>
      </c>
      <c r="C6094" s="223"/>
      <c r="D6094" s="224" t="str">
        <f t="shared" si="1828"/>
        <v/>
      </c>
      <c r="E6094" s="225"/>
      <c r="F6094" s="226">
        <f t="shared" si="1829"/>
        <v>0</v>
      </c>
      <c r="G6094" s="286">
        <f t="shared" si="1830"/>
        <v>0</v>
      </c>
    </row>
    <row r="6095" spans="1:7" s="229" customFormat="1" ht="24" customHeight="1" x14ac:dyDescent="0.2">
      <c r="A6095" s="224" t="str">
        <f t="shared" si="1826"/>
        <v/>
      </c>
      <c r="B6095" s="222" t="str">
        <f t="shared" si="1827"/>
        <v/>
      </c>
      <c r="C6095" s="223"/>
      <c r="D6095" s="224" t="str">
        <f t="shared" si="1828"/>
        <v/>
      </c>
      <c r="E6095" s="225"/>
      <c r="F6095" s="226">
        <f t="shared" si="1829"/>
        <v>0</v>
      </c>
      <c r="G6095" s="286">
        <f t="shared" si="1830"/>
        <v>0</v>
      </c>
    </row>
    <row r="6096" spans="1:7" s="229" customFormat="1" ht="24" customHeight="1" x14ac:dyDescent="0.2">
      <c r="A6096" s="224" t="str">
        <f t="shared" si="1826"/>
        <v/>
      </c>
      <c r="B6096" s="222" t="str">
        <f t="shared" si="1827"/>
        <v/>
      </c>
      <c r="C6096" s="223"/>
      <c r="D6096" s="224" t="str">
        <f t="shared" si="1828"/>
        <v/>
      </c>
      <c r="E6096" s="225"/>
      <c r="F6096" s="226">
        <f t="shared" si="1829"/>
        <v>0</v>
      </c>
      <c r="G6096" s="286">
        <f t="shared" si="1830"/>
        <v>0</v>
      </c>
    </row>
    <row r="6097" spans="1:123" ht="24" customHeight="1" x14ac:dyDescent="0.2">
      <c r="A6097" s="290"/>
      <c r="B6097" s="97"/>
      <c r="D6097" s="97"/>
      <c r="E6097" s="98"/>
      <c r="F6097" s="273" t="s">
        <v>33</v>
      </c>
      <c r="G6097" s="288">
        <f>SUBTOTAL(9,G6088:G6096)</f>
        <v>0</v>
      </c>
    </row>
    <row r="6098" spans="1:123" ht="24" customHeight="1" x14ac:dyDescent="0.2">
      <c r="A6098" s="291"/>
      <c r="B6098" s="97"/>
      <c r="D6098" s="97"/>
      <c r="E6098" s="98"/>
      <c r="G6098" s="289"/>
    </row>
    <row r="6099" spans="1:123" ht="24" customHeight="1" x14ac:dyDescent="0.2">
      <c r="A6099" s="292" t="str">
        <f>B6057</f>
        <v/>
      </c>
      <c r="B6099" s="293" t="str">
        <f>C6057</f>
        <v/>
      </c>
      <c r="C6099" s="104"/>
      <c r="D6099" s="104" t="s">
        <v>34</v>
      </c>
      <c r="E6099" s="105"/>
      <c r="F6099" s="295" t="s">
        <v>35</v>
      </c>
      <c r="G6099" s="294">
        <f>SUBTOTAL(9,G6062:G6098)</f>
        <v>0</v>
      </c>
    </row>
    <row r="6101" spans="1:123" ht="24" customHeight="1" x14ac:dyDescent="0.2">
      <c r="A6101" s="274" t="s">
        <v>37</v>
      </c>
      <c r="B6101" s="275"/>
      <c r="C6101" s="275"/>
      <c r="D6101" s="275"/>
      <c r="E6101" s="275"/>
      <c r="F6101" s="275"/>
      <c r="G6101" s="276"/>
    </row>
    <row r="6102" spans="1:123" ht="24" customHeight="1" x14ac:dyDescent="0.2">
      <c r="A6102" s="277" t="s">
        <v>602</v>
      </c>
      <c r="B6102" s="93" t="str">
        <f>Comitente</f>
        <v>DIRECCION PROVINCIAL DE ESPACIOS VERDES</v>
      </c>
      <c r="C6102" s="89"/>
      <c r="D6102" s="94"/>
      <c r="E6102" s="94"/>
      <c r="F6102" s="95"/>
      <c r="G6102" s="278"/>
    </row>
    <row r="6103" spans="1:123" ht="24" customHeight="1" x14ac:dyDescent="0.2">
      <c r="A6103" s="277" t="s">
        <v>603</v>
      </c>
      <c r="B6103" s="93">
        <f>Contratista</f>
        <v>0</v>
      </c>
      <c r="C6103" s="90"/>
      <c r="D6103" s="90"/>
      <c r="E6103" s="90"/>
      <c r="F6103" s="96"/>
      <c r="G6103" s="279"/>
    </row>
    <row r="6104" spans="1:123" ht="24" customHeight="1" x14ac:dyDescent="0.2">
      <c r="A6104" s="277" t="s">
        <v>24</v>
      </c>
      <c r="B6104" s="93" t="str">
        <f>Obra</f>
        <v>MANTENIMIENTO DEL ÁREA VERDE Y SISITEMA DE RIEGO DEL 
PARQUE BELGRANO E INFINITO POR DESCUBRIR - RENGLON 3</v>
      </c>
      <c r="C6104" s="90"/>
      <c r="D6104" s="90"/>
      <c r="E6104" s="90"/>
      <c r="F6104" s="96" t="s">
        <v>38</v>
      </c>
      <c r="G6104" s="280">
        <f>Fecha_Base</f>
        <v>44908</v>
      </c>
    </row>
    <row r="6105" spans="1:123" ht="24" customHeight="1" x14ac:dyDescent="0.2">
      <c r="A6105" s="281" t="s">
        <v>601</v>
      </c>
      <c r="B6105" s="91" t="str">
        <f>Ubicación</f>
        <v>CAPITAL</v>
      </c>
      <c r="C6105" s="91"/>
      <c r="D6105" s="97"/>
      <c r="E6105" s="98"/>
      <c r="G6105" s="282"/>
    </row>
    <row r="6106" spans="1:123" ht="24" customHeight="1" x14ac:dyDescent="0.2">
      <c r="A6106" s="281" t="s">
        <v>39</v>
      </c>
      <c r="B6106" s="100" t="str">
        <f>IFERROR(VALUE(LEFT(B6107,FIND(".",B6107)-1)),"")</f>
        <v/>
      </c>
      <c r="C6106" s="92" t="str">
        <f>IFERROR(VLOOKUP(B6106,Tabla_CyP,2,FALSE),"")</f>
        <v/>
      </c>
      <c r="E6106" s="98"/>
      <c r="G6106" s="282"/>
    </row>
    <row r="6107" spans="1:123" ht="24" customHeight="1" x14ac:dyDescent="0.2">
      <c r="A6107" s="281" t="s">
        <v>25</v>
      </c>
      <c r="B6107" s="101" t="str">
        <f>IFERROR(VLOOKUP(COUNTIF($A$1:A6107,"ANALISIS DE PRECIOS"),Tabla_NumeroItem,2,FALSE),"")</f>
        <v/>
      </c>
      <c r="C6107" s="92" t="str">
        <f>IFERROR(VLOOKUP(B6107,Tabla_CyP,2,FALSE),"")</f>
        <v/>
      </c>
      <c r="D6107" s="97"/>
      <c r="E6107" s="98"/>
      <c r="F6107" s="96" t="s">
        <v>26</v>
      </c>
      <c r="G6107" s="283" t="str">
        <f>IFERROR(VLOOKUP(B6107,Tabla_CyP,4,FALSE),"")</f>
        <v/>
      </c>
    </row>
    <row r="6108" spans="1:123" ht="24" customHeight="1" x14ac:dyDescent="0.2">
      <c r="A6108" s="281"/>
      <c r="B6108" s="91"/>
      <c r="D6108" s="97"/>
      <c r="E6108" s="98"/>
      <c r="G6108" s="282"/>
    </row>
    <row r="6109" spans="1:123" ht="24" customHeight="1" x14ac:dyDescent="0.2">
      <c r="A6109" s="331" t="s">
        <v>507</v>
      </c>
      <c r="B6109" s="332"/>
      <c r="C6109" s="333" t="s">
        <v>0</v>
      </c>
      <c r="D6109" s="333" t="s">
        <v>27</v>
      </c>
      <c r="E6109" s="335" t="s">
        <v>28</v>
      </c>
      <c r="F6109" s="337" t="s">
        <v>29</v>
      </c>
      <c r="G6109" s="337" t="s">
        <v>30</v>
      </c>
    </row>
    <row r="6110" spans="1:123" s="97" customFormat="1" ht="24" customHeight="1" x14ac:dyDescent="0.2">
      <c r="A6110" s="102" t="s">
        <v>508</v>
      </c>
      <c r="B6110" s="102" t="s">
        <v>509</v>
      </c>
      <c r="C6110" s="334"/>
      <c r="D6110" s="334"/>
      <c r="E6110" s="336"/>
      <c r="F6110" s="338"/>
      <c r="G6110" s="338"/>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284"/>
      <c r="B6111" s="103"/>
      <c r="C6111" s="143" t="s">
        <v>604</v>
      </c>
      <c r="D6111" s="104"/>
      <c r="E6111" s="105"/>
      <c r="F6111" s="106"/>
      <c r="G6111" s="285"/>
    </row>
    <row r="6112" spans="1:123" s="229" customFormat="1" ht="24" customHeight="1" x14ac:dyDescent="0.2">
      <c r="A6112" s="224" t="str">
        <f t="shared" ref="A6112:A6125" si="1831">IFERROR(VLOOKUP(C6112,Tabla_Insumos,4,FALSE),"")</f>
        <v/>
      </c>
      <c r="B6112" s="222" t="str">
        <f>IFERROR(VLOOKUP(C6112,Tabla_Insumos,5,FALSE),"")</f>
        <v/>
      </c>
      <c r="C6112" s="223"/>
      <c r="D6112" s="224" t="str">
        <f t="shared" ref="D6112:D6125" si="1832">IFERROR(VLOOKUP(C6112,Tabla_Insumos,2,FALSE),"")</f>
        <v/>
      </c>
      <c r="E6112" s="225"/>
      <c r="F6112" s="226">
        <f t="shared" ref="F6112:F6125" si="1833">IFERROR(VLOOKUP(C6112,Tabla_Insumos,3,FALSE),0)</f>
        <v>0</v>
      </c>
      <c r="G6112" s="286">
        <f>ROUND(E6112*F6112,2)</f>
        <v>0</v>
      </c>
    </row>
    <row r="6113" spans="1:7" s="229" customFormat="1" ht="24" customHeight="1" x14ac:dyDescent="0.2">
      <c r="A6113" s="224" t="str">
        <f t="shared" si="1831"/>
        <v/>
      </c>
      <c r="B6113" s="222" t="str">
        <f t="shared" ref="B6113:B6125" si="1834">IFERROR(VLOOKUP(C6113,Tabla_Insumos,5,FALSE),"")</f>
        <v/>
      </c>
      <c r="C6113" s="223"/>
      <c r="D6113" s="224" t="str">
        <f t="shared" si="1832"/>
        <v/>
      </c>
      <c r="E6113" s="225"/>
      <c r="F6113" s="226">
        <f t="shared" si="1833"/>
        <v>0</v>
      </c>
      <c r="G6113" s="286">
        <f t="shared" ref="G6113:G6125" si="1835">ROUND(E6113*F6113,2)</f>
        <v>0</v>
      </c>
    </row>
    <row r="6114" spans="1:7" s="229" customFormat="1" ht="24" customHeight="1" x14ac:dyDescent="0.2">
      <c r="A6114" s="224" t="str">
        <f t="shared" si="1831"/>
        <v/>
      </c>
      <c r="B6114" s="222" t="str">
        <f t="shared" si="1834"/>
        <v/>
      </c>
      <c r="C6114" s="223"/>
      <c r="D6114" s="224" t="str">
        <f t="shared" si="1832"/>
        <v/>
      </c>
      <c r="E6114" s="225"/>
      <c r="F6114" s="226">
        <f t="shared" si="1833"/>
        <v>0</v>
      </c>
      <c r="G6114" s="286">
        <f t="shared" si="1835"/>
        <v>0</v>
      </c>
    </row>
    <row r="6115" spans="1:7" s="229" customFormat="1" ht="24" customHeight="1" x14ac:dyDescent="0.2">
      <c r="A6115" s="224" t="str">
        <f t="shared" si="1831"/>
        <v/>
      </c>
      <c r="B6115" s="222" t="str">
        <f t="shared" si="1834"/>
        <v/>
      </c>
      <c r="C6115" s="223"/>
      <c r="D6115" s="224" t="str">
        <f t="shared" si="1832"/>
        <v/>
      </c>
      <c r="E6115" s="225"/>
      <c r="F6115" s="226">
        <f t="shared" si="1833"/>
        <v>0</v>
      </c>
      <c r="G6115" s="286">
        <f t="shared" si="1835"/>
        <v>0</v>
      </c>
    </row>
    <row r="6116" spans="1:7" s="229" customFormat="1" ht="24" customHeight="1" x14ac:dyDescent="0.2">
      <c r="A6116" s="224" t="str">
        <f t="shared" si="1831"/>
        <v/>
      </c>
      <c r="B6116" s="222" t="str">
        <f t="shared" si="1834"/>
        <v/>
      </c>
      <c r="C6116" s="223"/>
      <c r="D6116" s="224" t="str">
        <f t="shared" si="1832"/>
        <v/>
      </c>
      <c r="E6116" s="225"/>
      <c r="F6116" s="226">
        <f t="shared" si="1833"/>
        <v>0</v>
      </c>
      <c r="G6116" s="286">
        <f t="shared" si="1835"/>
        <v>0</v>
      </c>
    </row>
    <row r="6117" spans="1:7" s="229" customFormat="1" ht="24" customHeight="1" x14ac:dyDescent="0.2">
      <c r="A6117" s="224" t="str">
        <f t="shared" si="1831"/>
        <v/>
      </c>
      <c r="B6117" s="222" t="str">
        <f t="shared" si="1834"/>
        <v/>
      </c>
      <c r="C6117" s="223"/>
      <c r="D6117" s="224" t="str">
        <f t="shared" si="1832"/>
        <v/>
      </c>
      <c r="E6117" s="225"/>
      <c r="F6117" s="226">
        <f t="shared" si="1833"/>
        <v>0</v>
      </c>
      <c r="G6117" s="286">
        <f t="shared" si="1835"/>
        <v>0</v>
      </c>
    </row>
    <row r="6118" spans="1:7" s="229" customFormat="1" ht="24" customHeight="1" x14ac:dyDescent="0.2">
      <c r="A6118" s="224" t="str">
        <f t="shared" si="1831"/>
        <v/>
      </c>
      <c r="B6118" s="222" t="str">
        <f t="shared" si="1834"/>
        <v/>
      </c>
      <c r="C6118" s="223"/>
      <c r="D6118" s="224" t="str">
        <f t="shared" si="1832"/>
        <v/>
      </c>
      <c r="E6118" s="225"/>
      <c r="F6118" s="226">
        <f t="shared" si="1833"/>
        <v>0</v>
      </c>
      <c r="G6118" s="286">
        <f t="shared" si="1835"/>
        <v>0</v>
      </c>
    </row>
    <row r="6119" spans="1:7" s="229" customFormat="1" ht="24" customHeight="1" x14ac:dyDescent="0.2">
      <c r="A6119" s="224" t="str">
        <f t="shared" si="1831"/>
        <v/>
      </c>
      <c r="B6119" s="222" t="str">
        <f t="shared" si="1834"/>
        <v/>
      </c>
      <c r="C6119" s="223"/>
      <c r="D6119" s="224" t="str">
        <f t="shared" si="1832"/>
        <v/>
      </c>
      <c r="E6119" s="225"/>
      <c r="F6119" s="226">
        <f t="shared" si="1833"/>
        <v>0</v>
      </c>
      <c r="G6119" s="286">
        <f t="shared" si="1835"/>
        <v>0</v>
      </c>
    </row>
    <row r="6120" spans="1:7" s="229" customFormat="1" ht="24" customHeight="1" x14ac:dyDescent="0.2">
      <c r="A6120" s="224" t="str">
        <f t="shared" si="1831"/>
        <v/>
      </c>
      <c r="B6120" s="222" t="str">
        <f t="shared" si="1834"/>
        <v/>
      </c>
      <c r="C6120" s="223"/>
      <c r="D6120" s="224" t="str">
        <f t="shared" si="1832"/>
        <v/>
      </c>
      <c r="E6120" s="225"/>
      <c r="F6120" s="226">
        <f t="shared" si="1833"/>
        <v>0</v>
      </c>
      <c r="G6120" s="286">
        <f t="shared" si="1835"/>
        <v>0</v>
      </c>
    </row>
    <row r="6121" spans="1:7" s="229" customFormat="1" ht="24" customHeight="1" x14ac:dyDescent="0.2">
      <c r="A6121" s="224" t="str">
        <f t="shared" si="1831"/>
        <v/>
      </c>
      <c r="B6121" s="222" t="str">
        <f t="shared" si="1834"/>
        <v/>
      </c>
      <c r="C6121" s="223"/>
      <c r="D6121" s="224" t="str">
        <f t="shared" si="1832"/>
        <v/>
      </c>
      <c r="E6121" s="225"/>
      <c r="F6121" s="226">
        <f t="shared" si="1833"/>
        <v>0</v>
      </c>
      <c r="G6121" s="286">
        <f t="shared" si="1835"/>
        <v>0</v>
      </c>
    </row>
    <row r="6122" spans="1:7" s="229" customFormat="1" ht="24" customHeight="1" x14ac:dyDescent="0.2">
      <c r="A6122" s="224" t="str">
        <f t="shared" si="1831"/>
        <v/>
      </c>
      <c r="B6122" s="222" t="str">
        <f t="shared" si="1834"/>
        <v/>
      </c>
      <c r="C6122" s="223"/>
      <c r="D6122" s="224" t="str">
        <f t="shared" si="1832"/>
        <v/>
      </c>
      <c r="E6122" s="225"/>
      <c r="F6122" s="226">
        <f t="shared" si="1833"/>
        <v>0</v>
      </c>
      <c r="G6122" s="286">
        <f t="shared" si="1835"/>
        <v>0</v>
      </c>
    </row>
    <row r="6123" spans="1:7" s="229" customFormat="1" ht="24" customHeight="1" x14ac:dyDescent="0.2">
      <c r="A6123" s="224" t="str">
        <f t="shared" si="1831"/>
        <v/>
      </c>
      <c r="B6123" s="222" t="str">
        <f t="shared" si="1834"/>
        <v/>
      </c>
      <c r="C6123" s="223"/>
      <c r="D6123" s="224" t="str">
        <f t="shared" si="1832"/>
        <v/>
      </c>
      <c r="E6123" s="225"/>
      <c r="F6123" s="226">
        <f t="shared" si="1833"/>
        <v>0</v>
      </c>
      <c r="G6123" s="286">
        <f t="shared" si="1835"/>
        <v>0</v>
      </c>
    </row>
    <row r="6124" spans="1:7" s="229" customFormat="1" ht="24" customHeight="1" x14ac:dyDescent="0.2">
      <c r="A6124" s="224" t="str">
        <f t="shared" si="1831"/>
        <v/>
      </c>
      <c r="B6124" s="222" t="str">
        <f t="shared" si="1834"/>
        <v/>
      </c>
      <c r="C6124" s="223"/>
      <c r="D6124" s="224" t="str">
        <f t="shared" si="1832"/>
        <v/>
      </c>
      <c r="E6124" s="225"/>
      <c r="F6124" s="226">
        <f t="shared" si="1833"/>
        <v>0</v>
      </c>
      <c r="G6124" s="286">
        <f t="shared" si="1835"/>
        <v>0</v>
      </c>
    </row>
    <row r="6125" spans="1:7" s="229" customFormat="1" ht="24" customHeight="1" x14ac:dyDescent="0.2">
      <c r="A6125" s="224" t="str">
        <f t="shared" si="1831"/>
        <v/>
      </c>
      <c r="B6125" s="222" t="str">
        <f t="shared" si="1834"/>
        <v/>
      </c>
      <c r="C6125" s="223"/>
      <c r="D6125" s="224" t="str">
        <f t="shared" si="1832"/>
        <v/>
      </c>
      <c r="E6125" s="225"/>
      <c r="F6125" s="227">
        <f t="shared" si="1833"/>
        <v>0</v>
      </c>
      <c r="G6125" s="286">
        <f t="shared" si="1835"/>
        <v>0</v>
      </c>
    </row>
    <row r="6126" spans="1:7" ht="24" customHeight="1" x14ac:dyDescent="0.2">
      <c r="A6126" s="287"/>
      <c r="D6126" s="97"/>
      <c r="E6126" s="98"/>
      <c r="F6126" s="273" t="s">
        <v>31</v>
      </c>
      <c r="G6126" s="288">
        <f>SUBTOTAL(9,G6112:G6125)</f>
        <v>0</v>
      </c>
    </row>
    <row r="6127" spans="1:7" ht="24" customHeight="1" x14ac:dyDescent="0.2">
      <c r="A6127" s="287"/>
      <c r="C6127" s="107" t="s">
        <v>605</v>
      </c>
      <c r="D6127" s="97"/>
      <c r="E6127" s="98"/>
      <c r="G6127" s="289"/>
    </row>
    <row r="6128" spans="1:7" s="229" customFormat="1" ht="24" customHeight="1" x14ac:dyDescent="0.2">
      <c r="A6128" s="224" t="str">
        <f t="shared" ref="A6128:A6135" si="1836">IFERROR(VLOOKUP(C6128,Tabla_Insumos,4,FALSE),"")</f>
        <v/>
      </c>
      <c r="B6128" s="222">
        <f t="shared" ref="B6128:B6135" si="1837">IFERROR(VLOOKUP(A6128,Tabla_Indices,5,FALSE),"")</f>
        <v>0</v>
      </c>
      <c r="C6128" s="223"/>
      <c r="D6128" s="224" t="str">
        <f t="shared" ref="D6128:D6135" si="1838">IFERROR(VLOOKUP(C6128,Tabla_Insumos,2,FALSE),"")</f>
        <v/>
      </c>
      <c r="E6128" s="225"/>
      <c r="F6128" s="228">
        <f t="shared" ref="F6128:F6135" si="1839">IFERROR(VLOOKUP(C6128,Tabla_Insumos,3,FALSE),0)</f>
        <v>0</v>
      </c>
      <c r="G6128" s="286">
        <f>ROUND(E6128*F6128,2)</f>
        <v>0</v>
      </c>
    </row>
    <row r="6129" spans="1:7" s="229" customFormat="1" ht="24" customHeight="1" x14ac:dyDescent="0.2">
      <c r="A6129" s="224" t="str">
        <f t="shared" si="1836"/>
        <v/>
      </c>
      <c r="B6129" s="222">
        <f t="shared" si="1837"/>
        <v>0</v>
      </c>
      <c r="C6129" s="223"/>
      <c r="D6129" s="224" t="str">
        <f t="shared" si="1838"/>
        <v/>
      </c>
      <c r="E6129" s="225"/>
      <c r="F6129" s="228">
        <f t="shared" si="1839"/>
        <v>0</v>
      </c>
      <c r="G6129" s="286">
        <f>ROUND(E6129*F6129,2)</f>
        <v>0</v>
      </c>
    </row>
    <row r="6130" spans="1:7" s="229" customFormat="1" ht="24" customHeight="1" x14ac:dyDescent="0.2">
      <c r="A6130" s="224" t="str">
        <f t="shared" si="1836"/>
        <v/>
      </c>
      <c r="B6130" s="222">
        <f t="shared" si="1837"/>
        <v>0</v>
      </c>
      <c r="C6130" s="223"/>
      <c r="D6130" s="224" t="str">
        <f t="shared" si="1838"/>
        <v/>
      </c>
      <c r="E6130" s="225"/>
      <c r="F6130" s="228">
        <f t="shared" si="1839"/>
        <v>0</v>
      </c>
      <c r="G6130" s="286">
        <f t="shared" ref="G6130:G6135" si="1840">ROUND(E6130*F6130,2)</f>
        <v>0</v>
      </c>
    </row>
    <row r="6131" spans="1:7" s="229" customFormat="1" ht="24" customHeight="1" x14ac:dyDescent="0.2">
      <c r="A6131" s="224" t="str">
        <f t="shared" si="1836"/>
        <v/>
      </c>
      <c r="B6131" s="222">
        <f t="shared" si="1837"/>
        <v>0</v>
      </c>
      <c r="C6131" s="223"/>
      <c r="D6131" s="224" t="str">
        <f t="shared" si="1838"/>
        <v/>
      </c>
      <c r="E6131" s="225"/>
      <c r="F6131" s="228">
        <f t="shared" si="1839"/>
        <v>0</v>
      </c>
      <c r="G6131" s="286">
        <f t="shared" si="1840"/>
        <v>0</v>
      </c>
    </row>
    <row r="6132" spans="1:7" s="229" customFormat="1" ht="24" customHeight="1" x14ac:dyDescent="0.2">
      <c r="A6132" s="224" t="str">
        <f t="shared" si="1836"/>
        <v/>
      </c>
      <c r="B6132" s="222">
        <f t="shared" si="1837"/>
        <v>0</v>
      </c>
      <c r="C6132" s="223"/>
      <c r="D6132" s="224" t="str">
        <f t="shared" si="1838"/>
        <v/>
      </c>
      <c r="E6132" s="225"/>
      <c r="F6132" s="226">
        <f t="shared" si="1839"/>
        <v>0</v>
      </c>
      <c r="G6132" s="286">
        <f t="shared" si="1840"/>
        <v>0</v>
      </c>
    </row>
    <row r="6133" spans="1:7" s="229" customFormat="1" ht="24" customHeight="1" x14ac:dyDescent="0.2">
      <c r="A6133" s="224" t="str">
        <f t="shared" si="1836"/>
        <v/>
      </c>
      <c r="B6133" s="222">
        <f t="shared" si="1837"/>
        <v>0</v>
      </c>
      <c r="C6133" s="223"/>
      <c r="D6133" s="224" t="str">
        <f t="shared" si="1838"/>
        <v/>
      </c>
      <c r="E6133" s="225"/>
      <c r="F6133" s="226">
        <f t="shared" si="1839"/>
        <v>0</v>
      </c>
      <c r="G6133" s="286">
        <f t="shared" si="1840"/>
        <v>0</v>
      </c>
    </row>
    <row r="6134" spans="1:7" s="229" customFormat="1" ht="24" customHeight="1" x14ac:dyDescent="0.2">
      <c r="A6134" s="224" t="str">
        <f t="shared" si="1836"/>
        <v/>
      </c>
      <c r="B6134" s="222">
        <f t="shared" si="1837"/>
        <v>0</v>
      </c>
      <c r="C6134" s="223"/>
      <c r="D6134" s="224" t="str">
        <f t="shared" si="1838"/>
        <v/>
      </c>
      <c r="E6134" s="225"/>
      <c r="F6134" s="226">
        <f t="shared" si="1839"/>
        <v>0</v>
      </c>
      <c r="G6134" s="286">
        <f t="shared" si="1840"/>
        <v>0</v>
      </c>
    </row>
    <row r="6135" spans="1:7" s="229" customFormat="1" ht="24" customHeight="1" x14ac:dyDescent="0.2">
      <c r="A6135" s="224" t="str">
        <f t="shared" si="1836"/>
        <v/>
      </c>
      <c r="B6135" s="222">
        <f t="shared" si="1837"/>
        <v>0</v>
      </c>
      <c r="C6135" s="223"/>
      <c r="D6135" s="224" t="str">
        <f t="shared" si="1838"/>
        <v/>
      </c>
      <c r="E6135" s="225"/>
      <c r="F6135" s="226">
        <f t="shared" si="1839"/>
        <v>0</v>
      </c>
      <c r="G6135" s="286">
        <f t="shared" si="1840"/>
        <v>0</v>
      </c>
    </row>
    <row r="6136" spans="1:7" ht="24" customHeight="1" x14ac:dyDescent="0.2">
      <c r="A6136" s="287"/>
      <c r="D6136" s="97"/>
      <c r="E6136" s="98"/>
      <c r="F6136" s="273" t="s">
        <v>32</v>
      </c>
      <c r="G6136" s="288">
        <f>SUBTOTAL(9,G6128:G6135)</f>
        <v>0</v>
      </c>
    </row>
    <row r="6137" spans="1:7" ht="24" customHeight="1" x14ac:dyDescent="0.2">
      <c r="A6137" s="287"/>
      <c r="C6137" s="107" t="s">
        <v>606</v>
      </c>
      <c r="D6137" s="97"/>
      <c r="E6137" s="98"/>
      <c r="G6137" s="289"/>
    </row>
    <row r="6138" spans="1:7" s="229" customFormat="1" ht="24" customHeight="1" x14ac:dyDescent="0.2">
      <c r="A6138" s="224" t="str">
        <f t="shared" ref="A6138:A6146" si="1841">IFERROR(VLOOKUP(C6138,Tabla_Insumos,4,FALSE),"")</f>
        <v/>
      </c>
      <c r="B6138" s="222" t="str">
        <f t="shared" ref="B6138:B6146" si="1842">IFERROR(VLOOKUP(C6138,Tabla_Insumos,5,FALSE),"")</f>
        <v/>
      </c>
      <c r="C6138" s="223"/>
      <c r="D6138" s="224" t="str">
        <f t="shared" ref="D6138:D6146" si="1843">IFERROR(VLOOKUP(C6138,Tabla_Insumos,2,FALSE),"")</f>
        <v/>
      </c>
      <c r="E6138" s="225"/>
      <c r="F6138" s="226">
        <f t="shared" ref="F6138:F6146" si="1844">IFERROR(VLOOKUP(C6138,Tabla_Insumos,3,FALSE),0)</f>
        <v>0</v>
      </c>
      <c r="G6138" s="286">
        <f t="shared" ref="G6138:G6146" si="1845">ROUND(E6138*F6138,2)</f>
        <v>0</v>
      </c>
    </row>
    <row r="6139" spans="1:7" s="229" customFormat="1" ht="24" customHeight="1" x14ac:dyDescent="0.2">
      <c r="A6139" s="224" t="str">
        <f t="shared" si="1841"/>
        <v/>
      </c>
      <c r="B6139" s="222" t="str">
        <f t="shared" si="1842"/>
        <v/>
      </c>
      <c r="C6139" s="223"/>
      <c r="D6139" s="224" t="str">
        <f t="shared" si="1843"/>
        <v/>
      </c>
      <c r="E6139" s="225"/>
      <c r="F6139" s="226">
        <f t="shared" si="1844"/>
        <v>0</v>
      </c>
      <c r="G6139" s="286">
        <f t="shared" si="1845"/>
        <v>0</v>
      </c>
    </row>
    <row r="6140" spans="1:7" s="229" customFormat="1" ht="24" customHeight="1" x14ac:dyDescent="0.2">
      <c r="A6140" s="224" t="str">
        <f t="shared" si="1841"/>
        <v/>
      </c>
      <c r="B6140" s="222" t="str">
        <f t="shared" si="1842"/>
        <v/>
      </c>
      <c r="C6140" s="223"/>
      <c r="D6140" s="224" t="str">
        <f t="shared" si="1843"/>
        <v/>
      </c>
      <c r="E6140" s="225"/>
      <c r="F6140" s="226">
        <f t="shared" si="1844"/>
        <v>0</v>
      </c>
      <c r="G6140" s="286">
        <f t="shared" si="1845"/>
        <v>0</v>
      </c>
    </row>
    <row r="6141" spans="1:7" s="229" customFormat="1" ht="24" customHeight="1" x14ac:dyDescent="0.2">
      <c r="A6141" s="224" t="str">
        <f t="shared" si="1841"/>
        <v/>
      </c>
      <c r="B6141" s="222" t="str">
        <f t="shared" si="1842"/>
        <v/>
      </c>
      <c r="C6141" s="223"/>
      <c r="D6141" s="224" t="str">
        <f t="shared" si="1843"/>
        <v/>
      </c>
      <c r="E6141" s="225"/>
      <c r="F6141" s="226">
        <f t="shared" si="1844"/>
        <v>0</v>
      </c>
      <c r="G6141" s="286">
        <f t="shared" si="1845"/>
        <v>0</v>
      </c>
    </row>
    <row r="6142" spans="1:7" s="229" customFormat="1" ht="24" customHeight="1" x14ac:dyDescent="0.2">
      <c r="A6142" s="224" t="str">
        <f t="shared" si="1841"/>
        <v/>
      </c>
      <c r="B6142" s="222" t="str">
        <f t="shared" si="1842"/>
        <v/>
      </c>
      <c r="C6142" s="223"/>
      <c r="D6142" s="224" t="str">
        <f t="shared" si="1843"/>
        <v/>
      </c>
      <c r="E6142" s="225"/>
      <c r="F6142" s="226">
        <f t="shared" si="1844"/>
        <v>0</v>
      </c>
      <c r="G6142" s="286">
        <f t="shared" si="1845"/>
        <v>0</v>
      </c>
    </row>
    <row r="6143" spans="1:7" s="229" customFormat="1" ht="24" customHeight="1" x14ac:dyDescent="0.2">
      <c r="A6143" s="224" t="str">
        <f t="shared" si="1841"/>
        <v/>
      </c>
      <c r="B6143" s="222" t="str">
        <f t="shared" si="1842"/>
        <v/>
      </c>
      <c r="C6143" s="223"/>
      <c r="D6143" s="224" t="str">
        <f t="shared" si="1843"/>
        <v/>
      </c>
      <c r="E6143" s="225"/>
      <c r="F6143" s="226">
        <f t="shared" si="1844"/>
        <v>0</v>
      </c>
      <c r="G6143" s="286">
        <f t="shared" si="1845"/>
        <v>0</v>
      </c>
    </row>
    <row r="6144" spans="1:7" s="229" customFormat="1" ht="24" customHeight="1" x14ac:dyDescent="0.2">
      <c r="A6144" s="224" t="str">
        <f t="shared" si="1841"/>
        <v/>
      </c>
      <c r="B6144" s="222" t="str">
        <f t="shared" si="1842"/>
        <v/>
      </c>
      <c r="C6144" s="223"/>
      <c r="D6144" s="224" t="str">
        <f t="shared" si="1843"/>
        <v/>
      </c>
      <c r="E6144" s="225"/>
      <c r="F6144" s="226">
        <f t="shared" si="1844"/>
        <v>0</v>
      </c>
      <c r="G6144" s="286">
        <f t="shared" si="1845"/>
        <v>0</v>
      </c>
    </row>
    <row r="6145" spans="1:123" s="229" customFormat="1" ht="24" customHeight="1" x14ac:dyDescent="0.2">
      <c r="A6145" s="224" t="str">
        <f t="shared" si="1841"/>
        <v/>
      </c>
      <c r="B6145" s="222" t="str">
        <f t="shared" si="1842"/>
        <v/>
      </c>
      <c r="C6145" s="223"/>
      <c r="D6145" s="224" t="str">
        <f t="shared" si="1843"/>
        <v/>
      </c>
      <c r="E6145" s="225"/>
      <c r="F6145" s="226">
        <f t="shared" si="1844"/>
        <v>0</v>
      </c>
      <c r="G6145" s="286">
        <f t="shared" si="1845"/>
        <v>0</v>
      </c>
    </row>
    <row r="6146" spans="1:123" s="229" customFormat="1" ht="24" customHeight="1" x14ac:dyDescent="0.2">
      <c r="A6146" s="224" t="str">
        <f t="shared" si="1841"/>
        <v/>
      </c>
      <c r="B6146" s="222" t="str">
        <f t="shared" si="1842"/>
        <v/>
      </c>
      <c r="C6146" s="223"/>
      <c r="D6146" s="224" t="str">
        <f t="shared" si="1843"/>
        <v/>
      </c>
      <c r="E6146" s="225"/>
      <c r="F6146" s="226">
        <f t="shared" si="1844"/>
        <v>0</v>
      </c>
      <c r="G6146" s="286">
        <f t="shared" si="1845"/>
        <v>0</v>
      </c>
    </row>
    <row r="6147" spans="1:123" ht="24" customHeight="1" x14ac:dyDescent="0.2">
      <c r="A6147" s="290"/>
      <c r="B6147" s="97"/>
      <c r="D6147" s="97"/>
      <c r="E6147" s="98"/>
      <c r="F6147" s="273" t="s">
        <v>33</v>
      </c>
      <c r="G6147" s="288">
        <f>SUBTOTAL(9,G6138:G6146)</f>
        <v>0</v>
      </c>
    </row>
    <row r="6148" spans="1:123" ht="24" customHeight="1" x14ac:dyDescent="0.2">
      <c r="A6148" s="291"/>
      <c r="B6148" s="97"/>
      <c r="D6148" s="97"/>
      <c r="E6148" s="98"/>
      <c r="G6148" s="289"/>
    </row>
    <row r="6149" spans="1:123" ht="24" customHeight="1" x14ac:dyDescent="0.2">
      <c r="A6149" s="292" t="str">
        <f>B6107</f>
        <v/>
      </c>
      <c r="B6149" s="293" t="str">
        <f>C6107</f>
        <v/>
      </c>
      <c r="C6149" s="104"/>
      <c r="D6149" s="104" t="s">
        <v>34</v>
      </c>
      <c r="E6149" s="105"/>
      <c r="F6149" s="295" t="s">
        <v>35</v>
      </c>
      <c r="G6149" s="294">
        <f>SUBTOTAL(9,G6112:G6148)</f>
        <v>0</v>
      </c>
    </row>
    <row r="6151" spans="1:123" ht="24" customHeight="1" x14ac:dyDescent="0.2">
      <c r="A6151" s="274" t="s">
        <v>37</v>
      </c>
      <c r="B6151" s="275"/>
      <c r="C6151" s="275"/>
      <c r="D6151" s="275"/>
      <c r="E6151" s="275"/>
      <c r="F6151" s="275"/>
      <c r="G6151" s="276"/>
    </row>
    <row r="6152" spans="1:123" ht="24" customHeight="1" x14ac:dyDescent="0.2">
      <c r="A6152" s="277" t="s">
        <v>602</v>
      </c>
      <c r="B6152" s="93" t="str">
        <f>Comitente</f>
        <v>DIRECCION PROVINCIAL DE ESPACIOS VERDES</v>
      </c>
      <c r="C6152" s="89"/>
      <c r="D6152" s="94"/>
      <c r="E6152" s="94"/>
      <c r="F6152" s="95"/>
      <c r="G6152" s="278"/>
    </row>
    <row r="6153" spans="1:123" ht="24" customHeight="1" x14ac:dyDescent="0.2">
      <c r="A6153" s="277" t="s">
        <v>603</v>
      </c>
      <c r="B6153" s="93">
        <f>Contratista</f>
        <v>0</v>
      </c>
      <c r="C6153" s="90"/>
      <c r="D6153" s="90"/>
      <c r="E6153" s="90"/>
      <c r="F6153" s="96"/>
      <c r="G6153" s="279"/>
    </row>
    <row r="6154" spans="1:123" ht="24" customHeight="1" x14ac:dyDescent="0.2">
      <c r="A6154" s="277" t="s">
        <v>24</v>
      </c>
      <c r="B6154" s="93" t="str">
        <f>Obra</f>
        <v>MANTENIMIENTO DEL ÁREA VERDE Y SISITEMA DE RIEGO DEL 
PARQUE BELGRANO E INFINITO POR DESCUBRIR - RENGLON 3</v>
      </c>
      <c r="C6154" s="90"/>
      <c r="D6154" s="90"/>
      <c r="E6154" s="90"/>
      <c r="F6154" s="96" t="s">
        <v>38</v>
      </c>
      <c r="G6154" s="280">
        <f>Fecha_Base</f>
        <v>44908</v>
      </c>
    </row>
    <row r="6155" spans="1:123" ht="24" customHeight="1" x14ac:dyDescent="0.2">
      <c r="A6155" s="281" t="s">
        <v>601</v>
      </c>
      <c r="B6155" s="91" t="str">
        <f>Ubicación</f>
        <v>CAPITAL</v>
      </c>
      <c r="C6155" s="91"/>
      <c r="D6155" s="97"/>
      <c r="E6155" s="98"/>
      <c r="G6155" s="282"/>
    </row>
    <row r="6156" spans="1:123" ht="24" customHeight="1" x14ac:dyDescent="0.2">
      <c r="A6156" s="281" t="s">
        <v>39</v>
      </c>
      <c r="B6156" s="100" t="str">
        <f>IFERROR(VALUE(LEFT(B6157,FIND(".",B6157)-1)),"")</f>
        <v/>
      </c>
      <c r="C6156" s="92" t="str">
        <f>IFERROR(VLOOKUP(B6156,Tabla_CyP,2,FALSE),"")</f>
        <v/>
      </c>
      <c r="E6156" s="98"/>
      <c r="G6156" s="282"/>
    </row>
    <row r="6157" spans="1:123" ht="24" customHeight="1" x14ac:dyDescent="0.2">
      <c r="A6157" s="281" t="s">
        <v>25</v>
      </c>
      <c r="B6157" s="101" t="str">
        <f>IFERROR(VLOOKUP(COUNTIF($A$1:A6157,"ANALISIS DE PRECIOS"),Tabla_NumeroItem,2,FALSE),"")</f>
        <v/>
      </c>
      <c r="C6157" s="92" t="str">
        <f>IFERROR(VLOOKUP(B6157,Tabla_CyP,2,FALSE),"")</f>
        <v/>
      </c>
      <c r="D6157" s="97"/>
      <c r="E6157" s="98"/>
      <c r="F6157" s="96" t="s">
        <v>26</v>
      </c>
      <c r="G6157" s="283" t="str">
        <f>IFERROR(VLOOKUP(B6157,Tabla_CyP,4,FALSE),"")</f>
        <v/>
      </c>
    </row>
    <row r="6158" spans="1:123" ht="24" customHeight="1" x14ac:dyDescent="0.2">
      <c r="A6158" s="281"/>
      <c r="B6158" s="91"/>
      <c r="D6158" s="97"/>
      <c r="E6158" s="98"/>
      <c r="G6158" s="282"/>
    </row>
    <row r="6159" spans="1:123" ht="24" customHeight="1" x14ac:dyDescent="0.2">
      <c r="A6159" s="331" t="s">
        <v>507</v>
      </c>
      <c r="B6159" s="332"/>
      <c r="C6159" s="333" t="s">
        <v>0</v>
      </c>
      <c r="D6159" s="333" t="s">
        <v>27</v>
      </c>
      <c r="E6159" s="335" t="s">
        <v>28</v>
      </c>
      <c r="F6159" s="337" t="s">
        <v>29</v>
      </c>
      <c r="G6159" s="337" t="s">
        <v>30</v>
      </c>
    </row>
    <row r="6160" spans="1:123" s="97" customFormat="1" ht="24" customHeight="1" x14ac:dyDescent="0.2">
      <c r="A6160" s="102" t="s">
        <v>508</v>
      </c>
      <c r="B6160" s="102" t="s">
        <v>509</v>
      </c>
      <c r="C6160" s="334"/>
      <c r="D6160" s="334"/>
      <c r="E6160" s="336"/>
      <c r="F6160" s="338"/>
      <c r="G6160" s="338"/>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284"/>
      <c r="B6161" s="103"/>
      <c r="C6161" s="143" t="s">
        <v>604</v>
      </c>
      <c r="D6161" s="104"/>
      <c r="E6161" s="105"/>
      <c r="F6161" s="106"/>
      <c r="G6161" s="285"/>
    </row>
    <row r="6162" spans="1:7" s="229" customFormat="1" ht="24" customHeight="1" x14ac:dyDescent="0.2">
      <c r="A6162" s="224" t="str">
        <f t="shared" ref="A6162:A6175" si="1846">IFERROR(VLOOKUP(C6162,Tabla_Insumos,4,FALSE),"")</f>
        <v/>
      </c>
      <c r="B6162" s="222" t="str">
        <f>IFERROR(VLOOKUP(C6162,Tabla_Insumos,5,FALSE),"")</f>
        <v/>
      </c>
      <c r="C6162" s="223"/>
      <c r="D6162" s="224" t="str">
        <f t="shared" ref="D6162:D6175" si="1847">IFERROR(VLOOKUP(C6162,Tabla_Insumos,2,FALSE),"")</f>
        <v/>
      </c>
      <c r="E6162" s="225"/>
      <c r="F6162" s="226">
        <f t="shared" ref="F6162:F6175" si="1848">IFERROR(VLOOKUP(C6162,Tabla_Insumos,3,FALSE),0)</f>
        <v>0</v>
      </c>
      <c r="G6162" s="286">
        <f>ROUND(E6162*F6162,2)</f>
        <v>0</v>
      </c>
    </row>
    <row r="6163" spans="1:7" s="229" customFormat="1" ht="24" customHeight="1" x14ac:dyDescent="0.2">
      <c r="A6163" s="224" t="str">
        <f t="shared" si="1846"/>
        <v/>
      </c>
      <c r="B6163" s="222" t="str">
        <f t="shared" ref="B6163:B6175" si="1849">IFERROR(VLOOKUP(C6163,Tabla_Insumos,5,FALSE),"")</f>
        <v/>
      </c>
      <c r="C6163" s="223"/>
      <c r="D6163" s="224" t="str">
        <f t="shared" si="1847"/>
        <v/>
      </c>
      <c r="E6163" s="225"/>
      <c r="F6163" s="226">
        <f t="shared" si="1848"/>
        <v>0</v>
      </c>
      <c r="G6163" s="286">
        <f t="shared" ref="G6163:G6175" si="1850">ROUND(E6163*F6163,2)</f>
        <v>0</v>
      </c>
    </row>
    <row r="6164" spans="1:7" s="229" customFormat="1" ht="24" customHeight="1" x14ac:dyDescent="0.2">
      <c r="A6164" s="224" t="str">
        <f t="shared" si="1846"/>
        <v/>
      </c>
      <c r="B6164" s="222" t="str">
        <f t="shared" si="1849"/>
        <v/>
      </c>
      <c r="C6164" s="223"/>
      <c r="D6164" s="224" t="str">
        <f t="shared" si="1847"/>
        <v/>
      </c>
      <c r="E6164" s="225"/>
      <c r="F6164" s="226">
        <f t="shared" si="1848"/>
        <v>0</v>
      </c>
      <c r="G6164" s="286">
        <f t="shared" si="1850"/>
        <v>0</v>
      </c>
    </row>
    <row r="6165" spans="1:7" s="229" customFormat="1" ht="24" customHeight="1" x14ac:dyDescent="0.2">
      <c r="A6165" s="224" t="str">
        <f t="shared" si="1846"/>
        <v/>
      </c>
      <c r="B6165" s="222" t="str">
        <f t="shared" si="1849"/>
        <v/>
      </c>
      <c r="C6165" s="223"/>
      <c r="D6165" s="224" t="str">
        <f t="shared" si="1847"/>
        <v/>
      </c>
      <c r="E6165" s="225"/>
      <c r="F6165" s="226">
        <f t="shared" si="1848"/>
        <v>0</v>
      </c>
      <c r="G6165" s="286">
        <f t="shared" si="1850"/>
        <v>0</v>
      </c>
    </row>
    <row r="6166" spans="1:7" s="229" customFormat="1" ht="24" customHeight="1" x14ac:dyDescent="0.2">
      <c r="A6166" s="224" t="str">
        <f t="shared" si="1846"/>
        <v/>
      </c>
      <c r="B6166" s="222" t="str">
        <f t="shared" si="1849"/>
        <v/>
      </c>
      <c r="C6166" s="223"/>
      <c r="D6166" s="224" t="str">
        <f t="shared" si="1847"/>
        <v/>
      </c>
      <c r="E6166" s="225"/>
      <c r="F6166" s="226">
        <f t="shared" si="1848"/>
        <v>0</v>
      </c>
      <c r="G6166" s="286">
        <f t="shared" si="1850"/>
        <v>0</v>
      </c>
    </row>
    <row r="6167" spans="1:7" s="229" customFormat="1" ht="24" customHeight="1" x14ac:dyDescent="0.2">
      <c r="A6167" s="224" t="str">
        <f t="shared" si="1846"/>
        <v/>
      </c>
      <c r="B6167" s="222" t="str">
        <f t="shared" si="1849"/>
        <v/>
      </c>
      <c r="C6167" s="223"/>
      <c r="D6167" s="224" t="str">
        <f t="shared" si="1847"/>
        <v/>
      </c>
      <c r="E6167" s="225"/>
      <c r="F6167" s="226">
        <f t="shared" si="1848"/>
        <v>0</v>
      </c>
      <c r="G6167" s="286">
        <f t="shared" si="1850"/>
        <v>0</v>
      </c>
    </row>
    <row r="6168" spans="1:7" s="229" customFormat="1" ht="24" customHeight="1" x14ac:dyDescent="0.2">
      <c r="A6168" s="224" t="str">
        <f t="shared" si="1846"/>
        <v/>
      </c>
      <c r="B6168" s="222" t="str">
        <f t="shared" si="1849"/>
        <v/>
      </c>
      <c r="C6168" s="223"/>
      <c r="D6168" s="224" t="str">
        <f t="shared" si="1847"/>
        <v/>
      </c>
      <c r="E6168" s="225"/>
      <c r="F6168" s="226">
        <f t="shared" si="1848"/>
        <v>0</v>
      </c>
      <c r="G6168" s="286">
        <f t="shared" si="1850"/>
        <v>0</v>
      </c>
    </row>
    <row r="6169" spans="1:7" s="229" customFormat="1" ht="24" customHeight="1" x14ac:dyDescent="0.2">
      <c r="A6169" s="224" t="str">
        <f t="shared" si="1846"/>
        <v/>
      </c>
      <c r="B6169" s="222" t="str">
        <f t="shared" si="1849"/>
        <v/>
      </c>
      <c r="C6169" s="223"/>
      <c r="D6169" s="224" t="str">
        <f t="shared" si="1847"/>
        <v/>
      </c>
      <c r="E6169" s="225"/>
      <c r="F6169" s="226">
        <f t="shared" si="1848"/>
        <v>0</v>
      </c>
      <c r="G6169" s="286">
        <f t="shared" si="1850"/>
        <v>0</v>
      </c>
    </row>
    <row r="6170" spans="1:7" s="229" customFormat="1" ht="24" customHeight="1" x14ac:dyDescent="0.2">
      <c r="A6170" s="224" t="str">
        <f t="shared" si="1846"/>
        <v/>
      </c>
      <c r="B6170" s="222" t="str">
        <f t="shared" si="1849"/>
        <v/>
      </c>
      <c r="C6170" s="223"/>
      <c r="D6170" s="224" t="str">
        <f t="shared" si="1847"/>
        <v/>
      </c>
      <c r="E6170" s="225"/>
      <c r="F6170" s="226">
        <f t="shared" si="1848"/>
        <v>0</v>
      </c>
      <c r="G6170" s="286">
        <f t="shared" si="1850"/>
        <v>0</v>
      </c>
    </row>
    <row r="6171" spans="1:7" s="229" customFormat="1" ht="24" customHeight="1" x14ac:dyDescent="0.2">
      <c r="A6171" s="224" t="str">
        <f t="shared" si="1846"/>
        <v/>
      </c>
      <c r="B6171" s="222" t="str">
        <f t="shared" si="1849"/>
        <v/>
      </c>
      <c r="C6171" s="223"/>
      <c r="D6171" s="224" t="str">
        <f t="shared" si="1847"/>
        <v/>
      </c>
      <c r="E6171" s="225"/>
      <c r="F6171" s="226">
        <f t="shared" si="1848"/>
        <v>0</v>
      </c>
      <c r="G6171" s="286">
        <f t="shared" si="1850"/>
        <v>0</v>
      </c>
    </row>
    <row r="6172" spans="1:7" s="229" customFormat="1" ht="24" customHeight="1" x14ac:dyDescent="0.2">
      <c r="A6172" s="224" t="str">
        <f t="shared" si="1846"/>
        <v/>
      </c>
      <c r="B6172" s="222" t="str">
        <f t="shared" si="1849"/>
        <v/>
      </c>
      <c r="C6172" s="223"/>
      <c r="D6172" s="224" t="str">
        <f t="shared" si="1847"/>
        <v/>
      </c>
      <c r="E6172" s="225"/>
      <c r="F6172" s="226">
        <f t="shared" si="1848"/>
        <v>0</v>
      </c>
      <c r="G6172" s="286">
        <f t="shared" si="1850"/>
        <v>0</v>
      </c>
    </row>
    <row r="6173" spans="1:7" s="229" customFormat="1" ht="24" customHeight="1" x14ac:dyDescent="0.2">
      <c r="A6173" s="224" t="str">
        <f t="shared" si="1846"/>
        <v/>
      </c>
      <c r="B6173" s="222" t="str">
        <f t="shared" si="1849"/>
        <v/>
      </c>
      <c r="C6173" s="223"/>
      <c r="D6173" s="224" t="str">
        <f t="shared" si="1847"/>
        <v/>
      </c>
      <c r="E6173" s="225"/>
      <c r="F6173" s="226">
        <f t="shared" si="1848"/>
        <v>0</v>
      </c>
      <c r="G6173" s="286">
        <f t="shared" si="1850"/>
        <v>0</v>
      </c>
    </row>
    <row r="6174" spans="1:7" s="229" customFormat="1" ht="24" customHeight="1" x14ac:dyDescent="0.2">
      <c r="A6174" s="224" t="str">
        <f t="shared" si="1846"/>
        <v/>
      </c>
      <c r="B6174" s="222" t="str">
        <f t="shared" si="1849"/>
        <v/>
      </c>
      <c r="C6174" s="223"/>
      <c r="D6174" s="224" t="str">
        <f t="shared" si="1847"/>
        <v/>
      </c>
      <c r="E6174" s="225"/>
      <c r="F6174" s="226">
        <f t="shared" si="1848"/>
        <v>0</v>
      </c>
      <c r="G6174" s="286">
        <f t="shared" si="1850"/>
        <v>0</v>
      </c>
    </row>
    <row r="6175" spans="1:7" s="229" customFormat="1" ht="24" customHeight="1" x14ac:dyDescent="0.2">
      <c r="A6175" s="224" t="str">
        <f t="shared" si="1846"/>
        <v/>
      </c>
      <c r="B6175" s="222" t="str">
        <f t="shared" si="1849"/>
        <v/>
      </c>
      <c r="C6175" s="223"/>
      <c r="D6175" s="224" t="str">
        <f t="shared" si="1847"/>
        <v/>
      </c>
      <c r="E6175" s="225"/>
      <c r="F6175" s="227">
        <f t="shared" si="1848"/>
        <v>0</v>
      </c>
      <c r="G6175" s="286">
        <f t="shared" si="1850"/>
        <v>0</v>
      </c>
    </row>
    <row r="6176" spans="1:7" ht="24" customHeight="1" x14ac:dyDescent="0.2">
      <c r="A6176" s="287"/>
      <c r="D6176" s="97"/>
      <c r="E6176" s="98"/>
      <c r="F6176" s="273" t="s">
        <v>31</v>
      </c>
      <c r="G6176" s="288">
        <f>SUBTOTAL(9,G6162:G6175)</f>
        <v>0</v>
      </c>
    </row>
    <row r="6177" spans="1:7" ht="24" customHeight="1" x14ac:dyDescent="0.2">
      <c r="A6177" s="287"/>
      <c r="C6177" s="107" t="s">
        <v>605</v>
      </c>
      <c r="D6177" s="97"/>
      <c r="E6177" s="98"/>
      <c r="G6177" s="289"/>
    </row>
    <row r="6178" spans="1:7" s="229" customFormat="1" ht="24" customHeight="1" x14ac:dyDescent="0.2">
      <c r="A6178" s="224" t="str">
        <f t="shared" ref="A6178:A6185" si="1851">IFERROR(VLOOKUP(C6178,Tabla_Insumos,4,FALSE),"")</f>
        <v/>
      </c>
      <c r="B6178" s="222">
        <f t="shared" ref="B6178:B6185" si="1852">IFERROR(VLOOKUP(A6178,Tabla_Indices,5,FALSE),"")</f>
        <v>0</v>
      </c>
      <c r="C6178" s="223"/>
      <c r="D6178" s="224" t="str">
        <f t="shared" ref="D6178:D6185" si="1853">IFERROR(VLOOKUP(C6178,Tabla_Insumos,2,FALSE),"")</f>
        <v/>
      </c>
      <c r="E6178" s="225"/>
      <c r="F6178" s="228">
        <f t="shared" ref="F6178:F6185" si="1854">IFERROR(VLOOKUP(C6178,Tabla_Insumos,3,FALSE),0)</f>
        <v>0</v>
      </c>
      <c r="G6178" s="286">
        <f>ROUND(E6178*F6178,2)</f>
        <v>0</v>
      </c>
    </row>
    <row r="6179" spans="1:7" s="229" customFormat="1" ht="24" customHeight="1" x14ac:dyDescent="0.2">
      <c r="A6179" s="224" t="str">
        <f t="shared" si="1851"/>
        <v/>
      </c>
      <c r="B6179" s="222">
        <f t="shared" si="1852"/>
        <v>0</v>
      </c>
      <c r="C6179" s="223"/>
      <c r="D6179" s="224" t="str">
        <f t="shared" si="1853"/>
        <v/>
      </c>
      <c r="E6179" s="225"/>
      <c r="F6179" s="228">
        <f t="shared" si="1854"/>
        <v>0</v>
      </c>
      <c r="G6179" s="286">
        <f>ROUND(E6179*F6179,2)</f>
        <v>0</v>
      </c>
    </row>
    <row r="6180" spans="1:7" s="229" customFormat="1" ht="24" customHeight="1" x14ac:dyDescent="0.2">
      <c r="A6180" s="224" t="str">
        <f t="shared" si="1851"/>
        <v/>
      </c>
      <c r="B6180" s="222">
        <f t="shared" si="1852"/>
        <v>0</v>
      </c>
      <c r="C6180" s="223"/>
      <c r="D6180" s="224" t="str">
        <f t="shared" si="1853"/>
        <v/>
      </c>
      <c r="E6180" s="225"/>
      <c r="F6180" s="228">
        <f t="shared" si="1854"/>
        <v>0</v>
      </c>
      <c r="G6180" s="286">
        <f t="shared" ref="G6180:G6185" si="1855">ROUND(E6180*F6180,2)</f>
        <v>0</v>
      </c>
    </row>
    <row r="6181" spans="1:7" s="229" customFormat="1" ht="24" customHeight="1" x14ac:dyDescent="0.2">
      <c r="A6181" s="224" t="str">
        <f t="shared" si="1851"/>
        <v/>
      </c>
      <c r="B6181" s="222">
        <f t="shared" si="1852"/>
        <v>0</v>
      </c>
      <c r="C6181" s="223"/>
      <c r="D6181" s="224" t="str">
        <f t="shared" si="1853"/>
        <v/>
      </c>
      <c r="E6181" s="225"/>
      <c r="F6181" s="228">
        <f t="shared" si="1854"/>
        <v>0</v>
      </c>
      <c r="G6181" s="286">
        <f t="shared" si="1855"/>
        <v>0</v>
      </c>
    </row>
    <row r="6182" spans="1:7" s="229" customFormat="1" ht="24" customHeight="1" x14ac:dyDescent="0.2">
      <c r="A6182" s="224" t="str">
        <f t="shared" si="1851"/>
        <v/>
      </c>
      <c r="B6182" s="222">
        <f t="shared" si="1852"/>
        <v>0</v>
      </c>
      <c r="C6182" s="223"/>
      <c r="D6182" s="224" t="str">
        <f t="shared" si="1853"/>
        <v/>
      </c>
      <c r="E6182" s="225"/>
      <c r="F6182" s="226">
        <f t="shared" si="1854"/>
        <v>0</v>
      </c>
      <c r="G6182" s="286">
        <f t="shared" si="1855"/>
        <v>0</v>
      </c>
    </row>
    <row r="6183" spans="1:7" s="229" customFormat="1" ht="24" customHeight="1" x14ac:dyDescent="0.2">
      <c r="A6183" s="224" t="str">
        <f t="shared" si="1851"/>
        <v/>
      </c>
      <c r="B6183" s="222">
        <f t="shared" si="1852"/>
        <v>0</v>
      </c>
      <c r="C6183" s="223"/>
      <c r="D6183" s="224" t="str">
        <f t="shared" si="1853"/>
        <v/>
      </c>
      <c r="E6183" s="225"/>
      <c r="F6183" s="226">
        <f t="shared" si="1854"/>
        <v>0</v>
      </c>
      <c r="G6183" s="286">
        <f t="shared" si="1855"/>
        <v>0</v>
      </c>
    </row>
    <row r="6184" spans="1:7" s="229" customFormat="1" ht="24" customHeight="1" x14ac:dyDescent="0.2">
      <c r="A6184" s="224" t="str">
        <f t="shared" si="1851"/>
        <v/>
      </c>
      <c r="B6184" s="222">
        <f t="shared" si="1852"/>
        <v>0</v>
      </c>
      <c r="C6184" s="223"/>
      <c r="D6184" s="224" t="str">
        <f t="shared" si="1853"/>
        <v/>
      </c>
      <c r="E6184" s="225"/>
      <c r="F6184" s="226">
        <f t="shared" si="1854"/>
        <v>0</v>
      </c>
      <c r="G6184" s="286">
        <f t="shared" si="1855"/>
        <v>0</v>
      </c>
    </row>
    <row r="6185" spans="1:7" s="229" customFormat="1" ht="24" customHeight="1" x14ac:dyDescent="0.2">
      <c r="A6185" s="224" t="str">
        <f t="shared" si="1851"/>
        <v/>
      </c>
      <c r="B6185" s="222">
        <f t="shared" si="1852"/>
        <v>0</v>
      </c>
      <c r="C6185" s="223"/>
      <c r="D6185" s="224" t="str">
        <f t="shared" si="1853"/>
        <v/>
      </c>
      <c r="E6185" s="225"/>
      <c r="F6185" s="226">
        <f t="shared" si="1854"/>
        <v>0</v>
      </c>
      <c r="G6185" s="286">
        <f t="shared" si="1855"/>
        <v>0</v>
      </c>
    </row>
    <row r="6186" spans="1:7" ht="24" customHeight="1" x14ac:dyDescent="0.2">
      <c r="A6186" s="287"/>
      <c r="D6186" s="97"/>
      <c r="E6186" s="98"/>
      <c r="F6186" s="273" t="s">
        <v>32</v>
      </c>
      <c r="G6186" s="288">
        <f>SUBTOTAL(9,G6178:G6185)</f>
        <v>0</v>
      </c>
    </row>
    <row r="6187" spans="1:7" ht="24" customHeight="1" x14ac:dyDescent="0.2">
      <c r="A6187" s="287"/>
      <c r="C6187" s="107" t="s">
        <v>606</v>
      </c>
      <c r="D6187" s="97"/>
      <c r="E6187" s="98"/>
      <c r="G6187" s="289"/>
    </row>
    <row r="6188" spans="1:7" s="229" customFormat="1" ht="24" customHeight="1" x14ac:dyDescent="0.2">
      <c r="A6188" s="224" t="str">
        <f t="shared" ref="A6188:A6196" si="1856">IFERROR(VLOOKUP(C6188,Tabla_Insumos,4,FALSE),"")</f>
        <v/>
      </c>
      <c r="B6188" s="222" t="str">
        <f t="shared" ref="B6188:B6196" si="1857">IFERROR(VLOOKUP(C6188,Tabla_Insumos,5,FALSE),"")</f>
        <v/>
      </c>
      <c r="C6188" s="223"/>
      <c r="D6188" s="224" t="str">
        <f t="shared" ref="D6188:D6196" si="1858">IFERROR(VLOOKUP(C6188,Tabla_Insumos,2,FALSE),"")</f>
        <v/>
      </c>
      <c r="E6188" s="225"/>
      <c r="F6188" s="226">
        <f t="shared" ref="F6188:F6196" si="1859">IFERROR(VLOOKUP(C6188,Tabla_Insumos,3,FALSE),0)</f>
        <v>0</v>
      </c>
      <c r="G6188" s="286">
        <f t="shared" ref="G6188:G6196" si="1860">ROUND(E6188*F6188,2)</f>
        <v>0</v>
      </c>
    </row>
    <row r="6189" spans="1:7" s="229" customFormat="1" ht="24" customHeight="1" x14ac:dyDescent="0.2">
      <c r="A6189" s="224" t="str">
        <f t="shared" si="1856"/>
        <v/>
      </c>
      <c r="B6189" s="222" t="str">
        <f t="shared" si="1857"/>
        <v/>
      </c>
      <c r="C6189" s="223"/>
      <c r="D6189" s="224" t="str">
        <f t="shared" si="1858"/>
        <v/>
      </c>
      <c r="E6189" s="225"/>
      <c r="F6189" s="226">
        <f t="shared" si="1859"/>
        <v>0</v>
      </c>
      <c r="G6189" s="286">
        <f t="shared" si="1860"/>
        <v>0</v>
      </c>
    </row>
    <row r="6190" spans="1:7" s="229" customFormat="1" ht="24" customHeight="1" x14ac:dyDescent="0.2">
      <c r="A6190" s="224" t="str">
        <f t="shared" si="1856"/>
        <v/>
      </c>
      <c r="B6190" s="222" t="str">
        <f t="shared" si="1857"/>
        <v/>
      </c>
      <c r="C6190" s="223"/>
      <c r="D6190" s="224" t="str">
        <f t="shared" si="1858"/>
        <v/>
      </c>
      <c r="E6190" s="225"/>
      <c r="F6190" s="226">
        <f t="shared" si="1859"/>
        <v>0</v>
      </c>
      <c r="G6190" s="286">
        <f t="shared" si="1860"/>
        <v>0</v>
      </c>
    </row>
    <row r="6191" spans="1:7" s="229" customFormat="1" ht="24" customHeight="1" x14ac:dyDescent="0.2">
      <c r="A6191" s="224" t="str">
        <f t="shared" si="1856"/>
        <v/>
      </c>
      <c r="B6191" s="222" t="str">
        <f t="shared" si="1857"/>
        <v/>
      </c>
      <c r="C6191" s="223"/>
      <c r="D6191" s="224" t="str">
        <f t="shared" si="1858"/>
        <v/>
      </c>
      <c r="E6191" s="225"/>
      <c r="F6191" s="226">
        <f t="shared" si="1859"/>
        <v>0</v>
      </c>
      <c r="G6191" s="286">
        <f t="shared" si="1860"/>
        <v>0</v>
      </c>
    </row>
    <row r="6192" spans="1:7" s="229" customFormat="1" ht="24" customHeight="1" x14ac:dyDescent="0.2">
      <c r="A6192" s="224" t="str">
        <f t="shared" si="1856"/>
        <v/>
      </c>
      <c r="B6192" s="222" t="str">
        <f t="shared" si="1857"/>
        <v/>
      </c>
      <c r="C6192" s="223"/>
      <c r="D6192" s="224" t="str">
        <f t="shared" si="1858"/>
        <v/>
      </c>
      <c r="E6192" s="225"/>
      <c r="F6192" s="226">
        <f t="shared" si="1859"/>
        <v>0</v>
      </c>
      <c r="G6192" s="286">
        <f t="shared" si="1860"/>
        <v>0</v>
      </c>
    </row>
    <row r="6193" spans="1:7" s="229" customFormat="1" ht="24" customHeight="1" x14ac:dyDescent="0.2">
      <c r="A6193" s="224" t="str">
        <f t="shared" si="1856"/>
        <v/>
      </c>
      <c r="B6193" s="222" t="str">
        <f t="shared" si="1857"/>
        <v/>
      </c>
      <c r="C6193" s="223"/>
      <c r="D6193" s="224" t="str">
        <f t="shared" si="1858"/>
        <v/>
      </c>
      <c r="E6193" s="225"/>
      <c r="F6193" s="226">
        <f t="shared" si="1859"/>
        <v>0</v>
      </c>
      <c r="G6193" s="286">
        <f t="shared" si="1860"/>
        <v>0</v>
      </c>
    </row>
    <row r="6194" spans="1:7" s="229" customFormat="1" ht="24" customHeight="1" x14ac:dyDescent="0.2">
      <c r="A6194" s="224" t="str">
        <f t="shared" si="1856"/>
        <v/>
      </c>
      <c r="B6194" s="222" t="str">
        <f t="shared" si="1857"/>
        <v/>
      </c>
      <c r="C6194" s="223"/>
      <c r="D6194" s="224" t="str">
        <f t="shared" si="1858"/>
        <v/>
      </c>
      <c r="E6194" s="225"/>
      <c r="F6194" s="226">
        <f t="shared" si="1859"/>
        <v>0</v>
      </c>
      <c r="G6194" s="286">
        <f t="shared" si="1860"/>
        <v>0</v>
      </c>
    </row>
    <row r="6195" spans="1:7" s="229" customFormat="1" ht="24" customHeight="1" x14ac:dyDescent="0.2">
      <c r="A6195" s="224" t="str">
        <f t="shared" si="1856"/>
        <v/>
      </c>
      <c r="B6195" s="222" t="str">
        <f t="shared" si="1857"/>
        <v/>
      </c>
      <c r="C6195" s="223"/>
      <c r="D6195" s="224" t="str">
        <f t="shared" si="1858"/>
        <v/>
      </c>
      <c r="E6195" s="225"/>
      <c r="F6195" s="226">
        <f t="shared" si="1859"/>
        <v>0</v>
      </c>
      <c r="G6195" s="286">
        <f t="shared" si="1860"/>
        <v>0</v>
      </c>
    </row>
    <row r="6196" spans="1:7" s="229" customFormat="1" ht="24" customHeight="1" x14ac:dyDescent="0.2">
      <c r="A6196" s="224" t="str">
        <f t="shared" si="1856"/>
        <v/>
      </c>
      <c r="B6196" s="222" t="str">
        <f t="shared" si="1857"/>
        <v/>
      </c>
      <c r="C6196" s="223"/>
      <c r="D6196" s="224" t="str">
        <f t="shared" si="1858"/>
        <v/>
      </c>
      <c r="E6196" s="225"/>
      <c r="F6196" s="226">
        <f t="shared" si="1859"/>
        <v>0</v>
      </c>
      <c r="G6196" s="286">
        <f t="shared" si="1860"/>
        <v>0</v>
      </c>
    </row>
    <row r="6197" spans="1:7" ht="24" customHeight="1" x14ac:dyDescent="0.2">
      <c r="A6197" s="290"/>
      <c r="B6197" s="97"/>
      <c r="D6197" s="97"/>
      <c r="E6197" s="98"/>
      <c r="F6197" s="273" t="s">
        <v>33</v>
      </c>
      <c r="G6197" s="288">
        <f>SUBTOTAL(9,G6188:G6196)</f>
        <v>0</v>
      </c>
    </row>
    <row r="6198" spans="1:7" ht="24" customHeight="1" x14ac:dyDescent="0.2">
      <c r="A6198" s="291"/>
      <c r="B6198" s="97"/>
      <c r="D6198" s="97"/>
      <c r="E6198" s="98"/>
      <c r="G6198" s="289"/>
    </row>
    <row r="6199" spans="1:7" ht="24" customHeight="1" x14ac:dyDescent="0.2">
      <c r="A6199" s="292" t="str">
        <f>B6157</f>
        <v/>
      </c>
      <c r="B6199" s="293" t="str">
        <f>C6157</f>
        <v/>
      </c>
      <c r="C6199" s="104"/>
      <c r="D6199" s="104" t="s">
        <v>34</v>
      </c>
      <c r="E6199" s="105"/>
      <c r="F6199" s="295" t="s">
        <v>35</v>
      </c>
      <c r="G6199" s="294">
        <f>SUBTOTAL(9,G6162:G6198)</f>
        <v>0</v>
      </c>
    </row>
    <row r="6201" spans="1:7" ht="24" customHeight="1" x14ac:dyDescent="0.2">
      <c r="A6201" s="274" t="s">
        <v>37</v>
      </c>
      <c r="B6201" s="275"/>
      <c r="C6201" s="275"/>
      <c r="D6201" s="275"/>
      <c r="E6201" s="275"/>
      <c r="F6201" s="275"/>
      <c r="G6201" s="276"/>
    </row>
    <row r="6202" spans="1:7" ht="24" customHeight="1" x14ac:dyDescent="0.2">
      <c r="A6202" s="277" t="s">
        <v>602</v>
      </c>
      <c r="B6202" s="93" t="str">
        <f>Comitente</f>
        <v>DIRECCION PROVINCIAL DE ESPACIOS VERDES</v>
      </c>
      <c r="C6202" s="89"/>
      <c r="D6202" s="94"/>
      <c r="E6202" s="94"/>
      <c r="F6202" s="95"/>
      <c r="G6202" s="278"/>
    </row>
    <row r="6203" spans="1:7" ht="24" customHeight="1" x14ac:dyDescent="0.2">
      <c r="A6203" s="277" t="s">
        <v>603</v>
      </c>
      <c r="B6203" s="93">
        <f>Contratista</f>
        <v>0</v>
      </c>
      <c r="C6203" s="90"/>
      <c r="D6203" s="90"/>
      <c r="E6203" s="90"/>
      <c r="F6203" s="96"/>
      <c r="G6203" s="279"/>
    </row>
    <row r="6204" spans="1:7" ht="24" customHeight="1" x14ac:dyDescent="0.2">
      <c r="A6204" s="277" t="s">
        <v>24</v>
      </c>
      <c r="B6204" s="93" t="str">
        <f>Obra</f>
        <v>MANTENIMIENTO DEL ÁREA VERDE Y SISITEMA DE RIEGO DEL 
PARQUE BELGRANO E INFINITO POR DESCUBRIR - RENGLON 3</v>
      </c>
      <c r="C6204" s="90"/>
      <c r="D6204" s="90"/>
      <c r="E6204" s="90"/>
      <c r="F6204" s="96" t="s">
        <v>38</v>
      </c>
      <c r="G6204" s="280">
        <f>Fecha_Base</f>
        <v>44908</v>
      </c>
    </row>
    <row r="6205" spans="1:7" ht="24" customHeight="1" x14ac:dyDescent="0.2">
      <c r="A6205" s="281" t="s">
        <v>601</v>
      </c>
      <c r="B6205" s="91" t="str">
        <f>Ubicación</f>
        <v>CAPITAL</v>
      </c>
      <c r="C6205" s="91"/>
      <c r="D6205" s="97"/>
      <c r="E6205" s="98"/>
      <c r="G6205" s="282"/>
    </row>
    <row r="6206" spans="1:7" ht="24" customHeight="1" x14ac:dyDescent="0.2">
      <c r="A6206" s="281" t="s">
        <v>39</v>
      </c>
      <c r="B6206" s="100" t="str">
        <f>IFERROR(VALUE(LEFT(B6207,FIND(".",B6207)-1)),"")</f>
        <v/>
      </c>
      <c r="C6206" s="92" t="str">
        <f>IFERROR(VLOOKUP(B6206,Tabla_CyP,2,FALSE),"")</f>
        <v/>
      </c>
      <c r="E6206" s="98"/>
      <c r="G6206" s="282"/>
    </row>
    <row r="6207" spans="1:7" ht="24" customHeight="1" x14ac:dyDescent="0.2">
      <c r="A6207" s="281" t="s">
        <v>25</v>
      </c>
      <c r="B6207" s="101" t="str">
        <f>IFERROR(VLOOKUP(COUNTIF($A$1:A6207,"ANALISIS DE PRECIOS"),Tabla_NumeroItem,2,FALSE),"")</f>
        <v/>
      </c>
      <c r="C6207" s="92" t="str">
        <f>IFERROR(VLOOKUP(B6207,Tabla_CyP,2,FALSE),"")</f>
        <v/>
      </c>
      <c r="D6207" s="97"/>
      <c r="E6207" s="98"/>
      <c r="F6207" s="96" t="s">
        <v>26</v>
      </c>
      <c r="G6207" s="283" t="str">
        <f>IFERROR(VLOOKUP(B6207,Tabla_CyP,4,FALSE),"")</f>
        <v/>
      </c>
    </row>
    <row r="6208" spans="1:7" ht="24" customHeight="1" x14ac:dyDescent="0.2">
      <c r="A6208" s="281"/>
      <c r="B6208" s="91"/>
      <c r="D6208" s="97"/>
      <c r="E6208" s="98"/>
      <c r="G6208" s="282"/>
    </row>
    <row r="6209" spans="1:123" ht="24" customHeight="1" x14ac:dyDescent="0.2">
      <c r="A6209" s="331" t="s">
        <v>507</v>
      </c>
      <c r="B6209" s="332"/>
      <c r="C6209" s="333" t="s">
        <v>0</v>
      </c>
      <c r="D6209" s="333" t="s">
        <v>27</v>
      </c>
      <c r="E6209" s="335" t="s">
        <v>28</v>
      </c>
      <c r="F6209" s="337" t="s">
        <v>29</v>
      </c>
      <c r="G6209" s="337" t="s">
        <v>30</v>
      </c>
    </row>
    <row r="6210" spans="1:123" s="97" customFormat="1" ht="24" customHeight="1" x14ac:dyDescent="0.2">
      <c r="A6210" s="102" t="s">
        <v>508</v>
      </c>
      <c r="B6210" s="102" t="s">
        <v>509</v>
      </c>
      <c r="C6210" s="334"/>
      <c r="D6210" s="334"/>
      <c r="E6210" s="336"/>
      <c r="F6210" s="338"/>
      <c r="G6210" s="338"/>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284"/>
      <c r="B6211" s="103"/>
      <c r="C6211" s="143" t="s">
        <v>604</v>
      </c>
      <c r="D6211" s="104"/>
      <c r="E6211" s="105"/>
      <c r="F6211" s="106"/>
      <c r="G6211" s="285"/>
    </row>
    <row r="6212" spans="1:123" s="229" customFormat="1" ht="24" customHeight="1" x14ac:dyDescent="0.2">
      <c r="A6212" s="224" t="str">
        <f t="shared" ref="A6212:A6225" si="1861">IFERROR(VLOOKUP(C6212,Tabla_Insumos,4,FALSE),"")</f>
        <v/>
      </c>
      <c r="B6212" s="222" t="str">
        <f>IFERROR(VLOOKUP(C6212,Tabla_Insumos,5,FALSE),"")</f>
        <v/>
      </c>
      <c r="C6212" s="223"/>
      <c r="D6212" s="224" t="str">
        <f t="shared" ref="D6212:D6225" si="1862">IFERROR(VLOOKUP(C6212,Tabla_Insumos,2,FALSE),"")</f>
        <v/>
      </c>
      <c r="E6212" s="225"/>
      <c r="F6212" s="226">
        <f t="shared" ref="F6212:F6225" si="1863">IFERROR(VLOOKUP(C6212,Tabla_Insumos,3,FALSE),0)</f>
        <v>0</v>
      </c>
      <c r="G6212" s="286">
        <f>ROUND(E6212*F6212,2)</f>
        <v>0</v>
      </c>
    </row>
    <row r="6213" spans="1:123" s="229" customFormat="1" ht="24" customHeight="1" x14ac:dyDescent="0.2">
      <c r="A6213" s="224" t="str">
        <f t="shared" si="1861"/>
        <v/>
      </c>
      <c r="B6213" s="222" t="str">
        <f t="shared" ref="B6213:B6225" si="1864">IFERROR(VLOOKUP(C6213,Tabla_Insumos,5,FALSE),"")</f>
        <v/>
      </c>
      <c r="C6213" s="223"/>
      <c r="D6213" s="224" t="str">
        <f t="shared" si="1862"/>
        <v/>
      </c>
      <c r="E6213" s="225"/>
      <c r="F6213" s="226">
        <f t="shared" si="1863"/>
        <v>0</v>
      </c>
      <c r="G6213" s="286">
        <f t="shared" ref="G6213:G6225" si="1865">ROUND(E6213*F6213,2)</f>
        <v>0</v>
      </c>
    </row>
    <row r="6214" spans="1:123" s="229" customFormat="1" ht="24" customHeight="1" x14ac:dyDescent="0.2">
      <c r="A6214" s="224" t="str">
        <f t="shared" si="1861"/>
        <v/>
      </c>
      <c r="B6214" s="222" t="str">
        <f t="shared" si="1864"/>
        <v/>
      </c>
      <c r="C6214" s="223"/>
      <c r="D6214" s="224" t="str">
        <f t="shared" si="1862"/>
        <v/>
      </c>
      <c r="E6214" s="225"/>
      <c r="F6214" s="226">
        <f t="shared" si="1863"/>
        <v>0</v>
      </c>
      <c r="G6214" s="286">
        <f t="shared" si="1865"/>
        <v>0</v>
      </c>
    </row>
    <row r="6215" spans="1:123" s="229" customFormat="1" ht="24" customHeight="1" x14ac:dyDescent="0.2">
      <c r="A6215" s="224" t="str">
        <f t="shared" si="1861"/>
        <v/>
      </c>
      <c r="B6215" s="222" t="str">
        <f t="shared" si="1864"/>
        <v/>
      </c>
      <c r="C6215" s="223"/>
      <c r="D6215" s="224" t="str">
        <f t="shared" si="1862"/>
        <v/>
      </c>
      <c r="E6215" s="225"/>
      <c r="F6215" s="226">
        <f t="shared" si="1863"/>
        <v>0</v>
      </c>
      <c r="G6215" s="286">
        <f t="shared" si="1865"/>
        <v>0</v>
      </c>
    </row>
    <row r="6216" spans="1:123" s="229" customFormat="1" ht="24" customHeight="1" x14ac:dyDescent="0.2">
      <c r="A6216" s="224" t="str">
        <f t="shared" si="1861"/>
        <v/>
      </c>
      <c r="B6216" s="222" t="str">
        <f t="shared" si="1864"/>
        <v/>
      </c>
      <c r="C6216" s="223"/>
      <c r="D6216" s="224" t="str">
        <f t="shared" si="1862"/>
        <v/>
      </c>
      <c r="E6216" s="225"/>
      <c r="F6216" s="226">
        <f t="shared" si="1863"/>
        <v>0</v>
      </c>
      <c r="G6216" s="286">
        <f t="shared" si="1865"/>
        <v>0</v>
      </c>
    </row>
    <row r="6217" spans="1:123" s="229" customFormat="1" ht="24" customHeight="1" x14ac:dyDescent="0.2">
      <c r="A6217" s="224" t="str">
        <f t="shared" si="1861"/>
        <v/>
      </c>
      <c r="B6217" s="222" t="str">
        <f t="shared" si="1864"/>
        <v/>
      </c>
      <c r="C6217" s="223"/>
      <c r="D6217" s="224" t="str">
        <f t="shared" si="1862"/>
        <v/>
      </c>
      <c r="E6217" s="225"/>
      <c r="F6217" s="226">
        <f t="shared" si="1863"/>
        <v>0</v>
      </c>
      <c r="G6217" s="286">
        <f t="shared" si="1865"/>
        <v>0</v>
      </c>
    </row>
    <row r="6218" spans="1:123" s="229" customFormat="1" ht="24" customHeight="1" x14ac:dyDescent="0.2">
      <c r="A6218" s="224" t="str">
        <f t="shared" si="1861"/>
        <v/>
      </c>
      <c r="B6218" s="222" t="str">
        <f t="shared" si="1864"/>
        <v/>
      </c>
      <c r="C6218" s="223"/>
      <c r="D6218" s="224" t="str">
        <f t="shared" si="1862"/>
        <v/>
      </c>
      <c r="E6218" s="225"/>
      <c r="F6218" s="226">
        <f t="shared" si="1863"/>
        <v>0</v>
      </c>
      <c r="G6218" s="286">
        <f t="shared" si="1865"/>
        <v>0</v>
      </c>
    </row>
    <row r="6219" spans="1:123" s="229" customFormat="1" ht="24" customHeight="1" x14ac:dyDescent="0.2">
      <c r="A6219" s="224" t="str">
        <f t="shared" si="1861"/>
        <v/>
      </c>
      <c r="B6219" s="222" t="str">
        <f t="shared" si="1864"/>
        <v/>
      </c>
      <c r="C6219" s="223"/>
      <c r="D6219" s="224" t="str">
        <f t="shared" si="1862"/>
        <v/>
      </c>
      <c r="E6219" s="225"/>
      <c r="F6219" s="226">
        <f t="shared" si="1863"/>
        <v>0</v>
      </c>
      <c r="G6219" s="286">
        <f t="shared" si="1865"/>
        <v>0</v>
      </c>
    </row>
    <row r="6220" spans="1:123" s="229" customFormat="1" ht="24" customHeight="1" x14ac:dyDescent="0.2">
      <c r="A6220" s="224" t="str">
        <f t="shared" si="1861"/>
        <v/>
      </c>
      <c r="B6220" s="222" t="str">
        <f t="shared" si="1864"/>
        <v/>
      </c>
      <c r="C6220" s="223"/>
      <c r="D6220" s="224" t="str">
        <f t="shared" si="1862"/>
        <v/>
      </c>
      <c r="E6220" s="225"/>
      <c r="F6220" s="226">
        <f t="shared" si="1863"/>
        <v>0</v>
      </c>
      <c r="G6220" s="286">
        <f t="shared" si="1865"/>
        <v>0</v>
      </c>
    </row>
    <row r="6221" spans="1:123" s="229" customFormat="1" ht="24" customHeight="1" x14ac:dyDescent="0.2">
      <c r="A6221" s="224" t="str">
        <f t="shared" si="1861"/>
        <v/>
      </c>
      <c r="B6221" s="222" t="str">
        <f t="shared" si="1864"/>
        <v/>
      </c>
      <c r="C6221" s="223"/>
      <c r="D6221" s="224" t="str">
        <f t="shared" si="1862"/>
        <v/>
      </c>
      <c r="E6221" s="225"/>
      <c r="F6221" s="226">
        <f t="shared" si="1863"/>
        <v>0</v>
      </c>
      <c r="G6221" s="286">
        <f t="shared" si="1865"/>
        <v>0</v>
      </c>
    </row>
    <row r="6222" spans="1:123" s="229" customFormat="1" ht="24" customHeight="1" x14ac:dyDescent="0.2">
      <c r="A6222" s="224" t="str">
        <f t="shared" si="1861"/>
        <v/>
      </c>
      <c r="B6222" s="222" t="str">
        <f t="shared" si="1864"/>
        <v/>
      </c>
      <c r="C6222" s="223"/>
      <c r="D6222" s="224" t="str">
        <f t="shared" si="1862"/>
        <v/>
      </c>
      <c r="E6222" s="225"/>
      <c r="F6222" s="226">
        <f t="shared" si="1863"/>
        <v>0</v>
      </c>
      <c r="G6222" s="286">
        <f t="shared" si="1865"/>
        <v>0</v>
      </c>
    </row>
    <row r="6223" spans="1:123" s="229" customFormat="1" ht="24" customHeight="1" x14ac:dyDescent="0.2">
      <c r="A6223" s="224" t="str">
        <f t="shared" si="1861"/>
        <v/>
      </c>
      <c r="B6223" s="222" t="str">
        <f t="shared" si="1864"/>
        <v/>
      </c>
      <c r="C6223" s="223"/>
      <c r="D6223" s="224" t="str">
        <f t="shared" si="1862"/>
        <v/>
      </c>
      <c r="E6223" s="225"/>
      <c r="F6223" s="226">
        <f t="shared" si="1863"/>
        <v>0</v>
      </c>
      <c r="G6223" s="286">
        <f t="shared" si="1865"/>
        <v>0</v>
      </c>
    </row>
    <row r="6224" spans="1:123" s="229" customFormat="1" ht="24" customHeight="1" x14ac:dyDescent="0.2">
      <c r="A6224" s="224" t="str">
        <f t="shared" si="1861"/>
        <v/>
      </c>
      <c r="B6224" s="222" t="str">
        <f t="shared" si="1864"/>
        <v/>
      </c>
      <c r="C6224" s="223"/>
      <c r="D6224" s="224" t="str">
        <f t="shared" si="1862"/>
        <v/>
      </c>
      <c r="E6224" s="225"/>
      <c r="F6224" s="226">
        <f t="shared" si="1863"/>
        <v>0</v>
      </c>
      <c r="G6224" s="286">
        <f t="shared" si="1865"/>
        <v>0</v>
      </c>
    </row>
    <row r="6225" spans="1:7" s="229" customFormat="1" ht="24" customHeight="1" x14ac:dyDescent="0.2">
      <c r="A6225" s="224" t="str">
        <f t="shared" si="1861"/>
        <v/>
      </c>
      <c r="B6225" s="222" t="str">
        <f t="shared" si="1864"/>
        <v/>
      </c>
      <c r="C6225" s="223"/>
      <c r="D6225" s="224" t="str">
        <f t="shared" si="1862"/>
        <v/>
      </c>
      <c r="E6225" s="225"/>
      <c r="F6225" s="227">
        <f t="shared" si="1863"/>
        <v>0</v>
      </c>
      <c r="G6225" s="286">
        <f t="shared" si="1865"/>
        <v>0</v>
      </c>
    </row>
    <row r="6226" spans="1:7" ht="24" customHeight="1" x14ac:dyDescent="0.2">
      <c r="A6226" s="287"/>
      <c r="D6226" s="97"/>
      <c r="E6226" s="98"/>
      <c r="F6226" s="273" t="s">
        <v>31</v>
      </c>
      <c r="G6226" s="288">
        <f>SUBTOTAL(9,G6212:G6225)</f>
        <v>0</v>
      </c>
    </row>
    <row r="6227" spans="1:7" ht="24" customHeight="1" x14ac:dyDescent="0.2">
      <c r="A6227" s="287"/>
      <c r="C6227" s="107" t="s">
        <v>605</v>
      </c>
      <c r="D6227" s="97"/>
      <c r="E6227" s="98"/>
      <c r="G6227" s="289"/>
    </row>
    <row r="6228" spans="1:7" s="229" customFormat="1" ht="24" customHeight="1" x14ac:dyDescent="0.2">
      <c r="A6228" s="224" t="str">
        <f t="shared" ref="A6228:A6235" si="1866">IFERROR(VLOOKUP(C6228,Tabla_Insumos,4,FALSE),"")</f>
        <v/>
      </c>
      <c r="B6228" s="222">
        <f t="shared" ref="B6228:B6235" si="1867">IFERROR(VLOOKUP(A6228,Tabla_Indices,5,FALSE),"")</f>
        <v>0</v>
      </c>
      <c r="C6228" s="223"/>
      <c r="D6228" s="224" t="str">
        <f t="shared" ref="D6228:D6235" si="1868">IFERROR(VLOOKUP(C6228,Tabla_Insumos,2,FALSE),"")</f>
        <v/>
      </c>
      <c r="E6228" s="225"/>
      <c r="F6228" s="228">
        <f t="shared" ref="F6228:F6235" si="1869">IFERROR(VLOOKUP(C6228,Tabla_Insumos,3,FALSE),0)</f>
        <v>0</v>
      </c>
      <c r="G6228" s="286">
        <f>ROUND(E6228*F6228,2)</f>
        <v>0</v>
      </c>
    </row>
    <row r="6229" spans="1:7" s="229" customFormat="1" ht="24" customHeight="1" x14ac:dyDescent="0.2">
      <c r="A6229" s="224" t="str">
        <f t="shared" si="1866"/>
        <v/>
      </c>
      <c r="B6229" s="222">
        <f t="shared" si="1867"/>
        <v>0</v>
      </c>
      <c r="C6229" s="223"/>
      <c r="D6229" s="224" t="str">
        <f t="shared" si="1868"/>
        <v/>
      </c>
      <c r="E6229" s="225"/>
      <c r="F6229" s="228">
        <f t="shared" si="1869"/>
        <v>0</v>
      </c>
      <c r="G6229" s="286">
        <f>ROUND(E6229*F6229,2)</f>
        <v>0</v>
      </c>
    </row>
    <row r="6230" spans="1:7" s="229" customFormat="1" ht="24" customHeight="1" x14ac:dyDescent="0.2">
      <c r="A6230" s="224" t="str">
        <f t="shared" si="1866"/>
        <v/>
      </c>
      <c r="B6230" s="222">
        <f t="shared" si="1867"/>
        <v>0</v>
      </c>
      <c r="C6230" s="223"/>
      <c r="D6230" s="224" t="str">
        <f t="shared" si="1868"/>
        <v/>
      </c>
      <c r="E6230" s="225"/>
      <c r="F6230" s="228">
        <f t="shared" si="1869"/>
        <v>0</v>
      </c>
      <c r="G6230" s="286">
        <f t="shared" ref="G6230:G6235" si="1870">ROUND(E6230*F6230,2)</f>
        <v>0</v>
      </c>
    </row>
    <row r="6231" spans="1:7" s="229" customFormat="1" ht="24" customHeight="1" x14ac:dyDescent="0.2">
      <c r="A6231" s="224" t="str">
        <f t="shared" si="1866"/>
        <v/>
      </c>
      <c r="B6231" s="222">
        <f t="shared" si="1867"/>
        <v>0</v>
      </c>
      <c r="C6231" s="223"/>
      <c r="D6231" s="224" t="str">
        <f t="shared" si="1868"/>
        <v/>
      </c>
      <c r="E6231" s="225"/>
      <c r="F6231" s="228">
        <f t="shared" si="1869"/>
        <v>0</v>
      </c>
      <c r="G6231" s="286">
        <f t="shared" si="1870"/>
        <v>0</v>
      </c>
    </row>
    <row r="6232" spans="1:7" s="229" customFormat="1" ht="24" customHeight="1" x14ac:dyDescent="0.2">
      <c r="A6232" s="224" t="str">
        <f t="shared" si="1866"/>
        <v/>
      </c>
      <c r="B6232" s="222">
        <f t="shared" si="1867"/>
        <v>0</v>
      </c>
      <c r="C6232" s="223"/>
      <c r="D6232" s="224" t="str">
        <f t="shared" si="1868"/>
        <v/>
      </c>
      <c r="E6232" s="225"/>
      <c r="F6232" s="226">
        <f t="shared" si="1869"/>
        <v>0</v>
      </c>
      <c r="G6232" s="286">
        <f t="shared" si="1870"/>
        <v>0</v>
      </c>
    </row>
    <row r="6233" spans="1:7" s="229" customFormat="1" ht="24" customHeight="1" x14ac:dyDescent="0.2">
      <c r="A6233" s="224" t="str">
        <f t="shared" si="1866"/>
        <v/>
      </c>
      <c r="B6233" s="222">
        <f t="shared" si="1867"/>
        <v>0</v>
      </c>
      <c r="C6233" s="223"/>
      <c r="D6233" s="224" t="str">
        <f t="shared" si="1868"/>
        <v/>
      </c>
      <c r="E6233" s="225"/>
      <c r="F6233" s="226">
        <f t="shared" si="1869"/>
        <v>0</v>
      </c>
      <c r="G6233" s="286">
        <f t="shared" si="1870"/>
        <v>0</v>
      </c>
    </row>
    <row r="6234" spans="1:7" s="229" customFormat="1" ht="24" customHeight="1" x14ac:dyDescent="0.2">
      <c r="A6234" s="224" t="str">
        <f t="shared" si="1866"/>
        <v/>
      </c>
      <c r="B6234" s="222">
        <f t="shared" si="1867"/>
        <v>0</v>
      </c>
      <c r="C6234" s="223"/>
      <c r="D6234" s="224" t="str">
        <f t="shared" si="1868"/>
        <v/>
      </c>
      <c r="E6234" s="225"/>
      <c r="F6234" s="226">
        <f t="shared" si="1869"/>
        <v>0</v>
      </c>
      <c r="G6234" s="286">
        <f t="shared" si="1870"/>
        <v>0</v>
      </c>
    </row>
    <row r="6235" spans="1:7" s="229" customFormat="1" ht="24" customHeight="1" x14ac:dyDescent="0.2">
      <c r="A6235" s="224" t="str">
        <f t="shared" si="1866"/>
        <v/>
      </c>
      <c r="B6235" s="222">
        <f t="shared" si="1867"/>
        <v>0</v>
      </c>
      <c r="C6235" s="223"/>
      <c r="D6235" s="224" t="str">
        <f t="shared" si="1868"/>
        <v/>
      </c>
      <c r="E6235" s="225"/>
      <c r="F6235" s="226">
        <f t="shared" si="1869"/>
        <v>0</v>
      </c>
      <c r="G6235" s="286">
        <f t="shared" si="1870"/>
        <v>0</v>
      </c>
    </row>
    <row r="6236" spans="1:7" ht="24" customHeight="1" x14ac:dyDescent="0.2">
      <c r="A6236" s="287"/>
      <c r="D6236" s="97"/>
      <c r="E6236" s="98"/>
      <c r="F6236" s="273" t="s">
        <v>32</v>
      </c>
      <c r="G6236" s="288">
        <f>SUBTOTAL(9,G6228:G6235)</f>
        <v>0</v>
      </c>
    </row>
    <row r="6237" spans="1:7" ht="24" customHeight="1" x14ac:dyDescent="0.2">
      <c r="A6237" s="287"/>
      <c r="C6237" s="107" t="s">
        <v>606</v>
      </c>
      <c r="D6237" s="97"/>
      <c r="E6237" s="98"/>
      <c r="G6237" s="289"/>
    </row>
    <row r="6238" spans="1:7" s="229" customFormat="1" ht="24" customHeight="1" x14ac:dyDescent="0.2">
      <c r="A6238" s="224" t="str">
        <f t="shared" ref="A6238:A6246" si="1871">IFERROR(VLOOKUP(C6238,Tabla_Insumos,4,FALSE),"")</f>
        <v/>
      </c>
      <c r="B6238" s="222" t="str">
        <f t="shared" ref="B6238:B6246" si="1872">IFERROR(VLOOKUP(C6238,Tabla_Insumos,5,FALSE),"")</f>
        <v/>
      </c>
      <c r="C6238" s="223"/>
      <c r="D6238" s="224" t="str">
        <f t="shared" ref="D6238:D6246" si="1873">IFERROR(VLOOKUP(C6238,Tabla_Insumos,2,FALSE),"")</f>
        <v/>
      </c>
      <c r="E6238" s="225"/>
      <c r="F6238" s="226">
        <f t="shared" ref="F6238:F6246" si="1874">IFERROR(VLOOKUP(C6238,Tabla_Insumos,3,FALSE),0)</f>
        <v>0</v>
      </c>
      <c r="G6238" s="286">
        <f t="shared" ref="G6238:G6246" si="1875">ROUND(E6238*F6238,2)</f>
        <v>0</v>
      </c>
    </row>
    <row r="6239" spans="1:7" s="229" customFormat="1" ht="24" customHeight="1" x14ac:dyDescent="0.2">
      <c r="A6239" s="224" t="str">
        <f t="shared" si="1871"/>
        <v/>
      </c>
      <c r="B6239" s="222" t="str">
        <f t="shared" si="1872"/>
        <v/>
      </c>
      <c r="C6239" s="223"/>
      <c r="D6239" s="224" t="str">
        <f t="shared" si="1873"/>
        <v/>
      </c>
      <c r="E6239" s="225"/>
      <c r="F6239" s="226">
        <f t="shared" si="1874"/>
        <v>0</v>
      </c>
      <c r="G6239" s="286">
        <f t="shared" si="1875"/>
        <v>0</v>
      </c>
    </row>
    <row r="6240" spans="1:7" s="229" customFormat="1" ht="24" customHeight="1" x14ac:dyDescent="0.2">
      <c r="A6240" s="224" t="str">
        <f t="shared" si="1871"/>
        <v/>
      </c>
      <c r="B6240" s="222" t="str">
        <f t="shared" si="1872"/>
        <v/>
      </c>
      <c r="C6240" s="223"/>
      <c r="D6240" s="224" t="str">
        <f t="shared" si="1873"/>
        <v/>
      </c>
      <c r="E6240" s="225"/>
      <c r="F6240" s="226">
        <f t="shared" si="1874"/>
        <v>0</v>
      </c>
      <c r="G6240" s="286">
        <f t="shared" si="1875"/>
        <v>0</v>
      </c>
    </row>
    <row r="6241" spans="1:7" s="229" customFormat="1" ht="24" customHeight="1" x14ac:dyDescent="0.2">
      <c r="A6241" s="224" t="str">
        <f t="shared" si="1871"/>
        <v/>
      </c>
      <c r="B6241" s="222" t="str">
        <f t="shared" si="1872"/>
        <v/>
      </c>
      <c r="C6241" s="223"/>
      <c r="D6241" s="224" t="str">
        <f t="shared" si="1873"/>
        <v/>
      </c>
      <c r="E6241" s="225"/>
      <c r="F6241" s="226">
        <f t="shared" si="1874"/>
        <v>0</v>
      </c>
      <c r="G6241" s="286">
        <f t="shared" si="1875"/>
        <v>0</v>
      </c>
    </row>
    <row r="6242" spans="1:7" s="229" customFormat="1" ht="24" customHeight="1" x14ac:dyDescent="0.2">
      <c r="A6242" s="224" t="str">
        <f t="shared" si="1871"/>
        <v/>
      </c>
      <c r="B6242" s="222" t="str">
        <f t="shared" si="1872"/>
        <v/>
      </c>
      <c r="C6242" s="223"/>
      <c r="D6242" s="224" t="str">
        <f t="shared" si="1873"/>
        <v/>
      </c>
      <c r="E6242" s="225"/>
      <c r="F6242" s="226">
        <f t="shared" si="1874"/>
        <v>0</v>
      </c>
      <c r="G6242" s="286">
        <f t="shared" si="1875"/>
        <v>0</v>
      </c>
    </row>
    <row r="6243" spans="1:7" s="229" customFormat="1" ht="24" customHeight="1" x14ac:dyDescent="0.2">
      <c r="A6243" s="224" t="str">
        <f t="shared" si="1871"/>
        <v/>
      </c>
      <c r="B6243" s="222" t="str">
        <f t="shared" si="1872"/>
        <v/>
      </c>
      <c r="C6243" s="223"/>
      <c r="D6243" s="224" t="str">
        <f t="shared" si="1873"/>
        <v/>
      </c>
      <c r="E6243" s="225"/>
      <c r="F6243" s="226">
        <f t="shared" si="1874"/>
        <v>0</v>
      </c>
      <c r="G6243" s="286">
        <f t="shared" si="1875"/>
        <v>0</v>
      </c>
    </row>
    <row r="6244" spans="1:7" s="229" customFormat="1" ht="24" customHeight="1" x14ac:dyDescent="0.2">
      <c r="A6244" s="224" t="str">
        <f t="shared" si="1871"/>
        <v/>
      </c>
      <c r="B6244" s="222" t="str">
        <f t="shared" si="1872"/>
        <v/>
      </c>
      <c r="C6244" s="223"/>
      <c r="D6244" s="224" t="str">
        <f t="shared" si="1873"/>
        <v/>
      </c>
      <c r="E6244" s="225"/>
      <c r="F6244" s="226">
        <f t="shared" si="1874"/>
        <v>0</v>
      </c>
      <c r="G6244" s="286">
        <f t="shared" si="1875"/>
        <v>0</v>
      </c>
    </row>
    <row r="6245" spans="1:7" s="229" customFormat="1" ht="24" customHeight="1" x14ac:dyDescent="0.2">
      <c r="A6245" s="224" t="str">
        <f t="shared" si="1871"/>
        <v/>
      </c>
      <c r="B6245" s="222" t="str">
        <f t="shared" si="1872"/>
        <v/>
      </c>
      <c r="C6245" s="223"/>
      <c r="D6245" s="224" t="str">
        <f t="shared" si="1873"/>
        <v/>
      </c>
      <c r="E6245" s="225"/>
      <c r="F6245" s="226">
        <f t="shared" si="1874"/>
        <v>0</v>
      </c>
      <c r="G6245" s="286">
        <f t="shared" si="1875"/>
        <v>0</v>
      </c>
    </row>
    <row r="6246" spans="1:7" s="229" customFormat="1" ht="24" customHeight="1" x14ac:dyDescent="0.2">
      <c r="A6246" s="224" t="str">
        <f t="shared" si="1871"/>
        <v/>
      </c>
      <c r="B6246" s="222" t="str">
        <f t="shared" si="1872"/>
        <v/>
      </c>
      <c r="C6246" s="223"/>
      <c r="D6246" s="224" t="str">
        <f t="shared" si="1873"/>
        <v/>
      </c>
      <c r="E6246" s="225"/>
      <c r="F6246" s="226">
        <f t="shared" si="1874"/>
        <v>0</v>
      </c>
      <c r="G6246" s="286">
        <f t="shared" si="1875"/>
        <v>0</v>
      </c>
    </row>
    <row r="6247" spans="1:7" ht="24" customHeight="1" x14ac:dyDescent="0.2">
      <c r="A6247" s="290"/>
      <c r="B6247" s="97"/>
      <c r="D6247" s="97"/>
      <c r="E6247" s="98"/>
      <c r="F6247" s="273" t="s">
        <v>33</v>
      </c>
      <c r="G6247" s="288">
        <f>SUBTOTAL(9,G6238:G6246)</f>
        <v>0</v>
      </c>
    </row>
    <row r="6248" spans="1:7" ht="24" customHeight="1" x14ac:dyDescent="0.2">
      <c r="A6248" s="291"/>
      <c r="B6248" s="97"/>
      <c r="D6248" s="97"/>
      <c r="E6248" s="98"/>
      <c r="G6248" s="289"/>
    </row>
    <row r="6249" spans="1:7" ht="24" customHeight="1" x14ac:dyDescent="0.2">
      <c r="A6249" s="292" t="str">
        <f>B6207</f>
        <v/>
      </c>
      <c r="B6249" s="293" t="str">
        <f>C6207</f>
        <v/>
      </c>
      <c r="C6249" s="104"/>
      <c r="D6249" s="104" t="s">
        <v>34</v>
      </c>
      <c r="E6249" s="105"/>
      <c r="F6249" s="295" t="s">
        <v>35</v>
      </c>
      <c r="G6249" s="294">
        <f>SUBTOTAL(9,G6212:G6248)</f>
        <v>0</v>
      </c>
    </row>
    <row r="6251" spans="1:7" ht="24" customHeight="1" x14ac:dyDescent="0.2">
      <c r="A6251" s="274" t="s">
        <v>37</v>
      </c>
      <c r="B6251" s="275"/>
      <c r="C6251" s="275"/>
      <c r="D6251" s="275"/>
      <c r="E6251" s="275"/>
      <c r="F6251" s="275"/>
      <c r="G6251" s="276"/>
    </row>
    <row r="6252" spans="1:7" ht="24" customHeight="1" x14ac:dyDescent="0.2">
      <c r="A6252" s="277" t="s">
        <v>602</v>
      </c>
      <c r="B6252" s="93" t="str">
        <f>Comitente</f>
        <v>DIRECCION PROVINCIAL DE ESPACIOS VERDES</v>
      </c>
      <c r="C6252" s="89"/>
      <c r="D6252" s="94"/>
      <c r="E6252" s="94"/>
      <c r="F6252" s="95"/>
      <c r="G6252" s="278"/>
    </row>
    <row r="6253" spans="1:7" ht="24" customHeight="1" x14ac:dyDescent="0.2">
      <c r="A6253" s="277" t="s">
        <v>603</v>
      </c>
      <c r="B6253" s="93">
        <f>Contratista</f>
        <v>0</v>
      </c>
      <c r="C6253" s="90"/>
      <c r="D6253" s="90"/>
      <c r="E6253" s="90"/>
      <c r="F6253" s="96"/>
      <c r="G6253" s="279"/>
    </row>
    <row r="6254" spans="1:7" ht="24" customHeight="1" x14ac:dyDescent="0.2">
      <c r="A6254" s="277" t="s">
        <v>24</v>
      </c>
      <c r="B6254" s="93" t="str">
        <f>Obra</f>
        <v>MANTENIMIENTO DEL ÁREA VERDE Y SISITEMA DE RIEGO DEL 
PARQUE BELGRANO E INFINITO POR DESCUBRIR - RENGLON 3</v>
      </c>
      <c r="C6254" s="90"/>
      <c r="D6254" s="90"/>
      <c r="E6254" s="90"/>
      <c r="F6254" s="96" t="s">
        <v>38</v>
      </c>
      <c r="G6254" s="280">
        <f>Fecha_Base</f>
        <v>44908</v>
      </c>
    </row>
    <row r="6255" spans="1:7" ht="24" customHeight="1" x14ac:dyDescent="0.2">
      <c r="A6255" s="281" t="s">
        <v>601</v>
      </c>
      <c r="B6255" s="91" t="str">
        <f>Ubicación</f>
        <v>CAPITAL</v>
      </c>
      <c r="C6255" s="91"/>
      <c r="D6255" s="97"/>
      <c r="E6255" s="98"/>
      <c r="G6255" s="282"/>
    </row>
    <row r="6256" spans="1:7" ht="24" customHeight="1" x14ac:dyDescent="0.2">
      <c r="A6256" s="281" t="s">
        <v>39</v>
      </c>
      <c r="B6256" s="100" t="str">
        <f>IFERROR(VALUE(LEFT(B6257,FIND(".",B6257)-1)),"")</f>
        <v/>
      </c>
      <c r="C6256" s="92" t="str">
        <f>IFERROR(VLOOKUP(B6256,Tabla_CyP,2,FALSE),"")</f>
        <v/>
      </c>
      <c r="E6256" s="98"/>
      <c r="G6256" s="282"/>
    </row>
    <row r="6257" spans="1:123" ht="24" customHeight="1" x14ac:dyDescent="0.2">
      <c r="A6257" s="281" t="s">
        <v>25</v>
      </c>
      <c r="B6257" s="101" t="str">
        <f>IFERROR(VLOOKUP(COUNTIF($A$1:A6257,"ANALISIS DE PRECIOS"),Tabla_NumeroItem,2,FALSE),"")</f>
        <v/>
      </c>
      <c r="C6257" s="92" t="str">
        <f>IFERROR(VLOOKUP(B6257,Tabla_CyP,2,FALSE),"")</f>
        <v/>
      </c>
      <c r="D6257" s="97"/>
      <c r="E6257" s="98"/>
      <c r="F6257" s="96" t="s">
        <v>26</v>
      </c>
      <c r="G6257" s="283" t="str">
        <f>IFERROR(VLOOKUP(B6257,Tabla_CyP,4,FALSE),"")</f>
        <v/>
      </c>
    </row>
    <row r="6258" spans="1:123" ht="24" customHeight="1" x14ac:dyDescent="0.2">
      <c r="A6258" s="281"/>
      <c r="B6258" s="91"/>
      <c r="D6258" s="97"/>
      <c r="E6258" s="98"/>
      <c r="G6258" s="282"/>
    </row>
    <row r="6259" spans="1:123" ht="24" customHeight="1" x14ac:dyDescent="0.2">
      <c r="A6259" s="331" t="s">
        <v>507</v>
      </c>
      <c r="B6259" s="332"/>
      <c r="C6259" s="333" t="s">
        <v>0</v>
      </c>
      <c r="D6259" s="333" t="s">
        <v>27</v>
      </c>
      <c r="E6259" s="335" t="s">
        <v>28</v>
      </c>
      <c r="F6259" s="337" t="s">
        <v>29</v>
      </c>
      <c r="G6259" s="337" t="s">
        <v>30</v>
      </c>
    </row>
    <row r="6260" spans="1:123" s="97" customFormat="1" ht="24" customHeight="1" x14ac:dyDescent="0.2">
      <c r="A6260" s="102" t="s">
        <v>508</v>
      </c>
      <c r="B6260" s="102" t="s">
        <v>509</v>
      </c>
      <c r="C6260" s="334"/>
      <c r="D6260" s="334"/>
      <c r="E6260" s="336"/>
      <c r="F6260" s="338"/>
      <c r="G6260" s="338"/>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284"/>
      <c r="B6261" s="103"/>
      <c r="C6261" s="143" t="s">
        <v>604</v>
      </c>
      <c r="D6261" s="104"/>
      <c r="E6261" s="105"/>
      <c r="F6261" s="106"/>
      <c r="G6261" s="285"/>
    </row>
    <row r="6262" spans="1:123" s="229" customFormat="1" ht="24" customHeight="1" x14ac:dyDescent="0.2">
      <c r="A6262" s="224" t="str">
        <f t="shared" ref="A6262:A6275" si="1876">IFERROR(VLOOKUP(C6262,Tabla_Insumos,4,FALSE),"")</f>
        <v/>
      </c>
      <c r="B6262" s="222" t="str">
        <f>IFERROR(VLOOKUP(C6262,Tabla_Insumos,5,FALSE),"")</f>
        <v/>
      </c>
      <c r="C6262" s="223"/>
      <c r="D6262" s="224" t="str">
        <f t="shared" ref="D6262:D6275" si="1877">IFERROR(VLOOKUP(C6262,Tabla_Insumos,2,FALSE),"")</f>
        <v/>
      </c>
      <c r="E6262" s="225"/>
      <c r="F6262" s="226">
        <f t="shared" ref="F6262:F6275" si="1878">IFERROR(VLOOKUP(C6262,Tabla_Insumos,3,FALSE),0)</f>
        <v>0</v>
      </c>
      <c r="G6262" s="286">
        <f>ROUND(E6262*F6262,2)</f>
        <v>0</v>
      </c>
    </row>
    <row r="6263" spans="1:123" s="229" customFormat="1" ht="24" customHeight="1" x14ac:dyDescent="0.2">
      <c r="A6263" s="224" t="str">
        <f t="shared" si="1876"/>
        <v/>
      </c>
      <c r="B6263" s="222" t="str">
        <f t="shared" ref="B6263:B6275" si="1879">IFERROR(VLOOKUP(C6263,Tabla_Insumos,5,FALSE),"")</f>
        <v/>
      </c>
      <c r="C6263" s="223"/>
      <c r="D6263" s="224" t="str">
        <f t="shared" si="1877"/>
        <v/>
      </c>
      <c r="E6263" s="225"/>
      <c r="F6263" s="226">
        <f t="shared" si="1878"/>
        <v>0</v>
      </c>
      <c r="G6263" s="286">
        <f t="shared" ref="G6263:G6275" si="1880">ROUND(E6263*F6263,2)</f>
        <v>0</v>
      </c>
    </row>
    <row r="6264" spans="1:123" s="229" customFormat="1" ht="24" customHeight="1" x14ac:dyDescent="0.2">
      <c r="A6264" s="224" t="str">
        <f t="shared" si="1876"/>
        <v/>
      </c>
      <c r="B6264" s="222" t="str">
        <f t="shared" si="1879"/>
        <v/>
      </c>
      <c r="C6264" s="223"/>
      <c r="D6264" s="224" t="str">
        <f t="shared" si="1877"/>
        <v/>
      </c>
      <c r="E6264" s="225"/>
      <c r="F6264" s="226">
        <f t="shared" si="1878"/>
        <v>0</v>
      </c>
      <c r="G6264" s="286">
        <f t="shared" si="1880"/>
        <v>0</v>
      </c>
    </row>
    <row r="6265" spans="1:123" s="229" customFormat="1" ht="24" customHeight="1" x14ac:dyDescent="0.2">
      <c r="A6265" s="224" t="str">
        <f t="shared" si="1876"/>
        <v/>
      </c>
      <c r="B6265" s="222" t="str">
        <f t="shared" si="1879"/>
        <v/>
      </c>
      <c r="C6265" s="223"/>
      <c r="D6265" s="224" t="str">
        <f t="shared" si="1877"/>
        <v/>
      </c>
      <c r="E6265" s="225"/>
      <c r="F6265" s="226">
        <f t="shared" si="1878"/>
        <v>0</v>
      </c>
      <c r="G6265" s="286">
        <f t="shared" si="1880"/>
        <v>0</v>
      </c>
    </row>
    <row r="6266" spans="1:123" s="229" customFormat="1" ht="24" customHeight="1" x14ac:dyDescent="0.2">
      <c r="A6266" s="224" t="str">
        <f t="shared" si="1876"/>
        <v/>
      </c>
      <c r="B6266" s="222" t="str">
        <f t="shared" si="1879"/>
        <v/>
      </c>
      <c r="C6266" s="223"/>
      <c r="D6266" s="224" t="str">
        <f t="shared" si="1877"/>
        <v/>
      </c>
      <c r="E6266" s="225"/>
      <c r="F6266" s="226">
        <f t="shared" si="1878"/>
        <v>0</v>
      </c>
      <c r="G6266" s="286">
        <f t="shared" si="1880"/>
        <v>0</v>
      </c>
    </row>
    <row r="6267" spans="1:123" s="229" customFormat="1" ht="24" customHeight="1" x14ac:dyDescent="0.2">
      <c r="A6267" s="224" t="str">
        <f t="shared" si="1876"/>
        <v/>
      </c>
      <c r="B6267" s="222" t="str">
        <f t="shared" si="1879"/>
        <v/>
      </c>
      <c r="C6267" s="223"/>
      <c r="D6267" s="224" t="str">
        <f t="shared" si="1877"/>
        <v/>
      </c>
      <c r="E6267" s="225"/>
      <c r="F6267" s="226">
        <f t="shared" si="1878"/>
        <v>0</v>
      </c>
      <c r="G6267" s="286">
        <f t="shared" si="1880"/>
        <v>0</v>
      </c>
    </row>
    <row r="6268" spans="1:123" s="229" customFormat="1" ht="24" customHeight="1" x14ac:dyDescent="0.2">
      <c r="A6268" s="224" t="str">
        <f t="shared" si="1876"/>
        <v/>
      </c>
      <c r="B6268" s="222" t="str">
        <f t="shared" si="1879"/>
        <v/>
      </c>
      <c r="C6268" s="223"/>
      <c r="D6268" s="224" t="str">
        <f t="shared" si="1877"/>
        <v/>
      </c>
      <c r="E6268" s="225"/>
      <c r="F6268" s="226">
        <f t="shared" si="1878"/>
        <v>0</v>
      </c>
      <c r="G6268" s="286">
        <f t="shared" si="1880"/>
        <v>0</v>
      </c>
    </row>
    <row r="6269" spans="1:123" s="229" customFormat="1" ht="24" customHeight="1" x14ac:dyDescent="0.2">
      <c r="A6269" s="224" t="str">
        <f t="shared" si="1876"/>
        <v/>
      </c>
      <c r="B6269" s="222" t="str">
        <f t="shared" si="1879"/>
        <v/>
      </c>
      <c r="C6269" s="223"/>
      <c r="D6269" s="224" t="str">
        <f t="shared" si="1877"/>
        <v/>
      </c>
      <c r="E6269" s="225"/>
      <c r="F6269" s="226">
        <f t="shared" si="1878"/>
        <v>0</v>
      </c>
      <c r="G6269" s="286">
        <f t="shared" si="1880"/>
        <v>0</v>
      </c>
    </row>
    <row r="6270" spans="1:123" s="229" customFormat="1" ht="24" customHeight="1" x14ac:dyDescent="0.2">
      <c r="A6270" s="224" t="str">
        <f t="shared" si="1876"/>
        <v/>
      </c>
      <c r="B6270" s="222" t="str">
        <f t="shared" si="1879"/>
        <v/>
      </c>
      <c r="C6270" s="223"/>
      <c r="D6270" s="224" t="str">
        <f t="shared" si="1877"/>
        <v/>
      </c>
      <c r="E6270" s="225"/>
      <c r="F6270" s="226">
        <f t="shared" si="1878"/>
        <v>0</v>
      </c>
      <c r="G6270" s="286">
        <f t="shared" si="1880"/>
        <v>0</v>
      </c>
    </row>
    <row r="6271" spans="1:123" s="229" customFormat="1" ht="24" customHeight="1" x14ac:dyDescent="0.2">
      <c r="A6271" s="224" t="str">
        <f t="shared" si="1876"/>
        <v/>
      </c>
      <c r="B6271" s="222" t="str">
        <f t="shared" si="1879"/>
        <v/>
      </c>
      <c r="C6271" s="223"/>
      <c r="D6271" s="224" t="str">
        <f t="shared" si="1877"/>
        <v/>
      </c>
      <c r="E6271" s="225"/>
      <c r="F6271" s="226">
        <f t="shared" si="1878"/>
        <v>0</v>
      </c>
      <c r="G6271" s="286">
        <f t="shared" si="1880"/>
        <v>0</v>
      </c>
    </row>
    <row r="6272" spans="1:123" s="229" customFormat="1" ht="24" customHeight="1" x14ac:dyDescent="0.2">
      <c r="A6272" s="224" t="str">
        <f t="shared" si="1876"/>
        <v/>
      </c>
      <c r="B6272" s="222" t="str">
        <f t="shared" si="1879"/>
        <v/>
      </c>
      <c r="C6272" s="223"/>
      <c r="D6272" s="224" t="str">
        <f t="shared" si="1877"/>
        <v/>
      </c>
      <c r="E6272" s="225"/>
      <c r="F6272" s="226">
        <f t="shared" si="1878"/>
        <v>0</v>
      </c>
      <c r="G6272" s="286">
        <f t="shared" si="1880"/>
        <v>0</v>
      </c>
    </row>
    <row r="6273" spans="1:7" s="229" customFormat="1" ht="24" customHeight="1" x14ac:dyDescent="0.2">
      <c r="A6273" s="224" t="str">
        <f t="shared" si="1876"/>
        <v/>
      </c>
      <c r="B6273" s="222" t="str">
        <f t="shared" si="1879"/>
        <v/>
      </c>
      <c r="C6273" s="223"/>
      <c r="D6273" s="224" t="str">
        <f t="shared" si="1877"/>
        <v/>
      </c>
      <c r="E6273" s="225"/>
      <c r="F6273" s="226">
        <f t="shared" si="1878"/>
        <v>0</v>
      </c>
      <c r="G6273" s="286">
        <f t="shared" si="1880"/>
        <v>0</v>
      </c>
    </row>
    <row r="6274" spans="1:7" s="229" customFormat="1" ht="24" customHeight="1" x14ac:dyDescent="0.2">
      <c r="A6274" s="224" t="str">
        <f t="shared" si="1876"/>
        <v/>
      </c>
      <c r="B6274" s="222" t="str">
        <f t="shared" si="1879"/>
        <v/>
      </c>
      <c r="C6274" s="223"/>
      <c r="D6274" s="224" t="str">
        <f t="shared" si="1877"/>
        <v/>
      </c>
      <c r="E6274" s="225"/>
      <c r="F6274" s="226">
        <f t="shared" si="1878"/>
        <v>0</v>
      </c>
      <c r="G6274" s="286">
        <f t="shared" si="1880"/>
        <v>0</v>
      </c>
    </row>
    <row r="6275" spans="1:7" s="229" customFormat="1" ht="24" customHeight="1" x14ac:dyDescent="0.2">
      <c r="A6275" s="224" t="str">
        <f t="shared" si="1876"/>
        <v/>
      </c>
      <c r="B6275" s="222" t="str">
        <f t="shared" si="1879"/>
        <v/>
      </c>
      <c r="C6275" s="223"/>
      <c r="D6275" s="224" t="str">
        <f t="shared" si="1877"/>
        <v/>
      </c>
      <c r="E6275" s="225"/>
      <c r="F6275" s="227">
        <f t="shared" si="1878"/>
        <v>0</v>
      </c>
      <c r="G6275" s="286">
        <f t="shared" si="1880"/>
        <v>0</v>
      </c>
    </row>
    <row r="6276" spans="1:7" ht="24" customHeight="1" x14ac:dyDescent="0.2">
      <c r="A6276" s="287"/>
      <c r="D6276" s="97"/>
      <c r="E6276" s="98"/>
      <c r="F6276" s="273" t="s">
        <v>31</v>
      </c>
      <c r="G6276" s="288">
        <f>SUBTOTAL(9,G6262:G6275)</f>
        <v>0</v>
      </c>
    </row>
    <row r="6277" spans="1:7" ht="24" customHeight="1" x14ac:dyDescent="0.2">
      <c r="A6277" s="287"/>
      <c r="C6277" s="107" t="s">
        <v>605</v>
      </c>
      <c r="D6277" s="97"/>
      <c r="E6277" s="98"/>
      <c r="G6277" s="289"/>
    </row>
    <row r="6278" spans="1:7" s="229" customFormat="1" ht="24" customHeight="1" x14ac:dyDescent="0.2">
      <c r="A6278" s="224" t="str">
        <f t="shared" ref="A6278:A6285" si="1881">IFERROR(VLOOKUP(C6278,Tabla_Insumos,4,FALSE),"")</f>
        <v/>
      </c>
      <c r="B6278" s="222">
        <f t="shared" ref="B6278:B6285" si="1882">IFERROR(VLOOKUP(A6278,Tabla_Indices,5,FALSE),"")</f>
        <v>0</v>
      </c>
      <c r="C6278" s="223"/>
      <c r="D6278" s="224" t="str">
        <f t="shared" ref="D6278:D6285" si="1883">IFERROR(VLOOKUP(C6278,Tabla_Insumos,2,FALSE),"")</f>
        <v/>
      </c>
      <c r="E6278" s="225"/>
      <c r="F6278" s="228">
        <f t="shared" ref="F6278:F6285" si="1884">IFERROR(VLOOKUP(C6278,Tabla_Insumos,3,FALSE),0)</f>
        <v>0</v>
      </c>
      <c r="G6278" s="286">
        <f>ROUND(E6278*F6278,2)</f>
        <v>0</v>
      </c>
    </row>
    <row r="6279" spans="1:7" s="229" customFormat="1" ht="24" customHeight="1" x14ac:dyDescent="0.2">
      <c r="A6279" s="224" t="str">
        <f t="shared" si="1881"/>
        <v/>
      </c>
      <c r="B6279" s="222">
        <f t="shared" si="1882"/>
        <v>0</v>
      </c>
      <c r="C6279" s="223"/>
      <c r="D6279" s="224" t="str">
        <f t="shared" si="1883"/>
        <v/>
      </c>
      <c r="E6279" s="225"/>
      <c r="F6279" s="228">
        <f t="shared" si="1884"/>
        <v>0</v>
      </c>
      <c r="G6279" s="286">
        <f>ROUND(E6279*F6279,2)</f>
        <v>0</v>
      </c>
    </row>
    <row r="6280" spans="1:7" s="229" customFormat="1" ht="24" customHeight="1" x14ac:dyDescent="0.2">
      <c r="A6280" s="224" t="str">
        <f t="shared" si="1881"/>
        <v/>
      </c>
      <c r="B6280" s="222">
        <f t="shared" si="1882"/>
        <v>0</v>
      </c>
      <c r="C6280" s="223"/>
      <c r="D6280" s="224" t="str">
        <f t="shared" si="1883"/>
        <v/>
      </c>
      <c r="E6280" s="225"/>
      <c r="F6280" s="228">
        <f t="shared" si="1884"/>
        <v>0</v>
      </c>
      <c r="G6280" s="286">
        <f t="shared" ref="G6280:G6285" si="1885">ROUND(E6280*F6280,2)</f>
        <v>0</v>
      </c>
    </row>
    <row r="6281" spans="1:7" s="229" customFormat="1" ht="24" customHeight="1" x14ac:dyDescent="0.2">
      <c r="A6281" s="224" t="str">
        <f t="shared" si="1881"/>
        <v/>
      </c>
      <c r="B6281" s="222">
        <f t="shared" si="1882"/>
        <v>0</v>
      </c>
      <c r="C6281" s="223"/>
      <c r="D6281" s="224" t="str">
        <f t="shared" si="1883"/>
        <v/>
      </c>
      <c r="E6281" s="225"/>
      <c r="F6281" s="228">
        <f t="shared" si="1884"/>
        <v>0</v>
      </c>
      <c r="G6281" s="286">
        <f t="shared" si="1885"/>
        <v>0</v>
      </c>
    </row>
    <row r="6282" spans="1:7" s="229" customFormat="1" ht="24" customHeight="1" x14ac:dyDescent="0.2">
      <c r="A6282" s="224" t="str">
        <f t="shared" si="1881"/>
        <v/>
      </c>
      <c r="B6282" s="222">
        <f t="shared" si="1882"/>
        <v>0</v>
      </c>
      <c r="C6282" s="223"/>
      <c r="D6282" s="224" t="str">
        <f t="shared" si="1883"/>
        <v/>
      </c>
      <c r="E6282" s="225"/>
      <c r="F6282" s="226">
        <f t="shared" si="1884"/>
        <v>0</v>
      </c>
      <c r="G6282" s="286">
        <f t="shared" si="1885"/>
        <v>0</v>
      </c>
    </row>
    <row r="6283" spans="1:7" s="229" customFormat="1" ht="24" customHeight="1" x14ac:dyDescent="0.2">
      <c r="A6283" s="224" t="str">
        <f t="shared" si="1881"/>
        <v/>
      </c>
      <c r="B6283" s="222">
        <f t="shared" si="1882"/>
        <v>0</v>
      </c>
      <c r="C6283" s="223"/>
      <c r="D6283" s="224" t="str">
        <f t="shared" si="1883"/>
        <v/>
      </c>
      <c r="E6283" s="225"/>
      <c r="F6283" s="226">
        <f t="shared" si="1884"/>
        <v>0</v>
      </c>
      <c r="G6283" s="286">
        <f t="shared" si="1885"/>
        <v>0</v>
      </c>
    </row>
    <row r="6284" spans="1:7" s="229" customFormat="1" ht="24" customHeight="1" x14ac:dyDescent="0.2">
      <c r="A6284" s="224" t="str">
        <f t="shared" si="1881"/>
        <v/>
      </c>
      <c r="B6284" s="222">
        <f t="shared" si="1882"/>
        <v>0</v>
      </c>
      <c r="C6284" s="223"/>
      <c r="D6284" s="224" t="str">
        <f t="shared" si="1883"/>
        <v/>
      </c>
      <c r="E6284" s="225"/>
      <c r="F6284" s="226">
        <f t="shared" si="1884"/>
        <v>0</v>
      </c>
      <c r="G6284" s="286">
        <f t="shared" si="1885"/>
        <v>0</v>
      </c>
    </row>
    <row r="6285" spans="1:7" s="229" customFormat="1" ht="24" customHeight="1" x14ac:dyDescent="0.2">
      <c r="A6285" s="224" t="str">
        <f t="shared" si="1881"/>
        <v/>
      </c>
      <c r="B6285" s="222">
        <f t="shared" si="1882"/>
        <v>0</v>
      </c>
      <c r="C6285" s="223"/>
      <c r="D6285" s="224" t="str">
        <f t="shared" si="1883"/>
        <v/>
      </c>
      <c r="E6285" s="225"/>
      <c r="F6285" s="226">
        <f t="shared" si="1884"/>
        <v>0</v>
      </c>
      <c r="G6285" s="286">
        <f t="shared" si="1885"/>
        <v>0</v>
      </c>
    </row>
    <row r="6286" spans="1:7" ht="24" customHeight="1" x14ac:dyDescent="0.2">
      <c r="A6286" s="287"/>
      <c r="D6286" s="97"/>
      <c r="E6286" s="98"/>
      <c r="F6286" s="273" t="s">
        <v>32</v>
      </c>
      <c r="G6286" s="288">
        <f>SUBTOTAL(9,G6278:G6285)</f>
        <v>0</v>
      </c>
    </row>
    <row r="6287" spans="1:7" ht="24" customHeight="1" x14ac:dyDescent="0.2">
      <c r="A6287" s="287"/>
      <c r="C6287" s="107" t="s">
        <v>606</v>
      </c>
      <c r="D6287" s="97"/>
      <c r="E6287" s="98"/>
      <c r="G6287" s="289"/>
    </row>
    <row r="6288" spans="1:7" s="229" customFormat="1" ht="24" customHeight="1" x14ac:dyDescent="0.2">
      <c r="A6288" s="224" t="str">
        <f t="shared" ref="A6288:A6296" si="1886">IFERROR(VLOOKUP(C6288,Tabla_Insumos,4,FALSE),"")</f>
        <v/>
      </c>
      <c r="B6288" s="222" t="str">
        <f t="shared" ref="B6288:B6296" si="1887">IFERROR(VLOOKUP(C6288,Tabla_Insumos,5,FALSE),"")</f>
        <v/>
      </c>
      <c r="C6288" s="223"/>
      <c r="D6288" s="224" t="str">
        <f t="shared" ref="D6288:D6296" si="1888">IFERROR(VLOOKUP(C6288,Tabla_Insumos,2,FALSE),"")</f>
        <v/>
      </c>
      <c r="E6288" s="225"/>
      <c r="F6288" s="226">
        <f t="shared" ref="F6288:F6296" si="1889">IFERROR(VLOOKUP(C6288,Tabla_Insumos,3,FALSE),0)</f>
        <v>0</v>
      </c>
      <c r="G6288" s="286">
        <f t="shared" ref="G6288:G6296" si="1890">ROUND(E6288*F6288,2)</f>
        <v>0</v>
      </c>
    </row>
    <row r="6289" spans="1:7" s="229" customFormat="1" ht="24" customHeight="1" x14ac:dyDescent="0.2">
      <c r="A6289" s="224" t="str">
        <f t="shared" si="1886"/>
        <v/>
      </c>
      <c r="B6289" s="222" t="str">
        <f t="shared" si="1887"/>
        <v/>
      </c>
      <c r="C6289" s="223"/>
      <c r="D6289" s="224" t="str">
        <f t="shared" si="1888"/>
        <v/>
      </c>
      <c r="E6289" s="225"/>
      <c r="F6289" s="226">
        <f t="shared" si="1889"/>
        <v>0</v>
      </c>
      <c r="G6289" s="286">
        <f t="shared" si="1890"/>
        <v>0</v>
      </c>
    </row>
    <row r="6290" spans="1:7" s="229" customFormat="1" ht="24" customHeight="1" x14ac:dyDescent="0.2">
      <c r="A6290" s="224" t="str">
        <f t="shared" si="1886"/>
        <v/>
      </c>
      <c r="B6290" s="222" t="str">
        <f t="shared" si="1887"/>
        <v/>
      </c>
      <c r="C6290" s="223"/>
      <c r="D6290" s="224" t="str">
        <f t="shared" si="1888"/>
        <v/>
      </c>
      <c r="E6290" s="225"/>
      <c r="F6290" s="226">
        <f t="shared" si="1889"/>
        <v>0</v>
      </c>
      <c r="G6290" s="286">
        <f t="shared" si="1890"/>
        <v>0</v>
      </c>
    </row>
    <row r="6291" spans="1:7" s="229" customFormat="1" ht="24" customHeight="1" x14ac:dyDescent="0.2">
      <c r="A6291" s="224" t="str">
        <f t="shared" si="1886"/>
        <v/>
      </c>
      <c r="B6291" s="222" t="str">
        <f t="shared" si="1887"/>
        <v/>
      </c>
      <c r="C6291" s="223"/>
      <c r="D6291" s="224" t="str">
        <f t="shared" si="1888"/>
        <v/>
      </c>
      <c r="E6291" s="225"/>
      <c r="F6291" s="226">
        <f t="shared" si="1889"/>
        <v>0</v>
      </c>
      <c r="G6291" s="286">
        <f t="shared" si="1890"/>
        <v>0</v>
      </c>
    </row>
    <row r="6292" spans="1:7" s="229" customFormat="1" ht="24" customHeight="1" x14ac:dyDescent="0.2">
      <c r="A6292" s="224" t="str">
        <f t="shared" si="1886"/>
        <v/>
      </c>
      <c r="B6292" s="222" t="str">
        <f t="shared" si="1887"/>
        <v/>
      </c>
      <c r="C6292" s="223"/>
      <c r="D6292" s="224" t="str">
        <f t="shared" si="1888"/>
        <v/>
      </c>
      <c r="E6292" s="225"/>
      <c r="F6292" s="226">
        <f t="shared" si="1889"/>
        <v>0</v>
      </c>
      <c r="G6292" s="286">
        <f t="shared" si="1890"/>
        <v>0</v>
      </c>
    </row>
    <row r="6293" spans="1:7" s="229" customFormat="1" ht="24" customHeight="1" x14ac:dyDescent="0.2">
      <c r="A6293" s="224" t="str">
        <f t="shared" si="1886"/>
        <v/>
      </c>
      <c r="B6293" s="222" t="str">
        <f t="shared" si="1887"/>
        <v/>
      </c>
      <c r="C6293" s="223"/>
      <c r="D6293" s="224" t="str">
        <f t="shared" si="1888"/>
        <v/>
      </c>
      <c r="E6293" s="225"/>
      <c r="F6293" s="226">
        <f t="shared" si="1889"/>
        <v>0</v>
      </c>
      <c r="G6293" s="286">
        <f t="shared" si="1890"/>
        <v>0</v>
      </c>
    </row>
    <row r="6294" spans="1:7" s="229" customFormat="1" ht="24" customHeight="1" x14ac:dyDescent="0.2">
      <c r="A6294" s="224" t="str">
        <f t="shared" si="1886"/>
        <v/>
      </c>
      <c r="B6294" s="222" t="str">
        <f t="shared" si="1887"/>
        <v/>
      </c>
      <c r="C6294" s="223"/>
      <c r="D6294" s="224" t="str">
        <f t="shared" si="1888"/>
        <v/>
      </c>
      <c r="E6294" s="225"/>
      <c r="F6294" s="226">
        <f t="shared" si="1889"/>
        <v>0</v>
      </c>
      <c r="G6294" s="286">
        <f t="shared" si="1890"/>
        <v>0</v>
      </c>
    </row>
    <row r="6295" spans="1:7" s="229" customFormat="1" ht="24" customHeight="1" x14ac:dyDescent="0.2">
      <c r="A6295" s="224" t="str">
        <f t="shared" si="1886"/>
        <v/>
      </c>
      <c r="B6295" s="222" t="str">
        <f t="shared" si="1887"/>
        <v/>
      </c>
      <c r="C6295" s="223"/>
      <c r="D6295" s="224" t="str">
        <f t="shared" si="1888"/>
        <v/>
      </c>
      <c r="E6295" s="225"/>
      <c r="F6295" s="226">
        <f t="shared" si="1889"/>
        <v>0</v>
      </c>
      <c r="G6295" s="286">
        <f t="shared" si="1890"/>
        <v>0</v>
      </c>
    </row>
    <row r="6296" spans="1:7" s="229" customFormat="1" ht="24" customHeight="1" x14ac:dyDescent="0.2">
      <c r="A6296" s="224" t="str">
        <f t="shared" si="1886"/>
        <v/>
      </c>
      <c r="B6296" s="222" t="str">
        <f t="shared" si="1887"/>
        <v/>
      </c>
      <c r="C6296" s="223"/>
      <c r="D6296" s="224" t="str">
        <f t="shared" si="1888"/>
        <v/>
      </c>
      <c r="E6296" s="225"/>
      <c r="F6296" s="226">
        <f t="shared" si="1889"/>
        <v>0</v>
      </c>
      <c r="G6296" s="286">
        <f t="shared" si="1890"/>
        <v>0</v>
      </c>
    </row>
    <row r="6297" spans="1:7" ht="24" customHeight="1" x14ac:dyDescent="0.2">
      <c r="A6297" s="290"/>
      <c r="B6297" s="97"/>
      <c r="D6297" s="97"/>
      <c r="E6297" s="98"/>
      <c r="F6297" s="273" t="s">
        <v>33</v>
      </c>
      <c r="G6297" s="288">
        <f>SUBTOTAL(9,G6288:G6296)</f>
        <v>0</v>
      </c>
    </row>
    <row r="6298" spans="1:7" ht="24" customHeight="1" x14ac:dyDescent="0.2">
      <c r="A6298" s="291"/>
      <c r="B6298" s="97"/>
      <c r="D6298" s="97"/>
      <c r="E6298" s="98"/>
      <c r="G6298" s="289"/>
    </row>
    <row r="6299" spans="1:7" ht="24" customHeight="1" x14ac:dyDescent="0.2">
      <c r="A6299" s="292" t="str">
        <f>B6257</f>
        <v/>
      </c>
      <c r="B6299" s="293" t="str">
        <f>C6257</f>
        <v/>
      </c>
      <c r="C6299" s="104"/>
      <c r="D6299" s="104" t="s">
        <v>34</v>
      </c>
      <c r="E6299" s="105"/>
      <c r="F6299" s="295" t="s">
        <v>35</v>
      </c>
      <c r="G6299" s="294">
        <f>SUBTOTAL(9,G6262:G6298)</f>
        <v>0</v>
      </c>
    </row>
    <row r="6301" spans="1:7" ht="24" customHeight="1" x14ac:dyDescent="0.2">
      <c r="A6301" s="274" t="s">
        <v>37</v>
      </c>
      <c r="B6301" s="275"/>
      <c r="C6301" s="275"/>
      <c r="D6301" s="275"/>
      <c r="E6301" s="275"/>
      <c r="F6301" s="275"/>
      <c r="G6301" s="276"/>
    </row>
    <row r="6302" spans="1:7" ht="24" customHeight="1" x14ac:dyDescent="0.2">
      <c r="A6302" s="277" t="s">
        <v>602</v>
      </c>
      <c r="B6302" s="93" t="str">
        <f>Comitente</f>
        <v>DIRECCION PROVINCIAL DE ESPACIOS VERDES</v>
      </c>
      <c r="C6302" s="89"/>
      <c r="D6302" s="94"/>
      <c r="E6302" s="94"/>
      <c r="F6302" s="95"/>
      <c r="G6302" s="278"/>
    </row>
    <row r="6303" spans="1:7" ht="24" customHeight="1" x14ac:dyDescent="0.2">
      <c r="A6303" s="277" t="s">
        <v>603</v>
      </c>
      <c r="B6303" s="93">
        <f>Contratista</f>
        <v>0</v>
      </c>
      <c r="C6303" s="90"/>
      <c r="D6303" s="90"/>
      <c r="E6303" s="90"/>
      <c r="F6303" s="96"/>
      <c r="G6303" s="279"/>
    </row>
    <row r="6304" spans="1:7" ht="24" customHeight="1" x14ac:dyDescent="0.2">
      <c r="A6304" s="277" t="s">
        <v>24</v>
      </c>
      <c r="B6304" s="93" t="str">
        <f>Obra</f>
        <v>MANTENIMIENTO DEL ÁREA VERDE Y SISITEMA DE RIEGO DEL 
PARQUE BELGRANO E INFINITO POR DESCUBRIR - RENGLON 3</v>
      </c>
      <c r="C6304" s="90"/>
      <c r="D6304" s="90"/>
      <c r="E6304" s="90"/>
      <c r="F6304" s="96" t="s">
        <v>38</v>
      </c>
      <c r="G6304" s="280">
        <f>Fecha_Base</f>
        <v>44908</v>
      </c>
    </row>
    <row r="6305" spans="1:123" ht="24" customHeight="1" x14ac:dyDescent="0.2">
      <c r="A6305" s="281" t="s">
        <v>601</v>
      </c>
      <c r="B6305" s="91" t="str">
        <f>Ubicación</f>
        <v>CAPITAL</v>
      </c>
      <c r="C6305" s="91"/>
      <c r="D6305" s="97"/>
      <c r="E6305" s="98"/>
      <c r="G6305" s="282"/>
    </row>
    <row r="6306" spans="1:123" ht="24" customHeight="1" x14ac:dyDescent="0.2">
      <c r="A6306" s="281" t="s">
        <v>39</v>
      </c>
      <c r="B6306" s="100" t="str">
        <f>IFERROR(VALUE(LEFT(B6307,FIND(".",B6307)-1)),"")</f>
        <v/>
      </c>
      <c r="C6306" s="92" t="str">
        <f>IFERROR(VLOOKUP(B6306,Tabla_CyP,2,FALSE),"")</f>
        <v/>
      </c>
      <c r="E6306" s="98"/>
      <c r="G6306" s="282"/>
    </row>
    <row r="6307" spans="1:123" ht="24" customHeight="1" x14ac:dyDescent="0.2">
      <c r="A6307" s="281" t="s">
        <v>25</v>
      </c>
      <c r="B6307" s="101" t="str">
        <f>IFERROR(VLOOKUP(COUNTIF($A$1:A6307,"ANALISIS DE PRECIOS"),Tabla_NumeroItem,2,FALSE),"")</f>
        <v/>
      </c>
      <c r="C6307" s="92" t="str">
        <f>IFERROR(VLOOKUP(B6307,Tabla_CyP,2,FALSE),"")</f>
        <v/>
      </c>
      <c r="D6307" s="97"/>
      <c r="E6307" s="98"/>
      <c r="F6307" s="96" t="s">
        <v>26</v>
      </c>
      <c r="G6307" s="283" t="str">
        <f>IFERROR(VLOOKUP(B6307,Tabla_CyP,4,FALSE),"")</f>
        <v/>
      </c>
    </row>
    <row r="6308" spans="1:123" ht="24" customHeight="1" x14ac:dyDescent="0.2">
      <c r="A6308" s="281"/>
      <c r="B6308" s="91"/>
      <c r="D6308" s="97"/>
      <c r="E6308" s="98"/>
      <c r="G6308" s="282"/>
    </row>
    <row r="6309" spans="1:123" ht="24" customHeight="1" x14ac:dyDescent="0.2">
      <c r="A6309" s="331" t="s">
        <v>507</v>
      </c>
      <c r="B6309" s="332"/>
      <c r="C6309" s="333" t="s">
        <v>0</v>
      </c>
      <c r="D6309" s="333" t="s">
        <v>27</v>
      </c>
      <c r="E6309" s="335" t="s">
        <v>28</v>
      </c>
      <c r="F6309" s="337" t="s">
        <v>29</v>
      </c>
      <c r="G6309" s="337" t="s">
        <v>30</v>
      </c>
    </row>
    <row r="6310" spans="1:123" s="97" customFormat="1" ht="24" customHeight="1" x14ac:dyDescent="0.2">
      <c r="A6310" s="102" t="s">
        <v>508</v>
      </c>
      <c r="B6310" s="102" t="s">
        <v>509</v>
      </c>
      <c r="C6310" s="334"/>
      <c r="D6310" s="334"/>
      <c r="E6310" s="336"/>
      <c r="F6310" s="338"/>
      <c r="G6310" s="338"/>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284"/>
      <c r="B6311" s="103"/>
      <c r="C6311" s="143" t="s">
        <v>604</v>
      </c>
      <c r="D6311" s="104"/>
      <c r="E6311" s="105"/>
      <c r="F6311" s="106"/>
      <c r="G6311" s="285"/>
    </row>
    <row r="6312" spans="1:123" s="229" customFormat="1" ht="24" customHeight="1" x14ac:dyDescent="0.2">
      <c r="A6312" s="224" t="str">
        <f t="shared" ref="A6312:A6325" si="1891">IFERROR(VLOOKUP(C6312,Tabla_Insumos,4,FALSE),"")</f>
        <v/>
      </c>
      <c r="B6312" s="222" t="str">
        <f>IFERROR(VLOOKUP(C6312,Tabla_Insumos,5,FALSE),"")</f>
        <v/>
      </c>
      <c r="C6312" s="223"/>
      <c r="D6312" s="224" t="str">
        <f t="shared" ref="D6312:D6325" si="1892">IFERROR(VLOOKUP(C6312,Tabla_Insumos,2,FALSE),"")</f>
        <v/>
      </c>
      <c r="E6312" s="225"/>
      <c r="F6312" s="226">
        <f t="shared" ref="F6312:F6325" si="1893">IFERROR(VLOOKUP(C6312,Tabla_Insumos,3,FALSE),0)</f>
        <v>0</v>
      </c>
      <c r="G6312" s="286">
        <f>ROUND(E6312*F6312,2)</f>
        <v>0</v>
      </c>
    </row>
    <row r="6313" spans="1:123" s="229" customFormat="1" ht="24" customHeight="1" x14ac:dyDescent="0.2">
      <c r="A6313" s="224" t="str">
        <f t="shared" si="1891"/>
        <v/>
      </c>
      <c r="B6313" s="222" t="str">
        <f t="shared" ref="B6313:B6325" si="1894">IFERROR(VLOOKUP(C6313,Tabla_Insumos,5,FALSE),"")</f>
        <v/>
      </c>
      <c r="C6313" s="223"/>
      <c r="D6313" s="224" t="str">
        <f t="shared" si="1892"/>
        <v/>
      </c>
      <c r="E6313" s="225"/>
      <c r="F6313" s="226">
        <f t="shared" si="1893"/>
        <v>0</v>
      </c>
      <c r="G6313" s="286">
        <f t="shared" ref="G6313:G6325" si="1895">ROUND(E6313*F6313,2)</f>
        <v>0</v>
      </c>
    </row>
    <row r="6314" spans="1:123" s="229" customFormat="1" ht="24" customHeight="1" x14ac:dyDescent="0.2">
      <c r="A6314" s="224" t="str">
        <f t="shared" si="1891"/>
        <v/>
      </c>
      <c r="B6314" s="222" t="str">
        <f t="shared" si="1894"/>
        <v/>
      </c>
      <c r="C6314" s="223"/>
      <c r="D6314" s="224" t="str">
        <f t="shared" si="1892"/>
        <v/>
      </c>
      <c r="E6314" s="225"/>
      <c r="F6314" s="226">
        <f t="shared" si="1893"/>
        <v>0</v>
      </c>
      <c r="G6314" s="286">
        <f t="shared" si="1895"/>
        <v>0</v>
      </c>
    </row>
    <row r="6315" spans="1:123" s="229" customFormat="1" ht="24" customHeight="1" x14ac:dyDescent="0.2">
      <c r="A6315" s="224" t="str">
        <f t="shared" si="1891"/>
        <v/>
      </c>
      <c r="B6315" s="222" t="str">
        <f t="shared" si="1894"/>
        <v/>
      </c>
      <c r="C6315" s="223"/>
      <c r="D6315" s="224" t="str">
        <f t="shared" si="1892"/>
        <v/>
      </c>
      <c r="E6315" s="225"/>
      <c r="F6315" s="226">
        <f t="shared" si="1893"/>
        <v>0</v>
      </c>
      <c r="G6315" s="286">
        <f t="shared" si="1895"/>
        <v>0</v>
      </c>
    </row>
    <row r="6316" spans="1:123" s="229" customFormat="1" ht="24" customHeight="1" x14ac:dyDescent="0.2">
      <c r="A6316" s="224" t="str">
        <f t="shared" si="1891"/>
        <v/>
      </c>
      <c r="B6316" s="222" t="str">
        <f t="shared" si="1894"/>
        <v/>
      </c>
      <c r="C6316" s="223"/>
      <c r="D6316" s="224" t="str">
        <f t="shared" si="1892"/>
        <v/>
      </c>
      <c r="E6316" s="225"/>
      <c r="F6316" s="226">
        <f t="shared" si="1893"/>
        <v>0</v>
      </c>
      <c r="G6316" s="286">
        <f t="shared" si="1895"/>
        <v>0</v>
      </c>
    </row>
    <row r="6317" spans="1:123" s="229" customFormat="1" ht="24" customHeight="1" x14ac:dyDescent="0.2">
      <c r="A6317" s="224" t="str">
        <f t="shared" si="1891"/>
        <v/>
      </c>
      <c r="B6317" s="222" t="str">
        <f t="shared" si="1894"/>
        <v/>
      </c>
      <c r="C6317" s="223"/>
      <c r="D6317" s="224" t="str">
        <f t="shared" si="1892"/>
        <v/>
      </c>
      <c r="E6317" s="225"/>
      <c r="F6317" s="226">
        <f t="shared" si="1893"/>
        <v>0</v>
      </c>
      <c r="G6317" s="286">
        <f t="shared" si="1895"/>
        <v>0</v>
      </c>
    </row>
    <row r="6318" spans="1:123" s="229" customFormat="1" ht="24" customHeight="1" x14ac:dyDescent="0.2">
      <c r="A6318" s="224" t="str">
        <f t="shared" si="1891"/>
        <v/>
      </c>
      <c r="B6318" s="222" t="str">
        <f t="shared" si="1894"/>
        <v/>
      </c>
      <c r="C6318" s="223"/>
      <c r="D6318" s="224" t="str">
        <f t="shared" si="1892"/>
        <v/>
      </c>
      <c r="E6318" s="225"/>
      <c r="F6318" s="226">
        <f t="shared" si="1893"/>
        <v>0</v>
      </c>
      <c r="G6318" s="286">
        <f t="shared" si="1895"/>
        <v>0</v>
      </c>
    </row>
    <row r="6319" spans="1:123" s="229" customFormat="1" ht="24" customHeight="1" x14ac:dyDescent="0.2">
      <c r="A6319" s="224" t="str">
        <f t="shared" si="1891"/>
        <v/>
      </c>
      <c r="B6319" s="222" t="str">
        <f t="shared" si="1894"/>
        <v/>
      </c>
      <c r="C6319" s="223"/>
      <c r="D6319" s="224" t="str">
        <f t="shared" si="1892"/>
        <v/>
      </c>
      <c r="E6319" s="225"/>
      <c r="F6319" s="226">
        <f t="shared" si="1893"/>
        <v>0</v>
      </c>
      <c r="G6319" s="286">
        <f t="shared" si="1895"/>
        <v>0</v>
      </c>
    </row>
    <row r="6320" spans="1:123" s="229" customFormat="1" ht="24" customHeight="1" x14ac:dyDescent="0.2">
      <c r="A6320" s="224" t="str">
        <f t="shared" si="1891"/>
        <v/>
      </c>
      <c r="B6320" s="222" t="str">
        <f t="shared" si="1894"/>
        <v/>
      </c>
      <c r="C6320" s="223"/>
      <c r="D6320" s="224" t="str">
        <f t="shared" si="1892"/>
        <v/>
      </c>
      <c r="E6320" s="225"/>
      <c r="F6320" s="226">
        <f t="shared" si="1893"/>
        <v>0</v>
      </c>
      <c r="G6320" s="286">
        <f t="shared" si="1895"/>
        <v>0</v>
      </c>
    </row>
    <row r="6321" spans="1:7" s="229" customFormat="1" ht="24" customHeight="1" x14ac:dyDescent="0.2">
      <c r="A6321" s="224" t="str">
        <f t="shared" si="1891"/>
        <v/>
      </c>
      <c r="B6321" s="222" t="str">
        <f t="shared" si="1894"/>
        <v/>
      </c>
      <c r="C6321" s="223"/>
      <c r="D6321" s="224" t="str">
        <f t="shared" si="1892"/>
        <v/>
      </c>
      <c r="E6321" s="225"/>
      <c r="F6321" s="226">
        <f t="shared" si="1893"/>
        <v>0</v>
      </c>
      <c r="G6321" s="286">
        <f t="shared" si="1895"/>
        <v>0</v>
      </c>
    </row>
    <row r="6322" spans="1:7" s="229" customFormat="1" ht="24" customHeight="1" x14ac:dyDescent="0.2">
      <c r="A6322" s="224" t="str">
        <f t="shared" si="1891"/>
        <v/>
      </c>
      <c r="B6322" s="222" t="str">
        <f t="shared" si="1894"/>
        <v/>
      </c>
      <c r="C6322" s="223"/>
      <c r="D6322" s="224" t="str">
        <f t="shared" si="1892"/>
        <v/>
      </c>
      <c r="E6322" s="225"/>
      <c r="F6322" s="226">
        <f t="shared" si="1893"/>
        <v>0</v>
      </c>
      <c r="G6322" s="286">
        <f t="shared" si="1895"/>
        <v>0</v>
      </c>
    </row>
    <row r="6323" spans="1:7" s="229" customFormat="1" ht="24" customHeight="1" x14ac:dyDescent="0.2">
      <c r="A6323" s="224" t="str">
        <f t="shared" si="1891"/>
        <v/>
      </c>
      <c r="B6323" s="222" t="str">
        <f t="shared" si="1894"/>
        <v/>
      </c>
      <c r="C6323" s="223"/>
      <c r="D6323" s="224" t="str">
        <f t="shared" si="1892"/>
        <v/>
      </c>
      <c r="E6323" s="225"/>
      <c r="F6323" s="226">
        <f t="shared" si="1893"/>
        <v>0</v>
      </c>
      <c r="G6323" s="286">
        <f t="shared" si="1895"/>
        <v>0</v>
      </c>
    </row>
    <row r="6324" spans="1:7" s="229" customFormat="1" ht="24" customHeight="1" x14ac:dyDescent="0.2">
      <c r="A6324" s="224" t="str">
        <f t="shared" si="1891"/>
        <v/>
      </c>
      <c r="B6324" s="222" t="str">
        <f t="shared" si="1894"/>
        <v/>
      </c>
      <c r="C6324" s="223"/>
      <c r="D6324" s="224" t="str">
        <f t="shared" si="1892"/>
        <v/>
      </c>
      <c r="E6324" s="225"/>
      <c r="F6324" s="226">
        <f t="shared" si="1893"/>
        <v>0</v>
      </c>
      <c r="G6324" s="286">
        <f t="shared" si="1895"/>
        <v>0</v>
      </c>
    </row>
    <row r="6325" spans="1:7" s="229" customFormat="1" ht="24" customHeight="1" x14ac:dyDescent="0.2">
      <c r="A6325" s="224" t="str">
        <f t="shared" si="1891"/>
        <v/>
      </c>
      <c r="B6325" s="222" t="str">
        <f t="shared" si="1894"/>
        <v/>
      </c>
      <c r="C6325" s="223"/>
      <c r="D6325" s="224" t="str">
        <f t="shared" si="1892"/>
        <v/>
      </c>
      <c r="E6325" s="225"/>
      <c r="F6325" s="227">
        <f t="shared" si="1893"/>
        <v>0</v>
      </c>
      <c r="G6325" s="286">
        <f t="shared" si="1895"/>
        <v>0</v>
      </c>
    </row>
    <row r="6326" spans="1:7" ht="24" customHeight="1" x14ac:dyDescent="0.2">
      <c r="A6326" s="287"/>
      <c r="D6326" s="97"/>
      <c r="E6326" s="98"/>
      <c r="F6326" s="273" t="s">
        <v>31</v>
      </c>
      <c r="G6326" s="288">
        <f>SUBTOTAL(9,G6312:G6325)</f>
        <v>0</v>
      </c>
    </row>
    <row r="6327" spans="1:7" ht="24" customHeight="1" x14ac:dyDescent="0.2">
      <c r="A6327" s="287"/>
      <c r="C6327" s="107" t="s">
        <v>605</v>
      </c>
      <c r="D6327" s="97"/>
      <c r="E6327" s="98"/>
      <c r="G6327" s="289"/>
    </row>
    <row r="6328" spans="1:7" s="229" customFormat="1" ht="24" customHeight="1" x14ac:dyDescent="0.2">
      <c r="A6328" s="224" t="str">
        <f t="shared" ref="A6328:A6335" si="1896">IFERROR(VLOOKUP(C6328,Tabla_Insumos,4,FALSE),"")</f>
        <v/>
      </c>
      <c r="B6328" s="222">
        <f t="shared" ref="B6328:B6335" si="1897">IFERROR(VLOOKUP(A6328,Tabla_Indices,5,FALSE),"")</f>
        <v>0</v>
      </c>
      <c r="C6328" s="223"/>
      <c r="D6328" s="224" t="str">
        <f t="shared" ref="D6328:D6335" si="1898">IFERROR(VLOOKUP(C6328,Tabla_Insumos,2,FALSE),"")</f>
        <v/>
      </c>
      <c r="E6328" s="225"/>
      <c r="F6328" s="228">
        <f t="shared" ref="F6328:F6335" si="1899">IFERROR(VLOOKUP(C6328,Tabla_Insumos,3,FALSE),0)</f>
        <v>0</v>
      </c>
      <c r="G6328" s="286">
        <f>ROUND(E6328*F6328,2)</f>
        <v>0</v>
      </c>
    </row>
    <row r="6329" spans="1:7" s="229" customFormat="1" ht="24" customHeight="1" x14ac:dyDescent="0.2">
      <c r="A6329" s="224" t="str">
        <f t="shared" si="1896"/>
        <v/>
      </c>
      <c r="B6329" s="222">
        <f t="shared" si="1897"/>
        <v>0</v>
      </c>
      <c r="C6329" s="223"/>
      <c r="D6329" s="224" t="str">
        <f t="shared" si="1898"/>
        <v/>
      </c>
      <c r="E6329" s="225"/>
      <c r="F6329" s="228">
        <f t="shared" si="1899"/>
        <v>0</v>
      </c>
      <c r="G6329" s="286">
        <f>ROUND(E6329*F6329,2)</f>
        <v>0</v>
      </c>
    </row>
    <row r="6330" spans="1:7" s="229" customFormat="1" ht="24" customHeight="1" x14ac:dyDescent="0.2">
      <c r="A6330" s="224" t="str">
        <f t="shared" si="1896"/>
        <v/>
      </c>
      <c r="B6330" s="222">
        <f t="shared" si="1897"/>
        <v>0</v>
      </c>
      <c r="C6330" s="223"/>
      <c r="D6330" s="224" t="str">
        <f t="shared" si="1898"/>
        <v/>
      </c>
      <c r="E6330" s="225"/>
      <c r="F6330" s="228">
        <f t="shared" si="1899"/>
        <v>0</v>
      </c>
      <c r="G6330" s="286">
        <f t="shared" ref="G6330:G6335" si="1900">ROUND(E6330*F6330,2)</f>
        <v>0</v>
      </c>
    </row>
    <row r="6331" spans="1:7" s="229" customFormat="1" ht="24" customHeight="1" x14ac:dyDescent="0.2">
      <c r="A6331" s="224" t="str">
        <f t="shared" si="1896"/>
        <v/>
      </c>
      <c r="B6331" s="222">
        <f t="shared" si="1897"/>
        <v>0</v>
      </c>
      <c r="C6331" s="223"/>
      <c r="D6331" s="224" t="str">
        <f t="shared" si="1898"/>
        <v/>
      </c>
      <c r="E6331" s="225"/>
      <c r="F6331" s="228">
        <f t="shared" si="1899"/>
        <v>0</v>
      </c>
      <c r="G6331" s="286">
        <f t="shared" si="1900"/>
        <v>0</v>
      </c>
    </row>
    <row r="6332" spans="1:7" s="229" customFormat="1" ht="24" customHeight="1" x14ac:dyDescent="0.2">
      <c r="A6332" s="224" t="str">
        <f t="shared" si="1896"/>
        <v/>
      </c>
      <c r="B6332" s="222">
        <f t="shared" si="1897"/>
        <v>0</v>
      </c>
      <c r="C6332" s="223"/>
      <c r="D6332" s="224" t="str">
        <f t="shared" si="1898"/>
        <v/>
      </c>
      <c r="E6332" s="225"/>
      <c r="F6332" s="226">
        <f t="shared" si="1899"/>
        <v>0</v>
      </c>
      <c r="G6332" s="286">
        <f t="shared" si="1900"/>
        <v>0</v>
      </c>
    </row>
    <row r="6333" spans="1:7" s="229" customFormat="1" ht="24" customHeight="1" x14ac:dyDescent="0.2">
      <c r="A6333" s="224" t="str">
        <f t="shared" si="1896"/>
        <v/>
      </c>
      <c r="B6333" s="222">
        <f t="shared" si="1897"/>
        <v>0</v>
      </c>
      <c r="C6333" s="223"/>
      <c r="D6333" s="224" t="str">
        <f t="shared" si="1898"/>
        <v/>
      </c>
      <c r="E6333" s="225"/>
      <c r="F6333" s="226">
        <f t="shared" si="1899"/>
        <v>0</v>
      </c>
      <c r="G6333" s="286">
        <f t="shared" si="1900"/>
        <v>0</v>
      </c>
    </row>
    <row r="6334" spans="1:7" s="229" customFormat="1" ht="24" customHeight="1" x14ac:dyDescent="0.2">
      <c r="A6334" s="224" t="str">
        <f t="shared" si="1896"/>
        <v/>
      </c>
      <c r="B6334" s="222">
        <f t="shared" si="1897"/>
        <v>0</v>
      </c>
      <c r="C6334" s="223"/>
      <c r="D6334" s="224" t="str">
        <f t="shared" si="1898"/>
        <v/>
      </c>
      <c r="E6334" s="225"/>
      <c r="F6334" s="226">
        <f t="shared" si="1899"/>
        <v>0</v>
      </c>
      <c r="G6334" s="286">
        <f t="shared" si="1900"/>
        <v>0</v>
      </c>
    </row>
    <row r="6335" spans="1:7" s="229" customFormat="1" ht="24" customHeight="1" x14ac:dyDescent="0.2">
      <c r="A6335" s="224" t="str">
        <f t="shared" si="1896"/>
        <v/>
      </c>
      <c r="B6335" s="222">
        <f t="shared" si="1897"/>
        <v>0</v>
      </c>
      <c r="C6335" s="223"/>
      <c r="D6335" s="224" t="str">
        <f t="shared" si="1898"/>
        <v/>
      </c>
      <c r="E6335" s="225"/>
      <c r="F6335" s="226">
        <f t="shared" si="1899"/>
        <v>0</v>
      </c>
      <c r="G6335" s="286">
        <f t="shared" si="1900"/>
        <v>0</v>
      </c>
    </row>
    <row r="6336" spans="1:7" ht="24" customHeight="1" x14ac:dyDescent="0.2">
      <c r="A6336" s="287"/>
      <c r="D6336" s="97"/>
      <c r="E6336" s="98"/>
      <c r="F6336" s="273" t="s">
        <v>32</v>
      </c>
      <c r="G6336" s="288">
        <f>SUBTOTAL(9,G6328:G6335)</f>
        <v>0</v>
      </c>
    </row>
    <row r="6337" spans="1:7" ht="24" customHeight="1" x14ac:dyDescent="0.2">
      <c r="A6337" s="287"/>
      <c r="C6337" s="107" t="s">
        <v>606</v>
      </c>
      <c r="D6337" s="97"/>
      <c r="E6337" s="98"/>
      <c r="G6337" s="289"/>
    </row>
    <row r="6338" spans="1:7" s="229" customFormat="1" ht="24" customHeight="1" x14ac:dyDescent="0.2">
      <c r="A6338" s="224" t="str">
        <f t="shared" ref="A6338:A6346" si="1901">IFERROR(VLOOKUP(C6338,Tabla_Insumos,4,FALSE),"")</f>
        <v/>
      </c>
      <c r="B6338" s="222" t="str">
        <f t="shared" ref="B6338:B6346" si="1902">IFERROR(VLOOKUP(C6338,Tabla_Insumos,5,FALSE),"")</f>
        <v/>
      </c>
      <c r="C6338" s="223"/>
      <c r="D6338" s="224" t="str">
        <f t="shared" ref="D6338:D6346" si="1903">IFERROR(VLOOKUP(C6338,Tabla_Insumos,2,FALSE),"")</f>
        <v/>
      </c>
      <c r="E6338" s="225"/>
      <c r="F6338" s="226">
        <f t="shared" ref="F6338:F6346" si="1904">IFERROR(VLOOKUP(C6338,Tabla_Insumos,3,FALSE),0)</f>
        <v>0</v>
      </c>
      <c r="G6338" s="286">
        <f t="shared" ref="G6338:G6346" si="1905">ROUND(E6338*F6338,2)</f>
        <v>0</v>
      </c>
    </row>
    <row r="6339" spans="1:7" s="229" customFormat="1" ht="24" customHeight="1" x14ac:dyDescent="0.2">
      <c r="A6339" s="224" t="str">
        <f t="shared" si="1901"/>
        <v/>
      </c>
      <c r="B6339" s="222" t="str">
        <f t="shared" si="1902"/>
        <v/>
      </c>
      <c r="C6339" s="223"/>
      <c r="D6339" s="224" t="str">
        <f t="shared" si="1903"/>
        <v/>
      </c>
      <c r="E6339" s="225"/>
      <c r="F6339" s="226">
        <f t="shared" si="1904"/>
        <v>0</v>
      </c>
      <c r="G6339" s="286">
        <f t="shared" si="1905"/>
        <v>0</v>
      </c>
    </row>
    <row r="6340" spans="1:7" s="229" customFormat="1" ht="24" customHeight="1" x14ac:dyDescent="0.2">
      <c r="A6340" s="224" t="str">
        <f t="shared" si="1901"/>
        <v/>
      </c>
      <c r="B6340" s="222" t="str">
        <f t="shared" si="1902"/>
        <v/>
      </c>
      <c r="C6340" s="223"/>
      <c r="D6340" s="224" t="str">
        <f t="shared" si="1903"/>
        <v/>
      </c>
      <c r="E6340" s="225"/>
      <c r="F6340" s="226">
        <f t="shared" si="1904"/>
        <v>0</v>
      </c>
      <c r="G6340" s="286">
        <f t="shared" si="1905"/>
        <v>0</v>
      </c>
    </row>
    <row r="6341" spans="1:7" s="229" customFormat="1" ht="24" customHeight="1" x14ac:dyDescent="0.2">
      <c r="A6341" s="224" t="str">
        <f t="shared" si="1901"/>
        <v/>
      </c>
      <c r="B6341" s="222" t="str">
        <f t="shared" si="1902"/>
        <v/>
      </c>
      <c r="C6341" s="223"/>
      <c r="D6341" s="224" t="str">
        <f t="shared" si="1903"/>
        <v/>
      </c>
      <c r="E6341" s="225"/>
      <c r="F6341" s="226">
        <f t="shared" si="1904"/>
        <v>0</v>
      </c>
      <c r="G6341" s="286">
        <f t="shared" si="1905"/>
        <v>0</v>
      </c>
    </row>
    <row r="6342" spans="1:7" s="229" customFormat="1" ht="24" customHeight="1" x14ac:dyDescent="0.2">
      <c r="A6342" s="224" t="str">
        <f t="shared" si="1901"/>
        <v/>
      </c>
      <c r="B6342" s="222" t="str">
        <f t="shared" si="1902"/>
        <v/>
      </c>
      <c r="C6342" s="223"/>
      <c r="D6342" s="224" t="str">
        <f t="shared" si="1903"/>
        <v/>
      </c>
      <c r="E6342" s="225"/>
      <c r="F6342" s="226">
        <f t="shared" si="1904"/>
        <v>0</v>
      </c>
      <c r="G6342" s="286">
        <f t="shared" si="1905"/>
        <v>0</v>
      </c>
    </row>
    <row r="6343" spans="1:7" s="229" customFormat="1" ht="24" customHeight="1" x14ac:dyDescent="0.2">
      <c r="A6343" s="224" t="str">
        <f t="shared" si="1901"/>
        <v/>
      </c>
      <c r="B6343" s="222" t="str">
        <f t="shared" si="1902"/>
        <v/>
      </c>
      <c r="C6343" s="223"/>
      <c r="D6343" s="224" t="str">
        <f t="shared" si="1903"/>
        <v/>
      </c>
      <c r="E6343" s="225"/>
      <c r="F6343" s="226">
        <f t="shared" si="1904"/>
        <v>0</v>
      </c>
      <c r="G6343" s="286">
        <f t="shared" si="1905"/>
        <v>0</v>
      </c>
    </row>
    <row r="6344" spans="1:7" s="229" customFormat="1" ht="24" customHeight="1" x14ac:dyDescent="0.2">
      <c r="A6344" s="224" t="str">
        <f t="shared" si="1901"/>
        <v/>
      </c>
      <c r="B6344" s="222" t="str">
        <f t="shared" si="1902"/>
        <v/>
      </c>
      <c r="C6344" s="223"/>
      <c r="D6344" s="224" t="str">
        <f t="shared" si="1903"/>
        <v/>
      </c>
      <c r="E6344" s="225"/>
      <c r="F6344" s="226">
        <f t="shared" si="1904"/>
        <v>0</v>
      </c>
      <c r="G6344" s="286">
        <f t="shared" si="1905"/>
        <v>0</v>
      </c>
    </row>
    <row r="6345" spans="1:7" s="229" customFormat="1" ht="24" customHeight="1" x14ac:dyDescent="0.2">
      <c r="A6345" s="224" t="str">
        <f t="shared" si="1901"/>
        <v/>
      </c>
      <c r="B6345" s="222" t="str">
        <f t="shared" si="1902"/>
        <v/>
      </c>
      <c r="C6345" s="223"/>
      <c r="D6345" s="224" t="str">
        <f t="shared" si="1903"/>
        <v/>
      </c>
      <c r="E6345" s="225"/>
      <c r="F6345" s="226">
        <f t="shared" si="1904"/>
        <v>0</v>
      </c>
      <c r="G6345" s="286">
        <f t="shared" si="1905"/>
        <v>0</v>
      </c>
    </row>
    <row r="6346" spans="1:7" s="229" customFormat="1" ht="24" customHeight="1" x14ac:dyDescent="0.2">
      <c r="A6346" s="224" t="str">
        <f t="shared" si="1901"/>
        <v/>
      </c>
      <c r="B6346" s="222" t="str">
        <f t="shared" si="1902"/>
        <v/>
      </c>
      <c r="C6346" s="223"/>
      <c r="D6346" s="224" t="str">
        <f t="shared" si="1903"/>
        <v/>
      </c>
      <c r="E6346" s="225"/>
      <c r="F6346" s="226">
        <f t="shared" si="1904"/>
        <v>0</v>
      </c>
      <c r="G6346" s="286">
        <f t="shared" si="1905"/>
        <v>0</v>
      </c>
    </row>
    <row r="6347" spans="1:7" ht="24" customHeight="1" x14ac:dyDescent="0.2">
      <c r="A6347" s="290"/>
      <c r="B6347" s="97"/>
      <c r="D6347" s="97"/>
      <c r="E6347" s="98"/>
      <c r="F6347" s="273" t="s">
        <v>33</v>
      </c>
      <c r="G6347" s="288">
        <f>SUBTOTAL(9,G6338:G6346)</f>
        <v>0</v>
      </c>
    </row>
    <row r="6348" spans="1:7" ht="24" customHeight="1" x14ac:dyDescent="0.2">
      <c r="A6348" s="291"/>
      <c r="B6348" s="97"/>
      <c r="D6348" s="97"/>
      <c r="E6348" s="98"/>
      <c r="G6348" s="289"/>
    </row>
    <row r="6349" spans="1:7" ht="24" customHeight="1" x14ac:dyDescent="0.2">
      <c r="A6349" s="292" t="str">
        <f>B6307</f>
        <v/>
      </c>
      <c r="B6349" s="293" t="str">
        <f>C6307</f>
        <v/>
      </c>
      <c r="C6349" s="104"/>
      <c r="D6349" s="104" t="s">
        <v>34</v>
      </c>
      <c r="E6349" s="105"/>
      <c r="F6349" s="295" t="s">
        <v>35</v>
      </c>
      <c r="G6349" s="294">
        <f>SUBTOTAL(9,G6312:G6348)</f>
        <v>0</v>
      </c>
    </row>
    <row r="6351" spans="1:7" ht="24" customHeight="1" x14ac:dyDescent="0.2">
      <c r="A6351" s="274" t="s">
        <v>37</v>
      </c>
      <c r="B6351" s="275"/>
      <c r="C6351" s="275"/>
      <c r="D6351" s="275"/>
      <c r="E6351" s="275"/>
      <c r="F6351" s="275"/>
      <c r="G6351" s="276"/>
    </row>
    <row r="6352" spans="1:7" ht="24" customHeight="1" x14ac:dyDescent="0.2">
      <c r="A6352" s="277" t="s">
        <v>602</v>
      </c>
      <c r="B6352" s="93" t="str">
        <f>Comitente</f>
        <v>DIRECCION PROVINCIAL DE ESPACIOS VERDES</v>
      </c>
      <c r="C6352" s="89"/>
      <c r="D6352" s="94"/>
      <c r="E6352" s="94"/>
      <c r="F6352" s="95"/>
      <c r="G6352" s="278"/>
    </row>
    <row r="6353" spans="1:123" ht="24" customHeight="1" x14ac:dyDescent="0.2">
      <c r="A6353" s="277" t="s">
        <v>603</v>
      </c>
      <c r="B6353" s="93">
        <f>Contratista</f>
        <v>0</v>
      </c>
      <c r="C6353" s="90"/>
      <c r="D6353" s="90"/>
      <c r="E6353" s="90"/>
      <c r="F6353" s="96"/>
      <c r="G6353" s="279"/>
    </row>
    <row r="6354" spans="1:123" ht="24" customHeight="1" x14ac:dyDescent="0.2">
      <c r="A6354" s="277" t="s">
        <v>24</v>
      </c>
      <c r="B6354" s="93" t="str">
        <f>Obra</f>
        <v>MANTENIMIENTO DEL ÁREA VERDE Y SISITEMA DE RIEGO DEL 
PARQUE BELGRANO E INFINITO POR DESCUBRIR - RENGLON 3</v>
      </c>
      <c r="C6354" s="90"/>
      <c r="D6354" s="90"/>
      <c r="E6354" s="90"/>
      <c r="F6354" s="96" t="s">
        <v>38</v>
      </c>
      <c r="G6354" s="280">
        <f>Fecha_Base</f>
        <v>44908</v>
      </c>
    </row>
    <row r="6355" spans="1:123" ht="24" customHeight="1" x14ac:dyDescent="0.2">
      <c r="A6355" s="281" t="s">
        <v>601</v>
      </c>
      <c r="B6355" s="91" t="str">
        <f>Ubicación</f>
        <v>CAPITAL</v>
      </c>
      <c r="C6355" s="91"/>
      <c r="D6355" s="97"/>
      <c r="E6355" s="98"/>
      <c r="G6355" s="282"/>
    </row>
    <row r="6356" spans="1:123" ht="24" customHeight="1" x14ac:dyDescent="0.2">
      <c r="A6356" s="281" t="s">
        <v>39</v>
      </c>
      <c r="B6356" s="100" t="str">
        <f>IFERROR(VALUE(LEFT(B6357,FIND(".",B6357)-1)),"")</f>
        <v/>
      </c>
      <c r="C6356" s="92" t="str">
        <f>IFERROR(VLOOKUP(B6356,Tabla_CyP,2,FALSE),"")</f>
        <v/>
      </c>
      <c r="E6356" s="98"/>
      <c r="G6356" s="282"/>
    </row>
    <row r="6357" spans="1:123" ht="24" customHeight="1" x14ac:dyDescent="0.2">
      <c r="A6357" s="281" t="s">
        <v>25</v>
      </c>
      <c r="B6357" s="101" t="str">
        <f>IFERROR(VLOOKUP(COUNTIF($A$1:A6357,"ANALISIS DE PRECIOS"),Tabla_NumeroItem,2,FALSE),"")</f>
        <v/>
      </c>
      <c r="C6357" s="92" t="str">
        <f>IFERROR(VLOOKUP(B6357,Tabla_CyP,2,FALSE),"")</f>
        <v/>
      </c>
      <c r="D6357" s="97"/>
      <c r="E6357" s="98"/>
      <c r="F6357" s="96" t="s">
        <v>26</v>
      </c>
      <c r="G6357" s="283" t="str">
        <f>IFERROR(VLOOKUP(B6357,Tabla_CyP,4,FALSE),"")</f>
        <v/>
      </c>
    </row>
    <row r="6358" spans="1:123" ht="24" customHeight="1" x14ac:dyDescent="0.2">
      <c r="A6358" s="281"/>
      <c r="B6358" s="91"/>
      <c r="D6358" s="97"/>
      <c r="E6358" s="98"/>
      <c r="G6358" s="282"/>
    </row>
    <row r="6359" spans="1:123" ht="24" customHeight="1" x14ac:dyDescent="0.2">
      <c r="A6359" s="331" t="s">
        <v>507</v>
      </c>
      <c r="B6359" s="332"/>
      <c r="C6359" s="333" t="s">
        <v>0</v>
      </c>
      <c r="D6359" s="333" t="s">
        <v>27</v>
      </c>
      <c r="E6359" s="335" t="s">
        <v>28</v>
      </c>
      <c r="F6359" s="337" t="s">
        <v>29</v>
      </c>
      <c r="G6359" s="337" t="s">
        <v>30</v>
      </c>
    </row>
    <row r="6360" spans="1:123" s="97" customFormat="1" ht="24" customHeight="1" x14ac:dyDescent="0.2">
      <c r="A6360" s="102" t="s">
        <v>508</v>
      </c>
      <c r="B6360" s="102" t="s">
        <v>509</v>
      </c>
      <c r="C6360" s="334"/>
      <c r="D6360" s="334"/>
      <c r="E6360" s="336"/>
      <c r="F6360" s="338"/>
      <c r="G6360" s="338"/>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284"/>
      <c r="B6361" s="103"/>
      <c r="C6361" s="143" t="s">
        <v>604</v>
      </c>
      <c r="D6361" s="104"/>
      <c r="E6361" s="105"/>
      <c r="F6361" s="106"/>
      <c r="G6361" s="285"/>
    </row>
    <row r="6362" spans="1:123" s="229" customFormat="1" ht="24" customHeight="1" x14ac:dyDescent="0.2">
      <c r="A6362" s="224" t="str">
        <f t="shared" ref="A6362:A6375" si="1906">IFERROR(VLOOKUP(C6362,Tabla_Insumos,4,FALSE),"")</f>
        <v/>
      </c>
      <c r="B6362" s="222" t="str">
        <f>IFERROR(VLOOKUP(C6362,Tabla_Insumos,5,FALSE),"")</f>
        <v/>
      </c>
      <c r="C6362" s="223"/>
      <c r="D6362" s="224" t="str">
        <f t="shared" ref="D6362:D6375" si="1907">IFERROR(VLOOKUP(C6362,Tabla_Insumos,2,FALSE),"")</f>
        <v/>
      </c>
      <c r="E6362" s="225"/>
      <c r="F6362" s="226">
        <f t="shared" ref="F6362:F6375" si="1908">IFERROR(VLOOKUP(C6362,Tabla_Insumos,3,FALSE),0)</f>
        <v>0</v>
      </c>
      <c r="G6362" s="286">
        <f>ROUND(E6362*F6362,2)</f>
        <v>0</v>
      </c>
    </row>
    <row r="6363" spans="1:123" s="229" customFormat="1" ht="24" customHeight="1" x14ac:dyDescent="0.2">
      <c r="A6363" s="224" t="str">
        <f t="shared" si="1906"/>
        <v/>
      </c>
      <c r="B6363" s="222" t="str">
        <f t="shared" ref="B6363:B6375" si="1909">IFERROR(VLOOKUP(C6363,Tabla_Insumos,5,FALSE),"")</f>
        <v/>
      </c>
      <c r="C6363" s="223"/>
      <c r="D6363" s="224" t="str">
        <f t="shared" si="1907"/>
        <v/>
      </c>
      <c r="E6363" s="225"/>
      <c r="F6363" s="226">
        <f t="shared" si="1908"/>
        <v>0</v>
      </c>
      <c r="G6363" s="286">
        <f t="shared" ref="G6363:G6375" si="1910">ROUND(E6363*F6363,2)</f>
        <v>0</v>
      </c>
    </row>
    <row r="6364" spans="1:123" s="229" customFormat="1" ht="24" customHeight="1" x14ac:dyDescent="0.2">
      <c r="A6364" s="224" t="str">
        <f t="shared" si="1906"/>
        <v/>
      </c>
      <c r="B6364" s="222" t="str">
        <f t="shared" si="1909"/>
        <v/>
      </c>
      <c r="C6364" s="223"/>
      <c r="D6364" s="224" t="str">
        <f t="shared" si="1907"/>
        <v/>
      </c>
      <c r="E6364" s="225"/>
      <c r="F6364" s="226">
        <f t="shared" si="1908"/>
        <v>0</v>
      </c>
      <c r="G6364" s="286">
        <f t="shared" si="1910"/>
        <v>0</v>
      </c>
    </row>
    <row r="6365" spans="1:123" s="229" customFormat="1" ht="24" customHeight="1" x14ac:dyDescent="0.2">
      <c r="A6365" s="224" t="str">
        <f t="shared" si="1906"/>
        <v/>
      </c>
      <c r="B6365" s="222" t="str">
        <f t="shared" si="1909"/>
        <v/>
      </c>
      <c r="C6365" s="223"/>
      <c r="D6365" s="224" t="str">
        <f t="shared" si="1907"/>
        <v/>
      </c>
      <c r="E6365" s="225"/>
      <c r="F6365" s="226">
        <f t="shared" si="1908"/>
        <v>0</v>
      </c>
      <c r="G6365" s="286">
        <f t="shared" si="1910"/>
        <v>0</v>
      </c>
    </row>
    <row r="6366" spans="1:123" s="229" customFormat="1" ht="24" customHeight="1" x14ac:dyDescent="0.2">
      <c r="A6366" s="224" t="str">
        <f t="shared" si="1906"/>
        <v/>
      </c>
      <c r="B6366" s="222" t="str">
        <f t="shared" si="1909"/>
        <v/>
      </c>
      <c r="C6366" s="223"/>
      <c r="D6366" s="224" t="str">
        <f t="shared" si="1907"/>
        <v/>
      </c>
      <c r="E6366" s="225"/>
      <c r="F6366" s="226">
        <f t="shared" si="1908"/>
        <v>0</v>
      </c>
      <c r="G6366" s="286">
        <f t="shared" si="1910"/>
        <v>0</v>
      </c>
    </row>
    <row r="6367" spans="1:123" s="229" customFormat="1" ht="24" customHeight="1" x14ac:dyDescent="0.2">
      <c r="A6367" s="224" t="str">
        <f t="shared" si="1906"/>
        <v/>
      </c>
      <c r="B6367" s="222" t="str">
        <f t="shared" si="1909"/>
        <v/>
      </c>
      <c r="C6367" s="223"/>
      <c r="D6367" s="224" t="str">
        <f t="shared" si="1907"/>
        <v/>
      </c>
      <c r="E6367" s="225"/>
      <c r="F6367" s="226">
        <f t="shared" si="1908"/>
        <v>0</v>
      </c>
      <c r="G6367" s="286">
        <f t="shared" si="1910"/>
        <v>0</v>
      </c>
    </row>
    <row r="6368" spans="1:123" s="229" customFormat="1" ht="24" customHeight="1" x14ac:dyDescent="0.2">
      <c r="A6368" s="224" t="str">
        <f t="shared" si="1906"/>
        <v/>
      </c>
      <c r="B6368" s="222" t="str">
        <f t="shared" si="1909"/>
        <v/>
      </c>
      <c r="C6368" s="223"/>
      <c r="D6368" s="224" t="str">
        <f t="shared" si="1907"/>
        <v/>
      </c>
      <c r="E6368" s="225"/>
      <c r="F6368" s="226">
        <f t="shared" si="1908"/>
        <v>0</v>
      </c>
      <c r="G6368" s="286">
        <f t="shared" si="1910"/>
        <v>0</v>
      </c>
    </row>
    <row r="6369" spans="1:7" s="229" customFormat="1" ht="24" customHeight="1" x14ac:dyDescent="0.2">
      <c r="A6369" s="224" t="str">
        <f t="shared" si="1906"/>
        <v/>
      </c>
      <c r="B6369" s="222" t="str">
        <f t="shared" si="1909"/>
        <v/>
      </c>
      <c r="C6369" s="223"/>
      <c r="D6369" s="224" t="str">
        <f t="shared" si="1907"/>
        <v/>
      </c>
      <c r="E6369" s="225"/>
      <c r="F6369" s="226">
        <f t="shared" si="1908"/>
        <v>0</v>
      </c>
      <c r="G6369" s="286">
        <f t="shared" si="1910"/>
        <v>0</v>
      </c>
    </row>
    <row r="6370" spans="1:7" s="229" customFormat="1" ht="24" customHeight="1" x14ac:dyDescent="0.2">
      <c r="A6370" s="224" t="str">
        <f t="shared" si="1906"/>
        <v/>
      </c>
      <c r="B6370" s="222" t="str">
        <f t="shared" si="1909"/>
        <v/>
      </c>
      <c r="C6370" s="223"/>
      <c r="D6370" s="224" t="str">
        <f t="shared" si="1907"/>
        <v/>
      </c>
      <c r="E6370" s="225"/>
      <c r="F6370" s="226">
        <f t="shared" si="1908"/>
        <v>0</v>
      </c>
      <c r="G6370" s="286">
        <f t="shared" si="1910"/>
        <v>0</v>
      </c>
    </row>
    <row r="6371" spans="1:7" s="229" customFormat="1" ht="24" customHeight="1" x14ac:dyDescent="0.2">
      <c r="A6371" s="224" t="str">
        <f t="shared" si="1906"/>
        <v/>
      </c>
      <c r="B6371" s="222" t="str">
        <f t="shared" si="1909"/>
        <v/>
      </c>
      <c r="C6371" s="223"/>
      <c r="D6371" s="224" t="str">
        <f t="shared" si="1907"/>
        <v/>
      </c>
      <c r="E6371" s="225"/>
      <c r="F6371" s="226">
        <f t="shared" si="1908"/>
        <v>0</v>
      </c>
      <c r="G6371" s="286">
        <f t="shared" si="1910"/>
        <v>0</v>
      </c>
    </row>
    <row r="6372" spans="1:7" s="229" customFormat="1" ht="24" customHeight="1" x14ac:dyDescent="0.2">
      <c r="A6372" s="224" t="str">
        <f t="shared" si="1906"/>
        <v/>
      </c>
      <c r="B6372" s="222" t="str">
        <f t="shared" si="1909"/>
        <v/>
      </c>
      <c r="C6372" s="223"/>
      <c r="D6372" s="224" t="str">
        <f t="shared" si="1907"/>
        <v/>
      </c>
      <c r="E6372" s="225"/>
      <c r="F6372" s="226">
        <f t="shared" si="1908"/>
        <v>0</v>
      </c>
      <c r="G6372" s="286">
        <f t="shared" si="1910"/>
        <v>0</v>
      </c>
    </row>
    <row r="6373" spans="1:7" s="229" customFormat="1" ht="24" customHeight="1" x14ac:dyDescent="0.2">
      <c r="A6373" s="224" t="str">
        <f t="shared" si="1906"/>
        <v/>
      </c>
      <c r="B6373" s="222" t="str">
        <f t="shared" si="1909"/>
        <v/>
      </c>
      <c r="C6373" s="223"/>
      <c r="D6373" s="224" t="str">
        <f t="shared" si="1907"/>
        <v/>
      </c>
      <c r="E6373" s="225"/>
      <c r="F6373" s="226">
        <f t="shared" si="1908"/>
        <v>0</v>
      </c>
      <c r="G6373" s="286">
        <f t="shared" si="1910"/>
        <v>0</v>
      </c>
    </row>
    <row r="6374" spans="1:7" s="229" customFormat="1" ht="24" customHeight="1" x14ac:dyDescent="0.2">
      <c r="A6374" s="224" t="str">
        <f t="shared" si="1906"/>
        <v/>
      </c>
      <c r="B6374" s="222" t="str">
        <f t="shared" si="1909"/>
        <v/>
      </c>
      <c r="C6374" s="223"/>
      <c r="D6374" s="224" t="str">
        <f t="shared" si="1907"/>
        <v/>
      </c>
      <c r="E6374" s="225"/>
      <c r="F6374" s="226">
        <f t="shared" si="1908"/>
        <v>0</v>
      </c>
      <c r="G6374" s="286">
        <f t="shared" si="1910"/>
        <v>0</v>
      </c>
    </row>
    <row r="6375" spans="1:7" s="229" customFormat="1" ht="24" customHeight="1" x14ac:dyDescent="0.2">
      <c r="A6375" s="224" t="str">
        <f t="shared" si="1906"/>
        <v/>
      </c>
      <c r="B6375" s="222" t="str">
        <f t="shared" si="1909"/>
        <v/>
      </c>
      <c r="C6375" s="223"/>
      <c r="D6375" s="224" t="str">
        <f t="shared" si="1907"/>
        <v/>
      </c>
      <c r="E6375" s="225"/>
      <c r="F6375" s="227">
        <f t="shared" si="1908"/>
        <v>0</v>
      </c>
      <c r="G6375" s="286">
        <f t="shared" si="1910"/>
        <v>0</v>
      </c>
    </row>
    <row r="6376" spans="1:7" ht="24" customHeight="1" x14ac:dyDescent="0.2">
      <c r="A6376" s="287"/>
      <c r="D6376" s="97"/>
      <c r="E6376" s="98"/>
      <c r="F6376" s="273" t="s">
        <v>31</v>
      </c>
      <c r="G6376" s="288">
        <f>SUBTOTAL(9,G6362:G6375)</f>
        <v>0</v>
      </c>
    </row>
    <row r="6377" spans="1:7" ht="24" customHeight="1" x14ac:dyDescent="0.2">
      <c r="A6377" s="287"/>
      <c r="C6377" s="107" t="s">
        <v>605</v>
      </c>
      <c r="D6377" s="97"/>
      <c r="E6377" s="98"/>
      <c r="G6377" s="289"/>
    </row>
    <row r="6378" spans="1:7" s="229" customFormat="1" ht="24" customHeight="1" x14ac:dyDescent="0.2">
      <c r="A6378" s="224" t="str">
        <f t="shared" ref="A6378:A6385" si="1911">IFERROR(VLOOKUP(C6378,Tabla_Insumos,4,FALSE),"")</f>
        <v/>
      </c>
      <c r="B6378" s="222">
        <f t="shared" ref="B6378:B6385" si="1912">IFERROR(VLOOKUP(A6378,Tabla_Indices,5,FALSE),"")</f>
        <v>0</v>
      </c>
      <c r="C6378" s="223"/>
      <c r="D6378" s="224" t="str">
        <f t="shared" ref="D6378:D6385" si="1913">IFERROR(VLOOKUP(C6378,Tabla_Insumos,2,FALSE),"")</f>
        <v/>
      </c>
      <c r="E6378" s="225"/>
      <c r="F6378" s="228">
        <f t="shared" ref="F6378:F6385" si="1914">IFERROR(VLOOKUP(C6378,Tabla_Insumos,3,FALSE),0)</f>
        <v>0</v>
      </c>
      <c r="G6378" s="286">
        <f>ROUND(E6378*F6378,2)</f>
        <v>0</v>
      </c>
    </row>
    <row r="6379" spans="1:7" s="229" customFormat="1" ht="24" customHeight="1" x14ac:dyDescent="0.2">
      <c r="A6379" s="224" t="str">
        <f t="shared" si="1911"/>
        <v/>
      </c>
      <c r="B6379" s="222">
        <f t="shared" si="1912"/>
        <v>0</v>
      </c>
      <c r="C6379" s="223"/>
      <c r="D6379" s="224" t="str">
        <f t="shared" si="1913"/>
        <v/>
      </c>
      <c r="E6379" s="225"/>
      <c r="F6379" s="228">
        <f t="shared" si="1914"/>
        <v>0</v>
      </c>
      <c r="G6379" s="286">
        <f>ROUND(E6379*F6379,2)</f>
        <v>0</v>
      </c>
    </row>
    <row r="6380" spans="1:7" s="229" customFormat="1" ht="24" customHeight="1" x14ac:dyDescent="0.2">
      <c r="A6380" s="224" t="str">
        <f t="shared" si="1911"/>
        <v/>
      </c>
      <c r="B6380" s="222">
        <f t="shared" si="1912"/>
        <v>0</v>
      </c>
      <c r="C6380" s="223"/>
      <c r="D6380" s="224" t="str">
        <f t="shared" si="1913"/>
        <v/>
      </c>
      <c r="E6380" s="225"/>
      <c r="F6380" s="228">
        <f t="shared" si="1914"/>
        <v>0</v>
      </c>
      <c r="G6380" s="286">
        <f t="shared" ref="G6380:G6385" si="1915">ROUND(E6380*F6380,2)</f>
        <v>0</v>
      </c>
    </row>
    <row r="6381" spans="1:7" s="229" customFormat="1" ht="24" customHeight="1" x14ac:dyDescent="0.2">
      <c r="A6381" s="224" t="str">
        <f t="shared" si="1911"/>
        <v/>
      </c>
      <c r="B6381" s="222">
        <f t="shared" si="1912"/>
        <v>0</v>
      </c>
      <c r="C6381" s="223"/>
      <c r="D6381" s="224" t="str">
        <f t="shared" si="1913"/>
        <v/>
      </c>
      <c r="E6381" s="225"/>
      <c r="F6381" s="228">
        <f t="shared" si="1914"/>
        <v>0</v>
      </c>
      <c r="G6381" s="286">
        <f t="shared" si="1915"/>
        <v>0</v>
      </c>
    </row>
    <row r="6382" spans="1:7" s="229" customFormat="1" ht="24" customHeight="1" x14ac:dyDescent="0.2">
      <c r="A6382" s="224" t="str">
        <f t="shared" si="1911"/>
        <v/>
      </c>
      <c r="B6382" s="222">
        <f t="shared" si="1912"/>
        <v>0</v>
      </c>
      <c r="C6382" s="223"/>
      <c r="D6382" s="224" t="str">
        <f t="shared" si="1913"/>
        <v/>
      </c>
      <c r="E6382" s="225"/>
      <c r="F6382" s="226">
        <f t="shared" si="1914"/>
        <v>0</v>
      </c>
      <c r="G6382" s="286">
        <f t="shared" si="1915"/>
        <v>0</v>
      </c>
    </row>
    <row r="6383" spans="1:7" s="229" customFormat="1" ht="24" customHeight="1" x14ac:dyDescent="0.2">
      <c r="A6383" s="224" t="str">
        <f t="shared" si="1911"/>
        <v/>
      </c>
      <c r="B6383" s="222">
        <f t="shared" si="1912"/>
        <v>0</v>
      </c>
      <c r="C6383" s="223"/>
      <c r="D6383" s="224" t="str">
        <f t="shared" si="1913"/>
        <v/>
      </c>
      <c r="E6383" s="225"/>
      <c r="F6383" s="226">
        <f t="shared" si="1914"/>
        <v>0</v>
      </c>
      <c r="G6383" s="286">
        <f t="shared" si="1915"/>
        <v>0</v>
      </c>
    </row>
    <row r="6384" spans="1:7" s="229" customFormat="1" ht="24" customHeight="1" x14ac:dyDescent="0.2">
      <c r="A6384" s="224" t="str">
        <f t="shared" si="1911"/>
        <v/>
      </c>
      <c r="B6384" s="222">
        <f t="shared" si="1912"/>
        <v>0</v>
      </c>
      <c r="C6384" s="223"/>
      <c r="D6384" s="224" t="str">
        <f t="shared" si="1913"/>
        <v/>
      </c>
      <c r="E6384" s="225"/>
      <c r="F6384" s="226">
        <f t="shared" si="1914"/>
        <v>0</v>
      </c>
      <c r="G6384" s="286">
        <f t="shared" si="1915"/>
        <v>0</v>
      </c>
    </row>
    <row r="6385" spans="1:7" s="229" customFormat="1" ht="24" customHeight="1" x14ac:dyDescent="0.2">
      <c r="A6385" s="224" t="str">
        <f t="shared" si="1911"/>
        <v/>
      </c>
      <c r="B6385" s="222">
        <f t="shared" si="1912"/>
        <v>0</v>
      </c>
      <c r="C6385" s="223"/>
      <c r="D6385" s="224" t="str">
        <f t="shared" si="1913"/>
        <v/>
      </c>
      <c r="E6385" s="225"/>
      <c r="F6385" s="226">
        <f t="shared" si="1914"/>
        <v>0</v>
      </c>
      <c r="G6385" s="286">
        <f t="shared" si="1915"/>
        <v>0</v>
      </c>
    </row>
    <row r="6386" spans="1:7" ht="24" customHeight="1" x14ac:dyDescent="0.2">
      <c r="A6386" s="287"/>
      <c r="D6386" s="97"/>
      <c r="E6386" s="98"/>
      <c r="F6386" s="273" t="s">
        <v>32</v>
      </c>
      <c r="G6386" s="288">
        <f>SUBTOTAL(9,G6378:G6385)</f>
        <v>0</v>
      </c>
    </row>
    <row r="6387" spans="1:7" ht="24" customHeight="1" x14ac:dyDescent="0.2">
      <c r="A6387" s="287"/>
      <c r="C6387" s="107" t="s">
        <v>606</v>
      </c>
      <c r="D6387" s="97"/>
      <c r="E6387" s="98"/>
      <c r="G6387" s="289"/>
    </row>
    <row r="6388" spans="1:7" s="229" customFormat="1" ht="24" customHeight="1" x14ac:dyDescent="0.2">
      <c r="A6388" s="224" t="str">
        <f t="shared" ref="A6388:A6396" si="1916">IFERROR(VLOOKUP(C6388,Tabla_Insumos,4,FALSE),"")</f>
        <v/>
      </c>
      <c r="B6388" s="222" t="str">
        <f t="shared" ref="B6388:B6396" si="1917">IFERROR(VLOOKUP(C6388,Tabla_Insumos,5,FALSE),"")</f>
        <v/>
      </c>
      <c r="C6388" s="223"/>
      <c r="D6388" s="224" t="str">
        <f t="shared" ref="D6388:D6396" si="1918">IFERROR(VLOOKUP(C6388,Tabla_Insumos,2,FALSE),"")</f>
        <v/>
      </c>
      <c r="E6388" s="225"/>
      <c r="F6388" s="226">
        <f t="shared" ref="F6388:F6396" si="1919">IFERROR(VLOOKUP(C6388,Tabla_Insumos,3,FALSE),0)</f>
        <v>0</v>
      </c>
      <c r="G6388" s="286">
        <f t="shared" ref="G6388:G6396" si="1920">ROUND(E6388*F6388,2)</f>
        <v>0</v>
      </c>
    </row>
    <row r="6389" spans="1:7" s="229" customFormat="1" ht="24" customHeight="1" x14ac:dyDescent="0.2">
      <c r="A6389" s="224" t="str">
        <f t="shared" si="1916"/>
        <v/>
      </c>
      <c r="B6389" s="222" t="str">
        <f t="shared" si="1917"/>
        <v/>
      </c>
      <c r="C6389" s="223"/>
      <c r="D6389" s="224" t="str">
        <f t="shared" si="1918"/>
        <v/>
      </c>
      <c r="E6389" s="225"/>
      <c r="F6389" s="226">
        <f t="shared" si="1919"/>
        <v>0</v>
      </c>
      <c r="G6389" s="286">
        <f t="shared" si="1920"/>
        <v>0</v>
      </c>
    </row>
    <row r="6390" spans="1:7" s="229" customFormat="1" ht="24" customHeight="1" x14ac:dyDescent="0.2">
      <c r="A6390" s="224" t="str">
        <f t="shared" si="1916"/>
        <v/>
      </c>
      <c r="B6390" s="222" t="str">
        <f t="shared" si="1917"/>
        <v/>
      </c>
      <c r="C6390" s="223"/>
      <c r="D6390" s="224" t="str">
        <f t="shared" si="1918"/>
        <v/>
      </c>
      <c r="E6390" s="225"/>
      <c r="F6390" s="226">
        <f t="shared" si="1919"/>
        <v>0</v>
      </c>
      <c r="G6390" s="286">
        <f t="shared" si="1920"/>
        <v>0</v>
      </c>
    </row>
    <row r="6391" spans="1:7" s="229" customFormat="1" ht="24" customHeight="1" x14ac:dyDescent="0.2">
      <c r="A6391" s="224" t="str">
        <f t="shared" si="1916"/>
        <v/>
      </c>
      <c r="B6391" s="222" t="str">
        <f t="shared" si="1917"/>
        <v/>
      </c>
      <c r="C6391" s="223"/>
      <c r="D6391" s="224" t="str">
        <f t="shared" si="1918"/>
        <v/>
      </c>
      <c r="E6391" s="225"/>
      <c r="F6391" s="226">
        <f t="shared" si="1919"/>
        <v>0</v>
      </c>
      <c r="G6391" s="286">
        <f t="shared" si="1920"/>
        <v>0</v>
      </c>
    </row>
    <row r="6392" spans="1:7" s="229" customFormat="1" ht="24" customHeight="1" x14ac:dyDescent="0.2">
      <c r="A6392" s="224" t="str">
        <f t="shared" si="1916"/>
        <v/>
      </c>
      <c r="B6392" s="222" t="str">
        <f t="shared" si="1917"/>
        <v/>
      </c>
      <c r="C6392" s="223"/>
      <c r="D6392" s="224" t="str">
        <f t="shared" si="1918"/>
        <v/>
      </c>
      <c r="E6392" s="225"/>
      <c r="F6392" s="226">
        <f t="shared" si="1919"/>
        <v>0</v>
      </c>
      <c r="G6392" s="286">
        <f t="shared" si="1920"/>
        <v>0</v>
      </c>
    </row>
    <row r="6393" spans="1:7" s="229" customFormat="1" ht="24" customHeight="1" x14ac:dyDescent="0.2">
      <c r="A6393" s="224" t="str">
        <f t="shared" si="1916"/>
        <v/>
      </c>
      <c r="B6393" s="222" t="str">
        <f t="shared" si="1917"/>
        <v/>
      </c>
      <c r="C6393" s="223"/>
      <c r="D6393" s="224" t="str">
        <f t="shared" si="1918"/>
        <v/>
      </c>
      <c r="E6393" s="225"/>
      <c r="F6393" s="226">
        <f t="shared" si="1919"/>
        <v>0</v>
      </c>
      <c r="G6393" s="286">
        <f t="shared" si="1920"/>
        <v>0</v>
      </c>
    </row>
    <row r="6394" spans="1:7" s="229" customFormat="1" ht="24" customHeight="1" x14ac:dyDescent="0.2">
      <c r="A6394" s="224" t="str">
        <f t="shared" si="1916"/>
        <v/>
      </c>
      <c r="B6394" s="222" t="str">
        <f t="shared" si="1917"/>
        <v/>
      </c>
      <c r="C6394" s="223"/>
      <c r="D6394" s="224" t="str">
        <f t="shared" si="1918"/>
        <v/>
      </c>
      <c r="E6394" s="225"/>
      <c r="F6394" s="226">
        <f t="shared" si="1919"/>
        <v>0</v>
      </c>
      <c r="G6394" s="286">
        <f t="shared" si="1920"/>
        <v>0</v>
      </c>
    </row>
    <row r="6395" spans="1:7" s="229" customFormat="1" ht="24" customHeight="1" x14ac:dyDescent="0.2">
      <c r="A6395" s="224" t="str">
        <f t="shared" si="1916"/>
        <v/>
      </c>
      <c r="B6395" s="222" t="str">
        <f t="shared" si="1917"/>
        <v/>
      </c>
      <c r="C6395" s="223"/>
      <c r="D6395" s="224" t="str">
        <f t="shared" si="1918"/>
        <v/>
      </c>
      <c r="E6395" s="225"/>
      <c r="F6395" s="226">
        <f t="shared" si="1919"/>
        <v>0</v>
      </c>
      <c r="G6395" s="286">
        <f t="shared" si="1920"/>
        <v>0</v>
      </c>
    </row>
    <row r="6396" spans="1:7" s="229" customFormat="1" ht="24" customHeight="1" x14ac:dyDescent="0.2">
      <c r="A6396" s="224" t="str">
        <f t="shared" si="1916"/>
        <v/>
      </c>
      <c r="B6396" s="222" t="str">
        <f t="shared" si="1917"/>
        <v/>
      </c>
      <c r="C6396" s="223"/>
      <c r="D6396" s="224" t="str">
        <f t="shared" si="1918"/>
        <v/>
      </c>
      <c r="E6396" s="225"/>
      <c r="F6396" s="226">
        <f t="shared" si="1919"/>
        <v>0</v>
      </c>
      <c r="G6396" s="286">
        <f t="shared" si="1920"/>
        <v>0</v>
      </c>
    </row>
    <row r="6397" spans="1:7" ht="24" customHeight="1" x14ac:dyDescent="0.2">
      <c r="A6397" s="290"/>
      <c r="B6397" s="97"/>
      <c r="D6397" s="97"/>
      <c r="E6397" s="98"/>
      <c r="F6397" s="273" t="s">
        <v>33</v>
      </c>
      <c r="G6397" s="288">
        <f>SUBTOTAL(9,G6388:G6396)</f>
        <v>0</v>
      </c>
    </row>
    <row r="6398" spans="1:7" ht="24" customHeight="1" x14ac:dyDescent="0.2">
      <c r="A6398" s="291"/>
      <c r="B6398" s="97"/>
      <c r="D6398" s="97"/>
      <c r="E6398" s="98"/>
      <c r="G6398" s="289"/>
    </row>
    <row r="6399" spans="1:7" ht="24" customHeight="1" x14ac:dyDescent="0.2">
      <c r="A6399" s="292" t="str">
        <f>B6357</f>
        <v/>
      </c>
      <c r="B6399" s="293" t="str">
        <f>C6357</f>
        <v/>
      </c>
      <c r="C6399" s="104"/>
      <c r="D6399" s="104" t="s">
        <v>34</v>
      </c>
      <c r="E6399" s="105"/>
      <c r="F6399" s="295" t="s">
        <v>35</v>
      </c>
      <c r="G6399" s="294">
        <f>SUBTOTAL(9,G6362:G6398)</f>
        <v>0</v>
      </c>
    </row>
    <row r="6401" spans="1:123" ht="24" customHeight="1" x14ac:dyDescent="0.2">
      <c r="A6401" s="274" t="s">
        <v>37</v>
      </c>
      <c r="B6401" s="275"/>
      <c r="C6401" s="275"/>
      <c r="D6401" s="275"/>
      <c r="E6401" s="275"/>
      <c r="F6401" s="275"/>
      <c r="G6401" s="276"/>
    </row>
    <row r="6402" spans="1:123" ht="24" customHeight="1" x14ac:dyDescent="0.2">
      <c r="A6402" s="277" t="s">
        <v>602</v>
      </c>
      <c r="B6402" s="93" t="str">
        <f>Comitente</f>
        <v>DIRECCION PROVINCIAL DE ESPACIOS VERDES</v>
      </c>
      <c r="C6402" s="89"/>
      <c r="D6402" s="94"/>
      <c r="E6402" s="94"/>
      <c r="F6402" s="95"/>
      <c r="G6402" s="278"/>
    </row>
    <row r="6403" spans="1:123" ht="24" customHeight="1" x14ac:dyDescent="0.2">
      <c r="A6403" s="277" t="s">
        <v>603</v>
      </c>
      <c r="B6403" s="93">
        <f>Contratista</f>
        <v>0</v>
      </c>
      <c r="C6403" s="90"/>
      <c r="D6403" s="90"/>
      <c r="E6403" s="90"/>
      <c r="F6403" s="96"/>
      <c r="G6403" s="279"/>
    </row>
    <row r="6404" spans="1:123" ht="24" customHeight="1" x14ac:dyDescent="0.2">
      <c r="A6404" s="277" t="s">
        <v>24</v>
      </c>
      <c r="B6404" s="93" t="str">
        <f>Obra</f>
        <v>MANTENIMIENTO DEL ÁREA VERDE Y SISITEMA DE RIEGO DEL 
PARQUE BELGRANO E INFINITO POR DESCUBRIR - RENGLON 3</v>
      </c>
      <c r="C6404" s="90"/>
      <c r="D6404" s="90"/>
      <c r="E6404" s="90"/>
      <c r="F6404" s="96" t="s">
        <v>38</v>
      </c>
      <c r="G6404" s="280">
        <f>Fecha_Base</f>
        <v>44908</v>
      </c>
    </row>
    <row r="6405" spans="1:123" ht="24" customHeight="1" x14ac:dyDescent="0.2">
      <c r="A6405" s="281" t="s">
        <v>601</v>
      </c>
      <c r="B6405" s="91" t="str">
        <f>Ubicación</f>
        <v>CAPITAL</v>
      </c>
      <c r="C6405" s="91"/>
      <c r="D6405" s="97"/>
      <c r="E6405" s="98"/>
      <c r="G6405" s="282"/>
    </row>
    <row r="6406" spans="1:123" ht="24" customHeight="1" x14ac:dyDescent="0.2">
      <c r="A6406" s="281" t="s">
        <v>39</v>
      </c>
      <c r="B6406" s="100" t="str">
        <f>IFERROR(VALUE(LEFT(B6407,FIND(".",B6407)-1)),"")</f>
        <v/>
      </c>
      <c r="C6406" s="92" t="str">
        <f>IFERROR(VLOOKUP(B6406,Tabla_CyP,2,FALSE),"")</f>
        <v/>
      </c>
      <c r="E6406" s="98"/>
      <c r="G6406" s="282"/>
    </row>
    <row r="6407" spans="1:123" ht="24" customHeight="1" x14ac:dyDescent="0.2">
      <c r="A6407" s="281" t="s">
        <v>25</v>
      </c>
      <c r="B6407" s="101" t="str">
        <f>IFERROR(VLOOKUP(COUNTIF($A$1:A6407,"ANALISIS DE PRECIOS"),Tabla_NumeroItem,2,FALSE),"")</f>
        <v/>
      </c>
      <c r="C6407" s="92" t="str">
        <f>IFERROR(VLOOKUP(B6407,Tabla_CyP,2,FALSE),"")</f>
        <v/>
      </c>
      <c r="D6407" s="97"/>
      <c r="E6407" s="98"/>
      <c r="F6407" s="96" t="s">
        <v>26</v>
      </c>
      <c r="G6407" s="283" t="str">
        <f>IFERROR(VLOOKUP(B6407,Tabla_CyP,4,FALSE),"")</f>
        <v/>
      </c>
    </row>
    <row r="6408" spans="1:123" ht="24" customHeight="1" x14ac:dyDescent="0.2">
      <c r="A6408" s="281"/>
      <c r="B6408" s="91"/>
      <c r="D6408" s="97"/>
      <c r="E6408" s="98"/>
      <c r="G6408" s="282"/>
    </row>
    <row r="6409" spans="1:123" ht="24" customHeight="1" x14ac:dyDescent="0.2">
      <c r="A6409" s="331" t="s">
        <v>507</v>
      </c>
      <c r="B6409" s="332"/>
      <c r="C6409" s="333" t="s">
        <v>0</v>
      </c>
      <c r="D6409" s="333" t="s">
        <v>27</v>
      </c>
      <c r="E6409" s="335" t="s">
        <v>28</v>
      </c>
      <c r="F6409" s="337" t="s">
        <v>29</v>
      </c>
      <c r="G6409" s="337" t="s">
        <v>30</v>
      </c>
    </row>
    <row r="6410" spans="1:123" s="97" customFormat="1" ht="24" customHeight="1" x14ac:dyDescent="0.2">
      <c r="A6410" s="102" t="s">
        <v>508</v>
      </c>
      <c r="B6410" s="102" t="s">
        <v>509</v>
      </c>
      <c r="C6410" s="334"/>
      <c r="D6410" s="334"/>
      <c r="E6410" s="336"/>
      <c r="F6410" s="338"/>
      <c r="G6410" s="338"/>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284"/>
      <c r="B6411" s="103"/>
      <c r="C6411" s="143" t="s">
        <v>604</v>
      </c>
      <c r="D6411" s="104"/>
      <c r="E6411" s="105"/>
      <c r="F6411" s="106"/>
      <c r="G6411" s="285"/>
    </row>
    <row r="6412" spans="1:123" s="229" customFormat="1" ht="24" customHeight="1" x14ac:dyDescent="0.2">
      <c r="A6412" s="224" t="str">
        <f t="shared" ref="A6412:A6425" si="1921">IFERROR(VLOOKUP(C6412,Tabla_Insumos,4,FALSE),"")</f>
        <v/>
      </c>
      <c r="B6412" s="222" t="str">
        <f>IFERROR(VLOOKUP(C6412,Tabla_Insumos,5,FALSE),"")</f>
        <v/>
      </c>
      <c r="C6412" s="223"/>
      <c r="D6412" s="224" t="str">
        <f t="shared" ref="D6412:D6425" si="1922">IFERROR(VLOOKUP(C6412,Tabla_Insumos,2,FALSE),"")</f>
        <v/>
      </c>
      <c r="E6412" s="225"/>
      <c r="F6412" s="226">
        <f t="shared" ref="F6412:F6425" si="1923">IFERROR(VLOOKUP(C6412,Tabla_Insumos,3,FALSE),0)</f>
        <v>0</v>
      </c>
      <c r="G6412" s="286">
        <f>ROUND(E6412*F6412,2)</f>
        <v>0</v>
      </c>
    </row>
    <row r="6413" spans="1:123" s="229" customFormat="1" ht="24" customHeight="1" x14ac:dyDescent="0.2">
      <c r="A6413" s="224" t="str">
        <f t="shared" si="1921"/>
        <v/>
      </c>
      <c r="B6413" s="222" t="str">
        <f t="shared" ref="B6413:B6425" si="1924">IFERROR(VLOOKUP(C6413,Tabla_Insumos,5,FALSE),"")</f>
        <v/>
      </c>
      <c r="C6413" s="223"/>
      <c r="D6413" s="224" t="str">
        <f t="shared" si="1922"/>
        <v/>
      </c>
      <c r="E6413" s="225"/>
      <c r="F6413" s="226">
        <f t="shared" si="1923"/>
        <v>0</v>
      </c>
      <c r="G6413" s="286">
        <f t="shared" ref="G6413:G6425" si="1925">ROUND(E6413*F6413,2)</f>
        <v>0</v>
      </c>
    </row>
    <row r="6414" spans="1:123" s="229" customFormat="1" ht="24" customHeight="1" x14ac:dyDescent="0.2">
      <c r="A6414" s="224" t="str">
        <f t="shared" si="1921"/>
        <v/>
      </c>
      <c r="B6414" s="222" t="str">
        <f t="shared" si="1924"/>
        <v/>
      </c>
      <c r="C6414" s="223"/>
      <c r="D6414" s="224" t="str">
        <f t="shared" si="1922"/>
        <v/>
      </c>
      <c r="E6414" s="225"/>
      <c r="F6414" s="226">
        <f t="shared" si="1923"/>
        <v>0</v>
      </c>
      <c r="G6414" s="286">
        <f t="shared" si="1925"/>
        <v>0</v>
      </c>
    </row>
    <row r="6415" spans="1:123" s="229" customFormat="1" ht="24" customHeight="1" x14ac:dyDescent="0.2">
      <c r="A6415" s="224" t="str">
        <f t="shared" si="1921"/>
        <v/>
      </c>
      <c r="B6415" s="222" t="str">
        <f t="shared" si="1924"/>
        <v/>
      </c>
      <c r="C6415" s="223"/>
      <c r="D6415" s="224" t="str">
        <f t="shared" si="1922"/>
        <v/>
      </c>
      <c r="E6415" s="225"/>
      <c r="F6415" s="226">
        <f t="shared" si="1923"/>
        <v>0</v>
      </c>
      <c r="G6415" s="286">
        <f t="shared" si="1925"/>
        <v>0</v>
      </c>
    </row>
    <row r="6416" spans="1:123" s="229" customFormat="1" ht="24" customHeight="1" x14ac:dyDescent="0.2">
      <c r="A6416" s="224" t="str">
        <f t="shared" si="1921"/>
        <v/>
      </c>
      <c r="B6416" s="222" t="str">
        <f t="shared" si="1924"/>
        <v/>
      </c>
      <c r="C6416" s="223"/>
      <c r="D6416" s="224" t="str">
        <f t="shared" si="1922"/>
        <v/>
      </c>
      <c r="E6416" s="225"/>
      <c r="F6416" s="226">
        <f t="shared" si="1923"/>
        <v>0</v>
      </c>
      <c r="G6416" s="286">
        <f t="shared" si="1925"/>
        <v>0</v>
      </c>
    </row>
    <row r="6417" spans="1:7" s="229" customFormat="1" ht="24" customHeight="1" x14ac:dyDescent="0.2">
      <c r="A6417" s="224" t="str">
        <f t="shared" si="1921"/>
        <v/>
      </c>
      <c r="B6417" s="222" t="str">
        <f t="shared" si="1924"/>
        <v/>
      </c>
      <c r="C6417" s="223"/>
      <c r="D6417" s="224" t="str">
        <f t="shared" si="1922"/>
        <v/>
      </c>
      <c r="E6417" s="225"/>
      <c r="F6417" s="226">
        <f t="shared" si="1923"/>
        <v>0</v>
      </c>
      <c r="G6417" s="286">
        <f t="shared" si="1925"/>
        <v>0</v>
      </c>
    </row>
    <row r="6418" spans="1:7" s="229" customFormat="1" ht="24" customHeight="1" x14ac:dyDescent="0.2">
      <c r="A6418" s="224" t="str">
        <f t="shared" si="1921"/>
        <v/>
      </c>
      <c r="B6418" s="222" t="str">
        <f t="shared" si="1924"/>
        <v/>
      </c>
      <c r="C6418" s="223"/>
      <c r="D6418" s="224" t="str">
        <f t="shared" si="1922"/>
        <v/>
      </c>
      <c r="E6418" s="225"/>
      <c r="F6418" s="226">
        <f t="shared" si="1923"/>
        <v>0</v>
      </c>
      <c r="G6418" s="286">
        <f t="shared" si="1925"/>
        <v>0</v>
      </c>
    </row>
    <row r="6419" spans="1:7" s="229" customFormat="1" ht="24" customHeight="1" x14ac:dyDescent="0.2">
      <c r="A6419" s="224" t="str">
        <f t="shared" si="1921"/>
        <v/>
      </c>
      <c r="B6419" s="222" t="str">
        <f t="shared" si="1924"/>
        <v/>
      </c>
      <c r="C6419" s="223"/>
      <c r="D6419" s="224" t="str">
        <f t="shared" si="1922"/>
        <v/>
      </c>
      <c r="E6419" s="225"/>
      <c r="F6419" s="226">
        <f t="shared" si="1923"/>
        <v>0</v>
      </c>
      <c r="G6419" s="286">
        <f t="shared" si="1925"/>
        <v>0</v>
      </c>
    </row>
    <row r="6420" spans="1:7" s="229" customFormat="1" ht="24" customHeight="1" x14ac:dyDescent="0.2">
      <c r="A6420" s="224" t="str">
        <f t="shared" si="1921"/>
        <v/>
      </c>
      <c r="B6420" s="222" t="str">
        <f t="shared" si="1924"/>
        <v/>
      </c>
      <c r="C6420" s="223"/>
      <c r="D6420" s="224" t="str">
        <f t="shared" si="1922"/>
        <v/>
      </c>
      <c r="E6420" s="225"/>
      <c r="F6420" s="226">
        <f t="shared" si="1923"/>
        <v>0</v>
      </c>
      <c r="G6420" s="286">
        <f t="shared" si="1925"/>
        <v>0</v>
      </c>
    </row>
    <row r="6421" spans="1:7" s="229" customFormat="1" ht="24" customHeight="1" x14ac:dyDescent="0.2">
      <c r="A6421" s="224" t="str">
        <f t="shared" si="1921"/>
        <v/>
      </c>
      <c r="B6421" s="222" t="str">
        <f t="shared" si="1924"/>
        <v/>
      </c>
      <c r="C6421" s="223"/>
      <c r="D6421" s="224" t="str">
        <f t="shared" si="1922"/>
        <v/>
      </c>
      <c r="E6421" s="225"/>
      <c r="F6421" s="226">
        <f t="shared" si="1923"/>
        <v>0</v>
      </c>
      <c r="G6421" s="286">
        <f t="shared" si="1925"/>
        <v>0</v>
      </c>
    </row>
    <row r="6422" spans="1:7" s="229" customFormat="1" ht="24" customHeight="1" x14ac:dyDescent="0.2">
      <c r="A6422" s="224" t="str">
        <f t="shared" si="1921"/>
        <v/>
      </c>
      <c r="B6422" s="222" t="str">
        <f t="shared" si="1924"/>
        <v/>
      </c>
      <c r="C6422" s="223"/>
      <c r="D6422" s="224" t="str">
        <f t="shared" si="1922"/>
        <v/>
      </c>
      <c r="E6422" s="225"/>
      <c r="F6422" s="226">
        <f t="shared" si="1923"/>
        <v>0</v>
      </c>
      <c r="G6422" s="286">
        <f t="shared" si="1925"/>
        <v>0</v>
      </c>
    </row>
    <row r="6423" spans="1:7" s="229" customFormat="1" ht="24" customHeight="1" x14ac:dyDescent="0.2">
      <c r="A6423" s="224" t="str">
        <f t="shared" si="1921"/>
        <v/>
      </c>
      <c r="B6423" s="222" t="str">
        <f t="shared" si="1924"/>
        <v/>
      </c>
      <c r="C6423" s="223"/>
      <c r="D6423" s="224" t="str">
        <f t="shared" si="1922"/>
        <v/>
      </c>
      <c r="E6423" s="225"/>
      <c r="F6423" s="226">
        <f t="shared" si="1923"/>
        <v>0</v>
      </c>
      <c r="G6423" s="286">
        <f t="shared" si="1925"/>
        <v>0</v>
      </c>
    </row>
    <row r="6424" spans="1:7" s="229" customFormat="1" ht="24" customHeight="1" x14ac:dyDescent="0.2">
      <c r="A6424" s="224" t="str">
        <f t="shared" si="1921"/>
        <v/>
      </c>
      <c r="B6424" s="222" t="str">
        <f t="shared" si="1924"/>
        <v/>
      </c>
      <c r="C6424" s="223"/>
      <c r="D6424" s="224" t="str">
        <f t="shared" si="1922"/>
        <v/>
      </c>
      <c r="E6424" s="225"/>
      <c r="F6424" s="226">
        <f t="shared" si="1923"/>
        <v>0</v>
      </c>
      <c r="G6424" s="286">
        <f t="shared" si="1925"/>
        <v>0</v>
      </c>
    </row>
    <row r="6425" spans="1:7" s="229" customFormat="1" ht="24" customHeight="1" x14ac:dyDescent="0.2">
      <c r="A6425" s="224" t="str">
        <f t="shared" si="1921"/>
        <v/>
      </c>
      <c r="B6425" s="222" t="str">
        <f t="shared" si="1924"/>
        <v/>
      </c>
      <c r="C6425" s="223"/>
      <c r="D6425" s="224" t="str">
        <f t="shared" si="1922"/>
        <v/>
      </c>
      <c r="E6425" s="225"/>
      <c r="F6425" s="227">
        <f t="shared" si="1923"/>
        <v>0</v>
      </c>
      <c r="G6425" s="286">
        <f t="shared" si="1925"/>
        <v>0</v>
      </c>
    </row>
    <row r="6426" spans="1:7" ht="24" customHeight="1" x14ac:dyDescent="0.2">
      <c r="A6426" s="287"/>
      <c r="D6426" s="97"/>
      <c r="E6426" s="98"/>
      <c r="F6426" s="273" t="s">
        <v>31</v>
      </c>
      <c r="G6426" s="288">
        <f>SUBTOTAL(9,G6412:G6425)</f>
        <v>0</v>
      </c>
    </row>
    <row r="6427" spans="1:7" ht="24" customHeight="1" x14ac:dyDescent="0.2">
      <c r="A6427" s="287"/>
      <c r="C6427" s="107" t="s">
        <v>605</v>
      </c>
      <c r="D6427" s="97"/>
      <c r="E6427" s="98"/>
      <c r="G6427" s="289"/>
    </row>
    <row r="6428" spans="1:7" s="229" customFormat="1" ht="24" customHeight="1" x14ac:dyDescent="0.2">
      <c r="A6428" s="224" t="str">
        <f t="shared" ref="A6428:A6435" si="1926">IFERROR(VLOOKUP(C6428,Tabla_Insumos,4,FALSE),"")</f>
        <v/>
      </c>
      <c r="B6428" s="222">
        <f t="shared" ref="B6428:B6435" si="1927">IFERROR(VLOOKUP(A6428,Tabla_Indices,5,FALSE),"")</f>
        <v>0</v>
      </c>
      <c r="C6428" s="223"/>
      <c r="D6428" s="224" t="str">
        <f t="shared" ref="D6428:D6435" si="1928">IFERROR(VLOOKUP(C6428,Tabla_Insumos,2,FALSE),"")</f>
        <v/>
      </c>
      <c r="E6428" s="225"/>
      <c r="F6428" s="228">
        <f t="shared" ref="F6428:F6435" si="1929">IFERROR(VLOOKUP(C6428,Tabla_Insumos,3,FALSE),0)</f>
        <v>0</v>
      </c>
      <c r="G6428" s="286">
        <f>ROUND(E6428*F6428,2)</f>
        <v>0</v>
      </c>
    </row>
    <row r="6429" spans="1:7" s="229" customFormat="1" ht="24" customHeight="1" x14ac:dyDescent="0.2">
      <c r="A6429" s="224" t="str">
        <f t="shared" si="1926"/>
        <v/>
      </c>
      <c r="B6429" s="222">
        <f t="shared" si="1927"/>
        <v>0</v>
      </c>
      <c r="C6429" s="223"/>
      <c r="D6429" s="224" t="str">
        <f t="shared" si="1928"/>
        <v/>
      </c>
      <c r="E6429" s="225"/>
      <c r="F6429" s="228">
        <f t="shared" si="1929"/>
        <v>0</v>
      </c>
      <c r="G6429" s="286">
        <f>ROUND(E6429*F6429,2)</f>
        <v>0</v>
      </c>
    </row>
    <row r="6430" spans="1:7" s="229" customFormat="1" ht="24" customHeight="1" x14ac:dyDescent="0.2">
      <c r="A6430" s="224" t="str">
        <f t="shared" si="1926"/>
        <v/>
      </c>
      <c r="B6430" s="222">
        <f t="shared" si="1927"/>
        <v>0</v>
      </c>
      <c r="C6430" s="223"/>
      <c r="D6430" s="224" t="str">
        <f t="shared" si="1928"/>
        <v/>
      </c>
      <c r="E6430" s="225"/>
      <c r="F6430" s="228">
        <f t="shared" si="1929"/>
        <v>0</v>
      </c>
      <c r="G6430" s="286">
        <f t="shared" ref="G6430:G6435" si="1930">ROUND(E6430*F6430,2)</f>
        <v>0</v>
      </c>
    </row>
    <row r="6431" spans="1:7" s="229" customFormat="1" ht="24" customHeight="1" x14ac:dyDescent="0.2">
      <c r="A6431" s="224" t="str">
        <f t="shared" si="1926"/>
        <v/>
      </c>
      <c r="B6431" s="222">
        <f t="shared" si="1927"/>
        <v>0</v>
      </c>
      <c r="C6431" s="223"/>
      <c r="D6431" s="224" t="str">
        <f t="shared" si="1928"/>
        <v/>
      </c>
      <c r="E6431" s="225"/>
      <c r="F6431" s="228">
        <f t="shared" si="1929"/>
        <v>0</v>
      </c>
      <c r="G6431" s="286">
        <f t="shared" si="1930"/>
        <v>0</v>
      </c>
    </row>
    <row r="6432" spans="1:7" s="229" customFormat="1" ht="24" customHeight="1" x14ac:dyDescent="0.2">
      <c r="A6432" s="224" t="str">
        <f t="shared" si="1926"/>
        <v/>
      </c>
      <c r="B6432" s="222">
        <f t="shared" si="1927"/>
        <v>0</v>
      </c>
      <c r="C6432" s="223"/>
      <c r="D6432" s="224" t="str">
        <f t="shared" si="1928"/>
        <v/>
      </c>
      <c r="E6432" s="225"/>
      <c r="F6432" s="226">
        <f t="shared" si="1929"/>
        <v>0</v>
      </c>
      <c r="G6432" s="286">
        <f t="shared" si="1930"/>
        <v>0</v>
      </c>
    </row>
    <row r="6433" spans="1:7" s="229" customFormat="1" ht="24" customHeight="1" x14ac:dyDescent="0.2">
      <c r="A6433" s="224" t="str">
        <f t="shared" si="1926"/>
        <v/>
      </c>
      <c r="B6433" s="222">
        <f t="shared" si="1927"/>
        <v>0</v>
      </c>
      <c r="C6433" s="223"/>
      <c r="D6433" s="224" t="str">
        <f t="shared" si="1928"/>
        <v/>
      </c>
      <c r="E6433" s="225"/>
      <c r="F6433" s="226">
        <f t="shared" si="1929"/>
        <v>0</v>
      </c>
      <c r="G6433" s="286">
        <f t="shared" si="1930"/>
        <v>0</v>
      </c>
    </row>
    <row r="6434" spans="1:7" s="229" customFormat="1" ht="24" customHeight="1" x14ac:dyDescent="0.2">
      <c r="A6434" s="224" t="str">
        <f t="shared" si="1926"/>
        <v/>
      </c>
      <c r="B6434" s="222">
        <f t="shared" si="1927"/>
        <v>0</v>
      </c>
      <c r="C6434" s="223"/>
      <c r="D6434" s="224" t="str">
        <f t="shared" si="1928"/>
        <v/>
      </c>
      <c r="E6434" s="225"/>
      <c r="F6434" s="226">
        <f t="shared" si="1929"/>
        <v>0</v>
      </c>
      <c r="G6434" s="286">
        <f t="shared" si="1930"/>
        <v>0</v>
      </c>
    </row>
    <row r="6435" spans="1:7" s="229" customFormat="1" ht="24" customHeight="1" x14ac:dyDescent="0.2">
      <c r="A6435" s="224" t="str">
        <f t="shared" si="1926"/>
        <v/>
      </c>
      <c r="B6435" s="222">
        <f t="shared" si="1927"/>
        <v>0</v>
      </c>
      <c r="C6435" s="223"/>
      <c r="D6435" s="224" t="str">
        <f t="shared" si="1928"/>
        <v/>
      </c>
      <c r="E6435" s="225"/>
      <c r="F6435" s="226">
        <f t="shared" si="1929"/>
        <v>0</v>
      </c>
      <c r="G6435" s="286">
        <f t="shared" si="1930"/>
        <v>0</v>
      </c>
    </row>
    <row r="6436" spans="1:7" ht="24" customHeight="1" x14ac:dyDescent="0.2">
      <c r="A6436" s="287"/>
      <c r="D6436" s="97"/>
      <c r="E6436" s="98"/>
      <c r="F6436" s="273" t="s">
        <v>32</v>
      </c>
      <c r="G6436" s="288">
        <f>SUBTOTAL(9,G6428:G6435)</f>
        <v>0</v>
      </c>
    </row>
    <row r="6437" spans="1:7" ht="24" customHeight="1" x14ac:dyDescent="0.2">
      <c r="A6437" s="287"/>
      <c r="C6437" s="107" t="s">
        <v>606</v>
      </c>
      <c r="D6437" s="97"/>
      <c r="E6437" s="98"/>
      <c r="G6437" s="289"/>
    </row>
    <row r="6438" spans="1:7" s="229" customFormat="1" ht="24" customHeight="1" x14ac:dyDescent="0.2">
      <c r="A6438" s="224" t="str">
        <f t="shared" ref="A6438:A6446" si="1931">IFERROR(VLOOKUP(C6438,Tabla_Insumos,4,FALSE),"")</f>
        <v/>
      </c>
      <c r="B6438" s="222" t="str">
        <f t="shared" ref="B6438:B6446" si="1932">IFERROR(VLOOKUP(C6438,Tabla_Insumos,5,FALSE),"")</f>
        <v/>
      </c>
      <c r="C6438" s="223"/>
      <c r="D6438" s="224" t="str">
        <f t="shared" ref="D6438:D6446" si="1933">IFERROR(VLOOKUP(C6438,Tabla_Insumos,2,FALSE),"")</f>
        <v/>
      </c>
      <c r="E6438" s="225"/>
      <c r="F6438" s="226">
        <f t="shared" ref="F6438:F6446" si="1934">IFERROR(VLOOKUP(C6438,Tabla_Insumos,3,FALSE),0)</f>
        <v>0</v>
      </c>
      <c r="G6438" s="286">
        <f t="shared" ref="G6438:G6446" si="1935">ROUND(E6438*F6438,2)</f>
        <v>0</v>
      </c>
    </row>
    <row r="6439" spans="1:7" s="229" customFormat="1" ht="24" customHeight="1" x14ac:dyDescent="0.2">
      <c r="A6439" s="224" t="str">
        <f t="shared" si="1931"/>
        <v/>
      </c>
      <c r="B6439" s="222" t="str">
        <f t="shared" si="1932"/>
        <v/>
      </c>
      <c r="C6439" s="223"/>
      <c r="D6439" s="224" t="str">
        <f t="shared" si="1933"/>
        <v/>
      </c>
      <c r="E6439" s="225"/>
      <c r="F6439" s="226">
        <f t="shared" si="1934"/>
        <v>0</v>
      </c>
      <c r="G6439" s="286">
        <f t="shared" si="1935"/>
        <v>0</v>
      </c>
    </row>
    <row r="6440" spans="1:7" s="229" customFormat="1" ht="24" customHeight="1" x14ac:dyDescent="0.2">
      <c r="A6440" s="224" t="str">
        <f t="shared" si="1931"/>
        <v/>
      </c>
      <c r="B6440" s="222" t="str">
        <f t="shared" si="1932"/>
        <v/>
      </c>
      <c r="C6440" s="223"/>
      <c r="D6440" s="224" t="str">
        <f t="shared" si="1933"/>
        <v/>
      </c>
      <c r="E6440" s="225"/>
      <c r="F6440" s="226">
        <f t="shared" si="1934"/>
        <v>0</v>
      </c>
      <c r="G6440" s="286">
        <f t="shared" si="1935"/>
        <v>0</v>
      </c>
    </row>
    <row r="6441" spans="1:7" s="229" customFormat="1" ht="24" customHeight="1" x14ac:dyDescent="0.2">
      <c r="A6441" s="224" t="str">
        <f t="shared" si="1931"/>
        <v/>
      </c>
      <c r="B6441" s="222" t="str">
        <f t="shared" si="1932"/>
        <v/>
      </c>
      <c r="C6441" s="223"/>
      <c r="D6441" s="224" t="str">
        <f t="shared" si="1933"/>
        <v/>
      </c>
      <c r="E6441" s="225"/>
      <c r="F6441" s="226">
        <f t="shared" si="1934"/>
        <v>0</v>
      </c>
      <c r="G6441" s="286">
        <f t="shared" si="1935"/>
        <v>0</v>
      </c>
    </row>
    <row r="6442" spans="1:7" s="229" customFormat="1" ht="24" customHeight="1" x14ac:dyDescent="0.2">
      <c r="A6442" s="224" t="str">
        <f t="shared" si="1931"/>
        <v/>
      </c>
      <c r="B6442" s="222" t="str">
        <f t="shared" si="1932"/>
        <v/>
      </c>
      <c r="C6442" s="223"/>
      <c r="D6442" s="224" t="str">
        <f t="shared" si="1933"/>
        <v/>
      </c>
      <c r="E6442" s="225"/>
      <c r="F6442" s="226">
        <f t="shared" si="1934"/>
        <v>0</v>
      </c>
      <c r="G6442" s="286">
        <f t="shared" si="1935"/>
        <v>0</v>
      </c>
    </row>
    <row r="6443" spans="1:7" s="229" customFormat="1" ht="24" customHeight="1" x14ac:dyDescent="0.2">
      <c r="A6443" s="224" t="str">
        <f t="shared" si="1931"/>
        <v/>
      </c>
      <c r="B6443" s="222" t="str">
        <f t="shared" si="1932"/>
        <v/>
      </c>
      <c r="C6443" s="223"/>
      <c r="D6443" s="224" t="str">
        <f t="shared" si="1933"/>
        <v/>
      </c>
      <c r="E6443" s="225"/>
      <c r="F6443" s="226">
        <f t="shared" si="1934"/>
        <v>0</v>
      </c>
      <c r="G6443" s="286">
        <f t="shared" si="1935"/>
        <v>0</v>
      </c>
    </row>
    <row r="6444" spans="1:7" s="229" customFormat="1" ht="24" customHeight="1" x14ac:dyDescent="0.2">
      <c r="A6444" s="224" t="str">
        <f t="shared" si="1931"/>
        <v/>
      </c>
      <c r="B6444" s="222" t="str">
        <f t="shared" si="1932"/>
        <v/>
      </c>
      <c r="C6444" s="223"/>
      <c r="D6444" s="224" t="str">
        <f t="shared" si="1933"/>
        <v/>
      </c>
      <c r="E6444" s="225"/>
      <c r="F6444" s="226">
        <f t="shared" si="1934"/>
        <v>0</v>
      </c>
      <c r="G6444" s="286">
        <f t="shared" si="1935"/>
        <v>0</v>
      </c>
    </row>
    <row r="6445" spans="1:7" s="229" customFormat="1" ht="24" customHeight="1" x14ac:dyDescent="0.2">
      <c r="A6445" s="224" t="str">
        <f t="shared" si="1931"/>
        <v/>
      </c>
      <c r="B6445" s="222" t="str">
        <f t="shared" si="1932"/>
        <v/>
      </c>
      <c r="C6445" s="223"/>
      <c r="D6445" s="224" t="str">
        <f t="shared" si="1933"/>
        <v/>
      </c>
      <c r="E6445" s="225"/>
      <c r="F6445" s="226">
        <f t="shared" si="1934"/>
        <v>0</v>
      </c>
      <c r="G6445" s="286">
        <f t="shared" si="1935"/>
        <v>0</v>
      </c>
    </row>
    <row r="6446" spans="1:7" s="229" customFormat="1" ht="24" customHeight="1" x14ac:dyDescent="0.2">
      <c r="A6446" s="224" t="str">
        <f t="shared" si="1931"/>
        <v/>
      </c>
      <c r="B6446" s="222" t="str">
        <f t="shared" si="1932"/>
        <v/>
      </c>
      <c r="C6446" s="223"/>
      <c r="D6446" s="224" t="str">
        <f t="shared" si="1933"/>
        <v/>
      </c>
      <c r="E6446" s="225"/>
      <c r="F6446" s="226">
        <f t="shared" si="1934"/>
        <v>0</v>
      </c>
      <c r="G6446" s="286">
        <f t="shared" si="1935"/>
        <v>0</v>
      </c>
    </row>
    <row r="6447" spans="1:7" ht="24" customHeight="1" x14ac:dyDescent="0.2">
      <c r="A6447" s="290"/>
      <c r="B6447" s="97"/>
      <c r="D6447" s="97"/>
      <c r="E6447" s="98"/>
      <c r="F6447" s="273" t="s">
        <v>33</v>
      </c>
      <c r="G6447" s="288">
        <f>SUBTOTAL(9,G6438:G6446)</f>
        <v>0</v>
      </c>
    </row>
    <row r="6448" spans="1:7" ht="24" customHeight="1" x14ac:dyDescent="0.2">
      <c r="A6448" s="291"/>
      <c r="B6448" s="97"/>
      <c r="D6448" s="97"/>
      <c r="E6448" s="98"/>
      <c r="G6448" s="289"/>
    </row>
    <row r="6449" spans="1:123" ht="24" customHeight="1" x14ac:dyDescent="0.2">
      <c r="A6449" s="292" t="str">
        <f>B6407</f>
        <v/>
      </c>
      <c r="B6449" s="293" t="str">
        <f>C6407</f>
        <v/>
      </c>
      <c r="C6449" s="104"/>
      <c r="D6449" s="104" t="s">
        <v>34</v>
      </c>
      <c r="E6449" s="105"/>
      <c r="F6449" s="295" t="s">
        <v>35</v>
      </c>
      <c r="G6449" s="294">
        <f>SUBTOTAL(9,G6412:G6448)</f>
        <v>0</v>
      </c>
    </row>
    <row r="6451" spans="1:123" ht="24" customHeight="1" x14ac:dyDescent="0.2">
      <c r="A6451" s="274" t="s">
        <v>37</v>
      </c>
      <c r="B6451" s="275"/>
      <c r="C6451" s="275"/>
      <c r="D6451" s="275"/>
      <c r="E6451" s="275"/>
      <c r="F6451" s="275"/>
      <c r="G6451" s="276"/>
    </row>
    <row r="6452" spans="1:123" ht="24" customHeight="1" x14ac:dyDescent="0.2">
      <c r="A6452" s="277" t="s">
        <v>602</v>
      </c>
      <c r="B6452" s="93" t="str">
        <f>Comitente</f>
        <v>DIRECCION PROVINCIAL DE ESPACIOS VERDES</v>
      </c>
      <c r="C6452" s="89"/>
      <c r="D6452" s="94"/>
      <c r="E6452" s="94"/>
      <c r="F6452" s="95"/>
      <c r="G6452" s="278"/>
    </row>
    <row r="6453" spans="1:123" ht="24" customHeight="1" x14ac:dyDescent="0.2">
      <c r="A6453" s="277" t="s">
        <v>603</v>
      </c>
      <c r="B6453" s="93">
        <f>Contratista</f>
        <v>0</v>
      </c>
      <c r="C6453" s="90"/>
      <c r="D6453" s="90"/>
      <c r="E6453" s="90"/>
      <c r="F6453" s="96"/>
      <c r="G6453" s="279"/>
    </row>
    <row r="6454" spans="1:123" ht="24" customHeight="1" x14ac:dyDescent="0.2">
      <c r="A6454" s="277" t="s">
        <v>24</v>
      </c>
      <c r="B6454" s="93" t="str">
        <f>Obra</f>
        <v>MANTENIMIENTO DEL ÁREA VERDE Y SISITEMA DE RIEGO DEL 
PARQUE BELGRANO E INFINITO POR DESCUBRIR - RENGLON 3</v>
      </c>
      <c r="C6454" s="90"/>
      <c r="D6454" s="90"/>
      <c r="E6454" s="90"/>
      <c r="F6454" s="96" t="s">
        <v>38</v>
      </c>
      <c r="G6454" s="280">
        <f>Fecha_Base</f>
        <v>44908</v>
      </c>
    </row>
    <row r="6455" spans="1:123" ht="24" customHeight="1" x14ac:dyDescent="0.2">
      <c r="A6455" s="281" t="s">
        <v>601</v>
      </c>
      <c r="B6455" s="91" t="str">
        <f>Ubicación</f>
        <v>CAPITAL</v>
      </c>
      <c r="C6455" s="91"/>
      <c r="D6455" s="97"/>
      <c r="E6455" s="98"/>
      <c r="G6455" s="282"/>
    </row>
    <row r="6456" spans="1:123" ht="24" customHeight="1" x14ac:dyDescent="0.2">
      <c r="A6456" s="281" t="s">
        <v>39</v>
      </c>
      <c r="B6456" s="100" t="str">
        <f>IFERROR(VALUE(LEFT(B6457,FIND(".",B6457)-1)),"")</f>
        <v/>
      </c>
      <c r="C6456" s="92" t="str">
        <f>IFERROR(VLOOKUP(B6456,Tabla_CyP,2,FALSE),"")</f>
        <v/>
      </c>
      <c r="E6456" s="98"/>
      <c r="G6456" s="282"/>
    </row>
    <row r="6457" spans="1:123" ht="24" customHeight="1" x14ac:dyDescent="0.2">
      <c r="A6457" s="281" t="s">
        <v>25</v>
      </c>
      <c r="B6457" s="101" t="str">
        <f>IFERROR(VLOOKUP(COUNTIF($A$1:A6457,"ANALISIS DE PRECIOS"),Tabla_NumeroItem,2,FALSE),"")</f>
        <v/>
      </c>
      <c r="C6457" s="92" t="str">
        <f>IFERROR(VLOOKUP(B6457,Tabla_CyP,2,FALSE),"")</f>
        <v/>
      </c>
      <c r="D6457" s="97"/>
      <c r="E6457" s="98"/>
      <c r="F6457" s="96" t="s">
        <v>26</v>
      </c>
      <c r="G6457" s="283" t="str">
        <f>IFERROR(VLOOKUP(B6457,Tabla_CyP,4,FALSE),"")</f>
        <v/>
      </c>
    </row>
    <row r="6458" spans="1:123" ht="24" customHeight="1" x14ac:dyDescent="0.2">
      <c r="A6458" s="281"/>
      <c r="B6458" s="91"/>
      <c r="D6458" s="97"/>
      <c r="E6458" s="98"/>
      <c r="G6458" s="282"/>
    </row>
    <row r="6459" spans="1:123" ht="24" customHeight="1" x14ac:dyDescent="0.2">
      <c r="A6459" s="331" t="s">
        <v>507</v>
      </c>
      <c r="B6459" s="332"/>
      <c r="C6459" s="333" t="s">
        <v>0</v>
      </c>
      <c r="D6459" s="333" t="s">
        <v>27</v>
      </c>
      <c r="E6459" s="335" t="s">
        <v>28</v>
      </c>
      <c r="F6459" s="337" t="s">
        <v>29</v>
      </c>
      <c r="G6459" s="337" t="s">
        <v>30</v>
      </c>
    </row>
    <row r="6460" spans="1:123" s="97" customFormat="1" ht="24" customHeight="1" x14ac:dyDescent="0.2">
      <c r="A6460" s="102" t="s">
        <v>508</v>
      </c>
      <c r="B6460" s="102" t="s">
        <v>509</v>
      </c>
      <c r="C6460" s="334"/>
      <c r="D6460" s="334"/>
      <c r="E6460" s="336"/>
      <c r="F6460" s="338"/>
      <c r="G6460" s="338"/>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284"/>
      <c r="B6461" s="103"/>
      <c r="C6461" s="143" t="s">
        <v>604</v>
      </c>
      <c r="D6461" s="104"/>
      <c r="E6461" s="105"/>
      <c r="F6461" s="106"/>
      <c r="G6461" s="285"/>
    </row>
    <row r="6462" spans="1:123" s="229" customFormat="1" ht="24" customHeight="1" x14ac:dyDescent="0.2">
      <c r="A6462" s="224" t="str">
        <f t="shared" ref="A6462:A6475" si="1936">IFERROR(VLOOKUP(C6462,Tabla_Insumos,4,FALSE),"")</f>
        <v/>
      </c>
      <c r="B6462" s="222" t="str">
        <f>IFERROR(VLOOKUP(C6462,Tabla_Insumos,5,FALSE),"")</f>
        <v/>
      </c>
      <c r="C6462" s="223"/>
      <c r="D6462" s="224" t="str">
        <f t="shared" ref="D6462:D6475" si="1937">IFERROR(VLOOKUP(C6462,Tabla_Insumos,2,FALSE),"")</f>
        <v/>
      </c>
      <c r="E6462" s="225"/>
      <c r="F6462" s="226">
        <f t="shared" ref="F6462:F6475" si="1938">IFERROR(VLOOKUP(C6462,Tabla_Insumos,3,FALSE),0)</f>
        <v>0</v>
      </c>
      <c r="G6462" s="286">
        <f>ROUND(E6462*F6462,2)</f>
        <v>0</v>
      </c>
    </row>
    <row r="6463" spans="1:123" s="229" customFormat="1" ht="24" customHeight="1" x14ac:dyDescent="0.2">
      <c r="A6463" s="224" t="str">
        <f t="shared" si="1936"/>
        <v/>
      </c>
      <c r="B6463" s="222" t="str">
        <f t="shared" ref="B6463:B6475" si="1939">IFERROR(VLOOKUP(C6463,Tabla_Insumos,5,FALSE),"")</f>
        <v/>
      </c>
      <c r="C6463" s="223"/>
      <c r="D6463" s="224" t="str">
        <f t="shared" si="1937"/>
        <v/>
      </c>
      <c r="E6463" s="225"/>
      <c r="F6463" s="226">
        <f t="shared" si="1938"/>
        <v>0</v>
      </c>
      <c r="G6463" s="286">
        <f t="shared" ref="G6463:G6475" si="1940">ROUND(E6463*F6463,2)</f>
        <v>0</v>
      </c>
    </row>
    <row r="6464" spans="1:123" s="229" customFormat="1" ht="24" customHeight="1" x14ac:dyDescent="0.2">
      <c r="A6464" s="224" t="str">
        <f t="shared" si="1936"/>
        <v/>
      </c>
      <c r="B6464" s="222" t="str">
        <f t="shared" si="1939"/>
        <v/>
      </c>
      <c r="C6464" s="223"/>
      <c r="D6464" s="224" t="str">
        <f t="shared" si="1937"/>
        <v/>
      </c>
      <c r="E6464" s="225"/>
      <c r="F6464" s="226">
        <f t="shared" si="1938"/>
        <v>0</v>
      </c>
      <c r="G6464" s="286">
        <f t="shared" si="1940"/>
        <v>0</v>
      </c>
    </row>
    <row r="6465" spans="1:7" s="229" customFormat="1" ht="24" customHeight="1" x14ac:dyDescent="0.2">
      <c r="A6465" s="224" t="str">
        <f t="shared" si="1936"/>
        <v/>
      </c>
      <c r="B6465" s="222" t="str">
        <f t="shared" si="1939"/>
        <v/>
      </c>
      <c r="C6465" s="223"/>
      <c r="D6465" s="224" t="str">
        <f t="shared" si="1937"/>
        <v/>
      </c>
      <c r="E6465" s="225"/>
      <c r="F6465" s="226">
        <f t="shared" si="1938"/>
        <v>0</v>
      </c>
      <c r="G6465" s="286">
        <f t="shared" si="1940"/>
        <v>0</v>
      </c>
    </row>
    <row r="6466" spans="1:7" s="229" customFormat="1" ht="24" customHeight="1" x14ac:dyDescent="0.2">
      <c r="A6466" s="224" t="str">
        <f t="shared" si="1936"/>
        <v/>
      </c>
      <c r="B6466" s="222" t="str">
        <f t="shared" si="1939"/>
        <v/>
      </c>
      <c r="C6466" s="223"/>
      <c r="D6466" s="224" t="str">
        <f t="shared" si="1937"/>
        <v/>
      </c>
      <c r="E6466" s="225"/>
      <c r="F6466" s="226">
        <f t="shared" si="1938"/>
        <v>0</v>
      </c>
      <c r="G6466" s="286">
        <f t="shared" si="1940"/>
        <v>0</v>
      </c>
    </row>
    <row r="6467" spans="1:7" s="229" customFormat="1" ht="24" customHeight="1" x14ac:dyDescent="0.2">
      <c r="A6467" s="224" t="str">
        <f t="shared" si="1936"/>
        <v/>
      </c>
      <c r="B6467" s="222" t="str">
        <f t="shared" si="1939"/>
        <v/>
      </c>
      <c r="C6467" s="223"/>
      <c r="D6467" s="224" t="str">
        <f t="shared" si="1937"/>
        <v/>
      </c>
      <c r="E6467" s="225"/>
      <c r="F6467" s="226">
        <f t="shared" si="1938"/>
        <v>0</v>
      </c>
      <c r="G6467" s="286">
        <f t="shared" si="1940"/>
        <v>0</v>
      </c>
    </row>
    <row r="6468" spans="1:7" s="229" customFormat="1" ht="24" customHeight="1" x14ac:dyDescent="0.2">
      <c r="A6468" s="224" t="str">
        <f t="shared" si="1936"/>
        <v/>
      </c>
      <c r="B6468" s="222" t="str">
        <f t="shared" si="1939"/>
        <v/>
      </c>
      <c r="C6468" s="223"/>
      <c r="D6468" s="224" t="str">
        <f t="shared" si="1937"/>
        <v/>
      </c>
      <c r="E6468" s="225"/>
      <c r="F6468" s="226">
        <f t="shared" si="1938"/>
        <v>0</v>
      </c>
      <c r="G6468" s="286">
        <f t="shared" si="1940"/>
        <v>0</v>
      </c>
    </row>
    <row r="6469" spans="1:7" s="229" customFormat="1" ht="24" customHeight="1" x14ac:dyDescent="0.2">
      <c r="A6469" s="224" t="str">
        <f t="shared" si="1936"/>
        <v/>
      </c>
      <c r="B6469" s="222" t="str">
        <f t="shared" si="1939"/>
        <v/>
      </c>
      <c r="C6469" s="223"/>
      <c r="D6469" s="224" t="str">
        <f t="shared" si="1937"/>
        <v/>
      </c>
      <c r="E6469" s="225"/>
      <c r="F6469" s="226">
        <f t="shared" si="1938"/>
        <v>0</v>
      </c>
      <c r="G6469" s="286">
        <f t="shared" si="1940"/>
        <v>0</v>
      </c>
    </row>
    <row r="6470" spans="1:7" s="229" customFormat="1" ht="24" customHeight="1" x14ac:dyDescent="0.2">
      <c r="A6470" s="224" t="str">
        <f t="shared" si="1936"/>
        <v/>
      </c>
      <c r="B6470" s="222" t="str">
        <f t="shared" si="1939"/>
        <v/>
      </c>
      <c r="C6470" s="223"/>
      <c r="D6470" s="224" t="str">
        <f t="shared" si="1937"/>
        <v/>
      </c>
      <c r="E6470" s="225"/>
      <c r="F6470" s="226">
        <f t="shared" si="1938"/>
        <v>0</v>
      </c>
      <c r="G6470" s="286">
        <f t="shared" si="1940"/>
        <v>0</v>
      </c>
    </row>
    <row r="6471" spans="1:7" s="229" customFormat="1" ht="24" customHeight="1" x14ac:dyDescent="0.2">
      <c r="A6471" s="224" t="str">
        <f t="shared" si="1936"/>
        <v/>
      </c>
      <c r="B6471" s="222" t="str">
        <f t="shared" si="1939"/>
        <v/>
      </c>
      <c r="C6471" s="223"/>
      <c r="D6471" s="224" t="str">
        <f t="shared" si="1937"/>
        <v/>
      </c>
      <c r="E6471" s="225"/>
      <c r="F6471" s="226">
        <f t="shared" si="1938"/>
        <v>0</v>
      </c>
      <c r="G6471" s="286">
        <f t="shared" si="1940"/>
        <v>0</v>
      </c>
    </row>
    <row r="6472" spans="1:7" s="229" customFormat="1" ht="24" customHeight="1" x14ac:dyDescent="0.2">
      <c r="A6472" s="224" t="str">
        <f t="shared" si="1936"/>
        <v/>
      </c>
      <c r="B6472" s="222" t="str">
        <f t="shared" si="1939"/>
        <v/>
      </c>
      <c r="C6472" s="223"/>
      <c r="D6472" s="224" t="str">
        <f t="shared" si="1937"/>
        <v/>
      </c>
      <c r="E6472" s="225"/>
      <c r="F6472" s="226">
        <f t="shared" si="1938"/>
        <v>0</v>
      </c>
      <c r="G6472" s="286">
        <f t="shared" si="1940"/>
        <v>0</v>
      </c>
    </row>
    <row r="6473" spans="1:7" s="229" customFormat="1" ht="24" customHeight="1" x14ac:dyDescent="0.2">
      <c r="A6473" s="224" t="str">
        <f t="shared" si="1936"/>
        <v/>
      </c>
      <c r="B6473" s="222" t="str">
        <f t="shared" si="1939"/>
        <v/>
      </c>
      <c r="C6473" s="223"/>
      <c r="D6473" s="224" t="str">
        <f t="shared" si="1937"/>
        <v/>
      </c>
      <c r="E6473" s="225"/>
      <c r="F6473" s="226">
        <f t="shared" si="1938"/>
        <v>0</v>
      </c>
      <c r="G6473" s="286">
        <f t="shared" si="1940"/>
        <v>0</v>
      </c>
    </row>
    <row r="6474" spans="1:7" s="229" customFormat="1" ht="24" customHeight="1" x14ac:dyDescent="0.2">
      <c r="A6474" s="224" t="str">
        <f t="shared" si="1936"/>
        <v/>
      </c>
      <c r="B6474" s="222" t="str">
        <f t="shared" si="1939"/>
        <v/>
      </c>
      <c r="C6474" s="223"/>
      <c r="D6474" s="224" t="str">
        <f t="shared" si="1937"/>
        <v/>
      </c>
      <c r="E6474" s="225"/>
      <c r="F6474" s="226">
        <f t="shared" si="1938"/>
        <v>0</v>
      </c>
      <c r="G6474" s="286">
        <f t="shared" si="1940"/>
        <v>0</v>
      </c>
    </row>
    <row r="6475" spans="1:7" s="229" customFormat="1" ht="24" customHeight="1" x14ac:dyDescent="0.2">
      <c r="A6475" s="224" t="str">
        <f t="shared" si="1936"/>
        <v/>
      </c>
      <c r="B6475" s="222" t="str">
        <f t="shared" si="1939"/>
        <v/>
      </c>
      <c r="C6475" s="223"/>
      <c r="D6475" s="224" t="str">
        <f t="shared" si="1937"/>
        <v/>
      </c>
      <c r="E6475" s="225"/>
      <c r="F6475" s="227">
        <f t="shared" si="1938"/>
        <v>0</v>
      </c>
      <c r="G6475" s="286">
        <f t="shared" si="1940"/>
        <v>0</v>
      </c>
    </row>
    <row r="6476" spans="1:7" ht="24" customHeight="1" x14ac:dyDescent="0.2">
      <c r="A6476" s="287"/>
      <c r="D6476" s="97"/>
      <c r="E6476" s="98"/>
      <c r="F6476" s="273" t="s">
        <v>31</v>
      </c>
      <c r="G6476" s="288">
        <f>SUBTOTAL(9,G6462:G6475)</f>
        <v>0</v>
      </c>
    </row>
    <row r="6477" spans="1:7" ht="24" customHeight="1" x14ac:dyDescent="0.2">
      <c r="A6477" s="287"/>
      <c r="C6477" s="107" t="s">
        <v>605</v>
      </c>
      <c r="D6477" s="97"/>
      <c r="E6477" s="98"/>
      <c r="G6477" s="289"/>
    </row>
    <row r="6478" spans="1:7" s="229" customFormat="1" ht="24" customHeight="1" x14ac:dyDescent="0.2">
      <c r="A6478" s="224" t="str">
        <f t="shared" ref="A6478:A6485" si="1941">IFERROR(VLOOKUP(C6478,Tabla_Insumos,4,FALSE),"")</f>
        <v/>
      </c>
      <c r="B6478" s="222">
        <f t="shared" ref="B6478:B6485" si="1942">IFERROR(VLOOKUP(A6478,Tabla_Indices,5,FALSE),"")</f>
        <v>0</v>
      </c>
      <c r="C6478" s="223"/>
      <c r="D6478" s="224" t="str">
        <f t="shared" ref="D6478:D6485" si="1943">IFERROR(VLOOKUP(C6478,Tabla_Insumos,2,FALSE),"")</f>
        <v/>
      </c>
      <c r="E6478" s="225"/>
      <c r="F6478" s="228">
        <f t="shared" ref="F6478:F6485" si="1944">IFERROR(VLOOKUP(C6478,Tabla_Insumos,3,FALSE),0)</f>
        <v>0</v>
      </c>
      <c r="G6478" s="286">
        <f>ROUND(E6478*F6478,2)</f>
        <v>0</v>
      </c>
    </row>
    <row r="6479" spans="1:7" s="229" customFormat="1" ht="24" customHeight="1" x14ac:dyDescent="0.2">
      <c r="A6479" s="224" t="str">
        <f t="shared" si="1941"/>
        <v/>
      </c>
      <c r="B6479" s="222">
        <f t="shared" si="1942"/>
        <v>0</v>
      </c>
      <c r="C6479" s="223"/>
      <c r="D6479" s="224" t="str">
        <f t="shared" si="1943"/>
        <v/>
      </c>
      <c r="E6479" s="225"/>
      <c r="F6479" s="228">
        <f t="shared" si="1944"/>
        <v>0</v>
      </c>
      <c r="G6479" s="286">
        <f>ROUND(E6479*F6479,2)</f>
        <v>0</v>
      </c>
    </row>
    <row r="6480" spans="1:7" s="229" customFormat="1" ht="24" customHeight="1" x14ac:dyDescent="0.2">
      <c r="A6480" s="224" t="str">
        <f t="shared" si="1941"/>
        <v/>
      </c>
      <c r="B6480" s="222">
        <f t="shared" si="1942"/>
        <v>0</v>
      </c>
      <c r="C6480" s="223"/>
      <c r="D6480" s="224" t="str">
        <f t="shared" si="1943"/>
        <v/>
      </c>
      <c r="E6480" s="225"/>
      <c r="F6480" s="228">
        <f t="shared" si="1944"/>
        <v>0</v>
      </c>
      <c r="G6480" s="286">
        <f t="shared" ref="G6480:G6485" si="1945">ROUND(E6480*F6480,2)</f>
        <v>0</v>
      </c>
    </row>
    <row r="6481" spans="1:7" s="229" customFormat="1" ht="24" customHeight="1" x14ac:dyDescent="0.2">
      <c r="A6481" s="224" t="str">
        <f t="shared" si="1941"/>
        <v/>
      </c>
      <c r="B6481" s="222">
        <f t="shared" si="1942"/>
        <v>0</v>
      </c>
      <c r="C6481" s="223"/>
      <c r="D6481" s="224" t="str">
        <f t="shared" si="1943"/>
        <v/>
      </c>
      <c r="E6481" s="225"/>
      <c r="F6481" s="228">
        <f t="shared" si="1944"/>
        <v>0</v>
      </c>
      <c r="G6481" s="286">
        <f t="shared" si="1945"/>
        <v>0</v>
      </c>
    </row>
    <row r="6482" spans="1:7" s="229" customFormat="1" ht="24" customHeight="1" x14ac:dyDescent="0.2">
      <c r="A6482" s="224" t="str">
        <f t="shared" si="1941"/>
        <v/>
      </c>
      <c r="B6482" s="222">
        <f t="shared" si="1942"/>
        <v>0</v>
      </c>
      <c r="C6482" s="223"/>
      <c r="D6482" s="224" t="str">
        <f t="shared" si="1943"/>
        <v/>
      </c>
      <c r="E6482" s="225"/>
      <c r="F6482" s="226">
        <f t="shared" si="1944"/>
        <v>0</v>
      </c>
      <c r="G6482" s="286">
        <f t="shared" si="1945"/>
        <v>0</v>
      </c>
    </row>
    <row r="6483" spans="1:7" s="229" customFormat="1" ht="24" customHeight="1" x14ac:dyDescent="0.2">
      <c r="A6483" s="224" t="str">
        <f t="shared" si="1941"/>
        <v/>
      </c>
      <c r="B6483" s="222">
        <f t="shared" si="1942"/>
        <v>0</v>
      </c>
      <c r="C6483" s="223"/>
      <c r="D6483" s="224" t="str">
        <f t="shared" si="1943"/>
        <v/>
      </c>
      <c r="E6483" s="225"/>
      <c r="F6483" s="226">
        <f t="shared" si="1944"/>
        <v>0</v>
      </c>
      <c r="G6483" s="286">
        <f t="shared" si="1945"/>
        <v>0</v>
      </c>
    </row>
    <row r="6484" spans="1:7" s="229" customFormat="1" ht="24" customHeight="1" x14ac:dyDescent="0.2">
      <c r="A6484" s="224" t="str">
        <f t="shared" si="1941"/>
        <v/>
      </c>
      <c r="B6484" s="222">
        <f t="shared" si="1942"/>
        <v>0</v>
      </c>
      <c r="C6484" s="223"/>
      <c r="D6484" s="224" t="str">
        <f t="shared" si="1943"/>
        <v/>
      </c>
      <c r="E6484" s="225"/>
      <c r="F6484" s="226">
        <f t="shared" si="1944"/>
        <v>0</v>
      </c>
      <c r="G6484" s="286">
        <f t="shared" si="1945"/>
        <v>0</v>
      </c>
    </row>
    <row r="6485" spans="1:7" s="229" customFormat="1" ht="24" customHeight="1" x14ac:dyDescent="0.2">
      <c r="A6485" s="224" t="str">
        <f t="shared" si="1941"/>
        <v/>
      </c>
      <c r="B6485" s="222">
        <f t="shared" si="1942"/>
        <v>0</v>
      </c>
      <c r="C6485" s="223"/>
      <c r="D6485" s="224" t="str">
        <f t="shared" si="1943"/>
        <v/>
      </c>
      <c r="E6485" s="225"/>
      <c r="F6485" s="226">
        <f t="shared" si="1944"/>
        <v>0</v>
      </c>
      <c r="G6485" s="286">
        <f t="shared" si="1945"/>
        <v>0</v>
      </c>
    </row>
    <row r="6486" spans="1:7" ht="24" customHeight="1" x14ac:dyDescent="0.2">
      <c r="A6486" s="287"/>
      <c r="D6486" s="97"/>
      <c r="E6486" s="98"/>
      <c r="F6486" s="273" t="s">
        <v>32</v>
      </c>
      <c r="G6486" s="288">
        <f>SUBTOTAL(9,G6478:G6485)</f>
        <v>0</v>
      </c>
    </row>
    <row r="6487" spans="1:7" ht="24" customHeight="1" x14ac:dyDescent="0.2">
      <c r="A6487" s="287"/>
      <c r="C6487" s="107" t="s">
        <v>606</v>
      </c>
      <c r="D6487" s="97"/>
      <c r="E6487" s="98"/>
      <c r="G6487" s="289"/>
    </row>
    <row r="6488" spans="1:7" s="229" customFormat="1" ht="24" customHeight="1" x14ac:dyDescent="0.2">
      <c r="A6488" s="224" t="str">
        <f t="shared" ref="A6488:A6496" si="1946">IFERROR(VLOOKUP(C6488,Tabla_Insumos,4,FALSE),"")</f>
        <v/>
      </c>
      <c r="B6488" s="222" t="str">
        <f t="shared" ref="B6488:B6496" si="1947">IFERROR(VLOOKUP(C6488,Tabla_Insumos,5,FALSE),"")</f>
        <v/>
      </c>
      <c r="C6488" s="223"/>
      <c r="D6488" s="224" t="str">
        <f t="shared" ref="D6488:D6496" si="1948">IFERROR(VLOOKUP(C6488,Tabla_Insumos,2,FALSE),"")</f>
        <v/>
      </c>
      <c r="E6488" s="225"/>
      <c r="F6488" s="226">
        <f t="shared" ref="F6488:F6496" si="1949">IFERROR(VLOOKUP(C6488,Tabla_Insumos,3,FALSE),0)</f>
        <v>0</v>
      </c>
      <c r="G6488" s="286">
        <f t="shared" ref="G6488:G6496" si="1950">ROUND(E6488*F6488,2)</f>
        <v>0</v>
      </c>
    </row>
    <row r="6489" spans="1:7" s="229" customFormat="1" ht="24" customHeight="1" x14ac:dyDescent="0.2">
      <c r="A6489" s="224" t="str">
        <f t="shared" si="1946"/>
        <v/>
      </c>
      <c r="B6489" s="222" t="str">
        <f t="shared" si="1947"/>
        <v/>
      </c>
      <c r="C6489" s="223"/>
      <c r="D6489" s="224" t="str">
        <f t="shared" si="1948"/>
        <v/>
      </c>
      <c r="E6489" s="225"/>
      <c r="F6489" s="226">
        <f t="shared" si="1949"/>
        <v>0</v>
      </c>
      <c r="G6489" s="286">
        <f t="shared" si="1950"/>
        <v>0</v>
      </c>
    </row>
    <row r="6490" spans="1:7" s="229" customFormat="1" ht="24" customHeight="1" x14ac:dyDescent="0.2">
      <c r="A6490" s="224" t="str">
        <f t="shared" si="1946"/>
        <v/>
      </c>
      <c r="B6490" s="222" t="str">
        <f t="shared" si="1947"/>
        <v/>
      </c>
      <c r="C6490" s="223"/>
      <c r="D6490" s="224" t="str">
        <f t="shared" si="1948"/>
        <v/>
      </c>
      <c r="E6490" s="225"/>
      <c r="F6490" s="226">
        <f t="shared" si="1949"/>
        <v>0</v>
      </c>
      <c r="G6490" s="286">
        <f t="shared" si="1950"/>
        <v>0</v>
      </c>
    </row>
    <row r="6491" spans="1:7" s="229" customFormat="1" ht="24" customHeight="1" x14ac:dyDescent="0.2">
      <c r="A6491" s="224" t="str">
        <f t="shared" si="1946"/>
        <v/>
      </c>
      <c r="B6491" s="222" t="str">
        <f t="shared" si="1947"/>
        <v/>
      </c>
      <c r="C6491" s="223"/>
      <c r="D6491" s="224" t="str">
        <f t="shared" si="1948"/>
        <v/>
      </c>
      <c r="E6491" s="225"/>
      <c r="F6491" s="226">
        <f t="shared" si="1949"/>
        <v>0</v>
      </c>
      <c r="G6491" s="286">
        <f t="shared" si="1950"/>
        <v>0</v>
      </c>
    </row>
    <row r="6492" spans="1:7" s="229" customFormat="1" ht="24" customHeight="1" x14ac:dyDescent="0.2">
      <c r="A6492" s="224" t="str">
        <f t="shared" si="1946"/>
        <v/>
      </c>
      <c r="B6492" s="222" t="str">
        <f t="shared" si="1947"/>
        <v/>
      </c>
      <c r="C6492" s="223"/>
      <c r="D6492" s="224" t="str">
        <f t="shared" si="1948"/>
        <v/>
      </c>
      <c r="E6492" s="225"/>
      <c r="F6492" s="226">
        <f t="shared" si="1949"/>
        <v>0</v>
      </c>
      <c r="G6492" s="286">
        <f t="shared" si="1950"/>
        <v>0</v>
      </c>
    </row>
    <row r="6493" spans="1:7" s="229" customFormat="1" ht="24" customHeight="1" x14ac:dyDescent="0.2">
      <c r="A6493" s="224" t="str">
        <f t="shared" si="1946"/>
        <v/>
      </c>
      <c r="B6493" s="222" t="str">
        <f t="shared" si="1947"/>
        <v/>
      </c>
      <c r="C6493" s="223"/>
      <c r="D6493" s="224" t="str">
        <f t="shared" si="1948"/>
        <v/>
      </c>
      <c r="E6493" s="225"/>
      <c r="F6493" s="226">
        <f t="shared" si="1949"/>
        <v>0</v>
      </c>
      <c r="G6493" s="286">
        <f t="shared" si="1950"/>
        <v>0</v>
      </c>
    </row>
    <row r="6494" spans="1:7" s="229" customFormat="1" ht="24" customHeight="1" x14ac:dyDescent="0.2">
      <c r="A6494" s="224" t="str">
        <f t="shared" si="1946"/>
        <v/>
      </c>
      <c r="B6494" s="222" t="str">
        <f t="shared" si="1947"/>
        <v/>
      </c>
      <c r="C6494" s="223"/>
      <c r="D6494" s="224" t="str">
        <f t="shared" si="1948"/>
        <v/>
      </c>
      <c r="E6494" s="225"/>
      <c r="F6494" s="226">
        <f t="shared" si="1949"/>
        <v>0</v>
      </c>
      <c r="G6494" s="286">
        <f t="shared" si="1950"/>
        <v>0</v>
      </c>
    </row>
    <row r="6495" spans="1:7" s="229" customFormat="1" ht="24" customHeight="1" x14ac:dyDescent="0.2">
      <c r="A6495" s="224" t="str">
        <f t="shared" si="1946"/>
        <v/>
      </c>
      <c r="B6495" s="222" t="str">
        <f t="shared" si="1947"/>
        <v/>
      </c>
      <c r="C6495" s="223"/>
      <c r="D6495" s="224" t="str">
        <f t="shared" si="1948"/>
        <v/>
      </c>
      <c r="E6495" s="225"/>
      <c r="F6495" s="226">
        <f t="shared" si="1949"/>
        <v>0</v>
      </c>
      <c r="G6495" s="286">
        <f t="shared" si="1950"/>
        <v>0</v>
      </c>
    </row>
    <row r="6496" spans="1:7" s="229" customFormat="1" ht="24" customHeight="1" x14ac:dyDescent="0.2">
      <c r="A6496" s="224" t="str">
        <f t="shared" si="1946"/>
        <v/>
      </c>
      <c r="B6496" s="222" t="str">
        <f t="shared" si="1947"/>
        <v/>
      </c>
      <c r="C6496" s="223"/>
      <c r="D6496" s="224" t="str">
        <f t="shared" si="1948"/>
        <v/>
      </c>
      <c r="E6496" s="225"/>
      <c r="F6496" s="226">
        <f t="shared" si="1949"/>
        <v>0</v>
      </c>
      <c r="G6496" s="286">
        <f t="shared" si="1950"/>
        <v>0</v>
      </c>
    </row>
    <row r="6497" spans="1:123" ht="24" customHeight="1" x14ac:dyDescent="0.2">
      <c r="A6497" s="290"/>
      <c r="B6497" s="97"/>
      <c r="D6497" s="97"/>
      <c r="E6497" s="98"/>
      <c r="F6497" s="273" t="s">
        <v>33</v>
      </c>
      <c r="G6497" s="288">
        <f>SUBTOTAL(9,G6488:G6496)</f>
        <v>0</v>
      </c>
    </row>
    <row r="6498" spans="1:123" ht="24" customHeight="1" x14ac:dyDescent="0.2">
      <c r="A6498" s="291"/>
      <c r="B6498" s="97"/>
      <c r="D6498" s="97"/>
      <c r="E6498" s="98"/>
      <c r="G6498" s="289"/>
    </row>
    <row r="6499" spans="1:123" ht="24" customHeight="1" x14ac:dyDescent="0.2">
      <c r="A6499" s="292" t="str">
        <f>B6457</f>
        <v/>
      </c>
      <c r="B6499" s="293" t="str">
        <f>C6457</f>
        <v/>
      </c>
      <c r="C6499" s="104"/>
      <c r="D6499" s="104" t="s">
        <v>34</v>
      </c>
      <c r="E6499" s="105"/>
      <c r="F6499" s="295" t="s">
        <v>35</v>
      </c>
      <c r="G6499" s="294">
        <f>SUBTOTAL(9,G6462:G6498)</f>
        <v>0</v>
      </c>
    </row>
    <row r="6501" spans="1:123" ht="24" customHeight="1" x14ac:dyDescent="0.2">
      <c r="A6501" s="274" t="s">
        <v>37</v>
      </c>
      <c r="B6501" s="275"/>
      <c r="C6501" s="275"/>
      <c r="D6501" s="275"/>
      <c r="E6501" s="275"/>
      <c r="F6501" s="275"/>
      <c r="G6501" s="276"/>
    </row>
    <row r="6502" spans="1:123" ht="24" customHeight="1" x14ac:dyDescent="0.2">
      <c r="A6502" s="277" t="s">
        <v>602</v>
      </c>
      <c r="B6502" s="93" t="str">
        <f>Comitente</f>
        <v>DIRECCION PROVINCIAL DE ESPACIOS VERDES</v>
      </c>
      <c r="C6502" s="89"/>
      <c r="D6502" s="94"/>
      <c r="E6502" s="94"/>
      <c r="F6502" s="95"/>
      <c r="G6502" s="278"/>
    </row>
    <row r="6503" spans="1:123" ht="24" customHeight="1" x14ac:dyDescent="0.2">
      <c r="A6503" s="277" t="s">
        <v>603</v>
      </c>
      <c r="B6503" s="93">
        <f>Contratista</f>
        <v>0</v>
      </c>
      <c r="C6503" s="90"/>
      <c r="D6503" s="90"/>
      <c r="E6503" s="90"/>
      <c r="F6503" s="96"/>
      <c r="G6503" s="279"/>
    </row>
    <row r="6504" spans="1:123" ht="24" customHeight="1" x14ac:dyDescent="0.2">
      <c r="A6504" s="277" t="s">
        <v>24</v>
      </c>
      <c r="B6504" s="93" t="str">
        <f>Obra</f>
        <v>MANTENIMIENTO DEL ÁREA VERDE Y SISITEMA DE RIEGO DEL 
PARQUE BELGRANO E INFINITO POR DESCUBRIR - RENGLON 3</v>
      </c>
      <c r="C6504" s="90"/>
      <c r="D6504" s="90"/>
      <c r="E6504" s="90"/>
      <c r="F6504" s="96" t="s">
        <v>38</v>
      </c>
      <c r="G6504" s="280">
        <f>Fecha_Base</f>
        <v>44908</v>
      </c>
    </row>
    <row r="6505" spans="1:123" ht="24" customHeight="1" x14ac:dyDescent="0.2">
      <c r="A6505" s="281" t="s">
        <v>601</v>
      </c>
      <c r="B6505" s="91" t="str">
        <f>Ubicación</f>
        <v>CAPITAL</v>
      </c>
      <c r="C6505" s="91"/>
      <c r="D6505" s="97"/>
      <c r="E6505" s="98"/>
      <c r="G6505" s="282"/>
    </row>
    <row r="6506" spans="1:123" ht="24" customHeight="1" x14ac:dyDescent="0.2">
      <c r="A6506" s="281" t="s">
        <v>39</v>
      </c>
      <c r="B6506" s="100" t="str">
        <f>IFERROR(VALUE(LEFT(B6507,FIND(".",B6507)-1)),"")</f>
        <v/>
      </c>
      <c r="C6506" s="92" t="str">
        <f>IFERROR(VLOOKUP(B6506,Tabla_CyP,2,FALSE),"")</f>
        <v/>
      </c>
      <c r="E6506" s="98"/>
      <c r="G6506" s="282"/>
    </row>
    <row r="6507" spans="1:123" ht="24" customHeight="1" x14ac:dyDescent="0.2">
      <c r="A6507" s="281" t="s">
        <v>25</v>
      </c>
      <c r="B6507" s="101" t="str">
        <f>IFERROR(VLOOKUP(COUNTIF($A$1:A6507,"ANALISIS DE PRECIOS"),Tabla_NumeroItem,2,FALSE),"")</f>
        <v/>
      </c>
      <c r="C6507" s="92" t="str">
        <f>IFERROR(VLOOKUP(B6507,Tabla_CyP,2,FALSE),"")</f>
        <v/>
      </c>
      <c r="D6507" s="97"/>
      <c r="E6507" s="98"/>
      <c r="F6507" s="96" t="s">
        <v>26</v>
      </c>
      <c r="G6507" s="283" t="str">
        <f>IFERROR(VLOOKUP(B6507,Tabla_CyP,4,FALSE),"")</f>
        <v/>
      </c>
    </row>
    <row r="6508" spans="1:123" ht="24" customHeight="1" x14ac:dyDescent="0.2">
      <c r="A6508" s="281"/>
      <c r="B6508" s="91"/>
      <c r="D6508" s="97"/>
      <c r="E6508" s="98"/>
      <c r="G6508" s="282"/>
    </row>
    <row r="6509" spans="1:123" ht="24" customHeight="1" x14ac:dyDescent="0.2">
      <c r="A6509" s="331" t="s">
        <v>507</v>
      </c>
      <c r="B6509" s="332"/>
      <c r="C6509" s="333" t="s">
        <v>0</v>
      </c>
      <c r="D6509" s="333" t="s">
        <v>27</v>
      </c>
      <c r="E6509" s="335" t="s">
        <v>28</v>
      </c>
      <c r="F6509" s="337" t="s">
        <v>29</v>
      </c>
      <c r="G6509" s="337" t="s">
        <v>30</v>
      </c>
    </row>
    <row r="6510" spans="1:123" s="97" customFormat="1" ht="24" customHeight="1" x14ac:dyDescent="0.2">
      <c r="A6510" s="102" t="s">
        <v>508</v>
      </c>
      <c r="B6510" s="102" t="s">
        <v>509</v>
      </c>
      <c r="C6510" s="334"/>
      <c r="D6510" s="334"/>
      <c r="E6510" s="336"/>
      <c r="F6510" s="338"/>
      <c r="G6510" s="338"/>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284"/>
      <c r="B6511" s="103"/>
      <c r="C6511" s="143" t="s">
        <v>604</v>
      </c>
      <c r="D6511" s="104"/>
      <c r="E6511" s="105"/>
      <c r="F6511" s="106"/>
      <c r="G6511" s="285"/>
    </row>
    <row r="6512" spans="1:123" s="229" customFormat="1" ht="24" customHeight="1" x14ac:dyDescent="0.2">
      <c r="A6512" s="224" t="str">
        <f t="shared" ref="A6512:A6525" si="1951">IFERROR(VLOOKUP(C6512,Tabla_Insumos,4,FALSE),"")</f>
        <v/>
      </c>
      <c r="B6512" s="222" t="str">
        <f>IFERROR(VLOOKUP(C6512,Tabla_Insumos,5,FALSE),"")</f>
        <v/>
      </c>
      <c r="C6512" s="223"/>
      <c r="D6512" s="224" t="str">
        <f t="shared" ref="D6512:D6525" si="1952">IFERROR(VLOOKUP(C6512,Tabla_Insumos,2,FALSE),"")</f>
        <v/>
      </c>
      <c r="E6512" s="225"/>
      <c r="F6512" s="226">
        <f t="shared" ref="F6512:F6525" si="1953">IFERROR(VLOOKUP(C6512,Tabla_Insumos,3,FALSE),0)</f>
        <v>0</v>
      </c>
      <c r="G6512" s="286">
        <f>ROUND(E6512*F6512,2)</f>
        <v>0</v>
      </c>
    </row>
    <row r="6513" spans="1:7" s="229" customFormat="1" ht="24" customHeight="1" x14ac:dyDescent="0.2">
      <c r="A6513" s="224" t="str">
        <f t="shared" si="1951"/>
        <v/>
      </c>
      <c r="B6513" s="222" t="str">
        <f t="shared" ref="B6513:B6525" si="1954">IFERROR(VLOOKUP(C6513,Tabla_Insumos,5,FALSE),"")</f>
        <v/>
      </c>
      <c r="C6513" s="223"/>
      <c r="D6513" s="224" t="str">
        <f t="shared" si="1952"/>
        <v/>
      </c>
      <c r="E6513" s="225"/>
      <c r="F6513" s="226">
        <f t="shared" si="1953"/>
        <v>0</v>
      </c>
      <c r="G6513" s="286">
        <f t="shared" ref="G6513:G6525" si="1955">ROUND(E6513*F6513,2)</f>
        <v>0</v>
      </c>
    </row>
    <row r="6514" spans="1:7" s="229" customFormat="1" ht="24" customHeight="1" x14ac:dyDescent="0.2">
      <c r="A6514" s="224" t="str">
        <f t="shared" si="1951"/>
        <v/>
      </c>
      <c r="B6514" s="222" t="str">
        <f t="shared" si="1954"/>
        <v/>
      </c>
      <c r="C6514" s="223"/>
      <c r="D6514" s="224" t="str">
        <f t="shared" si="1952"/>
        <v/>
      </c>
      <c r="E6514" s="225"/>
      <c r="F6514" s="226">
        <f t="shared" si="1953"/>
        <v>0</v>
      </c>
      <c r="G6514" s="286">
        <f t="shared" si="1955"/>
        <v>0</v>
      </c>
    </row>
    <row r="6515" spans="1:7" s="229" customFormat="1" ht="24" customHeight="1" x14ac:dyDescent="0.2">
      <c r="A6515" s="224" t="str">
        <f t="shared" si="1951"/>
        <v/>
      </c>
      <c r="B6515" s="222" t="str">
        <f t="shared" si="1954"/>
        <v/>
      </c>
      <c r="C6515" s="223"/>
      <c r="D6515" s="224" t="str">
        <f t="shared" si="1952"/>
        <v/>
      </c>
      <c r="E6515" s="225"/>
      <c r="F6515" s="226">
        <f t="shared" si="1953"/>
        <v>0</v>
      </c>
      <c r="G6515" s="286">
        <f t="shared" si="1955"/>
        <v>0</v>
      </c>
    </row>
    <row r="6516" spans="1:7" s="229" customFormat="1" ht="24" customHeight="1" x14ac:dyDescent="0.2">
      <c r="A6516" s="224" t="str">
        <f t="shared" si="1951"/>
        <v/>
      </c>
      <c r="B6516" s="222" t="str">
        <f t="shared" si="1954"/>
        <v/>
      </c>
      <c r="C6516" s="223"/>
      <c r="D6516" s="224" t="str">
        <f t="shared" si="1952"/>
        <v/>
      </c>
      <c r="E6516" s="225"/>
      <c r="F6516" s="226">
        <f t="shared" si="1953"/>
        <v>0</v>
      </c>
      <c r="G6516" s="286">
        <f t="shared" si="1955"/>
        <v>0</v>
      </c>
    </row>
    <row r="6517" spans="1:7" s="229" customFormat="1" ht="24" customHeight="1" x14ac:dyDescent="0.2">
      <c r="A6517" s="224" t="str">
        <f t="shared" si="1951"/>
        <v/>
      </c>
      <c r="B6517" s="222" t="str">
        <f t="shared" si="1954"/>
        <v/>
      </c>
      <c r="C6517" s="223"/>
      <c r="D6517" s="224" t="str">
        <f t="shared" si="1952"/>
        <v/>
      </c>
      <c r="E6517" s="225"/>
      <c r="F6517" s="226">
        <f t="shared" si="1953"/>
        <v>0</v>
      </c>
      <c r="G6517" s="286">
        <f t="shared" si="1955"/>
        <v>0</v>
      </c>
    </row>
    <row r="6518" spans="1:7" s="229" customFormat="1" ht="24" customHeight="1" x14ac:dyDescent="0.2">
      <c r="A6518" s="224" t="str">
        <f t="shared" si="1951"/>
        <v/>
      </c>
      <c r="B6518" s="222" t="str">
        <f t="shared" si="1954"/>
        <v/>
      </c>
      <c r="C6518" s="223"/>
      <c r="D6518" s="224" t="str">
        <f t="shared" si="1952"/>
        <v/>
      </c>
      <c r="E6518" s="225"/>
      <c r="F6518" s="226">
        <f t="shared" si="1953"/>
        <v>0</v>
      </c>
      <c r="G6518" s="286">
        <f t="shared" si="1955"/>
        <v>0</v>
      </c>
    </row>
    <row r="6519" spans="1:7" s="229" customFormat="1" ht="24" customHeight="1" x14ac:dyDescent="0.2">
      <c r="A6519" s="224" t="str">
        <f t="shared" si="1951"/>
        <v/>
      </c>
      <c r="B6519" s="222" t="str">
        <f t="shared" si="1954"/>
        <v/>
      </c>
      <c r="C6519" s="223"/>
      <c r="D6519" s="224" t="str">
        <f t="shared" si="1952"/>
        <v/>
      </c>
      <c r="E6519" s="225"/>
      <c r="F6519" s="226">
        <f t="shared" si="1953"/>
        <v>0</v>
      </c>
      <c r="G6519" s="286">
        <f t="shared" si="1955"/>
        <v>0</v>
      </c>
    </row>
    <row r="6520" spans="1:7" s="229" customFormat="1" ht="24" customHeight="1" x14ac:dyDescent="0.2">
      <c r="A6520" s="224" t="str">
        <f t="shared" si="1951"/>
        <v/>
      </c>
      <c r="B6520" s="222" t="str">
        <f t="shared" si="1954"/>
        <v/>
      </c>
      <c r="C6520" s="223"/>
      <c r="D6520" s="224" t="str">
        <f t="shared" si="1952"/>
        <v/>
      </c>
      <c r="E6520" s="225"/>
      <c r="F6520" s="226">
        <f t="shared" si="1953"/>
        <v>0</v>
      </c>
      <c r="G6520" s="286">
        <f t="shared" si="1955"/>
        <v>0</v>
      </c>
    </row>
    <row r="6521" spans="1:7" s="229" customFormat="1" ht="24" customHeight="1" x14ac:dyDescent="0.2">
      <c r="A6521" s="224" t="str">
        <f t="shared" si="1951"/>
        <v/>
      </c>
      <c r="B6521" s="222" t="str">
        <f t="shared" si="1954"/>
        <v/>
      </c>
      <c r="C6521" s="223"/>
      <c r="D6521" s="224" t="str">
        <f t="shared" si="1952"/>
        <v/>
      </c>
      <c r="E6521" s="225"/>
      <c r="F6521" s="226">
        <f t="shared" si="1953"/>
        <v>0</v>
      </c>
      <c r="G6521" s="286">
        <f t="shared" si="1955"/>
        <v>0</v>
      </c>
    </row>
    <row r="6522" spans="1:7" s="229" customFormat="1" ht="24" customHeight="1" x14ac:dyDescent="0.2">
      <c r="A6522" s="224" t="str">
        <f t="shared" si="1951"/>
        <v/>
      </c>
      <c r="B6522" s="222" t="str">
        <f t="shared" si="1954"/>
        <v/>
      </c>
      <c r="C6522" s="223"/>
      <c r="D6522" s="224" t="str">
        <f t="shared" si="1952"/>
        <v/>
      </c>
      <c r="E6522" s="225"/>
      <c r="F6522" s="226">
        <f t="shared" si="1953"/>
        <v>0</v>
      </c>
      <c r="G6522" s="286">
        <f t="shared" si="1955"/>
        <v>0</v>
      </c>
    </row>
    <row r="6523" spans="1:7" s="229" customFormat="1" ht="24" customHeight="1" x14ac:dyDescent="0.2">
      <c r="A6523" s="224" t="str">
        <f t="shared" si="1951"/>
        <v/>
      </c>
      <c r="B6523" s="222" t="str">
        <f t="shared" si="1954"/>
        <v/>
      </c>
      <c r="C6523" s="223"/>
      <c r="D6523" s="224" t="str">
        <f t="shared" si="1952"/>
        <v/>
      </c>
      <c r="E6523" s="225"/>
      <c r="F6523" s="226">
        <f t="shared" si="1953"/>
        <v>0</v>
      </c>
      <c r="G6523" s="286">
        <f t="shared" si="1955"/>
        <v>0</v>
      </c>
    </row>
    <row r="6524" spans="1:7" s="229" customFormat="1" ht="24" customHeight="1" x14ac:dyDescent="0.2">
      <c r="A6524" s="224" t="str">
        <f t="shared" si="1951"/>
        <v/>
      </c>
      <c r="B6524" s="222" t="str">
        <f t="shared" si="1954"/>
        <v/>
      </c>
      <c r="C6524" s="223"/>
      <c r="D6524" s="224" t="str">
        <f t="shared" si="1952"/>
        <v/>
      </c>
      <c r="E6524" s="225"/>
      <c r="F6524" s="226">
        <f t="shared" si="1953"/>
        <v>0</v>
      </c>
      <c r="G6524" s="286">
        <f t="shared" si="1955"/>
        <v>0</v>
      </c>
    </row>
    <row r="6525" spans="1:7" s="229" customFormat="1" ht="24" customHeight="1" x14ac:dyDescent="0.2">
      <c r="A6525" s="224" t="str">
        <f t="shared" si="1951"/>
        <v/>
      </c>
      <c r="B6525" s="222" t="str">
        <f t="shared" si="1954"/>
        <v/>
      </c>
      <c r="C6525" s="223"/>
      <c r="D6525" s="224" t="str">
        <f t="shared" si="1952"/>
        <v/>
      </c>
      <c r="E6525" s="225"/>
      <c r="F6525" s="227">
        <f t="shared" si="1953"/>
        <v>0</v>
      </c>
      <c r="G6525" s="286">
        <f t="shared" si="1955"/>
        <v>0</v>
      </c>
    </row>
    <row r="6526" spans="1:7" ht="24" customHeight="1" x14ac:dyDescent="0.2">
      <c r="A6526" s="287"/>
      <c r="D6526" s="97"/>
      <c r="E6526" s="98"/>
      <c r="F6526" s="273" t="s">
        <v>31</v>
      </c>
      <c r="G6526" s="288">
        <f>SUBTOTAL(9,G6512:G6525)</f>
        <v>0</v>
      </c>
    </row>
    <row r="6527" spans="1:7" ht="24" customHeight="1" x14ac:dyDescent="0.2">
      <c r="A6527" s="287"/>
      <c r="C6527" s="107" t="s">
        <v>605</v>
      </c>
      <c r="D6527" s="97"/>
      <c r="E6527" s="98"/>
      <c r="G6527" s="289"/>
    </row>
    <row r="6528" spans="1:7" s="229" customFormat="1" ht="24" customHeight="1" x14ac:dyDescent="0.2">
      <c r="A6528" s="224" t="str">
        <f t="shared" ref="A6528:A6535" si="1956">IFERROR(VLOOKUP(C6528,Tabla_Insumos,4,FALSE),"")</f>
        <v/>
      </c>
      <c r="B6528" s="222">
        <f t="shared" ref="B6528:B6535" si="1957">IFERROR(VLOOKUP(A6528,Tabla_Indices,5,FALSE),"")</f>
        <v>0</v>
      </c>
      <c r="C6528" s="223"/>
      <c r="D6528" s="224" t="str">
        <f t="shared" ref="D6528:D6535" si="1958">IFERROR(VLOOKUP(C6528,Tabla_Insumos,2,FALSE),"")</f>
        <v/>
      </c>
      <c r="E6528" s="225"/>
      <c r="F6528" s="228">
        <f t="shared" ref="F6528:F6535" si="1959">IFERROR(VLOOKUP(C6528,Tabla_Insumos,3,FALSE),0)</f>
        <v>0</v>
      </c>
      <c r="G6528" s="286">
        <f>ROUND(E6528*F6528,2)</f>
        <v>0</v>
      </c>
    </row>
    <row r="6529" spans="1:7" s="229" customFormat="1" ht="24" customHeight="1" x14ac:dyDescent="0.2">
      <c r="A6529" s="224" t="str">
        <f t="shared" si="1956"/>
        <v/>
      </c>
      <c r="B6529" s="222">
        <f t="shared" si="1957"/>
        <v>0</v>
      </c>
      <c r="C6529" s="223"/>
      <c r="D6529" s="224" t="str">
        <f t="shared" si="1958"/>
        <v/>
      </c>
      <c r="E6529" s="225"/>
      <c r="F6529" s="228">
        <f t="shared" si="1959"/>
        <v>0</v>
      </c>
      <c r="G6529" s="286">
        <f>ROUND(E6529*F6529,2)</f>
        <v>0</v>
      </c>
    </row>
    <row r="6530" spans="1:7" s="229" customFormat="1" ht="24" customHeight="1" x14ac:dyDescent="0.2">
      <c r="A6530" s="224" t="str">
        <f t="shared" si="1956"/>
        <v/>
      </c>
      <c r="B6530" s="222">
        <f t="shared" si="1957"/>
        <v>0</v>
      </c>
      <c r="C6530" s="223"/>
      <c r="D6530" s="224" t="str">
        <f t="shared" si="1958"/>
        <v/>
      </c>
      <c r="E6530" s="225"/>
      <c r="F6530" s="228">
        <f t="shared" si="1959"/>
        <v>0</v>
      </c>
      <c r="G6530" s="286">
        <f t="shared" ref="G6530:G6535" si="1960">ROUND(E6530*F6530,2)</f>
        <v>0</v>
      </c>
    </row>
    <row r="6531" spans="1:7" s="229" customFormat="1" ht="24" customHeight="1" x14ac:dyDescent="0.2">
      <c r="A6531" s="224" t="str">
        <f t="shared" si="1956"/>
        <v/>
      </c>
      <c r="B6531" s="222">
        <f t="shared" si="1957"/>
        <v>0</v>
      </c>
      <c r="C6531" s="223"/>
      <c r="D6531" s="224" t="str">
        <f t="shared" si="1958"/>
        <v/>
      </c>
      <c r="E6531" s="225"/>
      <c r="F6531" s="228">
        <f t="shared" si="1959"/>
        <v>0</v>
      </c>
      <c r="G6531" s="286">
        <f t="shared" si="1960"/>
        <v>0</v>
      </c>
    </row>
    <row r="6532" spans="1:7" s="229" customFormat="1" ht="24" customHeight="1" x14ac:dyDescent="0.2">
      <c r="A6532" s="224" t="str">
        <f t="shared" si="1956"/>
        <v/>
      </c>
      <c r="B6532" s="222">
        <f t="shared" si="1957"/>
        <v>0</v>
      </c>
      <c r="C6532" s="223"/>
      <c r="D6532" s="224" t="str">
        <f t="shared" si="1958"/>
        <v/>
      </c>
      <c r="E6532" s="225"/>
      <c r="F6532" s="226">
        <f t="shared" si="1959"/>
        <v>0</v>
      </c>
      <c r="G6532" s="286">
        <f t="shared" si="1960"/>
        <v>0</v>
      </c>
    </row>
    <row r="6533" spans="1:7" s="229" customFormat="1" ht="24" customHeight="1" x14ac:dyDescent="0.2">
      <c r="A6533" s="224" t="str">
        <f t="shared" si="1956"/>
        <v/>
      </c>
      <c r="B6533" s="222">
        <f t="shared" si="1957"/>
        <v>0</v>
      </c>
      <c r="C6533" s="223"/>
      <c r="D6533" s="224" t="str">
        <f t="shared" si="1958"/>
        <v/>
      </c>
      <c r="E6533" s="225"/>
      <c r="F6533" s="226">
        <f t="shared" si="1959"/>
        <v>0</v>
      </c>
      <c r="G6533" s="286">
        <f t="shared" si="1960"/>
        <v>0</v>
      </c>
    </row>
    <row r="6534" spans="1:7" s="229" customFormat="1" ht="24" customHeight="1" x14ac:dyDescent="0.2">
      <c r="A6534" s="224" t="str">
        <f t="shared" si="1956"/>
        <v/>
      </c>
      <c r="B6534" s="222">
        <f t="shared" si="1957"/>
        <v>0</v>
      </c>
      <c r="C6534" s="223"/>
      <c r="D6534" s="224" t="str">
        <f t="shared" si="1958"/>
        <v/>
      </c>
      <c r="E6534" s="225"/>
      <c r="F6534" s="226">
        <f t="shared" si="1959"/>
        <v>0</v>
      </c>
      <c r="G6534" s="286">
        <f t="shared" si="1960"/>
        <v>0</v>
      </c>
    </row>
    <row r="6535" spans="1:7" s="229" customFormat="1" ht="24" customHeight="1" x14ac:dyDescent="0.2">
      <c r="A6535" s="224" t="str">
        <f t="shared" si="1956"/>
        <v/>
      </c>
      <c r="B6535" s="222">
        <f t="shared" si="1957"/>
        <v>0</v>
      </c>
      <c r="C6535" s="223"/>
      <c r="D6535" s="224" t="str">
        <f t="shared" si="1958"/>
        <v/>
      </c>
      <c r="E6535" s="225"/>
      <c r="F6535" s="226">
        <f t="shared" si="1959"/>
        <v>0</v>
      </c>
      <c r="G6535" s="286">
        <f t="shared" si="1960"/>
        <v>0</v>
      </c>
    </row>
    <row r="6536" spans="1:7" ht="24" customHeight="1" x14ac:dyDescent="0.2">
      <c r="A6536" s="287"/>
      <c r="D6536" s="97"/>
      <c r="E6536" s="98"/>
      <c r="F6536" s="273" t="s">
        <v>32</v>
      </c>
      <c r="G6536" s="288">
        <f>SUBTOTAL(9,G6528:G6535)</f>
        <v>0</v>
      </c>
    </row>
    <row r="6537" spans="1:7" ht="24" customHeight="1" x14ac:dyDescent="0.2">
      <c r="A6537" s="287"/>
      <c r="C6537" s="107" t="s">
        <v>606</v>
      </c>
      <c r="D6537" s="97"/>
      <c r="E6537" s="98"/>
      <c r="G6537" s="289"/>
    </row>
    <row r="6538" spans="1:7" s="229" customFormat="1" ht="24" customHeight="1" x14ac:dyDescent="0.2">
      <c r="A6538" s="224" t="str">
        <f t="shared" ref="A6538:A6546" si="1961">IFERROR(VLOOKUP(C6538,Tabla_Insumos,4,FALSE),"")</f>
        <v/>
      </c>
      <c r="B6538" s="222" t="str">
        <f t="shared" ref="B6538:B6546" si="1962">IFERROR(VLOOKUP(C6538,Tabla_Insumos,5,FALSE),"")</f>
        <v/>
      </c>
      <c r="C6538" s="223"/>
      <c r="D6538" s="224" t="str">
        <f t="shared" ref="D6538:D6546" si="1963">IFERROR(VLOOKUP(C6538,Tabla_Insumos,2,FALSE),"")</f>
        <v/>
      </c>
      <c r="E6538" s="225"/>
      <c r="F6538" s="226">
        <f t="shared" ref="F6538:F6546" si="1964">IFERROR(VLOOKUP(C6538,Tabla_Insumos,3,FALSE),0)</f>
        <v>0</v>
      </c>
      <c r="G6538" s="286">
        <f t="shared" ref="G6538:G6546" si="1965">ROUND(E6538*F6538,2)</f>
        <v>0</v>
      </c>
    </row>
    <row r="6539" spans="1:7" s="229" customFormat="1" ht="24" customHeight="1" x14ac:dyDescent="0.2">
      <c r="A6539" s="224" t="str">
        <f t="shared" si="1961"/>
        <v/>
      </c>
      <c r="B6539" s="222" t="str">
        <f t="shared" si="1962"/>
        <v/>
      </c>
      <c r="C6539" s="223"/>
      <c r="D6539" s="224" t="str">
        <f t="shared" si="1963"/>
        <v/>
      </c>
      <c r="E6539" s="225"/>
      <c r="F6539" s="226">
        <f t="shared" si="1964"/>
        <v>0</v>
      </c>
      <c r="G6539" s="286">
        <f t="shared" si="1965"/>
        <v>0</v>
      </c>
    </row>
    <row r="6540" spans="1:7" s="229" customFormat="1" ht="24" customHeight="1" x14ac:dyDescent="0.2">
      <c r="A6540" s="224" t="str">
        <f t="shared" si="1961"/>
        <v/>
      </c>
      <c r="B6540" s="222" t="str">
        <f t="shared" si="1962"/>
        <v/>
      </c>
      <c r="C6540" s="223"/>
      <c r="D6540" s="224" t="str">
        <f t="shared" si="1963"/>
        <v/>
      </c>
      <c r="E6540" s="225"/>
      <c r="F6540" s="226">
        <f t="shared" si="1964"/>
        <v>0</v>
      </c>
      <c r="G6540" s="286">
        <f t="shared" si="1965"/>
        <v>0</v>
      </c>
    </row>
    <row r="6541" spans="1:7" s="229" customFormat="1" ht="24" customHeight="1" x14ac:dyDescent="0.2">
      <c r="A6541" s="224" t="str">
        <f t="shared" si="1961"/>
        <v/>
      </c>
      <c r="B6541" s="222" t="str">
        <f t="shared" si="1962"/>
        <v/>
      </c>
      <c r="C6541" s="223"/>
      <c r="D6541" s="224" t="str">
        <f t="shared" si="1963"/>
        <v/>
      </c>
      <c r="E6541" s="225"/>
      <c r="F6541" s="226">
        <f t="shared" si="1964"/>
        <v>0</v>
      </c>
      <c r="G6541" s="286">
        <f t="shared" si="1965"/>
        <v>0</v>
      </c>
    </row>
    <row r="6542" spans="1:7" s="229" customFormat="1" ht="24" customHeight="1" x14ac:dyDescent="0.2">
      <c r="A6542" s="224" t="str">
        <f t="shared" si="1961"/>
        <v/>
      </c>
      <c r="B6542" s="222" t="str">
        <f t="shared" si="1962"/>
        <v/>
      </c>
      <c r="C6542" s="223"/>
      <c r="D6542" s="224" t="str">
        <f t="shared" si="1963"/>
        <v/>
      </c>
      <c r="E6542" s="225"/>
      <c r="F6542" s="226">
        <f t="shared" si="1964"/>
        <v>0</v>
      </c>
      <c r="G6542" s="286">
        <f t="shared" si="1965"/>
        <v>0</v>
      </c>
    </row>
    <row r="6543" spans="1:7" s="229" customFormat="1" ht="24" customHeight="1" x14ac:dyDescent="0.2">
      <c r="A6543" s="224" t="str">
        <f t="shared" si="1961"/>
        <v/>
      </c>
      <c r="B6543" s="222" t="str">
        <f t="shared" si="1962"/>
        <v/>
      </c>
      <c r="C6543" s="223"/>
      <c r="D6543" s="224" t="str">
        <f t="shared" si="1963"/>
        <v/>
      </c>
      <c r="E6543" s="225"/>
      <c r="F6543" s="226">
        <f t="shared" si="1964"/>
        <v>0</v>
      </c>
      <c r="G6543" s="286">
        <f t="shared" si="1965"/>
        <v>0</v>
      </c>
    </row>
    <row r="6544" spans="1:7" s="229" customFormat="1" ht="24" customHeight="1" x14ac:dyDescent="0.2">
      <c r="A6544" s="224" t="str">
        <f t="shared" si="1961"/>
        <v/>
      </c>
      <c r="B6544" s="222" t="str">
        <f t="shared" si="1962"/>
        <v/>
      </c>
      <c r="C6544" s="223"/>
      <c r="D6544" s="224" t="str">
        <f t="shared" si="1963"/>
        <v/>
      </c>
      <c r="E6544" s="225"/>
      <c r="F6544" s="226">
        <f t="shared" si="1964"/>
        <v>0</v>
      </c>
      <c r="G6544" s="286">
        <f t="shared" si="1965"/>
        <v>0</v>
      </c>
    </row>
    <row r="6545" spans="1:123" s="229" customFormat="1" ht="24" customHeight="1" x14ac:dyDescent="0.2">
      <c r="A6545" s="224" t="str">
        <f t="shared" si="1961"/>
        <v/>
      </c>
      <c r="B6545" s="222" t="str">
        <f t="shared" si="1962"/>
        <v/>
      </c>
      <c r="C6545" s="223"/>
      <c r="D6545" s="224" t="str">
        <f t="shared" si="1963"/>
        <v/>
      </c>
      <c r="E6545" s="225"/>
      <c r="F6545" s="226">
        <f t="shared" si="1964"/>
        <v>0</v>
      </c>
      <c r="G6545" s="286">
        <f t="shared" si="1965"/>
        <v>0</v>
      </c>
    </row>
    <row r="6546" spans="1:123" s="229" customFormat="1" ht="24" customHeight="1" x14ac:dyDescent="0.2">
      <c r="A6546" s="224" t="str">
        <f t="shared" si="1961"/>
        <v/>
      </c>
      <c r="B6546" s="222" t="str">
        <f t="shared" si="1962"/>
        <v/>
      </c>
      <c r="C6546" s="223"/>
      <c r="D6546" s="224" t="str">
        <f t="shared" si="1963"/>
        <v/>
      </c>
      <c r="E6546" s="225"/>
      <c r="F6546" s="226">
        <f t="shared" si="1964"/>
        <v>0</v>
      </c>
      <c r="G6546" s="286">
        <f t="shared" si="1965"/>
        <v>0</v>
      </c>
    </row>
    <row r="6547" spans="1:123" ht="24" customHeight="1" x14ac:dyDescent="0.2">
      <c r="A6547" s="290"/>
      <c r="B6547" s="97"/>
      <c r="D6547" s="97"/>
      <c r="E6547" s="98"/>
      <c r="F6547" s="273" t="s">
        <v>33</v>
      </c>
      <c r="G6547" s="288">
        <f>SUBTOTAL(9,G6538:G6546)</f>
        <v>0</v>
      </c>
    </row>
    <row r="6548" spans="1:123" ht="24" customHeight="1" x14ac:dyDescent="0.2">
      <c r="A6548" s="291"/>
      <c r="B6548" s="97"/>
      <c r="D6548" s="97"/>
      <c r="E6548" s="98"/>
      <c r="G6548" s="289"/>
    </row>
    <row r="6549" spans="1:123" ht="24" customHeight="1" x14ac:dyDescent="0.2">
      <c r="A6549" s="292" t="str">
        <f>B6507</f>
        <v/>
      </c>
      <c r="B6549" s="293" t="str">
        <f>C6507</f>
        <v/>
      </c>
      <c r="C6549" s="104"/>
      <c r="D6549" s="104" t="s">
        <v>34</v>
      </c>
      <c r="E6549" s="105"/>
      <c r="F6549" s="295" t="s">
        <v>35</v>
      </c>
      <c r="G6549" s="294">
        <f>SUBTOTAL(9,G6512:G6548)</f>
        <v>0</v>
      </c>
    </row>
    <row r="6551" spans="1:123" ht="24" customHeight="1" x14ac:dyDescent="0.2">
      <c r="A6551" s="274" t="s">
        <v>37</v>
      </c>
      <c r="B6551" s="275"/>
      <c r="C6551" s="275"/>
      <c r="D6551" s="275"/>
      <c r="E6551" s="275"/>
      <c r="F6551" s="275"/>
      <c r="G6551" s="276"/>
    </row>
    <row r="6552" spans="1:123" ht="24" customHeight="1" x14ac:dyDescent="0.2">
      <c r="A6552" s="277" t="s">
        <v>602</v>
      </c>
      <c r="B6552" s="93" t="str">
        <f>Comitente</f>
        <v>DIRECCION PROVINCIAL DE ESPACIOS VERDES</v>
      </c>
      <c r="C6552" s="89"/>
      <c r="D6552" s="94"/>
      <c r="E6552" s="94"/>
      <c r="F6552" s="95"/>
      <c r="G6552" s="278"/>
    </row>
    <row r="6553" spans="1:123" ht="24" customHeight="1" x14ac:dyDescent="0.2">
      <c r="A6553" s="277" t="s">
        <v>603</v>
      </c>
      <c r="B6553" s="93">
        <f>Contratista</f>
        <v>0</v>
      </c>
      <c r="C6553" s="90"/>
      <c r="D6553" s="90"/>
      <c r="E6553" s="90"/>
      <c r="F6553" s="96"/>
      <c r="G6553" s="279"/>
    </row>
    <row r="6554" spans="1:123" ht="24" customHeight="1" x14ac:dyDescent="0.2">
      <c r="A6554" s="277" t="s">
        <v>24</v>
      </c>
      <c r="B6554" s="93" t="str">
        <f>Obra</f>
        <v>MANTENIMIENTO DEL ÁREA VERDE Y SISITEMA DE RIEGO DEL 
PARQUE BELGRANO E INFINITO POR DESCUBRIR - RENGLON 3</v>
      </c>
      <c r="C6554" s="90"/>
      <c r="D6554" s="90"/>
      <c r="E6554" s="90"/>
      <c r="F6554" s="96" t="s">
        <v>38</v>
      </c>
      <c r="G6554" s="280">
        <f>Fecha_Base</f>
        <v>44908</v>
      </c>
    </row>
    <row r="6555" spans="1:123" ht="24" customHeight="1" x14ac:dyDescent="0.2">
      <c r="A6555" s="281" t="s">
        <v>601</v>
      </c>
      <c r="B6555" s="91" t="str">
        <f>Ubicación</f>
        <v>CAPITAL</v>
      </c>
      <c r="C6555" s="91"/>
      <c r="D6555" s="97"/>
      <c r="E6555" s="98"/>
      <c r="G6555" s="282"/>
    </row>
    <row r="6556" spans="1:123" ht="24" customHeight="1" x14ac:dyDescent="0.2">
      <c r="A6556" s="281" t="s">
        <v>39</v>
      </c>
      <c r="B6556" s="100" t="str">
        <f>IFERROR(VALUE(LEFT(B6557,FIND(".",B6557)-1)),"")</f>
        <v/>
      </c>
      <c r="C6556" s="92" t="str">
        <f>IFERROR(VLOOKUP(B6556,Tabla_CyP,2,FALSE),"")</f>
        <v/>
      </c>
      <c r="E6556" s="98"/>
      <c r="G6556" s="282"/>
    </row>
    <row r="6557" spans="1:123" ht="24" customHeight="1" x14ac:dyDescent="0.2">
      <c r="A6557" s="281" t="s">
        <v>25</v>
      </c>
      <c r="B6557" s="101" t="str">
        <f>IFERROR(VLOOKUP(COUNTIF($A$1:A6557,"ANALISIS DE PRECIOS"),Tabla_NumeroItem,2,FALSE),"")</f>
        <v/>
      </c>
      <c r="C6557" s="92" t="str">
        <f>IFERROR(VLOOKUP(B6557,Tabla_CyP,2,FALSE),"")</f>
        <v/>
      </c>
      <c r="D6557" s="97"/>
      <c r="E6557" s="98"/>
      <c r="F6557" s="96" t="s">
        <v>26</v>
      </c>
      <c r="G6557" s="283" t="str">
        <f>IFERROR(VLOOKUP(B6557,Tabla_CyP,4,FALSE),"")</f>
        <v/>
      </c>
    </row>
    <row r="6558" spans="1:123" ht="24" customHeight="1" x14ac:dyDescent="0.2">
      <c r="A6558" s="281"/>
      <c r="B6558" s="91"/>
      <c r="D6558" s="97"/>
      <c r="E6558" s="98"/>
      <c r="G6558" s="282"/>
    </row>
    <row r="6559" spans="1:123" ht="24" customHeight="1" x14ac:dyDescent="0.2">
      <c r="A6559" s="331" t="s">
        <v>507</v>
      </c>
      <c r="B6559" s="332"/>
      <c r="C6559" s="333" t="s">
        <v>0</v>
      </c>
      <c r="D6559" s="333" t="s">
        <v>27</v>
      </c>
      <c r="E6559" s="335" t="s">
        <v>28</v>
      </c>
      <c r="F6559" s="337" t="s">
        <v>29</v>
      </c>
      <c r="G6559" s="337" t="s">
        <v>30</v>
      </c>
    </row>
    <row r="6560" spans="1:123" s="97" customFormat="1" ht="24" customHeight="1" x14ac:dyDescent="0.2">
      <c r="A6560" s="102" t="s">
        <v>508</v>
      </c>
      <c r="B6560" s="102" t="s">
        <v>509</v>
      </c>
      <c r="C6560" s="334"/>
      <c r="D6560" s="334"/>
      <c r="E6560" s="336"/>
      <c r="F6560" s="338"/>
      <c r="G6560" s="338"/>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284"/>
      <c r="B6561" s="103"/>
      <c r="C6561" s="143" t="s">
        <v>604</v>
      </c>
      <c r="D6561" s="104"/>
      <c r="E6561" s="105"/>
      <c r="F6561" s="106"/>
      <c r="G6561" s="285"/>
    </row>
    <row r="6562" spans="1:7" s="229" customFormat="1" ht="24" customHeight="1" x14ac:dyDescent="0.2">
      <c r="A6562" s="224" t="str">
        <f t="shared" ref="A6562:A6575" si="1966">IFERROR(VLOOKUP(C6562,Tabla_Insumos,4,FALSE),"")</f>
        <v/>
      </c>
      <c r="B6562" s="222" t="str">
        <f>IFERROR(VLOOKUP(C6562,Tabla_Insumos,5,FALSE),"")</f>
        <v/>
      </c>
      <c r="C6562" s="223"/>
      <c r="D6562" s="224" t="str">
        <f t="shared" ref="D6562:D6575" si="1967">IFERROR(VLOOKUP(C6562,Tabla_Insumos,2,FALSE),"")</f>
        <v/>
      </c>
      <c r="E6562" s="225"/>
      <c r="F6562" s="226">
        <f t="shared" ref="F6562:F6575" si="1968">IFERROR(VLOOKUP(C6562,Tabla_Insumos,3,FALSE),0)</f>
        <v>0</v>
      </c>
      <c r="G6562" s="286">
        <f>ROUND(E6562*F6562,2)</f>
        <v>0</v>
      </c>
    </row>
    <row r="6563" spans="1:7" s="229" customFormat="1" ht="24" customHeight="1" x14ac:dyDescent="0.2">
      <c r="A6563" s="224" t="str">
        <f t="shared" si="1966"/>
        <v/>
      </c>
      <c r="B6563" s="222" t="str">
        <f t="shared" ref="B6563:B6575" si="1969">IFERROR(VLOOKUP(C6563,Tabla_Insumos,5,FALSE),"")</f>
        <v/>
      </c>
      <c r="C6563" s="223"/>
      <c r="D6563" s="224" t="str">
        <f t="shared" si="1967"/>
        <v/>
      </c>
      <c r="E6563" s="225"/>
      <c r="F6563" s="226">
        <f t="shared" si="1968"/>
        <v>0</v>
      </c>
      <c r="G6563" s="286">
        <f t="shared" ref="G6563:G6575" si="1970">ROUND(E6563*F6563,2)</f>
        <v>0</v>
      </c>
    </row>
    <row r="6564" spans="1:7" s="229" customFormat="1" ht="24" customHeight="1" x14ac:dyDescent="0.2">
      <c r="A6564" s="224" t="str">
        <f t="shared" si="1966"/>
        <v/>
      </c>
      <c r="B6564" s="222" t="str">
        <f t="shared" si="1969"/>
        <v/>
      </c>
      <c r="C6564" s="223"/>
      <c r="D6564" s="224" t="str">
        <f t="shared" si="1967"/>
        <v/>
      </c>
      <c r="E6564" s="225"/>
      <c r="F6564" s="226">
        <f t="shared" si="1968"/>
        <v>0</v>
      </c>
      <c r="G6564" s="286">
        <f t="shared" si="1970"/>
        <v>0</v>
      </c>
    </row>
    <row r="6565" spans="1:7" s="229" customFormat="1" ht="24" customHeight="1" x14ac:dyDescent="0.2">
      <c r="A6565" s="224" t="str">
        <f t="shared" si="1966"/>
        <v/>
      </c>
      <c r="B6565" s="222" t="str">
        <f t="shared" si="1969"/>
        <v/>
      </c>
      <c r="C6565" s="223"/>
      <c r="D6565" s="224" t="str">
        <f t="shared" si="1967"/>
        <v/>
      </c>
      <c r="E6565" s="225"/>
      <c r="F6565" s="226">
        <f t="shared" si="1968"/>
        <v>0</v>
      </c>
      <c r="G6565" s="286">
        <f t="shared" si="1970"/>
        <v>0</v>
      </c>
    </row>
    <row r="6566" spans="1:7" s="229" customFormat="1" ht="24" customHeight="1" x14ac:dyDescent="0.2">
      <c r="A6566" s="224" t="str">
        <f t="shared" si="1966"/>
        <v/>
      </c>
      <c r="B6566" s="222" t="str">
        <f t="shared" si="1969"/>
        <v/>
      </c>
      <c r="C6566" s="223"/>
      <c r="D6566" s="224" t="str">
        <f t="shared" si="1967"/>
        <v/>
      </c>
      <c r="E6566" s="225"/>
      <c r="F6566" s="226">
        <f t="shared" si="1968"/>
        <v>0</v>
      </c>
      <c r="G6566" s="286">
        <f t="shared" si="1970"/>
        <v>0</v>
      </c>
    </row>
    <row r="6567" spans="1:7" s="229" customFormat="1" ht="24" customHeight="1" x14ac:dyDescent="0.2">
      <c r="A6567" s="224" t="str">
        <f t="shared" si="1966"/>
        <v/>
      </c>
      <c r="B6567" s="222" t="str">
        <f t="shared" si="1969"/>
        <v/>
      </c>
      <c r="C6567" s="223"/>
      <c r="D6567" s="224" t="str">
        <f t="shared" si="1967"/>
        <v/>
      </c>
      <c r="E6567" s="225"/>
      <c r="F6567" s="226">
        <f t="shared" si="1968"/>
        <v>0</v>
      </c>
      <c r="G6567" s="286">
        <f t="shared" si="1970"/>
        <v>0</v>
      </c>
    </row>
    <row r="6568" spans="1:7" s="229" customFormat="1" ht="24" customHeight="1" x14ac:dyDescent="0.2">
      <c r="A6568" s="224" t="str">
        <f t="shared" si="1966"/>
        <v/>
      </c>
      <c r="B6568" s="222" t="str">
        <f t="shared" si="1969"/>
        <v/>
      </c>
      <c r="C6568" s="223"/>
      <c r="D6568" s="224" t="str">
        <f t="shared" si="1967"/>
        <v/>
      </c>
      <c r="E6568" s="225"/>
      <c r="F6568" s="226">
        <f t="shared" si="1968"/>
        <v>0</v>
      </c>
      <c r="G6568" s="286">
        <f t="shared" si="1970"/>
        <v>0</v>
      </c>
    </row>
    <row r="6569" spans="1:7" s="229" customFormat="1" ht="24" customHeight="1" x14ac:dyDescent="0.2">
      <c r="A6569" s="224" t="str">
        <f t="shared" si="1966"/>
        <v/>
      </c>
      <c r="B6569" s="222" t="str">
        <f t="shared" si="1969"/>
        <v/>
      </c>
      <c r="C6569" s="223"/>
      <c r="D6569" s="224" t="str">
        <f t="shared" si="1967"/>
        <v/>
      </c>
      <c r="E6569" s="225"/>
      <c r="F6569" s="226">
        <f t="shared" si="1968"/>
        <v>0</v>
      </c>
      <c r="G6569" s="286">
        <f t="shared" si="1970"/>
        <v>0</v>
      </c>
    </row>
    <row r="6570" spans="1:7" s="229" customFormat="1" ht="24" customHeight="1" x14ac:dyDescent="0.2">
      <c r="A6570" s="224" t="str">
        <f t="shared" si="1966"/>
        <v/>
      </c>
      <c r="B6570" s="222" t="str">
        <f t="shared" si="1969"/>
        <v/>
      </c>
      <c r="C6570" s="223"/>
      <c r="D6570" s="224" t="str">
        <f t="shared" si="1967"/>
        <v/>
      </c>
      <c r="E6570" s="225"/>
      <c r="F6570" s="226">
        <f t="shared" si="1968"/>
        <v>0</v>
      </c>
      <c r="G6570" s="286">
        <f t="shared" si="1970"/>
        <v>0</v>
      </c>
    </row>
    <row r="6571" spans="1:7" s="229" customFormat="1" ht="24" customHeight="1" x14ac:dyDescent="0.2">
      <c r="A6571" s="224" t="str">
        <f t="shared" si="1966"/>
        <v/>
      </c>
      <c r="B6571" s="222" t="str">
        <f t="shared" si="1969"/>
        <v/>
      </c>
      <c r="C6571" s="223"/>
      <c r="D6571" s="224" t="str">
        <f t="shared" si="1967"/>
        <v/>
      </c>
      <c r="E6571" s="225"/>
      <c r="F6571" s="226">
        <f t="shared" si="1968"/>
        <v>0</v>
      </c>
      <c r="G6571" s="286">
        <f t="shared" si="1970"/>
        <v>0</v>
      </c>
    </row>
    <row r="6572" spans="1:7" s="229" customFormat="1" ht="24" customHeight="1" x14ac:dyDescent="0.2">
      <c r="A6572" s="224" t="str">
        <f t="shared" si="1966"/>
        <v/>
      </c>
      <c r="B6572" s="222" t="str">
        <f t="shared" si="1969"/>
        <v/>
      </c>
      <c r="C6572" s="223"/>
      <c r="D6572" s="224" t="str">
        <f t="shared" si="1967"/>
        <v/>
      </c>
      <c r="E6572" s="225"/>
      <c r="F6572" s="226">
        <f t="shared" si="1968"/>
        <v>0</v>
      </c>
      <c r="G6572" s="286">
        <f t="shared" si="1970"/>
        <v>0</v>
      </c>
    </row>
    <row r="6573" spans="1:7" s="229" customFormat="1" ht="24" customHeight="1" x14ac:dyDescent="0.2">
      <c r="A6573" s="224" t="str">
        <f t="shared" si="1966"/>
        <v/>
      </c>
      <c r="B6573" s="222" t="str">
        <f t="shared" si="1969"/>
        <v/>
      </c>
      <c r="C6573" s="223"/>
      <c r="D6573" s="224" t="str">
        <f t="shared" si="1967"/>
        <v/>
      </c>
      <c r="E6573" s="225"/>
      <c r="F6573" s="226">
        <f t="shared" si="1968"/>
        <v>0</v>
      </c>
      <c r="G6573" s="286">
        <f t="shared" si="1970"/>
        <v>0</v>
      </c>
    </row>
    <row r="6574" spans="1:7" s="229" customFormat="1" ht="24" customHeight="1" x14ac:dyDescent="0.2">
      <c r="A6574" s="224" t="str">
        <f t="shared" si="1966"/>
        <v/>
      </c>
      <c r="B6574" s="222" t="str">
        <f t="shared" si="1969"/>
        <v/>
      </c>
      <c r="C6574" s="223"/>
      <c r="D6574" s="224" t="str">
        <f t="shared" si="1967"/>
        <v/>
      </c>
      <c r="E6574" s="225"/>
      <c r="F6574" s="226">
        <f t="shared" si="1968"/>
        <v>0</v>
      </c>
      <c r="G6574" s="286">
        <f t="shared" si="1970"/>
        <v>0</v>
      </c>
    </row>
    <row r="6575" spans="1:7" s="229" customFormat="1" ht="24" customHeight="1" x14ac:dyDescent="0.2">
      <c r="A6575" s="224" t="str">
        <f t="shared" si="1966"/>
        <v/>
      </c>
      <c r="B6575" s="222" t="str">
        <f t="shared" si="1969"/>
        <v/>
      </c>
      <c r="C6575" s="223"/>
      <c r="D6575" s="224" t="str">
        <f t="shared" si="1967"/>
        <v/>
      </c>
      <c r="E6575" s="225"/>
      <c r="F6575" s="227">
        <f t="shared" si="1968"/>
        <v>0</v>
      </c>
      <c r="G6575" s="286">
        <f t="shared" si="1970"/>
        <v>0</v>
      </c>
    </row>
    <row r="6576" spans="1:7" ht="24" customHeight="1" x14ac:dyDescent="0.2">
      <c r="A6576" s="287"/>
      <c r="D6576" s="97"/>
      <c r="E6576" s="98"/>
      <c r="F6576" s="273" t="s">
        <v>31</v>
      </c>
      <c r="G6576" s="288">
        <f>SUBTOTAL(9,G6562:G6575)</f>
        <v>0</v>
      </c>
    </row>
    <row r="6577" spans="1:7" ht="24" customHeight="1" x14ac:dyDescent="0.2">
      <c r="A6577" s="287"/>
      <c r="C6577" s="107" t="s">
        <v>605</v>
      </c>
      <c r="D6577" s="97"/>
      <c r="E6577" s="98"/>
      <c r="G6577" s="289"/>
    </row>
    <row r="6578" spans="1:7" s="229" customFormat="1" ht="24" customHeight="1" x14ac:dyDescent="0.2">
      <c r="A6578" s="224" t="str">
        <f t="shared" ref="A6578:A6585" si="1971">IFERROR(VLOOKUP(C6578,Tabla_Insumos,4,FALSE),"")</f>
        <v/>
      </c>
      <c r="B6578" s="222">
        <f t="shared" ref="B6578:B6585" si="1972">IFERROR(VLOOKUP(A6578,Tabla_Indices,5,FALSE),"")</f>
        <v>0</v>
      </c>
      <c r="C6578" s="223"/>
      <c r="D6578" s="224" t="str">
        <f t="shared" ref="D6578:D6585" si="1973">IFERROR(VLOOKUP(C6578,Tabla_Insumos,2,FALSE),"")</f>
        <v/>
      </c>
      <c r="E6578" s="225"/>
      <c r="F6578" s="228">
        <f t="shared" ref="F6578:F6585" si="1974">IFERROR(VLOOKUP(C6578,Tabla_Insumos,3,FALSE),0)</f>
        <v>0</v>
      </c>
      <c r="G6578" s="286">
        <f>ROUND(E6578*F6578,2)</f>
        <v>0</v>
      </c>
    </row>
    <row r="6579" spans="1:7" s="229" customFormat="1" ht="24" customHeight="1" x14ac:dyDescent="0.2">
      <c r="A6579" s="224" t="str">
        <f t="shared" si="1971"/>
        <v/>
      </c>
      <c r="B6579" s="222">
        <f t="shared" si="1972"/>
        <v>0</v>
      </c>
      <c r="C6579" s="223"/>
      <c r="D6579" s="224" t="str">
        <f t="shared" si="1973"/>
        <v/>
      </c>
      <c r="E6579" s="225"/>
      <c r="F6579" s="228">
        <f t="shared" si="1974"/>
        <v>0</v>
      </c>
      <c r="G6579" s="286">
        <f>ROUND(E6579*F6579,2)</f>
        <v>0</v>
      </c>
    </row>
    <row r="6580" spans="1:7" s="229" customFormat="1" ht="24" customHeight="1" x14ac:dyDescent="0.2">
      <c r="A6580" s="224" t="str">
        <f t="shared" si="1971"/>
        <v/>
      </c>
      <c r="B6580" s="222">
        <f t="shared" si="1972"/>
        <v>0</v>
      </c>
      <c r="C6580" s="223"/>
      <c r="D6580" s="224" t="str">
        <f t="shared" si="1973"/>
        <v/>
      </c>
      <c r="E6580" s="225"/>
      <c r="F6580" s="228">
        <f t="shared" si="1974"/>
        <v>0</v>
      </c>
      <c r="G6580" s="286">
        <f t="shared" ref="G6580:G6585" si="1975">ROUND(E6580*F6580,2)</f>
        <v>0</v>
      </c>
    </row>
    <row r="6581" spans="1:7" s="229" customFormat="1" ht="24" customHeight="1" x14ac:dyDescent="0.2">
      <c r="A6581" s="224" t="str">
        <f t="shared" si="1971"/>
        <v/>
      </c>
      <c r="B6581" s="222">
        <f t="shared" si="1972"/>
        <v>0</v>
      </c>
      <c r="C6581" s="223"/>
      <c r="D6581" s="224" t="str">
        <f t="shared" si="1973"/>
        <v/>
      </c>
      <c r="E6581" s="225"/>
      <c r="F6581" s="228">
        <f t="shared" si="1974"/>
        <v>0</v>
      </c>
      <c r="G6581" s="286">
        <f t="shared" si="1975"/>
        <v>0</v>
      </c>
    </row>
    <row r="6582" spans="1:7" s="229" customFormat="1" ht="24" customHeight="1" x14ac:dyDescent="0.2">
      <c r="A6582" s="224" t="str">
        <f t="shared" si="1971"/>
        <v/>
      </c>
      <c r="B6582" s="222">
        <f t="shared" si="1972"/>
        <v>0</v>
      </c>
      <c r="C6582" s="223"/>
      <c r="D6582" s="224" t="str">
        <f t="shared" si="1973"/>
        <v/>
      </c>
      <c r="E6582" s="225"/>
      <c r="F6582" s="226">
        <f t="shared" si="1974"/>
        <v>0</v>
      </c>
      <c r="G6582" s="286">
        <f t="shared" si="1975"/>
        <v>0</v>
      </c>
    </row>
    <row r="6583" spans="1:7" s="229" customFormat="1" ht="24" customHeight="1" x14ac:dyDescent="0.2">
      <c r="A6583" s="224" t="str">
        <f t="shared" si="1971"/>
        <v/>
      </c>
      <c r="B6583" s="222">
        <f t="shared" si="1972"/>
        <v>0</v>
      </c>
      <c r="C6583" s="223"/>
      <c r="D6583" s="224" t="str">
        <f t="shared" si="1973"/>
        <v/>
      </c>
      <c r="E6583" s="225"/>
      <c r="F6583" s="226">
        <f t="shared" si="1974"/>
        <v>0</v>
      </c>
      <c r="G6583" s="286">
        <f t="shared" si="1975"/>
        <v>0</v>
      </c>
    </row>
    <row r="6584" spans="1:7" s="229" customFormat="1" ht="24" customHeight="1" x14ac:dyDescent="0.2">
      <c r="A6584" s="224" t="str">
        <f t="shared" si="1971"/>
        <v/>
      </c>
      <c r="B6584" s="222">
        <f t="shared" si="1972"/>
        <v>0</v>
      </c>
      <c r="C6584" s="223"/>
      <c r="D6584" s="224" t="str">
        <f t="shared" si="1973"/>
        <v/>
      </c>
      <c r="E6584" s="225"/>
      <c r="F6584" s="226">
        <f t="shared" si="1974"/>
        <v>0</v>
      </c>
      <c r="G6584" s="286">
        <f t="shared" si="1975"/>
        <v>0</v>
      </c>
    </row>
    <row r="6585" spans="1:7" s="229" customFormat="1" ht="24" customHeight="1" x14ac:dyDescent="0.2">
      <c r="A6585" s="224" t="str">
        <f t="shared" si="1971"/>
        <v/>
      </c>
      <c r="B6585" s="222">
        <f t="shared" si="1972"/>
        <v>0</v>
      </c>
      <c r="C6585" s="223"/>
      <c r="D6585" s="224" t="str">
        <f t="shared" si="1973"/>
        <v/>
      </c>
      <c r="E6585" s="225"/>
      <c r="F6585" s="226">
        <f t="shared" si="1974"/>
        <v>0</v>
      </c>
      <c r="G6585" s="286">
        <f t="shared" si="1975"/>
        <v>0</v>
      </c>
    </row>
    <row r="6586" spans="1:7" ht="24" customHeight="1" x14ac:dyDescent="0.2">
      <c r="A6586" s="287"/>
      <c r="D6586" s="97"/>
      <c r="E6586" s="98"/>
      <c r="F6586" s="273" t="s">
        <v>32</v>
      </c>
      <c r="G6586" s="288">
        <f>SUBTOTAL(9,G6578:G6585)</f>
        <v>0</v>
      </c>
    </row>
    <row r="6587" spans="1:7" ht="24" customHeight="1" x14ac:dyDescent="0.2">
      <c r="A6587" s="287"/>
      <c r="C6587" s="107" t="s">
        <v>606</v>
      </c>
      <c r="D6587" s="97"/>
      <c r="E6587" s="98"/>
      <c r="G6587" s="289"/>
    </row>
    <row r="6588" spans="1:7" s="229" customFormat="1" ht="24" customHeight="1" x14ac:dyDescent="0.2">
      <c r="A6588" s="224" t="str">
        <f t="shared" ref="A6588:A6596" si="1976">IFERROR(VLOOKUP(C6588,Tabla_Insumos,4,FALSE),"")</f>
        <v/>
      </c>
      <c r="B6588" s="222" t="str">
        <f t="shared" ref="B6588:B6596" si="1977">IFERROR(VLOOKUP(C6588,Tabla_Insumos,5,FALSE),"")</f>
        <v/>
      </c>
      <c r="C6588" s="223"/>
      <c r="D6588" s="224" t="str">
        <f t="shared" ref="D6588:D6596" si="1978">IFERROR(VLOOKUP(C6588,Tabla_Insumos,2,FALSE),"")</f>
        <v/>
      </c>
      <c r="E6588" s="225"/>
      <c r="F6588" s="226">
        <f t="shared" ref="F6588:F6596" si="1979">IFERROR(VLOOKUP(C6588,Tabla_Insumos,3,FALSE),0)</f>
        <v>0</v>
      </c>
      <c r="G6588" s="286">
        <f t="shared" ref="G6588:G6596" si="1980">ROUND(E6588*F6588,2)</f>
        <v>0</v>
      </c>
    </row>
    <row r="6589" spans="1:7" s="229" customFormat="1" ht="24" customHeight="1" x14ac:dyDescent="0.2">
      <c r="A6589" s="224" t="str">
        <f t="shared" si="1976"/>
        <v/>
      </c>
      <c r="B6589" s="222" t="str">
        <f t="shared" si="1977"/>
        <v/>
      </c>
      <c r="C6589" s="223"/>
      <c r="D6589" s="224" t="str">
        <f t="shared" si="1978"/>
        <v/>
      </c>
      <c r="E6589" s="225"/>
      <c r="F6589" s="226">
        <f t="shared" si="1979"/>
        <v>0</v>
      </c>
      <c r="G6589" s="286">
        <f t="shared" si="1980"/>
        <v>0</v>
      </c>
    </row>
    <row r="6590" spans="1:7" s="229" customFormat="1" ht="24" customHeight="1" x14ac:dyDescent="0.2">
      <c r="A6590" s="224" t="str">
        <f t="shared" si="1976"/>
        <v/>
      </c>
      <c r="B6590" s="222" t="str">
        <f t="shared" si="1977"/>
        <v/>
      </c>
      <c r="C6590" s="223"/>
      <c r="D6590" s="224" t="str">
        <f t="shared" si="1978"/>
        <v/>
      </c>
      <c r="E6590" s="225"/>
      <c r="F6590" s="226">
        <f t="shared" si="1979"/>
        <v>0</v>
      </c>
      <c r="G6590" s="286">
        <f t="shared" si="1980"/>
        <v>0</v>
      </c>
    </row>
    <row r="6591" spans="1:7" s="229" customFormat="1" ht="24" customHeight="1" x14ac:dyDescent="0.2">
      <c r="A6591" s="224" t="str">
        <f t="shared" si="1976"/>
        <v/>
      </c>
      <c r="B6591" s="222" t="str">
        <f t="shared" si="1977"/>
        <v/>
      </c>
      <c r="C6591" s="223"/>
      <c r="D6591" s="224" t="str">
        <f t="shared" si="1978"/>
        <v/>
      </c>
      <c r="E6591" s="225"/>
      <c r="F6591" s="226">
        <f t="shared" si="1979"/>
        <v>0</v>
      </c>
      <c r="G6591" s="286">
        <f t="shared" si="1980"/>
        <v>0</v>
      </c>
    </row>
    <row r="6592" spans="1:7" s="229" customFormat="1" ht="24" customHeight="1" x14ac:dyDescent="0.2">
      <c r="A6592" s="224" t="str">
        <f t="shared" si="1976"/>
        <v/>
      </c>
      <c r="B6592" s="222" t="str">
        <f t="shared" si="1977"/>
        <v/>
      </c>
      <c r="C6592" s="223"/>
      <c r="D6592" s="224" t="str">
        <f t="shared" si="1978"/>
        <v/>
      </c>
      <c r="E6592" s="225"/>
      <c r="F6592" s="226">
        <f t="shared" si="1979"/>
        <v>0</v>
      </c>
      <c r="G6592" s="286">
        <f t="shared" si="1980"/>
        <v>0</v>
      </c>
    </row>
    <row r="6593" spans="1:7" s="229" customFormat="1" ht="24" customHeight="1" x14ac:dyDescent="0.2">
      <c r="A6593" s="224" t="str">
        <f t="shared" si="1976"/>
        <v/>
      </c>
      <c r="B6593" s="222" t="str">
        <f t="shared" si="1977"/>
        <v/>
      </c>
      <c r="C6593" s="223"/>
      <c r="D6593" s="224" t="str">
        <f t="shared" si="1978"/>
        <v/>
      </c>
      <c r="E6593" s="225"/>
      <c r="F6593" s="226">
        <f t="shared" si="1979"/>
        <v>0</v>
      </c>
      <c r="G6593" s="286">
        <f t="shared" si="1980"/>
        <v>0</v>
      </c>
    </row>
    <row r="6594" spans="1:7" s="229" customFormat="1" ht="24" customHeight="1" x14ac:dyDescent="0.2">
      <c r="A6594" s="224" t="str">
        <f t="shared" si="1976"/>
        <v/>
      </c>
      <c r="B6594" s="222" t="str">
        <f t="shared" si="1977"/>
        <v/>
      </c>
      <c r="C6594" s="223"/>
      <c r="D6594" s="224" t="str">
        <f t="shared" si="1978"/>
        <v/>
      </c>
      <c r="E6594" s="225"/>
      <c r="F6594" s="226">
        <f t="shared" si="1979"/>
        <v>0</v>
      </c>
      <c r="G6594" s="286">
        <f t="shared" si="1980"/>
        <v>0</v>
      </c>
    </row>
    <row r="6595" spans="1:7" s="229" customFormat="1" ht="24" customHeight="1" x14ac:dyDescent="0.2">
      <c r="A6595" s="224" t="str">
        <f t="shared" si="1976"/>
        <v/>
      </c>
      <c r="B6595" s="222" t="str">
        <f t="shared" si="1977"/>
        <v/>
      </c>
      <c r="C6595" s="223"/>
      <c r="D6595" s="224" t="str">
        <f t="shared" si="1978"/>
        <v/>
      </c>
      <c r="E6595" s="225"/>
      <c r="F6595" s="226">
        <f t="shared" si="1979"/>
        <v>0</v>
      </c>
      <c r="G6595" s="286">
        <f t="shared" si="1980"/>
        <v>0</v>
      </c>
    </row>
    <row r="6596" spans="1:7" s="229" customFormat="1" ht="24" customHeight="1" x14ac:dyDescent="0.2">
      <c r="A6596" s="224" t="str">
        <f t="shared" si="1976"/>
        <v/>
      </c>
      <c r="B6596" s="222" t="str">
        <f t="shared" si="1977"/>
        <v/>
      </c>
      <c r="C6596" s="223"/>
      <c r="D6596" s="224" t="str">
        <f t="shared" si="1978"/>
        <v/>
      </c>
      <c r="E6596" s="225"/>
      <c r="F6596" s="226">
        <f t="shared" si="1979"/>
        <v>0</v>
      </c>
      <c r="G6596" s="286">
        <f t="shared" si="1980"/>
        <v>0</v>
      </c>
    </row>
    <row r="6597" spans="1:7" ht="24" customHeight="1" x14ac:dyDescent="0.2">
      <c r="A6597" s="290"/>
      <c r="B6597" s="97"/>
      <c r="D6597" s="97"/>
      <c r="E6597" s="98"/>
      <c r="F6597" s="273" t="s">
        <v>33</v>
      </c>
      <c r="G6597" s="288">
        <f>SUBTOTAL(9,G6588:G6596)</f>
        <v>0</v>
      </c>
    </row>
    <row r="6598" spans="1:7" ht="24" customHeight="1" x14ac:dyDescent="0.2">
      <c r="A6598" s="291"/>
      <c r="B6598" s="97"/>
      <c r="D6598" s="97"/>
      <c r="E6598" s="98"/>
      <c r="G6598" s="289"/>
    </row>
    <row r="6599" spans="1:7" ht="24" customHeight="1" x14ac:dyDescent="0.2">
      <c r="A6599" s="292" t="str">
        <f>B6557</f>
        <v/>
      </c>
      <c r="B6599" s="293" t="str">
        <f>C6557</f>
        <v/>
      </c>
      <c r="C6599" s="104"/>
      <c r="D6599" s="104" t="s">
        <v>34</v>
      </c>
      <c r="E6599" s="105"/>
      <c r="F6599" s="295" t="s">
        <v>35</v>
      </c>
      <c r="G6599" s="294">
        <f>SUBTOTAL(9,G6562:G6598)</f>
        <v>0</v>
      </c>
    </row>
    <row r="6601" spans="1:7" ht="24" customHeight="1" x14ac:dyDescent="0.2">
      <c r="A6601" s="274" t="s">
        <v>37</v>
      </c>
      <c r="B6601" s="275"/>
      <c r="C6601" s="275"/>
      <c r="D6601" s="275"/>
      <c r="E6601" s="275"/>
      <c r="F6601" s="275"/>
      <c r="G6601" s="276"/>
    </row>
    <row r="6602" spans="1:7" ht="24" customHeight="1" x14ac:dyDescent="0.2">
      <c r="A6602" s="277" t="s">
        <v>602</v>
      </c>
      <c r="B6602" s="93" t="str">
        <f>Comitente</f>
        <v>DIRECCION PROVINCIAL DE ESPACIOS VERDES</v>
      </c>
      <c r="C6602" s="89"/>
      <c r="D6602" s="94"/>
      <c r="E6602" s="94"/>
      <c r="F6602" s="95"/>
      <c r="G6602" s="278"/>
    </row>
    <row r="6603" spans="1:7" ht="24" customHeight="1" x14ac:dyDescent="0.2">
      <c r="A6603" s="277" t="s">
        <v>603</v>
      </c>
      <c r="B6603" s="93">
        <f>Contratista</f>
        <v>0</v>
      </c>
      <c r="C6603" s="90"/>
      <c r="D6603" s="90"/>
      <c r="E6603" s="90"/>
      <c r="F6603" s="96"/>
      <c r="G6603" s="279"/>
    </row>
    <row r="6604" spans="1:7" ht="24" customHeight="1" x14ac:dyDescent="0.2">
      <c r="A6604" s="277" t="s">
        <v>24</v>
      </c>
      <c r="B6604" s="93" t="str">
        <f>Obra</f>
        <v>MANTENIMIENTO DEL ÁREA VERDE Y SISITEMA DE RIEGO DEL 
PARQUE BELGRANO E INFINITO POR DESCUBRIR - RENGLON 3</v>
      </c>
      <c r="C6604" s="90"/>
      <c r="D6604" s="90"/>
      <c r="E6604" s="90"/>
      <c r="F6604" s="96" t="s">
        <v>38</v>
      </c>
      <c r="G6604" s="280">
        <f>Fecha_Base</f>
        <v>44908</v>
      </c>
    </row>
    <row r="6605" spans="1:7" ht="24" customHeight="1" x14ac:dyDescent="0.2">
      <c r="A6605" s="281" t="s">
        <v>601</v>
      </c>
      <c r="B6605" s="91" t="str">
        <f>Ubicación</f>
        <v>CAPITAL</v>
      </c>
      <c r="C6605" s="91"/>
      <c r="D6605" s="97"/>
      <c r="E6605" s="98"/>
      <c r="G6605" s="282"/>
    </row>
    <row r="6606" spans="1:7" ht="24" customHeight="1" x14ac:dyDescent="0.2">
      <c r="A6606" s="281" t="s">
        <v>39</v>
      </c>
      <c r="B6606" s="100" t="str">
        <f>IFERROR(VALUE(LEFT(B6607,FIND(".",B6607)-1)),"")</f>
        <v/>
      </c>
      <c r="C6606" s="92" t="str">
        <f>IFERROR(VLOOKUP(B6606,Tabla_CyP,2,FALSE),"")</f>
        <v/>
      </c>
      <c r="E6606" s="98"/>
      <c r="G6606" s="282"/>
    </row>
    <row r="6607" spans="1:7" ht="24" customHeight="1" x14ac:dyDescent="0.2">
      <c r="A6607" s="281" t="s">
        <v>25</v>
      </c>
      <c r="B6607" s="101" t="str">
        <f>IFERROR(VLOOKUP(COUNTIF($A$1:A6607,"ANALISIS DE PRECIOS"),Tabla_NumeroItem,2,FALSE),"")</f>
        <v/>
      </c>
      <c r="C6607" s="92" t="str">
        <f>IFERROR(VLOOKUP(B6607,Tabla_CyP,2,FALSE),"")</f>
        <v/>
      </c>
      <c r="D6607" s="97"/>
      <c r="E6607" s="98"/>
      <c r="F6607" s="96" t="s">
        <v>26</v>
      </c>
      <c r="G6607" s="283" t="str">
        <f>IFERROR(VLOOKUP(B6607,Tabla_CyP,4,FALSE),"")</f>
        <v/>
      </c>
    </row>
    <row r="6608" spans="1:7" ht="24" customHeight="1" x14ac:dyDescent="0.2">
      <c r="A6608" s="281"/>
      <c r="B6608" s="91"/>
      <c r="D6608" s="97"/>
      <c r="E6608" s="98"/>
      <c r="G6608" s="282"/>
    </row>
    <row r="6609" spans="1:123" ht="24" customHeight="1" x14ac:dyDescent="0.2">
      <c r="A6609" s="331" t="s">
        <v>507</v>
      </c>
      <c r="B6609" s="332"/>
      <c r="C6609" s="333" t="s">
        <v>0</v>
      </c>
      <c r="D6609" s="333" t="s">
        <v>27</v>
      </c>
      <c r="E6609" s="335" t="s">
        <v>28</v>
      </c>
      <c r="F6609" s="337" t="s">
        <v>29</v>
      </c>
      <c r="G6609" s="337" t="s">
        <v>30</v>
      </c>
    </row>
    <row r="6610" spans="1:123" s="97" customFormat="1" ht="24" customHeight="1" x14ac:dyDescent="0.2">
      <c r="A6610" s="102" t="s">
        <v>508</v>
      </c>
      <c r="B6610" s="102" t="s">
        <v>509</v>
      </c>
      <c r="C6610" s="334"/>
      <c r="D6610" s="334"/>
      <c r="E6610" s="336"/>
      <c r="F6610" s="338"/>
      <c r="G6610" s="338"/>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284"/>
      <c r="B6611" s="103"/>
      <c r="C6611" s="143" t="s">
        <v>604</v>
      </c>
      <c r="D6611" s="104"/>
      <c r="E6611" s="105"/>
      <c r="F6611" s="106"/>
      <c r="G6611" s="285"/>
    </row>
    <row r="6612" spans="1:123" s="229" customFormat="1" ht="24" customHeight="1" x14ac:dyDescent="0.2">
      <c r="A6612" s="224" t="str">
        <f t="shared" ref="A6612:A6625" si="1981">IFERROR(VLOOKUP(C6612,Tabla_Insumos,4,FALSE),"")</f>
        <v/>
      </c>
      <c r="B6612" s="222" t="str">
        <f>IFERROR(VLOOKUP(C6612,Tabla_Insumos,5,FALSE),"")</f>
        <v/>
      </c>
      <c r="C6612" s="223"/>
      <c r="D6612" s="224" t="str">
        <f t="shared" ref="D6612:D6625" si="1982">IFERROR(VLOOKUP(C6612,Tabla_Insumos,2,FALSE),"")</f>
        <v/>
      </c>
      <c r="E6612" s="225"/>
      <c r="F6612" s="226">
        <f t="shared" ref="F6612:F6625" si="1983">IFERROR(VLOOKUP(C6612,Tabla_Insumos,3,FALSE),0)</f>
        <v>0</v>
      </c>
      <c r="G6612" s="286">
        <f>ROUND(E6612*F6612,2)</f>
        <v>0</v>
      </c>
    </row>
    <row r="6613" spans="1:123" s="229" customFormat="1" ht="24" customHeight="1" x14ac:dyDescent="0.2">
      <c r="A6613" s="224" t="str">
        <f t="shared" si="1981"/>
        <v/>
      </c>
      <c r="B6613" s="222" t="str">
        <f t="shared" ref="B6613:B6625" si="1984">IFERROR(VLOOKUP(C6613,Tabla_Insumos,5,FALSE),"")</f>
        <v/>
      </c>
      <c r="C6613" s="223"/>
      <c r="D6613" s="224" t="str">
        <f t="shared" si="1982"/>
        <v/>
      </c>
      <c r="E6613" s="225"/>
      <c r="F6613" s="226">
        <f t="shared" si="1983"/>
        <v>0</v>
      </c>
      <c r="G6613" s="286">
        <f t="shared" ref="G6613:G6625" si="1985">ROUND(E6613*F6613,2)</f>
        <v>0</v>
      </c>
    </row>
    <row r="6614" spans="1:123" s="229" customFormat="1" ht="24" customHeight="1" x14ac:dyDescent="0.2">
      <c r="A6614" s="224" t="str">
        <f t="shared" si="1981"/>
        <v/>
      </c>
      <c r="B6614" s="222" t="str">
        <f t="shared" si="1984"/>
        <v/>
      </c>
      <c r="C6614" s="223"/>
      <c r="D6614" s="224" t="str">
        <f t="shared" si="1982"/>
        <v/>
      </c>
      <c r="E6614" s="225"/>
      <c r="F6614" s="226">
        <f t="shared" si="1983"/>
        <v>0</v>
      </c>
      <c r="G6614" s="286">
        <f t="shared" si="1985"/>
        <v>0</v>
      </c>
    </row>
    <row r="6615" spans="1:123" s="229" customFormat="1" ht="24" customHeight="1" x14ac:dyDescent="0.2">
      <c r="A6615" s="224" t="str">
        <f t="shared" si="1981"/>
        <v/>
      </c>
      <c r="B6615" s="222" t="str">
        <f t="shared" si="1984"/>
        <v/>
      </c>
      <c r="C6615" s="223"/>
      <c r="D6615" s="224" t="str">
        <f t="shared" si="1982"/>
        <v/>
      </c>
      <c r="E6615" s="225"/>
      <c r="F6615" s="226">
        <f t="shared" si="1983"/>
        <v>0</v>
      </c>
      <c r="G6615" s="286">
        <f t="shared" si="1985"/>
        <v>0</v>
      </c>
    </row>
    <row r="6616" spans="1:123" s="229" customFormat="1" ht="24" customHeight="1" x14ac:dyDescent="0.2">
      <c r="A6616" s="224" t="str">
        <f t="shared" si="1981"/>
        <v/>
      </c>
      <c r="B6616" s="222" t="str">
        <f t="shared" si="1984"/>
        <v/>
      </c>
      <c r="C6616" s="223"/>
      <c r="D6616" s="224" t="str">
        <f t="shared" si="1982"/>
        <v/>
      </c>
      <c r="E6616" s="225"/>
      <c r="F6616" s="226">
        <f t="shared" si="1983"/>
        <v>0</v>
      </c>
      <c r="G6616" s="286">
        <f t="shared" si="1985"/>
        <v>0</v>
      </c>
    </row>
    <row r="6617" spans="1:123" s="229" customFormat="1" ht="24" customHeight="1" x14ac:dyDescent="0.2">
      <c r="A6617" s="224" t="str">
        <f t="shared" si="1981"/>
        <v/>
      </c>
      <c r="B6617" s="222" t="str">
        <f t="shared" si="1984"/>
        <v/>
      </c>
      <c r="C6617" s="223"/>
      <c r="D6617" s="224" t="str">
        <f t="shared" si="1982"/>
        <v/>
      </c>
      <c r="E6617" s="225"/>
      <c r="F6617" s="226">
        <f t="shared" si="1983"/>
        <v>0</v>
      </c>
      <c r="G6617" s="286">
        <f t="shared" si="1985"/>
        <v>0</v>
      </c>
    </row>
    <row r="6618" spans="1:123" s="229" customFormat="1" ht="24" customHeight="1" x14ac:dyDescent="0.2">
      <c r="A6618" s="224" t="str">
        <f t="shared" si="1981"/>
        <v/>
      </c>
      <c r="B6618" s="222" t="str">
        <f t="shared" si="1984"/>
        <v/>
      </c>
      <c r="C6618" s="223"/>
      <c r="D6618" s="224" t="str">
        <f t="shared" si="1982"/>
        <v/>
      </c>
      <c r="E6618" s="225"/>
      <c r="F6618" s="226">
        <f t="shared" si="1983"/>
        <v>0</v>
      </c>
      <c r="G6618" s="286">
        <f t="shared" si="1985"/>
        <v>0</v>
      </c>
    </row>
    <row r="6619" spans="1:123" s="229" customFormat="1" ht="24" customHeight="1" x14ac:dyDescent="0.2">
      <c r="A6619" s="224" t="str">
        <f t="shared" si="1981"/>
        <v/>
      </c>
      <c r="B6619" s="222" t="str">
        <f t="shared" si="1984"/>
        <v/>
      </c>
      <c r="C6619" s="223"/>
      <c r="D6619" s="224" t="str">
        <f t="shared" si="1982"/>
        <v/>
      </c>
      <c r="E6619" s="225"/>
      <c r="F6619" s="226">
        <f t="shared" si="1983"/>
        <v>0</v>
      </c>
      <c r="G6619" s="286">
        <f t="shared" si="1985"/>
        <v>0</v>
      </c>
    </row>
    <row r="6620" spans="1:123" s="229" customFormat="1" ht="24" customHeight="1" x14ac:dyDescent="0.2">
      <c r="A6620" s="224" t="str">
        <f t="shared" si="1981"/>
        <v/>
      </c>
      <c r="B6620" s="222" t="str">
        <f t="shared" si="1984"/>
        <v/>
      </c>
      <c r="C6620" s="223"/>
      <c r="D6620" s="224" t="str">
        <f t="shared" si="1982"/>
        <v/>
      </c>
      <c r="E6620" s="225"/>
      <c r="F6620" s="226">
        <f t="shared" si="1983"/>
        <v>0</v>
      </c>
      <c r="G6620" s="286">
        <f t="shared" si="1985"/>
        <v>0</v>
      </c>
    </row>
    <row r="6621" spans="1:123" s="229" customFormat="1" ht="24" customHeight="1" x14ac:dyDescent="0.2">
      <c r="A6621" s="224" t="str">
        <f t="shared" si="1981"/>
        <v/>
      </c>
      <c r="B6621" s="222" t="str">
        <f t="shared" si="1984"/>
        <v/>
      </c>
      <c r="C6621" s="223"/>
      <c r="D6621" s="224" t="str">
        <f t="shared" si="1982"/>
        <v/>
      </c>
      <c r="E6621" s="225"/>
      <c r="F6621" s="226">
        <f t="shared" si="1983"/>
        <v>0</v>
      </c>
      <c r="G6621" s="286">
        <f t="shared" si="1985"/>
        <v>0</v>
      </c>
    </row>
    <row r="6622" spans="1:123" s="229" customFormat="1" ht="24" customHeight="1" x14ac:dyDescent="0.2">
      <c r="A6622" s="224" t="str">
        <f t="shared" si="1981"/>
        <v/>
      </c>
      <c r="B6622" s="222" t="str">
        <f t="shared" si="1984"/>
        <v/>
      </c>
      <c r="C6622" s="223"/>
      <c r="D6622" s="224" t="str">
        <f t="shared" si="1982"/>
        <v/>
      </c>
      <c r="E6622" s="225"/>
      <c r="F6622" s="226">
        <f t="shared" si="1983"/>
        <v>0</v>
      </c>
      <c r="G6622" s="286">
        <f t="shared" si="1985"/>
        <v>0</v>
      </c>
    </row>
    <row r="6623" spans="1:123" s="229" customFormat="1" ht="24" customHeight="1" x14ac:dyDescent="0.2">
      <c r="A6623" s="224" t="str">
        <f t="shared" si="1981"/>
        <v/>
      </c>
      <c r="B6623" s="222" t="str">
        <f t="shared" si="1984"/>
        <v/>
      </c>
      <c r="C6623" s="223"/>
      <c r="D6623" s="224" t="str">
        <f t="shared" si="1982"/>
        <v/>
      </c>
      <c r="E6623" s="225"/>
      <c r="F6623" s="226">
        <f t="shared" si="1983"/>
        <v>0</v>
      </c>
      <c r="G6623" s="286">
        <f t="shared" si="1985"/>
        <v>0</v>
      </c>
    </row>
    <row r="6624" spans="1:123" s="229" customFormat="1" ht="24" customHeight="1" x14ac:dyDescent="0.2">
      <c r="A6624" s="224" t="str">
        <f t="shared" si="1981"/>
        <v/>
      </c>
      <c r="B6624" s="222" t="str">
        <f t="shared" si="1984"/>
        <v/>
      </c>
      <c r="C6624" s="223"/>
      <c r="D6624" s="224" t="str">
        <f t="shared" si="1982"/>
        <v/>
      </c>
      <c r="E6624" s="225"/>
      <c r="F6624" s="226">
        <f t="shared" si="1983"/>
        <v>0</v>
      </c>
      <c r="G6624" s="286">
        <f t="shared" si="1985"/>
        <v>0</v>
      </c>
    </row>
    <row r="6625" spans="1:7" s="229" customFormat="1" ht="24" customHeight="1" x14ac:dyDescent="0.2">
      <c r="A6625" s="224" t="str">
        <f t="shared" si="1981"/>
        <v/>
      </c>
      <c r="B6625" s="222" t="str">
        <f t="shared" si="1984"/>
        <v/>
      </c>
      <c r="C6625" s="223"/>
      <c r="D6625" s="224" t="str">
        <f t="shared" si="1982"/>
        <v/>
      </c>
      <c r="E6625" s="225"/>
      <c r="F6625" s="227">
        <f t="shared" si="1983"/>
        <v>0</v>
      </c>
      <c r="G6625" s="286">
        <f t="shared" si="1985"/>
        <v>0</v>
      </c>
    </row>
    <row r="6626" spans="1:7" ht="24" customHeight="1" x14ac:dyDescent="0.2">
      <c r="A6626" s="287"/>
      <c r="D6626" s="97"/>
      <c r="E6626" s="98"/>
      <c r="F6626" s="273" t="s">
        <v>31</v>
      </c>
      <c r="G6626" s="288">
        <f>SUBTOTAL(9,G6612:G6625)</f>
        <v>0</v>
      </c>
    </row>
    <row r="6627" spans="1:7" ht="24" customHeight="1" x14ac:dyDescent="0.2">
      <c r="A6627" s="287"/>
      <c r="C6627" s="107" t="s">
        <v>605</v>
      </c>
      <c r="D6627" s="97"/>
      <c r="E6627" s="98"/>
      <c r="G6627" s="289"/>
    </row>
    <row r="6628" spans="1:7" s="229" customFormat="1" ht="24" customHeight="1" x14ac:dyDescent="0.2">
      <c r="A6628" s="224" t="str">
        <f t="shared" ref="A6628:A6635" si="1986">IFERROR(VLOOKUP(C6628,Tabla_Insumos,4,FALSE),"")</f>
        <v/>
      </c>
      <c r="B6628" s="222">
        <f t="shared" ref="B6628:B6635" si="1987">IFERROR(VLOOKUP(A6628,Tabla_Indices,5,FALSE),"")</f>
        <v>0</v>
      </c>
      <c r="C6628" s="223"/>
      <c r="D6628" s="224" t="str">
        <f t="shared" ref="D6628:D6635" si="1988">IFERROR(VLOOKUP(C6628,Tabla_Insumos,2,FALSE),"")</f>
        <v/>
      </c>
      <c r="E6628" s="225"/>
      <c r="F6628" s="228">
        <f t="shared" ref="F6628:F6635" si="1989">IFERROR(VLOOKUP(C6628,Tabla_Insumos,3,FALSE),0)</f>
        <v>0</v>
      </c>
      <c r="G6628" s="286">
        <f>ROUND(E6628*F6628,2)</f>
        <v>0</v>
      </c>
    </row>
    <row r="6629" spans="1:7" s="229" customFormat="1" ht="24" customHeight="1" x14ac:dyDescent="0.2">
      <c r="A6629" s="224" t="str">
        <f t="shared" si="1986"/>
        <v/>
      </c>
      <c r="B6629" s="222">
        <f t="shared" si="1987"/>
        <v>0</v>
      </c>
      <c r="C6629" s="223"/>
      <c r="D6629" s="224" t="str">
        <f t="shared" si="1988"/>
        <v/>
      </c>
      <c r="E6629" s="225"/>
      <c r="F6629" s="228">
        <f t="shared" si="1989"/>
        <v>0</v>
      </c>
      <c r="G6629" s="286">
        <f>ROUND(E6629*F6629,2)</f>
        <v>0</v>
      </c>
    </row>
    <row r="6630" spans="1:7" s="229" customFormat="1" ht="24" customHeight="1" x14ac:dyDescent="0.2">
      <c r="A6630" s="224" t="str">
        <f t="shared" si="1986"/>
        <v/>
      </c>
      <c r="B6630" s="222">
        <f t="shared" si="1987"/>
        <v>0</v>
      </c>
      <c r="C6630" s="223"/>
      <c r="D6630" s="224" t="str">
        <f t="shared" si="1988"/>
        <v/>
      </c>
      <c r="E6630" s="225"/>
      <c r="F6630" s="228">
        <f t="shared" si="1989"/>
        <v>0</v>
      </c>
      <c r="G6630" s="286">
        <f t="shared" ref="G6630:G6635" si="1990">ROUND(E6630*F6630,2)</f>
        <v>0</v>
      </c>
    </row>
    <row r="6631" spans="1:7" s="229" customFormat="1" ht="24" customHeight="1" x14ac:dyDescent="0.2">
      <c r="A6631" s="224" t="str">
        <f t="shared" si="1986"/>
        <v/>
      </c>
      <c r="B6631" s="222">
        <f t="shared" si="1987"/>
        <v>0</v>
      </c>
      <c r="C6631" s="223"/>
      <c r="D6631" s="224" t="str">
        <f t="shared" si="1988"/>
        <v/>
      </c>
      <c r="E6631" s="225"/>
      <c r="F6631" s="228">
        <f t="shared" si="1989"/>
        <v>0</v>
      </c>
      <c r="G6631" s="286">
        <f t="shared" si="1990"/>
        <v>0</v>
      </c>
    </row>
    <row r="6632" spans="1:7" s="229" customFormat="1" ht="24" customHeight="1" x14ac:dyDescent="0.2">
      <c r="A6632" s="224" t="str">
        <f t="shared" si="1986"/>
        <v/>
      </c>
      <c r="B6632" s="222">
        <f t="shared" si="1987"/>
        <v>0</v>
      </c>
      <c r="C6632" s="223"/>
      <c r="D6632" s="224" t="str">
        <f t="shared" si="1988"/>
        <v/>
      </c>
      <c r="E6632" s="225"/>
      <c r="F6632" s="226">
        <f t="shared" si="1989"/>
        <v>0</v>
      </c>
      <c r="G6632" s="286">
        <f t="shared" si="1990"/>
        <v>0</v>
      </c>
    </row>
    <row r="6633" spans="1:7" s="229" customFormat="1" ht="24" customHeight="1" x14ac:dyDescent="0.2">
      <c r="A6633" s="224" t="str">
        <f t="shared" si="1986"/>
        <v/>
      </c>
      <c r="B6633" s="222">
        <f t="shared" si="1987"/>
        <v>0</v>
      </c>
      <c r="C6633" s="223"/>
      <c r="D6633" s="224" t="str">
        <f t="shared" si="1988"/>
        <v/>
      </c>
      <c r="E6633" s="225"/>
      <c r="F6633" s="226">
        <f t="shared" si="1989"/>
        <v>0</v>
      </c>
      <c r="G6633" s="286">
        <f t="shared" si="1990"/>
        <v>0</v>
      </c>
    </row>
    <row r="6634" spans="1:7" s="229" customFormat="1" ht="24" customHeight="1" x14ac:dyDescent="0.2">
      <c r="A6634" s="224" t="str">
        <f t="shared" si="1986"/>
        <v/>
      </c>
      <c r="B6634" s="222">
        <f t="shared" si="1987"/>
        <v>0</v>
      </c>
      <c r="C6634" s="223"/>
      <c r="D6634" s="224" t="str">
        <f t="shared" si="1988"/>
        <v/>
      </c>
      <c r="E6634" s="225"/>
      <c r="F6634" s="226">
        <f t="shared" si="1989"/>
        <v>0</v>
      </c>
      <c r="G6634" s="286">
        <f t="shared" si="1990"/>
        <v>0</v>
      </c>
    </row>
    <row r="6635" spans="1:7" s="229" customFormat="1" ht="24" customHeight="1" x14ac:dyDescent="0.2">
      <c r="A6635" s="224" t="str">
        <f t="shared" si="1986"/>
        <v/>
      </c>
      <c r="B6635" s="222">
        <f t="shared" si="1987"/>
        <v>0</v>
      </c>
      <c r="C6635" s="223"/>
      <c r="D6635" s="224" t="str">
        <f t="shared" si="1988"/>
        <v/>
      </c>
      <c r="E6635" s="225"/>
      <c r="F6635" s="226">
        <f t="shared" si="1989"/>
        <v>0</v>
      </c>
      <c r="G6635" s="286">
        <f t="shared" si="1990"/>
        <v>0</v>
      </c>
    </row>
    <row r="6636" spans="1:7" ht="24" customHeight="1" x14ac:dyDescent="0.2">
      <c r="A6636" s="287"/>
      <c r="D6636" s="97"/>
      <c r="E6636" s="98"/>
      <c r="F6636" s="273" t="s">
        <v>32</v>
      </c>
      <c r="G6636" s="288">
        <f>SUBTOTAL(9,G6628:G6635)</f>
        <v>0</v>
      </c>
    </row>
    <row r="6637" spans="1:7" ht="24" customHeight="1" x14ac:dyDescent="0.2">
      <c r="A6637" s="287"/>
      <c r="C6637" s="107" t="s">
        <v>606</v>
      </c>
      <c r="D6637" s="97"/>
      <c r="E6637" s="98"/>
      <c r="G6637" s="289"/>
    </row>
    <row r="6638" spans="1:7" s="229" customFormat="1" ht="24" customHeight="1" x14ac:dyDescent="0.2">
      <c r="A6638" s="224" t="str">
        <f t="shared" ref="A6638:A6646" si="1991">IFERROR(VLOOKUP(C6638,Tabla_Insumos,4,FALSE),"")</f>
        <v/>
      </c>
      <c r="B6638" s="222" t="str">
        <f t="shared" ref="B6638:B6646" si="1992">IFERROR(VLOOKUP(C6638,Tabla_Insumos,5,FALSE),"")</f>
        <v/>
      </c>
      <c r="C6638" s="223"/>
      <c r="D6638" s="224" t="str">
        <f t="shared" ref="D6638:D6646" si="1993">IFERROR(VLOOKUP(C6638,Tabla_Insumos,2,FALSE),"")</f>
        <v/>
      </c>
      <c r="E6638" s="225"/>
      <c r="F6638" s="226">
        <f t="shared" ref="F6638:F6646" si="1994">IFERROR(VLOOKUP(C6638,Tabla_Insumos,3,FALSE),0)</f>
        <v>0</v>
      </c>
      <c r="G6638" s="286">
        <f t="shared" ref="G6638:G6646" si="1995">ROUND(E6638*F6638,2)</f>
        <v>0</v>
      </c>
    </row>
    <row r="6639" spans="1:7" s="229" customFormat="1" ht="24" customHeight="1" x14ac:dyDescent="0.2">
      <c r="A6639" s="224" t="str">
        <f t="shared" si="1991"/>
        <v/>
      </c>
      <c r="B6639" s="222" t="str">
        <f t="shared" si="1992"/>
        <v/>
      </c>
      <c r="C6639" s="223"/>
      <c r="D6639" s="224" t="str">
        <f t="shared" si="1993"/>
        <v/>
      </c>
      <c r="E6639" s="225"/>
      <c r="F6639" s="226">
        <f t="shared" si="1994"/>
        <v>0</v>
      </c>
      <c r="G6639" s="286">
        <f t="shared" si="1995"/>
        <v>0</v>
      </c>
    </row>
    <row r="6640" spans="1:7" s="229" customFormat="1" ht="24" customHeight="1" x14ac:dyDescent="0.2">
      <c r="A6640" s="224" t="str">
        <f t="shared" si="1991"/>
        <v/>
      </c>
      <c r="B6640" s="222" t="str">
        <f t="shared" si="1992"/>
        <v/>
      </c>
      <c r="C6640" s="223"/>
      <c r="D6640" s="224" t="str">
        <f t="shared" si="1993"/>
        <v/>
      </c>
      <c r="E6640" s="225"/>
      <c r="F6640" s="226">
        <f t="shared" si="1994"/>
        <v>0</v>
      </c>
      <c r="G6640" s="286">
        <f t="shared" si="1995"/>
        <v>0</v>
      </c>
    </row>
    <row r="6641" spans="1:7" s="229" customFormat="1" ht="24" customHeight="1" x14ac:dyDescent="0.2">
      <c r="A6641" s="224" t="str">
        <f t="shared" si="1991"/>
        <v/>
      </c>
      <c r="B6641" s="222" t="str">
        <f t="shared" si="1992"/>
        <v/>
      </c>
      <c r="C6641" s="223"/>
      <c r="D6641" s="224" t="str">
        <f t="shared" si="1993"/>
        <v/>
      </c>
      <c r="E6641" s="225"/>
      <c r="F6641" s="226">
        <f t="shared" si="1994"/>
        <v>0</v>
      </c>
      <c r="G6641" s="286">
        <f t="shared" si="1995"/>
        <v>0</v>
      </c>
    </row>
    <row r="6642" spans="1:7" s="229" customFormat="1" ht="24" customHeight="1" x14ac:dyDescent="0.2">
      <c r="A6642" s="224" t="str">
        <f t="shared" si="1991"/>
        <v/>
      </c>
      <c r="B6642" s="222" t="str">
        <f t="shared" si="1992"/>
        <v/>
      </c>
      <c r="C6642" s="223"/>
      <c r="D6642" s="224" t="str">
        <f t="shared" si="1993"/>
        <v/>
      </c>
      <c r="E6642" s="225"/>
      <c r="F6642" s="226">
        <f t="shared" si="1994"/>
        <v>0</v>
      </c>
      <c r="G6642" s="286">
        <f t="shared" si="1995"/>
        <v>0</v>
      </c>
    </row>
    <row r="6643" spans="1:7" s="229" customFormat="1" ht="24" customHeight="1" x14ac:dyDescent="0.2">
      <c r="A6643" s="224" t="str">
        <f t="shared" si="1991"/>
        <v/>
      </c>
      <c r="B6643" s="222" t="str">
        <f t="shared" si="1992"/>
        <v/>
      </c>
      <c r="C6643" s="223"/>
      <c r="D6643" s="224" t="str">
        <f t="shared" si="1993"/>
        <v/>
      </c>
      <c r="E6643" s="225"/>
      <c r="F6643" s="226">
        <f t="shared" si="1994"/>
        <v>0</v>
      </c>
      <c r="G6643" s="286">
        <f t="shared" si="1995"/>
        <v>0</v>
      </c>
    </row>
    <row r="6644" spans="1:7" s="229" customFormat="1" ht="24" customHeight="1" x14ac:dyDescent="0.2">
      <c r="A6644" s="224" t="str">
        <f t="shared" si="1991"/>
        <v/>
      </c>
      <c r="B6644" s="222" t="str">
        <f t="shared" si="1992"/>
        <v/>
      </c>
      <c r="C6644" s="223"/>
      <c r="D6644" s="224" t="str">
        <f t="shared" si="1993"/>
        <v/>
      </c>
      <c r="E6644" s="225"/>
      <c r="F6644" s="226">
        <f t="shared" si="1994"/>
        <v>0</v>
      </c>
      <c r="G6644" s="286">
        <f t="shared" si="1995"/>
        <v>0</v>
      </c>
    </row>
    <row r="6645" spans="1:7" s="229" customFormat="1" ht="24" customHeight="1" x14ac:dyDescent="0.2">
      <c r="A6645" s="224" t="str">
        <f t="shared" si="1991"/>
        <v/>
      </c>
      <c r="B6645" s="222" t="str">
        <f t="shared" si="1992"/>
        <v/>
      </c>
      <c r="C6645" s="223"/>
      <c r="D6645" s="224" t="str">
        <f t="shared" si="1993"/>
        <v/>
      </c>
      <c r="E6645" s="225"/>
      <c r="F6645" s="226">
        <f t="shared" si="1994"/>
        <v>0</v>
      </c>
      <c r="G6645" s="286">
        <f t="shared" si="1995"/>
        <v>0</v>
      </c>
    </row>
    <row r="6646" spans="1:7" s="229" customFormat="1" ht="24" customHeight="1" x14ac:dyDescent="0.2">
      <c r="A6646" s="224" t="str">
        <f t="shared" si="1991"/>
        <v/>
      </c>
      <c r="B6646" s="222" t="str">
        <f t="shared" si="1992"/>
        <v/>
      </c>
      <c r="C6646" s="223"/>
      <c r="D6646" s="224" t="str">
        <f t="shared" si="1993"/>
        <v/>
      </c>
      <c r="E6646" s="225"/>
      <c r="F6646" s="226">
        <f t="shared" si="1994"/>
        <v>0</v>
      </c>
      <c r="G6646" s="286">
        <f t="shared" si="1995"/>
        <v>0</v>
      </c>
    </row>
    <row r="6647" spans="1:7" ht="24" customHeight="1" x14ac:dyDescent="0.2">
      <c r="A6647" s="290"/>
      <c r="B6647" s="97"/>
      <c r="D6647" s="97"/>
      <c r="E6647" s="98"/>
      <c r="F6647" s="273" t="s">
        <v>33</v>
      </c>
      <c r="G6647" s="288">
        <f>SUBTOTAL(9,G6638:G6646)</f>
        <v>0</v>
      </c>
    </row>
    <row r="6648" spans="1:7" ht="24" customHeight="1" x14ac:dyDescent="0.2">
      <c r="A6648" s="291"/>
      <c r="B6648" s="97"/>
      <c r="D6648" s="97"/>
      <c r="E6648" s="98"/>
      <c r="G6648" s="289"/>
    </row>
    <row r="6649" spans="1:7" ht="24" customHeight="1" x14ac:dyDescent="0.2">
      <c r="A6649" s="292" t="str">
        <f>B6607</f>
        <v/>
      </c>
      <c r="B6649" s="293" t="str">
        <f>C6607</f>
        <v/>
      </c>
      <c r="C6649" s="104"/>
      <c r="D6649" s="104" t="s">
        <v>34</v>
      </c>
      <c r="E6649" s="105"/>
      <c r="F6649" s="295" t="s">
        <v>35</v>
      </c>
      <c r="G6649" s="294">
        <f>SUBTOTAL(9,G6612:G6648)</f>
        <v>0</v>
      </c>
    </row>
    <row r="6651" spans="1:7" ht="24" customHeight="1" x14ac:dyDescent="0.2">
      <c r="A6651" s="274" t="s">
        <v>37</v>
      </c>
      <c r="B6651" s="275"/>
      <c r="C6651" s="275"/>
      <c r="D6651" s="275"/>
      <c r="E6651" s="275"/>
      <c r="F6651" s="275"/>
      <c r="G6651" s="276"/>
    </row>
    <row r="6652" spans="1:7" ht="24" customHeight="1" x14ac:dyDescent="0.2">
      <c r="A6652" s="277" t="s">
        <v>602</v>
      </c>
      <c r="B6652" s="93" t="str">
        <f>Comitente</f>
        <v>DIRECCION PROVINCIAL DE ESPACIOS VERDES</v>
      </c>
      <c r="C6652" s="89"/>
      <c r="D6652" s="94"/>
      <c r="E6652" s="94"/>
      <c r="F6652" s="95"/>
      <c r="G6652" s="278"/>
    </row>
    <row r="6653" spans="1:7" ht="24" customHeight="1" x14ac:dyDescent="0.2">
      <c r="A6653" s="277" t="s">
        <v>603</v>
      </c>
      <c r="B6653" s="93">
        <f>Contratista</f>
        <v>0</v>
      </c>
      <c r="C6653" s="90"/>
      <c r="D6653" s="90"/>
      <c r="E6653" s="90"/>
      <c r="F6653" s="96"/>
      <c r="G6653" s="279"/>
    </row>
    <row r="6654" spans="1:7" ht="24" customHeight="1" x14ac:dyDescent="0.2">
      <c r="A6654" s="277" t="s">
        <v>24</v>
      </c>
      <c r="B6654" s="93" t="str">
        <f>Obra</f>
        <v>MANTENIMIENTO DEL ÁREA VERDE Y SISITEMA DE RIEGO DEL 
PARQUE BELGRANO E INFINITO POR DESCUBRIR - RENGLON 3</v>
      </c>
      <c r="C6654" s="90"/>
      <c r="D6654" s="90"/>
      <c r="E6654" s="90"/>
      <c r="F6654" s="96" t="s">
        <v>38</v>
      </c>
      <c r="G6654" s="280">
        <f>Fecha_Base</f>
        <v>44908</v>
      </c>
    </row>
    <row r="6655" spans="1:7" ht="24" customHeight="1" x14ac:dyDescent="0.2">
      <c r="A6655" s="281" t="s">
        <v>601</v>
      </c>
      <c r="B6655" s="91" t="str">
        <f>Ubicación</f>
        <v>CAPITAL</v>
      </c>
      <c r="C6655" s="91"/>
      <c r="D6655" s="97"/>
      <c r="E6655" s="98"/>
      <c r="G6655" s="282"/>
    </row>
    <row r="6656" spans="1:7" ht="24" customHeight="1" x14ac:dyDescent="0.2">
      <c r="A6656" s="281" t="s">
        <v>39</v>
      </c>
      <c r="B6656" s="100" t="str">
        <f>IFERROR(VALUE(LEFT(B6657,FIND(".",B6657)-1)),"")</f>
        <v/>
      </c>
      <c r="C6656" s="92" t="str">
        <f>IFERROR(VLOOKUP(B6656,Tabla_CyP,2,FALSE),"")</f>
        <v/>
      </c>
      <c r="E6656" s="98"/>
      <c r="G6656" s="282"/>
    </row>
    <row r="6657" spans="1:123" ht="24" customHeight="1" x14ac:dyDescent="0.2">
      <c r="A6657" s="281" t="s">
        <v>25</v>
      </c>
      <c r="B6657" s="101" t="str">
        <f>IFERROR(VLOOKUP(COUNTIF($A$1:A6657,"ANALISIS DE PRECIOS"),Tabla_NumeroItem,2,FALSE),"")</f>
        <v/>
      </c>
      <c r="C6657" s="92" t="str">
        <f>IFERROR(VLOOKUP(B6657,Tabla_CyP,2,FALSE),"")</f>
        <v/>
      </c>
      <c r="D6657" s="97"/>
      <c r="E6657" s="98"/>
      <c r="F6657" s="96" t="s">
        <v>26</v>
      </c>
      <c r="G6657" s="283" t="str">
        <f>IFERROR(VLOOKUP(B6657,Tabla_CyP,4,FALSE),"")</f>
        <v/>
      </c>
    </row>
    <row r="6658" spans="1:123" ht="24" customHeight="1" x14ac:dyDescent="0.2">
      <c r="A6658" s="281"/>
      <c r="B6658" s="91"/>
      <c r="D6658" s="97"/>
      <c r="E6658" s="98"/>
      <c r="G6658" s="282"/>
    </row>
    <row r="6659" spans="1:123" ht="24" customHeight="1" x14ac:dyDescent="0.2">
      <c r="A6659" s="331" t="s">
        <v>507</v>
      </c>
      <c r="B6659" s="332"/>
      <c r="C6659" s="333" t="s">
        <v>0</v>
      </c>
      <c r="D6659" s="333" t="s">
        <v>27</v>
      </c>
      <c r="E6659" s="335" t="s">
        <v>28</v>
      </c>
      <c r="F6659" s="337" t="s">
        <v>29</v>
      </c>
      <c r="G6659" s="337" t="s">
        <v>30</v>
      </c>
    </row>
    <row r="6660" spans="1:123" s="97" customFormat="1" ht="24" customHeight="1" x14ac:dyDescent="0.2">
      <c r="A6660" s="102" t="s">
        <v>508</v>
      </c>
      <c r="B6660" s="102" t="s">
        <v>509</v>
      </c>
      <c r="C6660" s="334"/>
      <c r="D6660" s="334"/>
      <c r="E6660" s="336"/>
      <c r="F6660" s="338"/>
      <c r="G6660" s="338"/>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284"/>
      <c r="B6661" s="103"/>
      <c r="C6661" s="143" t="s">
        <v>604</v>
      </c>
      <c r="D6661" s="104"/>
      <c r="E6661" s="105"/>
      <c r="F6661" s="106"/>
      <c r="G6661" s="285"/>
    </row>
    <row r="6662" spans="1:123" s="229" customFormat="1" ht="24" customHeight="1" x14ac:dyDescent="0.2">
      <c r="A6662" s="224" t="str">
        <f t="shared" ref="A6662:A6675" si="1996">IFERROR(VLOOKUP(C6662,Tabla_Insumos,4,FALSE),"")</f>
        <v/>
      </c>
      <c r="B6662" s="222" t="str">
        <f>IFERROR(VLOOKUP(C6662,Tabla_Insumos,5,FALSE),"")</f>
        <v/>
      </c>
      <c r="C6662" s="223"/>
      <c r="D6662" s="224" t="str">
        <f t="shared" ref="D6662:D6675" si="1997">IFERROR(VLOOKUP(C6662,Tabla_Insumos,2,FALSE),"")</f>
        <v/>
      </c>
      <c r="E6662" s="225"/>
      <c r="F6662" s="226">
        <f t="shared" ref="F6662:F6675" si="1998">IFERROR(VLOOKUP(C6662,Tabla_Insumos,3,FALSE),0)</f>
        <v>0</v>
      </c>
      <c r="G6662" s="286">
        <f>ROUND(E6662*F6662,2)</f>
        <v>0</v>
      </c>
    </row>
    <row r="6663" spans="1:123" s="229" customFormat="1" ht="24" customHeight="1" x14ac:dyDescent="0.2">
      <c r="A6663" s="224" t="str">
        <f t="shared" si="1996"/>
        <v/>
      </c>
      <c r="B6663" s="222" t="str">
        <f t="shared" ref="B6663:B6675" si="1999">IFERROR(VLOOKUP(C6663,Tabla_Insumos,5,FALSE),"")</f>
        <v/>
      </c>
      <c r="C6663" s="223"/>
      <c r="D6663" s="224" t="str">
        <f t="shared" si="1997"/>
        <v/>
      </c>
      <c r="E6663" s="225"/>
      <c r="F6663" s="226">
        <f t="shared" si="1998"/>
        <v>0</v>
      </c>
      <c r="G6663" s="286">
        <f t="shared" ref="G6663:G6675" si="2000">ROUND(E6663*F6663,2)</f>
        <v>0</v>
      </c>
    </row>
    <row r="6664" spans="1:123" s="229" customFormat="1" ht="24" customHeight="1" x14ac:dyDescent="0.2">
      <c r="A6664" s="224" t="str">
        <f t="shared" si="1996"/>
        <v/>
      </c>
      <c r="B6664" s="222" t="str">
        <f t="shared" si="1999"/>
        <v/>
      </c>
      <c r="C6664" s="223"/>
      <c r="D6664" s="224" t="str">
        <f t="shared" si="1997"/>
        <v/>
      </c>
      <c r="E6664" s="225"/>
      <c r="F6664" s="226">
        <f t="shared" si="1998"/>
        <v>0</v>
      </c>
      <c r="G6664" s="286">
        <f t="shared" si="2000"/>
        <v>0</v>
      </c>
    </row>
    <row r="6665" spans="1:123" s="229" customFormat="1" ht="24" customHeight="1" x14ac:dyDescent="0.2">
      <c r="A6665" s="224" t="str">
        <f t="shared" si="1996"/>
        <v/>
      </c>
      <c r="B6665" s="222" t="str">
        <f t="shared" si="1999"/>
        <v/>
      </c>
      <c r="C6665" s="223"/>
      <c r="D6665" s="224" t="str">
        <f t="shared" si="1997"/>
        <v/>
      </c>
      <c r="E6665" s="225"/>
      <c r="F6665" s="226">
        <f t="shared" si="1998"/>
        <v>0</v>
      </c>
      <c r="G6665" s="286">
        <f t="shared" si="2000"/>
        <v>0</v>
      </c>
    </row>
    <row r="6666" spans="1:123" s="229" customFormat="1" ht="24" customHeight="1" x14ac:dyDescent="0.2">
      <c r="A6666" s="224" t="str">
        <f t="shared" si="1996"/>
        <v/>
      </c>
      <c r="B6666" s="222" t="str">
        <f t="shared" si="1999"/>
        <v/>
      </c>
      <c r="C6666" s="223"/>
      <c r="D6666" s="224" t="str">
        <f t="shared" si="1997"/>
        <v/>
      </c>
      <c r="E6666" s="225"/>
      <c r="F6666" s="226">
        <f t="shared" si="1998"/>
        <v>0</v>
      </c>
      <c r="G6666" s="286">
        <f t="shared" si="2000"/>
        <v>0</v>
      </c>
    </row>
    <row r="6667" spans="1:123" s="229" customFormat="1" ht="24" customHeight="1" x14ac:dyDescent="0.2">
      <c r="A6667" s="224" t="str">
        <f t="shared" si="1996"/>
        <v/>
      </c>
      <c r="B6667" s="222" t="str">
        <f t="shared" si="1999"/>
        <v/>
      </c>
      <c r="C6667" s="223"/>
      <c r="D6667" s="224" t="str">
        <f t="shared" si="1997"/>
        <v/>
      </c>
      <c r="E6667" s="225"/>
      <c r="F6667" s="226">
        <f t="shared" si="1998"/>
        <v>0</v>
      </c>
      <c r="G6667" s="286">
        <f t="shared" si="2000"/>
        <v>0</v>
      </c>
    </row>
    <row r="6668" spans="1:123" s="229" customFormat="1" ht="24" customHeight="1" x14ac:dyDescent="0.2">
      <c r="A6668" s="224" t="str">
        <f t="shared" si="1996"/>
        <v/>
      </c>
      <c r="B6668" s="222" t="str">
        <f t="shared" si="1999"/>
        <v/>
      </c>
      <c r="C6668" s="223"/>
      <c r="D6668" s="224" t="str">
        <f t="shared" si="1997"/>
        <v/>
      </c>
      <c r="E6668" s="225"/>
      <c r="F6668" s="226">
        <f t="shared" si="1998"/>
        <v>0</v>
      </c>
      <c r="G6668" s="286">
        <f t="shared" si="2000"/>
        <v>0</v>
      </c>
    </row>
    <row r="6669" spans="1:123" s="229" customFormat="1" ht="24" customHeight="1" x14ac:dyDescent="0.2">
      <c r="A6669" s="224" t="str">
        <f t="shared" si="1996"/>
        <v/>
      </c>
      <c r="B6669" s="222" t="str">
        <f t="shared" si="1999"/>
        <v/>
      </c>
      <c r="C6669" s="223"/>
      <c r="D6669" s="224" t="str">
        <f t="shared" si="1997"/>
        <v/>
      </c>
      <c r="E6669" s="225"/>
      <c r="F6669" s="226">
        <f t="shared" si="1998"/>
        <v>0</v>
      </c>
      <c r="G6669" s="286">
        <f t="shared" si="2000"/>
        <v>0</v>
      </c>
    </row>
    <row r="6670" spans="1:123" s="229" customFormat="1" ht="24" customHeight="1" x14ac:dyDescent="0.2">
      <c r="A6670" s="224" t="str">
        <f t="shared" si="1996"/>
        <v/>
      </c>
      <c r="B6670" s="222" t="str">
        <f t="shared" si="1999"/>
        <v/>
      </c>
      <c r="C6670" s="223"/>
      <c r="D6670" s="224" t="str">
        <f t="shared" si="1997"/>
        <v/>
      </c>
      <c r="E6670" s="225"/>
      <c r="F6670" s="226">
        <f t="shared" si="1998"/>
        <v>0</v>
      </c>
      <c r="G6670" s="286">
        <f t="shared" si="2000"/>
        <v>0</v>
      </c>
    </row>
    <row r="6671" spans="1:123" s="229" customFormat="1" ht="24" customHeight="1" x14ac:dyDescent="0.2">
      <c r="A6671" s="224" t="str">
        <f t="shared" si="1996"/>
        <v/>
      </c>
      <c r="B6671" s="222" t="str">
        <f t="shared" si="1999"/>
        <v/>
      </c>
      <c r="C6671" s="223"/>
      <c r="D6671" s="224" t="str">
        <f t="shared" si="1997"/>
        <v/>
      </c>
      <c r="E6671" s="225"/>
      <c r="F6671" s="226">
        <f t="shared" si="1998"/>
        <v>0</v>
      </c>
      <c r="G6671" s="286">
        <f t="shared" si="2000"/>
        <v>0</v>
      </c>
    </row>
    <row r="6672" spans="1:123" s="229" customFormat="1" ht="24" customHeight="1" x14ac:dyDescent="0.2">
      <c r="A6672" s="224" t="str">
        <f t="shared" si="1996"/>
        <v/>
      </c>
      <c r="B6672" s="222" t="str">
        <f t="shared" si="1999"/>
        <v/>
      </c>
      <c r="C6672" s="223"/>
      <c r="D6672" s="224" t="str">
        <f t="shared" si="1997"/>
        <v/>
      </c>
      <c r="E6672" s="225"/>
      <c r="F6672" s="226">
        <f t="shared" si="1998"/>
        <v>0</v>
      </c>
      <c r="G6672" s="286">
        <f t="shared" si="2000"/>
        <v>0</v>
      </c>
    </row>
    <row r="6673" spans="1:7" s="229" customFormat="1" ht="24" customHeight="1" x14ac:dyDescent="0.2">
      <c r="A6673" s="224" t="str">
        <f t="shared" si="1996"/>
        <v/>
      </c>
      <c r="B6673" s="222" t="str">
        <f t="shared" si="1999"/>
        <v/>
      </c>
      <c r="C6673" s="223"/>
      <c r="D6673" s="224" t="str">
        <f t="shared" si="1997"/>
        <v/>
      </c>
      <c r="E6673" s="225"/>
      <c r="F6673" s="226">
        <f t="shared" si="1998"/>
        <v>0</v>
      </c>
      <c r="G6673" s="286">
        <f t="shared" si="2000"/>
        <v>0</v>
      </c>
    </row>
    <row r="6674" spans="1:7" s="229" customFormat="1" ht="24" customHeight="1" x14ac:dyDescent="0.2">
      <c r="A6674" s="224" t="str">
        <f t="shared" si="1996"/>
        <v/>
      </c>
      <c r="B6674" s="222" t="str">
        <f t="shared" si="1999"/>
        <v/>
      </c>
      <c r="C6674" s="223"/>
      <c r="D6674" s="224" t="str">
        <f t="shared" si="1997"/>
        <v/>
      </c>
      <c r="E6674" s="225"/>
      <c r="F6674" s="226">
        <f t="shared" si="1998"/>
        <v>0</v>
      </c>
      <c r="G6674" s="286">
        <f t="shared" si="2000"/>
        <v>0</v>
      </c>
    </row>
    <row r="6675" spans="1:7" s="229" customFormat="1" ht="24" customHeight="1" x14ac:dyDescent="0.2">
      <c r="A6675" s="224" t="str">
        <f t="shared" si="1996"/>
        <v/>
      </c>
      <c r="B6675" s="222" t="str">
        <f t="shared" si="1999"/>
        <v/>
      </c>
      <c r="C6675" s="223"/>
      <c r="D6675" s="224" t="str">
        <f t="shared" si="1997"/>
        <v/>
      </c>
      <c r="E6675" s="225"/>
      <c r="F6675" s="227">
        <f t="shared" si="1998"/>
        <v>0</v>
      </c>
      <c r="G6675" s="286">
        <f t="shared" si="2000"/>
        <v>0</v>
      </c>
    </row>
    <row r="6676" spans="1:7" ht="24" customHeight="1" x14ac:dyDescent="0.2">
      <c r="A6676" s="287"/>
      <c r="D6676" s="97"/>
      <c r="E6676" s="98"/>
      <c r="F6676" s="273" t="s">
        <v>31</v>
      </c>
      <c r="G6676" s="288">
        <f>SUBTOTAL(9,G6662:G6675)</f>
        <v>0</v>
      </c>
    </row>
    <row r="6677" spans="1:7" ht="24" customHeight="1" x14ac:dyDescent="0.2">
      <c r="A6677" s="287"/>
      <c r="C6677" s="107" t="s">
        <v>605</v>
      </c>
      <c r="D6677" s="97"/>
      <c r="E6677" s="98"/>
      <c r="G6677" s="289"/>
    </row>
    <row r="6678" spans="1:7" s="229" customFormat="1" ht="24" customHeight="1" x14ac:dyDescent="0.2">
      <c r="A6678" s="224" t="str">
        <f t="shared" ref="A6678:A6685" si="2001">IFERROR(VLOOKUP(C6678,Tabla_Insumos,4,FALSE),"")</f>
        <v/>
      </c>
      <c r="B6678" s="222">
        <f t="shared" ref="B6678:B6685" si="2002">IFERROR(VLOOKUP(A6678,Tabla_Indices,5,FALSE),"")</f>
        <v>0</v>
      </c>
      <c r="C6678" s="223"/>
      <c r="D6678" s="224" t="str">
        <f t="shared" ref="D6678:D6685" si="2003">IFERROR(VLOOKUP(C6678,Tabla_Insumos,2,FALSE),"")</f>
        <v/>
      </c>
      <c r="E6678" s="225"/>
      <c r="F6678" s="228">
        <f t="shared" ref="F6678:F6685" si="2004">IFERROR(VLOOKUP(C6678,Tabla_Insumos,3,FALSE),0)</f>
        <v>0</v>
      </c>
      <c r="G6678" s="286">
        <f>ROUND(E6678*F6678,2)</f>
        <v>0</v>
      </c>
    </row>
    <row r="6679" spans="1:7" s="229" customFormat="1" ht="24" customHeight="1" x14ac:dyDescent="0.2">
      <c r="A6679" s="224" t="str">
        <f t="shared" si="2001"/>
        <v/>
      </c>
      <c r="B6679" s="222">
        <f t="shared" si="2002"/>
        <v>0</v>
      </c>
      <c r="C6679" s="223"/>
      <c r="D6679" s="224" t="str">
        <f t="shared" si="2003"/>
        <v/>
      </c>
      <c r="E6679" s="225"/>
      <c r="F6679" s="228">
        <f t="shared" si="2004"/>
        <v>0</v>
      </c>
      <c r="G6679" s="286">
        <f>ROUND(E6679*F6679,2)</f>
        <v>0</v>
      </c>
    </row>
    <row r="6680" spans="1:7" s="229" customFormat="1" ht="24" customHeight="1" x14ac:dyDescent="0.2">
      <c r="A6680" s="224" t="str">
        <f t="shared" si="2001"/>
        <v/>
      </c>
      <c r="B6680" s="222">
        <f t="shared" si="2002"/>
        <v>0</v>
      </c>
      <c r="C6680" s="223"/>
      <c r="D6680" s="224" t="str">
        <f t="shared" si="2003"/>
        <v/>
      </c>
      <c r="E6680" s="225"/>
      <c r="F6680" s="228">
        <f t="shared" si="2004"/>
        <v>0</v>
      </c>
      <c r="G6680" s="286">
        <f t="shared" ref="G6680:G6685" si="2005">ROUND(E6680*F6680,2)</f>
        <v>0</v>
      </c>
    </row>
    <row r="6681" spans="1:7" s="229" customFormat="1" ht="24" customHeight="1" x14ac:dyDescent="0.2">
      <c r="A6681" s="224" t="str">
        <f t="shared" si="2001"/>
        <v/>
      </c>
      <c r="B6681" s="222">
        <f t="shared" si="2002"/>
        <v>0</v>
      </c>
      <c r="C6681" s="223"/>
      <c r="D6681" s="224" t="str">
        <f t="shared" si="2003"/>
        <v/>
      </c>
      <c r="E6681" s="225"/>
      <c r="F6681" s="228">
        <f t="shared" si="2004"/>
        <v>0</v>
      </c>
      <c r="G6681" s="286">
        <f t="shared" si="2005"/>
        <v>0</v>
      </c>
    </row>
    <row r="6682" spans="1:7" s="229" customFormat="1" ht="24" customHeight="1" x14ac:dyDescent="0.2">
      <c r="A6682" s="224" t="str">
        <f t="shared" si="2001"/>
        <v/>
      </c>
      <c r="B6682" s="222">
        <f t="shared" si="2002"/>
        <v>0</v>
      </c>
      <c r="C6682" s="223"/>
      <c r="D6682" s="224" t="str">
        <f t="shared" si="2003"/>
        <v/>
      </c>
      <c r="E6682" s="225"/>
      <c r="F6682" s="226">
        <f t="shared" si="2004"/>
        <v>0</v>
      </c>
      <c r="G6682" s="286">
        <f t="shared" si="2005"/>
        <v>0</v>
      </c>
    </row>
    <row r="6683" spans="1:7" s="229" customFormat="1" ht="24" customHeight="1" x14ac:dyDescent="0.2">
      <c r="A6683" s="224" t="str">
        <f t="shared" si="2001"/>
        <v/>
      </c>
      <c r="B6683" s="222">
        <f t="shared" si="2002"/>
        <v>0</v>
      </c>
      <c r="C6683" s="223"/>
      <c r="D6683" s="224" t="str">
        <f t="shared" si="2003"/>
        <v/>
      </c>
      <c r="E6683" s="225"/>
      <c r="F6683" s="226">
        <f t="shared" si="2004"/>
        <v>0</v>
      </c>
      <c r="G6683" s="286">
        <f t="shared" si="2005"/>
        <v>0</v>
      </c>
    </row>
    <row r="6684" spans="1:7" s="229" customFormat="1" ht="24" customHeight="1" x14ac:dyDescent="0.2">
      <c r="A6684" s="224" t="str">
        <f t="shared" si="2001"/>
        <v/>
      </c>
      <c r="B6684" s="222">
        <f t="shared" si="2002"/>
        <v>0</v>
      </c>
      <c r="C6684" s="223"/>
      <c r="D6684" s="224" t="str">
        <f t="shared" si="2003"/>
        <v/>
      </c>
      <c r="E6684" s="225"/>
      <c r="F6684" s="226">
        <f t="shared" si="2004"/>
        <v>0</v>
      </c>
      <c r="G6684" s="286">
        <f t="shared" si="2005"/>
        <v>0</v>
      </c>
    </row>
    <row r="6685" spans="1:7" s="229" customFormat="1" ht="24" customHeight="1" x14ac:dyDescent="0.2">
      <c r="A6685" s="224" t="str">
        <f t="shared" si="2001"/>
        <v/>
      </c>
      <c r="B6685" s="222">
        <f t="shared" si="2002"/>
        <v>0</v>
      </c>
      <c r="C6685" s="223"/>
      <c r="D6685" s="224" t="str">
        <f t="shared" si="2003"/>
        <v/>
      </c>
      <c r="E6685" s="225"/>
      <c r="F6685" s="226">
        <f t="shared" si="2004"/>
        <v>0</v>
      </c>
      <c r="G6685" s="286">
        <f t="shared" si="2005"/>
        <v>0</v>
      </c>
    </row>
    <row r="6686" spans="1:7" ht="24" customHeight="1" x14ac:dyDescent="0.2">
      <c r="A6686" s="287"/>
      <c r="D6686" s="97"/>
      <c r="E6686" s="98"/>
      <c r="F6686" s="273" t="s">
        <v>32</v>
      </c>
      <c r="G6686" s="288">
        <f>SUBTOTAL(9,G6678:G6685)</f>
        <v>0</v>
      </c>
    </row>
    <row r="6687" spans="1:7" ht="24" customHeight="1" x14ac:dyDescent="0.2">
      <c r="A6687" s="287"/>
      <c r="C6687" s="107" t="s">
        <v>606</v>
      </c>
      <c r="D6687" s="97"/>
      <c r="E6687" s="98"/>
      <c r="G6687" s="289"/>
    </row>
    <row r="6688" spans="1:7" s="229" customFormat="1" ht="24" customHeight="1" x14ac:dyDescent="0.2">
      <c r="A6688" s="224" t="str">
        <f t="shared" ref="A6688:A6696" si="2006">IFERROR(VLOOKUP(C6688,Tabla_Insumos,4,FALSE),"")</f>
        <v/>
      </c>
      <c r="B6688" s="222" t="str">
        <f t="shared" ref="B6688:B6696" si="2007">IFERROR(VLOOKUP(C6688,Tabla_Insumos,5,FALSE),"")</f>
        <v/>
      </c>
      <c r="C6688" s="223"/>
      <c r="D6688" s="224" t="str">
        <f t="shared" ref="D6688:D6696" si="2008">IFERROR(VLOOKUP(C6688,Tabla_Insumos,2,FALSE),"")</f>
        <v/>
      </c>
      <c r="E6688" s="225"/>
      <c r="F6688" s="226">
        <f t="shared" ref="F6688:F6696" si="2009">IFERROR(VLOOKUP(C6688,Tabla_Insumos,3,FALSE),0)</f>
        <v>0</v>
      </c>
      <c r="G6688" s="286">
        <f t="shared" ref="G6688:G6696" si="2010">ROUND(E6688*F6688,2)</f>
        <v>0</v>
      </c>
    </row>
    <row r="6689" spans="1:7" s="229" customFormat="1" ht="24" customHeight="1" x14ac:dyDescent="0.2">
      <c r="A6689" s="224" t="str">
        <f t="shared" si="2006"/>
        <v/>
      </c>
      <c r="B6689" s="222" t="str">
        <f t="shared" si="2007"/>
        <v/>
      </c>
      <c r="C6689" s="223"/>
      <c r="D6689" s="224" t="str">
        <f t="shared" si="2008"/>
        <v/>
      </c>
      <c r="E6689" s="225"/>
      <c r="F6689" s="226">
        <f t="shared" si="2009"/>
        <v>0</v>
      </c>
      <c r="G6689" s="286">
        <f t="shared" si="2010"/>
        <v>0</v>
      </c>
    </row>
    <row r="6690" spans="1:7" s="229" customFormat="1" ht="24" customHeight="1" x14ac:dyDescent="0.2">
      <c r="A6690" s="224" t="str">
        <f t="shared" si="2006"/>
        <v/>
      </c>
      <c r="B6690" s="222" t="str">
        <f t="shared" si="2007"/>
        <v/>
      </c>
      <c r="C6690" s="223"/>
      <c r="D6690" s="224" t="str">
        <f t="shared" si="2008"/>
        <v/>
      </c>
      <c r="E6690" s="225"/>
      <c r="F6690" s="226">
        <f t="shared" si="2009"/>
        <v>0</v>
      </c>
      <c r="G6690" s="286">
        <f t="shared" si="2010"/>
        <v>0</v>
      </c>
    </row>
    <row r="6691" spans="1:7" s="229" customFormat="1" ht="24" customHeight="1" x14ac:dyDescent="0.2">
      <c r="A6691" s="224" t="str">
        <f t="shared" si="2006"/>
        <v/>
      </c>
      <c r="B6691" s="222" t="str">
        <f t="shared" si="2007"/>
        <v/>
      </c>
      <c r="C6691" s="223"/>
      <c r="D6691" s="224" t="str">
        <f t="shared" si="2008"/>
        <v/>
      </c>
      <c r="E6691" s="225"/>
      <c r="F6691" s="226">
        <f t="shared" si="2009"/>
        <v>0</v>
      </c>
      <c r="G6691" s="286">
        <f t="shared" si="2010"/>
        <v>0</v>
      </c>
    </row>
    <row r="6692" spans="1:7" s="229" customFormat="1" ht="24" customHeight="1" x14ac:dyDescent="0.2">
      <c r="A6692" s="224" t="str">
        <f t="shared" si="2006"/>
        <v/>
      </c>
      <c r="B6692" s="222" t="str">
        <f t="shared" si="2007"/>
        <v/>
      </c>
      <c r="C6692" s="223"/>
      <c r="D6692" s="224" t="str">
        <f t="shared" si="2008"/>
        <v/>
      </c>
      <c r="E6692" s="225"/>
      <c r="F6692" s="226">
        <f t="shared" si="2009"/>
        <v>0</v>
      </c>
      <c r="G6692" s="286">
        <f t="shared" si="2010"/>
        <v>0</v>
      </c>
    </row>
    <row r="6693" spans="1:7" s="229" customFormat="1" ht="24" customHeight="1" x14ac:dyDescent="0.2">
      <c r="A6693" s="224" t="str">
        <f t="shared" si="2006"/>
        <v/>
      </c>
      <c r="B6693" s="222" t="str">
        <f t="shared" si="2007"/>
        <v/>
      </c>
      <c r="C6693" s="223"/>
      <c r="D6693" s="224" t="str">
        <f t="shared" si="2008"/>
        <v/>
      </c>
      <c r="E6693" s="225"/>
      <c r="F6693" s="226">
        <f t="shared" si="2009"/>
        <v>0</v>
      </c>
      <c r="G6693" s="286">
        <f t="shared" si="2010"/>
        <v>0</v>
      </c>
    </row>
    <row r="6694" spans="1:7" s="229" customFormat="1" ht="24" customHeight="1" x14ac:dyDescent="0.2">
      <c r="A6694" s="224" t="str">
        <f t="shared" si="2006"/>
        <v/>
      </c>
      <c r="B6694" s="222" t="str">
        <f t="shared" si="2007"/>
        <v/>
      </c>
      <c r="C6694" s="223"/>
      <c r="D6694" s="224" t="str">
        <f t="shared" si="2008"/>
        <v/>
      </c>
      <c r="E6694" s="225"/>
      <c r="F6694" s="226">
        <f t="shared" si="2009"/>
        <v>0</v>
      </c>
      <c r="G6694" s="286">
        <f t="shared" si="2010"/>
        <v>0</v>
      </c>
    </row>
    <row r="6695" spans="1:7" s="229" customFormat="1" ht="24" customHeight="1" x14ac:dyDescent="0.2">
      <c r="A6695" s="224" t="str">
        <f t="shared" si="2006"/>
        <v/>
      </c>
      <c r="B6695" s="222" t="str">
        <f t="shared" si="2007"/>
        <v/>
      </c>
      <c r="C6695" s="223"/>
      <c r="D6695" s="224" t="str">
        <f t="shared" si="2008"/>
        <v/>
      </c>
      <c r="E6695" s="225"/>
      <c r="F6695" s="226">
        <f t="shared" si="2009"/>
        <v>0</v>
      </c>
      <c r="G6695" s="286">
        <f t="shared" si="2010"/>
        <v>0</v>
      </c>
    </row>
    <row r="6696" spans="1:7" s="229" customFormat="1" ht="24" customHeight="1" x14ac:dyDescent="0.2">
      <c r="A6696" s="224" t="str">
        <f t="shared" si="2006"/>
        <v/>
      </c>
      <c r="B6696" s="222" t="str">
        <f t="shared" si="2007"/>
        <v/>
      </c>
      <c r="C6696" s="223"/>
      <c r="D6696" s="224" t="str">
        <f t="shared" si="2008"/>
        <v/>
      </c>
      <c r="E6696" s="225"/>
      <c r="F6696" s="226">
        <f t="shared" si="2009"/>
        <v>0</v>
      </c>
      <c r="G6696" s="286">
        <f t="shared" si="2010"/>
        <v>0</v>
      </c>
    </row>
    <row r="6697" spans="1:7" ht="24" customHeight="1" x14ac:dyDescent="0.2">
      <c r="A6697" s="290"/>
      <c r="B6697" s="97"/>
      <c r="D6697" s="97"/>
      <c r="E6697" s="98"/>
      <c r="F6697" s="273" t="s">
        <v>33</v>
      </c>
      <c r="G6697" s="288">
        <f>SUBTOTAL(9,G6688:G6696)</f>
        <v>0</v>
      </c>
    </row>
    <row r="6698" spans="1:7" ht="24" customHeight="1" x14ac:dyDescent="0.2">
      <c r="A6698" s="291"/>
      <c r="B6698" s="97"/>
      <c r="D6698" s="97"/>
      <c r="E6698" s="98"/>
      <c r="G6698" s="289"/>
    </row>
    <row r="6699" spans="1:7" ht="24" customHeight="1" x14ac:dyDescent="0.2">
      <c r="A6699" s="292" t="str">
        <f>B6657</f>
        <v/>
      </c>
      <c r="B6699" s="293" t="str">
        <f>C6657</f>
        <v/>
      </c>
      <c r="C6699" s="104"/>
      <c r="D6699" s="104" t="s">
        <v>34</v>
      </c>
      <c r="E6699" s="105"/>
      <c r="F6699" s="295" t="s">
        <v>35</v>
      </c>
      <c r="G6699" s="294">
        <f>SUBTOTAL(9,G6662:G6698)</f>
        <v>0</v>
      </c>
    </row>
    <row r="6701" spans="1:7" ht="24" customHeight="1" x14ac:dyDescent="0.2">
      <c r="A6701" s="274" t="s">
        <v>37</v>
      </c>
      <c r="B6701" s="275"/>
      <c r="C6701" s="275"/>
      <c r="D6701" s="275"/>
      <c r="E6701" s="275"/>
      <c r="F6701" s="275"/>
      <c r="G6701" s="276"/>
    </row>
    <row r="6702" spans="1:7" ht="24" customHeight="1" x14ac:dyDescent="0.2">
      <c r="A6702" s="277" t="s">
        <v>602</v>
      </c>
      <c r="B6702" s="93" t="str">
        <f>Comitente</f>
        <v>DIRECCION PROVINCIAL DE ESPACIOS VERDES</v>
      </c>
      <c r="C6702" s="89"/>
      <c r="D6702" s="94"/>
      <c r="E6702" s="94"/>
      <c r="F6702" s="95"/>
      <c r="G6702" s="278"/>
    </row>
    <row r="6703" spans="1:7" ht="24" customHeight="1" x14ac:dyDescent="0.2">
      <c r="A6703" s="277" t="s">
        <v>603</v>
      </c>
      <c r="B6703" s="93">
        <f>Contratista</f>
        <v>0</v>
      </c>
      <c r="C6703" s="90"/>
      <c r="D6703" s="90"/>
      <c r="E6703" s="90"/>
      <c r="F6703" s="96"/>
      <c r="G6703" s="279"/>
    </row>
    <row r="6704" spans="1:7" ht="24" customHeight="1" x14ac:dyDescent="0.2">
      <c r="A6704" s="277" t="s">
        <v>24</v>
      </c>
      <c r="B6704" s="93" t="str">
        <f>Obra</f>
        <v>MANTENIMIENTO DEL ÁREA VERDE Y SISITEMA DE RIEGO DEL 
PARQUE BELGRANO E INFINITO POR DESCUBRIR - RENGLON 3</v>
      </c>
      <c r="C6704" s="90"/>
      <c r="D6704" s="90"/>
      <c r="E6704" s="90"/>
      <c r="F6704" s="96" t="s">
        <v>38</v>
      </c>
      <c r="G6704" s="280">
        <f>Fecha_Base</f>
        <v>44908</v>
      </c>
    </row>
    <row r="6705" spans="1:123" ht="24" customHeight="1" x14ac:dyDescent="0.2">
      <c r="A6705" s="281" t="s">
        <v>601</v>
      </c>
      <c r="B6705" s="91" t="str">
        <f>Ubicación</f>
        <v>CAPITAL</v>
      </c>
      <c r="C6705" s="91"/>
      <c r="D6705" s="97"/>
      <c r="E6705" s="98"/>
      <c r="G6705" s="282"/>
    </row>
    <row r="6706" spans="1:123" ht="24" customHeight="1" x14ac:dyDescent="0.2">
      <c r="A6706" s="281" t="s">
        <v>39</v>
      </c>
      <c r="B6706" s="100" t="str">
        <f>IFERROR(VALUE(LEFT(B6707,FIND(".",B6707)-1)),"")</f>
        <v/>
      </c>
      <c r="C6706" s="92" t="str">
        <f>IFERROR(VLOOKUP(B6706,Tabla_CyP,2,FALSE),"")</f>
        <v/>
      </c>
      <c r="E6706" s="98"/>
      <c r="G6706" s="282"/>
    </row>
    <row r="6707" spans="1:123" ht="24" customHeight="1" x14ac:dyDescent="0.2">
      <c r="A6707" s="281" t="s">
        <v>25</v>
      </c>
      <c r="B6707" s="101" t="str">
        <f>IFERROR(VLOOKUP(COUNTIF($A$1:A6707,"ANALISIS DE PRECIOS"),Tabla_NumeroItem,2,FALSE),"")</f>
        <v/>
      </c>
      <c r="C6707" s="92" t="str">
        <f>IFERROR(VLOOKUP(B6707,Tabla_CyP,2,FALSE),"")</f>
        <v/>
      </c>
      <c r="D6707" s="97"/>
      <c r="E6707" s="98"/>
      <c r="F6707" s="96" t="s">
        <v>26</v>
      </c>
      <c r="G6707" s="283" t="str">
        <f>IFERROR(VLOOKUP(B6707,Tabla_CyP,4,FALSE),"")</f>
        <v/>
      </c>
    </row>
    <row r="6708" spans="1:123" ht="24" customHeight="1" x14ac:dyDescent="0.2">
      <c r="A6708" s="281"/>
      <c r="B6708" s="91"/>
      <c r="D6708" s="97"/>
      <c r="E6708" s="98"/>
      <c r="G6708" s="282"/>
    </row>
    <row r="6709" spans="1:123" ht="24" customHeight="1" x14ac:dyDescent="0.2">
      <c r="A6709" s="331" t="s">
        <v>507</v>
      </c>
      <c r="B6709" s="332"/>
      <c r="C6709" s="333" t="s">
        <v>0</v>
      </c>
      <c r="D6709" s="333" t="s">
        <v>27</v>
      </c>
      <c r="E6709" s="335" t="s">
        <v>28</v>
      </c>
      <c r="F6709" s="337" t="s">
        <v>29</v>
      </c>
      <c r="G6709" s="337" t="s">
        <v>30</v>
      </c>
    </row>
    <row r="6710" spans="1:123" s="97" customFormat="1" ht="24" customHeight="1" x14ac:dyDescent="0.2">
      <c r="A6710" s="102" t="s">
        <v>508</v>
      </c>
      <c r="B6710" s="102" t="s">
        <v>509</v>
      </c>
      <c r="C6710" s="334"/>
      <c r="D6710" s="334"/>
      <c r="E6710" s="336"/>
      <c r="F6710" s="338"/>
      <c r="G6710" s="338"/>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284"/>
      <c r="B6711" s="103"/>
      <c r="C6711" s="143" t="s">
        <v>604</v>
      </c>
      <c r="D6711" s="104"/>
      <c r="E6711" s="105"/>
      <c r="F6711" s="106"/>
      <c r="G6711" s="285"/>
    </row>
    <row r="6712" spans="1:123" s="229" customFormat="1" ht="24" customHeight="1" x14ac:dyDescent="0.2">
      <c r="A6712" s="224" t="str">
        <f t="shared" ref="A6712:A6725" si="2011">IFERROR(VLOOKUP(C6712,Tabla_Insumos,4,FALSE),"")</f>
        <v/>
      </c>
      <c r="B6712" s="222" t="str">
        <f>IFERROR(VLOOKUP(C6712,Tabla_Insumos,5,FALSE),"")</f>
        <v/>
      </c>
      <c r="C6712" s="223"/>
      <c r="D6712" s="224" t="str">
        <f t="shared" ref="D6712:D6725" si="2012">IFERROR(VLOOKUP(C6712,Tabla_Insumos,2,FALSE),"")</f>
        <v/>
      </c>
      <c r="E6712" s="225"/>
      <c r="F6712" s="226">
        <f t="shared" ref="F6712:F6725" si="2013">IFERROR(VLOOKUP(C6712,Tabla_Insumos,3,FALSE),0)</f>
        <v>0</v>
      </c>
      <c r="G6712" s="286">
        <f>ROUND(E6712*F6712,2)</f>
        <v>0</v>
      </c>
    </row>
    <row r="6713" spans="1:123" s="229" customFormat="1" ht="24" customHeight="1" x14ac:dyDescent="0.2">
      <c r="A6713" s="224" t="str">
        <f t="shared" si="2011"/>
        <v/>
      </c>
      <c r="B6713" s="222" t="str">
        <f t="shared" ref="B6713:B6725" si="2014">IFERROR(VLOOKUP(C6713,Tabla_Insumos,5,FALSE),"")</f>
        <v/>
      </c>
      <c r="C6713" s="223"/>
      <c r="D6713" s="224" t="str">
        <f t="shared" si="2012"/>
        <v/>
      </c>
      <c r="E6713" s="225"/>
      <c r="F6713" s="226">
        <f t="shared" si="2013"/>
        <v>0</v>
      </c>
      <c r="G6713" s="286">
        <f t="shared" ref="G6713:G6725" si="2015">ROUND(E6713*F6713,2)</f>
        <v>0</v>
      </c>
    </row>
    <row r="6714" spans="1:123" s="229" customFormat="1" ht="24" customHeight="1" x14ac:dyDescent="0.2">
      <c r="A6714" s="224" t="str">
        <f t="shared" si="2011"/>
        <v/>
      </c>
      <c r="B6714" s="222" t="str">
        <f t="shared" si="2014"/>
        <v/>
      </c>
      <c r="C6714" s="223"/>
      <c r="D6714" s="224" t="str">
        <f t="shared" si="2012"/>
        <v/>
      </c>
      <c r="E6714" s="225"/>
      <c r="F6714" s="226">
        <f t="shared" si="2013"/>
        <v>0</v>
      </c>
      <c r="G6714" s="286">
        <f t="shared" si="2015"/>
        <v>0</v>
      </c>
    </row>
    <row r="6715" spans="1:123" s="229" customFormat="1" ht="24" customHeight="1" x14ac:dyDescent="0.2">
      <c r="A6715" s="224" t="str">
        <f t="shared" si="2011"/>
        <v/>
      </c>
      <c r="B6715" s="222" t="str">
        <f t="shared" si="2014"/>
        <v/>
      </c>
      <c r="C6715" s="223"/>
      <c r="D6715" s="224" t="str">
        <f t="shared" si="2012"/>
        <v/>
      </c>
      <c r="E6715" s="225"/>
      <c r="F6715" s="226">
        <f t="shared" si="2013"/>
        <v>0</v>
      </c>
      <c r="G6715" s="286">
        <f t="shared" si="2015"/>
        <v>0</v>
      </c>
    </row>
    <row r="6716" spans="1:123" s="229" customFormat="1" ht="24" customHeight="1" x14ac:dyDescent="0.2">
      <c r="A6716" s="224" t="str">
        <f t="shared" si="2011"/>
        <v/>
      </c>
      <c r="B6716" s="222" t="str">
        <f t="shared" si="2014"/>
        <v/>
      </c>
      <c r="C6716" s="223"/>
      <c r="D6716" s="224" t="str">
        <f t="shared" si="2012"/>
        <v/>
      </c>
      <c r="E6716" s="225"/>
      <c r="F6716" s="226">
        <f t="shared" si="2013"/>
        <v>0</v>
      </c>
      <c r="G6716" s="286">
        <f t="shared" si="2015"/>
        <v>0</v>
      </c>
    </row>
    <row r="6717" spans="1:123" s="229" customFormat="1" ht="24" customHeight="1" x14ac:dyDescent="0.2">
      <c r="A6717" s="224" t="str">
        <f t="shared" si="2011"/>
        <v/>
      </c>
      <c r="B6717" s="222" t="str">
        <f t="shared" si="2014"/>
        <v/>
      </c>
      <c r="C6717" s="223"/>
      <c r="D6717" s="224" t="str">
        <f t="shared" si="2012"/>
        <v/>
      </c>
      <c r="E6717" s="225"/>
      <c r="F6717" s="226">
        <f t="shared" si="2013"/>
        <v>0</v>
      </c>
      <c r="G6717" s="286">
        <f t="shared" si="2015"/>
        <v>0</v>
      </c>
    </row>
    <row r="6718" spans="1:123" s="229" customFormat="1" ht="24" customHeight="1" x14ac:dyDescent="0.2">
      <c r="A6718" s="224" t="str">
        <f t="shared" si="2011"/>
        <v/>
      </c>
      <c r="B6718" s="222" t="str">
        <f t="shared" si="2014"/>
        <v/>
      </c>
      <c r="C6718" s="223"/>
      <c r="D6718" s="224" t="str">
        <f t="shared" si="2012"/>
        <v/>
      </c>
      <c r="E6718" s="225"/>
      <c r="F6718" s="226">
        <f t="shared" si="2013"/>
        <v>0</v>
      </c>
      <c r="G6718" s="286">
        <f t="shared" si="2015"/>
        <v>0</v>
      </c>
    </row>
    <row r="6719" spans="1:123" s="229" customFormat="1" ht="24" customHeight="1" x14ac:dyDescent="0.2">
      <c r="A6719" s="224" t="str">
        <f t="shared" si="2011"/>
        <v/>
      </c>
      <c r="B6719" s="222" t="str">
        <f t="shared" si="2014"/>
        <v/>
      </c>
      <c r="C6719" s="223"/>
      <c r="D6719" s="224" t="str">
        <f t="shared" si="2012"/>
        <v/>
      </c>
      <c r="E6719" s="225"/>
      <c r="F6719" s="226">
        <f t="shared" si="2013"/>
        <v>0</v>
      </c>
      <c r="G6719" s="286">
        <f t="shared" si="2015"/>
        <v>0</v>
      </c>
    </row>
    <row r="6720" spans="1:123" s="229" customFormat="1" ht="24" customHeight="1" x14ac:dyDescent="0.2">
      <c r="A6720" s="224" t="str">
        <f t="shared" si="2011"/>
        <v/>
      </c>
      <c r="B6720" s="222" t="str">
        <f t="shared" si="2014"/>
        <v/>
      </c>
      <c r="C6720" s="223"/>
      <c r="D6720" s="224" t="str">
        <f t="shared" si="2012"/>
        <v/>
      </c>
      <c r="E6720" s="225"/>
      <c r="F6720" s="226">
        <f t="shared" si="2013"/>
        <v>0</v>
      </c>
      <c r="G6720" s="286">
        <f t="shared" si="2015"/>
        <v>0</v>
      </c>
    </row>
    <row r="6721" spans="1:7" s="229" customFormat="1" ht="24" customHeight="1" x14ac:dyDescent="0.2">
      <c r="A6721" s="224" t="str">
        <f t="shared" si="2011"/>
        <v/>
      </c>
      <c r="B6721" s="222" t="str">
        <f t="shared" si="2014"/>
        <v/>
      </c>
      <c r="C6721" s="223"/>
      <c r="D6721" s="224" t="str">
        <f t="shared" si="2012"/>
        <v/>
      </c>
      <c r="E6721" s="225"/>
      <c r="F6721" s="226">
        <f t="shared" si="2013"/>
        <v>0</v>
      </c>
      <c r="G6721" s="286">
        <f t="shared" si="2015"/>
        <v>0</v>
      </c>
    </row>
    <row r="6722" spans="1:7" s="229" customFormat="1" ht="24" customHeight="1" x14ac:dyDescent="0.2">
      <c r="A6722" s="224" t="str">
        <f t="shared" si="2011"/>
        <v/>
      </c>
      <c r="B6722" s="222" t="str">
        <f t="shared" si="2014"/>
        <v/>
      </c>
      <c r="C6722" s="223"/>
      <c r="D6722" s="224" t="str">
        <f t="shared" si="2012"/>
        <v/>
      </c>
      <c r="E6722" s="225"/>
      <c r="F6722" s="226">
        <f t="shared" si="2013"/>
        <v>0</v>
      </c>
      <c r="G6722" s="286">
        <f t="shared" si="2015"/>
        <v>0</v>
      </c>
    </row>
    <row r="6723" spans="1:7" s="229" customFormat="1" ht="24" customHeight="1" x14ac:dyDescent="0.2">
      <c r="A6723" s="224" t="str">
        <f t="shared" si="2011"/>
        <v/>
      </c>
      <c r="B6723" s="222" t="str">
        <f t="shared" si="2014"/>
        <v/>
      </c>
      <c r="C6723" s="223"/>
      <c r="D6723" s="224" t="str">
        <f t="shared" si="2012"/>
        <v/>
      </c>
      <c r="E6723" s="225"/>
      <c r="F6723" s="226">
        <f t="shared" si="2013"/>
        <v>0</v>
      </c>
      <c r="G6723" s="286">
        <f t="shared" si="2015"/>
        <v>0</v>
      </c>
    </row>
    <row r="6724" spans="1:7" s="229" customFormat="1" ht="24" customHeight="1" x14ac:dyDescent="0.2">
      <c r="A6724" s="224" t="str">
        <f t="shared" si="2011"/>
        <v/>
      </c>
      <c r="B6724" s="222" t="str">
        <f t="shared" si="2014"/>
        <v/>
      </c>
      <c r="C6724" s="223"/>
      <c r="D6724" s="224" t="str">
        <f t="shared" si="2012"/>
        <v/>
      </c>
      <c r="E6724" s="225"/>
      <c r="F6724" s="226">
        <f t="shared" si="2013"/>
        <v>0</v>
      </c>
      <c r="G6724" s="286">
        <f t="shared" si="2015"/>
        <v>0</v>
      </c>
    </row>
    <row r="6725" spans="1:7" s="229" customFormat="1" ht="24" customHeight="1" x14ac:dyDescent="0.2">
      <c r="A6725" s="224" t="str">
        <f t="shared" si="2011"/>
        <v/>
      </c>
      <c r="B6725" s="222" t="str">
        <f t="shared" si="2014"/>
        <v/>
      </c>
      <c r="C6725" s="223"/>
      <c r="D6725" s="224" t="str">
        <f t="shared" si="2012"/>
        <v/>
      </c>
      <c r="E6725" s="225"/>
      <c r="F6725" s="227">
        <f t="shared" si="2013"/>
        <v>0</v>
      </c>
      <c r="G6725" s="286">
        <f t="shared" si="2015"/>
        <v>0</v>
      </c>
    </row>
    <row r="6726" spans="1:7" ht="24" customHeight="1" x14ac:dyDescent="0.2">
      <c r="A6726" s="287"/>
      <c r="D6726" s="97"/>
      <c r="E6726" s="98"/>
      <c r="F6726" s="273" t="s">
        <v>31</v>
      </c>
      <c r="G6726" s="288">
        <f>SUBTOTAL(9,G6712:G6725)</f>
        <v>0</v>
      </c>
    </row>
    <row r="6727" spans="1:7" ht="24" customHeight="1" x14ac:dyDescent="0.2">
      <c r="A6727" s="287"/>
      <c r="C6727" s="107" t="s">
        <v>605</v>
      </c>
      <c r="D6727" s="97"/>
      <c r="E6727" s="98"/>
      <c r="G6727" s="289"/>
    </row>
    <row r="6728" spans="1:7" s="229" customFormat="1" ht="24" customHeight="1" x14ac:dyDescent="0.2">
      <c r="A6728" s="224" t="str">
        <f t="shared" ref="A6728:A6735" si="2016">IFERROR(VLOOKUP(C6728,Tabla_Insumos,4,FALSE),"")</f>
        <v/>
      </c>
      <c r="B6728" s="222">
        <f t="shared" ref="B6728:B6735" si="2017">IFERROR(VLOOKUP(A6728,Tabla_Indices,5,FALSE),"")</f>
        <v>0</v>
      </c>
      <c r="C6728" s="223"/>
      <c r="D6728" s="224" t="str">
        <f t="shared" ref="D6728:D6735" si="2018">IFERROR(VLOOKUP(C6728,Tabla_Insumos,2,FALSE),"")</f>
        <v/>
      </c>
      <c r="E6728" s="225"/>
      <c r="F6728" s="228">
        <f t="shared" ref="F6728:F6735" si="2019">IFERROR(VLOOKUP(C6728,Tabla_Insumos,3,FALSE),0)</f>
        <v>0</v>
      </c>
      <c r="G6728" s="286">
        <f>ROUND(E6728*F6728,2)</f>
        <v>0</v>
      </c>
    </row>
    <row r="6729" spans="1:7" s="229" customFormat="1" ht="24" customHeight="1" x14ac:dyDescent="0.2">
      <c r="A6729" s="224" t="str">
        <f t="shared" si="2016"/>
        <v/>
      </c>
      <c r="B6729" s="222">
        <f t="shared" si="2017"/>
        <v>0</v>
      </c>
      <c r="C6729" s="223"/>
      <c r="D6729" s="224" t="str">
        <f t="shared" si="2018"/>
        <v/>
      </c>
      <c r="E6729" s="225"/>
      <c r="F6729" s="228">
        <f t="shared" si="2019"/>
        <v>0</v>
      </c>
      <c r="G6729" s="286">
        <f>ROUND(E6729*F6729,2)</f>
        <v>0</v>
      </c>
    </row>
    <row r="6730" spans="1:7" s="229" customFormat="1" ht="24" customHeight="1" x14ac:dyDescent="0.2">
      <c r="A6730" s="224" t="str">
        <f t="shared" si="2016"/>
        <v/>
      </c>
      <c r="B6730" s="222">
        <f t="shared" si="2017"/>
        <v>0</v>
      </c>
      <c r="C6730" s="223"/>
      <c r="D6730" s="224" t="str">
        <f t="shared" si="2018"/>
        <v/>
      </c>
      <c r="E6730" s="225"/>
      <c r="F6730" s="228">
        <f t="shared" si="2019"/>
        <v>0</v>
      </c>
      <c r="G6730" s="286">
        <f t="shared" ref="G6730:G6735" si="2020">ROUND(E6730*F6730,2)</f>
        <v>0</v>
      </c>
    </row>
    <row r="6731" spans="1:7" s="229" customFormat="1" ht="24" customHeight="1" x14ac:dyDescent="0.2">
      <c r="A6731" s="224" t="str">
        <f t="shared" si="2016"/>
        <v/>
      </c>
      <c r="B6731" s="222">
        <f t="shared" si="2017"/>
        <v>0</v>
      </c>
      <c r="C6731" s="223"/>
      <c r="D6731" s="224" t="str">
        <f t="shared" si="2018"/>
        <v/>
      </c>
      <c r="E6731" s="225"/>
      <c r="F6731" s="228">
        <f t="shared" si="2019"/>
        <v>0</v>
      </c>
      <c r="G6731" s="286">
        <f t="shared" si="2020"/>
        <v>0</v>
      </c>
    </row>
    <row r="6732" spans="1:7" s="229" customFormat="1" ht="24" customHeight="1" x14ac:dyDescent="0.2">
      <c r="A6732" s="224" t="str">
        <f t="shared" si="2016"/>
        <v/>
      </c>
      <c r="B6732" s="222">
        <f t="shared" si="2017"/>
        <v>0</v>
      </c>
      <c r="C6732" s="223"/>
      <c r="D6732" s="224" t="str">
        <f t="shared" si="2018"/>
        <v/>
      </c>
      <c r="E6732" s="225"/>
      <c r="F6732" s="226">
        <f t="shared" si="2019"/>
        <v>0</v>
      </c>
      <c r="G6732" s="286">
        <f t="shared" si="2020"/>
        <v>0</v>
      </c>
    </row>
    <row r="6733" spans="1:7" s="229" customFormat="1" ht="24" customHeight="1" x14ac:dyDescent="0.2">
      <c r="A6733" s="224" t="str">
        <f t="shared" si="2016"/>
        <v/>
      </c>
      <c r="B6733" s="222">
        <f t="shared" si="2017"/>
        <v>0</v>
      </c>
      <c r="C6733" s="223"/>
      <c r="D6733" s="224" t="str">
        <f t="shared" si="2018"/>
        <v/>
      </c>
      <c r="E6733" s="225"/>
      <c r="F6733" s="226">
        <f t="shared" si="2019"/>
        <v>0</v>
      </c>
      <c r="G6733" s="286">
        <f t="shared" si="2020"/>
        <v>0</v>
      </c>
    </row>
    <row r="6734" spans="1:7" s="229" customFormat="1" ht="24" customHeight="1" x14ac:dyDescent="0.2">
      <c r="A6734" s="224" t="str">
        <f t="shared" si="2016"/>
        <v/>
      </c>
      <c r="B6734" s="222">
        <f t="shared" si="2017"/>
        <v>0</v>
      </c>
      <c r="C6734" s="223"/>
      <c r="D6734" s="224" t="str">
        <f t="shared" si="2018"/>
        <v/>
      </c>
      <c r="E6734" s="225"/>
      <c r="F6734" s="226">
        <f t="shared" si="2019"/>
        <v>0</v>
      </c>
      <c r="G6734" s="286">
        <f t="shared" si="2020"/>
        <v>0</v>
      </c>
    </row>
    <row r="6735" spans="1:7" s="229" customFormat="1" ht="24" customHeight="1" x14ac:dyDescent="0.2">
      <c r="A6735" s="224" t="str">
        <f t="shared" si="2016"/>
        <v/>
      </c>
      <c r="B6735" s="222">
        <f t="shared" si="2017"/>
        <v>0</v>
      </c>
      <c r="C6735" s="223"/>
      <c r="D6735" s="224" t="str">
        <f t="shared" si="2018"/>
        <v/>
      </c>
      <c r="E6735" s="225"/>
      <c r="F6735" s="226">
        <f t="shared" si="2019"/>
        <v>0</v>
      </c>
      <c r="G6735" s="286">
        <f t="shared" si="2020"/>
        <v>0</v>
      </c>
    </row>
    <row r="6736" spans="1:7" ht="24" customHeight="1" x14ac:dyDescent="0.2">
      <c r="A6736" s="287"/>
      <c r="D6736" s="97"/>
      <c r="E6736" s="98"/>
      <c r="F6736" s="273" t="s">
        <v>32</v>
      </c>
      <c r="G6736" s="288">
        <f>SUBTOTAL(9,G6728:G6735)</f>
        <v>0</v>
      </c>
    </row>
    <row r="6737" spans="1:7" ht="24" customHeight="1" x14ac:dyDescent="0.2">
      <c r="A6737" s="287"/>
      <c r="C6737" s="107" t="s">
        <v>606</v>
      </c>
      <c r="D6737" s="97"/>
      <c r="E6737" s="98"/>
      <c r="G6737" s="289"/>
    </row>
    <row r="6738" spans="1:7" s="229" customFormat="1" ht="24" customHeight="1" x14ac:dyDescent="0.2">
      <c r="A6738" s="224" t="str">
        <f t="shared" ref="A6738:A6746" si="2021">IFERROR(VLOOKUP(C6738,Tabla_Insumos,4,FALSE),"")</f>
        <v/>
      </c>
      <c r="B6738" s="222" t="str">
        <f t="shared" ref="B6738:B6746" si="2022">IFERROR(VLOOKUP(C6738,Tabla_Insumos,5,FALSE),"")</f>
        <v/>
      </c>
      <c r="C6738" s="223"/>
      <c r="D6738" s="224" t="str">
        <f t="shared" ref="D6738:D6746" si="2023">IFERROR(VLOOKUP(C6738,Tabla_Insumos,2,FALSE),"")</f>
        <v/>
      </c>
      <c r="E6738" s="225"/>
      <c r="F6738" s="226">
        <f t="shared" ref="F6738:F6746" si="2024">IFERROR(VLOOKUP(C6738,Tabla_Insumos,3,FALSE),0)</f>
        <v>0</v>
      </c>
      <c r="G6738" s="286">
        <f t="shared" ref="G6738:G6746" si="2025">ROUND(E6738*F6738,2)</f>
        <v>0</v>
      </c>
    </row>
    <row r="6739" spans="1:7" s="229" customFormat="1" ht="24" customHeight="1" x14ac:dyDescent="0.2">
      <c r="A6739" s="224" t="str">
        <f t="shared" si="2021"/>
        <v/>
      </c>
      <c r="B6739" s="222" t="str">
        <f t="shared" si="2022"/>
        <v/>
      </c>
      <c r="C6739" s="223"/>
      <c r="D6739" s="224" t="str">
        <f t="shared" si="2023"/>
        <v/>
      </c>
      <c r="E6739" s="225"/>
      <c r="F6739" s="226">
        <f t="shared" si="2024"/>
        <v>0</v>
      </c>
      <c r="G6739" s="286">
        <f t="shared" si="2025"/>
        <v>0</v>
      </c>
    </row>
    <row r="6740" spans="1:7" s="229" customFormat="1" ht="24" customHeight="1" x14ac:dyDescent="0.2">
      <c r="A6740" s="224" t="str">
        <f t="shared" si="2021"/>
        <v/>
      </c>
      <c r="B6740" s="222" t="str">
        <f t="shared" si="2022"/>
        <v/>
      </c>
      <c r="C6740" s="223"/>
      <c r="D6740" s="224" t="str">
        <f t="shared" si="2023"/>
        <v/>
      </c>
      <c r="E6740" s="225"/>
      <c r="F6740" s="226">
        <f t="shared" si="2024"/>
        <v>0</v>
      </c>
      <c r="G6740" s="286">
        <f t="shared" si="2025"/>
        <v>0</v>
      </c>
    </row>
    <row r="6741" spans="1:7" s="229" customFormat="1" ht="24" customHeight="1" x14ac:dyDescent="0.2">
      <c r="A6741" s="224" t="str">
        <f t="shared" si="2021"/>
        <v/>
      </c>
      <c r="B6741" s="222" t="str">
        <f t="shared" si="2022"/>
        <v/>
      </c>
      <c r="C6741" s="223"/>
      <c r="D6741" s="224" t="str">
        <f t="shared" si="2023"/>
        <v/>
      </c>
      <c r="E6741" s="225"/>
      <c r="F6741" s="226">
        <f t="shared" si="2024"/>
        <v>0</v>
      </c>
      <c r="G6741" s="286">
        <f t="shared" si="2025"/>
        <v>0</v>
      </c>
    </row>
    <row r="6742" spans="1:7" s="229" customFormat="1" ht="24" customHeight="1" x14ac:dyDescent="0.2">
      <c r="A6742" s="224" t="str">
        <f t="shared" si="2021"/>
        <v/>
      </c>
      <c r="B6742" s="222" t="str">
        <f t="shared" si="2022"/>
        <v/>
      </c>
      <c r="C6742" s="223"/>
      <c r="D6742" s="224" t="str">
        <f t="shared" si="2023"/>
        <v/>
      </c>
      <c r="E6742" s="225"/>
      <c r="F6742" s="226">
        <f t="shared" si="2024"/>
        <v>0</v>
      </c>
      <c r="G6742" s="286">
        <f t="shared" si="2025"/>
        <v>0</v>
      </c>
    </row>
    <row r="6743" spans="1:7" s="229" customFormat="1" ht="24" customHeight="1" x14ac:dyDescent="0.2">
      <c r="A6743" s="224" t="str">
        <f t="shared" si="2021"/>
        <v/>
      </c>
      <c r="B6743" s="222" t="str">
        <f t="shared" si="2022"/>
        <v/>
      </c>
      <c r="C6743" s="223"/>
      <c r="D6743" s="224" t="str">
        <f t="shared" si="2023"/>
        <v/>
      </c>
      <c r="E6743" s="225"/>
      <c r="F6743" s="226">
        <f t="shared" si="2024"/>
        <v>0</v>
      </c>
      <c r="G6743" s="286">
        <f t="shared" si="2025"/>
        <v>0</v>
      </c>
    </row>
    <row r="6744" spans="1:7" s="229" customFormat="1" ht="24" customHeight="1" x14ac:dyDescent="0.2">
      <c r="A6744" s="224" t="str">
        <f t="shared" si="2021"/>
        <v/>
      </c>
      <c r="B6744" s="222" t="str">
        <f t="shared" si="2022"/>
        <v/>
      </c>
      <c r="C6744" s="223"/>
      <c r="D6744" s="224" t="str">
        <f t="shared" si="2023"/>
        <v/>
      </c>
      <c r="E6744" s="225"/>
      <c r="F6744" s="226">
        <f t="shared" si="2024"/>
        <v>0</v>
      </c>
      <c r="G6744" s="286">
        <f t="shared" si="2025"/>
        <v>0</v>
      </c>
    </row>
    <row r="6745" spans="1:7" s="229" customFormat="1" ht="24" customHeight="1" x14ac:dyDescent="0.2">
      <c r="A6745" s="224" t="str">
        <f t="shared" si="2021"/>
        <v/>
      </c>
      <c r="B6745" s="222" t="str">
        <f t="shared" si="2022"/>
        <v/>
      </c>
      <c r="C6745" s="223"/>
      <c r="D6745" s="224" t="str">
        <f t="shared" si="2023"/>
        <v/>
      </c>
      <c r="E6745" s="225"/>
      <c r="F6745" s="226">
        <f t="shared" si="2024"/>
        <v>0</v>
      </c>
      <c r="G6745" s="286">
        <f t="shared" si="2025"/>
        <v>0</v>
      </c>
    </row>
    <row r="6746" spans="1:7" s="229" customFormat="1" ht="24" customHeight="1" x14ac:dyDescent="0.2">
      <c r="A6746" s="224" t="str">
        <f t="shared" si="2021"/>
        <v/>
      </c>
      <c r="B6746" s="222" t="str">
        <f t="shared" si="2022"/>
        <v/>
      </c>
      <c r="C6746" s="223"/>
      <c r="D6746" s="224" t="str">
        <f t="shared" si="2023"/>
        <v/>
      </c>
      <c r="E6746" s="225"/>
      <c r="F6746" s="226">
        <f t="shared" si="2024"/>
        <v>0</v>
      </c>
      <c r="G6746" s="286">
        <f t="shared" si="2025"/>
        <v>0</v>
      </c>
    </row>
    <row r="6747" spans="1:7" ht="24" customHeight="1" x14ac:dyDescent="0.2">
      <c r="A6747" s="290"/>
      <c r="B6747" s="97"/>
      <c r="D6747" s="97"/>
      <c r="E6747" s="98"/>
      <c r="F6747" s="273" t="s">
        <v>33</v>
      </c>
      <c r="G6747" s="288">
        <f>SUBTOTAL(9,G6738:G6746)</f>
        <v>0</v>
      </c>
    </row>
    <row r="6748" spans="1:7" ht="24" customHeight="1" x14ac:dyDescent="0.2">
      <c r="A6748" s="291"/>
      <c r="B6748" s="97"/>
      <c r="D6748" s="97"/>
      <c r="E6748" s="98"/>
      <c r="G6748" s="289"/>
    </row>
    <row r="6749" spans="1:7" ht="24" customHeight="1" x14ac:dyDescent="0.2">
      <c r="A6749" s="292" t="str">
        <f>B6707</f>
        <v/>
      </c>
      <c r="B6749" s="293" t="str">
        <f>C6707</f>
        <v/>
      </c>
      <c r="C6749" s="104"/>
      <c r="D6749" s="104" t="s">
        <v>34</v>
      </c>
      <c r="E6749" s="105"/>
      <c r="F6749" s="295" t="s">
        <v>35</v>
      </c>
      <c r="G6749" s="294">
        <f>SUBTOTAL(9,G6712:G6748)</f>
        <v>0</v>
      </c>
    </row>
    <row r="6751" spans="1:7" ht="24" customHeight="1" x14ac:dyDescent="0.2">
      <c r="A6751" s="274" t="s">
        <v>37</v>
      </c>
      <c r="B6751" s="275"/>
      <c r="C6751" s="275"/>
      <c r="D6751" s="275"/>
      <c r="E6751" s="275"/>
      <c r="F6751" s="275"/>
      <c r="G6751" s="276"/>
    </row>
    <row r="6752" spans="1:7" ht="24" customHeight="1" x14ac:dyDescent="0.2">
      <c r="A6752" s="277" t="s">
        <v>602</v>
      </c>
      <c r="B6752" s="93" t="str">
        <f>Comitente</f>
        <v>DIRECCION PROVINCIAL DE ESPACIOS VERDES</v>
      </c>
      <c r="C6752" s="89"/>
      <c r="D6752" s="94"/>
      <c r="E6752" s="94"/>
      <c r="F6752" s="95"/>
      <c r="G6752" s="278"/>
    </row>
    <row r="6753" spans="1:123" ht="24" customHeight="1" x14ac:dyDescent="0.2">
      <c r="A6753" s="277" t="s">
        <v>603</v>
      </c>
      <c r="B6753" s="93">
        <f>Contratista</f>
        <v>0</v>
      </c>
      <c r="C6753" s="90"/>
      <c r="D6753" s="90"/>
      <c r="E6753" s="90"/>
      <c r="F6753" s="96"/>
      <c r="G6753" s="279"/>
    </row>
    <row r="6754" spans="1:123" ht="24" customHeight="1" x14ac:dyDescent="0.2">
      <c r="A6754" s="277" t="s">
        <v>24</v>
      </c>
      <c r="B6754" s="93" t="str">
        <f>Obra</f>
        <v>MANTENIMIENTO DEL ÁREA VERDE Y SISITEMA DE RIEGO DEL 
PARQUE BELGRANO E INFINITO POR DESCUBRIR - RENGLON 3</v>
      </c>
      <c r="C6754" s="90"/>
      <c r="D6754" s="90"/>
      <c r="E6754" s="90"/>
      <c r="F6754" s="96" t="s">
        <v>38</v>
      </c>
      <c r="G6754" s="280">
        <f>Fecha_Base</f>
        <v>44908</v>
      </c>
    </row>
    <row r="6755" spans="1:123" ht="24" customHeight="1" x14ac:dyDescent="0.2">
      <c r="A6755" s="281" t="s">
        <v>601</v>
      </c>
      <c r="B6755" s="91" t="str">
        <f>Ubicación</f>
        <v>CAPITAL</v>
      </c>
      <c r="C6755" s="91"/>
      <c r="D6755" s="97"/>
      <c r="E6755" s="98"/>
      <c r="G6755" s="282"/>
    </row>
    <row r="6756" spans="1:123" ht="24" customHeight="1" x14ac:dyDescent="0.2">
      <c r="A6756" s="281" t="s">
        <v>39</v>
      </c>
      <c r="B6756" s="100" t="str">
        <f>IFERROR(VALUE(LEFT(B6757,FIND(".",B6757)-1)),"")</f>
        <v/>
      </c>
      <c r="C6756" s="92" t="str">
        <f>IFERROR(VLOOKUP(B6756,Tabla_CyP,2,FALSE),"")</f>
        <v/>
      </c>
      <c r="E6756" s="98"/>
      <c r="G6756" s="282"/>
    </row>
    <row r="6757" spans="1:123" ht="24" customHeight="1" x14ac:dyDescent="0.2">
      <c r="A6757" s="281" t="s">
        <v>25</v>
      </c>
      <c r="B6757" s="101" t="str">
        <f>IFERROR(VLOOKUP(COUNTIF($A$1:A6757,"ANALISIS DE PRECIOS"),Tabla_NumeroItem,2,FALSE),"")</f>
        <v/>
      </c>
      <c r="C6757" s="92" t="str">
        <f>IFERROR(VLOOKUP(B6757,Tabla_CyP,2,FALSE),"")</f>
        <v/>
      </c>
      <c r="D6757" s="97"/>
      <c r="E6757" s="98"/>
      <c r="F6757" s="96" t="s">
        <v>26</v>
      </c>
      <c r="G6757" s="283" t="str">
        <f>IFERROR(VLOOKUP(B6757,Tabla_CyP,4,FALSE),"")</f>
        <v/>
      </c>
    </row>
    <row r="6758" spans="1:123" ht="24" customHeight="1" x14ac:dyDescent="0.2">
      <c r="A6758" s="281"/>
      <c r="B6758" s="91"/>
      <c r="D6758" s="97"/>
      <c r="E6758" s="98"/>
      <c r="G6758" s="282"/>
    </row>
    <row r="6759" spans="1:123" ht="24" customHeight="1" x14ac:dyDescent="0.2">
      <c r="A6759" s="331" t="s">
        <v>507</v>
      </c>
      <c r="B6759" s="332"/>
      <c r="C6759" s="333" t="s">
        <v>0</v>
      </c>
      <c r="D6759" s="333" t="s">
        <v>27</v>
      </c>
      <c r="E6759" s="335" t="s">
        <v>28</v>
      </c>
      <c r="F6759" s="337" t="s">
        <v>29</v>
      </c>
      <c r="G6759" s="337" t="s">
        <v>30</v>
      </c>
    </row>
    <row r="6760" spans="1:123" s="97" customFormat="1" ht="24" customHeight="1" x14ac:dyDescent="0.2">
      <c r="A6760" s="102" t="s">
        <v>508</v>
      </c>
      <c r="B6760" s="102" t="s">
        <v>509</v>
      </c>
      <c r="C6760" s="334"/>
      <c r="D6760" s="334"/>
      <c r="E6760" s="336"/>
      <c r="F6760" s="338"/>
      <c r="G6760" s="338"/>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284"/>
      <c r="B6761" s="103"/>
      <c r="C6761" s="143" t="s">
        <v>604</v>
      </c>
      <c r="D6761" s="104"/>
      <c r="E6761" s="105"/>
      <c r="F6761" s="106"/>
      <c r="G6761" s="285"/>
    </row>
    <row r="6762" spans="1:123" s="229" customFormat="1" ht="24" customHeight="1" x14ac:dyDescent="0.2">
      <c r="A6762" s="224" t="str">
        <f t="shared" ref="A6762:A6775" si="2026">IFERROR(VLOOKUP(C6762,Tabla_Insumos,4,FALSE),"")</f>
        <v/>
      </c>
      <c r="B6762" s="222" t="str">
        <f>IFERROR(VLOOKUP(C6762,Tabla_Insumos,5,FALSE),"")</f>
        <v/>
      </c>
      <c r="C6762" s="223"/>
      <c r="D6762" s="224" t="str">
        <f t="shared" ref="D6762:D6775" si="2027">IFERROR(VLOOKUP(C6762,Tabla_Insumos,2,FALSE),"")</f>
        <v/>
      </c>
      <c r="E6762" s="225"/>
      <c r="F6762" s="226">
        <f t="shared" ref="F6762:F6775" si="2028">IFERROR(VLOOKUP(C6762,Tabla_Insumos,3,FALSE),0)</f>
        <v>0</v>
      </c>
      <c r="G6762" s="286">
        <f>ROUND(E6762*F6762,2)</f>
        <v>0</v>
      </c>
    </row>
    <row r="6763" spans="1:123" s="229" customFormat="1" ht="24" customHeight="1" x14ac:dyDescent="0.2">
      <c r="A6763" s="224" t="str">
        <f t="shared" si="2026"/>
        <v/>
      </c>
      <c r="B6763" s="222" t="str">
        <f t="shared" ref="B6763:B6775" si="2029">IFERROR(VLOOKUP(C6763,Tabla_Insumos,5,FALSE),"")</f>
        <v/>
      </c>
      <c r="C6763" s="223"/>
      <c r="D6763" s="224" t="str">
        <f t="shared" si="2027"/>
        <v/>
      </c>
      <c r="E6763" s="225"/>
      <c r="F6763" s="226">
        <f t="shared" si="2028"/>
        <v>0</v>
      </c>
      <c r="G6763" s="286">
        <f t="shared" ref="G6763:G6775" si="2030">ROUND(E6763*F6763,2)</f>
        <v>0</v>
      </c>
    </row>
    <row r="6764" spans="1:123" s="229" customFormat="1" ht="24" customHeight="1" x14ac:dyDescent="0.2">
      <c r="A6764" s="224" t="str">
        <f t="shared" si="2026"/>
        <v/>
      </c>
      <c r="B6764" s="222" t="str">
        <f t="shared" si="2029"/>
        <v/>
      </c>
      <c r="C6764" s="223"/>
      <c r="D6764" s="224" t="str">
        <f t="shared" si="2027"/>
        <v/>
      </c>
      <c r="E6764" s="225"/>
      <c r="F6764" s="226">
        <f t="shared" si="2028"/>
        <v>0</v>
      </c>
      <c r="G6764" s="286">
        <f t="shared" si="2030"/>
        <v>0</v>
      </c>
    </row>
    <row r="6765" spans="1:123" s="229" customFormat="1" ht="24" customHeight="1" x14ac:dyDescent="0.2">
      <c r="A6765" s="224" t="str">
        <f t="shared" si="2026"/>
        <v/>
      </c>
      <c r="B6765" s="222" t="str">
        <f t="shared" si="2029"/>
        <v/>
      </c>
      <c r="C6765" s="223"/>
      <c r="D6765" s="224" t="str">
        <f t="shared" si="2027"/>
        <v/>
      </c>
      <c r="E6765" s="225"/>
      <c r="F6765" s="226">
        <f t="shared" si="2028"/>
        <v>0</v>
      </c>
      <c r="G6765" s="286">
        <f t="shared" si="2030"/>
        <v>0</v>
      </c>
    </row>
    <row r="6766" spans="1:123" s="229" customFormat="1" ht="24" customHeight="1" x14ac:dyDescent="0.2">
      <c r="A6766" s="224" t="str">
        <f t="shared" si="2026"/>
        <v/>
      </c>
      <c r="B6766" s="222" t="str">
        <f t="shared" si="2029"/>
        <v/>
      </c>
      <c r="C6766" s="223"/>
      <c r="D6766" s="224" t="str">
        <f t="shared" si="2027"/>
        <v/>
      </c>
      <c r="E6766" s="225"/>
      <c r="F6766" s="226">
        <f t="shared" si="2028"/>
        <v>0</v>
      </c>
      <c r="G6766" s="286">
        <f t="shared" si="2030"/>
        <v>0</v>
      </c>
    </row>
    <row r="6767" spans="1:123" s="229" customFormat="1" ht="24" customHeight="1" x14ac:dyDescent="0.2">
      <c r="A6767" s="224" t="str">
        <f t="shared" si="2026"/>
        <v/>
      </c>
      <c r="B6767" s="222" t="str">
        <f t="shared" si="2029"/>
        <v/>
      </c>
      <c r="C6767" s="223"/>
      <c r="D6767" s="224" t="str">
        <f t="shared" si="2027"/>
        <v/>
      </c>
      <c r="E6767" s="225"/>
      <c r="F6767" s="226">
        <f t="shared" si="2028"/>
        <v>0</v>
      </c>
      <c r="G6767" s="286">
        <f t="shared" si="2030"/>
        <v>0</v>
      </c>
    </row>
    <row r="6768" spans="1:123" s="229" customFormat="1" ht="24" customHeight="1" x14ac:dyDescent="0.2">
      <c r="A6768" s="224" t="str">
        <f t="shared" si="2026"/>
        <v/>
      </c>
      <c r="B6768" s="222" t="str">
        <f t="shared" si="2029"/>
        <v/>
      </c>
      <c r="C6768" s="223"/>
      <c r="D6768" s="224" t="str">
        <f t="shared" si="2027"/>
        <v/>
      </c>
      <c r="E6768" s="225"/>
      <c r="F6768" s="226">
        <f t="shared" si="2028"/>
        <v>0</v>
      </c>
      <c r="G6768" s="286">
        <f t="shared" si="2030"/>
        <v>0</v>
      </c>
    </row>
    <row r="6769" spans="1:7" s="229" customFormat="1" ht="24" customHeight="1" x14ac:dyDescent="0.2">
      <c r="A6769" s="224" t="str">
        <f t="shared" si="2026"/>
        <v/>
      </c>
      <c r="B6769" s="222" t="str">
        <f t="shared" si="2029"/>
        <v/>
      </c>
      <c r="C6769" s="223"/>
      <c r="D6769" s="224" t="str">
        <f t="shared" si="2027"/>
        <v/>
      </c>
      <c r="E6769" s="225"/>
      <c r="F6769" s="226">
        <f t="shared" si="2028"/>
        <v>0</v>
      </c>
      <c r="G6769" s="286">
        <f t="shared" si="2030"/>
        <v>0</v>
      </c>
    </row>
    <row r="6770" spans="1:7" s="229" customFormat="1" ht="24" customHeight="1" x14ac:dyDescent="0.2">
      <c r="A6770" s="224" t="str">
        <f t="shared" si="2026"/>
        <v/>
      </c>
      <c r="B6770" s="222" t="str">
        <f t="shared" si="2029"/>
        <v/>
      </c>
      <c r="C6770" s="223"/>
      <c r="D6770" s="224" t="str">
        <f t="shared" si="2027"/>
        <v/>
      </c>
      <c r="E6770" s="225"/>
      <c r="F6770" s="226">
        <f t="shared" si="2028"/>
        <v>0</v>
      </c>
      <c r="G6770" s="286">
        <f t="shared" si="2030"/>
        <v>0</v>
      </c>
    </row>
    <row r="6771" spans="1:7" s="229" customFormat="1" ht="24" customHeight="1" x14ac:dyDescent="0.2">
      <c r="A6771" s="224" t="str">
        <f t="shared" si="2026"/>
        <v/>
      </c>
      <c r="B6771" s="222" t="str">
        <f t="shared" si="2029"/>
        <v/>
      </c>
      <c r="C6771" s="223"/>
      <c r="D6771" s="224" t="str">
        <f t="shared" si="2027"/>
        <v/>
      </c>
      <c r="E6771" s="225"/>
      <c r="F6771" s="226">
        <f t="shared" si="2028"/>
        <v>0</v>
      </c>
      <c r="G6771" s="286">
        <f t="shared" si="2030"/>
        <v>0</v>
      </c>
    </row>
    <row r="6772" spans="1:7" s="229" customFormat="1" ht="24" customHeight="1" x14ac:dyDescent="0.2">
      <c r="A6772" s="224" t="str">
        <f t="shared" si="2026"/>
        <v/>
      </c>
      <c r="B6772" s="222" t="str">
        <f t="shared" si="2029"/>
        <v/>
      </c>
      <c r="C6772" s="223"/>
      <c r="D6772" s="224" t="str">
        <f t="shared" si="2027"/>
        <v/>
      </c>
      <c r="E6772" s="225"/>
      <c r="F6772" s="226">
        <f t="shared" si="2028"/>
        <v>0</v>
      </c>
      <c r="G6772" s="286">
        <f t="shared" si="2030"/>
        <v>0</v>
      </c>
    </row>
    <row r="6773" spans="1:7" s="229" customFormat="1" ht="24" customHeight="1" x14ac:dyDescent="0.2">
      <c r="A6773" s="224" t="str">
        <f t="shared" si="2026"/>
        <v/>
      </c>
      <c r="B6773" s="222" t="str">
        <f t="shared" si="2029"/>
        <v/>
      </c>
      <c r="C6773" s="223"/>
      <c r="D6773" s="224" t="str">
        <f t="shared" si="2027"/>
        <v/>
      </c>
      <c r="E6773" s="225"/>
      <c r="F6773" s="226">
        <f t="shared" si="2028"/>
        <v>0</v>
      </c>
      <c r="G6773" s="286">
        <f t="shared" si="2030"/>
        <v>0</v>
      </c>
    </row>
    <row r="6774" spans="1:7" s="229" customFormat="1" ht="24" customHeight="1" x14ac:dyDescent="0.2">
      <c r="A6774" s="224" t="str">
        <f t="shared" si="2026"/>
        <v/>
      </c>
      <c r="B6774" s="222" t="str">
        <f t="shared" si="2029"/>
        <v/>
      </c>
      <c r="C6774" s="223"/>
      <c r="D6774" s="224" t="str">
        <f t="shared" si="2027"/>
        <v/>
      </c>
      <c r="E6774" s="225"/>
      <c r="F6774" s="226">
        <f t="shared" si="2028"/>
        <v>0</v>
      </c>
      <c r="G6774" s="286">
        <f t="shared" si="2030"/>
        <v>0</v>
      </c>
    </row>
    <row r="6775" spans="1:7" s="229" customFormat="1" ht="24" customHeight="1" x14ac:dyDescent="0.2">
      <c r="A6775" s="224" t="str">
        <f t="shared" si="2026"/>
        <v/>
      </c>
      <c r="B6775" s="222" t="str">
        <f t="shared" si="2029"/>
        <v/>
      </c>
      <c r="C6775" s="223"/>
      <c r="D6775" s="224" t="str">
        <f t="shared" si="2027"/>
        <v/>
      </c>
      <c r="E6775" s="225"/>
      <c r="F6775" s="227">
        <f t="shared" si="2028"/>
        <v>0</v>
      </c>
      <c r="G6775" s="286">
        <f t="shared" si="2030"/>
        <v>0</v>
      </c>
    </row>
    <row r="6776" spans="1:7" ht="24" customHeight="1" x14ac:dyDescent="0.2">
      <c r="A6776" s="287"/>
      <c r="D6776" s="97"/>
      <c r="E6776" s="98"/>
      <c r="F6776" s="273" t="s">
        <v>31</v>
      </c>
      <c r="G6776" s="288">
        <f>SUBTOTAL(9,G6762:G6775)</f>
        <v>0</v>
      </c>
    </row>
    <row r="6777" spans="1:7" ht="24" customHeight="1" x14ac:dyDescent="0.2">
      <c r="A6777" s="287"/>
      <c r="C6777" s="107" t="s">
        <v>605</v>
      </c>
      <c r="D6777" s="97"/>
      <c r="E6777" s="98"/>
      <c r="G6777" s="289"/>
    </row>
    <row r="6778" spans="1:7" s="229" customFormat="1" ht="24" customHeight="1" x14ac:dyDescent="0.2">
      <c r="A6778" s="224" t="str">
        <f t="shared" ref="A6778:A6785" si="2031">IFERROR(VLOOKUP(C6778,Tabla_Insumos,4,FALSE),"")</f>
        <v/>
      </c>
      <c r="B6778" s="222">
        <f t="shared" ref="B6778:B6785" si="2032">IFERROR(VLOOKUP(A6778,Tabla_Indices,5,FALSE),"")</f>
        <v>0</v>
      </c>
      <c r="C6778" s="223"/>
      <c r="D6778" s="224" t="str">
        <f t="shared" ref="D6778:D6785" si="2033">IFERROR(VLOOKUP(C6778,Tabla_Insumos,2,FALSE),"")</f>
        <v/>
      </c>
      <c r="E6778" s="225"/>
      <c r="F6778" s="228">
        <f t="shared" ref="F6778:F6785" si="2034">IFERROR(VLOOKUP(C6778,Tabla_Insumos,3,FALSE),0)</f>
        <v>0</v>
      </c>
      <c r="G6778" s="286">
        <f>ROUND(E6778*F6778,2)</f>
        <v>0</v>
      </c>
    </row>
    <row r="6779" spans="1:7" s="229" customFormat="1" ht="24" customHeight="1" x14ac:dyDescent="0.2">
      <c r="A6779" s="224" t="str">
        <f t="shared" si="2031"/>
        <v/>
      </c>
      <c r="B6779" s="222">
        <f t="shared" si="2032"/>
        <v>0</v>
      </c>
      <c r="C6779" s="223"/>
      <c r="D6779" s="224" t="str">
        <f t="shared" si="2033"/>
        <v/>
      </c>
      <c r="E6779" s="225"/>
      <c r="F6779" s="228">
        <f t="shared" si="2034"/>
        <v>0</v>
      </c>
      <c r="G6779" s="286">
        <f>ROUND(E6779*F6779,2)</f>
        <v>0</v>
      </c>
    </row>
    <row r="6780" spans="1:7" s="229" customFormat="1" ht="24" customHeight="1" x14ac:dyDescent="0.2">
      <c r="A6780" s="224" t="str">
        <f t="shared" si="2031"/>
        <v/>
      </c>
      <c r="B6780" s="222">
        <f t="shared" si="2032"/>
        <v>0</v>
      </c>
      <c r="C6780" s="223"/>
      <c r="D6780" s="224" t="str">
        <f t="shared" si="2033"/>
        <v/>
      </c>
      <c r="E6780" s="225"/>
      <c r="F6780" s="228">
        <f t="shared" si="2034"/>
        <v>0</v>
      </c>
      <c r="G6780" s="286">
        <f t="shared" ref="G6780:G6785" si="2035">ROUND(E6780*F6780,2)</f>
        <v>0</v>
      </c>
    </row>
    <row r="6781" spans="1:7" s="229" customFormat="1" ht="24" customHeight="1" x14ac:dyDescent="0.2">
      <c r="A6781" s="224" t="str">
        <f t="shared" si="2031"/>
        <v/>
      </c>
      <c r="B6781" s="222">
        <f t="shared" si="2032"/>
        <v>0</v>
      </c>
      <c r="C6781" s="223"/>
      <c r="D6781" s="224" t="str">
        <f t="shared" si="2033"/>
        <v/>
      </c>
      <c r="E6781" s="225"/>
      <c r="F6781" s="228">
        <f t="shared" si="2034"/>
        <v>0</v>
      </c>
      <c r="G6781" s="286">
        <f t="shared" si="2035"/>
        <v>0</v>
      </c>
    </row>
    <row r="6782" spans="1:7" s="229" customFormat="1" ht="24" customHeight="1" x14ac:dyDescent="0.2">
      <c r="A6782" s="224" t="str">
        <f t="shared" si="2031"/>
        <v/>
      </c>
      <c r="B6782" s="222">
        <f t="shared" si="2032"/>
        <v>0</v>
      </c>
      <c r="C6782" s="223"/>
      <c r="D6782" s="224" t="str">
        <f t="shared" si="2033"/>
        <v/>
      </c>
      <c r="E6782" s="225"/>
      <c r="F6782" s="226">
        <f t="shared" si="2034"/>
        <v>0</v>
      </c>
      <c r="G6782" s="286">
        <f t="shared" si="2035"/>
        <v>0</v>
      </c>
    </row>
    <row r="6783" spans="1:7" s="229" customFormat="1" ht="24" customHeight="1" x14ac:dyDescent="0.2">
      <c r="A6783" s="224" t="str">
        <f t="shared" si="2031"/>
        <v/>
      </c>
      <c r="B6783" s="222">
        <f t="shared" si="2032"/>
        <v>0</v>
      </c>
      <c r="C6783" s="223"/>
      <c r="D6783" s="224" t="str">
        <f t="shared" si="2033"/>
        <v/>
      </c>
      <c r="E6783" s="225"/>
      <c r="F6783" s="226">
        <f t="shared" si="2034"/>
        <v>0</v>
      </c>
      <c r="G6783" s="286">
        <f t="shared" si="2035"/>
        <v>0</v>
      </c>
    </row>
    <row r="6784" spans="1:7" s="229" customFormat="1" ht="24" customHeight="1" x14ac:dyDescent="0.2">
      <c r="A6784" s="224" t="str">
        <f t="shared" si="2031"/>
        <v/>
      </c>
      <c r="B6784" s="222">
        <f t="shared" si="2032"/>
        <v>0</v>
      </c>
      <c r="C6784" s="223"/>
      <c r="D6784" s="224" t="str">
        <f t="shared" si="2033"/>
        <v/>
      </c>
      <c r="E6784" s="225"/>
      <c r="F6784" s="226">
        <f t="shared" si="2034"/>
        <v>0</v>
      </c>
      <c r="G6784" s="286">
        <f t="shared" si="2035"/>
        <v>0</v>
      </c>
    </row>
    <row r="6785" spans="1:7" s="229" customFormat="1" ht="24" customHeight="1" x14ac:dyDescent="0.2">
      <c r="A6785" s="224" t="str">
        <f t="shared" si="2031"/>
        <v/>
      </c>
      <c r="B6785" s="222">
        <f t="shared" si="2032"/>
        <v>0</v>
      </c>
      <c r="C6785" s="223"/>
      <c r="D6785" s="224" t="str">
        <f t="shared" si="2033"/>
        <v/>
      </c>
      <c r="E6785" s="225"/>
      <c r="F6785" s="226">
        <f t="shared" si="2034"/>
        <v>0</v>
      </c>
      <c r="G6785" s="286">
        <f t="shared" si="2035"/>
        <v>0</v>
      </c>
    </row>
    <row r="6786" spans="1:7" ht="24" customHeight="1" x14ac:dyDescent="0.2">
      <c r="A6786" s="287"/>
      <c r="D6786" s="97"/>
      <c r="E6786" s="98"/>
      <c r="F6786" s="273" t="s">
        <v>32</v>
      </c>
      <c r="G6786" s="288">
        <f>SUBTOTAL(9,G6778:G6785)</f>
        <v>0</v>
      </c>
    </row>
    <row r="6787" spans="1:7" ht="24" customHeight="1" x14ac:dyDescent="0.2">
      <c r="A6787" s="287"/>
      <c r="C6787" s="107" t="s">
        <v>606</v>
      </c>
      <c r="D6787" s="97"/>
      <c r="E6787" s="98"/>
      <c r="G6787" s="289"/>
    </row>
    <row r="6788" spans="1:7" s="229" customFormat="1" ht="24" customHeight="1" x14ac:dyDescent="0.2">
      <c r="A6788" s="224" t="str">
        <f t="shared" ref="A6788:A6796" si="2036">IFERROR(VLOOKUP(C6788,Tabla_Insumos,4,FALSE),"")</f>
        <v/>
      </c>
      <c r="B6788" s="222" t="str">
        <f t="shared" ref="B6788:B6796" si="2037">IFERROR(VLOOKUP(C6788,Tabla_Insumos,5,FALSE),"")</f>
        <v/>
      </c>
      <c r="C6788" s="223"/>
      <c r="D6788" s="224" t="str">
        <f t="shared" ref="D6788:D6796" si="2038">IFERROR(VLOOKUP(C6788,Tabla_Insumos,2,FALSE),"")</f>
        <v/>
      </c>
      <c r="E6788" s="225"/>
      <c r="F6788" s="226">
        <f t="shared" ref="F6788:F6796" si="2039">IFERROR(VLOOKUP(C6788,Tabla_Insumos,3,FALSE),0)</f>
        <v>0</v>
      </c>
      <c r="G6788" s="286">
        <f t="shared" ref="G6788:G6796" si="2040">ROUND(E6788*F6788,2)</f>
        <v>0</v>
      </c>
    </row>
    <row r="6789" spans="1:7" s="229" customFormat="1" ht="24" customHeight="1" x14ac:dyDescent="0.2">
      <c r="A6789" s="224" t="str">
        <f t="shared" si="2036"/>
        <v/>
      </c>
      <c r="B6789" s="222" t="str">
        <f t="shared" si="2037"/>
        <v/>
      </c>
      <c r="C6789" s="223"/>
      <c r="D6789" s="224" t="str">
        <f t="shared" si="2038"/>
        <v/>
      </c>
      <c r="E6789" s="225"/>
      <c r="F6789" s="226">
        <f t="shared" si="2039"/>
        <v>0</v>
      </c>
      <c r="G6789" s="286">
        <f t="shared" si="2040"/>
        <v>0</v>
      </c>
    </row>
    <row r="6790" spans="1:7" s="229" customFormat="1" ht="24" customHeight="1" x14ac:dyDescent="0.2">
      <c r="A6790" s="224" t="str">
        <f t="shared" si="2036"/>
        <v/>
      </c>
      <c r="B6790" s="222" t="str">
        <f t="shared" si="2037"/>
        <v/>
      </c>
      <c r="C6790" s="223"/>
      <c r="D6790" s="224" t="str">
        <f t="shared" si="2038"/>
        <v/>
      </c>
      <c r="E6790" s="225"/>
      <c r="F6790" s="226">
        <f t="shared" si="2039"/>
        <v>0</v>
      </c>
      <c r="G6790" s="286">
        <f t="shared" si="2040"/>
        <v>0</v>
      </c>
    </row>
    <row r="6791" spans="1:7" s="229" customFormat="1" ht="24" customHeight="1" x14ac:dyDescent="0.2">
      <c r="A6791" s="224" t="str">
        <f t="shared" si="2036"/>
        <v/>
      </c>
      <c r="B6791" s="222" t="str">
        <f t="shared" si="2037"/>
        <v/>
      </c>
      <c r="C6791" s="223"/>
      <c r="D6791" s="224" t="str">
        <f t="shared" si="2038"/>
        <v/>
      </c>
      <c r="E6791" s="225"/>
      <c r="F6791" s="226">
        <f t="shared" si="2039"/>
        <v>0</v>
      </c>
      <c r="G6791" s="286">
        <f t="shared" si="2040"/>
        <v>0</v>
      </c>
    </row>
    <row r="6792" spans="1:7" s="229" customFormat="1" ht="24" customHeight="1" x14ac:dyDescent="0.2">
      <c r="A6792" s="224" t="str">
        <f t="shared" si="2036"/>
        <v/>
      </c>
      <c r="B6792" s="222" t="str">
        <f t="shared" si="2037"/>
        <v/>
      </c>
      <c r="C6792" s="223"/>
      <c r="D6792" s="224" t="str">
        <f t="shared" si="2038"/>
        <v/>
      </c>
      <c r="E6792" s="225"/>
      <c r="F6792" s="226">
        <f t="shared" si="2039"/>
        <v>0</v>
      </c>
      <c r="G6792" s="286">
        <f t="shared" si="2040"/>
        <v>0</v>
      </c>
    </row>
    <row r="6793" spans="1:7" s="229" customFormat="1" ht="24" customHeight="1" x14ac:dyDescent="0.2">
      <c r="A6793" s="224" t="str">
        <f t="shared" si="2036"/>
        <v/>
      </c>
      <c r="B6793" s="222" t="str">
        <f t="shared" si="2037"/>
        <v/>
      </c>
      <c r="C6793" s="223"/>
      <c r="D6793" s="224" t="str">
        <f t="shared" si="2038"/>
        <v/>
      </c>
      <c r="E6793" s="225"/>
      <c r="F6793" s="226">
        <f t="shared" si="2039"/>
        <v>0</v>
      </c>
      <c r="G6793" s="286">
        <f t="shared" si="2040"/>
        <v>0</v>
      </c>
    </row>
    <row r="6794" spans="1:7" s="229" customFormat="1" ht="24" customHeight="1" x14ac:dyDescent="0.2">
      <c r="A6794" s="224" t="str">
        <f t="shared" si="2036"/>
        <v/>
      </c>
      <c r="B6794" s="222" t="str">
        <f t="shared" si="2037"/>
        <v/>
      </c>
      <c r="C6794" s="223"/>
      <c r="D6794" s="224" t="str">
        <f t="shared" si="2038"/>
        <v/>
      </c>
      <c r="E6794" s="225"/>
      <c r="F6794" s="226">
        <f t="shared" si="2039"/>
        <v>0</v>
      </c>
      <c r="G6794" s="286">
        <f t="shared" si="2040"/>
        <v>0</v>
      </c>
    </row>
    <row r="6795" spans="1:7" s="229" customFormat="1" ht="24" customHeight="1" x14ac:dyDescent="0.2">
      <c r="A6795" s="224" t="str">
        <f t="shared" si="2036"/>
        <v/>
      </c>
      <c r="B6795" s="222" t="str">
        <f t="shared" si="2037"/>
        <v/>
      </c>
      <c r="C6795" s="223"/>
      <c r="D6795" s="224" t="str">
        <f t="shared" si="2038"/>
        <v/>
      </c>
      <c r="E6795" s="225"/>
      <c r="F6795" s="226">
        <f t="shared" si="2039"/>
        <v>0</v>
      </c>
      <c r="G6795" s="286">
        <f t="shared" si="2040"/>
        <v>0</v>
      </c>
    </row>
    <row r="6796" spans="1:7" s="229" customFormat="1" ht="24" customHeight="1" x14ac:dyDescent="0.2">
      <c r="A6796" s="224" t="str">
        <f t="shared" si="2036"/>
        <v/>
      </c>
      <c r="B6796" s="222" t="str">
        <f t="shared" si="2037"/>
        <v/>
      </c>
      <c r="C6796" s="223"/>
      <c r="D6796" s="224" t="str">
        <f t="shared" si="2038"/>
        <v/>
      </c>
      <c r="E6796" s="225"/>
      <c r="F6796" s="226">
        <f t="shared" si="2039"/>
        <v>0</v>
      </c>
      <c r="G6796" s="286">
        <f t="shared" si="2040"/>
        <v>0</v>
      </c>
    </row>
    <row r="6797" spans="1:7" ht="24" customHeight="1" x14ac:dyDescent="0.2">
      <c r="A6797" s="290"/>
      <c r="B6797" s="97"/>
      <c r="D6797" s="97"/>
      <c r="E6797" s="98"/>
      <c r="F6797" s="273" t="s">
        <v>33</v>
      </c>
      <c r="G6797" s="288">
        <f>SUBTOTAL(9,G6788:G6796)</f>
        <v>0</v>
      </c>
    </row>
    <row r="6798" spans="1:7" ht="24" customHeight="1" x14ac:dyDescent="0.2">
      <c r="A6798" s="291"/>
      <c r="B6798" s="97"/>
      <c r="D6798" s="97"/>
      <c r="E6798" s="98"/>
      <c r="G6798" s="289"/>
    </row>
    <row r="6799" spans="1:7" ht="24" customHeight="1" x14ac:dyDescent="0.2">
      <c r="A6799" s="292" t="str">
        <f>B6757</f>
        <v/>
      </c>
      <c r="B6799" s="293" t="str">
        <f>C6757</f>
        <v/>
      </c>
      <c r="C6799" s="104"/>
      <c r="D6799" s="104" t="s">
        <v>34</v>
      </c>
      <c r="E6799" s="105"/>
      <c r="F6799" s="295" t="s">
        <v>35</v>
      </c>
      <c r="G6799" s="294">
        <f>SUBTOTAL(9,G6762:G6798)</f>
        <v>0</v>
      </c>
    </row>
    <row r="6801" spans="1:123" ht="24" customHeight="1" x14ac:dyDescent="0.2">
      <c r="A6801" s="274" t="s">
        <v>37</v>
      </c>
      <c r="B6801" s="275"/>
      <c r="C6801" s="275"/>
      <c r="D6801" s="275"/>
      <c r="E6801" s="275"/>
      <c r="F6801" s="275"/>
      <c r="G6801" s="276"/>
    </row>
    <row r="6802" spans="1:123" ht="24" customHeight="1" x14ac:dyDescent="0.2">
      <c r="A6802" s="277" t="s">
        <v>602</v>
      </c>
      <c r="B6802" s="93" t="str">
        <f>Comitente</f>
        <v>DIRECCION PROVINCIAL DE ESPACIOS VERDES</v>
      </c>
      <c r="C6802" s="89"/>
      <c r="D6802" s="94"/>
      <c r="E6802" s="94"/>
      <c r="F6802" s="95"/>
      <c r="G6802" s="278"/>
    </row>
    <row r="6803" spans="1:123" ht="24" customHeight="1" x14ac:dyDescent="0.2">
      <c r="A6803" s="277" t="s">
        <v>603</v>
      </c>
      <c r="B6803" s="93">
        <f>Contratista</f>
        <v>0</v>
      </c>
      <c r="C6803" s="90"/>
      <c r="D6803" s="90"/>
      <c r="E6803" s="90"/>
      <c r="F6803" s="96"/>
      <c r="G6803" s="279"/>
    </row>
    <row r="6804" spans="1:123" ht="24" customHeight="1" x14ac:dyDescent="0.2">
      <c r="A6804" s="277" t="s">
        <v>24</v>
      </c>
      <c r="B6804" s="93" t="str">
        <f>Obra</f>
        <v>MANTENIMIENTO DEL ÁREA VERDE Y SISITEMA DE RIEGO DEL 
PARQUE BELGRANO E INFINITO POR DESCUBRIR - RENGLON 3</v>
      </c>
      <c r="C6804" s="90"/>
      <c r="D6804" s="90"/>
      <c r="E6804" s="90"/>
      <c r="F6804" s="96" t="s">
        <v>38</v>
      </c>
      <c r="G6804" s="280">
        <f>Fecha_Base</f>
        <v>44908</v>
      </c>
    </row>
    <row r="6805" spans="1:123" ht="24" customHeight="1" x14ac:dyDescent="0.2">
      <c r="A6805" s="281" t="s">
        <v>601</v>
      </c>
      <c r="B6805" s="91" t="str">
        <f>Ubicación</f>
        <v>CAPITAL</v>
      </c>
      <c r="C6805" s="91"/>
      <c r="D6805" s="97"/>
      <c r="E6805" s="98"/>
      <c r="G6805" s="282"/>
    </row>
    <row r="6806" spans="1:123" ht="24" customHeight="1" x14ac:dyDescent="0.2">
      <c r="A6806" s="281" t="s">
        <v>39</v>
      </c>
      <c r="B6806" s="100" t="str">
        <f>IFERROR(VALUE(LEFT(B6807,FIND(".",B6807)-1)),"")</f>
        <v/>
      </c>
      <c r="C6806" s="92" t="str">
        <f>IFERROR(VLOOKUP(B6806,Tabla_CyP,2,FALSE),"")</f>
        <v/>
      </c>
      <c r="E6806" s="98"/>
      <c r="G6806" s="282"/>
    </row>
    <row r="6807" spans="1:123" ht="24" customHeight="1" x14ac:dyDescent="0.2">
      <c r="A6807" s="281" t="s">
        <v>25</v>
      </c>
      <c r="B6807" s="101" t="str">
        <f>IFERROR(VLOOKUP(COUNTIF($A$1:A6807,"ANALISIS DE PRECIOS"),Tabla_NumeroItem,2,FALSE),"")</f>
        <v/>
      </c>
      <c r="C6807" s="92" t="str">
        <f>IFERROR(VLOOKUP(B6807,Tabla_CyP,2,FALSE),"")</f>
        <v/>
      </c>
      <c r="D6807" s="97"/>
      <c r="E6807" s="98"/>
      <c r="F6807" s="96" t="s">
        <v>26</v>
      </c>
      <c r="G6807" s="283" t="str">
        <f>IFERROR(VLOOKUP(B6807,Tabla_CyP,4,FALSE),"")</f>
        <v/>
      </c>
    </row>
    <row r="6808" spans="1:123" ht="24" customHeight="1" x14ac:dyDescent="0.2">
      <c r="A6808" s="281"/>
      <c r="B6808" s="91"/>
      <c r="D6808" s="97"/>
      <c r="E6808" s="98"/>
      <c r="G6808" s="282"/>
    </row>
    <row r="6809" spans="1:123" ht="24" customHeight="1" x14ac:dyDescent="0.2">
      <c r="A6809" s="331" t="s">
        <v>507</v>
      </c>
      <c r="B6809" s="332"/>
      <c r="C6809" s="333" t="s">
        <v>0</v>
      </c>
      <c r="D6809" s="333" t="s">
        <v>27</v>
      </c>
      <c r="E6809" s="335" t="s">
        <v>28</v>
      </c>
      <c r="F6809" s="337" t="s">
        <v>29</v>
      </c>
      <c r="G6809" s="337" t="s">
        <v>30</v>
      </c>
    </row>
    <row r="6810" spans="1:123" s="97" customFormat="1" ht="24" customHeight="1" x14ac:dyDescent="0.2">
      <c r="A6810" s="102" t="s">
        <v>508</v>
      </c>
      <c r="B6810" s="102" t="s">
        <v>509</v>
      </c>
      <c r="C6810" s="334"/>
      <c r="D6810" s="334"/>
      <c r="E6810" s="336"/>
      <c r="F6810" s="338"/>
      <c r="G6810" s="338"/>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284"/>
      <c r="B6811" s="103"/>
      <c r="C6811" s="143" t="s">
        <v>604</v>
      </c>
      <c r="D6811" s="104"/>
      <c r="E6811" s="105"/>
      <c r="F6811" s="106"/>
      <c r="G6811" s="285"/>
    </row>
    <row r="6812" spans="1:123" s="229" customFormat="1" ht="24" customHeight="1" x14ac:dyDescent="0.2">
      <c r="A6812" s="224" t="str">
        <f t="shared" ref="A6812:A6825" si="2041">IFERROR(VLOOKUP(C6812,Tabla_Insumos,4,FALSE),"")</f>
        <v/>
      </c>
      <c r="B6812" s="222" t="str">
        <f>IFERROR(VLOOKUP(C6812,Tabla_Insumos,5,FALSE),"")</f>
        <v/>
      </c>
      <c r="C6812" s="223"/>
      <c r="D6812" s="224" t="str">
        <f t="shared" ref="D6812:D6825" si="2042">IFERROR(VLOOKUP(C6812,Tabla_Insumos,2,FALSE),"")</f>
        <v/>
      </c>
      <c r="E6812" s="225"/>
      <c r="F6812" s="226">
        <f t="shared" ref="F6812:F6825" si="2043">IFERROR(VLOOKUP(C6812,Tabla_Insumos,3,FALSE),0)</f>
        <v>0</v>
      </c>
      <c r="G6812" s="286">
        <f>ROUND(E6812*F6812,2)</f>
        <v>0</v>
      </c>
    </row>
    <row r="6813" spans="1:123" s="229" customFormat="1" ht="24" customHeight="1" x14ac:dyDescent="0.2">
      <c r="A6813" s="224" t="str">
        <f t="shared" si="2041"/>
        <v/>
      </c>
      <c r="B6813" s="222" t="str">
        <f t="shared" ref="B6813:B6825" si="2044">IFERROR(VLOOKUP(C6813,Tabla_Insumos,5,FALSE),"")</f>
        <v/>
      </c>
      <c r="C6813" s="223"/>
      <c r="D6813" s="224" t="str">
        <f t="shared" si="2042"/>
        <v/>
      </c>
      <c r="E6813" s="225"/>
      <c r="F6813" s="226">
        <f t="shared" si="2043"/>
        <v>0</v>
      </c>
      <c r="G6813" s="286">
        <f t="shared" ref="G6813:G6825" si="2045">ROUND(E6813*F6813,2)</f>
        <v>0</v>
      </c>
    </row>
    <row r="6814" spans="1:123" s="229" customFormat="1" ht="24" customHeight="1" x14ac:dyDescent="0.2">
      <c r="A6814" s="224" t="str">
        <f t="shared" si="2041"/>
        <v/>
      </c>
      <c r="B6814" s="222" t="str">
        <f t="shared" si="2044"/>
        <v/>
      </c>
      <c r="C6814" s="223"/>
      <c r="D6814" s="224" t="str">
        <f t="shared" si="2042"/>
        <v/>
      </c>
      <c r="E6814" s="225"/>
      <c r="F6814" s="226">
        <f t="shared" si="2043"/>
        <v>0</v>
      </c>
      <c r="G6814" s="286">
        <f t="shared" si="2045"/>
        <v>0</v>
      </c>
    </row>
    <row r="6815" spans="1:123" s="229" customFormat="1" ht="24" customHeight="1" x14ac:dyDescent="0.2">
      <c r="A6815" s="224" t="str">
        <f t="shared" si="2041"/>
        <v/>
      </c>
      <c r="B6815" s="222" t="str">
        <f t="shared" si="2044"/>
        <v/>
      </c>
      <c r="C6815" s="223"/>
      <c r="D6815" s="224" t="str">
        <f t="shared" si="2042"/>
        <v/>
      </c>
      <c r="E6815" s="225"/>
      <c r="F6815" s="226">
        <f t="shared" si="2043"/>
        <v>0</v>
      </c>
      <c r="G6815" s="286">
        <f t="shared" si="2045"/>
        <v>0</v>
      </c>
    </row>
    <row r="6816" spans="1:123" s="229" customFormat="1" ht="24" customHeight="1" x14ac:dyDescent="0.2">
      <c r="A6816" s="224" t="str">
        <f t="shared" si="2041"/>
        <v/>
      </c>
      <c r="B6816" s="222" t="str">
        <f t="shared" si="2044"/>
        <v/>
      </c>
      <c r="C6816" s="223"/>
      <c r="D6816" s="224" t="str">
        <f t="shared" si="2042"/>
        <v/>
      </c>
      <c r="E6816" s="225"/>
      <c r="F6816" s="226">
        <f t="shared" si="2043"/>
        <v>0</v>
      </c>
      <c r="G6816" s="286">
        <f t="shared" si="2045"/>
        <v>0</v>
      </c>
    </row>
    <row r="6817" spans="1:7" s="229" customFormat="1" ht="24" customHeight="1" x14ac:dyDescent="0.2">
      <c r="A6817" s="224" t="str">
        <f t="shared" si="2041"/>
        <v/>
      </c>
      <c r="B6817" s="222" t="str">
        <f t="shared" si="2044"/>
        <v/>
      </c>
      <c r="C6817" s="223"/>
      <c r="D6817" s="224" t="str">
        <f t="shared" si="2042"/>
        <v/>
      </c>
      <c r="E6817" s="225"/>
      <c r="F6817" s="226">
        <f t="shared" si="2043"/>
        <v>0</v>
      </c>
      <c r="G6817" s="286">
        <f t="shared" si="2045"/>
        <v>0</v>
      </c>
    </row>
    <row r="6818" spans="1:7" s="229" customFormat="1" ht="24" customHeight="1" x14ac:dyDescent="0.2">
      <c r="A6818" s="224" t="str">
        <f t="shared" si="2041"/>
        <v/>
      </c>
      <c r="B6818" s="222" t="str">
        <f t="shared" si="2044"/>
        <v/>
      </c>
      <c r="C6818" s="223"/>
      <c r="D6818" s="224" t="str">
        <f t="shared" si="2042"/>
        <v/>
      </c>
      <c r="E6818" s="225"/>
      <c r="F6818" s="226">
        <f t="shared" si="2043"/>
        <v>0</v>
      </c>
      <c r="G6818" s="286">
        <f t="shared" si="2045"/>
        <v>0</v>
      </c>
    </row>
    <row r="6819" spans="1:7" s="229" customFormat="1" ht="24" customHeight="1" x14ac:dyDescent="0.2">
      <c r="A6819" s="224" t="str">
        <f t="shared" si="2041"/>
        <v/>
      </c>
      <c r="B6819" s="222" t="str">
        <f t="shared" si="2044"/>
        <v/>
      </c>
      <c r="C6819" s="223"/>
      <c r="D6819" s="224" t="str">
        <f t="shared" si="2042"/>
        <v/>
      </c>
      <c r="E6819" s="225"/>
      <c r="F6819" s="226">
        <f t="shared" si="2043"/>
        <v>0</v>
      </c>
      <c r="G6819" s="286">
        <f t="shared" si="2045"/>
        <v>0</v>
      </c>
    </row>
    <row r="6820" spans="1:7" s="229" customFormat="1" ht="24" customHeight="1" x14ac:dyDescent="0.2">
      <c r="A6820" s="224" t="str">
        <f t="shared" si="2041"/>
        <v/>
      </c>
      <c r="B6820" s="222" t="str">
        <f t="shared" si="2044"/>
        <v/>
      </c>
      <c r="C6820" s="223"/>
      <c r="D6820" s="224" t="str">
        <f t="shared" si="2042"/>
        <v/>
      </c>
      <c r="E6820" s="225"/>
      <c r="F6820" s="226">
        <f t="shared" si="2043"/>
        <v>0</v>
      </c>
      <c r="G6820" s="286">
        <f t="shared" si="2045"/>
        <v>0</v>
      </c>
    </row>
    <row r="6821" spans="1:7" s="229" customFormat="1" ht="24" customHeight="1" x14ac:dyDescent="0.2">
      <c r="A6821" s="224" t="str">
        <f t="shared" si="2041"/>
        <v/>
      </c>
      <c r="B6821" s="222" t="str">
        <f t="shared" si="2044"/>
        <v/>
      </c>
      <c r="C6821" s="223"/>
      <c r="D6821" s="224" t="str">
        <f t="shared" si="2042"/>
        <v/>
      </c>
      <c r="E6821" s="225"/>
      <c r="F6821" s="226">
        <f t="shared" si="2043"/>
        <v>0</v>
      </c>
      <c r="G6821" s="286">
        <f t="shared" si="2045"/>
        <v>0</v>
      </c>
    </row>
    <row r="6822" spans="1:7" s="229" customFormat="1" ht="24" customHeight="1" x14ac:dyDescent="0.2">
      <c r="A6822" s="224" t="str">
        <f t="shared" si="2041"/>
        <v/>
      </c>
      <c r="B6822" s="222" t="str">
        <f t="shared" si="2044"/>
        <v/>
      </c>
      <c r="C6822" s="223"/>
      <c r="D6822" s="224" t="str">
        <f t="shared" si="2042"/>
        <v/>
      </c>
      <c r="E6822" s="225"/>
      <c r="F6822" s="226">
        <f t="shared" si="2043"/>
        <v>0</v>
      </c>
      <c r="G6822" s="286">
        <f t="shared" si="2045"/>
        <v>0</v>
      </c>
    </row>
    <row r="6823" spans="1:7" s="229" customFormat="1" ht="24" customHeight="1" x14ac:dyDescent="0.2">
      <c r="A6823" s="224" t="str">
        <f t="shared" si="2041"/>
        <v/>
      </c>
      <c r="B6823" s="222" t="str">
        <f t="shared" si="2044"/>
        <v/>
      </c>
      <c r="C6823" s="223"/>
      <c r="D6823" s="224" t="str">
        <f t="shared" si="2042"/>
        <v/>
      </c>
      <c r="E6823" s="225"/>
      <c r="F6823" s="226">
        <f t="shared" si="2043"/>
        <v>0</v>
      </c>
      <c r="G6823" s="286">
        <f t="shared" si="2045"/>
        <v>0</v>
      </c>
    </row>
    <row r="6824" spans="1:7" s="229" customFormat="1" ht="24" customHeight="1" x14ac:dyDescent="0.2">
      <c r="A6824" s="224" t="str">
        <f t="shared" si="2041"/>
        <v/>
      </c>
      <c r="B6824" s="222" t="str">
        <f t="shared" si="2044"/>
        <v/>
      </c>
      <c r="C6824" s="223"/>
      <c r="D6824" s="224" t="str">
        <f t="shared" si="2042"/>
        <v/>
      </c>
      <c r="E6824" s="225"/>
      <c r="F6824" s="226">
        <f t="shared" si="2043"/>
        <v>0</v>
      </c>
      <c r="G6824" s="286">
        <f t="shared" si="2045"/>
        <v>0</v>
      </c>
    </row>
    <row r="6825" spans="1:7" s="229" customFormat="1" ht="24" customHeight="1" x14ac:dyDescent="0.2">
      <c r="A6825" s="224" t="str">
        <f t="shared" si="2041"/>
        <v/>
      </c>
      <c r="B6825" s="222" t="str">
        <f t="shared" si="2044"/>
        <v/>
      </c>
      <c r="C6825" s="223"/>
      <c r="D6825" s="224" t="str">
        <f t="shared" si="2042"/>
        <v/>
      </c>
      <c r="E6825" s="225"/>
      <c r="F6825" s="227">
        <f t="shared" si="2043"/>
        <v>0</v>
      </c>
      <c r="G6825" s="286">
        <f t="shared" si="2045"/>
        <v>0</v>
      </c>
    </row>
    <row r="6826" spans="1:7" ht="24" customHeight="1" x14ac:dyDescent="0.2">
      <c r="A6826" s="287"/>
      <c r="D6826" s="97"/>
      <c r="E6826" s="98"/>
      <c r="F6826" s="273" t="s">
        <v>31</v>
      </c>
      <c r="G6826" s="288">
        <f>SUBTOTAL(9,G6812:G6825)</f>
        <v>0</v>
      </c>
    </row>
    <row r="6827" spans="1:7" ht="24" customHeight="1" x14ac:dyDescent="0.2">
      <c r="A6827" s="287"/>
      <c r="C6827" s="107" t="s">
        <v>605</v>
      </c>
      <c r="D6827" s="97"/>
      <c r="E6827" s="98"/>
      <c r="G6827" s="289"/>
    </row>
    <row r="6828" spans="1:7" s="229" customFormat="1" ht="24" customHeight="1" x14ac:dyDescent="0.2">
      <c r="A6828" s="224" t="str">
        <f t="shared" ref="A6828:A6835" si="2046">IFERROR(VLOOKUP(C6828,Tabla_Insumos,4,FALSE),"")</f>
        <v/>
      </c>
      <c r="B6828" s="222">
        <f t="shared" ref="B6828:B6835" si="2047">IFERROR(VLOOKUP(A6828,Tabla_Indices,5,FALSE),"")</f>
        <v>0</v>
      </c>
      <c r="C6828" s="223"/>
      <c r="D6828" s="224" t="str">
        <f t="shared" ref="D6828:D6835" si="2048">IFERROR(VLOOKUP(C6828,Tabla_Insumos,2,FALSE),"")</f>
        <v/>
      </c>
      <c r="E6828" s="225"/>
      <c r="F6828" s="228">
        <f t="shared" ref="F6828:F6835" si="2049">IFERROR(VLOOKUP(C6828,Tabla_Insumos,3,FALSE),0)</f>
        <v>0</v>
      </c>
      <c r="G6828" s="286">
        <f>ROUND(E6828*F6828,2)</f>
        <v>0</v>
      </c>
    </row>
    <row r="6829" spans="1:7" s="229" customFormat="1" ht="24" customHeight="1" x14ac:dyDescent="0.2">
      <c r="A6829" s="224" t="str">
        <f t="shared" si="2046"/>
        <v/>
      </c>
      <c r="B6829" s="222">
        <f t="shared" si="2047"/>
        <v>0</v>
      </c>
      <c r="C6829" s="223"/>
      <c r="D6829" s="224" t="str">
        <f t="shared" si="2048"/>
        <v/>
      </c>
      <c r="E6829" s="225"/>
      <c r="F6829" s="228">
        <f t="shared" si="2049"/>
        <v>0</v>
      </c>
      <c r="G6829" s="286">
        <f>ROUND(E6829*F6829,2)</f>
        <v>0</v>
      </c>
    </row>
    <row r="6830" spans="1:7" s="229" customFormat="1" ht="24" customHeight="1" x14ac:dyDescent="0.2">
      <c r="A6830" s="224" t="str">
        <f t="shared" si="2046"/>
        <v/>
      </c>
      <c r="B6830" s="222">
        <f t="shared" si="2047"/>
        <v>0</v>
      </c>
      <c r="C6830" s="223"/>
      <c r="D6830" s="224" t="str">
        <f t="shared" si="2048"/>
        <v/>
      </c>
      <c r="E6830" s="225"/>
      <c r="F6830" s="228">
        <f t="shared" si="2049"/>
        <v>0</v>
      </c>
      <c r="G6830" s="286">
        <f t="shared" ref="G6830:G6835" si="2050">ROUND(E6830*F6830,2)</f>
        <v>0</v>
      </c>
    </row>
    <row r="6831" spans="1:7" s="229" customFormat="1" ht="24" customHeight="1" x14ac:dyDescent="0.2">
      <c r="A6831" s="224" t="str">
        <f t="shared" si="2046"/>
        <v/>
      </c>
      <c r="B6831" s="222">
        <f t="shared" si="2047"/>
        <v>0</v>
      </c>
      <c r="C6831" s="223"/>
      <c r="D6831" s="224" t="str">
        <f t="shared" si="2048"/>
        <v/>
      </c>
      <c r="E6831" s="225"/>
      <c r="F6831" s="228">
        <f t="shared" si="2049"/>
        <v>0</v>
      </c>
      <c r="G6831" s="286">
        <f t="shared" si="2050"/>
        <v>0</v>
      </c>
    </row>
    <row r="6832" spans="1:7" s="229" customFormat="1" ht="24" customHeight="1" x14ac:dyDescent="0.2">
      <c r="A6832" s="224" t="str">
        <f t="shared" si="2046"/>
        <v/>
      </c>
      <c r="B6832" s="222">
        <f t="shared" si="2047"/>
        <v>0</v>
      </c>
      <c r="C6832" s="223"/>
      <c r="D6832" s="224" t="str">
        <f t="shared" si="2048"/>
        <v/>
      </c>
      <c r="E6832" s="225"/>
      <c r="F6832" s="226">
        <f t="shared" si="2049"/>
        <v>0</v>
      </c>
      <c r="G6832" s="286">
        <f t="shared" si="2050"/>
        <v>0</v>
      </c>
    </row>
    <row r="6833" spans="1:7" s="229" customFormat="1" ht="24" customHeight="1" x14ac:dyDescent="0.2">
      <c r="A6833" s="224" t="str">
        <f t="shared" si="2046"/>
        <v/>
      </c>
      <c r="B6833" s="222">
        <f t="shared" si="2047"/>
        <v>0</v>
      </c>
      <c r="C6833" s="223"/>
      <c r="D6833" s="224" t="str">
        <f t="shared" si="2048"/>
        <v/>
      </c>
      <c r="E6833" s="225"/>
      <c r="F6833" s="226">
        <f t="shared" si="2049"/>
        <v>0</v>
      </c>
      <c r="G6833" s="286">
        <f t="shared" si="2050"/>
        <v>0</v>
      </c>
    </row>
    <row r="6834" spans="1:7" s="229" customFormat="1" ht="24" customHeight="1" x14ac:dyDescent="0.2">
      <c r="A6834" s="224" t="str">
        <f t="shared" si="2046"/>
        <v/>
      </c>
      <c r="B6834" s="222">
        <f t="shared" si="2047"/>
        <v>0</v>
      </c>
      <c r="C6834" s="223"/>
      <c r="D6834" s="224" t="str">
        <f t="shared" si="2048"/>
        <v/>
      </c>
      <c r="E6834" s="225"/>
      <c r="F6834" s="226">
        <f t="shared" si="2049"/>
        <v>0</v>
      </c>
      <c r="G6834" s="286">
        <f t="shared" si="2050"/>
        <v>0</v>
      </c>
    </row>
    <row r="6835" spans="1:7" s="229" customFormat="1" ht="24" customHeight="1" x14ac:dyDescent="0.2">
      <c r="A6835" s="224" t="str">
        <f t="shared" si="2046"/>
        <v/>
      </c>
      <c r="B6835" s="222">
        <f t="shared" si="2047"/>
        <v>0</v>
      </c>
      <c r="C6835" s="223"/>
      <c r="D6835" s="224" t="str">
        <f t="shared" si="2048"/>
        <v/>
      </c>
      <c r="E6835" s="225"/>
      <c r="F6835" s="226">
        <f t="shared" si="2049"/>
        <v>0</v>
      </c>
      <c r="G6835" s="286">
        <f t="shared" si="2050"/>
        <v>0</v>
      </c>
    </row>
    <row r="6836" spans="1:7" ht="24" customHeight="1" x14ac:dyDescent="0.2">
      <c r="A6836" s="287"/>
      <c r="D6836" s="97"/>
      <c r="E6836" s="98"/>
      <c r="F6836" s="273" t="s">
        <v>32</v>
      </c>
      <c r="G6836" s="288">
        <f>SUBTOTAL(9,G6828:G6835)</f>
        <v>0</v>
      </c>
    </row>
    <row r="6837" spans="1:7" ht="24" customHeight="1" x14ac:dyDescent="0.2">
      <c r="A6837" s="287"/>
      <c r="C6837" s="107" t="s">
        <v>606</v>
      </c>
      <c r="D6837" s="97"/>
      <c r="E6837" s="98"/>
      <c r="G6837" s="289"/>
    </row>
    <row r="6838" spans="1:7" s="229" customFormat="1" ht="24" customHeight="1" x14ac:dyDescent="0.2">
      <c r="A6838" s="224" t="str">
        <f t="shared" ref="A6838:A6846" si="2051">IFERROR(VLOOKUP(C6838,Tabla_Insumos,4,FALSE),"")</f>
        <v/>
      </c>
      <c r="B6838" s="222" t="str">
        <f t="shared" ref="B6838:B6846" si="2052">IFERROR(VLOOKUP(C6838,Tabla_Insumos,5,FALSE),"")</f>
        <v/>
      </c>
      <c r="C6838" s="223"/>
      <c r="D6838" s="224" t="str">
        <f t="shared" ref="D6838:D6846" si="2053">IFERROR(VLOOKUP(C6838,Tabla_Insumos,2,FALSE),"")</f>
        <v/>
      </c>
      <c r="E6838" s="225"/>
      <c r="F6838" s="226">
        <f t="shared" ref="F6838:F6846" si="2054">IFERROR(VLOOKUP(C6838,Tabla_Insumos,3,FALSE),0)</f>
        <v>0</v>
      </c>
      <c r="G6838" s="286">
        <f t="shared" ref="G6838:G6846" si="2055">ROUND(E6838*F6838,2)</f>
        <v>0</v>
      </c>
    </row>
    <row r="6839" spans="1:7" s="229" customFormat="1" ht="24" customHeight="1" x14ac:dyDescent="0.2">
      <c r="A6839" s="224" t="str">
        <f t="shared" si="2051"/>
        <v/>
      </c>
      <c r="B6839" s="222" t="str">
        <f t="shared" si="2052"/>
        <v/>
      </c>
      <c r="C6839" s="223"/>
      <c r="D6839" s="224" t="str">
        <f t="shared" si="2053"/>
        <v/>
      </c>
      <c r="E6839" s="225"/>
      <c r="F6839" s="226">
        <f t="shared" si="2054"/>
        <v>0</v>
      </c>
      <c r="G6839" s="286">
        <f t="shared" si="2055"/>
        <v>0</v>
      </c>
    </row>
    <row r="6840" spans="1:7" s="229" customFormat="1" ht="24" customHeight="1" x14ac:dyDescent="0.2">
      <c r="A6840" s="224" t="str">
        <f t="shared" si="2051"/>
        <v/>
      </c>
      <c r="B6840" s="222" t="str">
        <f t="shared" si="2052"/>
        <v/>
      </c>
      <c r="C6840" s="223"/>
      <c r="D6840" s="224" t="str">
        <f t="shared" si="2053"/>
        <v/>
      </c>
      <c r="E6840" s="225"/>
      <c r="F6840" s="226">
        <f t="shared" si="2054"/>
        <v>0</v>
      </c>
      <c r="G6840" s="286">
        <f t="shared" si="2055"/>
        <v>0</v>
      </c>
    </row>
    <row r="6841" spans="1:7" s="229" customFormat="1" ht="24" customHeight="1" x14ac:dyDescent="0.2">
      <c r="A6841" s="224" t="str">
        <f t="shared" si="2051"/>
        <v/>
      </c>
      <c r="B6841" s="222" t="str">
        <f t="shared" si="2052"/>
        <v/>
      </c>
      <c r="C6841" s="223"/>
      <c r="D6841" s="224" t="str">
        <f t="shared" si="2053"/>
        <v/>
      </c>
      <c r="E6841" s="225"/>
      <c r="F6841" s="226">
        <f t="shared" si="2054"/>
        <v>0</v>
      </c>
      <c r="G6841" s="286">
        <f t="shared" si="2055"/>
        <v>0</v>
      </c>
    </row>
    <row r="6842" spans="1:7" s="229" customFormat="1" ht="24" customHeight="1" x14ac:dyDescent="0.2">
      <c r="A6842" s="224" t="str">
        <f t="shared" si="2051"/>
        <v/>
      </c>
      <c r="B6842" s="222" t="str">
        <f t="shared" si="2052"/>
        <v/>
      </c>
      <c r="C6842" s="223"/>
      <c r="D6842" s="224" t="str">
        <f t="shared" si="2053"/>
        <v/>
      </c>
      <c r="E6842" s="225"/>
      <c r="F6842" s="226">
        <f t="shared" si="2054"/>
        <v>0</v>
      </c>
      <c r="G6842" s="286">
        <f t="shared" si="2055"/>
        <v>0</v>
      </c>
    </row>
    <row r="6843" spans="1:7" s="229" customFormat="1" ht="24" customHeight="1" x14ac:dyDescent="0.2">
      <c r="A6843" s="224" t="str">
        <f t="shared" si="2051"/>
        <v/>
      </c>
      <c r="B6843" s="222" t="str">
        <f t="shared" si="2052"/>
        <v/>
      </c>
      <c r="C6843" s="223"/>
      <c r="D6843" s="224" t="str">
        <f t="shared" si="2053"/>
        <v/>
      </c>
      <c r="E6843" s="225"/>
      <c r="F6843" s="226">
        <f t="shared" si="2054"/>
        <v>0</v>
      </c>
      <c r="G6843" s="286">
        <f t="shared" si="2055"/>
        <v>0</v>
      </c>
    </row>
    <row r="6844" spans="1:7" s="229" customFormat="1" ht="24" customHeight="1" x14ac:dyDescent="0.2">
      <c r="A6844" s="224" t="str">
        <f t="shared" si="2051"/>
        <v/>
      </c>
      <c r="B6844" s="222" t="str">
        <f t="shared" si="2052"/>
        <v/>
      </c>
      <c r="C6844" s="223"/>
      <c r="D6844" s="224" t="str">
        <f t="shared" si="2053"/>
        <v/>
      </c>
      <c r="E6844" s="225"/>
      <c r="F6844" s="226">
        <f t="shared" si="2054"/>
        <v>0</v>
      </c>
      <c r="G6844" s="286">
        <f t="shared" si="2055"/>
        <v>0</v>
      </c>
    </row>
    <row r="6845" spans="1:7" s="229" customFormat="1" ht="24" customHeight="1" x14ac:dyDescent="0.2">
      <c r="A6845" s="224" t="str">
        <f t="shared" si="2051"/>
        <v/>
      </c>
      <c r="B6845" s="222" t="str">
        <f t="shared" si="2052"/>
        <v/>
      </c>
      <c r="C6845" s="223"/>
      <c r="D6845" s="224" t="str">
        <f t="shared" si="2053"/>
        <v/>
      </c>
      <c r="E6845" s="225"/>
      <c r="F6845" s="226">
        <f t="shared" si="2054"/>
        <v>0</v>
      </c>
      <c r="G6845" s="286">
        <f t="shared" si="2055"/>
        <v>0</v>
      </c>
    </row>
    <row r="6846" spans="1:7" s="229" customFormat="1" ht="24" customHeight="1" x14ac:dyDescent="0.2">
      <c r="A6846" s="224" t="str">
        <f t="shared" si="2051"/>
        <v/>
      </c>
      <c r="B6846" s="222" t="str">
        <f t="shared" si="2052"/>
        <v/>
      </c>
      <c r="C6846" s="223"/>
      <c r="D6846" s="224" t="str">
        <f t="shared" si="2053"/>
        <v/>
      </c>
      <c r="E6846" s="225"/>
      <c r="F6846" s="226">
        <f t="shared" si="2054"/>
        <v>0</v>
      </c>
      <c r="G6846" s="286">
        <f t="shared" si="2055"/>
        <v>0</v>
      </c>
    </row>
    <row r="6847" spans="1:7" ht="24" customHeight="1" x14ac:dyDescent="0.2">
      <c r="A6847" s="290"/>
      <c r="B6847" s="97"/>
      <c r="D6847" s="97"/>
      <c r="E6847" s="98"/>
      <c r="F6847" s="273" t="s">
        <v>33</v>
      </c>
      <c r="G6847" s="288">
        <f>SUBTOTAL(9,G6838:G6846)</f>
        <v>0</v>
      </c>
    </row>
    <row r="6848" spans="1:7" ht="24" customHeight="1" x14ac:dyDescent="0.2">
      <c r="A6848" s="291"/>
      <c r="B6848" s="97"/>
      <c r="D6848" s="97"/>
      <c r="E6848" s="98"/>
      <c r="G6848" s="289"/>
    </row>
    <row r="6849" spans="1:123" ht="24" customHeight="1" x14ac:dyDescent="0.2">
      <c r="A6849" s="292" t="str">
        <f>B6807</f>
        <v/>
      </c>
      <c r="B6849" s="293" t="str">
        <f>C6807</f>
        <v/>
      </c>
      <c r="C6849" s="104"/>
      <c r="D6849" s="104" t="s">
        <v>34</v>
      </c>
      <c r="E6849" s="105"/>
      <c r="F6849" s="295" t="s">
        <v>35</v>
      </c>
      <c r="G6849" s="294">
        <f>SUBTOTAL(9,G6812:G6848)</f>
        <v>0</v>
      </c>
    </row>
    <row r="6851" spans="1:123" ht="24" customHeight="1" x14ac:dyDescent="0.2">
      <c r="A6851" s="274" t="s">
        <v>37</v>
      </c>
      <c r="B6851" s="275"/>
      <c r="C6851" s="275"/>
      <c r="D6851" s="275"/>
      <c r="E6851" s="275"/>
      <c r="F6851" s="275"/>
      <c r="G6851" s="276"/>
    </row>
    <row r="6852" spans="1:123" ht="24" customHeight="1" x14ac:dyDescent="0.2">
      <c r="A6852" s="277" t="s">
        <v>602</v>
      </c>
      <c r="B6852" s="93" t="str">
        <f>Comitente</f>
        <v>DIRECCION PROVINCIAL DE ESPACIOS VERDES</v>
      </c>
      <c r="C6852" s="89"/>
      <c r="D6852" s="94"/>
      <c r="E6852" s="94"/>
      <c r="F6852" s="95"/>
      <c r="G6852" s="278"/>
    </row>
    <row r="6853" spans="1:123" ht="24" customHeight="1" x14ac:dyDescent="0.2">
      <c r="A6853" s="277" t="s">
        <v>603</v>
      </c>
      <c r="B6853" s="93">
        <f>Contratista</f>
        <v>0</v>
      </c>
      <c r="C6853" s="90"/>
      <c r="D6853" s="90"/>
      <c r="E6853" s="90"/>
      <c r="F6853" s="96"/>
      <c r="G6853" s="279"/>
    </row>
    <row r="6854" spans="1:123" ht="24" customHeight="1" x14ac:dyDescent="0.2">
      <c r="A6854" s="277" t="s">
        <v>24</v>
      </c>
      <c r="B6854" s="93" t="str">
        <f>Obra</f>
        <v>MANTENIMIENTO DEL ÁREA VERDE Y SISITEMA DE RIEGO DEL 
PARQUE BELGRANO E INFINITO POR DESCUBRIR - RENGLON 3</v>
      </c>
      <c r="C6854" s="90"/>
      <c r="D6854" s="90"/>
      <c r="E6854" s="90"/>
      <c r="F6854" s="96" t="s">
        <v>38</v>
      </c>
      <c r="G6854" s="280">
        <f>Fecha_Base</f>
        <v>44908</v>
      </c>
    </row>
    <row r="6855" spans="1:123" ht="24" customHeight="1" x14ac:dyDescent="0.2">
      <c r="A6855" s="281" t="s">
        <v>601</v>
      </c>
      <c r="B6855" s="91" t="str">
        <f>Ubicación</f>
        <v>CAPITAL</v>
      </c>
      <c r="C6855" s="91"/>
      <c r="D6855" s="97"/>
      <c r="E6855" s="98"/>
      <c r="G6855" s="282"/>
    </row>
    <row r="6856" spans="1:123" ht="24" customHeight="1" x14ac:dyDescent="0.2">
      <c r="A6856" s="281" t="s">
        <v>39</v>
      </c>
      <c r="B6856" s="100" t="str">
        <f>IFERROR(VALUE(LEFT(B6857,FIND(".",B6857)-1)),"")</f>
        <v/>
      </c>
      <c r="C6856" s="92" t="str">
        <f>IFERROR(VLOOKUP(B6856,Tabla_CyP,2,FALSE),"")</f>
        <v/>
      </c>
      <c r="E6856" s="98"/>
      <c r="G6856" s="282"/>
    </row>
    <row r="6857" spans="1:123" ht="24" customHeight="1" x14ac:dyDescent="0.2">
      <c r="A6857" s="281" t="s">
        <v>25</v>
      </c>
      <c r="B6857" s="101" t="str">
        <f>IFERROR(VLOOKUP(COUNTIF($A$1:A6857,"ANALISIS DE PRECIOS"),Tabla_NumeroItem,2,FALSE),"")</f>
        <v/>
      </c>
      <c r="C6857" s="92" t="str">
        <f>IFERROR(VLOOKUP(B6857,Tabla_CyP,2,FALSE),"")</f>
        <v/>
      </c>
      <c r="D6857" s="97"/>
      <c r="E6857" s="98"/>
      <c r="F6857" s="96" t="s">
        <v>26</v>
      </c>
      <c r="G6857" s="283" t="str">
        <f>IFERROR(VLOOKUP(B6857,Tabla_CyP,4,FALSE),"")</f>
        <v/>
      </c>
    </row>
    <row r="6858" spans="1:123" ht="24" customHeight="1" x14ac:dyDescent="0.2">
      <c r="A6858" s="281"/>
      <c r="B6858" s="91"/>
      <c r="D6858" s="97"/>
      <c r="E6858" s="98"/>
      <c r="G6858" s="282"/>
    </row>
    <row r="6859" spans="1:123" ht="24" customHeight="1" x14ac:dyDescent="0.2">
      <c r="A6859" s="331" t="s">
        <v>507</v>
      </c>
      <c r="B6859" s="332"/>
      <c r="C6859" s="333" t="s">
        <v>0</v>
      </c>
      <c r="D6859" s="333" t="s">
        <v>27</v>
      </c>
      <c r="E6859" s="335" t="s">
        <v>28</v>
      </c>
      <c r="F6859" s="337" t="s">
        <v>29</v>
      </c>
      <c r="G6859" s="337" t="s">
        <v>30</v>
      </c>
    </row>
    <row r="6860" spans="1:123" s="97" customFormat="1" ht="24" customHeight="1" x14ac:dyDescent="0.2">
      <c r="A6860" s="102" t="s">
        <v>508</v>
      </c>
      <c r="B6860" s="102" t="s">
        <v>509</v>
      </c>
      <c r="C6860" s="334"/>
      <c r="D6860" s="334"/>
      <c r="E6860" s="336"/>
      <c r="F6860" s="338"/>
      <c r="G6860" s="338"/>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284"/>
      <c r="B6861" s="103"/>
      <c r="C6861" s="143" t="s">
        <v>604</v>
      </c>
      <c r="D6861" s="104"/>
      <c r="E6861" s="105"/>
      <c r="F6861" s="106"/>
      <c r="G6861" s="285"/>
    </row>
    <row r="6862" spans="1:123" s="229" customFormat="1" ht="24" customHeight="1" x14ac:dyDescent="0.2">
      <c r="A6862" s="224" t="str">
        <f t="shared" ref="A6862:A6875" si="2056">IFERROR(VLOOKUP(C6862,Tabla_Insumos,4,FALSE),"")</f>
        <v/>
      </c>
      <c r="B6862" s="222" t="str">
        <f>IFERROR(VLOOKUP(C6862,Tabla_Insumos,5,FALSE),"")</f>
        <v/>
      </c>
      <c r="C6862" s="223"/>
      <c r="D6862" s="224" t="str">
        <f t="shared" ref="D6862:D6875" si="2057">IFERROR(VLOOKUP(C6862,Tabla_Insumos,2,FALSE),"")</f>
        <v/>
      </c>
      <c r="E6862" s="225"/>
      <c r="F6862" s="226">
        <f t="shared" ref="F6862:F6875" si="2058">IFERROR(VLOOKUP(C6862,Tabla_Insumos,3,FALSE),0)</f>
        <v>0</v>
      </c>
      <c r="G6862" s="286">
        <f>ROUND(E6862*F6862,2)</f>
        <v>0</v>
      </c>
    </row>
    <row r="6863" spans="1:123" s="229" customFormat="1" ht="24" customHeight="1" x14ac:dyDescent="0.2">
      <c r="A6863" s="224" t="str">
        <f t="shared" si="2056"/>
        <v/>
      </c>
      <c r="B6863" s="222" t="str">
        <f t="shared" ref="B6863:B6875" si="2059">IFERROR(VLOOKUP(C6863,Tabla_Insumos,5,FALSE),"")</f>
        <v/>
      </c>
      <c r="C6863" s="223"/>
      <c r="D6863" s="224" t="str">
        <f t="shared" si="2057"/>
        <v/>
      </c>
      <c r="E6863" s="225"/>
      <c r="F6863" s="226">
        <f t="shared" si="2058"/>
        <v>0</v>
      </c>
      <c r="G6863" s="286">
        <f t="shared" ref="G6863:G6875" si="2060">ROUND(E6863*F6863,2)</f>
        <v>0</v>
      </c>
    </row>
    <row r="6864" spans="1:123" s="229" customFormat="1" ht="24" customHeight="1" x14ac:dyDescent="0.2">
      <c r="A6864" s="224" t="str">
        <f t="shared" si="2056"/>
        <v/>
      </c>
      <c r="B6864" s="222" t="str">
        <f t="shared" si="2059"/>
        <v/>
      </c>
      <c r="C6864" s="223"/>
      <c r="D6864" s="224" t="str">
        <f t="shared" si="2057"/>
        <v/>
      </c>
      <c r="E6864" s="225"/>
      <c r="F6864" s="226">
        <f t="shared" si="2058"/>
        <v>0</v>
      </c>
      <c r="G6864" s="286">
        <f t="shared" si="2060"/>
        <v>0</v>
      </c>
    </row>
    <row r="6865" spans="1:7" s="229" customFormat="1" ht="24" customHeight="1" x14ac:dyDescent="0.2">
      <c r="A6865" s="224" t="str">
        <f t="shared" si="2056"/>
        <v/>
      </c>
      <c r="B6865" s="222" t="str">
        <f t="shared" si="2059"/>
        <v/>
      </c>
      <c r="C6865" s="223"/>
      <c r="D6865" s="224" t="str">
        <f t="shared" si="2057"/>
        <v/>
      </c>
      <c r="E6865" s="225"/>
      <c r="F6865" s="226">
        <f t="shared" si="2058"/>
        <v>0</v>
      </c>
      <c r="G6865" s="286">
        <f t="shared" si="2060"/>
        <v>0</v>
      </c>
    </row>
    <row r="6866" spans="1:7" s="229" customFormat="1" ht="24" customHeight="1" x14ac:dyDescent="0.2">
      <c r="A6866" s="224" t="str">
        <f t="shared" si="2056"/>
        <v/>
      </c>
      <c r="B6866" s="222" t="str">
        <f t="shared" si="2059"/>
        <v/>
      </c>
      <c r="C6866" s="223"/>
      <c r="D6866" s="224" t="str">
        <f t="shared" si="2057"/>
        <v/>
      </c>
      <c r="E6866" s="225"/>
      <c r="F6866" s="226">
        <f t="shared" si="2058"/>
        <v>0</v>
      </c>
      <c r="G6866" s="286">
        <f t="shared" si="2060"/>
        <v>0</v>
      </c>
    </row>
    <row r="6867" spans="1:7" s="229" customFormat="1" ht="24" customHeight="1" x14ac:dyDescent="0.2">
      <c r="A6867" s="224" t="str">
        <f t="shared" si="2056"/>
        <v/>
      </c>
      <c r="B6867" s="222" t="str">
        <f t="shared" si="2059"/>
        <v/>
      </c>
      <c r="C6867" s="223"/>
      <c r="D6867" s="224" t="str">
        <f t="shared" si="2057"/>
        <v/>
      </c>
      <c r="E6867" s="225"/>
      <c r="F6867" s="226">
        <f t="shared" si="2058"/>
        <v>0</v>
      </c>
      <c r="G6867" s="286">
        <f t="shared" si="2060"/>
        <v>0</v>
      </c>
    </row>
    <row r="6868" spans="1:7" s="229" customFormat="1" ht="24" customHeight="1" x14ac:dyDescent="0.2">
      <c r="A6868" s="224" t="str">
        <f t="shared" si="2056"/>
        <v/>
      </c>
      <c r="B6868" s="222" t="str">
        <f t="shared" si="2059"/>
        <v/>
      </c>
      <c r="C6868" s="223"/>
      <c r="D6868" s="224" t="str">
        <f t="shared" si="2057"/>
        <v/>
      </c>
      <c r="E6868" s="225"/>
      <c r="F6868" s="226">
        <f t="shared" si="2058"/>
        <v>0</v>
      </c>
      <c r="G6868" s="286">
        <f t="shared" si="2060"/>
        <v>0</v>
      </c>
    </row>
    <row r="6869" spans="1:7" s="229" customFormat="1" ht="24" customHeight="1" x14ac:dyDescent="0.2">
      <c r="A6869" s="224" t="str">
        <f t="shared" si="2056"/>
        <v/>
      </c>
      <c r="B6869" s="222" t="str">
        <f t="shared" si="2059"/>
        <v/>
      </c>
      <c r="C6869" s="223"/>
      <c r="D6869" s="224" t="str">
        <f t="shared" si="2057"/>
        <v/>
      </c>
      <c r="E6869" s="225"/>
      <c r="F6869" s="226">
        <f t="shared" si="2058"/>
        <v>0</v>
      </c>
      <c r="G6869" s="286">
        <f t="shared" si="2060"/>
        <v>0</v>
      </c>
    </row>
    <row r="6870" spans="1:7" s="229" customFormat="1" ht="24" customHeight="1" x14ac:dyDescent="0.2">
      <c r="A6870" s="224" t="str">
        <f t="shared" si="2056"/>
        <v/>
      </c>
      <c r="B6870" s="222" t="str">
        <f t="shared" si="2059"/>
        <v/>
      </c>
      <c r="C6870" s="223"/>
      <c r="D6870" s="224" t="str">
        <f t="shared" si="2057"/>
        <v/>
      </c>
      <c r="E6870" s="225"/>
      <c r="F6870" s="226">
        <f t="shared" si="2058"/>
        <v>0</v>
      </c>
      <c r="G6870" s="286">
        <f t="shared" si="2060"/>
        <v>0</v>
      </c>
    </row>
    <row r="6871" spans="1:7" s="229" customFormat="1" ht="24" customHeight="1" x14ac:dyDescent="0.2">
      <c r="A6871" s="224" t="str">
        <f t="shared" si="2056"/>
        <v/>
      </c>
      <c r="B6871" s="222" t="str">
        <f t="shared" si="2059"/>
        <v/>
      </c>
      <c r="C6871" s="223"/>
      <c r="D6871" s="224" t="str">
        <f t="shared" si="2057"/>
        <v/>
      </c>
      <c r="E6871" s="225"/>
      <c r="F6871" s="226">
        <f t="shared" si="2058"/>
        <v>0</v>
      </c>
      <c r="G6871" s="286">
        <f t="shared" si="2060"/>
        <v>0</v>
      </c>
    </row>
    <row r="6872" spans="1:7" s="229" customFormat="1" ht="24" customHeight="1" x14ac:dyDescent="0.2">
      <c r="A6872" s="224" t="str">
        <f t="shared" si="2056"/>
        <v/>
      </c>
      <c r="B6872" s="222" t="str">
        <f t="shared" si="2059"/>
        <v/>
      </c>
      <c r="C6872" s="223"/>
      <c r="D6872" s="224" t="str">
        <f t="shared" si="2057"/>
        <v/>
      </c>
      <c r="E6872" s="225"/>
      <c r="F6872" s="226">
        <f t="shared" si="2058"/>
        <v>0</v>
      </c>
      <c r="G6872" s="286">
        <f t="shared" si="2060"/>
        <v>0</v>
      </c>
    </row>
    <row r="6873" spans="1:7" s="229" customFormat="1" ht="24" customHeight="1" x14ac:dyDescent="0.2">
      <c r="A6873" s="224" t="str">
        <f t="shared" si="2056"/>
        <v/>
      </c>
      <c r="B6873" s="222" t="str">
        <f t="shared" si="2059"/>
        <v/>
      </c>
      <c r="C6873" s="223"/>
      <c r="D6873" s="224" t="str">
        <f t="shared" si="2057"/>
        <v/>
      </c>
      <c r="E6873" s="225"/>
      <c r="F6873" s="226">
        <f t="shared" si="2058"/>
        <v>0</v>
      </c>
      <c r="G6873" s="286">
        <f t="shared" si="2060"/>
        <v>0</v>
      </c>
    </row>
    <row r="6874" spans="1:7" s="229" customFormat="1" ht="24" customHeight="1" x14ac:dyDescent="0.2">
      <c r="A6874" s="224" t="str">
        <f t="shared" si="2056"/>
        <v/>
      </c>
      <c r="B6874" s="222" t="str">
        <f t="shared" si="2059"/>
        <v/>
      </c>
      <c r="C6874" s="223"/>
      <c r="D6874" s="224" t="str">
        <f t="shared" si="2057"/>
        <v/>
      </c>
      <c r="E6874" s="225"/>
      <c r="F6874" s="226">
        <f t="shared" si="2058"/>
        <v>0</v>
      </c>
      <c r="G6874" s="286">
        <f t="shared" si="2060"/>
        <v>0</v>
      </c>
    </row>
    <row r="6875" spans="1:7" s="229" customFormat="1" ht="24" customHeight="1" x14ac:dyDescent="0.2">
      <c r="A6875" s="224" t="str">
        <f t="shared" si="2056"/>
        <v/>
      </c>
      <c r="B6875" s="222" t="str">
        <f t="shared" si="2059"/>
        <v/>
      </c>
      <c r="C6875" s="223"/>
      <c r="D6875" s="224" t="str">
        <f t="shared" si="2057"/>
        <v/>
      </c>
      <c r="E6875" s="225"/>
      <c r="F6875" s="227">
        <f t="shared" si="2058"/>
        <v>0</v>
      </c>
      <c r="G6875" s="286">
        <f t="shared" si="2060"/>
        <v>0</v>
      </c>
    </row>
    <row r="6876" spans="1:7" ht="24" customHeight="1" x14ac:dyDescent="0.2">
      <c r="A6876" s="287"/>
      <c r="D6876" s="97"/>
      <c r="E6876" s="98"/>
      <c r="F6876" s="273" t="s">
        <v>31</v>
      </c>
      <c r="G6876" s="288">
        <f>SUBTOTAL(9,G6862:G6875)</f>
        <v>0</v>
      </c>
    </row>
    <row r="6877" spans="1:7" ht="24" customHeight="1" x14ac:dyDescent="0.2">
      <c r="A6877" s="287"/>
      <c r="C6877" s="107" t="s">
        <v>605</v>
      </c>
      <c r="D6877" s="97"/>
      <c r="E6877" s="98"/>
      <c r="G6877" s="289"/>
    </row>
    <row r="6878" spans="1:7" s="229" customFormat="1" ht="24" customHeight="1" x14ac:dyDescent="0.2">
      <c r="A6878" s="224" t="str">
        <f t="shared" ref="A6878:A6885" si="2061">IFERROR(VLOOKUP(C6878,Tabla_Insumos,4,FALSE),"")</f>
        <v/>
      </c>
      <c r="B6878" s="222">
        <f t="shared" ref="B6878:B6885" si="2062">IFERROR(VLOOKUP(A6878,Tabla_Indices,5,FALSE),"")</f>
        <v>0</v>
      </c>
      <c r="C6878" s="223"/>
      <c r="D6878" s="224" t="str">
        <f t="shared" ref="D6878:D6885" si="2063">IFERROR(VLOOKUP(C6878,Tabla_Insumos,2,FALSE),"")</f>
        <v/>
      </c>
      <c r="E6878" s="225"/>
      <c r="F6878" s="228">
        <f t="shared" ref="F6878:F6885" si="2064">IFERROR(VLOOKUP(C6878,Tabla_Insumos,3,FALSE),0)</f>
        <v>0</v>
      </c>
      <c r="G6878" s="286">
        <f>ROUND(E6878*F6878,2)</f>
        <v>0</v>
      </c>
    </row>
    <row r="6879" spans="1:7" s="229" customFormat="1" ht="24" customHeight="1" x14ac:dyDescent="0.2">
      <c r="A6879" s="224" t="str">
        <f t="shared" si="2061"/>
        <v/>
      </c>
      <c r="B6879" s="222">
        <f t="shared" si="2062"/>
        <v>0</v>
      </c>
      <c r="C6879" s="223"/>
      <c r="D6879" s="224" t="str">
        <f t="shared" si="2063"/>
        <v/>
      </c>
      <c r="E6879" s="225"/>
      <c r="F6879" s="228">
        <f t="shared" si="2064"/>
        <v>0</v>
      </c>
      <c r="G6879" s="286">
        <f>ROUND(E6879*F6879,2)</f>
        <v>0</v>
      </c>
    </row>
    <row r="6880" spans="1:7" s="229" customFormat="1" ht="24" customHeight="1" x14ac:dyDescent="0.2">
      <c r="A6880" s="224" t="str">
        <f t="shared" si="2061"/>
        <v/>
      </c>
      <c r="B6880" s="222">
        <f t="shared" si="2062"/>
        <v>0</v>
      </c>
      <c r="C6880" s="223"/>
      <c r="D6880" s="224" t="str">
        <f t="shared" si="2063"/>
        <v/>
      </c>
      <c r="E6880" s="225"/>
      <c r="F6880" s="228">
        <f t="shared" si="2064"/>
        <v>0</v>
      </c>
      <c r="G6880" s="286">
        <f t="shared" ref="G6880:G6885" si="2065">ROUND(E6880*F6880,2)</f>
        <v>0</v>
      </c>
    </row>
    <row r="6881" spans="1:7" s="229" customFormat="1" ht="24" customHeight="1" x14ac:dyDescent="0.2">
      <c r="A6881" s="224" t="str">
        <f t="shared" si="2061"/>
        <v/>
      </c>
      <c r="B6881" s="222">
        <f t="shared" si="2062"/>
        <v>0</v>
      </c>
      <c r="C6881" s="223"/>
      <c r="D6881" s="224" t="str">
        <f t="shared" si="2063"/>
        <v/>
      </c>
      <c r="E6881" s="225"/>
      <c r="F6881" s="228">
        <f t="shared" si="2064"/>
        <v>0</v>
      </c>
      <c r="G6881" s="286">
        <f t="shared" si="2065"/>
        <v>0</v>
      </c>
    </row>
    <row r="6882" spans="1:7" s="229" customFormat="1" ht="24" customHeight="1" x14ac:dyDescent="0.2">
      <c r="A6882" s="224" t="str">
        <f t="shared" si="2061"/>
        <v/>
      </c>
      <c r="B6882" s="222">
        <f t="shared" si="2062"/>
        <v>0</v>
      </c>
      <c r="C6882" s="223"/>
      <c r="D6882" s="224" t="str">
        <f t="shared" si="2063"/>
        <v/>
      </c>
      <c r="E6882" s="225"/>
      <c r="F6882" s="226">
        <f t="shared" si="2064"/>
        <v>0</v>
      </c>
      <c r="G6882" s="286">
        <f t="shared" si="2065"/>
        <v>0</v>
      </c>
    </row>
    <row r="6883" spans="1:7" s="229" customFormat="1" ht="24" customHeight="1" x14ac:dyDescent="0.2">
      <c r="A6883" s="224" t="str">
        <f t="shared" si="2061"/>
        <v/>
      </c>
      <c r="B6883" s="222">
        <f t="shared" si="2062"/>
        <v>0</v>
      </c>
      <c r="C6883" s="223"/>
      <c r="D6883" s="224" t="str">
        <f t="shared" si="2063"/>
        <v/>
      </c>
      <c r="E6883" s="225"/>
      <c r="F6883" s="226">
        <f t="shared" si="2064"/>
        <v>0</v>
      </c>
      <c r="G6883" s="286">
        <f t="shared" si="2065"/>
        <v>0</v>
      </c>
    </row>
    <row r="6884" spans="1:7" s="229" customFormat="1" ht="24" customHeight="1" x14ac:dyDescent="0.2">
      <c r="A6884" s="224" t="str">
        <f t="shared" si="2061"/>
        <v/>
      </c>
      <c r="B6884" s="222">
        <f t="shared" si="2062"/>
        <v>0</v>
      </c>
      <c r="C6884" s="223"/>
      <c r="D6884" s="224" t="str">
        <f t="shared" si="2063"/>
        <v/>
      </c>
      <c r="E6884" s="225"/>
      <c r="F6884" s="226">
        <f t="shared" si="2064"/>
        <v>0</v>
      </c>
      <c r="G6884" s="286">
        <f t="shared" si="2065"/>
        <v>0</v>
      </c>
    </row>
    <row r="6885" spans="1:7" s="229" customFormat="1" ht="24" customHeight="1" x14ac:dyDescent="0.2">
      <c r="A6885" s="224" t="str">
        <f t="shared" si="2061"/>
        <v/>
      </c>
      <c r="B6885" s="222">
        <f t="shared" si="2062"/>
        <v>0</v>
      </c>
      <c r="C6885" s="223"/>
      <c r="D6885" s="224" t="str">
        <f t="shared" si="2063"/>
        <v/>
      </c>
      <c r="E6885" s="225"/>
      <c r="F6885" s="226">
        <f t="shared" si="2064"/>
        <v>0</v>
      </c>
      <c r="G6885" s="286">
        <f t="shared" si="2065"/>
        <v>0</v>
      </c>
    </row>
    <row r="6886" spans="1:7" ht="24" customHeight="1" x14ac:dyDescent="0.2">
      <c r="A6886" s="287"/>
      <c r="D6886" s="97"/>
      <c r="E6886" s="98"/>
      <c r="F6886" s="273" t="s">
        <v>32</v>
      </c>
      <c r="G6886" s="288">
        <f>SUBTOTAL(9,G6878:G6885)</f>
        <v>0</v>
      </c>
    </row>
    <row r="6887" spans="1:7" ht="24" customHeight="1" x14ac:dyDescent="0.2">
      <c r="A6887" s="287"/>
      <c r="C6887" s="107" t="s">
        <v>606</v>
      </c>
      <c r="D6887" s="97"/>
      <c r="E6887" s="98"/>
      <c r="G6887" s="289"/>
    </row>
    <row r="6888" spans="1:7" s="229" customFormat="1" ht="24" customHeight="1" x14ac:dyDescent="0.2">
      <c r="A6888" s="224" t="str">
        <f t="shared" ref="A6888:A6896" si="2066">IFERROR(VLOOKUP(C6888,Tabla_Insumos,4,FALSE),"")</f>
        <v/>
      </c>
      <c r="B6888" s="222" t="str">
        <f t="shared" ref="B6888:B6896" si="2067">IFERROR(VLOOKUP(C6888,Tabla_Insumos,5,FALSE),"")</f>
        <v/>
      </c>
      <c r="C6888" s="223"/>
      <c r="D6888" s="224" t="str">
        <f t="shared" ref="D6888:D6896" si="2068">IFERROR(VLOOKUP(C6888,Tabla_Insumos,2,FALSE),"")</f>
        <v/>
      </c>
      <c r="E6888" s="225"/>
      <c r="F6888" s="226">
        <f t="shared" ref="F6888:F6896" si="2069">IFERROR(VLOOKUP(C6888,Tabla_Insumos,3,FALSE),0)</f>
        <v>0</v>
      </c>
      <c r="G6888" s="286">
        <f t="shared" ref="G6888:G6896" si="2070">ROUND(E6888*F6888,2)</f>
        <v>0</v>
      </c>
    </row>
    <row r="6889" spans="1:7" s="229" customFormat="1" ht="24" customHeight="1" x14ac:dyDescent="0.2">
      <c r="A6889" s="224" t="str">
        <f t="shared" si="2066"/>
        <v/>
      </c>
      <c r="B6889" s="222" t="str">
        <f t="shared" si="2067"/>
        <v/>
      </c>
      <c r="C6889" s="223"/>
      <c r="D6889" s="224" t="str">
        <f t="shared" si="2068"/>
        <v/>
      </c>
      <c r="E6889" s="225"/>
      <c r="F6889" s="226">
        <f t="shared" si="2069"/>
        <v>0</v>
      </c>
      <c r="G6889" s="286">
        <f t="shared" si="2070"/>
        <v>0</v>
      </c>
    </row>
    <row r="6890" spans="1:7" s="229" customFormat="1" ht="24" customHeight="1" x14ac:dyDescent="0.2">
      <c r="A6890" s="224" t="str">
        <f t="shared" si="2066"/>
        <v/>
      </c>
      <c r="B6890" s="222" t="str">
        <f t="shared" si="2067"/>
        <v/>
      </c>
      <c r="C6890" s="223"/>
      <c r="D6890" s="224" t="str">
        <f t="shared" si="2068"/>
        <v/>
      </c>
      <c r="E6890" s="225"/>
      <c r="F6890" s="226">
        <f t="shared" si="2069"/>
        <v>0</v>
      </c>
      <c r="G6890" s="286">
        <f t="shared" si="2070"/>
        <v>0</v>
      </c>
    </row>
    <row r="6891" spans="1:7" s="229" customFormat="1" ht="24" customHeight="1" x14ac:dyDescent="0.2">
      <c r="A6891" s="224" t="str">
        <f t="shared" si="2066"/>
        <v/>
      </c>
      <c r="B6891" s="222" t="str">
        <f t="shared" si="2067"/>
        <v/>
      </c>
      <c r="C6891" s="223"/>
      <c r="D6891" s="224" t="str">
        <f t="shared" si="2068"/>
        <v/>
      </c>
      <c r="E6891" s="225"/>
      <c r="F6891" s="226">
        <f t="shared" si="2069"/>
        <v>0</v>
      </c>
      <c r="G6891" s="286">
        <f t="shared" si="2070"/>
        <v>0</v>
      </c>
    </row>
    <row r="6892" spans="1:7" s="229" customFormat="1" ht="24" customHeight="1" x14ac:dyDescent="0.2">
      <c r="A6892" s="224" t="str">
        <f t="shared" si="2066"/>
        <v/>
      </c>
      <c r="B6892" s="222" t="str">
        <f t="shared" si="2067"/>
        <v/>
      </c>
      <c r="C6892" s="223"/>
      <c r="D6892" s="224" t="str">
        <f t="shared" si="2068"/>
        <v/>
      </c>
      <c r="E6892" s="225"/>
      <c r="F6892" s="226">
        <f t="shared" si="2069"/>
        <v>0</v>
      </c>
      <c r="G6892" s="286">
        <f t="shared" si="2070"/>
        <v>0</v>
      </c>
    </row>
    <row r="6893" spans="1:7" s="229" customFormat="1" ht="24" customHeight="1" x14ac:dyDescent="0.2">
      <c r="A6893" s="224" t="str">
        <f t="shared" si="2066"/>
        <v/>
      </c>
      <c r="B6893" s="222" t="str">
        <f t="shared" si="2067"/>
        <v/>
      </c>
      <c r="C6893" s="223"/>
      <c r="D6893" s="224" t="str">
        <f t="shared" si="2068"/>
        <v/>
      </c>
      <c r="E6893" s="225"/>
      <c r="F6893" s="226">
        <f t="shared" si="2069"/>
        <v>0</v>
      </c>
      <c r="G6893" s="286">
        <f t="shared" si="2070"/>
        <v>0</v>
      </c>
    </row>
    <row r="6894" spans="1:7" s="229" customFormat="1" ht="24" customHeight="1" x14ac:dyDescent="0.2">
      <c r="A6894" s="224" t="str">
        <f t="shared" si="2066"/>
        <v/>
      </c>
      <c r="B6894" s="222" t="str">
        <f t="shared" si="2067"/>
        <v/>
      </c>
      <c r="C6894" s="223"/>
      <c r="D6894" s="224" t="str">
        <f t="shared" si="2068"/>
        <v/>
      </c>
      <c r="E6894" s="225"/>
      <c r="F6894" s="226">
        <f t="shared" si="2069"/>
        <v>0</v>
      </c>
      <c r="G6894" s="286">
        <f t="shared" si="2070"/>
        <v>0</v>
      </c>
    </row>
    <row r="6895" spans="1:7" s="229" customFormat="1" ht="24" customHeight="1" x14ac:dyDescent="0.2">
      <c r="A6895" s="224" t="str">
        <f t="shared" si="2066"/>
        <v/>
      </c>
      <c r="B6895" s="222" t="str">
        <f t="shared" si="2067"/>
        <v/>
      </c>
      <c r="C6895" s="223"/>
      <c r="D6895" s="224" t="str">
        <f t="shared" si="2068"/>
        <v/>
      </c>
      <c r="E6895" s="225"/>
      <c r="F6895" s="226">
        <f t="shared" si="2069"/>
        <v>0</v>
      </c>
      <c r="G6895" s="286">
        <f t="shared" si="2070"/>
        <v>0</v>
      </c>
    </row>
    <row r="6896" spans="1:7" s="229" customFormat="1" ht="24" customHeight="1" x14ac:dyDescent="0.2">
      <c r="A6896" s="224" t="str">
        <f t="shared" si="2066"/>
        <v/>
      </c>
      <c r="B6896" s="222" t="str">
        <f t="shared" si="2067"/>
        <v/>
      </c>
      <c r="C6896" s="223"/>
      <c r="D6896" s="224" t="str">
        <f t="shared" si="2068"/>
        <v/>
      </c>
      <c r="E6896" s="225"/>
      <c r="F6896" s="226">
        <f t="shared" si="2069"/>
        <v>0</v>
      </c>
      <c r="G6896" s="286">
        <f t="shared" si="2070"/>
        <v>0</v>
      </c>
    </row>
    <row r="6897" spans="1:123" ht="24" customHeight="1" x14ac:dyDescent="0.2">
      <c r="A6897" s="290"/>
      <c r="B6897" s="97"/>
      <c r="D6897" s="97"/>
      <c r="E6897" s="98"/>
      <c r="F6897" s="273" t="s">
        <v>33</v>
      </c>
      <c r="G6897" s="288">
        <f>SUBTOTAL(9,G6888:G6896)</f>
        <v>0</v>
      </c>
    </row>
    <row r="6898" spans="1:123" ht="24" customHeight="1" x14ac:dyDescent="0.2">
      <c r="A6898" s="291"/>
      <c r="B6898" s="97"/>
      <c r="D6898" s="97"/>
      <c r="E6898" s="98"/>
      <c r="G6898" s="289"/>
    </row>
    <row r="6899" spans="1:123" ht="24" customHeight="1" x14ac:dyDescent="0.2">
      <c r="A6899" s="292" t="str">
        <f>B6857</f>
        <v/>
      </c>
      <c r="B6899" s="293" t="str">
        <f>C6857</f>
        <v/>
      </c>
      <c r="C6899" s="104"/>
      <c r="D6899" s="104" t="s">
        <v>34</v>
      </c>
      <c r="E6899" s="105"/>
      <c r="F6899" s="295" t="s">
        <v>35</v>
      </c>
      <c r="G6899" s="294">
        <f>SUBTOTAL(9,G6862:G6898)</f>
        <v>0</v>
      </c>
    </row>
    <row r="6901" spans="1:123" ht="24" customHeight="1" x14ac:dyDescent="0.2">
      <c r="A6901" s="274" t="s">
        <v>37</v>
      </c>
      <c r="B6901" s="275"/>
      <c r="C6901" s="275"/>
      <c r="D6901" s="275"/>
      <c r="E6901" s="275"/>
      <c r="F6901" s="275"/>
      <c r="G6901" s="276"/>
    </row>
    <row r="6902" spans="1:123" ht="24" customHeight="1" x14ac:dyDescent="0.2">
      <c r="A6902" s="277" t="s">
        <v>602</v>
      </c>
      <c r="B6902" s="93" t="str">
        <f>Comitente</f>
        <v>DIRECCION PROVINCIAL DE ESPACIOS VERDES</v>
      </c>
      <c r="C6902" s="89"/>
      <c r="D6902" s="94"/>
      <c r="E6902" s="94"/>
      <c r="F6902" s="95"/>
      <c r="G6902" s="278"/>
    </row>
    <row r="6903" spans="1:123" ht="24" customHeight="1" x14ac:dyDescent="0.2">
      <c r="A6903" s="277" t="s">
        <v>603</v>
      </c>
      <c r="B6903" s="93">
        <f>Contratista</f>
        <v>0</v>
      </c>
      <c r="C6903" s="90"/>
      <c r="D6903" s="90"/>
      <c r="E6903" s="90"/>
      <c r="F6903" s="96"/>
      <c r="G6903" s="279"/>
    </row>
    <row r="6904" spans="1:123" ht="24" customHeight="1" x14ac:dyDescent="0.2">
      <c r="A6904" s="277" t="s">
        <v>24</v>
      </c>
      <c r="B6904" s="93" t="str">
        <f>Obra</f>
        <v>MANTENIMIENTO DEL ÁREA VERDE Y SISITEMA DE RIEGO DEL 
PARQUE BELGRANO E INFINITO POR DESCUBRIR - RENGLON 3</v>
      </c>
      <c r="C6904" s="90"/>
      <c r="D6904" s="90"/>
      <c r="E6904" s="90"/>
      <c r="F6904" s="96" t="s">
        <v>38</v>
      </c>
      <c r="G6904" s="280">
        <f>Fecha_Base</f>
        <v>44908</v>
      </c>
    </row>
    <row r="6905" spans="1:123" ht="24" customHeight="1" x14ac:dyDescent="0.2">
      <c r="A6905" s="281" t="s">
        <v>601</v>
      </c>
      <c r="B6905" s="91" t="str">
        <f>Ubicación</f>
        <v>CAPITAL</v>
      </c>
      <c r="C6905" s="91"/>
      <c r="D6905" s="97"/>
      <c r="E6905" s="98"/>
      <c r="G6905" s="282"/>
    </row>
    <row r="6906" spans="1:123" ht="24" customHeight="1" x14ac:dyDescent="0.2">
      <c r="A6906" s="281" t="s">
        <v>39</v>
      </c>
      <c r="B6906" s="100" t="str">
        <f>IFERROR(VALUE(LEFT(B6907,FIND(".",B6907)-1)),"")</f>
        <v/>
      </c>
      <c r="C6906" s="92" t="str">
        <f>IFERROR(VLOOKUP(B6906,Tabla_CyP,2,FALSE),"")</f>
        <v/>
      </c>
      <c r="E6906" s="98"/>
      <c r="G6906" s="282"/>
    </row>
    <row r="6907" spans="1:123" ht="24" customHeight="1" x14ac:dyDescent="0.2">
      <c r="A6907" s="281" t="s">
        <v>25</v>
      </c>
      <c r="B6907" s="101" t="str">
        <f>IFERROR(VLOOKUP(COUNTIF($A$1:A6907,"ANALISIS DE PRECIOS"),Tabla_NumeroItem,2,FALSE),"")</f>
        <v/>
      </c>
      <c r="C6907" s="92" t="str">
        <f>IFERROR(VLOOKUP(B6907,Tabla_CyP,2,FALSE),"")</f>
        <v/>
      </c>
      <c r="D6907" s="97"/>
      <c r="E6907" s="98"/>
      <c r="F6907" s="96" t="s">
        <v>26</v>
      </c>
      <c r="G6907" s="283" t="str">
        <f>IFERROR(VLOOKUP(B6907,Tabla_CyP,4,FALSE),"")</f>
        <v/>
      </c>
    </row>
    <row r="6908" spans="1:123" ht="24" customHeight="1" x14ac:dyDescent="0.2">
      <c r="A6908" s="281"/>
      <c r="B6908" s="91"/>
      <c r="D6908" s="97"/>
      <c r="E6908" s="98"/>
      <c r="G6908" s="282"/>
    </row>
    <row r="6909" spans="1:123" ht="24" customHeight="1" x14ac:dyDescent="0.2">
      <c r="A6909" s="331" t="s">
        <v>507</v>
      </c>
      <c r="B6909" s="332"/>
      <c r="C6909" s="333" t="s">
        <v>0</v>
      </c>
      <c r="D6909" s="333" t="s">
        <v>27</v>
      </c>
      <c r="E6909" s="335" t="s">
        <v>28</v>
      </c>
      <c r="F6909" s="337" t="s">
        <v>29</v>
      </c>
      <c r="G6909" s="337" t="s">
        <v>30</v>
      </c>
    </row>
    <row r="6910" spans="1:123" s="97" customFormat="1" ht="24" customHeight="1" x14ac:dyDescent="0.2">
      <c r="A6910" s="102" t="s">
        <v>508</v>
      </c>
      <c r="B6910" s="102" t="s">
        <v>509</v>
      </c>
      <c r="C6910" s="334"/>
      <c r="D6910" s="334"/>
      <c r="E6910" s="336"/>
      <c r="F6910" s="338"/>
      <c r="G6910" s="338"/>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284"/>
      <c r="B6911" s="103"/>
      <c r="C6911" s="143" t="s">
        <v>604</v>
      </c>
      <c r="D6911" s="104"/>
      <c r="E6911" s="105"/>
      <c r="F6911" s="106"/>
      <c r="G6911" s="285"/>
    </row>
    <row r="6912" spans="1:123" s="229" customFormat="1" ht="24" customHeight="1" x14ac:dyDescent="0.2">
      <c r="A6912" s="224" t="str">
        <f t="shared" ref="A6912:A6925" si="2071">IFERROR(VLOOKUP(C6912,Tabla_Insumos,4,FALSE),"")</f>
        <v/>
      </c>
      <c r="B6912" s="222" t="str">
        <f>IFERROR(VLOOKUP(C6912,Tabla_Insumos,5,FALSE),"")</f>
        <v/>
      </c>
      <c r="C6912" s="223"/>
      <c r="D6912" s="224" t="str">
        <f t="shared" ref="D6912:D6925" si="2072">IFERROR(VLOOKUP(C6912,Tabla_Insumos,2,FALSE),"")</f>
        <v/>
      </c>
      <c r="E6912" s="225"/>
      <c r="F6912" s="226">
        <f t="shared" ref="F6912:F6925" si="2073">IFERROR(VLOOKUP(C6912,Tabla_Insumos,3,FALSE),0)</f>
        <v>0</v>
      </c>
      <c r="G6912" s="286">
        <f>ROUND(E6912*F6912,2)</f>
        <v>0</v>
      </c>
    </row>
    <row r="6913" spans="1:7" s="229" customFormat="1" ht="24" customHeight="1" x14ac:dyDescent="0.2">
      <c r="A6913" s="224" t="str">
        <f t="shared" si="2071"/>
        <v/>
      </c>
      <c r="B6913" s="222" t="str">
        <f t="shared" ref="B6913:B6925" si="2074">IFERROR(VLOOKUP(C6913,Tabla_Insumos,5,FALSE),"")</f>
        <v/>
      </c>
      <c r="C6913" s="223"/>
      <c r="D6913" s="224" t="str">
        <f t="shared" si="2072"/>
        <v/>
      </c>
      <c r="E6913" s="225"/>
      <c r="F6913" s="226">
        <f t="shared" si="2073"/>
        <v>0</v>
      </c>
      <c r="G6913" s="286">
        <f t="shared" ref="G6913:G6925" si="2075">ROUND(E6913*F6913,2)</f>
        <v>0</v>
      </c>
    </row>
    <row r="6914" spans="1:7" s="229" customFormat="1" ht="24" customHeight="1" x14ac:dyDescent="0.2">
      <c r="A6914" s="224" t="str">
        <f t="shared" si="2071"/>
        <v/>
      </c>
      <c r="B6914" s="222" t="str">
        <f t="shared" si="2074"/>
        <v/>
      </c>
      <c r="C6914" s="223"/>
      <c r="D6914" s="224" t="str">
        <f t="shared" si="2072"/>
        <v/>
      </c>
      <c r="E6914" s="225"/>
      <c r="F6914" s="226">
        <f t="shared" si="2073"/>
        <v>0</v>
      </c>
      <c r="G6914" s="286">
        <f t="shared" si="2075"/>
        <v>0</v>
      </c>
    </row>
    <row r="6915" spans="1:7" s="229" customFormat="1" ht="24" customHeight="1" x14ac:dyDescent="0.2">
      <c r="A6915" s="224" t="str">
        <f t="shared" si="2071"/>
        <v/>
      </c>
      <c r="B6915" s="222" t="str">
        <f t="shared" si="2074"/>
        <v/>
      </c>
      <c r="C6915" s="223"/>
      <c r="D6915" s="224" t="str">
        <f t="shared" si="2072"/>
        <v/>
      </c>
      <c r="E6915" s="225"/>
      <c r="F6915" s="226">
        <f t="shared" si="2073"/>
        <v>0</v>
      </c>
      <c r="G6915" s="286">
        <f t="shared" si="2075"/>
        <v>0</v>
      </c>
    </row>
    <row r="6916" spans="1:7" s="229" customFormat="1" ht="24" customHeight="1" x14ac:dyDescent="0.2">
      <c r="A6916" s="224" t="str">
        <f t="shared" si="2071"/>
        <v/>
      </c>
      <c r="B6916" s="222" t="str">
        <f t="shared" si="2074"/>
        <v/>
      </c>
      <c r="C6916" s="223"/>
      <c r="D6916" s="224" t="str">
        <f t="shared" si="2072"/>
        <v/>
      </c>
      <c r="E6916" s="225"/>
      <c r="F6916" s="226">
        <f t="shared" si="2073"/>
        <v>0</v>
      </c>
      <c r="G6916" s="286">
        <f t="shared" si="2075"/>
        <v>0</v>
      </c>
    </row>
    <row r="6917" spans="1:7" s="229" customFormat="1" ht="24" customHeight="1" x14ac:dyDescent="0.2">
      <c r="A6917" s="224" t="str">
        <f t="shared" si="2071"/>
        <v/>
      </c>
      <c r="B6917" s="222" t="str">
        <f t="shared" si="2074"/>
        <v/>
      </c>
      <c r="C6917" s="223"/>
      <c r="D6917" s="224" t="str">
        <f t="shared" si="2072"/>
        <v/>
      </c>
      <c r="E6917" s="225"/>
      <c r="F6917" s="226">
        <f t="shared" si="2073"/>
        <v>0</v>
      </c>
      <c r="G6917" s="286">
        <f t="shared" si="2075"/>
        <v>0</v>
      </c>
    </row>
    <row r="6918" spans="1:7" s="229" customFormat="1" ht="24" customHeight="1" x14ac:dyDescent="0.2">
      <c r="A6918" s="224" t="str">
        <f t="shared" si="2071"/>
        <v/>
      </c>
      <c r="B6918" s="222" t="str">
        <f t="shared" si="2074"/>
        <v/>
      </c>
      <c r="C6918" s="223"/>
      <c r="D6918" s="224" t="str">
        <f t="shared" si="2072"/>
        <v/>
      </c>
      <c r="E6918" s="225"/>
      <c r="F6918" s="226">
        <f t="shared" si="2073"/>
        <v>0</v>
      </c>
      <c r="G6918" s="286">
        <f t="shared" si="2075"/>
        <v>0</v>
      </c>
    </row>
    <row r="6919" spans="1:7" s="229" customFormat="1" ht="24" customHeight="1" x14ac:dyDescent="0.2">
      <c r="A6919" s="224" t="str">
        <f t="shared" si="2071"/>
        <v/>
      </c>
      <c r="B6919" s="222" t="str">
        <f t="shared" si="2074"/>
        <v/>
      </c>
      <c r="C6919" s="223"/>
      <c r="D6919" s="224" t="str">
        <f t="shared" si="2072"/>
        <v/>
      </c>
      <c r="E6919" s="225"/>
      <c r="F6919" s="226">
        <f t="shared" si="2073"/>
        <v>0</v>
      </c>
      <c r="G6919" s="286">
        <f t="shared" si="2075"/>
        <v>0</v>
      </c>
    </row>
    <row r="6920" spans="1:7" s="229" customFormat="1" ht="24" customHeight="1" x14ac:dyDescent="0.2">
      <c r="A6920" s="224" t="str">
        <f t="shared" si="2071"/>
        <v/>
      </c>
      <c r="B6920" s="222" t="str">
        <f t="shared" si="2074"/>
        <v/>
      </c>
      <c r="C6920" s="223"/>
      <c r="D6920" s="224" t="str">
        <f t="shared" si="2072"/>
        <v/>
      </c>
      <c r="E6920" s="225"/>
      <c r="F6920" s="226">
        <f t="shared" si="2073"/>
        <v>0</v>
      </c>
      <c r="G6920" s="286">
        <f t="shared" si="2075"/>
        <v>0</v>
      </c>
    </row>
    <row r="6921" spans="1:7" s="229" customFormat="1" ht="24" customHeight="1" x14ac:dyDescent="0.2">
      <c r="A6921" s="224" t="str">
        <f t="shared" si="2071"/>
        <v/>
      </c>
      <c r="B6921" s="222" t="str">
        <f t="shared" si="2074"/>
        <v/>
      </c>
      <c r="C6921" s="223"/>
      <c r="D6921" s="224" t="str">
        <f t="shared" si="2072"/>
        <v/>
      </c>
      <c r="E6921" s="225"/>
      <c r="F6921" s="226">
        <f t="shared" si="2073"/>
        <v>0</v>
      </c>
      <c r="G6921" s="286">
        <f t="shared" si="2075"/>
        <v>0</v>
      </c>
    </row>
    <row r="6922" spans="1:7" s="229" customFormat="1" ht="24" customHeight="1" x14ac:dyDescent="0.2">
      <c r="A6922" s="224" t="str">
        <f t="shared" si="2071"/>
        <v/>
      </c>
      <c r="B6922" s="222" t="str">
        <f t="shared" si="2074"/>
        <v/>
      </c>
      <c r="C6922" s="223"/>
      <c r="D6922" s="224" t="str">
        <f t="shared" si="2072"/>
        <v/>
      </c>
      <c r="E6922" s="225"/>
      <c r="F6922" s="226">
        <f t="shared" si="2073"/>
        <v>0</v>
      </c>
      <c r="G6922" s="286">
        <f t="shared" si="2075"/>
        <v>0</v>
      </c>
    </row>
    <row r="6923" spans="1:7" s="229" customFormat="1" ht="24" customHeight="1" x14ac:dyDescent="0.2">
      <c r="A6923" s="224" t="str">
        <f t="shared" si="2071"/>
        <v/>
      </c>
      <c r="B6923" s="222" t="str">
        <f t="shared" si="2074"/>
        <v/>
      </c>
      <c r="C6923" s="223"/>
      <c r="D6923" s="224" t="str">
        <f t="shared" si="2072"/>
        <v/>
      </c>
      <c r="E6923" s="225"/>
      <c r="F6923" s="226">
        <f t="shared" si="2073"/>
        <v>0</v>
      </c>
      <c r="G6923" s="286">
        <f t="shared" si="2075"/>
        <v>0</v>
      </c>
    </row>
    <row r="6924" spans="1:7" s="229" customFormat="1" ht="24" customHeight="1" x14ac:dyDescent="0.2">
      <c r="A6924" s="224" t="str">
        <f t="shared" si="2071"/>
        <v/>
      </c>
      <c r="B6924" s="222" t="str">
        <f t="shared" si="2074"/>
        <v/>
      </c>
      <c r="C6924" s="223"/>
      <c r="D6924" s="224" t="str">
        <f t="shared" si="2072"/>
        <v/>
      </c>
      <c r="E6924" s="225"/>
      <c r="F6924" s="226">
        <f t="shared" si="2073"/>
        <v>0</v>
      </c>
      <c r="G6924" s="286">
        <f t="shared" si="2075"/>
        <v>0</v>
      </c>
    </row>
    <row r="6925" spans="1:7" s="229" customFormat="1" ht="24" customHeight="1" x14ac:dyDescent="0.2">
      <c r="A6925" s="224" t="str">
        <f t="shared" si="2071"/>
        <v/>
      </c>
      <c r="B6925" s="222" t="str">
        <f t="shared" si="2074"/>
        <v/>
      </c>
      <c r="C6925" s="223"/>
      <c r="D6925" s="224" t="str">
        <f t="shared" si="2072"/>
        <v/>
      </c>
      <c r="E6925" s="225"/>
      <c r="F6925" s="227">
        <f t="shared" si="2073"/>
        <v>0</v>
      </c>
      <c r="G6925" s="286">
        <f t="shared" si="2075"/>
        <v>0</v>
      </c>
    </row>
    <row r="6926" spans="1:7" ht="24" customHeight="1" x14ac:dyDescent="0.2">
      <c r="A6926" s="287"/>
      <c r="D6926" s="97"/>
      <c r="E6926" s="98"/>
      <c r="F6926" s="273" t="s">
        <v>31</v>
      </c>
      <c r="G6926" s="288">
        <f>SUBTOTAL(9,G6912:G6925)</f>
        <v>0</v>
      </c>
    </row>
    <row r="6927" spans="1:7" ht="24" customHeight="1" x14ac:dyDescent="0.2">
      <c r="A6927" s="287"/>
      <c r="C6927" s="107" t="s">
        <v>605</v>
      </c>
      <c r="D6927" s="97"/>
      <c r="E6927" s="98"/>
      <c r="G6927" s="289"/>
    </row>
    <row r="6928" spans="1:7" s="229" customFormat="1" ht="24" customHeight="1" x14ac:dyDescent="0.2">
      <c r="A6928" s="224" t="str">
        <f t="shared" ref="A6928:A6935" si="2076">IFERROR(VLOOKUP(C6928,Tabla_Insumos,4,FALSE),"")</f>
        <v/>
      </c>
      <c r="B6928" s="222">
        <f t="shared" ref="B6928:B6935" si="2077">IFERROR(VLOOKUP(A6928,Tabla_Indices,5,FALSE),"")</f>
        <v>0</v>
      </c>
      <c r="C6928" s="223"/>
      <c r="D6928" s="224" t="str">
        <f t="shared" ref="D6928:D6935" si="2078">IFERROR(VLOOKUP(C6928,Tabla_Insumos,2,FALSE),"")</f>
        <v/>
      </c>
      <c r="E6928" s="225"/>
      <c r="F6928" s="228">
        <f t="shared" ref="F6928:F6935" si="2079">IFERROR(VLOOKUP(C6928,Tabla_Insumos,3,FALSE),0)</f>
        <v>0</v>
      </c>
      <c r="G6928" s="286">
        <f>ROUND(E6928*F6928,2)</f>
        <v>0</v>
      </c>
    </row>
    <row r="6929" spans="1:7" s="229" customFormat="1" ht="24" customHeight="1" x14ac:dyDescent="0.2">
      <c r="A6929" s="224" t="str">
        <f t="shared" si="2076"/>
        <v/>
      </c>
      <c r="B6929" s="222">
        <f t="shared" si="2077"/>
        <v>0</v>
      </c>
      <c r="C6929" s="223"/>
      <c r="D6929" s="224" t="str">
        <f t="shared" si="2078"/>
        <v/>
      </c>
      <c r="E6929" s="225"/>
      <c r="F6929" s="228">
        <f t="shared" si="2079"/>
        <v>0</v>
      </c>
      <c r="G6929" s="286">
        <f>ROUND(E6929*F6929,2)</f>
        <v>0</v>
      </c>
    </row>
    <row r="6930" spans="1:7" s="229" customFormat="1" ht="24" customHeight="1" x14ac:dyDescent="0.2">
      <c r="A6930" s="224" t="str">
        <f t="shared" si="2076"/>
        <v/>
      </c>
      <c r="B6930" s="222">
        <f t="shared" si="2077"/>
        <v>0</v>
      </c>
      <c r="C6930" s="223"/>
      <c r="D6930" s="224" t="str">
        <f t="shared" si="2078"/>
        <v/>
      </c>
      <c r="E6930" s="225"/>
      <c r="F6930" s="228">
        <f t="shared" si="2079"/>
        <v>0</v>
      </c>
      <c r="G6930" s="286">
        <f t="shared" ref="G6930:G6935" si="2080">ROUND(E6930*F6930,2)</f>
        <v>0</v>
      </c>
    </row>
    <row r="6931" spans="1:7" s="229" customFormat="1" ht="24" customHeight="1" x14ac:dyDescent="0.2">
      <c r="A6931" s="224" t="str">
        <f t="shared" si="2076"/>
        <v/>
      </c>
      <c r="B6931" s="222">
        <f t="shared" si="2077"/>
        <v>0</v>
      </c>
      <c r="C6931" s="223"/>
      <c r="D6931" s="224" t="str">
        <f t="shared" si="2078"/>
        <v/>
      </c>
      <c r="E6931" s="225"/>
      <c r="F6931" s="228">
        <f t="shared" si="2079"/>
        <v>0</v>
      </c>
      <c r="G6931" s="286">
        <f t="shared" si="2080"/>
        <v>0</v>
      </c>
    </row>
    <row r="6932" spans="1:7" s="229" customFormat="1" ht="24" customHeight="1" x14ac:dyDescent="0.2">
      <c r="A6932" s="224" t="str">
        <f t="shared" si="2076"/>
        <v/>
      </c>
      <c r="B6932" s="222">
        <f t="shared" si="2077"/>
        <v>0</v>
      </c>
      <c r="C6932" s="223"/>
      <c r="D6932" s="224" t="str">
        <f t="shared" si="2078"/>
        <v/>
      </c>
      <c r="E6932" s="225"/>
      <c r="F6932" s="226">
        <f t="shared" si="2079"/>
        <v>0</v>
      </c>
      <c r="G6932" s="286">
        <f t="shared" si="2080"/>
        <v>0</v>
      </c>
    </row>
    <row r="6933" spans="1:7" s="229" customFormat="1" ht="24" customHeight="1" x14ac:dyDescent="0.2">
      <c r="A6933" s="224" t="str">
        <f t="shared" si="2076"/>
        <v/>
      </c>
      <c r="B6933" s="222">
        <f t="shared" si="2077"/>
        <v>0</v>
      </c>
      <c r="C6933" s="223"/>
      <c r="D6933" s="224" t="str">
        <f t="shared" si="2078"/>
        <v/>
      </c>
      <c r="E6933" s="225"/>
      <c r="F6933" s="226">
        <f t="shared" si="2079"/>
        <v>0</v>
      </c>
      <c r="G6933" s="286">
        <f t="shared" si="2080"/>
        <v>0</v>
      </c>
    </row>
    <row r="6934" spans="1:7" s="229" customFormat="1" ht="24" customHeight="1" x14ac:dyDescent="0.2">
      <c r="A6934" s="224" t="str">
        <f t="shared" si="2076"/>
        <v/>
      </c>
      <c r="B6934" s="222">
        <f t="shared" si="2077"/>
        <v>0</v>
      </c>
      <c r="C6934" s="223"/>
      <c r="D6934" s="224" t="str">
        <f t="shared" si="2078"/>
        <v/>
      </c>
      <c r="E6934" s="225"/>
      <c r="F6934" s="226">
        <f t="shared" si="2079"/>
        <v>0</v>
      </c>
      <c r="G6934" s="286">
        <f t="shared" si="2080"/>
        <v>0</v>
      </c>
    </row>
    <row r="6935" spans="1:7" s="229" customFormat="1" ht="24" customHeight="1" x14ac:dyDescent="0.2">
      <c r="A6935" s="224" t="str">
        <f t="shared" si="2076"/>
        <v/>
      </c>
      <c r="B6935" s="222">
        <f t="shared" si="2077"/>
        <v>0</v>
      </c>
      <c r="C6935" s="223"/>
      <c r="D6935" s="224" t="str">
        <f t="shared" si="2078"/>
        <v/>
      </c>
      <c r="E6935" s="225"/>
      <c r="F6935" s="226">
        <f t="shared" si="2079"/>
        <v>0</v>
      </c>
      <c r="G6935" s="286">
        <f t="shared" si="2080"/>
        <v>0</v>
      </c>
    </row>
    <row r="6936" spans="1:7" ht="24" customHeight="1" x14ac:dyDescent="0.2">
      <c r="A6936" s="287"/>
      <c r="D6936" s="97"/>
      <c r="E6936" s="98"/>
      <c r="F6936" s="273" t="s">
        <v>32</v>
      </c>
      <c r="G6936" s="288">
        <f>SUBTOTAL(9,G6928:G6935)</f>
        <v>0</v>
      </c>
    </row>
    <row r="6937" spans="1:7" ht="24" customHeight="1" x14ac:dyDescent="0.2">
      <c r="A6937" s="287"/>
      <c r="C6937" s="107" t="s">
        <v>606</v>
      </c>
      <c r="D6937" s="97"/>
      <c r="E6937" s="98"/>
      <c r="G6937" s="289"/>
    </row>
    <row r="6938" spans="1:7" s="229" customFormat="1" ht="24" customHeight="1" x14ac:dyDescent="0.2">
      <c r="A6938" s="224" t="str">
        <f t="shared" ref="A6938:A6946" si="2081">IFERROR(VLOOKUP(C6938,Tabla_Insumos,4,FALSE),"")</f>
        <v/>
      </c>
      <c r="B6938" s="222" t="str">
        <f t="shared" ref="B6938:B6946" si="2082">IFERROR(VLOOKUP(C6938,Tabla_Insumos,5,FALSE),"")</f>
        <v/>
      </c>
      <c r="C6938" s="223"/>
      <c r="D6938" s="224" t="str">
        <f t="shared" ref="D6938:D6946" si="2083">IFERROR(VLOOKUP(C6938,Tabla_Insumos,2,FALSE),"")</f>
        <v/>
      </c>
      <c r="E6938" s="225"/>
      <c r="F6938" s="226">
        <f t="shared" ref="F6938:F6946" si="2084">IFERROR(VLOOKUP(C6938,Tabla_Insumos,3,FALSE),0)</f>
        <v>0</v>
      </c>
      <c r="G6938" s="286">
        <f t="shared" ref="G6938:G6946" si="2085">ROUND(E6938*F6938,2)</f>
        <v>0</v>
      </c>
    </row>
    <row r="6939" spans="1:7" s="229" customFormat="1" ht="24" customHeight="1" x14ac:dyDescent="0.2">
      <c r="A6939" s="224" t="str">
        <f t="shared" si="2081"/>
        <v/>
      </c>
      <c r="B6939" s="222" t="str">
        <f t="shared" si="2082"/>
        <v/>
      </c>
      <c r="C6939" s="223"/>
      <c r="D6939" s="224" t="str">
        <f t="shared" si="2083"/>
        <v/>
      </c>
      <c r="E6939" s="225"/>
      <c r="F6939" s="226">
        <f t="shared" si="2084"/>
        <v>0</v>
      </c>
      <c r="G6939" s="286">
        <f t="shared" si="2085"/>
        <v>0</v>
      </c>
    </row>
    <row r="6940" spans="1:7" s="229" customFormat="1" ht="24" customHeight="1" x14ac:dyDescent="0.2">
      <c r="A6940" s="224" t="str">
        <f t="shared" si="2081"/>
        <v/>
      </c>
      <c r="B6940" s="222" t="str">
        <f t="shared" si="2082"/>
        <v/>
      </c>
      <c r="C6940" s="223"/>
      <c r="D6940" s="224" t="str">
        <f t="shared" si="2083"/>
        <v/>
      </c>
      <c r="E6940" s="225"/>
      <c r="F6940" s="226">
        <f t="shared" si="2084"/>
        <v>0</v>
      </c>
      <c r="G6940" s="286">
        <f t="shared" si="2085"/>
        <v>0</v>
      </c>
    </row>
    <row r="6941" spans="1:7" s="229" customFormat="1" ht="24" customHeight="1" x14ac:dyDescent="0.2">
      <c r="A6941" s="224" t="str">
        <f t="shared" si="2081"/>
        <v/>
      </c>
      <c r="B6941" s="222" t="str">
        <f t="shared" si="2082"/>
        <v/>
      </c>
      <c r="C6941" s="223"/>
      <c r="D6941" s="224" t="str">
        <f t="shared" si="2083"/>
        <v/>
      </c>
      <c r="E6941" s="225"/>
      <c r="F6941" s="226">
        <f t="shared" si="2084"/>
        <v>0</v>
      </c>
      <c r="G6941" s="286">
        <f t="shared" si="2085"/>
        <v>0</v>
      </c>
    </row>
    <row r="6942" spans="1:7" s="229" customFormat="1" ht="24" customHeight="1" x14ac:dyDescent="0.2">
      <c r="A6942" s="224" t="str">
        <f t="shared" si="2081"/>
        <v/>
      </c>
      <c r="B6942" s="222" t="str">
        <f t="shared" si="2082"/>
        <v/>
      </c>
      <c r="C6942" s="223"/>
      <c r="D6942" s="224" t="str">
        <f t="shared" si="2083"/>
        <v/>
      </c>
      <c r="E6942" s="225"/>
      <c r="F6942" s="226">
        <f t="shared" si="2084"/>
        <v>0</v>
      </c>
      <c r="G6942" s="286">
        <f t="shared" si="2085"/>
        <v>0</v>
      </c>
    </row>
    <row r="6943" spans="1:7" s="229" customFormat="1" ht="24" customHeight="1" x14ac:dyDescent="0.2">
      <c r="A6943" s="224" t="str">
        <f t="shared" si="2081"/>
        <v/>
      </c>
      <c r="B6943" s="222" t="str">
        <f t="shared" si="2082"/>
        <v/>
      </c>
      <c r="C6943" s="223"/>
      <c r="D6943" s="224" t="str">
        <f t="shared" si="2083"/>
        <v/>
      </c>
      <c r="E6943" s="225"/>
      <c r="F6943" s="226">
        <f t="shared" si="2084"/>
        <v>0</v>
      </c>
      <c r="G6943" s="286">
        <f t="shared" si="2085"/>
        <v>0</v>
      </c>
    </row>
    <row r="6944" spans="1:7" s="229" customFormat="1" ht="24" customHeight="1" x14ac:dyDescent="0.2">
      <c r="A6944" s="224" t="str">
        <f t="shared" si="2081"/>
        <v/>
      </c>
      <c r="B6944" s="222" t="str">
        <f t="shared" si="2082"/>
        <v/>
      </c>
      <c r="C6944" s="223"/>
      <c r="D6944" s="224" t="str">
        <f t="shared" si="2083"/>
        <v/>
      </c>
      <c r="E6944" s="225"/>
      <c r="F6944" s="226">
        <f t="shared" si="2084"/>
        <v>0</v>
      </c>
      <c r="G6944" s="286">
        <f t="shared" si="2085"/>
        <v>0</v>
      </c>
    </row>
    <row r="6945" spans="1:123" s="229" customFormat="1" ht="24" customHeight="1" x14ac:dyDescent="0.2">
      <c r="A6945" s="224" t="str">
        <f t="shared" si="2081"/>
        <v/>
      </c>
      <c r="B6945" s="222" t="str">
        <f t="shared" si="2082"/>
        <v/>
      </c>
      <c r="C6945" s="223"/>
      <c r="D6945" s="224" t="str">
        <f t="shared" si="2083"/>
        <v/>
      </c>
      <c r="E6945" s="225"/>
      <c r="F6945" s="226">
        <f t="shared" si="2084"/>
        <v>0</v>
      </c>
      <c r="G6945" s="286">
        <f t="shared" si="2085"/>
        <v>0</v>
      </c>
    </row>
    <row r="6946" spans="1:123" s="229" customFormat="1" ht="24" customHeight="1" x14ac:dyDescent="0.2">
      <c r="A6946" s="224" t="str">
        <f t="shared" si="2081"/>
        <v/>
      </c>
      <c r="B6946" s="222" t="str">
        <f t="shared" si="2082"/>
        <v/>
      </c>
      <c r="C6946" s="223"/>
      <c r="D6946" s="224" t="str">
        <f t="shared" si="2083"/>
        <v/>
      </c>
      <c r="E6946" s="225"/>
      <c r="F6946" s="226">
        <f t="shared" si="2084"/>
        <v>0</v>
      </c>
      <c r="G6946" s="286">
        <f t="shared" si="2085"/>
        <v>0</v>
      </c>
    </row>
    <row r="6947" spans="1:123" ht="24" customHeight="1" x14ac:dyDescent="0.2">
      <c r="A6947" s="290"/>
      <c r="B6947" s="97"/>
      <c r="D6947" s="97"/>
      <c r="E6947" s="98"/>
      <c r="F6947" s="273" t="s">
        <v>33</v>
      </c>
      <c r="G6947" s="288">
        <f>SUBTOTAL(9,G6938:G6946)</f>
        <v>0</v>
      </c>
    </row>
    <row r="6948" spans="1:123" ht="24" customHeight="1" x14ac:dyDescent="0.2">
      <c r="A6948" s="291"/>
      <c r="B6948" s="97"/>
      <c r="D6948" s="97"/>
      <c r="E6948" s="98"/>
      <c r="G6948" s="289"/>
    </row>
    <row r="6949" spans="1:123" ht="24" customHeight="1" x14ac:dyDescent="0.2">
      <c r="A6949" s="292" t="str">
        <f>B6907</f>
        <v/>
      </c>
      <c r="B6949" s="293" t="str">
        <f>C6907</f>
        <v/>
      </c>
      <c r="C6949" s="104"/>
      <c r="D6949" s="104" t="s">
        <v>34</v>
      </c>
      <c r="E6949" s="105"/>
      <c r="F6949" s="295" t="s">
        <v>35</v>
      </c>
      <c r="G6949" s="294">
        <f>SUBTOTAL(9,G6912:G6948)</f>
        <v>0</v>
      </c>
    </row>
    <row r="6951" spans="1:123" ht="24" customHeight="1" x14ac:dyDescent="0.2">
      <c r="A6951" s="274" t="s">
        <v>37</v>
      </c>
      <c r="B6951" s="275"/>
      <c r="C6951" s="275"/>
      <c r="D6951" s="275"/>
      <c r="E6951" s="275"/>
      <c r="F6951" s="275"/>
      <c r="G6951" s="276"/>
    </row>
    <row r="6952" spans="1:123" ht="24" customHeight="1" x14ac:dyDescent="0.2">
      <c r="A6952" s="277" t="s">
        <v>602</v>
      </c>
      <c r="B6952" s="93" t="str">
        <f>Comitente</f>
        <v>DIRECCION PROVINCIAL DE ESPACIOS VERDES</v>
      </c>
      <c r="C6952" s="89"/>
      <c r="D6952" s="94"/>
      <c r="E6952" s="94"/>
      <c r="F6952" s="95"/>
      <c r="G6952" s="278"/>
    </row>
    <row r="6953" spans="1:123" ht="24" customHeight="1" x14ac:dyDescent="0.2">
      <c r="A6953" s="277" t="s">
        <v>603</v>
      </c>
      <c r="B6953" s="93">
        <f>Contratista</f>
        <v>0</v>
      </c>
      <c r="C6953" s="90"/>
      <c r="D6953" s="90"/>
      <c r="E6953" s="90"/>
      <c r="F6953" s="96"/>
      <c r="G6953" s="279"/>
    </row>
    <row r="6954" spans="1:123" ht="24" customHeight="1" x14ac:dyDescent="0.2">
      <c r="A6954" s="277" t="s">
        <v>24</v>
      </c>
      <c r="B6954" s="93" t="str">
        <f>Obra</f>
        <v>MANTENIMIENTO DEL ÁREA VERDE Y SISITEMA DE RIEGO DEL 
PARQUE BELGRANO E INFINITO POR DESCUBRIR - RENGLON 3</v>
      </c>
      <c r="C6954" s="90"/>
      <c r="D6954" s="90"/>
      <c r="E6954" s="90"/>
      <c r="F6954" s="96" t="s">
        <v>38</v>
      </c>
      <c r="G6954" s="280">
        <f>Fecha_Base</f>
        <v>44908</v>
      </c>
    </row>
    <row r="6955" spans="1:123" ht="24" customHeight="1" x14ac:dyDescent="0.2">
      <c r="A6955" s="281" t="s">
        <v>601</v>
      </c>
      <c r="B6955" s="91" t="str">
        <f>Ubicación</f>
        <v>CAPITAL</v>
      </c>
      <c r="C6955" s="91"/>
      <c r="D6955" s="97"/>
      <c r="E6955" s="98"/>
      <c r="G6955" s="282"/>
    </row>
    <row r="6956" spans="1:123" ht="24" customHeight="1" x14ac:dyDescent="0.2">
      <c r="A6956" s="281" t="s">
        <v>39</v>
      </c>
      <c r="B6956" s="100" t="str">
        <f>IFERROR(VALUE(LEFT(B6957,FIND(".",B6957)-1)),"")</f>
        <v/>
      </c>
      <c r="C6956" s="92" t="str">
        <f>IFERROR(VLOOKUP(B6956,Tabla_CyP,2,FALSE),"")</f>
        <v/>
      </c>
      <c r="E6956" s="98"/>
      <c r="G6956" s="282"/>
    </row>
    <row r="6957" spans="1:123" ht="24" customHeight="1" x14ac:dyDescent="0.2">
      <c r="A6957" s="281" t="s">
        <v>25</v>
      </c>
      <c r="B6957" s="101" t="str">
        <f>IFERROR(VLOOKUP(COUNTIF($A$1:A6957,"ANALISIS DE PRECIOS"),Tabla_NumeroItem,2,FALSE),"")</f>
        <v/>
      </c>
      <c r="C6957" s="92" t="str">
        <f>IFERROR(VLOOKUP(B6957,Tabla_CyP,2,FALSE),"")</f>
        <v/>
      </c>
      <c r="D6957" s="97"/>
      <c r="E6957" s="98"/>
      <c r="F6957" s="96" t="s">
        <v>26</v>
      </c>
      <c r="G6957" s="283" t="str">
        <f>IFERROR(VLOOKUP(B6957,Tabla_CyP,4,FALSE),"")</f>
        <v/>
      </c>
    </row>
    <row r="6958" spans="1:123" ht="24" customHeight="1" x14ac:dyDescent="0.2">
      <c r="A6958" s="281"/>
      <c r="B6958" s="91"/>
      <c r="D6958" s="97"/>
      <c r="E6958" s="98"/>
      <c r="G6958" s="282"/>
    </row>
    <row r="6959" spans="1:123" ht="24" customHeight="1" x14ac:dyDescent="0.2">
      <c r="A6959" s="331" t="s">
        <v>507</v>
      </c>
      <c r="B6959" s="332"/>
      <c r="C6959" s="333" t="s">
        <v>0</v>
      </c>
      <c r="D6959" s="333" t="s">
        <v>27</v>
      </c>
      <c r="E6959" s="335" t="s">
        <v>28</v>
      </c>
      <c r="F6959" s="337" t="s">
        <v>29</v>
      </c>
      <c r="G6959" s="337" t="s">
        <v>30</v>
      </c>
    </row>
    <row r="6960" spans="1:123" s="97" customFormat="1" ht="24" customHeight="1" x14ac:dyDescent="0.2">
      <c r="A6960" s="102" t="s">
        <v>508</v>
      </c>
      <c r="B6960" s="102" t="s">
        <v>509</v>
      </c>
      <c r="C6960" s="334"/>
      <c r="D6960" s="334"/>
      <c r="E6960" s="336"/>
      <c r="F6960" s="338"/>
      <c r="G6960" s="338"/>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284"/>
      <c r="B6961" s="103"/>
      <c r="C6961" s="143" t="s">
        <v>604</v>
      </c>
      <c r="D6961" s="104"/>
      <c r="E6961" s="105"/>
      <c r="F6961" s="106"/>
      <c r="G6961" s="285"/>
    </row>
    <row r="6962" spans="1:7" s="229" customFormat="1" ht="24" customHeight="1" x14ac:dyDescent="0.2">
      <c r="A6962" s="224" t="str">
        <f t="shared" ref="A6962:A6975" si="2086">IFERROR(VLOOKUP(C6962,Tabla_Insumos,4,FALSE),"")</f>
        <v/>
      </c>
      <c r="B6962" s="222" t="str">
        <f>IFERROR(VLOOKUP(C6962,Tabla_Insumos,5,FALSE),"")</f>
        <v/>
      </c>
      <c r="C6962" s="223"/>
      <c r="D6962" s="224" t="str">
        <f t="shared" ref="D6962:D6975" si="2087">IFERROR(VLOOKUP(C6962,Tabla_Insumos,2,FALSE),"")</f>
        <v/>
      </c>
      <c r="E6962" s="225"/>
      <c r="F6962" s="226">
        <f t="shared" ref="F6962:F6975" si="2088">IFERROR(VLOOKUP(C6962,Tabla_Insumos,3,FALSE),0)</f>
        <v>0</v>
      </c>
      <c r="G6962" s="286">
        <f>ROUND(E6962*F6962,2)</f>
        <v>0</v>
      </c>
    </row>
    <row r="6963" spans="1:7" s="229" customFormat="1" ht="24" customHeight="1" x14ac:dyDescent="0.2">
      <c r="A6963" s="224" t="str">
        <f t="shared" si="2086"/>
        <v/>
      </c>
      <c r="B6963" s="222" t="str">
        <f t="shared" ref="B6963:B6975" si="2089">IFERROR(VLOOKUP(C6963,Tabla_Insumos,5,FALSE),"")</f>
        <v/>
      </c>
      <c r="C6963" s="223"/>
      <c r="D6963" s="224" t="str">
        <f t="shared" si="2087"/>
        <v/>
      </c>
      <c r="E6963" s="225"/>
      <c r="F6963" s="226">
        <f t="shared" si="2088"/>
        <v>0</v>
      </c>
      <c r="G6963" s="286">
        <f t="shared" ref="G6963:G6975" si="2090">ROUND(E6963*F6963,2)</f>
        <v>0</v>
      </c>
    </row>
    <row r="6964" spans="1:7" s="229" customFormat="1" ht="24" customHeight="1" x14ac:dyDescent="0.2">
      <c r="A6964" s="224" t="str">
        <f t="shared" si="2086"/>
        <v/>
      </c>
      <c r="B6964" s="222" t="str">
        <f t="shared" si="2089"/>
        <v/>
      </c>
      <c r="C6964" s="223"/>
      <c r="D6964" s="224" t="str">
        <f t="shared" si="2087"/>
        <v/>
      </c>
      <c r="E6964" s="225"/>
      <c r="F6964" s="226">
        <f t="shared" si="2088"/>
        <v>0</v>
      </c>
      <c r="G6964" s="286">
        <f t="shared" si="2090"/>
        <v>0</v>
      </c>
    </row>
    <row r="6965" spans="1:7" s="229" customFormat="1" ht="24" customHeight="1" x14ac:dyDescent="0.2">
      <c r="A6965" s="224" t="str">
        <f t="shared" si="2086"/>
        <v/>
      </c>
      <c r="B6965" s="222" t="str">
        <f t="shared" si="2089"/>
        <v/>
      </c>
      <c r="C6965" s="223"/>
      <c r="D6965" s="224" t="str">
        <f t="shared" si="2087"/>
        <v/>
      </c>
      <c r="E6965" s="225"/>
      <c r="F6965" s="226">
        <f t="shared" si="2088"/>
        <v>0</v>
      </c>
      <c r="G6965" s="286">
        <f t="shared" si="2090"/>
        <v>0</v>
      </c>
    </row>
    <row r="6966" spans="1:7" s="229" customFormat="1" ht="24" customHeight="1" x14ac:dyDescent="0.2">
      <c r="A6966" s="224" t="str">
        <f t="shared" si="2086"/>
        <v/>
      </c>
      <c r="B6966" s="222" t="str">
        <f t="shared" si="2089"/>
        <v/>
      </c>
      <c r="C6966" s="223"/>
      <c r="D6966" s="224" t="str">
        <f t="shared" si="2087"/>
        <v/>
      </c>
      <c r="E6966" s="225"/>
      <c r="F6966" s="226">
        <f t="shared" si="2088"/>
        <v>0</v>
      </c>
      <c r="G6966" s="286">
        <f t="shared" si="2090"/>
        <v>0</v>
      </c>
    </row>
    <row r="6967" spans="1:7" s="229" customFormat="1" ht="24" customHeight="1" x14ac:dyDescent="0.2">
      <c r="A6967" s="224" t="str">
        <f t="shared" si="2086"/>
        <v/>
      </c>
      <c r="B6967" s="222" t="str">
        <f t="shared" si="2089"/>
        <v/>
      </c>
      <c r="C6967" s="223"/>
      <c r="D6967" s="224" t="str">
        <f t="shared" si="2087"/>
        <v/>
      </c>
      <c r="E6967" s="225"/>
      <c r="F6967" s="226">
        <f t="shared" si="2088"/>
        <v>0</v>
      </c>
      <c r="G6967" s="286">
        <f t="shared" si="2090"/>
        <v>0</v>
      </c>
    </row>
    <row r="6968" spans="1:7" s="229" customFormat="1" ht="24" customHeight="1" x14ac:dyDescent="0.2">
      <c r="A6968" s="224" t="str">
        <f t="shared" si="2086"/>
        <v/>
      </c>
      <c r="B6968" s="222" t="str">
        <f t="shared" si="2089"/>
        <v/>
      </c>
      <c r="C6968" s="223"/>
      <c r="D6968" s="224" t="str">
        <f t="shared" si="2087"/>
        <v/>
      </c>
      <c r="E6968" s="225"/>
      <c r="F6968" s="226">
        <f t="shared" si="2088"/>
        <v>0</v>
      </c>
      <c r="G6968" s="286">
        <f t="shared" si="2090"/>
        <v>0</v>
      </c>
    </row>
    <row r="6969" spans="1:7" s="229" customFormat="1" ht="24" customHeight="1" x14ac:dyDescent="0.2">
      <c r="A6969" s="224" t="str">
        <f t="shared" si="2086"/>
        <v/>
      </c>
      <c r="B6969" s="222" t="str">
        <f t="shared" si="2089"/>
        <v/>
      </c>
      <c r="C6969" s="223"/>
      <c r="D6969" s="224" t="str">
        <f t="shared" si="2087"/>
        <v/>
      </c>
      <c r="E6969" s="225"/>
      <c r="F6969" s="226">
        <f t="shared" si="2088"/>
        <v>0</v>
      </c>
      <c r="G6969" s="286">
        <f t="shared" si="2090"/>
        <v>0</v>
      </c>
    </row>
    <row r="6970" spans="1:7" s="229" customFormat="1" ht="24" customHeight="1" x14ac:dyDescent="0.2">
      <c r="A6970" s="224" t="str">
        <f t="shared" si="2086"/>
        <v/>
      </c>
      <c r="B6970" s="222" t="str">
        <f t="shared" si="2089"/>
        <v/>
      </c>
      <c r="C6970" s="223"/>
      <c r="D6970" s="224" t="str">
        <f t="shared" si="2087"/>
        <v/>
      </c>
      <c r="E6970" s="225"/>
      <c r="F6970" s="226">
        <f t="shared" si="2088"/>
        <v>0</v>
      </c>
      <c r="G6970" s="286">
        <f t="shared" si="2090"/>
        <v>0</v>
      </c>
    </row>
    <row r="6971" spans="1:7" s="229" customFormat="1" ht="24" customHeight="1" x14ac:dyDescent="0.2">
      <c r="A6971" s="224" t="str">
        <f t="shared" si="2086"/>
        <v/>
      </c>
      <c r="B6971" s="222" t="str">
        <f t="shared" si="2089"/>
        <v/>
      </c>
      <c r="C6971" s="223"/>
      <c r="D6971" s="224" t="str">
        <f t="shared" si="2087"/>
        <v/>
      </c>
      <c r="E6971" s="225"/>
      <c r="F6971" s="226">
        <f t="shared" si="2088"/>
        <v>0</v>
      </c>
      <c r="G6971" s="286">
        <f t="shared" si="2090"/>
        <v>0</v>
      </c>
    </row>
    <row r="6972" spans="1:7" s="229" customFormat="1" ht="24" customHeight="1" x14ac:dyDescent="0.2">
      <c r="A6972" s="224" t="str">
        <f t="shared" si="2086"/>
        <v/>
      </c>
      <c r="B6972" s="222" t="str">
        <f t="shared" si="2089"/>
        <v/>
      </c>
      <c r="C6972" s="223"/>
      <c r="D6972" s="224" t="str">
        <f t="shared" si="2087"/>
        <v/>
      </c>
      <c r="E6972" s="225"/>
      <c r="F6972" s="226">
        <f t="shared" si="2088"/>
        <v>0</v>
      </c>
      <c r="G6972" s="286">
        <f t="shared" si="2090"/>
        <v>0</v>
      </c>
    </row>
    <row r="6973" spans="1:7" s="229" customFormat="1" ht="24" customHeight="1" x14ac:dyDescent="0.2">
      <c r="A6973" s="224" t="str">
        <f t="shared" si="2086"/>
        <v/>
      </c>
      <c r="B6973" s="222" t="str">
        <f t="shared" si="2089"/>
        <v/>
      </c>
      <c r="C6973" s="223"/>
      <c r="D6973" s="224" t="str">
        <f t="shared" si="2087"/>
        <v/>
      </c>
      <c r="E6973" s="225"/>
      <c r="F6973" s="226">
        <f t="shared" si="2088"/>
        <v>0</v>
      </c>
      <c r="G6973" s="286">
        <f t="shared" si="2090"/>
        <v>0</v>
      </c>
    </row>
    <row r="6974" spans="1:7" s="229" customFormat="1" ht="24" customHeight="1" x14ac:dyDescent="0.2">
      <c r="A6974" s="224" t="str">
        <f t="shared" si="2086"/>
        <v/>
      </c>
      <c r="B6974" s="222" t="str">
        <f t="shared" si="2089"/>
        <v/>
      </c>
      <c r="C6974" s="223"/>
      <c r="D6974" s="224" t="str">
        <f t="shared" si="2087"/>
        <v/>
      </c>
      <c r="E6974" s="225"/>
      <c r="F6974" s="226">
        <f t="shared" si="2088"/>
        <v>0</v>
      </c>
      <c r="G6974" s="286">
        <f t="shared" si="2090"/>
        <v>0</v>
      </c>
    </row>
    <row r="6975" spans="1:7" s="229" customFormat="1" ht="24" customHeight="1" x14ac:dyDescent="0.2">
      <c r="A6975" s="224" t="str">
        <f t="shared" si="2086"/>
        <v/>
      </c>
      <c r="B6975" s="222" t="str">
        <f t="shared" si="2089"/>
        <v/>
      </c>
      <c r="C6975" s="223"/>
      <c r="D6975" s="224" t="str">
        <f t="shared" si="2087"/>
        <v/>
      </c>
      <c r="E6975" s="225"/>
      <c r="F6975" s="227">
        <f t="shared" si="2088"/>
        <v>0</v>
      </c>
      <c r="G6975" s="286">
        <f t="shared" si="2090"/>
        <v>0</v>
      </c>
    </row>
    <row r="6976" spans="1:7" ht="24" customHeight="1" x14ac:dyDescent="0.2">
      <c r="A6976" s="287"/>
      <c r="D6976" s="97"/>
      <c r="E6976" s="98"/>
      <c r="F6976" s="273" t="s">
        <v>31</v>
      </c>
      <c r="G6976" s="288">
        <f>SUBTOTAL(9,G6962:G6975)</f>
        <v>0</v>
      </c>
    </row>
    <row r="6977" spans="1:7" ht="24" customHeight="1" x14ac:dyDescent="0.2">
      <c r="A6977" s="287"/>
      <c r="C6977" s="107" t="s">
        <v>605</v>
      </c>
      <c r="D6977" s="97"/>
      <c r="E6977" s="98"/>
      <c r="G6977" s="289"/>
    </row>
    <row r="6978" spans="1:7" s="229" customFormat="1" ht="24" customHeight="1" x14ac:dyDescent="0.2">
      <c r="A6978" s="224" t="str">
        <f t="shared" ref="A6978:A6985" si="2091">IFERROR(VLOOKUP(C6978,Tabla_Insumos,4,FALSE),"")</f>
        <v/>
      </c>
      <c r="B6978" s="222">
        <f t="shared" ref="B6978:B6985" si="2092">IFERROR(VLOOKUP(A6978,Tabla_Indices,5,FALSE),"")</f>
        <v>0</v>
      </c>
      <c r="C6978" s="223"/>
      <c r="D6978" s="224" t="str">
        <f t="shared" ref="D6978:D6985" si="2093">IFERROR(VLOOKUP(C6978,Tabla_Insumos,2,FALSE),"")</f>
        <v/>
      </c>
      <c r="E6978" s="225"/>
      <c r="F6978" s="228">
        <f t="shared" ref="F6978:F6985" si="2094">IFERROR(VLOOKUP(C6978,Tabla_Insumos,3,FALSE),0)</f>
        <v>0</v>
      </c>
      <c r="G6978" s="286">
        <f>ROUND(E6978*F6978,2)</f>
        <v>0</v>
      </c>
    </row>
    <row r="6979" spans="1:7" s="229" customFormat="1" ht="24" customHeight="1" x14ac:dyDescent="0.2">
      <c r="A6979" s="224" t="str">
        <f t="shared" si="2091"/>
        <v/>
      </c>
      <c r="B6979" s="222">
        <f t="shared" si="2092"/>
        <v>0</v>
      </c>
      <c r="C6979" s="223"/>
      <c r="D6979" s="224" t="str">
        <f t="shared" si="2093"/>
        <v/>
      </c>
      <c r="E6979" s="225"/>
      <c r="F6979" s="228">
        <f t="shared" si="2094"/>
        <v>0</v>
      </c>
      <c r="G6979" s="286">
        <f>ROUND(E6979*F6979,2)</f>
        <v>0</v>
      </c>
    </row>
    <row r="6980" spans="1:7" s="229" customFormat="1" ht="24" customHeight="1" x14ac:dyDescent="0.2">
      <c r="A6980" s="224" t="str">
        <f t="shared" si="2091"/>
        <v/>
      </c>
      <c r="B6980" s="222">
        <f t="shared" si="2092"/>
        <v>0</v>
      </c>
      <c r="C6980" s="223"/>
      <c r="D6980" s="224" t="str">
        <f t="shared" si="2093"/>
        <v/>
      </c>
      <c r="E6980" s="225"/>
      <c r="F6980" s="228">
        <f t="shared" si="2094"/>
        <v>0</v>
      </c>
      <c r="G6980" s="286">
        <f t="shared" ref="G6980:G6985" si="2095">ROUND(E6980*F6980,2)</f>
        <v>0</v>
      </c>
    </row>
    <row r="6981" spans="1:7" s="229" customFormat="1" ht="24" customHeight="1" x14ac:dyDescent="0.2">
      <c r="A6981" s="224" t="str">
        <f t="shared" si="2091"/>
        <v/>
      </c>
      <c r="B6981" s="222">
        <f t="shared" si="2092"/>
        <v>0</v>
      </c>
      <c r="C6981" s="223"/>
      <c r="D6981" s="224" t="str">
        <f t="shared" si="2093"/>
        <v/>
      </c>
      <c r="E6981" s="225"/>
      <c r="F6981" s="228">
        <f t="shared" si="2094"/>
        <v>0</v>
      </c>
      <c r="G6981" s="286">
        <f t="shared" si="2095"/>
        <v>0</v>
      </c>
    </row>
    <row r="6982" spans="1:7" s="229" customFormat="1" ht="24" customHeight="1" x14ac:dyDescent="0.2">
      <c r="A6982" s="224" t="str">
        <f t="shared" si="2091"/>
        <v/>
      </c>
      <c r="B6982" s="222">
        <f t="shared" si="2092"/>
        <v>0</v>
      </c>
      <c r="C6982" s="223"/>
      <c r="D6982" s="224" t="str">
        <f t="shared" si="2093"/>
        <v/>
      </c>
      <c r="E6982" s="225"/>
      <c r="F6982" s="226">
        <f t="shared" si="2094"/>
        <v>0</v>
      </c>
      <c r="G6982" s="286">
        <f t="shared" si="2095"/>
        <v>0</v>
      </c>
    </row>
    <row r="6983" spans="1:7" s="229" customFormat="1" ht="24" customHeight="1" x14ac:dyDescent="0.2">
      <c r="A6983" s="224" t="str">
        <f t="shared" si="2091"/>
        <v/>
      </c>
      <c r="B6983" s="222">
        <f t="shared" si="2092"/>
        <v>0</v>
      </c>
      <c r="C6983" s="223"/>
      <c r="D6983" s="224" t="str">
        <f t="shared" si="2093"/>
        <v/>
      </c>
      <c r="E6983" s="225"/>
      <c r="F6983" s="226">
        <f t="shared" si="2094"/>
        <v>0</v>
      </c>
      <c r="G6983" s="286">
        <f t="shared" si="2095"/>
        <v>0</v>
      </c>
    </row>
    <row r="6984" spans="1:7" s="229" customFormat="1" ht="24" customHeight="1" x14ac:dyDescent="0.2">
      <c r="A6984" s="224" t="str">
        <f t="shared" si="2091"/>
        <v/>
      </c>
      <c r="B6984" s="222">
        <f t="shared" si="2092"/>
        <v>0</v>
      </c>
      <c r="C6984" s="223"/>
      <c r="D6984" s="224" t="str">
        <f t="shared" si="2093"/>
        <v/>
      </c>
      <c r="E6984" s="225"/>
      <c r="F6984" s="226">
        <f t="shared" si="2094"/>
        <v>0</v>
      </c>
      <c r="G6984" s="286">
        <f t="shared" si="2095"/>
        <v>0</v>
      </c>
    </row>
    <row r="6985" spans="1:7" s="229" customFormat="1" ht="24" customHeight="1" x14ac:dyDescent="0.2">
      <c r="A6985" s="224" t="str">
        <f t="shared" si="2091"/>
        <v/>
      </c>
      <c r="B6985" s="222">
        <f t="shared" si="2092"/>
        <v>0</v>
      </c>
      <c r="C6985" s="223"/>
      <c r="D6985" s="224" t="str">
        <f t="shared" si="2093"/>
        <v/>
      </c>
      <c r="E6985" s="225"/>
      <c r="F6985" s="226">
        <f t="shared" si="2094"/>
        <v>0</v>
      </c>
      <c r="G6985" s="286">
        <f t="shared" si="2095"/>
        <v>0</v>
      </c>
    </row>
    <row r="6986" spans="1:7" ht="24" customHeight="1" x14ac:dyDescent="0.2">
      <c r="A6986" s="287"/>
      <c r="D6986" s="97"/>
      <c r="E6986" s="98"/>
      <c r="F6986" s="273" t="s">
        <v>32</v>
      </c>
      <c r="G6986" s="288">
        <f>SUBTOTAL(9,G6978:G6985)</f>
        <v>0</v>
      </c>
    </row>
    <row r="6987" spans="1:7" ht="24" customHeight="1" x14ac:dyDescent="0.2">
      <c r="A6987" s="287"/>
      <c r="C6987" s="107" t="s">
        <v>606</v>
      </c>
      <c r="D6987" s="97"/>
      <c r="E6987" s="98"/>
      <c r="G6987" s="289"/>
    </row>
    <row r="6988" spans="1:7" s="229" customFormat="1" ht="24" customHeight="1" x14ac:dyDescent="0.2">
      <c r="A6988" s="224" t="str">
        <f t="shared" ref="A6988:A6996" si="2096">IFERROR(VLOOKUP(C6988,Tabla_Insumos,4,FALSE),"")</f>
        <v/>
      </c>
      <c r="B6988" s="222" t="str">
        <f t="shared" ref="B6988:B6996" si="2097">IFERROR(VLOOKUP(C6988,Tabla_Insumos,5,FALSE),"")</f>
        <v/>
      </c>
      <c r="C6988" s="223"/>
      <c r="D6988" s="224" t="str">
        <f t="shared" ref="D6988:D6996" si="2098">IFERROR(VLOOKUP(C6988,Tabla_Insumos,2,FALSE),"")</f>
        <v/>
      </c>
      <c r="E6988" s="225"/>
      <c r="F6988" s="226">
        <f t="shared" ref="F6988:F6996" si="2099">IFERROR(VLOOKUP(C6988,Tabla_Insumos,3,FALSE),0)</f>
        <v>0</v>
      </c>
      <c r="G6988" s="286">
        <f t="shared" ref="G6988:G6996" si="2100">ROUND(E6988*F6988,2)</f>
        <v>0</v>
      </c>
    </row>
    <row r="6989" spans="1:7" s="229" customFormat="1" ht="24" customHeight="1" x14ac:dyDescent="0.2">
      <c r="A6989" s="224" t="str">
        <f t="shared" si="2096"/>
        <v/>
      </c>
      <c r="B6989" s="222" t="str">
        <f t="shared" si="2097"/>
        <v/>
      </c>
      <c r="C6989" s="223"/>
      <c r="D6989" s="224" t="str">
        <f t="shared" si="2098"/>
        <v/>
      </c>
      <c r="E6989" s="225"/>
      <c r="F6989" s="226">
        <f t="shared" si="2099"/>
        <v>0</v>
      </c>
      <c r="G6989" s="286">
        <f t="shared" si="2100"/>
        <v>0</v>
      </c>
    </row>
    <row r="6990" spans="1:7" s="229" customFormat="1" ht="24" customHeight="1" x14ac:dyDescent="0.2">
      <c r="A6990" s="224" t="str">
        <f t="shared" si="2096"/>
        <v/>
      </c>
      <c r="B6990" s="222" t="str">
        <f t="shared" si="2097"/>
        <v/>
      </c>
      <c r="C6990" s="223"/>
      <c r="D6990" s="224" t="str">
        <f t="shared" si="2098"/>
        <v/>
      </c>
      <c r="E6990" s="225"/>
      <c r="F6990" s="226">
        <f t="shared" si="2099"/>
        <v>0</v>
      </c>
      <c r="G6990" s="286">
        <f t="shared" si="2100"/>
        <v>0</v>
      </c>
    </row>
    <row r="6991" spans="1:7" s="229" customFormat="1" ht="24" customHeight="1" x14ac:dyDescent="0.2">
      <c r="A6991" s="224" t="str">
        <f t="shared" si="2096"/>
        <v/>
      </c>
      <c r="B6991" s="222" t="str">
        <f t="shared" si="2097"/>
        <v/>
      </c>
      <c r="C6991" s="223"/>
      <c r="D6991" s="224" t="str">
        <f t="shared" si="2098"/>
        <v/>
      </c>
      <c r="E6991" s="225"/>
      <c r="F6991" s="226">
        <f t="shared" si="2099"/>
        <v>0</v>
      </c>
      <c r="G6991" s="286">
        <f t="shared" si="2100"/>
        <v>0</v>
      </c>
    </row>
    <row r="6992" spans="1:7" s="229" customFormat="1" ht="24" customHeight="1" x14ac:dyDescent="0.2">
      <c r="A6992" s="224" t="str">
        <f t="shared" si="2096"/>
        <v/>
      </c>
      <c r="B6992" s="222" t="str">
        <f t="shared" si="2097"/>
        <v/>
      </c>
      <c r="C6992" s="223"/>
      <c r="D6992" s="224" t="str">
        <f t="shared" si="2098"/>
        <v/>
      </c>
      <c r="E6992" s="225"/>
      <c r="F6992" s="226">
        <f t="shared" si="2099"/>
        <v>0</v>
      </c>
      <c r="G6992" s="286">
        <f t="shared" si="2100"/>
        <v>0</v>
      </c>
    </row>
    <row r="6993" spans="1:7" s="229" customFormat="1" ht="24" customHeight="1" x14ac:dyDescent="0.2">
      <c r="A6993" s="224" t="str">
        <f t="shared" si="2096"/>
        <v/>
      </c>
      <c r="B6993" s="222" t="str">
        <f t="shared" si="2097"/>
        <v/>
      </c>
      <c r="C6993" s="223"/>
      <c r="D6993" s="224" t="str">
        <f t="shared" si="2098"/>
        <v/>
      </c>
      <c r="E6993" s="225"/>
      <c r="F6993" s="226">
        <f t="shared" si="2099"/>
        <v>0</v>
      </c>
      <c r="G6993" s="286">
        <f t="shared" si="2100"/>
        <v>0</v>
      </c>
    </row>
    <row r="6994" spans="1:7" s="229" customFormat="1" ht="24" customHeight="1" x14ac:dyDescent="0.2">
      <c r="A6994" s="224" t="str">
        <f t="shared" si="2096"/>
        <v/>
      </c>
      <c r="B6994" s="222" t="str">
        <f t="shared" si="2097"/>
        <v/>
      </c>
      <c r="C6994" s="223"/>
      <c r="D6994" s="224" t="str">
        <f t="shared" si="2098"/>
        <v/>
      </c>
      <c r="E6994" s="225"/>
      <c r="F6994" s="226">
        <f t="shared" si="2099"/>
        <v>0</v>
      </c>
      <c r="G6994" s="286">
        <f t="shared" si="2100"/>
        <v>0</v>
      </c>
    </row>
    <row r="6995" spans="1:7" s="229" customFormat="1" ht="24" customHeight="1" x14ac:dyDescent="0.2">
      <c r="A6995" s="224" t="str">
        <f t="shared" si="2096"/>
        <v/>
      </c>
      <c r="B6995" s="222" t="str">
        <f t="shared" si="2097"/>
        <v/>
      </c>
      <c r="C6995" s="223"/>
      <c r="D6995" s="224" t="str">
        <f t="shared" si="2098"/>
        <v/>
      </c>
      <c r="E6995" s="225"/>
      <c r="F6995" s="226">
        <f t="shared" si="2099"/>
        <v>0</v>
      </c>
      <c r="G6995" s="286">
        <f t="shared" si="2100"/>
        <v>0</v>
      </c>
    </row>
    <row r="6996" spans="1:7" s="229" customFormat="1" ht="24" customHeight="1" x14ac:dyDescent="0.2">
      <c r="A6996" s="224" t="str">
        <f t="shared" si="2096"/>
        <v/>
      </c>
      <c r="B6996" s="222" t="str">
        <f t="shared" si="2097"/>
        <v/>
      </c>
      <c r="C6996" s="223"/>
      <c r="D6996" s="224" t="str">
        <f t="shared" si="2098"/>
        <v/>
      </c>
      <c r="E6996" s="225"/>
      <c r="F6996" s="226">
        <f t="shared" si="2099"/>
        <v>0</v>
      </c>
      <c r="G6996" s="286">
        <f t="shared" si="2100"/>
        <v>0</v>
      </c>
    </row>
    <row r="6997" spans="1:7" ht="24" customHeight="1" x14ac:dyDescent="0.2">
      <c r="A6997" s="290"/>
      <c r="B6997" s="97"/>
      <c r="D6997" s="97"/>
      <c r="E6997" s="98"/>
      <c r="F6997" s="273" t="s">
        <v>33</v>
      </c>
      <c r="G6997" s="288">
        <f>SUBTOTAL(9,G6988:G6996)</f>
        <v>0</v>
      </c>
    </row>
    <row r="6998" spans="1:7" ht="24" customHeight="1" x14ac:dyDescent="0.2">
      <c r="A6998" s="291"/>
      <c r="B6998" s="97"/>
      <c r="D6998" s="97"/>
      <c r="E6998" s="98"/>
      <c r="G6998" s="289"/>
    </row>
    <row r="6999" spans="1:7" ht="24" customHeight="1" x14ac:dyDescent="0.2">
      <c r="A6999" s="292" t="str">
        <f>B6957</f>
        <v/>
      </c>
      <c r="B6999" s="293" t="str">
        <f>C6957</f>
        <v/>
      </c>
      <c r="C6999" s="104"/>
      <c r="D6999" s="104" t="s">
        <v>34</v>
      </c>
      <c r="E6999" s="105"/>
      <c r="F6999" s="295" t="s">
        <v>35</v>
      </c>
      <c r="G6999" s="294">
        <f>SUBTOTAL(9,G6962:G6998)</f>
        <v>0</v>
      </c>
    </row>
    <row r="7001" spans="1:7" ht="24" customHeight="1" x14ac:dyDescent="0.2">
      <c r="A7001" s="274" t="s">
        <v>37</v>
      </c>
      <c r="B7001" s="275"/>
      <c r="C7001" s="275"/>
      <c r="D7001" s="275"/>
      <c r="E7001" s="275"/>
      <c r="F7001" s="275"/>
      <c r="G7001" s="276"/>
    </row>
    <row r="7002" spans="1:7" ht="24" customHeight="1" x14ac:dyDescent="0.2">
      <c r="A7002" s="277" t="s">
        <v>602</v>
      </c>
      <c r="B7002" s="93" t="str">
        <f>Comitente</f>
        <v>DIRECCION PROVINCIAL DE ESPACIOS VERDES</v>
      </c>
      <c r="C7002" s="89"/>
      <c r="D7002" s="94"/>
      <c r="E7002" s="94"/>
      <c r="F7002" s="95"/>
      <c r="G7002" s="278"/>
    </row>
    <row r="7003" spans="1:7" ht="24" customHeight="1" x14ac:dyDescent="0.2">
      <c r="A7003" s="277" t="s">
        <v>603</v>
      </c>
      <c r="B7003" s="93">
        <f>Contratista</f>
        <v>0</v>
      </c>
      <c r="C7003" s="90"/>
      <c r="D7003" s="90"/>
      <c r="E7003" s="90"/>
      <c r="F7003" s="96"/>
      <c r="G7003" s="279"/>
    </row>
    <row r="7004" spans="1:7" ht="24" customHeight="1" x14ac:dyDescent="0.2">
      <c r="A7004" s="277" t="s">
        <v>24</v>
      </c>
      <c r="B7004" s="93" t="str">
        <f>Obra</f>
        <v>MANTENIMIENTO DEL ÁREA VERDE Y SISITEMA DE RIEGO DEL 
PARQUE BELGRANO E INFINITO POR DESCUBRIR - RENGLON 3</v>
      </c>
      <c r="C7004" s="90"/>
      <c r="D7004" s="90"/>
      <c r="E7004" s="90"/>
      <c r="F7004" s="96" t="s">
        <v>38</v>
      </c>
      <c r="G7004" s="280">
        <f>Fecha_Base</f>
        <v>44908</v>
      </c>
    </row>
    <row r="7005" spans="1:7" ht="24" customHeight="1" x14ac:dyDescent="0.2">
      <c r="A7005" s="281" t="s">
        <v>601</v>
      </c>
      <c r="B7005" s="91" t="str">
        <f>Ubicación</f>
        <v>CAPITAL</v>
      </c>
      <c r="C7005" s="91"/>
      <c r="D7005" s="97"/>
      <c r="E7005" s="98"/>
      <c r="G7005" s="282"/>
    </row>
    <row r="7006" spans="1:7" ht="24" customHeight="1" x14ac:dyDescent="0.2">
      <c r="A7006" s="281" t="s">
        <v>39</v>
      </c>
      <c r="B7006" s="100" t="str">
        <f>IFERROR(VALUE(LEFT(B7007,FIND(".",B7007)-1)),"")</f>
        <v/>
      </c>
      <c r="C7006" s="92" t="str">
        <f>IFERROR(VLOOKUP(B7006,Tabla_CyP,2,FALSE),"")</f>
        <v/>
      </c>
      <c r="E7006" s="98"/>
      <c r="G7006" s="282"/>
    </row>
    <row r="7007" spans="1:7" ht="24" customHeight="1" x14ac:dyDescent="0.2">
      <c r="A7007" s="281" t="s">
        <v>25</v>
      </c>
      <c r="B7007" s="101" t="str">
        <f>IFERROR(VLOOKUP(COUNTIF($A$1:A7007,"ANALISIS DE PRECIOS"),Tabla_NumeroItem,2,FALSE),"")</f>
        <v/>
      </c>
      <c r="C7007" s="92" t="str">
        <f>IFERROR(VLOOKUP(B7007,Tabla_CyP,2,FALSE),"")</f>
        <v/>
      </c>
      <c r="D7007" s="97"/>
      <c r="E7007" s="98"/>
      <c r="F7007" s="96" t="s">
        <v>26</v>
      </c>
      <c r="G7007" s="283" t="str">
        <f>IFERROR(VLOOKUP(B7007,Tabla_CyP,4,FALSE),"")</f>
        <v/>
      </c>
    </row>
    <row r="7008" spans="1:7" ht="24" customHeight="1" x14ac:dyDescent="0.2">
      <c r="A7008" s="281"/>
      <c r="B7008" s="91"/>
      <c r="D7008" s="97"/>
      <c r="E7008" s="98"/>
      <c r="G7008" s="282"/>
    </row>
    <row r="7009" spans="1:123" ht="24" customHeight="1" x14ac:dyDescent="0.2">
      <c r="A7009" s="331" t="s">
        <v>507</v>
      </c>
      <c r="B7009" s="332"/>
      <c r="C7009" s="333" t="s">
        <v>0</v>
      </c>
      <c r="D7009" s="333" t="s">
        <v>27</v>
      </c>
      <c r="E7009" s="335" t="s">
        <v>28</v>
      </c>
      <c r="F7009" s="337" t="s">
        <v>29</v>
      </c>
      <c r="G7009" s="337" t="s">
        <v>30</v>
      </c>
    </row>
    <row r="7010" spans="1:123" s="97" customFormat="1" ht="24" customHeight="1" x14ac:dyDescent="0.2">
      <c r="A7010" s="102" t="s">
        <v>508</v>
      </c>
      <c r="B7010" s="102" t="s">
        <v>509</v>
      </c>
      <c r="C7010" s="334"/>
      <c r="D7010" s="334"/>
      <c r="E7010" s="336"/>
      <c r="F7010" s="338"/>
      <c r="G7010" s="338"/>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284"/>
      <c r="B7011" s="103"/>
      <c r="C7011" s="143" t="s">
        <v>604</v>
      </c>
      <c r="D7011" s="104"/>
      <c r="E7011" s="105"/>
      <c r="F7011" s="106"/>
      <c r="G7011" s="285"/>
    </row>
    <row r="7012" spans="1:123" s="229" customFormat="1" ht="24" customHeight="1" x14ac:dyDescent="0.2">
      <c r="A7012" s="224" t="str">
        <f t="shared" ref="A7012:A7025" si="2101">IFERROR(VLOOKUP(C7012,Tabla_Insumos,4,FALSE),"")</f>
        <v/>
      </c>
      <c r="B7012" s="222" t="str">
        <f>IFERROR(VLOOKUP(C7012,Tabla_Insumos,5,FALSE),"")</f>
        <v/>
      </c>
      <c r="C7012" s="223"/>
      <c r="D7012" s="224" t="str">
        <f t="shared" ref="D7012:D7025" si="2102">IFERROR(VLOOKUP(C7012,Tabla_Insumos,2,FALSE),"")</f>
        <v/>
      </c>
      <c r="E7012" s="225"/>
      <c r="F7012" s="226">
        <f t="shared" ref="F7012:F7025" si="2103">IFERROR(VLOOKUP(C7012,Tabla_Insumos,3,FALSE),0)</f>
        <v>0</v>
      </c>
      <c r="G7012" s="286">
        <f>ROUND(E7012*F7012,2)</f>
        <v>0</v>
      </c>
    </row>
    <row r="7013" spans="1:123" s="229" customFormat="1" ht="24" customHeight="1" x14ac:dyDescent="0.2">
      <c r="A7013" s="224" t="str">
        <f t="shared" si="2101"/>
        <v/>
      </c>
      <c r="B7013" s="222" t="str">
        <f t="shared" ref="B7013:B7025" si="2104">IFERROR(VLOOKUP(C7013,Tabla_Insumos,5,FALSE),"")</f>
        <v/>
      </c>
      <c r="C7013" s="223"/>
      <c r="D7013" s="224" t="str">
        <f t="shared" si="2102"/>
        <v/>
      </c>
      <c r="E7013" s="225"/>
      <c r="F7013" s="226">
        <f t="shared" si="2103"/>
        <v>0</v>
      </c>
      <c r="G7013" s="286">
        <f t="shared" ref="G7013:G7025" si="2105">ROUND(E7013*F7013,2)</f>
        <v>0</v>
      </c>
    </row>
    <row r="7014" spans="1:123" s="229" customFormat="1" ht="24" customHeight="1" x14ac:dyDescent="0.2">
      <c r="A7014" s="224" t="str">
        <f t="shared" si="2101"/>
        <v/>
      </c>
      <c r="B7014" s="222" t="str">
        <f t="shared" si="2104"/>
        <v/>
      </c>
      <c r="C7014" s="223"/>
      <c r="D7014" s="224" t="str">
        <f t="shared" si="2102"/>
        <v/>
      </c>
      <c r="E7014" s="225"/>
      <c r="F7014" s="226">
        <f t="shared" si="2103"/>
        <v>0</v>
      </c>
      <c r="G7014" s="286">
        <f t="shared" si="2105"/>
        <v>0</v>
      </c>
    </row>
    <row r="7015" spans="1:123" s="229" customFormat="1" ht="24" customHeight="1" x14ac:dyDescent="0.2">
      <c r="A7015" s="224" t="str">
        <f t="shared" si="2101"/>
        <v/>
      </c>
      <c r="B7015" s="222" t="str">
        <f t="shared" si="2104"/>
        <v/>
      </c>
      <c r="C7015" s="223"/>
      <c r="D7015" s="224" t="str">
        <f t="shared" si="2102"/>
        <v/>
      </c>
      <c r="E7015" s="225"/>
      <c r="F7015" s="226">
        <f t="shared" si="2103"/>
        <v>0</v>
      </c>
      <c r="G7015" s="286">
        <f t="shared" si="2105"/>
        <v>0</v>
      </c>
    </row>
    <row r="7016" spans="1:123" s="229" customFormat="1" ht="24" customHeight="1" x14ac:dyDescent="0.2">
      <c r="A7016" s="224" t="str">
        <f t="shared" si="2101"/>
        <v/>
      </c>
      <c r="B7016" s="222" t="str">
        <f t="shared" si="2104"/>
        <v/>
      </c>
      <c r="C7016" s="223"/>
      <c r="D7016" s="224" t="str">
        <f t="shared" si="2102"/>
        <v/>
      </c>
      <c r="E7016" s="225"/>
      <c r="F7016" s="226">
        <f t="shared" si="2103"/>
        <v>0</v>
      </c>
      <c r="G7016" s="286">
        <f t="shared" si="2105"/>
        <v>0</v>
      </c>
    </row>
    <row r="7017" spans="1:123" s="229" customFormat="1" ht="24" customHeight="1" x14ac:dyDescent="0.2">
      <c r="A7017" s="224" t="str">
        <f t="shared" si="2101"/>
        <v/>
      </c>
      <c r="B7017" s="222" t="str">
        <f t="shared" si="2104"/>
        <v/>
      </c>
      <c r="C7017" s="223"/>
      <c r="D7017" s="224" t="str">
        <f t="shared" si="2102"/>
        <v/>
      </c>
      <c r="E7017" s="225"/>
      <c r="F7017" s="226">
        <f t="shared" si="2103"/>
        <v>0</v>
      </c>
      <c r="G7017" s="286">
        <f t="shared" si="2105"/>
        <v>0</v>
      </c>
    </row>
    <row r="7018" spans="1:123" s="229" customFormat="1" ht="24" customHeight="1" x14ac:dyDescent="0.2">
      <c r="A7018" s="224" t="str">
        <f t="shared" si="2101"/>
        <v/>
      </c>
      <c r="B7018" s="222" t="str">
        <f t="shared" si="2104"/>
        <v/>
      </c>
      <c r="C7018" s="223"/>
      <c r="D7018" s="224" t="str">
        <f t="shared" si="2102"/>
        <v/>
      </c>
      <c r="E7018" s="225"/>
      <c r="F7018" s="226">
        <f t="shared" si="2103"/>
        <v>0</v>
      </c>
      <c r="G7018" s="286">
        <f t="shared" si="2105"/>
        <v>0</v>
      </c>
    </row>
    <row r="7019" spans="1:123" s="229" customFormat="1" ht="24" customHeight="1" x14ac:dyDescent="0.2">
      <c r="A7019" s="224" t="str">
        <f t="shared" si="2101"/>
        <v/>
      </c>
      <c r="B7019" s="222" t="str">
        <f t="shared" si="2104"/>
        <v/>
      </c>
      <c r="C7019" s="223"/>
      <c r="D7019" s="224" t="str">
        <f t="shared" si="2102"/>
        <v/>
      </c>
      <c r="E7019" s="225"/>
      <c r="F7019" s="226">
        <f t="shared" si="2103"/>
        <v>0</v>
      </c>
      <c r="G7019" s="286">
        <f t="shared" si="2105"/>
        <v>0</v>
      </c>
    </row>
    <row r="7020" spans="1:123" s="229" customFormat="1" ht="24" customHeight="1" x14ac:dyDescent="0.2">
      <c r="A7020" s="224" t="str">
        <f t="shared" si="2101"/>
        <v/>
      </c>
      <c r="B7020" s="222" t="str">
        <f t="shared" si="2104"/>
        <v/>
      </c>
      <c r="C7020" s="223"/>
      <c r="D7020" s="224" t="str">
        <f t="shared" si="2102"/>
        <v/>
      </c>
      <c r="E7020" s="225"/>
      <c r="F7020" s="226">
        <f t="shared" si="2103"/>
        <v>0</v>
      </c>
      <c r="G7020" s="286">
        <f t="shared" si="2105"/>
        <v>0</v>
      </c>
    </row>
    <row r="7021" spans="1:123" s="229" customFormat="1" ht="24" customHeight="1" x14ac:dyDescent="0.2">
      <c r="A7021" s="224" t="str">
        <f t="shared" si="2101"/>
        <v/>
      </c>
      <c r="B7021" s="222" t="str">
        <f t="shared" si="2104"/>
        <v/>
      </c>
      <c r="C7021" s="223"/>
      <c r="D7021" s="224" t="str">
        <f t="shared" si="2102"/>
        <v/>
      </c>
      <c r="E7021" s="225"/>
      <c r="F7021" s="226">
        <f t="shared" si="2103"/>
        <v>0</v>
      </c>
      <c r="G7021" s="286">
        <f t="shared" si="2105"/>
        <v>0</v>
      </c>
    </row>
    <row r="7022" spans="1:123" s="229" customFormat="1" ht="24" customHeight="1" x14ac:dyDescent="0.2">
      <c r="A7022" s="224" t="str">
        <f t="shared" si="2101"/>
        <v/>
      </c>
      <c r="B7022" s="222" t="str">
        <f t="shared" si="2104"/>
        <v/>
      </c>
      <c r="C7022" s="223"/>
      <c r="D7022" s="224" t="str">
        <f t="shared" si="2102"/>
        <v/>
      </c>
      <c r="E7022" s="225"/>
      <c r="F7022" s="226">
        <f t="shared" si="2103"/>
        <v>0</v>
      </c>
      <c r="G7022" s="286">
        <f t="shared" si="2105"/>
        <v>0</v>
      </c>
    </row>
    <row r="7023" spans="1:123" s="229" customFormat="1" ht="24" customHeight="1" x14ac:dyDescent="0.2">
      <c r="A7023" s="224" t="str">
        <f t="shared" si="2101"/>
        <v/>
      </c>
      <c r="B7023" s="222" t="str">
        <f t="shared" si="2104"/>
        <v/>
      </c>
      <c r="C7023" s="223"/>
      <c r="D7023" s="224" t="str">
        <f t="shared" si="2102"/>
        <v/>
      </c>
      <c r="E7023" s="225"/>
      <c r="F7023" s="226">
        <f t="shared" si="2103"/>
        <v>0</v>
      </c>
      <c r="G7023" s="286">
        <f t="shared" si="2105"/>
        <v>0</v>
      </c>
    </row>
    <row r="7024" spans="1:123" s="229" customFormat="1" ht="24" customHeight="1" x14ac:dyDescent="0.2">
      <c r="A7024" s="224" t="str">
        <f t="shared" si="2101"/>
        <v/>
      </c>
      <c r="B7024" s="222" t="str">
        <f t="shared" si="2104"/>
        <v/>
      </c>
      <c r="C7024" s="223"/>
      <c r="D7024" s="224" t="str">
        <f t="shared" si="2102"/>
        <v/>
      </c>
      <c r="E7024" s="225"/>
      <c r="F7024" s="226">
        <f t="shared" si="2103"/>
        <v>0</v>
      </c>
      <c r="G7024" s="286">
        <f t="shared" si="2105"/>
        <v>0</v>
      </c>
    </row>
    <row r="7025" spans="1:7" s="229" customFormat="1" ht="24" customHeight="1" x14ac:dyDescent="0.2">
      <c r="A7025" s="224" t="str">
        <f t="shared" si="2101"/>
        <v/>
      </c>
      <c r="B7025" s="222" t="str">
        <f t="shared" si="2104"/>
        <v/>
      </c>
      <c r="C7025" s="223"/>
      <c r="D7025" s="224" t="str">
        <f t="shared" si="2102"/>
        <v/>
      </c>
      <c r="E7025" s="225"/>
      <c r="F7025" s="227">
        <f t="shared" si="2103"/>
        <v>0</v>
      </c>
      <c r="G7025" s="286">
        <f t="shared" si="2105"/>
        <v>0</v>
      </c>
    </row>
    <row r="7026" spans="1:7" ht="24" customHeight="1" x14ac:dyDescent="0.2">
      <c r="A7026" s="287"/>
      <c r="D7026" s="97"/>
      <c r="E7026" s="98"/>
      <c r="F7026" s="273" t="s">
        <v>31</v>
      </c>
      <c r="G7026" s="288">
        <f>SUBTOTAL(9,G7012:G7025)</f>
        <v>0</v>
      </c>
    </row>
    <row r="7027" spans="1:7" ht="24" customHeight="1" x14ac:dyDescent="0.2">
      <c r="A7027" s="287"/>
      <c r="C7027" s="107" t="s">
        <v>605</v>
      </c>
      <c r="D7027" s="97"/>
      <c r="E7027" s="98"/>
      <c r="G7027" s="289"/>
    </row>
    <row r="7028" spans="1:7" s="229" customFormat="1" ht="24" customHeight="1" x14ac:dyDescent="0.2">
      <c r="A7028" s="224" t="str">
        <f t="shared" ref="A7028:A7035" si="2106">IFERROR(VLOOKUP(C7028,Tabla_Insumos,4,FALSE),"")</f>
        <v/>
      </c>
      <c r="B7028" s="222">
        <f t="shared" ref="B7028:B7035" si="2107">IFERROR(VLOOKUP(A7028,Tabla_Indices,5,FALSE),"")</f>
        <v>0</v>
      </c>
      <c r="C7028" s="223"/>
      <c r="D7028" s="224" t="str">
        <f t="shared" ref="D7028:D7035" si="2108">IFERROR(VLOOKUP(C7028,Tabla_Insumos,2,FALSE),"")</f>
        <v/>
      </c>
      <c r="E7028" s="225"/>
      <c r="F7028" s="228">
        <f t="shared" ref="F7028:F7035" si="2109">IFERROR(VLOOKUP(C7028,Tabla_Insumos,3,FALSE),0)</f>
        <v>0</v>
      </c>
      <c r="G7028" s="286">
        <f>ROUND(E7028*F7028,2)</f>
        <v>0</v>
      </c>
    </row>
    <row r="7029" spans="1:7" s="229" customFormat="1" ht="24" customHeight="1" x14ac:dyDescent="0.2">
      <c r="A7029" s="224" t="str">
        <f t="shared" si="2106"/>
        <v/>
      </c>
      <c r="B7029" s="222">
        <f t="shared" si="2107"/>
        <v>0</v>
      </c>
      <c r="C7029" s="223"/>
      <c r="D7029" s="224" t="str">
        <f t="shared" si="2108"/>
        <v/>
      </c>
      <c r="E7029" s="225"/>
      <c r="F7029" s="228">
        <f t="shared" si="2109"/>
        <v>0</v>
      </c>
      <c r="G7029" s="286">
        <f>ROUND(E7029*F7029,2)</f>
        <v>0</v>
      </c>
    </row>
    <row r="7030" spans="1:7" s="229" customFormat="1" ht="24" customHeight="1" x14ac:dyDescent="0.2">
      <c r="A7030" s="224" t="str">
        <f t="shared" si="2106"/>
        <v/>
      </c>
      <c r="B7030" s="222">
        <f t="shared" si="2107"/>
        <v>0</v>
      </c>
      <c r="C7030" s="223"/>
      <c r="D7030" s="224" t="str">
        <f t="shared" si="2108"/>
        <v/>
      </c>
      <c r="E7030" s="225"/>
      <c r="F7030" s="228">
        <f t="shared" si="2109"/>
        <v>0</v>
      </c>
      <c r="G7030" s="286">
        <f t="shared" ref="G7030:G7035" si="2110">ROUND(E7030*F7030,2)</f>
        <v>0</v>
      </c>
    </row>
    <row r="7031" spans="1:7" s="229" customFormat="1" ht="24" customHeight="1" x14ac:dyDescent="0.2">
      <c r="A7031" s="224" t="str">
        <f t="shared" si="2106"/>
        <v/>
      </c>
      <c r="B7031" s="222">
        <f t="shared" si="2107"/>
        <v>0</v>
      </c>
      <c r="C7031" s="223"/>
      <c r="D7031" s="224" t="str">
        <f t="shared" si="2108"/>
        <v/>
      </c>
      <c r="E7031" s="225"/>
      <c r="F7031" s="228">
        <f t="shared" si="2109"/>
        <v>0</v>
      </c>
      <c r="G7031" s="286">
        <f t="shared" si="2110"/>
        <v>0</v>
      </c>
    </row>
    <row r="7032" spans="1:7" s="229" customFormat="1" ht="24" customHeight="1" x14ac:dyDescent="0.2">
      <c r="A7032" s="224" t="str">
        <f t="shared" si="2106"/>
        <v/>
      </c>
      <c r="B7032" s="222">
        <f t="shared" si="2107"/>
        <v>0</v>
      </c>
      <c r="C7032" s="223"/>
      <c r="D7032" s="224" t="str">
        <f t="shared" si="2108"/>
        <v/>
      </c>
      <c r="E7032" s="225"/>
      <c r="F7032" s="226">
        <f t="shared" si="2109"/>
        <v>0</v>
      </c>
      <c r="G7032" s="286">
        <f t="shared" si="2110"/>
        <v>0</v>
      </c>
    </row>
    <row r="7033" spans="1:7" s="229" customFormat="1" ht="24" customHeight="1" x14ac:dyDescent="0.2">
      <c r="A7033" s="224" t="str">
        <f t="shared" si="2106"/>
        <v/>
      </c>
      <c r="B7033" s="222">
        <f t="shared" si="2107"/>
        <v>0</v>
      </c>
      <c r="C7033" s="223"/>
      <c r="D7033" s="224" t="str">
        <f t="shared" si="2108"/>
        <v/>
      </c>
      <c r="E7033" s="225"/>
      <c r="F7033" s="226">
        <f t="shared" si="2109"/>
        <v>0</v>
      </c>
      <c r="G7033" s="286">
        <f t="shared" si="2110"/>
        <v>0</v>
      </c>
    </row>
    <row r="7034" spans="1:7" s="229" customFormat="1" ht="24" customHeight="1" x14ac:dyDescent="0.2">
      <c r="A7034" s="224" t="str">
        <f t="shared" si="2106"/>
        <v/>
      </c>
      <c r="B7034" s="222">
        <f t="shared" si="2107"/>
        <v>0</v>
      </c>
      <c r="C7034" s="223"/>
      <c r="D7034" s="224" t="str">
        <f t="shared" si="2108"/>
        <v/>
      </c>
      <c r="E7034" s="225"/>
      <c r="F7034" s="226">
        <f t="shared" si="2109"/>
        <v>0</v>
      </c>
      <c r="G7034" s="286">
        <f t="shared" si="2110"/>
        <v>0</v>
      </c>
    </row>
    <row r="7035" spans="1:7" s="229" customFormat="1" ht="24" customHeight="1" x14ac:dyDescent="0.2">
      <c r="A7035" s="224" t="str">
        <f t="shared" si="2106"/>
        <v/>
      </c>
      <c r="B7035" s="222">
        <f t="shared" si="2107"/>
        <v>0</v>
      </c>
      <c r="C7035" s="223"/>
      <c r="D7035" s="224" t="str">
        <f t="shared" si="2108"/>
        <v/>
      </c>
      <c r="E7035" s="225"/>
      <c r="F7035" s="226">
        <f t="shared" si="2109"/>
        <v>0</v>
      </c>
      <c r="G7035" s="286">
        <f t="shared" si="2110"/>
        <v>0</v>
      </c>
    </row>
    <row r="7036" spans="1:7" ht="24" customHeight="1" x14ac:dyDescent="0.2">
      <c r="A7036" s="287"/>
      <c r="D7036" s="97"/>
      <c r="E7036" s="98"/>
      <c r="F7036" s="273" t="s">
        <v>32</v>
      </c>
      <c r="G7036" s="288">
        <f>SUBTOTAL(9,G7028:G7035)</f>
        <v>0</v>
      </c>
    </row>
    <row r="7037" spans="1:7" ht="24" customHeight="1" x14ac:dyDescent="0.2">
      <c r="A7037" s="287"/>
      <c r="C7037" s="107" t="s">
        <v>606</v>
      </c>
      <c r="D7037" s="97"/>
      <c r="E7037" s="98"/>
      <c r="G7037" s="289"/>
    </row>
    <row r="7038" spans="1:7" s="229" customFormat="1" ht="24" customHeight="1" x14ac:dyDescent="0.2">
      <c r="A7038" s="224" t="str">
        <f t="shared" ref="A7038:A7046" si="2111">IFERROR(VLOOKUP(C7038,Tabla_Insumos,4,FALSE),"")</f>
        <v/>
      </c>
      <c r="B7038" s="222" t="str">
        <f t="shared" ref="B7038:B7046" si="2112">IFERROR(VLOOKUP(C7038,Tabla_Insumos,5,FALSE),"")</f>
        <v/>
      </c>
      <c r="C7038" s="223"/>
      <c r="D7038" s="224" t="str">
        <f t="shared" ref="D7038:D7046" si="2113">IFERROR(VLOOKUP(C7038,Tabla_Insumos,2,FALSE),"")</f>
        <v/>
      </c>
      <c r="E7038" s="225"/>
      <c r="F7038" s="226">
        <f t="shared" ref="F7038:F7046" si="2114">IFERROR(VLOOKUP(C7038,Tabla_Insumos,3,FALSE),0)</f>
        <v>0</v>
      </c>
      <c r="G7038" s="286">
        <f t="shared" ref="G7038:G7046" si="2115">ROUND(E7038*F7038,2)</f>
        <v>0</v>
      </c>
    </row>
    <row r="7039" spans="1:7" s="229" customFormat="1" ht="24" customHeight="1" x14ac:dyDescent="0.2">
      <c r="A7039" s="224" t="str">
        <f t="shared" si="2111"/>
        <v/>
      </c>
      <c r="B7039" s="222" t="str">
        <f t="shared" si="2112"/>
        <v/>
      </c>
      <c r="C7039" s="223"/>
      <c r="D7039" s="224" t="str">
        <f t="shared" si="2113"/>
        <v/>
      </c>
      <c r="E7039" s="225"/>
      <c r="F7039" s="226">
        <f t="shared" si="2114"/>
        <v>0</v>
      </c>
      <c r="G7039" s="286">
        <f t="shared" si="2115"/>
        <v>0</v>
      </c>
    </row>
    <row r="7040" spans="1:7" s="229" customFormat="1" ht="24" customHeight="1" x14ac:dyDescent="0.2">
      <c r="A7040" s="224" t="str">
        <f t="shared" si="2111"/>
        <v/>
      </c>
      <c r="B7040" s="222" t="str">
        <f t="shared" si="2112"/>
        <v/>
      </c>
      <c r="C7040" s="223"/>
      <c r="D7040" s="224" t="str">
        <f t="shared" si="2113"/>
        <v/>
      </c>
      <c r="E7040" s="225"/>
      <c r="F7040" s="226">
        <f t="shared" si="2114"/>
        <v>0</v>
      </c>
      <c r="G7040" s="286">
        <f t="shared" si="2115"/>
        <v>0</v>
      </c>
    </row>
    <row r="7041" spans="1:7" s="229" customFormat="1" ht="24" customHeight="1" x14ac:dyDescent="0.2">
      <c r="A7041" s="224" t="str">
        <f t="shared" si="2111"/>
        <v/>
      </c>
      <c r="B7041" s="222" t="str">
        <f t="shared" si="2112"/>
        <v/>
      </c>
      <c r="C7041" s="223"/>
      <c r="D7041" s="224" t="str">
        <f t="shared" si="2113"/>
        <v/>
      </c>
      <c r="E7041" s="225"/>
      <c r="F7041" s="226">
        <f t="shared" si="2114"/>
        <v>0</v>
      </c>
      <c r="G7041" s="286">
        <f t="shared" si="2115"/>
        <v>0</v>
      </c>
    </row>
    <row r="7042" spans="1:7" s="229" customFormat="1" ht="24" customHeight="1" x14ac:dyDescent="0.2">
      <c r="A7042" s="224" t="str">
        <f t="shared" si="2111"/>
        <v/>
      </c>
      <c r="B7042" s="222" t="str">
        <f t="shared" si="2112"/>
        <v/>
      </c>
      <c r="C7042" s="223"/>
      <c r="D7042" s="224" t="str">
        <f t="shared" si="2113"/>
        <v/>
      </c>
      <c r="E7042" s="225"/>
      <c r="F7042" s="226">
        <f t="shared" si="2114"/>
        <v>0</v>
      </c>
      <c r="G7042" s="286">
        <f t="shared" si="2115"/>
        <v>0</v>
      </c>
    </row>
    <row r="7043" spans="1:7" s="229" customFormat="1" ht="24" customHeight="1" x14ac:dyDescent="0.2">
      <c r="A7043" s="224" t="str">
        <f t="shared" si="2111"/>
        <v/>
      </c>
      <c r="B7043" s="222" t="str">
        <f t="shared" si="2112"/>
        <v/>
      </c>
      <c r="C7043" s="223"/>
      <c r="D7043" s="224" t="str">
        <f t="shared" si="2113"/>
        <v/>
      </c>
      <c r="E7043" s="225"/>
      <c r="F7043" s="226">
        <f t="shared" si="2114"/>
        <v>0</v>
      </c>
      <c r="G7043" s="286">
        <f t="shared" si="2115"/>
        <v>0</v>
      </c>
    </row>
    <row r="7044" spans="1:7" s="229" customFormat="1" ht="24" customHeight="1" x14ac:dyDescent="0.2">
      <c r="A7044" s="224" t="str">
        <f t="shared" si="2111"/>
        <v/>
      </c>
      <c r="B7044" s="222" t="str">
        <f t="shared" si="2112"/>
        <v/>
      </c>
      <c r="C7044" s="223"/>
      <c r="D7044" s="224" t="str">
        <f t="shared" si="2113"/>
        <v/>
      </c>
      <c r="E7044" s="225"/>
      <c r="F7044" s="226">
        <f t="shared" si="2114"/>
        <v>0</v>
      </c>
      <c r="G7044" s="286">
        <f t="shared" si="2115"/>
        <v>0</v>
      </c>
    </row>
    <row r="7045" spans="1:7" s="229" customFormat="1" ht="24" customHeight="1" x14ac:dyDescent="0.2">
      <c r="A7045" s="224" t="str">
        <f t="shared" si="2111"/>
        <v/>
      </c>
      <c r="B7045" s="222" t="str">
        <f t="shared" si="2112"/>
        <v/>
      </c>
      <c r="C7045" s="223"/>
      <c r="D7045" s="224" t="str">
        <f t="shared" si="2113"/>
        <v/>
      </c>
      <c r="E7045" s="225"/>
      <c r="F7045" s="226">
        <f t="shared" si="2114"/>
        <v>0</v>
      </c>
      <c r="G7045" s="286">
        <f t="shared" si="2115"/>
        <v>0</v>
      </c>
    </row>
    <row r="7046" spans="1:7" s="229" customFormat="1" ht="24" customHeight="1" x14ac:dyDescent="0.2">
      <c r="A7046" s="224" t="str">
        <f t="shared" si="2111"/>
        <v/>
      </c>
      <c r="B7046" s="222" t="str">
        <f t="shared" si="2112"/>
        <v/>
      </c>
      <c r="C7046" s="223"/>
      <c r="D7046" s="224" t="str">
        <f t="shared" si="2113"/>
        <v/>
      </c>
      <c r="E7046" s="225"/>
      <c r="F7046" s="226">
        <f t="shared" si="2114"/>
        <v>0</v>
      </c>
      <c r="G7046" s="286">
        <f t="shared" si="2115"/>
        <v>0</v>
      </c>
    </row>
    <row r="7047" spans="1:7" ht="24" customHeight="1" x14ac:dyDescent="0.2">
      <c r="A7047" s="290"/>
      <c r="B7047" s="97"/>
      <c r="D7047" s="97"/>
      <c r="E7047" s="98"/>
      <c r="F7047" s="273" t="s">
        <v>33</v>
      </c>
      <c r="G7047" s="288">
        <f>SUBTOTAL(9,G7038:G7046)</f>
        <v>0</v>
      </c>
    </row>
    <row r="7048" spans="1:7" ht="24" customHeight="1" x14ac:dyDescent="0.2">
      <c r="A7048" s="291"/>
      <c r="B7048" s="97"/>
      <c r="D7048" s="97"/>
      <c r="E7048" s="98"/>
      <c r="G7048" s="289"/>
    </row>
    <row r="7049" spans="1:7" ht="24" customHeight="1" x14ac:dyDescent="0.2">
      <c r="A7049" s="292" t="str">
        <f>B7007</f>
        <v/>
      </c>
      <c r="B7049" s="293" t="str">
        <f>C7007</f>
        <v/>
      </c>
      <c r="C7049" s="104"/>
      <c r="D7049" s="104" t="s">
        <v>34</v>
      </c>
      <c r="E7049" s="105"/>
      <c r="F7049" s="295" t="s">
        <v>35</v>
      </c>
      <c r="G7049" s="294">
        <f>SUBTOTAL(9,G7012:G7048)</f>
        <v>0</v>
      </c>
    </row>
    <row r="7051" spans="1:7" ht="24" customHeight="1" x14ac:dyDescent="0.2">
      <c r="A7051" s="274" t="s">
        <v>37</v>
      </c>
      <c r="B7051" s="275"/>
      <c r="C7051" s="275"/>
      <c r="D7051" s="275"/>
      <c r="E7051" s="275"/>
      <c r="F7051" s="275"/>
      <c r="G7051" s="276"/>
    </row>
    <row r="7052" spans="1:7" ht="24" customHeight="1" x14ac:dyDescent="0.2">
      <c r="A7052" s="277" t="s">
        <v>602</v>
      </c>
      <c r="B7052" s="93" t="str">
        <f>Comitente</f>
        <v>DIRECCION PROVINCIAL DE ESPACIOS VERDES</v>
      </c>
      <c r="C7052" s="89"/>
      <c r="D7052" s="94"/>
      <c r="E7052" s="94"/>
      <c r="F7052" s="95"/>
      <c r="G7052" s="278"/>
    </row>
    <row r="7053" spans="1:7" ht="24" customHeight="1" x14ac:dyDescent="0.2">
      <c r="A7053" s="277" t="s">
        <v>603</v>
      </c>
      <c r="B7053" s="93">
        <f>Contratista</f>
        <v>0</v>
      </c>
      <c r="C7053" s="90"/>
      <c r="D7053" s="90"/>
      <c r="E7053" s="90"/>
      <c r="F7053" s="96"/>
      <c r="G7053" s="279"/>
    </row>
    <row r="7054" spans="1:7" ht="24" customHeight="1" x14ac:dyDescent="0.2">
      <c r="A7054" s="277" t="s">
        <v>24</v>
      </c>
      <c r="B7054" s="93" t="str">
        <f>Obra</f>
        <v>MANTENIMIENTO DEL ÁREA VERDE Y SISITEMA DE RIEGO DEL 
PARQUE BELGRANO E INFINITO POR DESCUBRIR - RENGLON 3</v>
      </c>
      <c r="C7054" s="90"/>
      <c r="D7054" s="90"/>
      <c r="E7054" s="90"/>
      <c r="F7054" s="96" t="s">
        <v>38</v>
      </c>
      <c r="G7054" s="280">
        <f>Fecha_Base</f>
        <v>44908</v>
      </c>
    </row>
    <row r="7055" spans="1:7" ht="24" customHeight="1" x14ac:dyDescent="0.2">
      <c r="A7055" s="281" t="s">
        <v>601</v>
      </c>
      <c r="B7055" s="91" t="str">
        <f>Ubicación</f>
        <v>CAPITAL</v>
      </c>
      <c r="C7055" s="91"/>
      <c r="D7055" s="97"/>
      <c r="E7055" s="98"/>
      <c r="G7055" s="282"/>
    </row>
    <row r="7056" spans="1:7" ht="24" customHeight="1" x14ac:dyDescent="0.2">
      <c r="A7056" s="281" t="s">
        <v>39</v>
      </c>
      <c r="B7056" s="100" t="str">
        <f>IFERROR(VALUE(LEFT(B7057,FIND(".",B7057)-1)),"")</f>
        <v/>
      </c>
      <c r="C7056" s="92" t="str">
        <f>IFERROR(VLOOKUP(B7056,Tabla_CyP,2,FALSE),"")</f>
        <v/>
      </c>
      <c r="E7056" s="98"/>
      <c r="G7056" s="282"/>
    </row>
    <row r="7057" spans="1:123" ht="24" customHeight="1" x14ac:dyDescent="0.2">
      <c r="A7057" s="281" t="s">
        <v>25</v>
      </c>
      <c r="B7057" s="101" t="str">
        <f>IFERROR(VLOOKUP(COUNTIF($A$1:A7057,"ANALISIS DE PRECIOS"),Tabla_NumeroItem,2,FALSE),"")</f>
        <v/>
      </c>
      <c r="C7057" s="92" t="str">
        <f>IFERROR(VLOOKUP(B7057,Tabla_CyP,2,FALSE),"")</f>
        <v/>
      </c>
      <c r="D7057" s="97"/>
      <c r="E7057" s="98"/>
      <c r="F7057" s="96" t="s">
        <v>26</v>
      </c>
      <c r="G7057" s="283" t="str">
        <f>IFERROR(VLOOKUP(B7057,Tabla_CyP,4,FALSE),"")</f>
        <v/>
      </c>
    </row>
    <row r="7058" spans="1:123" ht="24" customHeight="1" x14ac:dyDescent="0.2">
      <c r="A7058" s="281"/>
      <c r="B7058" s="91"/>
      <c r="D7058" s="97"/>
      <c r="E7058" s="98"/>
      <c r="G7058" s="282"/>
    </row>
    <row r="7059" spans="1:123" ht="24" customHeight="1" x14ac:dyDescent="0.2">
      <c r="A7059" s="331" t="s">
        <v>507</v>
      </c>
      <c r="B7059" s="332"/>
      <c r="C7059" s="333" t="s">
        <v>0</v>
      </c>
      <c r="D7059" s="333" t="s">
        <v>27</v>
      </c>
      <c r="E7059" s="335" t="s">
        <v>28</v>
      </c>
      <c r="F7059" s="337" t="s">
        <v>29</v>
      </c>
      <c r="G7059" s="337" t="s">
        <v>30</v>
      </c>
    </row>
    <row r="7060" spans="1:123" s="97" customFormat="1" ht="24" customHeight="1" x14ac:dyDescent="0.2">
      <c r="A7060" s="102" t="s">
        <v>508</v>
      </c>
      <c r="B7060" s="102" t="s">
        <v>509</v>
      </c>
      <c r="C7060" s="334"/>
      <c r="D7060" s="334"/>
      <c r="E7060" s="336"/>
      <c r="F7060" s="338"/>
      <c r="G7060" s="338"/>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284"/>
      <c r="B7061" s="103"/>
      <c r="C7061" s="143" t="s">
        <v>604</v>
      </c>
      <c r="D7061" s="104"/>
      <c r="E7061" s="105"/>
      <c r="F7061" s="106"/>
      <c r="G7061" s="285"/>
    </row>
    <row r="7062" spans="1:123" s="229" customFormat="1" ht="24" customHeight="1" x14ac:dyDescent="0.2">
      <c r="A7062" s="224" t="str">
        <f t="shared" ref="A7062:A7075" si="2116">IFERROR(VLOOKUP(C7062,Tabla_Insumos,4,FALSE),"")</f>
        <v/>
      </c>
      <c r="B7062" s="222" t="str">
        <f>IFERROR(VLOOKUP(C7062,Tabla_Insumos,5,FALSE),"")</f>
        <v/>
      </c>
      <c r="C7062" s="223"/>
      <c r="D7062" s="224" t="str">
        <f t="shared" ref="D7062:D7075" si="2117">IFERROR(VLOOKUP(C7062,Tabla_Insumos,2,FALSE),"")</f>
        <v/>
      </c>
      <c r="E7062" s="225"/>
      <c r="F7062" s="226">
        <f t="shared" ref="F7062:F7075" si="2118">IFERROR(VLOOKUP(C7062,Tabla_Insumos,3,FALSE),0)</f>
        <v>0</v>
      </c>
      <c r="G7062" s="286">
        <f>ROUND(E7062*F7062,2)</f>
        <v>0</v>
      </c>
    </row>
    <row r="7063" spans="1:123" s="229" customFormat="1" ht="24" customHeight="1" x14ac:dyDescent="0.2">
      <c r="A7063" s="224" t="str">
        <f t="shared" si="2116"/>
        <v/>
      </c>
      <c r="B7063" s="222" t="str">
        <f t="shared" ref="B7063:B7075" si="2119">IFERROR(VLOOKUP(C7063,Tabla_Insumos,5,FALSE),"")</f>
        <v/>
      </c>
      <c r="C7063" s="223"/>
      <c r="D7063" s="224" t="str">
        <f t="shared" si="2117"/>
        <v/>
      </c>
      <c r="E7063" s="225"/>
      <c r="F7063" s="226">
        <f t="shared" si="2118"/>
        <v>0</v>
      </c>
      <c r="G7063" s="286">
        <f t="shared" ref="G7063:G7075" si="2120">ROUND(E7063*F7063,2)</f>
        <v>0</v>
      </c>
    </row>
    <row r="7064" spans="1:123" s="229" customFormat="1" ht="24" customHeight="1" x14ac:dyDescent="0.2">
      <c r="A7064" s="224" t="str">
        <f t="shared" si="2116"/>
        <v/>
      </c>
      <c r="B7064" s="222" t="str">
        <f t="shared" si="2119"/>
        <v/>
      </c>
      <c r="C7064" s="223"/>
      <c r="D7064" s="224" t="str">
        <f t="shared" si="2117"/>
        <v/>
      </c>
      <c r="E7064" s="225"/>
      <c r="F7064" s="226">
        <f t="shared" si="2118"/>
        <v>0</v>
      </c>
      <c r="G7064" s="286">
        <f t="shared" si="2120"/>
        <v>0</v>
      </c>
    </row>
    <row r="7065" spans="1:123" s="229" customFormat="1" ht="24" customHeight="1" x14ac:dyDescent="0.2">
      <c r="A7065" s="224" t="str">
        <f t="shared" si="2116"/>
        <v/>
      </c>
      <c r="B7065" s="222" t="str">
        <f t="shared" si="2119"/>
        <v/>
      </c>
      <c r="C7065" s="223"/>
      <c r="D7065" s="224" t="str">
        <f t="shared" si="2117"/>
        <v/>
      </c>
      <c r="E7065" s="225"/>
      <c r="F7065" s="226">
        <f t="shared" si="2118"/>
        <v>0</v>
      </c>
      <c r="G7065" s="286">
        <f t="shared" si="2120"/>
        <v>0</v>
      </c>
    </row>
    <row r="7066" spans="1:123" s="229" customFormat="1" ht="24" customHeight="1" x14ac:dyDescent="0.2">
      <c r="A7066" s="224" t="str">
        <f t="shared" si="2116"/>
        <v/>
      </c>
      <c r="B7066" s="222" t="str">
        <f t="shared" si="2119"/>
        <v/>
      </c>
      <c r="C7066" s="223"/>
      <c r="D7066" s="224" t="str">
        <f t="shared" si="2117"/>
        <v/>
      </c>
      <c r="E7066" s="225"/>
      <c r="F7066" s="226">
        <f t="shared" si="2118"/>
        <v>0</v>
      </c>
      <c r="G7066" s="286">
        <f t="shared" si="2120"/>
        <v>0</v>
      </c>
    </row>
    <row r="7067" spans="1:123" s="229" customFormat="1" ht="24" customHeight="1" x14ac:dyDescent="0.2">
      <c r="A7067" s="224" t="str">
        <f t="shared" si="2116"/>
        <v/>
      </c>
      <c r="B7067" s="222" t="str">
        <f t="shared" si="2119"/>
        <v/>
      </c>
      <c r="C7067" s="223"/>
      <c r="D7067" s="224" t="str">
        <f t="shared" si="2117"/>
        <v/>
      </c>
      <c r="E7067" s="225"/>
      <c r="F7067" s="226">
        <f t="shared" si="2118"/>
        <v>0</v>
      </c>
      <c r="G7067" s="286">
        <f t="shared" si="2120"/>
        <v>0</v>
      </c>
    </row>
    <row r="7068" spans="1:123" s="229" customFormat="1" ht="24" customHeight="1" x14ac:dyDescent="0.2">
      <c r="A7068" s="224" t="str">
        <f t="shared" si="2116"/>
        <v/>
      </c>
      <c r="B7068" s="222" t="str">
        <f t="shared" si="2119"/>
        <v/>
      </c>
      <c r="C7068" s="223"/>
      <c r="D7068" s="224" t="str">
        <f t="shared" si="2117"/>
        <v/>
      </c>
      <c r="E7068" s="225"/>
      <c r="F7068" s="226">
        <f t="shared" si="2118"/>
        <v>0</v>
      </c>
      <c r="G7068" s="286">
        <f t="shared" si="2120"/>
        <v>0</v>
      </c>
    </row>
    <row r="7069" spans="1:123" s="229" customFormat="1" ht="24" customHeight="1" x14ac:dyDescent="0.2">
      <c r="A7069" s="224" t="str">
        <f t="shared" si="2116"/>
        <v/>
      </c>
      <c r="B7069" s="222" t="str">
        <f t="shared" si="2119"/>
        <v/>
      </c>
      <c r="C7069" s="223"/>
      <c r="D7069" s="224" t="str">
        <f t="shared" si="2117"/>
        <v/>
      </c>
      <c r="E7069" s="225"/>
      <c r="F7069" s="226">
        <f t="shared" si="2118"/>
        <v>0</v>
      </c>
      <c r="G7069" s="286">
        <f t="shared" si="2120"/>
        <v>0</v>
      </c>
    </row>
    <row r="7070" spans="1:123" s="229" customFormat="1" ht="24" customHeight="1" x14ac:dyDescent="0.2">
      <c r="A7070" s="224" t="str">
        <f t="shared" si="2116"/>
        <v/>
      </c>
      <c r="B7070" s="222" t="str">
        <f t="shared" si="2119"/>
        <v/>
      </c>
      <c r="C7070" s="223"/>
      <c r="D7070" s="224" t="str">
        <f t="shared" si="2117"/>
        <v/>
      </c>
      <c r="E7070" s="225"/>
      <c r="F7070" s="226">
        <f t="shared" si="2118"/>
        <v>0</v>
      </c>
      <c r="G7070" s="286">
        <f t="shared" si="2120"/>
        <v>0</v>
      </c>
    </row>
    <row r="7071" spans="1:123" s="229" customFormat="1" ht="24" customHeight="1" x14ac:dyDescent="0.2">
      <c r="A7071" s="224" t="str">
        <f t="shared" si="2116"/>
        <v/>
      </c>
      <c r="B7071" s="222" t="str">
        <f t="shared" si="2119"/>
        <v/>
      </c>
      <c r="C7071" s="223"/>
      <c r="D7071" s="224" t="str">
        <f t="shared" si="2117"/>
        <v/>
      </c>
      <c r="E7071" s="225"/>
      <c r="F7071" s="226">
        <f t="shared" si="2118"/>
        <v>0</v>
      </c>
      <c r="G7071" s="286">
        <f t="shared" si="2120"/>
        <v>0</v>
      </c>
    </row>
    <row r="7072" spans="1:123" s="229" customFormat="1" ht="24" customHeight="1" x14ac:dyDescent="0.2">
      <c r="A7072" s="224" t="str">
        <f t="shared" si="2116"/>
        <v/>
      </c>
      <c r="B7072" s="222" t="str">
        <f t="shared" si="2119"/>
        <v/>
      </c>
      <c r="C7072" s="223"/>
      <c r="D7072" s="224" t="str">
        <f t="shared" si="2117"/>
        <v/>
      </c>
      <c r="E7072" s="225"/>
      <c r="F7072" s="226">
        <f t="shared" si="2118"/>
        <v>0</v>
      </c>
      <c r="G7072" s="286">
        <f t="shared" si="2120"/>
        <v>0</v>
      </c>
    </row>
    <row r="7073" spans="1:7" s="229" customFormat="1" ht="24" customHeight="1" x14ac:dyDescent="0.2">
      <c r="A7073" s="224" t="str">
        <f t="shared" si="2116"/>
        <v/>
      </c>
      <c r="B7073" s="222" t="str">
        <f t="shared" si="2119"/>
        <v/>
      </c>
      <c r="C7073" s="223"/>
      <c r="D7073" s="224" t="str">
        <f t="shared" si="2117"/>
        <v/>
      </c>
      <c r="E7073" s="225"/>
      <c r="F7073" s="226">
        <f t="shared" si="2118"/>
        <v>0</v>
      </c>
      <c r="G7073" s="286">
        <f t="shared" si="2120"/>
        <v>0</v>
      </c>
    </row>
    <row r="7074" spans="1:7" s="229" customFormat="1" ht="24" customHeight="1" x14ac:dyDescent="0.2">
      <c r="A7074" s="224" t="str">
        <f t="shared" si="2116"/>
        <v/>
      </c>
      <c r="B7074" s="222" t="str">
        <f t="shared" si="2119"/>
        <v/>
      </c>
      <c r="C7074" s="223"/>
      <c r="D7074" s="224" t="str">
        <f t="shared" si="2117"/>
        <v/>
      </c>
      <c r="E7074" s="225"/>
      <c r="F7074" s="226">
        <f t="shared" si="2118"/>
        <v>0</v>
      </c>
      <c r="G7074" s="286">
        <f t="shared" si="2120"/>
        <v>0</v>
      </c>
    </row>
    <row r="7075" spans="1:7" s="229" customFormat="1" ht="24" customHeight="1" x14ac:dyDescent="0.2">
      <c r="A7075" s="224" t="str">
        <f t="shared" si="2116"/>
        <v/>
      </c>
      <c r="B7075" s="222" t="str">
        <f t="shared" si="2119"/>
        <v/>
      </c>
      <c r="C7075" s="223"/>
      <c r="D7075" s="224" t="str">
        <f t="shared" si="2117"/>
        <v/>
      </c>
      <c r="E7075" s="225"/>
      <c r="F7075" s="227">
        <f t="shared" si="2118"/>
        <v>0</v>
      </c>
      <c r="G7075" s="286">
        <f t="shared" si="2120"/>
        <v>0</v>
      </c>
    </row>
    <row r="7076" spans="1:7" ht="24" customHeight="1" x14ac:dyDescent="0.2">
      <c r="A7076" s="287"/>
      <c r="D7076" s="97"/>
      <c r="E7076" s="98"/>
      <c r="F7076" s="273" t="s">
        <v>31</v>
      </c>
      <c r="G7076" s="288">
        <f>SUBTOTAL(9,G7062:G7075)</f>
        <v>0</v>
      </c>
    </row>
    <row r="7077" spans="1:7" ht="24" customHeight="1" x14ac:dyDescent="0.2">
      <c r="A7077" s="287"/>
      <c r="C7077" s="107" t="s">
        <v>605</v>
      </c>
      <c r="D7077" s="97"/>
      <c r="E7077" s="98"/>
      <c r="G7077" s="289"/>
    </row>
    <row r="7078" spans="1:7" s="229" customFormat="1" ht="24" customHeight="1" x14ac:dyDescent="0.2">
      <c r="A7078" s="224" t="str">
        <f t="shared" ref="A7078:A7085" si="2121">IFERROR(VLOOKUP(C7078,Tabla_Insumos,4,FALSE),"")</f>
        <v/>
      </c>
      <c r="B7078" s="222">
        <f t="shared" ref="B7078:B7085" si="2122">IFERROR(VLOOKUP(A7078,Tabla_Indices,5,FALSE),"")</f>
        <v>0</v>
      </c>
      <c r="C7078" s="223"/>
      <c r="D7078" s="224" t="str">
        <f t="shared" ref="D7078:D7085" si="2123">IFERROR(VLOOKUP(C7078,Tabla_Insumos,2,FALSE),"")</f>
        <v/>
      </c>
      <c r="E7078" s="225"/>
      <c r="F7078" s="228">
        <f t="shared" ref="F7078:F7085" si="2124">IFERROR(VLOOKUP(C7078,Tabla_Insumos,3,FALSE),0)</f>
        <v>0</v>
      </c>
      <c r="G7078" s="286">
        <f>ROUND(E7078*F7078,2)</f>
        <v>0</v>
      </c>
    </row>
    <row r="7079" spans="1:7" s="229" customFormat="1" ht="24" customHeight="1" x14ac:dyDescent="0.2">
      <c r="A7079" s="224" t="str">
        <f t="shared" si="2121"/>
        <v/>
      </c>
      <c r="B7079" s="222">
        <f t="shared" si="2122"/>
        <v>0</v>
      </c>
      <c r="C7079" s="223"/>
      <c r="D7079" s="224" t="str">
        <f t="shared" si="2123"/>
        <v/>
      </c>
      <c r="E7079" s="225"/>
      <c r="F7079" s="228">
        <f t="shared" si="2124"/>
        <v>0</v>
      </c>
      <c r="G7079" s="286">
        <f>ROUND(E7079*F7079,2)</f>
        <v>0</v>
      </c>
    </row>
    <row r="7080" spans="1:7" s="229" customFormat="1" ht="24" customHeight="1" x14ac:dyDescent="0.2">
      <c r="A7080" s="224" t="str">
        <f t="shared" si="2121"/>
        <v/>
      </c>
      <c r="B7080" s="222">
        <f t="shared" si="2122"/>
        <v>0</v>
      </c>
      <c r="C7080" s="223"/>
      <c r="D7080" s="224" t="str">
        <f t="shared" si="2123"/>
        <v/>
      </c>
      <c r="E7080" s="225"/>
      <c r="F7080" s="228">
        <f t="shared" si="2124"/>
        <v>0</v>
      </c>
      <c r="G7080" s="286">
        <f t="shared" ref="G7080:G7085" si="2125">ROUND(E7080*F7080,2)</f>
        <v>0</v>
      </c>
    </row>
    <row r="7081" spans="1:7" s="229" customFormat="1" ht="24" customHeight="1" x14ac:dyDescent="0.2">
      <c r="A7081" s="224" t="str">
        <f t="shared" si="2121"/>
        <v/>
      </c>
      <c r="B7081" s="222">
        <f t="shared" si="2122"/>
        <v>0</v>
      </c>
      <c r="C7081" s="223"/>
      <c r="D7081" s="224" t="str">
        <f t="shared" si="2123"/>
        <v/>
      </c>
      <c r="E7081" s="225"/>
      <c r="F7081" s="228">
        <f t="shared" si="2124"/>
        <v>0</v>
      </c>
      <c r="G7081" s="286">
        <f t="shared" si="2125"/>
        <v>0</v>
      </c>
    </row>
    <row r="7082" spans="1:7" s="229" customFormat="1" ht="24" customHeight="1" x14ac:dyDescent="0.2">
      <c r="A7082" s="224" t="str">
        <f t="shared" si="2121"/>
        <v/>
      </c>
      <c r="B7082" s="222">
        <f t="shared" si="2122"/>
        <v>0</v>
      </c>
      <c r="C7082" s="223"/>
      <c r="D7082" s="224" t="str">
        <f t="shared" si="2123"/>
        <v/>
      </c>
      <c r="E7082" s="225"/>
      <c r="F7082" s="226">
        <f t="shared" si="2124"/>
        <v>0</v>
      </c>
      <c r="G7082" s="286">
        <f t="shared" si="2125"/>
        <v>0</v>
      </c>
    </row>
    <row r="7083" spans="1:7" s="229" customFormat="1" ht="24" customHeight="1" x14ac:dyDescent="0.2">
      <c r="A7083" s="224" t="str">
        <f t="shared" si="2121"/>
        <v/>
      </c>
      <c r="B7083" s="222">
        <f t="shared" si="2122"/>
        <v>0</v>
      </c>
      <c r="C7083" s="223"/>
      <c r="D7083" s="224" t="str">
        <f t="shared" si="2123"/>
        <v/>
      </c>
      <c r="E7083" s="225"/>
      <c r="F7083" s="226">
        <f t="shared" si="2124"/>
        <v>0</v>
      </c>
      <c r="G7083" s="286">
        <f t="shared" si="2125"/>
        <v>0</v>
      </c>
    </row>
    <row r="7084" spans="1:7" s="229" customFormat="1" ht="24" customHeight="1" x14ac:dyDescent="0.2">
      <c r="A7084" s="224" t="str">
        <f t="shared" si="2121"/>
        <v/>
      </c>
      <c r="B7084" s="222">
        <f t="shared" si="2122"/>
        <v>0</v>
      </c>
      <c r="C7084" s="223"/>
      <c r="D7084" s="224" t="str">
        <f t="shared" si="2123"/>
        <v/>
      </c>
      <c r="E7084" s="225"/>
      <c r="F7084" s="226">
        <f t="shared" si="2124"/>
        <v>0</v>
      </c>
      <c r="G7084" s="286">
        <f t="shared" si="2125"/>
        <v>0</v>
      </c>
    </row>
    <row r="7085" spans="1:7" s="229" customFormat="1" ht="24" customHeight="1" x14ac:dyDescent="0.2">
      <c r="A7085" s="224" t="str">
        <f t="shared" si="2121"/>
        <v/>
      </c>
      <c r="B7085" s="222">
        <f t="shared" si="2122"/>
        <v>0</v>
      </c>
      <c r="C7085" s="223"/>
      <c r="D7085" s="224" t="str">
        <f t="shared" si="2123"/>
        <v/>
      </c>
      <c r="E7085" s="225"/>
      <c r="F7085" s="226">
        <f t="shared" si="2124"/>
        <v>0</v>
      </c>
      <c r="G7085" s="286">
        <f t="shared" si="2125"/>
        <v>0</v>
      </c>
    </row>
    <row r="7086" spans="1:7" ht="24" customHeight="1" x14ac:dyDescent="0.2">
      <c r="A7086" s="287"/>
      <c r="D7086" s="97"/>
      <c r="E7086" s="98"/>
      <c r="F7086" s="273" t="s">
        <v>32</v>
      </c>
      <c r="G7086" s="288">
        <f>SUBTOTAL(9,G7078:G7085)</f>
        <v>0</v>
      </c>
    </row>
    <row r="7087" spans="1:7" ht="24" customHeight="1" x14ac:dyDescent="0.2">
      <c r="A7087" s="287"/>
      <c r="C7087" s="107" t="s">
        <v>606</v>
      </c>
      <c r="D7087" s="97"/>
      <c r="E7087" s="98"/>
      <c r="G7087" s="289"/>
    </row>
    <row r="7088" spans="1:7" s="229" customFormat="1" ht="24" customHeight="1" x14ac:dyDescent="0.2">
      <c r="A7088" s="224" t="str">
        <f t="shared" ref="A7088:A7096" si="2126">IFERROR(VLOOKUP(C7088,Tabla_Insumos,4,FALSE),"")</f>
        <v/>
      </c>
      <c r="B7088" s="222" t="str">
        <f t="shared" ref="B7088:B7096" si="2127">IFERROR(VLOOKUP(C7088,Tabla_Insumos,5,FALSE),"")</f>
        <v/>
      </c>
      <c r="C7088" s="223"/>
      <c r="D7088" s="224" t="str">
        <f t="shared" ref="D7088:D7096" si="2128">IFERROR(VLOOKUP(C7088,Tabla_Insumos,2,FALSE),"")</f>
        <v/>
      </c>
      <c r="E7088" s="225"/>
      <c r="F7088" s="226">
        <f t="shared" ref="F7088:F7096" si="2129">IFERROR(VLOOKUP(C7088,Tabla_Insumos,3,FALSE),0)</f>
        <v>0</v>
      </c>
      <c r="G7088" s="286">
        <f t="shared" ref="G7088:G7096" si="2130">ROUND(E7088*F7088,2)</f>
        <v>0</v>
      </c>
    </row>
    <row r="7089" spans="1:7" s="229" customFormat="1" ht="24" customHeight="1" x14ac:dyDescent="0.2">
      <c r="A7089" s="224" t="str">
        <f t="shared" si="2126"/>
        <v/>
      </c>
      <c r="B7089" s="222" t="str">
        <f t="shared" si="2127"/>
        <v/>
      </c>
      <c r="C7089" s="223"/>
      <c r="D7089" s="224" t="str">
        <f t="shared" si="2128"/>
        <v/>
      </c>
      <c r="E7089" s="225"/>
      <c r="F7089" s="226">
        <f t="shared" si="2129"/>
        <v>0</v>
      </c>
      <c r="G7089" s="286">
        <f t="shared" si="2130"/>
        <v>0</v>
      </c>
    </row>
    <row r="7090" spans="1:7" s="229" customFormat="1" ht="24" customHeight="1" x14ac:dyDescent="0.2">
      <c r="A7090" s="224" t="str">
        <f t="shared" si="2126"/>
        <v/>
      </c>
      <c r="B7090" s="222" t="str">
        <f t="shared" si="2127"/>
        <v/>
      </c>
      <c r="C7090" s="223"/>
      <c r="D7090" s="224" t="str">
        <f t="shared" si="2128"/>
        <v/>
      </c>
      <c r="E7090" s="225"/>
      <c r="F7090" s="226">
        <f t="shared" si="2129"/>
        <v>0</v>
      </c>
      <c r="G7090" s="286">
        <f t="shared" si="2130"/>
        <v>0</v>
      </c>
    </row>
    <row r="7091" spans="1:7" s="229" customFormat="1" ht="24" customHeight="1" x14ac:dyDescent="0.2">
      <c r="A7091" s="224" t="str">
        <f t="shared" si="2126"/>
        <v/>
      </c>
      <c r="B7091" s="222" t="str">
        <f t="shared" si="2127"/>
        <v/>
      </c>
      <c r="C7091" s="223"/>
      <c r="D7091" s="224" t="str">
        <f t="shared" si="2128"/>
        <v/>
      </c>
      <c r="E7091" s="225"/>
      <c r="F7091" s="226">
        <f t="shared" si="2129"/>
        <v>0</v>
      </c>
      <c r="G7091" s="286">
        <f t="shared" si="2130"/>
        <v>0</v>
      </c>
    </row>
    <row r="7092" spans="1:7" s="229" customFormat="1" ht="24" customHeight="1" x14ac:dyDescent="0.2">
      <c r="A7092" s="224" t="str">
        <f t="shared" si="2126"/>
        <v/>
      </c>
      <c r="B7092" s="222" t="str">
        <f t="shared" si="2127"/>
        <v/>
      </c>
      <c r="C7092" s="223"/>
      <c r="D7092" s="224" t="str">
        <f t="shared" si="2128"/>
        <v/>
      </c>
      <c r="E7092" s="225"/>
      <c r="F7092" s="226">
        <f t="shared" si="2129"/>
        <v>0</v>
      </c>
      <c r="G7092" s="286">
        <f t="shared" si="2130"/>
        <v>0</v>
      </c>
    </row>
    <row r="7093" spans="1:7" s="229" customFormat="1" ht="24" customHeight="1" x14ac:dyDescent="0.2">
      <c r="A7093" s="224" t="str">
        <f t="shared" si="2126"/>
        <v/>
      </c>
      <c r="B7093" s="222" t="str">
        <f t="shared" si="2127"/>
        <v/>
      </c>
      <c r="C7093" s="223"/>
      <c r="D7093" s="224" t="str">
        <f t="shared" si="2128"/>
        <v/>
      </c>
      <c r="E7093" s="225"/>
      <c r="F7093" s="226">
        <f t="shared" si="2129"/>
        <v>0</v>
      </c>
      <c r="G7093" s="286">
        <f t="shared" si="2130"/>
        <v>0</v>
      </c>
    </row>
    <row r="7094" spans="1:7" s="229" customFormat="1" ht="24" customHeight="1" x14ac:dyDescent="0.2">
      <c r="A7094" s="224" t="str">
        <f t="shared" si="2126"/>
        <v/>
      </c>
      <c r="B7094" s="222" t="str">
        <f t="shared" si="2127"/>
        <v/>
      </c>
      <c r="C7094" s="223"/>
      <c r="D7094" s="224" t="str">
        <f t="shared" si="2128"/>
        <v/>
      </c>
      <c r="E7094" s="225"/>
      <c r="F7094" s="226">
        <f t="shared" si="2129"/>
        <v>0</v>
      </c>
      <c r="G7094" s="286">
        <f t="shared" si="2130"/>
        <v>0</v>
      </c>
    </row>
    <row r="7095" spans="1:7" s="229" customFormat="1" ht="24" customHeight="1" x14ac:dyDescent="0.2">
      <c r="A7095" s="224" t="str">
        <f t="shared" si="2126"/>
        <v/>
      </c>
      <c r="B7095" s="222" t="str">
        <f t="shared" si="2127"/>
        <v/>
      </c>
      <c r="C7095" s="223"/>
      <c r="D7095" s="224" t="str">
        <f t="shared" si="2128"/>
        <v/>
      </c>
      <c r="E7095" s="225"/>
      <c r="F7095" s="226">
        <f t="shared" si="2129"/>
        <v>0</v>
      </c>
      <c r="G7095" s="286">
        <f t="shared" si="2130"/>
        <v>0</v>
      </c>
    </row>
    <row r="7096" spans="1:7" s="229" customFormat="1" ht="24" customHeight="1" x14ac:dyDescent="0.2">
      <c r="A7096" s="224" t="str">
        <f t="shared" si="2126"/>
        <v/>
      </c>
      <c r="B7096" s="222" t="str">
        <f t="shared" si="2127"/>
        <v/>
      </c>
      <c r="C7096" s="223"/>
      <c r="D7096" s="224" t="str">
        <f t="shared" si="2128"/>
        <v/>
      </c>
      <c r="E7096" s="225"/>
      <c r="F7096" s="226">
        <f t="shared" si="2129"/>
        <v>0</v>
      </c>
      <c r="G7096" s="286">
        <f t="shared" si="2130"/>
        <v>0</v>
      </c>
    </row>
    <row r="7097" spans="1:7" ht="24" customHeight="1" x14ac:dyDescent="0.2">
      <c r="A7097" s="290"/>
      <c r="B7097" s="97"/>
      <c r="D7097" s="97"/>
      <c r="E7097" s="98"/>
      <c r="F7097" s="273" t="s">
        <v>33</v>
      </c>
      <c r="G7097" s="288">
        <f>SUBTOTAL(9,G7088:G7096)</f>
        <v>0</v>
      </c>
    </row>
    <row r="7098" spans="1:7" ht="24" customHeight="1" x14ac:dyDescent="0.2">
      <c r="A7098" s="291"/>
      <c r="B7098" s="97"/>
      <c r="D7098" s="97"/>
      <c r="E7098" s="98"/>
      <c r="G7098" s="289"/>
    </row>
    <row r="7099" spans="1:7" ht="24" customHeight="1" x14ac:dyDescent="0.2">
      <c r="A7099" s="292" t="str">
        <f>B7057</f>
        <v/>
      </c>
      <c r="B7099" s="293" t="str">
        <f>C7057</f>
        <v/>
      </c>
      <c r="C7099" s="104"/>
      <c r="D7099" s="104" t="s">
        <v>34</v>
      </c>
      <c r="E7099" s="105"/>
      <c r="F7099" s="295" t="s">
        <v>35</v>
      </c>
      <c r="G7099" s="294">
        <f>SUBTOTAL(9,G7062:G7098)</f>
        <v>0</v>
      </c>
    </row>
    <row r="7101" spans="1:7" ht="24" customHeight="1" x14ac:dyDescent="0.2">
      <c r="A7101" s="274" t="s">
        <v>37</v>
      </c>
      <c r="B7101" s="275"/>
      <c r="C7101" s="275"/>
      <c r="D7101" s="275"/>
      <c r="E7101" s="275"/>
      <c r="F7101" s="275"/>
      <c r="G7101" s="276"/>
    </row>
    <row r="7102" spans="1:7" ht="24" customHeight="1" x14ac:dyDescent="0.2">
      <c r="A7102" s="277" t="s">
        <v>602</v>
      </c>
      <c r="B7102" s="93" t="str">
        <f>Comitente</f>
        <v>DIRECCION PROVINCIAL DE ESPACIOS VERDES</v>
      </c>
      <c r="C7102" s="89"/>
      <c r="D7102" s="94"/>
      <c r="E7102" s="94"/>
      <c r="F7102" s="95"/>
      <c r="G7102" s="278"/>
    </row>
    <row r="7103" spans="1:7" ht="24" customHeight="1" x14ac:dyDescent="0.2">
      <c r="A7103" s="277" t="s">
        <v>603</v>
      </c>
      <c r="B7103" s="93">
        <f>Contratista</f>
        <v>0</v>
      </c>
      <c r="C7103" s="90"/>
      <c r="D7103" s="90"/>
      <c r="E7103" s="90"/>
      <c r="F7103" s="96"/>
      <c r="G7103" s="279"/>
    </row>
    <row r="7104" spans="1:7" ht="24" customHeight="1" x14ac:dyDescent="0.2">
      <c r="A7104" s="277" t="s">
        <v>24</v>
      </c>
      <c r="B7104" s="93" t="str">
        <f>Obra</f>
        <v>MANTENIMIENTO DEL ÁREA VERDE Y SISITEMA DE RIEGO DEL 
PARQUE BELGRANO E INFINITO POR DESCUBRIR - RENGLON 3</v>
      </c>
      <c r="C7104" s="90"/>
      <c r="D7104" s="90"/>
      <c r="E7104" s="90"/>
      <c r="F7104" s="96" t="s">
        <v>38</v>
      </c>
      <c r="G7104" s="280">
        <f>Fecha_Base</f>
        <v>44908</v>
      </c>
    </row>
    <row r="7105" spans="1:123" ht="24" customHeight="1" x14ac:dyDescent="0.2">
      <c r="A7105" s="281" t="s">
        <v>601</v>
      </c>
      <c r="B7105" s="91" t="str">
        <f>Ubicación</f>
        <v>CAPITAL</v>
      </c>
      <c r="C7105" s="91"/>
      <c r="D7105" s="97"/>
      <c r="E7105" s="98"/>
      <c r="G7105" s="282"/>
    </row>
    <row r="7106" spans="1:123" ht="24" customHeight="1" x14ac:dyDescent="0.2">
      <c r="A7106" s="281" t="s">
        <v>39</v>
      </c>
      <c r="B7106" s="100" t="str">
        <f>IFERROR(VALUE(LEFT(B7107,FIND(".",B7107)-1)),"")</f>
        <v/>
      </c>
      <c r="C7106" s="92" t="str">
        <f>IFERROR(VLOOKUP(B7106,Tabla_CyP,2,FALSE),"")</f>
        <v/>
      </c>
      <c r="E7106" s="98"/>
      <c r="G7106" s="282"/>
    </row>
    <row r="7107" spans="1:123" ht="24" customHeight="1" x14ac:dyDescent="0.2">
      <c r="A7107" s="281" t="s">
        <v>25</v>
      </c>
      <c r="B7107" s="101" t="str">
        <f>IFERROR(VLOOKUP(COUNTIF($A$1:A7107,"ANALISIS DE PRECIOS"),Tabla_NumeroItem,2,FALSE),"")</f>
        <v/>
      </c>
      <c r="C7107" s="92" t="str">
        <f>IFERROR(VLOOKUP(B7107,Tabla_CyP,2,FALSE),"")</f>
        <v/>
      </c>
      <c r="D7107" s="97"/>
      <c r="E7107" s="98"/>
      <c r="F7107" s="96" t="s">
        <v>26</v>
      </c>
      <c r="G7107" s="283" t="str">
        <f>IFERROR(VLOOKUP(B7107,Tabla_CyP,4,FALSE),"")</f>
        <v/>
      </c>
    </row>
    <row r="7108" spans="1:123" ht="24" customHeight="1" x14ac:dyDescent="0.2">
      <c r="A7108" s="281"/>
      <c r="B7108" s="91"/>
      <c r="D7108" s="97"/>
      <c r="E7108" s="98"/>
      <c r="G7108" s="282"/>
    </row>
    <row r="7109" spans="1:123" ht="24" customHeight="1" x14ac:dyDescent="0.2">
      <c r="A7109" s="331" t="s">
        <v>507</v>
      </c>
      <c r="B7109" s="332"/>
      <c r="C7109" s="333" t="s">
        <v>0</v>
      </c>
      <c r="D7109" s="333" t="s">
        <v>27</v>
      </c>
      <c r="E7109" s="335" t="s">
        <v>28</v>
      </c>
      <c r="F7109" s="337" t="s">
        <v>29</v>
      </c>
      <c r="G7109" s="337" t="s">
        <v>30</v>
      </c>
    </row>
    <row r="7110" spans="1:123" s="97" customFormat="1" ht="24" customHeight="1" x14ac:dyDescent="0.2">
      <c r="A7110" s="102" t="s">
        <v>508</v>
      </c>
      <c r="B7110" s="102" t="s">
        <v>509</v>
      </c>
      <c r="C7110" s="334"/>
      <c r="D7110" s="334"/>
      <c r="E7110" s="336"/>
      <c r="F7110" s="338"/>
      <c r="G7110" s="338"/>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284"/>
      <c r="B7111" s="103"/>
      <c r="C7111" s="143" t="s">
        <v>604</v>
      </c>
      <c r="D7111" s="104"/>
      <c r="E7111" s="105"/>
      <c r="F7111" s="106"/>
      <c r="G7111" s="285"/>
    </row>
    <row r="7112" spans="1:123" s="229" customFormat="1" ht="24" customHeight="1" x14ac:dyDescent="0.2">
      <c r="A7112" s="224" t="str">
        <f t="shared" ref="A7112:A7125" si="2131">IFERROR(VLOOKUP(C7112,Tabla_Insumos,4,FALSE),"")</f>
        <v/>
      </c>
      <c r="B7112" s="222" t="str">
        <f>IFERROR(VLOOKUP(C7112,Tabla_Insumos,5,FALSE),"")</f>
        <v/>
      </c>
      <c r="C7112" s="223"/>
      <c r="D7112" s="224" t="str">
        <f t="shared" ref="D7112:D7125" si="2132">IFERROR(VLOOKUP(C7112,Tabla_Insumos,2,FALSE),"")</f>
        <v/>
      </c>
      <c r="E7112" s="225"/>
      <c r="F7112" s="226">
        <f t="shared" ref="F7112:F7125" si="2133">IFERROR(VLOOKUP(C7112,Tabla_Insumos,3,FALSE),0)</f>
        <v>0</v>
      </c>
      <c r="G7112" s="286">
        <f>ROUND(E7112*F7112,2)</f>
        <v>0</v>
      </c>
    </row>
    <row r="7113" spans="1:123" s="229" customFormat="1" ht="24" customHeight="1" x14ac:dyDescent="0.2">
      <c r="A7113" s="224" t="str">
        <f t="shared" si="2131"/>
        <v/>
      </c>
      <c r="B7113" s="222" t="str">
        <f t="shared" ref="B7113:B7125" si="2134">IFERROR(VLOOKUP(C7113,Tabla_Insumos,5,FALSE),"")</f>
        <v/>
      </c>
      <c r="C7113" s="223"/>
      <c r="D7113" s="224" t="str">
        <f t="shared" si="2132"/>
        <v/>
      </c>
      <c r="E7113" s="225"/>
      <c r="F7113" s="226">
        <f t="shared" si="2133"/>
        <v>0</v>
      </c>
      <c r="G7113" s="286">
        <f t="shared" ref="G7113:G7125" si="2135">ROUND(E7113*F7113,2)</f>
        <v>0</v>
      </c>
    </row>
    <row r="7114" spans="1:123" s="229" customFormat="1" ht="24" customHeight="1" x14ac:dyDescent="0.2">
      <c r="A7114" s="224" t="str">
        <f t="shared" si="2131"/>
        <v/>
      </c>
      <c r="B7114" s="222" t="str">
        <f t="shared" si="2134"/>
        <v/>
      </c>
      <c r="C7114" s="223"/>
      <c r="D7114" s="224" t="str">
        <f t="shared" si="2132"/>
        <v/>
      </c>
      <c r="E7114" s="225"/>
      <c r="F7114" s="226">
        <f t="shared" si="2133"/>
        <v>0</v>
      </c>
      <c r="G7114" s="286">
        <f t="shared" si="2135"/>
        <v>0</v>
      </c>
    </row>
    <row r="7115" spans="1:123" s="229" customFormat="1" ht="24" customHeight="1" x14ac:dyDescent="0.2">
      <c r="A7115" s="224" t="str">
        <f t="shared" si="2131"/>
        <v/>
      </c>
      <c r="B7115" s="222" t="str">
        <f t="shared" si="2134"/>
        <v/>
      </c>
      <c r="C7115" s="223"/>
      <c r="D7115" s="224" t="str">
        <f t="shared" si="2132"/>
        <v/>
      </c>
      <c r="E7115" s="225"/>
      <c r="F7115" s="226">
        <f t="shared" si="2133"/>
        <v>0</v>
      </c>
      <c r="G7115" s="286">
        <f t="shared" si="2135"/>
        <v>0</v>
      </c>
    </row>
    <row r="7116" spans="1:123" s="229" customFormat="1" ht="24" customHeight="1" x14ac:dyDescent="0.2">
      <c r="A7116" s="224" t="str">
        <f t="shared" si="2131"/>
        <v/>
      </c>
      <c r="B7116" s="222" t="str">
        <f t="shared" si="2134"/>
        <v/>
      </c>
      <c r="C7116" s="223"/>
      <c r="D7116" s="224" t="str">
        <f t="shared" si="2132"/>
        <v/>
      </c>
      <c r="E7116" s="225"/>
      <c r="F7116" s="226">
        <f t="shared" si="2133"/>
        <v>0</v>
      </c>
      <c r="G7116" s="286">
        <f t="shared" si="2135"/>
        <v>0</v>
      </c>
    </row>
    <row r="7117" spans="1:123" s="229" customFormat="1" ht="24" customHeight="1" x14ac:dyDescent="0.2">
      <c r="A7117" s="224" t="str">
        <f t="shared" si="2131"/>
        <v/>
      </c>
      <c r="B7117" s="222" t="str">
        <f t="shared" si="2134"/>
        <v/>
      </c>
      <c r="C7117" s="223"/>
      <c r="D7117" s="224" t="str">
        <f t="shared" si="2132"/>
        <v/>
      </c>
      <c r="E7117" s="225"/>
      <c r="F7117" s="226">
        <f t="shared" si="2133"/>
        <v>0</v>
      </c>
      <c r="G7117" s="286">
        <f t="shared" si="2135"/>
        <v>0</v>
      </c>
    </row>
    <row r="7118" spans="1:123" s="229" customFormat="1" ht="24" customHeight="1" x14ac:dyDescent="0.2">
      <c r="A7118" s="224" t="str">
        <f t="shared" si="2131"/>
        <v/>
      </c>
      <c r="B7118" s="222" t="str">
        <f t="shared" si="2134"/>
        <v/>
      </c>
      <c r="C7118" s="223"/>
      <c r="D7118" s="224" t="str">
        <f t="shared" si="2132"/>
        <v/>
      </c>
      <c r="E7118" s="225"/>
      <c r="F7118" s="226">
        <f t="shared" si="2133"/>
        <v>0</v>
      </c>
      <c r="G7118" s="286">
        <f t="shared" si="2135"/>
        <v>0</v>
      </c>
    </row>
    <row r="7119" spans="1:123" s="229" customFormat="1" ht="24" customHeight="1" x14ac:dyDescent="0.2">
      <c r="A7119" s="224" t="str">
        <f t="shared" si="2131"/>
        <v/>
      </c>
      <c r="B7119" s="222" t="str">
        <f t="shared" si="2134"/>
        <v/>
      </c>
      <c r="C7119" s="223"/>
      <c r="D7119" s="224" t="str">
        <f t="shared" si="2132"/>
        <v/>
      </c>
      <c r="E7119" s="225"/>
      <c r="F7119" s="226">
        <f t="shared" si="2133"/>
        <v>0</v>
      </c>
      <c r="G7119" s="286">
        <f t="shared" si="2135"/>
        <v>0</v>
      </c>
    </row>
    <row r="7120" spans="1:123" s="229" customFormat="1" ht="24" customHeight="1" x14ac:dyDescent="0.2">
      <c r="A7120" s="224" t="str">
        <f t="shared" si="2131"/>
        <v/>
      </c>
      <c r="B7120" s="222" t="str">
        <f t="shared" si="2134"/>
        <v/>
      </c>
      <c r="C7120" s="223"/>
      <c r="D7120" s="224" t="str">
        <f t="shared" si="2132"/>
        <v/>
      </c>
      <c r="E7120" s="225"/>
      <c r="F7120" s="226">
        <f t="shared" si="2133"/>
        <v>0</v>
      </c>
      <c r="G7120" s="286">
        <f t="shared" si="2135"/>
        <v>0</v>
      </c>
    </row>
    <row r="7121" spans="1:7" s="229" customFormat="1" ht="24" customHeight="1" x14ac:dyDescent="0.2">
      <c r="A7121" s="224" t="str">
        <f t="shared" si="2131"/>
        <v/>
      </c>
      <c r="B7121" s="222" t="str">
        <f t="shared" si="2134"/>
        <v/>
      </c>
      <c r="C7121" s="223"/>
      <c r="D7121" s="224" t="str">
        <f t="shared" si="2132"/>
        <v/>
      </c>
      <c r="E7121" s="225"/>
      <c r="F7121" s="226">
        <f t="shared" si="2133"/>
        <v>0</v>
      </c>
      <c r="G7121" s="286">
        <f t="shared" si="2135"/>
        <v>0</v>
      </c>
    </row>
    <row r="7122" spans="1:7" s="229" customFormat="1" ht="24" customHeight="1" x14ac:dyDescent="0.2">
      <c r="A7122" s="224" t="str">
        <f t="shared" si="2131"/>
        <v/>
      </c>
      <c r="B7122" s="222" t="str">
        <f t="shared" si="2134"/>
        <v/>
      </c>
      <c r="C7122" s="223"/>
      <c r="D7122" s="224" t="str">
        <f t="shared" si="2132"/>
        <v/>
      </c>
      <c r="E7122" s="225"/>
      <c r="F7122" s="226">
        <f t="shared" si="2133"/>
        <v>0</v>
      </c>
      <c r="G7122" s="286">
        <f t="shared" si="2135"/>
        <v>0</v>
      </c>
    </row>
    <row r="7123" spans="1:7" s="229" customFormat="1" ht="24" customHeight="1" x14ac:dyDescent="0.2">
      <c r="A7123" s="224" t="str">
        <f t="shared" si="2131"/>
        <v/>
      </c>
      <c r="B7123" s="222" t="str">
        <f t="shared" si="2134"/>
        <v/>
      </c>
      <c r="C7123" s="223"/>
      <c r="D7123" s="224" t="str">
        <f t="shared" si="2132"/>
        <v/>
      </c>
      <c r="E7123" s="225"/>
      <c r="F7123" s="226">
        <f t="shared" si="2133"/>
        <v>0</v>
      </c>
      <c r="G7123" s="286">
        <f t="shared" si="2135"/>
        <v>0</v>
      </c>
    </row>
    <row r="7124" spans="1:7" s="229" customFormat="1" ht="24" customHeight="1" x14ac:dyDescent="0.2">
      <c r="A7124" s="224" t="str">
        <f t="shared" si="2131"/>
        <v/>
      </c>
      <c r="B7124" s="222" t="str">
        <f t="shared" si="2134"/>
        <v/>
      </c>
      <c r="C7124" s="223"/>
      <c r="D7124" s="224" t="str">
        <f t="shared" si="2132"/>
        <v/>
      </c>
      <c r="E7124" s="225"/>
      <c r="F7124" s="226">
        <f t="shared" si="2133"/>
        <v>0</v>
      </c>
      <c r="G7124" s="286">
        <f t="shared" si="2135"/>
        <v>0</v>
      </c>
    </row>
    <row r="7125" spans="1:7" s="229" customFormat="1" ht="24" customHeight="1" x14ac:dyDescent="0.2">
      <c r="A7125" s="224" t="str">
        <f t="shared" si="2131"/>
        <v/>
      </c>
      <c r="B7125" s="222" t="str">
        <f t="shared" si="2134"/>
        <v/>
      </c>
      <c r="C7125" s="223"/>
      <c r="D7125" s="224" t="str">
        <f t="shared" si="2132"/>
        <v/>
      </c>
      <c r="E7125" s="225"/>
      <c r="F7125" s="227">
        <f t="shared" si="2133"/>
        <v>0</v>
      </c>
      <c r="G7125" s="286">
        <f t="shared" si="2135"/>
        <v>0</v>
      </c>
    </row>
    <row r="7126" spans="1:7" ht="24" customHeight="1" x14ac:dyDescent="0.2">
      <c r="A7126" s="287"/>
      <c r="D7126" s="97"/>
      <c r="E7126" s="98"/>
      <c r="F7126" s="273" t="s">
        <v>31</v>
      </c>
      <c r="G7126" s="288">
        <f>SUBTOTAL(9,G7112:G7125)</f>
        <v>0</v>
      </c>
    </row>
    <row r="7127" spans="1:7" ht="24" customHeight="1" x14ac:dyDescent="0.2">
      <c r="A7127" s="287"/>
      <c r="C7127" s="107" t="s">
        <v>605</v>
      </c>
      <c r="D7127" s="97"/>
      <c r="E7127" s="98"/>
      <c r="G7127" s="289"/>
    </row>
    <row r="7128" spans="1:7" s="229" customFormat="1" ht="24" customHeight="1" x14ac:dyDescent="0.2">
      <c r="A7128" s="224" t="str">
        <f t="shared" ref="A7128:A7135" si="2136">IFERROR(VLOOKUP(C7128,Tabla_Insumos,4,FALSE),"")</f>
        <v/>
      </c>
      <c r="B7128" s="222">
        <f t="shared" ref="B7128:B7135" si="2137">IFERROR(VLOOKUP(A7128,Tabla_Indices,5,FALSE),"")</f>
        <v>0</v>
      </c>
      <c r="C7128" s="223"/>
      <c r="D7128" s="224" t="str">
        <f t="shared" ref="D7128:D7135" si="2138">IFERROR(VLOOKUP(C7128,Tabla_Insumos,2,FALSE),"")</f>
        <v/>
      </c>
      <c r="E7128" s="225"/>
      <c r="F7128" s="228">
        <f t="shared" ref="F7128:F7135" si="2139">IFERROR(VLOOKUP(C7128,Tabla_Insumos,3,FALSE),0)</f>
        <v>0</v>
      </c>
      <c r="G7128" s="286">
        <f>ROUND(E7128*F7128,2)</f>
        <v>0</v>
      </c>
    </row>
    <row r="7129" spans="1:7" s="229" customFormat="1" ht="24" customHeight="1" x14ac:dyDescent="0.2">
      <c r="A7129" s="224" t="str">
        <f t="shared" si="2136"/>
        <v/>
      </c>
      <c r="B7129" s="222">
        <f t="shared" si="2137"/>
        <v>0</v>
      </c>
      <c r="C7129" s="223"/>
      <c r="D7129" s="224" t="str">
        <f t="shared" si="2138"/>
        <v/>
      </c>
      <c r="E7129" s="225"/>
      <c r="F7129" s="228">
        <f t="shared" si="2139"/>
        <v>0</v>
      </c>
      <c r="G7129" s="286">
        <f>ROUND(E7129*F7129,2)</f>
        <v>0</v>
      </c>
    </row>
    <row r="7130" spans="1:7" s="229" customFormat="1" ht="24" customHeight="1" x14ac:dyDescent="0.2">
      <c r="A7130" s="224" t="str">
        <f t="shared" si="2136"/>
        <v/>
      </c>
      <c r="B7130" s="222">
        <f t="shared" si="2137"/>
        <v>0</v>
      </c>
      <c r="C7130" s="223"/>
      <c r="D7130" s="224" t="str">
        <f t="shared" si="2138"/>
        <v/>
      </c>
      <c r="E7130" s="225"/>
      <c r="F7130" s="228">
        <f t="shared" si="2139"/>
        <v>0</v>
      </c>
      <c r="G7130" s="286">
        <f t="shared" ref="G7130:G7135" si="2140">ROUND(E7130*F7130,2)</f>
        <v>0</v>
      </c>
    </row>
    <row r="7131" spans="1:7" s="229" customFormat="1" ht="24" customHeight="1" x14ac:dyDescent="0.2">
      <c r="A7131" s="224" t="str">
        <f t="shared" si="2136"/>
        <v/>
      </c>
      <c r="B7131" s="222">
        <f t="shared" si="2137"/>
        <v>0</v>
      </c>
      <c r="C7131" s="223"/>
      <c r="D7131" s="224" t="str">
        <f t="shared" si="2138"/>
        <v/>
      </c>
      <c r="E7131" s="225"/>
      <c r="F7131" s="228">
        <f t="shared" si="2139"/>
        <v>0</v>
      </c>
      <c r="G7131" s="286">
        <f t="shared" si="2140"/>
        <v>0</v>
      </c>
    </row>
    <row r="7132" spans="1:7" s="229" customFormat="1" ht="24" customHeight="1" x14ac:dyDescent="0.2">
      <c r="A7132" s="224" t="str">
        <f t="shared" si="2136"/>
        <v/>
      </c>
      <c r="B7132" s="222">
        <f t="shared" si="2137"/>
        <v>0</v>
      </c>
      <c r="C7132" s="223"/>
      <c r="D7132" s="224" t="str">
        <f t="shared" si="2138"/>
        <v/>
      </c>
      <c r="E7132" s="225"/>
      <c r="F7132" s="226">
        <f t="shared" si="2139"/>
        <v>0</v>
      </c>
      <c r="G7132" s="286">
        <f t="shared" si="2140"/>
        <v>0</v>
      </c>
    </row>
    <row r="7133" spans="1:7" s="229" customFormat="1" ht="24" customHeight="1" x14ac:dyDescent="0.2">
      <c r="A7133" s="224" t="str">
        <f t="shared" si="2136"/>
        <v/>
      </c>
      <c r="B7133" s="222">
        <f t="shared" si="2137"/>
        <v>0</v>
      </c>
      <c r="C7133" s="223"/>
      <c r="D7133" s="224" t="str">
        <f t="shared" si="2138"/>
        <v/>
      </c>
      <c r="E7133" s="225"/>
      <c r="F7133" s="226">
        <f t="shared" si="2139"/>
        <v>0</v>
      </c>
      <c r="G7133" s="286">
        <f t="shared" si="2140"/>
        <v>0</v>
      </c>
    </row>
    <row r="7134" spans="1:7" s="229" customFormat="1" ht="24" customHeight="1" x14ac:dyDescent="0.2">
      <c r="A7134" s="224" t="str">
        <f t="shared" si="2136"/>
        <v/>
      </c>
      <c r="B7134" s="222">
        <f t="shared" si="2137"/>
        <v>0</v>
      </c>
      <c r="C7134" s="223"/>
      <c r="D7134" s="224" t="str">
        <f t="shared" si="2138"/>
        <v/>
      </c>
      <c r="E7134" s="225"/>
      <c r="F7134" s="226">
        <f t="shared" si="2139"/>
        <v>0</v>
      </c>
      <c r="G7134" s="286">
        <f t="shared" si="2140"/>
        <v>0</v>
      </c>
    </row>
    <row r="7135" spans="1:7" s="229" customFormat="1" ht="24" customHeight="1" x14ac:dyDescent="0.2">
      <c r="A7135" s="224" t="str">
        <f t="shared" si="2136"/>
        <v/>
      </c>
      <c r="B7135" s="222">
        <f t="shared" si="2137"/>
        <v>0</v>
      </c>
      <c r="C7135" s="223"/>
      <c r="D7135" s="224" t="str">
        <f t="shared" si="2138"/>
        <v/>
      </c>
      <c r="E7135" s="225"/>
      <c r="F7135" s="226">
        <f t="shared" si="2139"/>
        <v>0</v>
      </c>
      <c r="G7135" s="286">
        <f t="shared" si="2140"/>
        <v>0</v>
      </c>
    </row>
    <row r="7136" spans="1:7" ht="24" customHeight="1" x14ac:dyDescent="0.2">
      <c r="A7136" s="287"/>
      <c r="D7136" s="97"/>
      <c r="E7136" s="98"/>
      <c r="F7136" s="273" t="s">
        <v>32</v>
      </c>
      <c r="G7136" s="288">
        <f>SUBTOTAL(9,G7128:G7135)</f>
        <v>0</v>
      </c>
    </row>
    <row r="7137" spans="1:7" ht="24" customHeight="1" x14ac:dyDescent="0.2">
      <c r="A7137" s="287"/>
      <c r="C7137" s="107" t="s">
        <v>606</v>
      </c>
      <c r="D7137" s="97"/>
      <c r="E7137" s="98"/>
      <c r="G7137" s="289"/>
    </row>
    <row r="7138" spans="1:7" s="229" customFormat="1" ht="24" customHeight="1" x14ac:dyDescent="0.2">
      <c r="A7138" s="224" t="str">
        <f t="shared" ref="A7138:A7146" si="2141">IFERROR(VLOOKUP(C7138,Tabla_Insumos,4,FALSE),"")</f>
        <v/>
      </c>
      <c r="B7138" s="222" t="str">
        <f t="shared" ref="B7138:B7146" si="2142">IFERROR(VLOOKUP(C7138,Tabla_Insumos,5,FALSE),"")</f>
        <v/>
      </c>
      <c r="C7138" s="223"/>
      <c r="D7138" s="224" t="str">
        <f t="shared" ref="D7138:D7146" si="2143">IFERROR(VLOOKUP(C7138,Tabla_Insumos,2,FALSE),"")</f>
        <v/>
      </c>
      <c r="E7138" s="225"/>
      <c r="F7138" s="226">
        <f t="shared" ref="F7138:F7146" si="2144">IFERROR(VLOOKUP(C7138,Tabla_Insumos,3,FALSE),0)</f>
        <v>0</v>
      </c>
      <c r="G7138" s="286">
        <f t="shared" ref="G7138:G7146" si="2145">ROUND(E7138*F7138,2)</f>
        <v>0</v>
      </c>
    </row>
    <row r="7139" spans="1:7" s="229" customFormat="1" ht="24" customHeight="1" x14ac:dyDescent="0.2">
      <c r="A7139" s="224" t="str">
        <f t="shared" si="2141"/>
        <v/>
      </c>
      <c r="B7139" s="222" t="str">
        <f t="shared" si="2142"/>
        <v/>
      </c>
      <c r="C7139" s="223"/>
      <c r="D7139" s="224" t="str">
        <f t="shared" si="2143"/>
        <v/>
      </c>
      <c r="E7139" s="225"/>
      <c r="F7139" s="226">
        <f t="shared" si="2144"/>
        <v>0</v>
      </c>
      <c r="G7139" s="286">
        <f t="shared" si="2145"/>
        <v>0</v>
      </c>
    </row>
    <row r="7140" spans="1:7" s="229" customFormat="1" ht="24" customHeight="1" x14ac:dyDescent="0.2">
      <c r="A7140" s="224" t="str">
        <f t="shared" si="2141"/>
        <v/>
      </c>
      <c r="B7140" s="222" t="str">
        <f t="shared" si="2142"/>
        <v/>
      </c>
      <c r="C7140" s="223"/>
      <c r="D7140" s="224" t="str">
        <f t="shared" si="2143"/>
        <v/>
      </c>
      <c r="E7140" s="225"/>
      <c r="F7140" s="226">
        <f t="shared" si="2144"/>
        <v>0</v>
      </c>
      <c r="G7140" s="286">
        <f t="shared" si="2145"/>
        <v>0</v>
      </c>
    </row>
    <row r="7141" spans="1:7" s="229" customFormat="1" ht="24" customHeight="1" x14ac:dyDescent="0.2">
      <c r="A7141" s="224" t="str">
        <f t="shared" si="2141"/>
        <v/>
      </c>
      <c r="B7141" s="222" t="str">
        <f t="shared" si="2142"/>
        <v/>
      </c>
      <c r="C7141" s="223"/>
      <c r="D7141" s="224" t="str">
        <f t="shared" si="2143"/>
        <v/>
      </c>
      <c r="E7141" s="225"/>
      <c r="F7141" s="226">
        <f t="shared" si="2144"/>
        <v>0</v>
      </c>
      <c r="G7141" s="286">
        <f t="shared" si="2145"/>
        <v>0</v>
      </c>
    </row>
    <row r="7142" spans="1:7" s="229" customFormat="1" ht="24" customHeight="1" x14ac:dyDescent="0.2">
      <c r="A7142" s="224" t="str">
        <f t="shared" si="2141"/>
        <v/>
      </c>
      <c r="B7142" s="222" t="str">
        <f t="shared" si="2142"/>
        <v/>
      </c>
      <c r="C7142" s="223"/>
      <c r="D7142" s="224" t="str">
        <f t="shared" si="2143"/>
        <v/>
      </c>
      <c r="E7142" s="225"/>
      <c r="F7142" s="226">
        <f t="shared" si="2144"/>
        <v>0</v>
      </c>
      <c r="G7142" s="286">
        <f t="shared" si="2145"/>
        <v>0</v>
      </c>
    </row>
    <row r="7143" spans="1:7" s="229" customFormat="1" ht="24" customHeight="1" x14ac:dyDescent="0.2">
      <c r="A7143" s="224" t="str">
        <f t="shared" si="2141"/>
        <v/>
      </c>
      <c r="B7143" s="222" t="str">
        <f t="shared" si="2142"/>
        <v/>
      </c>
      <c r="C7143" s="223"/>
      <c r="D7143" s="224" t="str">
        <f t="shared" si="2143"/>
        <v/>
      </c>
      <c r="E7143" s="225"/>
      <c r="F7143" s="226">
        <f t="shared" si="2144"/>
        <v>0</v>
      </c>
      <c r="G7143" s="286">
        <f t="shared" si="2145"/>
        <v>0</v>
      </c>
    </row>
    <row r="7144" spans="1:7" s="229" customFormat="1" ht="24" customHeight="1" x14ac:dyDescent="0.2">
      <c r="A7144" s="224" t="str">
        <f t="shared" si="2141"/>
        <v/>
      </c>
      <c r="B7144" s="222" t="str">
        <f t="shared" si="2142"/>
        <v/>
      </c>
      <c r="C7144" s="223"/>
      <c r="D7144" s="224" t="str">
        <f t="shared" si="2143"/>
        <v/>
      </c>
      <c r="E7144" s="225"/>
      <c r="F7144" s="226">
        <f t="shared" si="2144"/>
        <v>0</v>
      </c>
      <c r="G7144" s="286">
        <f t="shared" si="2145"/>
        <v>0</v>
      </c>
    </row>
    <row r="7145" spans="1:7" s="229" customFormat="1" ht="24" customHeight="1" x14ac:dyDescent="0.2">
      <c r="A7145" s="224" t="str">
        <f t="shared" si="2141"/>
        <v/>
      </c>
      <c r="B7145" s="222" t="str">
        <f t="shared" si="2142"/>
        <v/>
      </c>
      <c r="C7145" s="223"/>
      <c r="D7145" s="224" t="str">
        <f t="shared" si="2143"/>
        <v/>
      </c>
      <c r="E7145" s="225"/>
      <c r="F7145" s="226">
        <f t="shared" si="2144"/>
        <v>0</v>
      </c>
      <c r="G7145" s="286">
        <f t="shared" si="2145"/>
        <v>0</v>
      </c>
    </row>
    <row r="7146" spans="1:7" s="229" customFormat="1" ht="24" customHeight="1" x14ac:dyDescent="0.2">
      <c r="A7146" s="224" t="str">
        <f t="shared" si="2141"/>
        <v/>
      </c>
      <c r="B7146" s="222" t="str">
        <f t="shared" si="2142"/>
        <v/>
      </c>
      <c r="C7146" s="223"/>
      <c r="D7146" s="224" t="str">
        <f t="shared" si="2143"/>
        <v/>
      </c>
      <c r="E7146" s="225"/>
      <c r="F7146" s="226">
        <f t="shared" si="2144"/>
        <v>0</v>
      </c>
      <c r="G7146" s="286">
        <f t="shared" si="2145"/>
        <v>0</v>
      </c>
    </row>
    <row r="7147" spans="1:7" ht="24" customHeight="1" x14ac:dyDescent="0.2">
      <c r="A7147" s="290"/>
      <c r="B7147" s="97"/>
      <c r="D7147" s="97"/>
      <c r="E7147" s="98"/>
      <c r="F7147" s="273" t="s">
        <v>33</v>
      </c>
      <c r="G7147" s="288">
        <f>SUBTOTAL(9,G7138:G7146)</f>
        <v>0</v>
      </c>
    </row>
    <row r="7148" spans="1:7" ht="24" customHeight="1" x14ac:dyDescent="0.2">
      <c r="A7148" s="291"/>
      <c r="B7148" s="97"/>
      <c r="D7148" s="97"/>
      <c r="E7148" s="98"/>
      <c r="G7148" s="289"/>
    </row>
    <row r="7149" spans="1:7" ht="24" customHeight="1" x14ac:dyDescent="0.2">
      <c r="A7149" s="292" t="str">
        <f>B7107</f>
        <v/>
      </c>
      <c r="B7149" s="293" t="str">
        <f>C7107</f>
        <v/>
      </c>
      <c r="C7149" s="104"/>
      <c r="D7149" s="104" t="s">
        <v>34</v>
      </c>
      <c r="E7149" s="105"/>
      <c r="F7149" s="295" t="s">
        <v>35</v>
      </c>
      <c r="G7149" s="294">
        <f>SUBTOTAL(9,G7112:G7148)</f>
        <v>0</v>
      </c>
    </row>
    <row r="7151" spans="1:7" ht="24" customHeight="1" x14ac:dyDescent="0.2">
      <c r="A7151" s="274" t="s">
        <v>37</v>
      </c>
      <c r="B7151" s="275"/>
      <c r="C7151" s="275"/>
      <c r="D7151" s="275"/>
      <c r="E7151" s="275"/>
      <c r="F7151" s="275"/>
      <c r="G7151" s="276"/>
    </row>
    <row r="7152" spans="1:7" ht="24" customHeight="1" x14ac:dyDescent="0.2">
      <c r="A7152" s="277" t="s">
        <v>602</v>
      </c>
      <c r="B7152" s="93" t="str">
        <f>Comitente</f>
        <v>DIRECCION PROVINCIAL DE ESPACIOS VERDES</v>
      </c>
      <c r="C7152" s="89"/>
      <c r="D7152" s="94"/>
      <c r="E7152" s="94"/>
      <c r="F7152" s="95"/>
      <c r="G7152" s="278"/>
    </row>
    <row r="7153" spans="1:123" ht="24" customHeight="1" x14ac:dyDescent="0.2">
      <c r="A7153" s="277" t="s">
        <v>603</v>
      </c>
      <c r="B7153" s="93">
        <f>Contratista</f>
        <v>0</v>
      </c>
      <c r="C7153" s="90"/>
      <c r="D7153" s="90"/>
      <c r="E7153" s="90"/>
      <c r="F7153" s="96"/>
      <c r="G7153" s="279"/>
    </row>
    <row r="7154" spans="1:123" ht="24" customHeight="1" x14ac:dyDescent="0.2">
      <c r="A7154" s="277" t="s">
        <v>24</v>
      </c>
      <c r="B7154" s="93" t="str">
        <f>Obra</f>
        <v>MANTENIMIENTO DEL ÁREA VERDE Y SISITEMA DE RIEGO DEL 
PARQUE BELGRANO E INFINITO POR DESCUBRIR - RENGLON 3</v>
      </c>
      <c r="C7154" s="90"/>
      <c r="D7154" s="90"/>
      <c r="E7154" s="90"/>
      <c r="F7154" s="96" t="s">
        <v>38</v>
      </c>
      <c r="G7154" s="280">
        <f>Fecha_Base</f>
        <v>44908</v>
      </c>
    </row>
    <row r="7155" spans="1:123" ht="24" customHeight="1" x14ac:dyDescent="0.2">
      <c r="A7155" s="281" t="s">
        <v>601</v>
      </c>
      <c r="B7155" s="91" t="str">
        <f>Ubicación</f>
        <v>CAPITAL</v>
      </c>
      <c r="C7155" s="91"/>
      <c r="D7155" s="97"/>
      <c r="E7155" s="98"/>
      <c r="G7155" s="282"/>
    </row>
    <row r="7156" spans="1:123" ht="24" customHeight="1" x14ac:dyDescent="0.2">
      <c r="A7156" s="281" t="s">
        <v>39</v>
      </c>
      <c r="B7156" s="100" t="str">
        <f>IFERROR(VALUE(LEFT(B7157,FIND(".",B7157)-1)),"")</f>
        <v/>
      </c>
      <c r="C7156" s="92" t="str">
        <f>IFERROR(VLOOKUP(B7156,Tabla_CyP,2,FALSE),"")</f>
        <v/>
      </c>
      <c r="E7156" s="98"/>
      <c r="G7156" s="282"/>
    </row>
    <row r="7157" spans="1:123" ht="24" customHeight="1" x14ac:dyDescent="0.2">
      <c r="A7157" s="281" t="s">
        <v>25</v>
      </c>
      <c r="B7157" s="101" t="str">
        <f>IFERROR(VLOOKUP(COUNTIF($A$1:A7157,"ANALISIS DE PRECIOS"),Tabla_NumeroItem,2,FALSE),"")</f>
        <v/>
      </c>
      <c r="C7157" s="92" t="str">
        <f>IFERROR(VLOOKUP(B7157,Tabla_CyP,2,FALSE),"")</f>
        <v/>
      </c>
      <c r="D7157" s="97"/>
      <c r="E7157" s="98"/>
      <c r="F7157" s="96" t="s">
        <v>26</v>
      </c>
      <c r="G7157" s="283" t="str">
        <f>IFERROR(VLOOKUP(B7157,Tabla_CyP,4,FALSE),"")</f>
        <v/>
      </c>
    </row>
    <row r="7158" spans="1:123" ht="24" customHeight="1" x14ac:dyDescent="0.2">
      <c r="A7158" s="281"/>
      <c r="B7158" s="91"/>
      <c r="D7158" s="97"/>
      <c r="E7158" s="98"/>
      <c r="G7158" s="282"/>
    </row>
    <row r="7159" spans="1:123" ht="24" customHeight="1" x14ac:dyDescent="0.2">
      <c r="A7159" s="331" t="s">
        <v>507</v>
      </c>
      <c r="B7159" s="332"/>
      <c r="C7159" s="333" t="s">
        <v>0</v>
      </c>
      <c r="D7159" s="333" t="s">
        <v>27</v>
      </c>
      <c r="E7159" s="335" t="s">
        <v>28</v>
      </c>
      <c r="F7159" s="337" t="s">
        <v>29</v>
      </c>
      <c r="G7159" s="337" t="s">
        <v>30</v>
      </c>
    </row>
    <row r="7160" spans="1:123" s="97" customFormat="1" ht="24" customHeight="1" x14ac:dyDescent="0.2">
      <c r="A7160" s="102" t="s">
        <v>508</v>
      </c>
      <c r="B7160" s="102" t="s">
        <v>509</v>
      </c>
      <c r="C7160" s="334"/>
      <c r="D7160" s="334"/>
      <c r="E7160" s="336"/>
      <c r="F7160" s="338"/>
      <c r="G7160" s="338"/>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284"/>
      <c r="B7161" s="103"/>
      <c r="C7161" s="143" t="s">
        <v>604</v>
      </c>
      <c r="D7161" s="104"/>
      <c r="E7161" s="105"/>
      <c r="F7161" s="106"/>
      <c r="G7161" s="285"/>
    </row>
    <row r="7162" spans="1:123" s="229" customFormat="1" ht="24" customHeight="1" x14ac:dyDescent="0.2">
      <c r="A7162" s="224" t="str">
        <f t="shared" ref="A7162:A7175" si="2146">IFERROR(VLOOKUP(C7162,Tabla_Insumos,4,FALSE),"")</f>
        <v/>
      </c>
      <c r="B7162" s="222" t="str">
        <f>IFERROR(VLOOKUP(C7162,Tabla_Insumos,5,FALSE),"")</f>
        <v/>
      </c>
      <c r="C7162" s="223"/>
      <c r="D7162" s="224" t="str">
        <f t="shared" ref="D7162:D7175" si="2147">IFERROR(VLOOKUP(C7162,Tabla_Insumos,2,FALSE),"")</f>
        <v/>
      </c>
      <c r="E7162" s="225"/>
      <c r="F7162" s="226">
        <f t="shared" ref="F7162:F7175" si="2148">IFERROR(VLOOKUP(C7162,Tabla_Insumos,3,FALSE),0)</f>
        <v>0</v>
      </c>
      <c r="G7162" s="286">
        <f>ROUND(E7162*F7162,2)</f>
        <v>0</v>
      </c>
    </row>
    <row r="7163" spans="1:123" s="229" customFormat="1" ht="24" customHeight="1" x14ac:dyDescent="0.2">
      <c r="A7163" s="224" t="str">
        <f t="shared" si="2146"/>
        <v/>
      </c>
      <c r="B7163" s="222" t="str">
        <f t="shared" ref="B7163:B7175" si="2149">IFERROR(VLOOKUP(C7163,Tabla_Insumos,5,FALSE),"")</f>
        <v/>
      </c>
      <c r="C7163" s="223"/>
      <c r="D7163" s="224" t="str">
        <f t="shared" si="2147"/>
        <v/>
      </c>
      <c r="E7163" s="225"/>
      <c r="F7163" s="226">
        <f t="shared" si="2148"/>
        <v>0</v>
      </c>
      <c r="G7163" s="286">
        <f t="shared" ref="G7163:G7175" si="2150">ROUND(E7163*F7163,2)</f>
        <v>0</v>
      </c>
    </row>
    <row r="7164" spans="1:123" s="229" customFormat="1" ht="24" customHeight="1" x14ac:dyDescent="0.2">
      <c r="A7164" s="224" t="str">
        <f t="shared" si="2146"/>
        <v/>
      </c>
      <c r="B7164" s="222" t="str">
        <f t="shared" si="2149"/>
        <v/>
      </c>
      <c r="C7164" s="223"/>
      <c r="D7164" s="224" t="str">
        <f t="shared" si="2147"/>
        <v/>
      </c>
      <c r="E7164" s="225"/>
      <c r="F7164" s="226">
        <f t="shared" si="2148"/>
        <v>0</v>
      </c>
      <c r="G7164" s="286">
        <f t="shared" si="2150"/>
        <v>0</v>
      </c>
    </row>
    <row r="7165" spans="1:123" s="229" customFormat="1" ht="24" customHeight="1" x14ac:dyDescent="0.2">
      <c r="A7165" s="224" t="str">
        <f t="shared" si="2146"/>
        <v/>
      </c>
      <c r="B7165" s="222" t="str">
        <f t="shared" si="2149"/>
        <v/>
      </c>
      <c r="C7165" s="223"/>
      <c r="D7165" s="224" t="str">
        <f t="shared" si="2147"/>
        <v/>
      </c>
      <c r="E7165" s="225"/>
      <c r="F7165" s="226">
        <f t="shared" si="2148"/>
        <v>0</v>
      </c>
      <c r="G7165" s="286">
        <f t="shared" si="2150"/>
        <v>0</v>
      </c>
    </row>
    <row r="7166" spans="1:123" s="229" customFormat="1" ht="24" customHeight="1" x14ac:dyDescent="0.2">
      <c r="A7166" s="224" t="str">
        <f t="shared" si="2146"/>
        <v/>
      </c>
      <c r="B7166" s="222" t="str">
        <f t="shared" si="2149"/>
        <v/>
      </c>
      <c r="C7166" s="223"/>
      <c r="D7166" s="224" t="str">
        <f t="shared" si="2147"/>
        <v/>
      </c>
      <c r="E7166" s="225"/>
      <c r="F7166" s="226">
        <f t="shared" si="2148"/>
        <v>0</v>
      </c>
      <c r="G7166" s="286">
        <f t="shared" si="2150"/>
        <v>0</v>
      </c>
    </row>
    <row r="7167" spans="1:123" s="229" customFormat="1" ht="24" customHeight="1" x14ac:dyDescent="0.2">
      <c r="A7167" s="224" t="str">
        <f t="shared" si="2146"/>
        <v/>
      </c>
      <c r="B7167" s="222" t="str">
        <f t="shared" si="2149"/>
        <v/>
      </c>
      <c r="C7167" s="223"/>
      <c r="D7167" s="224" t="str">
        <f t="shared" si="2147"/>
        <v/>
      </c>
      <c r="E7167" s="225"/>
      <c r="F7167" s="226">
        <f t="shared" si="2148"/>
        <v>0</v>
      </c>
      <c r="G7167" s="286">
        <f t="shared" si="2150"/>
        <v>0</v>
      </c>
    </row>
    <row r="7168" spans="1:123" s="229" customFormat="1" ht="24" customHeight="1" x14ac:dyDescent="0.2">
      <c r="A7168" s="224" t="str">
        <f t="shared" si="2146"/>
        <v/>
      </c>
      <c r="B7168" s="222" t="str">
        <f t="shared" si="2149"/>
        <v/>
      </c>
      <c r="C7168" s="223"/>
      <c r="D7168" s="224" t="str">
        <f t="shared" si="2147"/>
        <v/>
      </c>
      <c r="E7168" s="225"/>
      <c r="F7168" s="226">
        <f t="shared" si="2148"/>
        <v>0</v>
      </c>
      <c r="G7168" s="286">
        <f t="shared" si="2150"/>
        <v>0</v>
      </c>
    </row>
    <row r="7169" spans="1:7" s="229" customFormat="1" ht="24" customHeight="1" x14ac:dyDescent="0.2">
      <c r="A7169" s="224" t="str">
        <f t="shared" si="2146"/>
        <v/>
      </c>
      <c r="B7169" s="222" t="str">
        <f t="shared" si="2149"/>
        <v/>
      </c>
      <c r="C7169" s="223"/>
      <c r="D7169" s="224" t="str">
        <f t="shared" si="2147"/>
        <v/>
      </c>
      <c r="E7169" s="225"/>
      <c r="F7169" s="226">
        <f t="shared" si="2148"/>
        <v>0</v>
      </c>
      <c r="G7169" s="286">
        <f t="shared" si="2150"/>
        <v>0</v>
      </c>
    </row>
    <row r="7170" spans="1:7" s="229" customFormat="1" ht="24" customHeight="1" x14ac:dyDescent="0.2">
      <c r="A7170" s="224" t="str">
        <f t="shared" si="2146"/>
        <v/>
      </c>
      <c r="B7170" s="222" t="str">
        <f t="shared" si="2149"/>
        <v/>
      </c>
      <c r="C7170" s="223"/>
      <c r="D7170" s="224" t="str">
        <f t="shared" si="2147"/>
        <v/>
      </c>
      <c r="E7170" s="225"/>
      <c r="F7170" s="226">
        <f t="shared" si="2148"/>
        <v>0</v>
      </c>
      <c r="G7170" s="286">
        <f t="shared" si="2150"/>
        <v>0</v>
      </c>
    </row>
    <row r="7171" spans="1:7" s="229" customFormat="1" ht="24" customHeight="1" x14ac:dyDescent="0.2">
      <c r="A7171" s="224" t="str">
        <f t="shared" si="2146"/>
        <v/>
      </c>
      <c r="B7171" s="222" t="str">
        <f t="shared" si="2149"/>
        <v/>
      </c>
      <c r="C7171" s="223"/>
      <c r="D7171" s="224" t="str">
        <f t="shared" si="2147"/>
        <v/>
      </c>
      <c r="E7171" s="225"/>
      <c r="F7171" s="226">
        <f t="shared" si="2148"/>
        <v>0</v>
      </c>
      <c r="G7171" s="286">
        <f t="shared" si="2150"/>
        <v>0</v>
      </c>
    </row>
    <row r="7172" spans="1:7" s="229" customFormat="1" ht="24" customHeight="1" x14ac:dyDescent="0.2">
      <c r="A7172" s="224" t="str">
        <f t="shared" si="2146"/>
        <v/>
      </c>
      <c r="B7172" s="222" t="str">
        <f t="shared" si="2149"/>
        <v/>
      </c>
      <c r="C7172" s="223"/>
      <c r="D7172" s="224" t="str">
        <f t="shared" si="2147"/>
        <v/>
      </c>
      <c r="E7172" s="225"/>
      <c r="F7172" s="226">
        <f t="shared" si="2148"/>
        <v>0</v>
      </c>
      <c r="G7172" s="286">
        <f t="shared" si="2150"/>
        <v>0</v>
      </c>
    </row>
    <row r="7173" spans="1:7" s="229" customFormat="1" ht="24" customHeight="1" x14ac:dyDescent="0.2">
      <c r="A7173" s="224" t="str">
        <f t="shared" si="2146"/>
        <v/>
      </c>
      <c r="B7173" s="222" t="str">
        <f t="shared" si="2149"/>
        <v/>
      </c>
      <c r="C7173" s="223"/>
      <c r="D7173" s="224" t="str">
        <f t="shared" si="2147"/>
        <v/>
      </c>
      <c r="E7173" s="225"/>
      <c r="F7173" s="226">
        <f t="shared" si="2148"/>
        <v>0</v>
      </c>
      <c r="G7173" s="286">
        <f t="shared" si="2150"/>
        <v>0</v>
      </c>
    </row>
    <row r="7174" spans="1:7" s="229" customFormat="1" ht="24" customHeight="1" x14ac:dyDescent="0.2">
      <c r="A7174" s="224" t="str">
        <f t="shared" si="2146"/>
        <v/>
      </c>
      <c r="B7174" s="222" t="str">
        <f t="shared" si="2149"/>
        <v/>
      </c>
      <c r="C7174" s="223"/>
      <c r="D7174" s="224" t="str">
        <f t="shared" si="2147"/>
        <v/>
      </c>
      <c r="E7174" s="225"/>
      <c r="F7174" s="226">
        <f t="shared" si="2148"/>
        <v>0</v>
      </c>
      <c r="G7174" s="286">
        <f t="shared" si="2150"/>
        <v>0</v>
      </c>
    </row>
    <row r="7175" spans="1:7" s="229" customFormat="1" ht="24" customHeight="1" x14ac:dyDescent="0.2">
      <c r="A7175" s="224" t="str">
        <f t="shared" si="2146"/>
        <v/>
      </c>
      <c r="B7175" s="222" t="str">
        <f t="shared" si="2149"/>
        <v/>
      </c>
      <c r="C7175" s="223"/>
      <c r="D7175" s="224" t="str">
        <f t="shared" si="2147"/>
        <v/>
      </c>
      <c r="E7175" s="225"/>
      <c r="F7175" s="227">
        <f t="shared" si="2148"/>
        <v>0</v>
      </c>
      <c r="G7175" s="286">
        <f t="shared" si="2150"/>
        <v>0</v>
      </c>
    </row>
    <row r="7176" spans="1:7" ht="24" customHeight="1" x14ac:dyDescent="0.2">
      <c r="A7176" s="287"/>
      <c r="D7176" s="97"/>
      <c r="E7176" s="98"/>
      <c r="F7176" s="273" t="s">
        <v>31</v>
      </c>
      <c r="G7176" s="288">
        <f>SUBTOTAL(9,G7162:G7175)</f>
        <v>0</v>
      </c>
    </row>
    <row r="7177" spans="1:7" ht="24" customHeight="1" x14ac:dyDescent="0.2">
      <c r="A7177" s="287"/>
      <c r="C7177" s="107" t="s">
        <v>605</v>
      </c>
      <c r="D7177" s="97"/>
      <c r="E7177" s="98"/>
      <c r="G7177" s="289"/>
    </row>
    <row r="7178" spans="1:7" s="229" customFormat="1" ht="24" customHeight="1" x14ac:dyDescent="0.2">
      <c r="A7178" s="224" t="str">
        <f t="shared" ref="A7178:A7185" si="2151">IFERROR(VLOOKUP(C7178,Tabla_Insumos,4,FALSE),"")</f>
        <v/>
      </c>
      <c r="B7178" s="222">
        <f t="shared" ref="B7178:B7185" si="2152">IFERROR(VLOOKUP(A7178,Tabla_Indices,5,FALSE),"")</f>
        <v>0</v>
      </c>
      <c r="C7178" s="223"/>
      <c r="D7178" s="224" t="str">
        <f t="shared" ref="D7178:D7185" si="2153">IFERROR(VLOOKUP(C7178,Tabla_Insumos,2,FALSE),"")</f>
        <v/>
      </c>
      <c r="E7178" s="225"/>
      <c r="F7178" s="228">
        <f t="shared" ref="F7178:F7185" si="2154">IFERROR(VLOOKUP(C7178,Tabla_Insumos,3,FALSE),0)</f>
        <v>0</v>
      </c>
      <c r="G7178" s="286">
        <f>ROUND(E7178*F7178,2)</f>
        <v>0</v>
      </c>
    </row>
    <row r="7179" spans="1:7" s="229" customFormat="1" ht="24" customHeight="1" x14ac:dyDescent="0.2">
      <c r="A7179" s="224" t="str">
        <f t="shared" si="2151"/>
        <v/>
      </c>
      <c r="B7179" s="222">
        <f t="shared" si="2152"/>
        <v>0</v>
      </c>
      <c r="C7179" s="223"/>
      <c r="D7179" s="224" t="str">
        <f t="shared" si="2153"/>
        <v/>
      </c>
      <c r="E7179" s="225"/>
      <c r="F7179" s="228">
        <f t="shared" si="2154"/>
        <v>0</v>
      </c>
      <c r="G7179" s="286">
        <f>ROUND(E7179*F7179,2)</f>
        <v>0</v>
      </c>
    </row>
    <row r="7180" spans="1:7" s="229" customFormat="1" ht="24" customHeight="1" x14ac:dyDescent="0.2">
      <c r="A7180" s="224" t="str">
        <f t="shared" si="2151"/>
        <v/>
      </c>
      <c r="B7180" s="222">
        <f t="shared" si="2152"/>
        <v>0</v>
      </c>
      <c r="C7180" s="223"/>
      <c r="D7180" s="224" t="str">
        <f t="shared" si="2153"/>
        <v/>
      </c>
      <c r="E7180" s="225"/>
      <c r="F7180" s="228">
        <f t="shared" si="2154"/>
        <v>0</v>
      </c>
      <c r="G7180" s="286">
        <f t="shared" ref="G7180:G7185" si="2155">ROUND(E7180*F7180,2)</f>
        <v>0</v>
      </c>
    </row>
    <row r="7181" spans="1:7" s="229" customFormat="1" ht="24" customHeight="1" x14ac:dyDescent="0.2">
      <c r="A7181" s="224" t="str">
        <f t="shared" si="2151"/>
        <v/>
      </c>
      <c r="B7181" s="222">
        <f t="shared" si="2152"/>
        <v>0</v>
      </c>
      <c r="C7181" s="223"/>
      <c r="D7181" s="224" t="str">
        <f t="shared" si="2153"/>
        <v/>
      </c>
      <c r="E7181" s="225"/>
      <c r="F7181" s="228">
        <f t="shared" si="2154"/>
        <v>0</v>
      </c>
      <c r="G7181" s="286">
        <f t="shared" si="2155"/>
        <v>0</v>
      </c>
    </row>
    <row r="7182" spans="1:7" s="229" customFormat="1" ht="24" customHeight="1" x14ac:dyDescent="0.2">
      <c r="A7182" s="224" t="str">
        <f t="shared" si="2151"/>
        <v/>
      </c>
      <c r="B7182" s="222">
        <f t="shared" si="2152"/>
        <v>0</v>
      </c>
      <c r="C7182" s="223"/>
      <c r="D7182" s="224" t="str">
        <f t="shared" si="2153"/>
        <v/>
      </c>
      <c r="E7182" s="225"/>
      <c r="F7182" s="226">
        <f t="shared" si="2154"/>
        <v>0</v>
      </c>
      <c r="G7182" s="286">
        <f t="shared" si="2155"/>
        <v>0</v>
      </c>
    </row>
    <row r="7183" spans="1:7" s="229" customFormat="1" ht="24" customHeight="1" x14ac:dyDescent="0.2">
      <c r="A7183" s="224" t="str">
        <f t="shared" si="2151"/>
        <v/>
      </c>
      <c r="B7183" s="222">
        <f t="shared" si="2152"/>
        <v>0</v>
      </c>
      <c r="C7183" s="223"/>
      <c r="D7183" s="224" t="str">
        <f t="shared" si="2153"/>
        <v/>
      </c>
      <c r="E7183" s="225"/>
      <c r="F7183" s="226">
        <f t="shared" si="2154"/>
        <v>0</v>
      </c>
      <c r="G7183" s="286">
        <f t="shared" si="2155"/>
        <v>0</v>
      </c>
    </row>
    <row r="7184" spans="1:7" s="229" customFormat="1" ht="24" customHeight="1" x14ac:dyDescent="0.2">
      <c r="A7184" s="224" t="str">
        <f t="shared" si="2151"/>
        <v/>
      </c>
      <c r="B7184" s="222">
        <f t="shared" si="2152"/>
        <v>0</v>
      </c>
      <c r="C7184" s="223"/>
      <c r="D7184" s="224" t="str">
        <f t="shared" si="2153"/>
        <v/>
      </c>
      <c r="E7184" s="225"/>
      <c r="F7184" s="226">
        <f t="shared" si="2154"/>
        <v>0</v>
      </c>
      <c r="G7184" s="286">
        <f t="shared" si="2155"/>
        <v>0</v>
      </c>
    </row>
    <row r="7185" spans="1:7" s="229" customFormat="1" ht="24" customHeight="1" x14ac:dyDescent="0.2">
      <c r="A7185" s="224" t="str">
        <f t="shared" si="2151"/>
        <v/>
      </c>
      <c r="B7185" s="222">
        <f t="shared" si="2152"/>
        <v>0</v>
      </c>
      <c r="C7185" s="223"/>
      <c r="D7185" s="224" t="str">
        <f t="shared" si="2153"/>
        <v/>
      </c>
      <c r="E7185" s="225"/>
      <c r="F7185" s="226">
        <f t="shared" si="2154"/>
        <v>0</v>
      </c>
      <c r="G7185" s="286">
        <f t="shared" si="2155"/>
        <v>0</v>
      </c>
    </row>
    <row r="7186" spans="1:7" ht="24" customHeight="1" x14ac:dyDescent="0.2">
      <c r="A7186" s="287"/>
      <c r="D7186" s="97"/>
      <c r="E7186" s="98"/>
      <c r="F7186" s="273" t="s">
        <v>32</v>
      </c>
      <c r="G7186" s="288">
        <f>SUBTOTAL(9,G7178:G7185)</f>
        <v>0</v>
      </c>
    </row>
    <row r="7187" spans="1:7" ht="24" customHeight="1" x14ac:dyDescent="0.2">
      <c r="A7187" s="287"/>
      <c r="C7187" s="107" t="s">
        <v>606</v>
      </c>
      <c r="D7187" s="97"/>
      <c r="E7187" s="98"/>
      <c r="G7187" s="289"/>
    </row>
    <row r="7188" spans="1:7" s="229" customFormat="1" ht="24" customHeight="1" x14ac:dyDescent="0.2">
      <c r="A7188" s="224" t="str">
        <f t="shared" ref="A7188:A7196" si="2156">IFERROR(VLOOKUP(C7188,Tabla_Insumos,4,FALSE),"")</f>
        <v/>
      </c>
      <c r="B7188" s="222" t="str">
        <f t="shared" ref="B7188:B7196" si="2157">IFERROR(VLOOKUP(C7188,Tabla_Insumos,5,FALSE),"")</f>
        <v/>
      </c>
      <c r="C7188" s="223"/>
      <c r="D7188" s="224" t="str">
        <f t="shared" ref="D7188:D7196" si="2158">IFERROR(VLOOKUP(C7188,Tabla_Insumos,2,FALSE),"")</f>
        <v/>
      </c>
      <c r="E7188" s="225"/>
      <c r="F7188" s="226">
        <f t="shared" ref="F7188:F7196" si="2159">IFERROR(VLOOKUP(C7188,Tabla_Insumos,3,FALSE),0)</f>
        <v>0</v>
      </c>
      <c r="G7188" s="286">
        <f t="shared" ref="G7188:G7196" si="2160">ROUND(E7188*F7188,2)</f>
        <v>0</v>
      </c>
    </row>
    <row r="7189" spans="1:7" s="229" customFormat="1" ht="24" customHeight="1" x14ac:dyDescent="0.2">
      <c r="A7189" s="224" t="str">
        <f t="shared" si="2156"/>
        <v/>
      </c>
      <c r="B7189" s="222" t="str">
        <f t="shared" si="2157"/>
        <v/>
      </c>
      <c r="C7189" s="223"/>
      <c r="D7189" s="224" t="str">
        <f t="shared" si="2158"/>
        <v/>
      </c>
      <c r="E7189" s="225"/>
      <c r="F7189" s="226">
        <f t="shared" si="2159"/>
        <v>0</v>
      </c>
      <c r="G7189" s="286">
        <f t="shared" si="2160"/>
        <v>0</v>
      </c>
    </row>
    <row r="7190" spans="1:7" s="229" customFormat="1" ht="24" customHeight="1" x14ac:dyDescent="0.2">
      <c r="A7190" s="224" t="str">
        <f t="shared" si="2156"/>
        <v/>
      </c>
      <c r="B7190" s="222" t="str">
        <f t="shared" si="2157"/>
        <v/>
      </c>
      <c r="C7190" s="223"/>
      <c r="D7190" s="224" t="str">
        <f t="shared" si="2158"/>
        <v/>
      </c>
      <c r="E7190" s="225"/>
      <c r="F7190" s="226">
        <f t="shared" si="2159"/>
        <v>0</v>
      </c>
      <c r="G7190" s="286">
        <f t="shared" si="2160"/>
        <v>0</v>
      </c>
    </row>
    <row r="7191" spans="1:7" s="229" customFormat="1" ht="24" customHeight="1" x14ac:dyDescent="0.2">
      <c r="A7191" s="224" t="str">
        <f t="shared" si="2156"/>
        <v/>
      </c>
      <c r="B7191" s="222" t="str">
        <f t="shared" si="2157"/>
        <v/>
      </c>
      <c r="C7191" s="223"/>
      <c r="D7191" s="224" t="str">
        <f t="shared" si="2158"/>
        <v/>
      </c>
      <c r="E7191" s="225"/>
      <c r="F7191" s="226">
        <f t="shared" si="2159"/>
        <v>0</v>
      </c>
      <c r="G7191" s="286">
        <f t="shared" si="2160"/>
        <v>0</v>
      </c>
    </row>
    <row r="7192" spans="1:7" s="229" customFormat="1" ht="24" customHeight="1" x14ac:dyDescent="0.2">
      <c r="A7192" s="224" t="str">
        <f t="shared" si="2156"/>
        <v/>
      </c>
      <c r="B7192" s="222" t="str">
        <f t="shared" si="2157"/>
        <v/>
      </c>
      <c r="C7192" s="223"/>
      <c r="D7192" s="224" t="str">
        <f t="shared" si="2158"/>
        <v/>
      </c>
      <c r="E7192" s="225"/>
      <c r="F7192" s="226">
        <f t="shared" si="2159"/>
        <v>0</v>
      </c>
      <c r="G7192" s="286">
        <f t="shared" si="2160"/>
        <v>0</v>
      </c>
    </row>
    <row r="7193" spans="1:7" s="229" customFormat="1" ht="24" customHeight="1" x14ac:dyDescent="0.2">
      <c r="A7193" s="224" t="str">
        <f t="shared" si="2156"/>
        <v/>
      </c>
      <c r="B7193" s="222" t="str">
        <f t="shared" si="2157"/>
        <v/>
      </c>
      <c r="C7193" s="223"/>
      <c r="D7193" s="224" t="str">
        <f t="shared" si="2158"/>
        <v/>
      </c>
      <c r="E7193" s="225"/>
      <c r="F7193" s="226">
        <f t="shared" si="2159"/>
        <v>0</v>
      </c>
      <c r="G7193" s="286">
        <f t="shared" si="2160"/>
        <v>0</v>
      </c>
    </row>
    <row r="7194" spans="1:7" s="229" customFormat="1" ht="24" customHeight="1" x14ac:dyDescent="0.2">
      <c r="A7194" s="224" t="str">
        <f t="shared" si="2156"/>
        <v/>
      </c>
      <c r="B7194" s="222" t="str">
        <f t="shared" si="2157"/>
        <v/>
      </c>
      <c r="C7194" s="223"/>
      <c r="D7194" s="224" t="str">
        <f t="shared" si="2158"/>
        <v/>
      </c>
      <c r="E7194" s="225"/>
      <c r="F7194" s="226">
        <f t="shared" si="2159"/>
        <v>0</v>
      </c>
      <c r="G7194" s="286">
        <f t="shared" si="2160"/>
        <v>0</v>
      </c>
    </row>
    <row r="7195" spans="1:7" s="229" customFormat="1" ht="24" customHeight="1" x14ac:dyDescent="0.2">
      <c r="A7195" s="224" t="str">
        <f t="shared" si="2156"/>
        <v/>
      </c>
      <c r="B7195" s="222" t="str">
        <f t="shared" si="2157"/>
        <v/>
      </c>
      <c r="C7195" s="223"/>
      <c r="D7195" s="224" t="str">
        <f t="shared" si="2158"/>
        <v/>
      </c>
      <c r="E7195" s="225"/>
      <c r="F7195" s="226">
        <f t="shared" si="2159"/>
        <v>0</v>
      </c>
      <c r="G7195" s="286">
        <f t="shared" si="2160"/>
        <v>0</v>
      </c>
    </row>
    <row r="7196" spans="1:7" s="229" customFormat="1" ht="24" customHeight="1" x14ac:dyDescent="0.2">
      <c r="A7196" s="224" t="str">
        <f t="shared" si="2156"/>
        <v/>
      </c>
      <c r="B7196" s="222" t="str">
        <f t="shared" si="2157"/>
        <v/>
      </c>
      <c r="C7196" s="223"/>
      <c r="D7196" s="224" t="str">
        <f t="shared" si="2158"/>
        <v/>
      </c>
      <c r="E7196" s="225"/>
      <c r="F7196" s="226">
        <f t="shared" si="2159"/>
        <v>0</v>
      </c>
      <c r="G7196" s="286">
        <f t="shared" si="2160"/>
        <v>0</v>
      </c>
    </row>
    <row r="7197" spans="1:7" ht="24" customHeight="1" x14ac:dyDescent="0.2">
      <c r="A7197" s="290"/>
      <c r="B7197" s="97"/>
      <c r="D7197" s="97"/>
      <c r="E7197" s="98"/>
      <c r="F7197" s="273" t="s">
        <v>33</v>
      </c>
      <c r="G7197" s="288">
        <f>SUBTOTAL(9,G7188:G7196)</f>
        <v>0</v>
      </c>
    </row>
    <row r="7198" spans="1:7" ht="24" customHeight="1" x14ac:dyDescent="0.2">
      <c r="A7198" s="291"/>
      <c r="B7198" s="97"/>
      <c r="D7198" s="97"/>
      <c r="E7198" s="98"/>
      <c r="G7198" s="289"/>
    </row>
    <row r="7199" spans="1:7" ht="24" customHeight="1" x14ac:dyDescent="0.2">
      <c r="A7199" s="292" t="str">
        <f>B7157</f>
        <v/>
      </c>
      <c r="B7199" s="293" t="str">
        <f>C7157</f>
        <v/>
      </c>
      <c r="C7199" s="104"/>
      <c r="D7199" s="104" t="s">
        <v>34</v>
      </c>
      <c r="E7199" s="105"/>
      <c r="F7199" s="295" t="s">
        <v>35</v>
      </c>
      <c r="G7199" s="294">
        <f>SUBTOTAL(9,G7162:G7198)</f>
        <v>0</v>
      </c>
    </row>
    <row r="7201" spans="1:123" ht="24" customHeight="1" x14ac:dyDescent="0.2">
      <c r="A7201" s="274" t="s">
        <v>37</v>
      </c>
      <c r="B7201" s="275"/>
      <c r="C7201" s="275"/>
      <c r="D7201" s="275"/>
      <c r="E7201" s="275"/>
      <c r="F7201" s="275"/>
      <c r="G7201" s="276"/>
    </row>
    <row r="7202" spans="1:123" ht="24" customHeight="1" x14ac:dyDescent="0.2">
      <c r="A7202" s="277" t="s">
        <v>602</v>
      </c>
      <c r="B7202" s="93" t="str">
        <f>Comitente</f>
        <v>DIRECCION PROVINCIAL DE ESPACIOS VERDES</v>
      </c>
      <c r="C7202" s="89"/>
      <c r="D7202" s="94"/>
      <c r="E7202" s="94"/>
      <c r="F7202" s="95"/>
      <c r="G7202" s="278"/>
    </row>
    <row r="7203" spans="1:123" ht="24" customHeight="1" x14ac:dyDescent="0.2">
      <c r="A7203" s="277" t="s">
        <v>603</v>
      </c>
      <c r="B7203" s="93">
        <f>Contratista</f>
        <v>0</v>
      </c>
      <c r="C7203" s="90"/>
      <c r="D7203" s="90"/>
      <c r="E7203" s="90"/>
      <c r="F7203" s="96"/>
      <c r="G7203" s="279"/>
    </row>
    <row r="7204" spans="1:123" ht="24" customHeight="1" x14ac:dyDescent="0.2">
      <c r="A7204" s="277" t="s">
        <v>24</v>
      </c>
      <c r="B7204" s="93" t="str">
        <f>Obra</f>
        <v>MANTENIMIENTO DEL ÁREA VERDE Y SISITEMA DE RIEGO DEL 
PARQUE BELGRANO E INFINITO POR DESCUBRIR - RENGLON 3</v>
      </c>
      <c r="C7204" s="90"/>
      <c r="D7204" s="90"/>
      <c r="E7204" s="90"/>
      <c r="F7204" s="96" t="s">
        <v>38</v>
      </c>
      <c r="G7204" s="280">
        <f>Fecha_Base</f>
        <v>44908</v>
      </c>
    </row>
    <row r="7205" spans="1:123" ht="24" customHeight="1" x14ac:dyDescent="0.2">
      <c r="A7205" s="281" t="s">
        <v>601</v>
      </c>
      <c r="B7205" s="91" t="str">
        <f>Ubicación</f>
        <v>CAPITAL</v>
      </c>
      <c r="C7205" s="91"/>
      <c r="D7205" s="97"/>
      <c r="E7205" s="98"/>
      <c r="G7205" s="282"/>
    </row>
    <row r="7206" spans="1:123" ht="24" customHeight="1" x14ac:dyDescent="0.2">
      <c r="A7206" s="281" t="s">
        <v>39</v>
      </c>
      <c r="B7206" s="100" t="str">
        <f>IFERROR(VALUE(LEFT(B7207,FIND(".",B7207)-1)),"")</f>
        <v/>
      </c>
      <c r="C7206" s="92" t="str">
        <f>IFERROR(VLOOKUP(B7206,Tabla_CyP,2,FALSE),"")</f>
        <v/>
      </c>
      <c r="E7206" s="98"/>
      <c r="G7206" s="282"/>
    </row>
    <row r="7207" spans="1:123" ht="24" customHeight="1" x14ac:dyDescent="0.2">
      <c r="A7207" s="281" t="s">
        <v>25</v>
      </c>
      <c r="B7207" s="101" t="str">
        <f>IFERROR(VLOOKUP(COUNTIF($A$1:A7207,"ANALISIS DE PRECIOS"),Tabla_NumeroItem,2,FALSE),"")</f>
        <v/>
      </c>
      <c r="C7207" s="92" t="str">
        <f>IFERROR(VLOOKUP(B7207,Tabla_CyP,2,FALSE),"")</f>
        <v/>
      </c>
      <c r="D7207" s="97"/>
      <c r="E7207" s="98"/>
      <c r="F7207" s="96" t="s">
        <v>26</v>
      </c>
      <c r="G7207" s="283" t="str">
        <f>IFERROR(VLOOKUP(B7207,Tabla_CyP,4,FALSE),"")</f>
        <v/>
      </c>
    </row>
    <row r="7208" spans="1:123" ht="24" customHeight="1" x14ac:dyDescent="0.2">
      <c r="A7208" s="281"/>
      <c r="B7208" s="91"/>
      <c r="D7208" s="97"/>
      <c r="E7208" s="98"/>
      <c r="G7208" s="282"/>
    </row>
    <row r="7209" spans="1:123" ht="24" customHeight="1" x14ac:dyDescent="0.2">
      <c r="A7209" s="331" t="s">
        <v>507</v>
      </c>
      <c r="B7209" s="332"/>
      <c r="C7209" s="333" t="s">
        <v>0</v>
      </c>
      <c r="D7209" s="333" t="s">
        <v>27</v>
      </c>
      <c r="E7209" s="335" t="s">
        <v>28</v>
      </c>
      <c r="F7209" s="337" t="s">
        <v>29</v>
      </c>
      <c r="G7209" s="337" t="s">
        <v>30</v>
      </c>
    </row>
    <row r="7210" spans="1:123" s="97" customFormat="1" ht="24" customHeight="1" x14ac:dyDescent="0.2">
      <c r="A7210" s="102" t="s">
        <v>508</v>
      </c>
      <c r="B7210" s="102" t="s">
        <v>509</v>
      </c>
      <c r="C7210" s="334"/>
      <c r="D7210" s="334"/>
      <c r="E7210" s="336"/>
      <c r="F7210" s="338"/>
      <c r="G7210" s="338"/>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284"/>
      <c r="B7211" s="103"/>
      <c r="C7211" s="143" t="s">
        <v>604</v>
      </c>
      <c r="D7211" s="104"/>
      <c r="E7211" s="105"/>
      <c r="F7211" s="106"/>
      <c r="G7211" s="285"/>
    </row>
    <row r="7212" spans="1:123" s="229" customFormat="1" ht="24" customHeight="1" x14ac:dyDescent="0.2">
      <c r="A7212" s="224" t="str">
        <f t="shared" ref="A7212:A7225" si="2161">IFERROR(VLOOKUP(C7212,Tabla_Insumos,4,FALSE),"")</f>
        <v/>
      </c>
      <c r="B7212" s="222" t="str">
        <f>IFERROR(VLOOKUP(C7212,Tabla_Insumos,5,FALSE),"")</f>
        <v/>
      </c>
      <c r="C7212" s="223"/>
      <c r="D7212" s="224" t="str">
        <f t="shared" ref="D7212:D7225" si="2162">IFERROR(VLOOKUP(C7212,Tabla_Insumos,2,FALSE),"")</f>
        <v/>
      </c>
      <c r="E7212" s="225"/>
      <c r="F7212" s="226">
        <f t="shared" ref="F7212:F7225" si="2163">IFERROR(VLOOKUP(C7212,Tabla_Insumos,3,FALSE),0)</f>
        <v>0</v>
      </c>
      <c r="G7212" s="286">
        <f>ROUND(E7212*F7212,2)</f>
        <v>0</v>
      </c>
    </row>
    <row r="7213" spans="1:123" s="229" customFormat="1" ht="24" customHeight="1" x14ac:dyDescent="0.2">
      <c r="A7213" s="224" t="str">
        <f t="shared" si="2161"/>
        <v/>
      </c>
      <c r="B7213" s="222" t="str">
        <f t="shared" ref="B7213:B7225" si="2164">IFERROR(VLOOKUP(C7213,Tabla_Insumos,5,FALSE),"")</f>
        <v/>
      </c>
      <c r="C7213" s="223"/>
      <c r="D7213" s="224" t="str">
        <f t="shared" si="2162"/>
        <v/>
      </c>
      <c r="E7213" s="225"/>
      <c r="F7213" s="226">
        <f t="shared" si="2163"/>
        <v>0</v>
      </c>
      <c r="G7213" s="286">
        <f t="shared" ref="G7213:G7225" si="2165">ROUND(E7213*F7213,2)</f>
        <v>0</v>
      </c>
    </row>
    <row r="7214" spans="1:123" s="229" customFormat="1" ht="24" customHeight="1" x14ac:dyDescent="0.2">
      <c r="A7214" s="224" t="str">
        <f t="shared" si="2161"/>
        <v/>
      </c>
      <c r="B7214" s="222" t="str">
        <f t="shared" si="2164"/>
        <v/>
      </c>
      <c r="C7214" s="223"/>
      <c r="D7214" s="224" t="str">
        <f t="shared" si="2162"/>
        <v/>
      </c>
      <c r="E7214" s="225"/>
      <c r="F7214" s="226">
        <f t="shared" si="2163"/>
        <v>0</v>
      </c>
      <c r="G7214" s="286">
        <f t="shared" si="2165"/>
        <v>0</v>
      </c>
    </row>
    <row r="7215" spans="1:123" s="229" customFormat="1" ht="24" customHeight="1" x14ac:dyDescent="0.2">
      <c r="A7215" s="224" t="str">
        <f t="shared" si="2161"/>
        <v/>
      </c>
      <c r="B7215" s="222" t="str">
        <f t="shared" si="2164"/>
        <v/>
      </c>
      <c r="C7215" s="223"/>
      <c r="D7215" s="224" t="str">
        <f t="shared" si="2162"/>
        <v/>
      </c>
      <c r="E7215" s="225"/>
      <c r="F7215" s="226">
        <f t="shared" si="2163"/>
        <v>0</v>
      </c>
      <c r="G7215" s="286">
        <f t="shared" si="2165"/>
        <v>0</v>
      </c>
    </row>
    <row r="7216" spans="1:123" s="229" customFormat="1" ht="24" customHeight="1" x14ac:dyDescent="0.2">
      <c r="A7216" s="224" t="str">
        <f t="shared" si="2161"/>
        <v/>
      </c>
      <c r="B7216" s="222" t="str">
        <f t="shared" si="2164"/>
        <v/>
      </c>
      <c r="C7216" s="223"/>
      <c r="D7216" s="224" t="str">
        <f t="shared" si="2162"/>
        <v/>
      </c>
      <c r="E7216" s="225"/>
      <c r="F7216" s="226">
        <f t="shared" si="2163"/>
        <v>0</v>
      </c>
      <c r="G7216" s="286">
        <f t="shared" si="2165"/>
        <v>0</v>
      </c>
    </row>
    <row r="7217" spans="1:7" s="229" customFormat="1" ht="24" customHeight="1" x14ac:dyDescent="0.2">
      <c r="A7217" s="224" t="str">
        <f t="shared" si="2161"/>
        <v/>
      </c>
      <c r="B7217" s="222" t="str">
        <f t="shared" si="2164"/>
        <v/>
      </c>
      <c r="C7217" s="223"/>
      <c r="D7217" s="224" t="str">
        <f t="shared" si="2162"/>
        <v/>
      </c>
      <c r="E7217" s="225"/>
      <c r="F7217" s="226">
        <f t="shared" si="2163"/>
        <v>0</v>
      </c>
      <c r="G7217" s="286">
        <f t="shared" si="2165"/>
        <v>0</v>
      </c>
    </row>
    <row r="7218" spans="1:7" s="229" customFormat="1" ht="24" customHeight="1" x14ac:dyDescent="0.2">
      <c r="A7218" s="224" t="str">
        <f t="shared" si="2161"/>
        <v/>
      </c>
      <c r="B7218" s="222" t="str">
        <f t="shared" si="2164"/>
        <v/>
      </c>
      <c r="C7218" s="223"/>
      <c r="D7218" s="224" t="str">
        <f t="shared" si="2162"/>
        <v/>
      </c>
      <c r="E7218" s="225"/>
      <c r="F7218" s="226">
        <f t="shared" si="2163"/>
        <v>0</v>
      </c>
      <c r="G7218" s="286">
        <f t="shared" si="2165"/>
        <v>0</v>
      </c>
    </row>
    <row r="7219" spans="1:7" s="229" customFormat="1" ht="24" customHeight="1" x14ac:dyDescent="0.2">
      <c r="A7219" s="224" t="str">
        <f t="shared" si="2161"/>
        <v/>
      </c>
      <c r="B7219" s="222" t="str">
        <f t="shared" si="2164"/>
        <v/>
      </c>
      <c r="C7219" s="223"/>
      <c r="D7219" s="224" t="str">
        <f t="shared" si="2162"/>
        <v/>
      </c>
      <c r="E7219" s="225"/>
      <c r="F7219" s="226">
        <f t="shared" si="2163"/>
        <v>0</v>
      </c>
      <c r="G7219" s="286">
        <f t="shared" si="2165"/>
        <v>0</v>
      </c>
    </row>
    <row r="7220" spans="1:7" s="229" customFormat="1" ht="24" customHeight="1" x14ac:dyDescent="0.2">
      <c r="A7220" s="224" t="str">
        <f t="shared" si="2161"/>
        <v/>
      </c>
      <c r="B7220" s="222" t="str">
        <f t="shared" si="2164"/>
        <v/>
      </c>
      <c r="C7220" s="223"/>
      <c r="D7220" s="224" t="str">
        <f t="shared" si="2162"/>
        <v/>
      </c>
      <c r="E7220" s="225"/>
      <c r="F7220" s="226">
        <f t="shared" si="2163"/>
        <v>0</v>
      </c>
      <c r="G7220" s="286">
        <f t="shared" si="2165"/>
        <v>0</v>
      </c>
    </row>
    <row r="7221" spans="1:7" s="229" customFormat="1" ht="24" customHeight="1" x14ac:dyDescent="0.2">
      <c r="A7221" s="224" t="str">
        <f t="shared" si="2161"/>
        <v/>
      </c>
      <c r="B7221" s="222" t="str">
        <f t="shared" si="2164"/>
        <v/>
      </c>
      <c r="C7221" s="223"/>
      <c r="D7221" s="224" t="str">
        <f t="shared" si="2162"/>
        <v/>
      </c>
      <c r="E7221" s="225"/>
      <c r="F7221" s="226">
        <f t="shared" si="2163"/>
        <v>0</v>
      </c>
      <c r="G7221" s="286">
        <f t="shared" si="2165"/>
        <v>0</v>
      </c>
    </row>
    <row r="7222" spans="1:7" s="229" customFormat="1" ht="24" customHeight="1" x14ac:dyDescent="0.2">
      <c r="A7222" s="224" t="str">
        <f t="shared" si="2161"/>
        <v/>
      </c>
      <c r="B7222" s="222" t="str">
        <f t="shared" si="2164"/>
        <v/>
      </c>
      <c r="C7222" s="223"/>
      <c r="D7222" s="224" t="str">
        <f t="shared" si="2162"/>
        <v/>
      </c>
      <c r="E7222" s="225"/>
      <c r="F7222" s="226">
        <f t="shared" si="2163"/>
        <v>0</v>
      </c>
      <c r="G7222" s="286">
        <f t="shared" si="2165"/>
        <v>0</v>
      </c>
    </row>
    <row r="7223" spans="1:7" s="229" customFormat="1" ht="24" customHeight="1" x14ac:dyDescent="0.2">
      <c r="A7223" s="224" t="str">
        <f t="shared" si="2161"/>
        <v/>
      </c>
      <c r="B7223" s="222" t="str">
        <f t="shared" si="2164"/>
        <v/>
      </c>
      <c r="C7223" s="223"/>
      <c r="D7223" s="224" t="str">
        <f t="shared" si="2162"/>
        <v/>
      </c>
      <c r="E7223" s="225"/>
      <c r="F7223" s="226">
        <f t="shared" si="2163"/>
        <v>0</v>
      </c>
      <c r="G7223" s="286">
        <f t="shared" si="2165"/>
        <v>0</v>
      </c>
    </row>
    <row r="7224" spans="1:7" s="229" customFormat="1" ht="24" customHeight="1" x14ac:dyDescent="0.2">
      <c r="A7224" s="224" t="str">
        <f t="shared" si="2161"/>
        <v/>
      </c>
      <c r="B7224" s="222" t="str">
        <f t="shared" si="2164"/>
        <v/>
      </c>
      <c r="C7224" s="223"/>
      <c r="D7224" s="224" t="str">
        <f t="shared" si="2162"/>
        <v/>
      </c>
      <c r="E7224" s="225"/>
      <c r="F7224" s="226">
        <f t="shared" si="2163"/>
        <v>0</v>
      </c>
      <c r="G7224" s="286">
        <f t="shared" si="2165"/>
        <v>0</v>
      </c>
    </row>
    <row r="7225" spans="1:7" s="229" customFormat="1" ht="24" customHeight="1" x14ac:dyDescent="0.2">
      <c r="A7225" s="224" t="str">
        <f t="shared" si="2161"/>
        <v/>
      </c>
      <c r="B7225" s="222" t="str">
        <f t="shared" si="2164"/>
        <v/>
      </c>
      <c r="C7225" s="223"/>
      <c r="D7225" s="224" t="str">
        <f t="shared" si="2162"/>
        <v/>
      </c>
      <c r="E7225" s="225"/>
      <c r="F7225" s="227">
        <f t="shared" si="2163"/>
        <v>0</v>
      </c>
      <c r="G7225" s="286">
        <f t="shared" si="2165"/>
        <v>0</v>
      </c>
    </row>
    <row r="7226" spans="1:7" ht="24" customHeight="1" x14ac:dyDescent="0.2">
      <c r="A7226" s="287"/>
      <c r="D7226" s="97"/>
      <c r="E7226" s="98"/>
      <c r="F7226" s="273" t="s">
        <v>31</v>
      </c>
      <c r="G7226" s="288">
        <f>SUBTOTAL(9,G7212:G7225)</f>
        <v>0</v>
      </c>
    </row>
    <row r="7227" spans="1:7" ht="24" customHeight="1" x14ac:dyDescent="0.2">
      <c r="A7227" s="287"/>
      <c r="C7227" s="107" t="s">
        <v>605</v>
      </c>
      <c r="D7227" s="97"/>
      <c r="E7227" s="98"/>
      <c r="G7227" s="289"/>
    </row>
    <row r="7228" spans="1:7" s="229" customFormat="1" ht="24" customHeight="1" x14ac:dyDescent="0.2">
      <c r="A7228" s="224" t="str">
        <f t="shared" ref="A7228:A7235" si="2166">IFERROR(VLOOKUP(C7228,Tabla_Insumos,4,FALSE),"")</f>
        <v/>
      </c>
      <c r="B7228" s="222">
        <f t="shared" ref="B7228:B7235" si="2167">IFERROR(VLOOKUP(A7228,Tabla_Indices,5,FALSE),"")</f>
        <v>0</v>
      </c>
      <c r="C7228" s="223"/>
      <c r="D7228" s="224" t="str">
        <f t="shared" ref="D7228:D7235" si="2168">IFERROR(VLOOKUP(C7228,Tabla_Insumos,2,FALSE),"")</f>
        <v/>
      </c>
      <c r="E7228" s="225"/>
      <c r="F7228" s="228">
        <f t="shared" ref="F7228:F7235" si="2169">IFERROR(VLOOKUP(C7228,Tabla_Insumos,3,FALSE),0)</f>
        <v>0</v>
      </c>
      <c r="G7228" s="286">
        <f>ROUND(E7228*F7228,2)</f>
        <v>0</v>
      </c>
    </row>
    <row r="7229" spans="1:7" s="229" customFormat="1" ht="24" customHeight="1" x14ac:dyDescent="0.2">
      <c r="A7229" s="224" t="str">
        <f t="shared" si="2166"/>
        <v/>
      </c>
      <c r="B7229" s="222">
        <f t="shared" si="2167"/>
        <v>0</v>
      </c>
      <c r="C7229" s="223"/>
      <c r="D7229" s="224" t="str">
        <f t="shared" si="2168"/>
        <v/>
      </c>
      <c r="E7229" s="225"/>
      <c r="F7229" s="228">
        <f t="shared" si="2169"/>
        <v>0</v>
      </c>
      <c r="G7229" s="286">
        <f>ROUND(E7229*F7229,2)</f>
        <v>0</v>
      </c>
    </row>
    <row r="7230" spans="1:7" s="229" customFormat="1" ht="24" customHeight="1" x14ac:dyDescent="0.2">
      <c r="A7230" s="224" t="str">
        <f t="shared" si="2166"/>
        <v/>
      </c>
      <c r="B7230" s="222">
        <f t="shared" si="2167"/>
        <v>0</v>
      </c>
      <c r="C7230" s="223"/>
      <c r="D7230" s="224" t="str">
        <f t="shared" si="2168"/>
        <v/>
      </c>
      <c r="E7230" s="225"/>
      <c r="F7230" s="228">
        <f t="shared" si="2169"/>
        <v>0</v>
      </c>
      <c r="G7230" s="286">
        <f t="shared" ref="G7230:G7235" si="2170">ROUND(E7230*F7230,2)</f>
        <v>0</v>
      </c>
    </row>
    <row r="7231" spans="1:7" s="229" customFormat="1" ht="24" customHeight="1" x14ac:dyDescent="0.2">
      <c r="A7231" s="224" t="str">
        <f t="shared" si="2166"/>
        <v/>
      </c>
      <c r="B7231" s="222">
        <f t="shared" si="2167"/>
        <v>0</v>
      </c>
      <c r="C7231" s="223"/>
      <c r="D7231" s="224" t="str">
        <f t="shared" si="2168"/>
        <v/>
      </c>
      <c r="E7231" s="225"/>
      <c r="F7231" s="228">
        <f t="shared" si="2169"/>
        <v>0</v>
      </c>
      <c r="G7231" s="286">
        <f t="shared" si="2170"/>
        <v>0</v>
      </c>
    </row>
    <row r="7232" spans="1:7" s="229" customFormat="1" ht="24" customHeight="1" x14ac:dyDescent="0.2">
      <c r="A7232" s="224" t="str">
        <f t="shared" si="2166"/>
        <v/>
      </c>
      <c r="B7232" s="222">
        <f t="shared" si="2167"/>
        <v>0</v>
      </c>
      <c r="C7232" s="223"/>
      <c r="D7232" s="224" t="str">
        <f t="shared" si="2168"/>
        <v/>
      </c>
      <c r="E7232" s="225"/>
      <c r="F7232" s="226">
        <f t="shared" si="2169"/>
        <v>0</v>
      </c>
      <c r="G7232" s="286">
        <f t="shared" si="2170"/>
        <v>0</v>
      </c>
    </row>
    <row r="7233" spans="1:7" s="229" customFormat="1" ht="24" customHeight="1" x14ac:dyDescent="0.2">
      <c r="A7233" s="224" t="str">
        <f t="shared" si="2166"/>
        <v/>
      </c>
      <c r="B7233" s="222">
        <f t="shared" si="2167"/>
        <v>0</v>
      </c>
      <c r="C7233" s="223"/>
      <c r="D7233" s="224" t="str">
        <f t="shared" si="2168"/>
        <v/>
      </c>
      <c r="E7233" s="225"/>
      <c r="F7233" s="226">
        <f t="shared" si="2169"/>
        <v>0</v>
      </c>
      <c r="G7233" s="286">
        <f t="shared" si="2170"/>
        <v>0</v>
      </c>
    </row>
    <row r="7234" spans="1:7" s="229" customFormat="1" ht="24" customHeight="1" x14ac:dyDescent="0.2">
      <c r="A7234" s="224" t="str">
        <f t="shared" si="2166"/>
        <v/>
      </c>
      <c r="B7234" s="222">
        <f t="shared" si="2167"/>
        <v>0</v>
      </c>
      <c r="C7234" s="223"/>
      <c r="D7234" s="224" t="str">
        <f t="shared" si="2168"/>
        <v/>
      </c>
      <c r="E7234" s="225"/>
      <c r="F7234" s="226">
        <f t="shared" si="2169"/>
        <v>0</v>
      </c>
      <c r="G7234" s="286">
        <f t="shared" si="2170"/>
        <v>0</v>
      </c>
    </row>
    <row r="7235" spans="1:7" s="229" customFormat="1" ht="24" customHeight="1" x14ac:dyDescent="0.2">
      <c r="A7235" s="224" t="str">
        <f t="shared" si="2166"/>
        <v/>
      </c>
      <c r="B7235" s="222">
        <f t="shared" si="2167"/>
        <v>0</v>
      </c>
      <c r="C7235" s="223"/>
      <c r="D7235" s="224" t="str">
        <f t="shared" si="2168"/>
        <v/>
      </c>
      <c r="E7235" s="225"/>
      <c r="F7235" s="226">
        <f t="shared" si="2169"/>
        <v>0</v>
      </c>
      <c r="G7235" s="286">
        <f t="shared" si="2170"/>
        <v>0</v>
      </c>
    </row>
    <row r="7236" spans="1:7" ht="24" customHeight="1" x14ac:dyDescent="0.2">
      <c r="A7236" s="287"/>
      <c r="D7236" s="97"/>
      <c r="E7236" s="98"/>
      <c r="F7236" s="273" t="s">
        <v>32</v>
      </c>
      <c r="G7236" s="288">
        <f>SUBTOTAL(9,G7228:G7235)</f>
        <v>0</v>
      </c>
    </row>
    <row r="7237" spans="1:7" ht="24" customHeight="1" x14ac:dyDescent="0.2">
      <c r="A7237" s="287"/>
      <c r="C7237" s="107" t="s">
        <v>606</v>
      </c>
      <c r="D7237" s="97"/>
      <c r="E7237" s="98"/>
      <c r="G7237" s="289"/>
    </row>
    <row r="7238" spans="1:7" s="229" customFormat="1" ht="24" customHeight="1" x14ac:dyDescent="0.2">
      <c r="A7238" s="224" t="str">
        <f t="shared" ref="A7238:A7246" si="2171">IFERROR(VLOOKUP(C7238,Tabla_Insumos,4,FALSE),"")</f>
        <v/>
      </c>
      <c r="B7238" s="222" t="str">
        <f t="shared" ref="B7238:B7246" si="2172">IFERROR(VLOOKUP(C7238,Tabla_Insumos,5,FALSE),"")</f>
        <v/>
      </c>
      <c r="C7238" s="223"/>
      <c r="D7238" s="224" t="str">
        <f t="shared" ref="D7238:D7246" si="2173">IFERROR(VLOOKUP(C7238,Tabla_Insumos,2,FALSE),"")</f>
        <v/>
      </c>
      <c r="E7238" s="225"/>
      <c r="F7238" s="226">
        <f t="shared" ref="F7238:F7246" si="2174">IFERROR(VLOOKUP(C7238,Tabla_Insumos,3,FALSE),0)</f>
        <v>0</v>
      </c>
      <c r="G7238" s="286">
        <f t="shared" ref="G7238:G7246" si="2175">ROUND(E7238*F7238,2)</f>
        <v>0</v>
      </c>
    </row>
    <row r="7239" spans="1:7" s="229" customFormat="1" ht="24" customHeight="1" x14ac:dyDescent="0.2">
      <c r="A7239" s="224" t="str">
        <f t="shared" si="2171"/>
        <v/>
      </c>
      <c r="B7239" s="222" t="str">
        <f t="shared" si="2172"/>
        <v/>
      </c>
      <c r="C7239" s="223"/>
      <c r="D7239" s="224" t="str">
        <f t="shared" si="2173"/>
        <v/>
      </c>
      <c r="E7239" s="225"/>
      <c r="F7239" s="226">
        <f t="shared" si="2174"/>
        <v>0</v>
      </c>
      <c r="G7239" s="286">
        <f t="shared" si="2175"/>
        <v>0</v>
      </c>
    </row>
    <row r="7240" spans="1:7" s="229" customFormat="1" ht="24" customHeight="1" x14ac:dyDescent="0.2">
      <c r="A7240" s="224" t="str">
        <f t="shared" si="2171"/>
        <v/>
      </c>
      <c r="B7240" s="222" t="str">
        <f t="shared" si="2172"/>
        <v/>
      </c>
      <c r="C7240" s="223"/>
      <c r="D7240" s="224" t="str">
        <f t="shared" si="2173"/>
        <v/>
      </c>
      <c r="E7240" s="225"/>
      <c r="F7240" s="226">
        <f t="shared" si="2174"/>
        <v>0</v>
      </c>
      <c r="G7240" s="286">
        <f t="shared" si="2175"/>
        <v>0</v>
      </c>
    </row>
    <row r="7241" spans="1:7" s="229" customFormat="1" ht="24" customHeight="1" x14ac:dyDescent="0.2">
      <c r="A7241" s="224" t="str">
        <f t="shared" si="2171"/>
        <v/>
      </c>
      <c r="B7241" s="222" t="str">
        <f t="shared" si="2172"/>
        <v/>
      </c>
      <c r="C7241" s="223"/>
      <c r="D7241" s="224" t="str">
        <f t="shared" si="2173"/>
        <v/>
      </c>
      <c r="E7241" s="225"/>
      <c r="F7241" s="226">
        <f t="shared" si="2174"/>
        <v>0</v>
      </c>
      <c r="G7241" s="286">
        <f t="shared" si="2175"/>
        <v>0</v>
      </c>
    </row>
    <row r="7242" spans="1:7" s="229" customFormat="1" ht="24" customHeight="1" x14ac:dyDescent="0.2">
      <c r="A7242" s="224" t="str">
        <f t="shared" si="2171"/>
        <v/>
      </c>
      <c r="B7242" s="222" t="str">
        <f t="shared" si="2172"/>
        <v/>
      </c>
      <c r="C7242" s="223"/>
      <c r="D7242" s="224" t="str">
        <f t="shared" si="2173"/>
        <v/>
      </c>
      <c r="E7242" s="225"/>
      <c r="F7242" s="226">
        <f t="shared" si="2174"/>
        <v>0</v>
      </c>
      <c r="G7242" s="286">
        <f t="shared" si="2175"/>
        <v>0</v>
      </c>
    </row>
    <row r="7243" spans="1:7" s="229" customFormat="1" ht="24" customHeight="1" x14ac:dyDescent="0.2">
      <c r="A7243" s="224" t="str">
        <f t="shared" si="2171"/>
        <v/>
      </c>
      <c r="B7243" s="222" t="str">
        <f t="shared" si="2172"/>
        <v/>
      </c>
      <c r="C7243" s="223"/>
      <c r="D7243" s="224" t="str">
        <f t="shared" si="2173"/>
        <v/>
      </c>
      <c r="E7243" s="225"/>
      <c r="F7243" s="226">
        <f t="shared" si="2174"/>
        <v>0</v>
      </c>
      <c r="G7243" s="286">
        <f t="shared" si="2175"/>
        <v>0</v>
      </c>
    </row>
    <row r="7244" spans="1:7" s="229" customFormat="1" ht="24" customHeight="1" x14ac:dyDescent="0.2">
      <c r="A7244" s="224" t="str">
        <f t="shared" si="2171"/>
        <v/>
      </c>
      <c r="B7244" s="222" t="str">
        <f t="shared" si="2172"/>
        <v/>
      </c>
      <c r="C7244" s="223"/>
      <c r="D7244" s="224" t="str">
        <f t="shared" si="2173"/>
        <v/>
      </c>
      <c r="E7244" s="225"/>
      <c r="F7244" s="226">
        <f t="shared" si="2174"/>
        <v>0</v>
      </c>
      <c r="G7244" s="286">
        <f t="shared" si="2175"/>
        <v>0</v>
      </c>
    </row>
    <row r="7245" spans="1:7" s="229" customFormat="1" ht="24" customHeight="1" x14ac:dyDescent="0.2">
      <c r="A7245" s="224" t="str">
        <f t="shared" si="2171"/>
        <v/>
      </c>
      <c r="B7245" s="222" t="str">
        <f t="shared" si="2172"/>
        <v/>
      </c>
      <c r="C7245" s="223"/>
      <c r="D7245" s="224" t="str">
        <f t="shared" si="2173"/>
        <v/>
      </c>
      <c r="E7245" s="225"/>
      <c r="F7245" s="226">
        <f t="shared" si="2174"/>
        <v>0</v>
      </c>
      <c r="G7245" s="286">
        <f t="shared" si="2175"/>
        <v>0</v>
      </c>
    </row>
    <row r="7246" spans="1:7" s="229" customFormat="1" ht="24" customHeight="1" x14ac:dyDescent="0.2">
      <c r="A7246" s="224" t="str">
        <f t="shared" si="2171"/>
        <v/>
      </c>
      <c r="B7246" s="222" t="str">
        <f t="shared" si="2172"/>
        <v/>
      </c>
      <c r="C7246" s="223"/>
      <c r="D7246" s="224" t="str">
        <f t="shared" si="2173"/>
        <v/>
      </c>
      <c r="E7246" s="225"/>
      <c r="F7246" s="226">
        <f t="shared" si="2174"/>
        <v>0</v>
      </c>
      <c r="G7246" s="286">
        <f t="shared" si="2175"/>
        <v>0</v>
      </c>
    </row>
    <row r="7247" spans="1:7" ht="24" customHeight="1" x14ac:dyDescent="0.2">
      <c r="A7247" s="290"/>
      <c r="B7247" s="97"/>
      <c r="D7247" s="97"/>
      <c r="E7247" s="98"/>
      <c r="F7247" s="273" t="s">
        <v>33</v>
      </c>
      <c r="G7247" s="288">
        <f>SUBTOTAL(9,G7238:G7246)</f>
        <v>0</v>
      </c>
    </row>
    <row r="7248" spans="1:7" ht="24" customHeight="1" x14ac:dyDescent="0.2">
      <c r="A7248" s="291"/>
      <c r="B7248" s="97"/>
      <c r="D7248" s="97"/>
      <c r="E7248" s="98"/>
      <c r="G7248" s="289"/>
    </row>
    <row r="7249" spans="1:123" ht="24" customHeight="1" x14ac:dyDescent="0.2">
      <c r="A7249" s="292" t="str">
        <f>B7207</f>
        <v/>
      </c>
      <c r="B7249" s="293" t="str">
        <f>C7207</f>
        <v/>
      </c>
      <c r="C7249" s="104"/>
      <c r="D7249" s="104" t="s">
        <v>34</v>
      </c>
      <c r="E7249" s="105"/>
      <c r="F7249" s="295" t="s">
        <v>35</v>
      </c>
      <c r="G7249" s="294">
        <f>SUBTOTAL(9,G7212:G7248)</f>
        <v>0</v>
      </c>
    </row>
    <row r="7251" spans="1:123" ht="24" customHeight="1" x14ac:dyDescent="0.2">
      <c r="A7251" s="274" t="s">
        <v>37</v>
      </c>
      <c r="B7251" s="275"/>
      <c r="C7251" s="275"/>
      <c r="D7251" s="275"/>
      <c r="E7251" s="275"/>
      <c r="F7251" s="275"/>
      <c r="G7251" s="276"/>
    </row>
    <row r="7252" spans="1:123" ht="24" customHeight="1" x14ac:dyDescent="0.2">
      <c r="A7252" s="277" t="s">
        <v>602</v>
      </c>
      <c r="B7252" s="93" t="str">
        <f>Comitente</f>
        <v>DIRECCION PROVINCIAL DE ESPACIOS VERDES</v>
      </c>
      <c r="C7252" s="89"/>
      <c r="D7252" s="94"/>
      <c r="E7252" s="94"/>
      <c r="F7252" s="95"/>
      <c r="G7252" s="278"/>
    </row>
    <row r="7253" spans="1:123" ht="24" customHeight="1" x14ac:dyDescent="0.2">
      <c r="A7253" s="277" t="s">
        <v>603</v>
      </c>
      <c r="B7253" s="93">
        <f>Contratista</f>
        <v>0</v>
      </c>
      <c r="C7253" s="90"/>
      <c r="D7253" s="90"/>
      <c r="E7253" s="90"/>
      <c r="F7253" s="96"/>
      <c r="G7253" s="279"/>
    </row>
    <row r="7254" spans="1:123" ht="24" customHeight="1" x14ac:dyDescent="0.2">
      <c r="A7254" s="277" t="s">
        <v>24</v>
      </c>
      <c r="B7254" s="93" t="str">
        <f>Obra</f>
        <v>MANTENIMIENTO DEL ÁREA VERDE Y SISITEMA DE RIEGO DEL 
PARQUE BELGRANO E INFINITO POR DESCUBRIR - RENGLON 3</v>
      </c>
      <c r="C7254" s="90"/>
      <c r="D7254" s="90"/>
      <c r="E7254" s="90"/>
      <c r="F7254" s="96" t="s">
        <v>38</v>
      </c>
      <c r="G7254" s="280">
        <f>Fecha_Base</f>
        <v>44908</v>
      </c>
    </row>
    <row r="7255" spans="1:123" ht="24" customHeight="1" x14ac:dyDescent="0.2">
      <c r="A7255" s="281" t="s">
        <v>601</v>
      </c>
      <c r="B7255" s="91" t="str">
        <f>Ubicación</f>
        <v>CAPITAL</v>
      </c>
      <c r="C7255" s="91"/>
      <c r="D7255" s="97"/>
      <c r="E7255" s="98"/>
      <c r="G7255" s="282"/>
    </row>
    <row r="7256" spans="1:123" ht="24" customHeight="1" x14ac:dyDescent="0.2">
      <c r="A7256" s="281" t="s">
        <v>39</v>
      </c>
      <c r="B7256" s="100" t="str">
        <f>IFERROR(VALUE(LEFT(B7257,FIND(".",B7257)-1)),"")</f>
        <v/>
      </c>
      <c r="C7256" s="92" t="str">
        <f>IFERROR(VLOOKUP(B7256,Tabla_CyP,2,FALSE),"")</f>
        <v/>
      </c>
      <c r="E7256" s="98"/>
      <c r="G7256" s="282"/>
    </row>
    <row r="7257" spans="1:123" ht="24" customHeight="1" x14ac:dyDescent="0.2">
      <c r="A7257" s="281" t="s">
        <v>25</v>
      </c>
      <c r="B7257" s="101" t="str">
        <f>IFERROR(VLOOKUP(COUNTIF($A$1:A7257,"ANALISIS DE PRECIOS"),Tabla_NumeroItem,2,FALSE),"")</f>
        <v/>
      </c>
      <c r="C7257" s="92" t="str">
        <f>IFERROR(VLOOKUP(B7257,Tabla_CyP,2,FALSE),"")</f>
        <v/>
      </c>
      <c r="D7257" s="97"/>
      <c r="E7257" s="98"/>
      <c r="F7257" s="96" t="s">
        <v>26</v>
      </c>
      <c r="G7257" s="283" t="str">
        <f>IFERROR(VLOOKUP(B7257,Tabla_CyP,4,FALSE),"")</f>
        <v/>
      </c>
    </row>
    <row r="7258" spans="1:123" ht="24" customHeight="1" x14ac:dyDescent="0.2">
      <c r="A7258" s="281"/>
      <c r="B7258" s="91"/>
      <c r="D7258" s="97"/>
      <c r="E7258" s="98"/>
      <c r="G7258" s="282"/>
    </row>
    <row r="7259" spans="1:123" ht="24" customHeight="1" x14ac:dyDescent="0.2">
      <c r="A7259" s="331" t="s">
        <v>507</v>
      </c>
      <c r="B7259" s="332"/>
      <c r="C7259" s="333" t="s">
        <v>0</v>
      </c>
      <c r="D7259" s="333" t="s">
        <v>27</v>
      </c>
      <c r="E7259" s="335" t="s">
        <v>28</v>
      </c>
      <c r="F7259" s="337" t="s">
        <v>29</v>
      </c>
      <c r="G7259" s="337" t="s">
        <v>30</v>
      </c>
    </row>
    <row r="7260" spans="1:123" s="97" customFormat="1" ht="24" customHeight="1" x14ac:dyDescent="0.2">
      <c r="A7260" s="102" t="s">
        <v>508</v>
      </c>
      <c r="B7260" s="102" t="s">
        <v>509</v>
      </c>
      <c r="C7260" s="334"/>
      <c r="D7260" s="334"/>
      <c r="E7260" s="336"/>
      <c r="F7260" s="338"/>
      <c r="G7260" s="338"/>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284"/>
      <c r="B7261" s="103"/>
      <c r="C7261" s="143" t="s">
        <v>604</v>
      </c>
      <c r="D7261" s="104"/>
      <c r="E7261" s="105"/>
      <c r="F7261" s="106"/>
      <c r="G7261" s="285"/>
    </row>
    <row r="7262" spans="1:123" s="229" customFormat="1" ht="24" customHeight="1" x14ac:dyDescent="0.2">
      <c r="A7262" s="224" t="str">
        <f t="shared" ref="A7262:A7275" si="2176">IFERROR(VLOOKUP(C7262,Tabla_Insumos,4,FALSE),"")</f>
        <v/>
      </c>
      <c r="B7262" s="222" t="str">
        <f>IFERROR(VLOOKUP(C7262,Tabla_Insumos,5,FALSE),"")</f>
        <v/>
      </c>
      <c r="C7262" s="223"/>
      <c r="D7262" s="224" t="str">
        <f t="shared" ref="D7262:D7275" si="2177">IFERROR(VLOOKUP(C7262,Tabla_Insumos,2,FALSE),"")</f>
        <v/>
      </c>
      <c r="E7262" s="225"/>
      <c r="F7262" s="226">
        <f t="shared" ref="F7262:F7275" si="2178">IFERROR(VLOOKUP(C7262,Tabla_Insumos,3,FALSE),0)</f>
        <v>0</v>
      </c>
      <c r="G7262" s="286">
        <f>ROUND(E7262*F7262,2)</f>
        <v>0</v>
      </c>
    </row>
    <row r="7263" spans="1:123" s="229" customFormat="1" ht="24" customHeight="1" x14ac:dyDescent="0.2">
      <c r="A7263" s="224" t="str">
        <f t="shared" si="2176"/>
        <v/>
      </c>
      <c r="B7263" s="222" t="str">
        <f t="shared" ref="B7263:B7275" si="2179">IFERROR(VLOOKUP(C7263,Tabla_Insumos,5,FALSE),"")</f>
        <v/>
      </c>
      <c r="C7263" s="223"/>
      <c r="D7263" s="224" t="str">
        <f t="shared" si="2177"/>
        <v/>
      </c>
      <c r="E7263" s="225"/>
      <c r="F7263" s="226">
        <f t="shared" si="2178"/>
        <v>0</v>
      </c>
      <c r="G7263" s="286">
        <f t="shared" ref="G7263:G7275" si="2180">ROUND(E7263*F7263,2)</f>
        <v>0</v>
      </c>
    </row>
    <row r="7264" spans="1:123" s="229" customFormat="1" ht="24" customHeight="1" x14ac:dyDescent="0.2">
      <c r="A7264" s="224" t="str">
        <f t="shared" si="2176"/>
        <v/>
      </c>
      <c r="B7264" s="222" t="str">
        <f t="shared" si="2179"/>
        <v/>
      </c>
      <c r="C7264" s="223"/>
      <c r="D7264" s="224" t="str">
        <f t="shared" si="2177"/>
        <v/>
      </c>
      <c r="E7264" s="225"/>
      <c r="F7264" s="226">
        <f t="shared" si="2178"/>
        <v>0</v>
      </c>
      <c r="G7264" s="286">
        <f t="shared" si="2180"/>
        <v>0</v>
      </c>
    </row>
    <row r="7265" spans="1:7" s="229" customFormat="1" ht="24" customHeight="1" x14ac:dyDescent="0.2">
      <c r="A7265" s="224" t="str">
        <f t="shared" si="2176"/>
        <v/>
      </c>
      <c r="B7265" s="222" t="str">
        <f t="shared" si="2179"/>
        <v/>
      </c>
      <c r="C7265" s="223"/>
      <c r="D7265" s="224" t="str">
        <f t="shared" si="2177"/>
        <v/>
      </c>
      <c r="E7265" s="225"/>
      <c r="F7265" s="226">
        <f t="shared" si="2178"/>
        <v>0</v>
      </c>
      <c r="G7265" s="286">
        <f t="shared" si="2180"/>
        <v>0</v>
      </c>
    </row>
    <row r="7266" spans="1:7" s="229" customFormat="1" ht="24" customHeight="1" x14ac:dyDescent="0.2">
      <c r="A7266" s="224" t="str">
        <f t="shared" si="2176"/>
        <v/>
      </c>
      <c r="B7266" s="222" t="str">
        <f t="shared" si="2179"/>
        <v/>
      </c>
      <c r="C7266" s="223"/>
      <c r="D7266" s="224" t="str">
        <f t="shared" si="2177"/>
        <v/>
      </c>
      <c r="E7266" s="225"/>
      <c r="F7266" s="226">
        <f t="shared" si="2178"/>
        <v>0</v>
      </c>
      <c r="G7266" s="286">
        <f t="shared" si="2180"/>
        <v>0</v>
      </c>
    </row>
    <row r="7267" spans="1:7" s="229" customFormat="1" ht="24" customHeight="1" x14ac:dyDescent="0.2">
      <c r="A7267" s="224" t="str">
        <f t="shared" si="2176"/>
        <v/>
      </c>
      <c r="B7267" s="222" t="str">
        <f t="shared" si="2179"/>
        <v/>
      </c>
      <c r="C7267" s="223"/>
      <c r="D7267" s="224" t="str">
        <f t="shared" si="2177"/>
        <v/>
      </c>
      <c r="E7267" s="225"/>
      <c r="F7267" s="226">
        <f t="shared" si="2178"/>
        <v>0</v>
      </c>
      <c r="G7267" s="286">
        <f t="shared" si="2180"/>
        <v>0</v>
      </c>
    </row>
    <row r="7268" spans="1:7" s="229" customFormat="1" ht="24" customHeight="1" x14ac:dyDescent="0.2">
      <c r="A7268" s="224" t="str">
        <f t="shared" si="2176"/>
        <v/>
      </c>
      <c r="B7268" s="222" t="str">
        <f t="shared" si="2179"/>
        <v/>
      </c>
      <c r="C7268" s="223"/>
      <c r="D7268" s="224" t="str">
        <f t="shared" si="2177"/>
        <v/>
      </c>
      <c r="E7268" s="225"/>
      <c r="F7268" s="226">
        <f t="shared" si="2178"/>
        <v>0</v>
      </c>
      <c r="G7268" s="286">
        <f t="shared" si="2180"/>
        <v>0</v>
      </c>
    </row>
    <row r="7269" spans="1:7" s="229" customFormat="1" ht="24" customHeight="1" x14ac:dyDescent="0.2">
      <c r="A7269" s="224" t="str">
        <f t="shared" si="2176"/>
        <v/>
      </c>
      <c r="B7269" s="222" t="str">
        <f t="shared" si="2179"/>
        <v/>
      </c>
      <c r="C7269" s="223"/>
      <c r="D7269" s="224" t="str">
        <f t="shared" si="2177"/>
        <v/>
      </c>
      <c r="E7269" s="225"/>
      <c r="F7269" s="226">
        <f t="shared" si="2178"/>
        <v>0</v>
      </c>
      <c r="G7269" s="286">
        <f t="shared" si="2180"/>
        <v>0</v>
      </c>
    </row>
    <row r="7270" spans="1:7" s="229" customFormat="1" ht="24" customHeight="1" x14ac:dyDescent="0.2">
      <c r="A7270" s="224" t="str">
        <f t="shared" si="2176"/>
        <v/>
      </c>
      <c r="B7270" s="222" t="str">
        <f t="shared" si="2179"/>
        <v/>
      </c>
      <c r="C7270" s="223"/>
      <c r="D7270" s="224" t="str">
        <f t="shared" si="2177"/>
        <v/>
      </c>
      <c r="E7270" s="225"/>
      <c r="F7270" s="226">
        <f t="shared" si="2178"/>
        <v>0</v>
      </c>
      <c r="G7270" s="286">
        <f t="shared" si="2180"/>
        <v>0</v>
      </c>
    </row>
    <row r="7271" spans="1:7" s="229" customFormat="1" ht="24" customHeight="1" x14ac:dyDescent="0.2">
      <c r="A7271" s="224" t="str">
        <f t="shared" si="2176"/>
        <v/>
      </c>
      <c r="B7271" s="222" t="str">
        <f t="shared" si="2179"/>
        <v/>
      </c>
      <c r="C7271" s="223"/>
      <c r="D7271" s="224" t="str">
        <f t="shared" si="2177"/>
        <v/>
      </c>
      <c r="E7271" s="225"/>
      <c r="F7271" s="226">
        <f t="shared" si="2178"/>
        <v>0</v>
      </c>
      <c r="G7271" s="286">
        <f t="shared" si="2180"/>
        <v>0</v>
      </c>
    </row>
    <row r="7272" spans="1:7" s="229" customFormat="1" ht="24" customHeight="1" x14ac:dyDescent="0.2">
      <c r="A7272" s="224" t="str">
        <f t="shared" si="2176"/>
        <v/>
      </c>
      <c r="B7272" s="222" t="str">
        <f t="shared" si="2179"/>
        <v/>
      </c>
      <c r="C7272" s="223"/>
      <c r="D7272" s="224" t="str">
        <f t="shared" si="2177"/>
        <v/>
      </c>
      <c r="E7272" s="225"/>
      <c r="F7272" s="226">
        <f t="shared" si="2178"/>
        <v>0</v>
      </c>
      <c r="G7272" s="286">
        <f t="shared" si="2180"/>
        <v>0</v>
      </c>
    </row>
    <row r="7273" spans="1:7" s="229" customFormat="1" ht="24" customHeight="1" x14ac:dyDescent="0.2">
      <c r="A7273" s="224" t="str">
        <f t="shared" si="2176"/>
        <v/>
      </c>
      <c r="B7273" s="222" t="str">
        <f t="shared" si="2179"/>
        <v/>
      </c>
      <c r="C7273" s="223"/>
      <c r="D7273" s="224" t="str">
        <f t="shared" si="2177"/>
        <v/>
      </c>
      <c r="E7273" s="225"/>
      <c r="F7273" s="226">
        <f t="shared" si="2178"/>
        <v>0</v>
      </c>
      <c r="G7273" s="286">
        <f t="shared" si="2180"/>
        <v>0</v>
      </c>
    </row>
    <row r="7274" spans="1:7" s="229" customFormat="1" ht="24" customHeight="1" x14ac:dyDescent="0.2">
      <c r="A7274" s="224" t="str">
        <f t="shared" si="2176"/>
        <v/>
      </c>
      <c r="B7274" s="222" t="str">
        <f t="shared" si="2179"/>
        <v/>
      </c>
      <c r="C7274" s="223"/>
      <c r="D7274" s="224" t="str">
        <f t="shared" si="2177"/>
        <v/>
      </c>
      <c r="E7274" s="225"/>
      <c r="F7274" s="226">
        <f t="shared" si="2178"/>
        <v>0</v>
      </c>
      <c r="G7274" s="286">
        <f t="shared" si="2180"/>
        <v>0</v>
      </c>
    </row>
    <row r="7275" spans="1:7" s="229" customFormat="1" ht="24" customHeight="1" x14ac:dyDescent="0.2">
      <c r="A7275" s="224" t="str">
        <f t="shared" si="2176"/>
        <v/>
      </c>
      <c r="B7275" s="222" t="str">
        <f t="shared" si="2179"/>
        <v/>
      </c>
      <c r="C7275" s="223"/>
      <c r="D7275" s="224" t="str">
        <f t="shared" si="2177"/>
        <v/>
      </c>
      <c r="E7275" s="225"/>
      <c r="F7275" s="227">
        <f t="shared" si="2178"/>
        <v>0</v>
      </c>
      <c r="G7275" s="286">
        <f t="shared" si="2180"/>
        <v>0</v>
      </c>
    </row>
    <row r="7276" spans="1:7" ht="24" customHeight="1" x14ac:dyDescent="0.2">
      <c r="A7276" s="287"/>
      <c r="D7276" s="97"/>
      <c r="E7276" s="98"/>
      <c r="F7276" s="273" t="s">
        <v>31</v>
      </c>
      <c r="G7276" s="288">
        <f>SUBTOTAL(9,G7262:G7275)</f>
        <v>0</v>
      </c>
    </row>
    <row r="7277" spans="1:7" ht="24" customHeight="1" x14ac:dyDescent="0.2">
      <c r="A7277" s="287"/>
      <c r="C7277" s="107" t="s">
        <v>605</v>
      </c>
      <c r="D7277" s="97"/>
      <c r="E7277" s="98"/>
      <c r="G7277" s="289"/>
    </row>
    <row r="7278" spans="1:7" s="229" customFormat="1" ht="24" customHeight="1" x14ac:dyDescent="0.2">
      <c r="A7278" s="224" t="str">
        <f t="shared" ref="A7278:A7285" si="2181">IFERROR(VLOOKUP(C7278,Tabla_Insumos,4,FALSE),"")</f>
        <v/>
      </c>
      <c r="B7278" s="222">
        <f t="shared" ref="B7278:B7285" si="2182">IFERROR(VLOOKUP(A7278,Tabla_Indices,5,FALSE),"")</f>
        <v>0</v>
      </c>
      <c r="C7278" s="223"/>
      <c r="D7278" s="224" t="str">
        <f t="shared" ref="D7278:D7285" si="2183">IFERROR(VLOOKUP(C7278,Tabla_Insumos,2,FALSE),"")</f>
        <v/>
      </c>
      <c r="E7278" s="225"/>
      <c r="F7278" s="228">
        <f t="shared" ref="F7278:F7285" si="2184">IFERROR(VLOOKUP(C7278,Tabla_Insumos,3,FALSE),0)</f>
        <v>0</v>
      </c>
      <c r="G7278" s="286">
        <f>ROUND(E7278*F7278,2)</f>
        <v>0</v>
      </c>
    </row>
    <row r="7279" spans="1:7" s="229" customFormat="1" ht="24" customHeight="1" x14ac:dyDescent="0.2">
      <c r="A7279" s="224" t="str">
        <f t="shared" si="2181"/>
        <v/>
      </c>
      <c r="B7279" s="222">
        <f t="shared" si="2182"/>
        <v>0</v>
      </c>
      <c r="C7279" s="223"/>
      <c r="D7279" s="224" t="str">
        <f t="shared" si="2183"/>
        <v/>
      </c>
      <c r="E7279" s="225"/>
      <c r="F7279" s="228">
        <f t="shared" si="2184"/>
        <v>0</v>
      </c>
      <c r="G7279" s="286">
        <f>ROUND(E7279*F7279,2)</f>
        <v>0</v>
      </c>
    </row>
    <row r="7280" spans="1:7" s="229" customFormat="1" ht="24" customHeight="1" x14ac:dyDescent="0.2">
      <c r="A7280" s="224" t="str">
        <f t="shared" si="2181"/>
        <v/>
      </c>
      <c r="B7280" s="222">
        <f t="shared" si="2182"/>
        <v>0</v>
      </c>
      <c r="C7280" s="223"/>
      <c r="D7280" s="224" t="str">
        <f t="shared" si="2183"/>
        <v/>
      </c>
      <c r="E7280" s="225"/>
      <c r="F7280" s="228">
        <f t="shared" si="2184"/>
        <v>0</v>
      </c>
      <c r="G7280" s="286">
        <f t="shared" ref="G7280:G7285" si="2185">ROUND(E7280*F7280,2)</f>
        <v>0</v>
      </c>
    </row>
    <row r="7281" spans="1:7" s="229" customFormat="1" ht="24" customHeight="1" x14ac:dyDescent="0.2">
      <c r="A7281" s="224" t="str">
        <f t="shared" si="2181"/>
        <v/>
      </c>
      <c r="B7281" s="222">
        <f t="shared" si="2182"/>
        <v>0</v>
      </c>
      <c r="C7281" s="223"/>
      <c r="D7281" s="224" t="str">
        <f t="shared" si="2183"/>
        <v/>
      </c>
      <c r="E7281" s="225"/>
      <c r="F7281" s="228">
        <f t="shared" si="2184"/>
        <v>0</v>
      </c>
      <c r="G7281" s="286">
        <f t="shared" si="2185"/>
        <v>0</v>
      </c>
    </row>
    <row r="7282" spans="1:7" s="229" customFormat="1" ht="24" customHeight="1" x14ac:dyDescent="0.2">
      <c r="A7282" s="224" t="str">
        <f t="shared" si="2181"/>
        <v/>
      </c>
      <c r="B7282" s="222">
        <f t="shared" si="2182"/>
        <v>0</v>
      </c>
      <c r="C7282" s="223"/>
      <c r="D7282" s="224" t="str">
        <f t="shared" si="2183"/>
        <v/>
      </c>
      <c r="E7282" s="225"/>
      <c r="F7282" s="226">
        <f t="shared" si="2184"/>
        <v>0</v>
      </c>
      <c r="G7282" s="286">
        <f t="shared" si="2185"/>
        <v>0</v>
      </c>
    </row>
    <row r="7283" spans="1:7" s="229" customFormat="1" ht="24" customHeight="1" x14ac:dyDescent="0.2">
      <c r="A7283" s="224" t="str">
        <f t="shared" si="2181"/>
        <v/>
      </c>
      <c r="B7283" s="222">
        <f t="shared" si="2182"/>
        <v>0</v>
      </c>
      <c r="C7283" s="223"/>
      <c r="D7283" s="224" t="str">
        <f t="shared" si="2183"/>
        <v/>
      </c>
      <c r="E7283" s="225"/>
      <c r="F7283" s="226">
        <f t="shared" si="2184"/>
        <v>0</v>
      </c>
      <c r="G7283" s="286">
        <f t="shared" si="2185"/>
        <v>0</v>
      </c>
    </row>
    <row r="7284" spans="1:7" s="229" customFormat="1" ht="24" customHeight="1" x14ac:dyDescent="0.2">
      <c r="A7284" s="224" t="str">
        <f t="shared" si="2181"/>
        <v/>
      </c>
      <c r="B7284" s="222">
        <f t="shared" si="2182"/>
        <v>0</v>
      </c>
      <c r="C7284" s="223"/>
      <c r="D7284" s="224" t="str">
        <f t="shared" si="2183"/>
        <v/>
      </c>
      <c r="E7284" s="225"/>
      <c r="F7284" s="226">
        <f t="shared" si="2184"/>
        <v>0</v>
      </c>
      <c r="G7284" s="286">
        <f t="shared" si="2185"/>
        <v>0</v>
      </c>
    </row>
    <row r="7285" spans="1:7" s="229" customFormat="1" ht="24" customHeight="1" x14ac:dyDescent="0.2">
      <c r="A7285" s="224" t="str">
        <f t="shared" si="2181"/>
        <v/>
      </c>
      <c r="B7285" s="222">
        <f t="shared" si="2182"/>
        <v>0</v>
      </c>
      <c r="C7285" s="223"/>
      <c r="D7285" s="224" t="str">
        <f t="shared" si="2183"/>
        <v/>
      </c>
      <c r="E7285" s="225"/>
      <c r="F7285" s="226">
        <f t="shared" si="2184"/>
        <v>0</v>
      </c>
      <c r="G7285" s="286">
        <f t="shared" si="2185"/>
        <v>0</v>
      </c>
    </row>
    <row r="7286" spans="1:7" ht="24" customHeight="1" x14ac:dyDescent="0.2">
      <c r="A7286" s="287"/>
      <c r="D7286" s="97"/>
      <c r="E7286" s="98"/>
      <c r="F7286" s="273" t="s">
        <v>32</v>
      </c>
      <c r="G7286" s="288">
        <f>SUBTOTAL(9,G7278:G7285)</f>
        <v>0</v>
      </c>
    </row>
    <row r="7287" spans="1:7" ht="24" customHeight="1" x14ac:dyDescent="0.2">
      <c r="A7287" s="287"/>
      <c r="C7287" s="107" t="s">
        <v>606</v>
      </c>
      <c r="D7287" s="97"/>
      <c r="E7287" s="98"/>
      <c r="G7287" s="289"/>
    </row>
    <row r="7288" spans="1:7" s="229" customFormat="1" ht="24" customHeight="1" x14ac:dyDescent="0.2">
      <c r="A7288" s="224" t="str">
        <f t="shared" ref="A7288:A7296" si="2186">IFERROR(VLOOKUP(C7288,Tabla_Insumos,4,FALSE),"")</f>
        <v/>
      </c>
      <c r="B7288" s="222" t="str">
        <f t="shared" ref="B7288:B7296" si="2187">IFERROR(VLOOKUP(C7288,Tabla_Insumos,5,FALSE),"")</f>
        <v/>
      </c>
      <c r="C7288" s="223"/>
      <c r="D7288" s="224" t="str">
        <f t="shared" ref="D7288:D7296" si="2188">IFERROR(VLOOKUP(C7288,Tabla_Insumos,2,FALSE),"")</f>
        <v/>
      </c>
      <c r="E7288" s="225"/>
      <c r="F7288" s="226">
        <f t="shared" ref="F7288:F7296" si="2189">IFERROR(VLOOKUP(C7288,Tabla_Insumos,3,FALSE),0)</f>
        <v>0</v>
      </c>
      <c r="G7288" s="286">
        <f t="shared" ref="G7288:G7296" si="2190">ROUND(E7288*F7288,2)</f>
        <v>0</v>
      </c>
    </row>
    <row r="7289" spans="1:7" s="229" customFormat="1" ht="24" customHeight="1" x14ac:dyDescent="0.2">
      <c r="A7289" s="224" t="str">
        <f t="shared" si="2186"/>
        <v/>
      </c>
      <c r="B7289" s="222" t="str">
        <f t="shared" si="2187"/>
        <v/>
      </c>
      <c r="C7289" s="223"/>
      <c r="D7289" s="224" t="str">
        <f t="shared" si="2188"/>
        <v/>
      </c>
      <c r="E7289" s="225"/>
      <c r="F7289" s="226">
        <f t="shared" si="2189"/>
        <v>0</v>
      </c>
      <c r="G7289" s="286">
        <f t="shared" si="2190"/>
        <v>0</v>
      </c>
    </row>
    <row r="7290" spans="1:7" s="229" customFormat="1" ht="24" customHeight="1" x14ac:dyDescent="0.2">
      <c r="A7290" s="224" t="str">
        <f t="shared" si="2186"/>
        <v/>
      </c>
      <c r="B7290" s="222" t="str">
        <f t="shared" si="2187"/>
        <v/>
      </c>
      <c r="C7290" s="223"/>
      <c r="D7290" s="224" t="str">
        <f t="shared" si="2188"/>
        <v/>
      </c>
      <c r="E7290" s="225"/>
      <c r="F7290" s="226">
        <f t="shared" si="2189"/>
        <v>0</v>
      </c>
      <c r="G7290" s="286">
        <f t="shared" si="2190"/>
        <v>0</v>
      </c>
    </row>
    <row r="7291" spans="1:7" s="229" customFormat="1" ht="24" customHeight="1" x14ac:dyDescent="0.2">
      <c r="A7291" s="224" t="str">
        <f t="shared" si="2186"/>
        <v/>
      </c>
      <c r="B7291" s="222" t="str">
        <f t="shared" si="2187"/>
        <v/>
      </c>
      <c r="C7291" s="223"/>
      <c r="D7291" s="224" t="str">
        <f t="shared" si="2188"/>
        <v/>
      </c>
      <c r="E7291" s="225"/>
      <c r="F7291" s="226">
        <f t="shared" si="2189"/>
        <v>0</v>
      </c>
      <c r="G7291" s="286">
        <f t="shared" si="2190"/>
        <v>0</v>
      </c>
    </row>
    <row r="7292" spans="1:7" s="229" customFormat="1" ht="24" customHeight="1" x14ac:dyDescent="0.2">
      <c r="A7292" s="224" t="str">
        <f t="shared" si="2186"/>
        <v/>
      </c>
      <c r="B7292" s="222" t="str">
        <f t="shared" si="2187"/>
        <v/>
      </c>
      <c r="C7292" s="223"/>
      <c r="D7292" s="224" t="str">
        <f t="shared" si="2188"/>
        <v/>
      </c>
      <c r="E7292" s="225"/>
      <c r="F7292" s="226">
        <f t="shared" si="2189"/>
        <v>0</v>
      </c>
      <c r="G7292" s="286">
        <f t="shared" si="2190"/>
        <v>0</v>
      </c>
    </row>
    <row r="7293" spans="1:7" s="229" customFormat="1" ht="24" customHeight="1" x14ac:dyDescent="0.2">
      <c r="A7293" s="224" t="str">
        <f t="shared" si="2186"/>
        <v/>
      </c>
      <c r="B7293" s="222" t="str">
        <f t="shared" si="2187"/>
        <v/>
      </c>
      <c r="C7293" s="223"/>
      <c r="D7293" s="224" t="str">
        <f t="shared" si="2188"/>
        <v/>
      </c>
      <c r="E7293" s="225"/>
      <c r="F7293" s="226">
        <f t="shared" si="2189"/>
        <v>0</v>
      </c>
      <c r="G7293" s="286">
        <f t="shared" si="2190"/>
        <v>0</v>
      </c>
    </row>
    <row r="7294" spans="1:7" s="229" customFormat="1" ht="24" customHeight="1" x14ac:dyDescent="0.2">
      <c r="A7294" s="224" t="str">
        <f t="shared" si="2186"/>
        <v/>
      </c>
      <c r="B7294" s="222" t="str">
        <f t="shared" si="2187"/>
        <v/>
      </c>
      <c r="C7294" s="223"/>
      <c r="D7294" s="224" t="str">
        <f t="shared" si="2188"/>
        <v/>
      </c>
      <c r="E7294" s="225"/>
      <c r="F7294" s="226">
        <f t="shared" si="2189"/>
        <v>0</v>
      </c>
      <c r="G7294" s="286">
        <f t="shared" si="2190"/>
        <v>0</v>
      </c>
    </row>
    <row r="7295" spans="1:7" s="229" customFormat="1" ht="24" customHeight="1" x14ac:dyDescent="0.2">
      <c r="A7295" s="224" t="str">
        <f t="shared" si="2186"/>
        <v/>
      </c>
      <c r="B7295" s="222" t="str">
        <f t="shared" si="2187"/>
        <v/>
      </c>
      <c r="C7295" s="223"/>
      <c r="D7295" s="224" t="str">
        <f t="shared" si="2188"/>
        <v/>
      </c>
      <c r="E7295" s="225"/>
      <c r="F7295" s="226">
        <f t="shared" si="2189"/>
        <v>0</v>
      </c>
      <c r="G7295" s="286">
        <f t="shared" si="2190"/>
        <v>0</v>
      </c>
    </row>
    <row r="7296" spans="1:7" s="229" customFormat="1" ht="24" customHeight="1" x14ac:dyDescent="0.2">
      <c r="A7296" s="224" t="str">
        <f t="shared" si="2186"/>
        <v/>
      </c>
      <c r="B7296" s="222" t="str">
        <f t="shared" si="2187"/>
        <v/>
      </c>
      <c r="C7296" s="223"/>
      <c r="D7296" s="224" t="str">
        <f t="shared" si="2188"/>
        <v/>
      </c>
      <c r="E7296" s="225"/>
      <c r="F7296" s="226">
        <f t="shared" si="2189"/>
        <v>0</v>
      </c>
      <c r="G7296" s="286">
        <f t="shared" si="2190"/>
        <v>0</v>
      </c>
    </row>
    <row r="7297" spans="1:123" ht="24" customHeight="1" x14ac:dyDescent="0.2">
      <c r="A7297" s="290"/>
      <c r="B7297" s="97"/>
      <c r="D7297" s="97"/>
      <c r="E7297" s="98"/>
      <c r="F7297" s="273" t="s">
        <v>33</v>
      </c>
      <c r="G7297" s="288">
        <f>SUBTOTAL(9,G7288:G7296)</f>
        <v>0</v>
      </c>
    </row>
    <row r="7298" spans="1:123" ht="24" customHeight="1" x14ac:dyDescent="0.2">
      <c r="A7298" s="291"/>
      <c r="B7298" s="97"/>
      <c r="D7298" s="97"/>
      <c r="E7298" s="98"/>
      <c r="G7298" s="289"/>
    </row>
    <row r="7299" spans="1:123" ht="24" customHeight="1" x14ac:dyDescent="0.2">
      <c r="A7299" s="292" t="str">
        <f>B7257</f>
        <v/>
      </c>
      <c r="B7299" s="293" t="str">
        <f>C7257</f>
        <v/>
      </c>
      <c r="C7299" s="104"/>
      <c r="D7299" s="104" t="s">
        <v>34</v>
      </c>
      <c r="E7299" s="105"/>
      <c r="F7299" s="295" t="s">
        <v>35</v>
      </c>
      <c r="G7299" s="294">
        <f>SUBTOTAL(9,G7262:G7298)</f>
        <v>0</v>
      </c>
    </row>
    <row r="7301" spans="1:123" ht="24" customHeight="1" x14ac:dyDescent="0.2">
      <c r="A7301" s="274" t="s">
        <v>37</v>
      </c>
      <c r="B7301" s="275"/>
      <c r="C7301" s="275"/>
      <c r="D7301" s="275"/>
      <c r="E7301" s="275"/>
      <c r="F7301" s="275"/>
      <c r="G7301" s="276"/>
    </row>
    <row r="7302" spans="1:123" ht="24" customHeight="1" x14ac:dyDescent="0.2">
      <c r="A7302" s="277" t="s">
        <v>602</v>
      </c>
      <c r="B7302" s="93" t="str">
        <f>Comitente</f>
        <v>DIRECCION PROVINCIAL DE ESPACIOS VERDES</v>
      </c>
      <c r="C7302" s="89"/>
      <c r="D7302" s="94"/>
      <c r="E7302" s="94"/>
      <c r="F7302" s="95"/>
      <c r="G7302" s="278"/>
    </row>
    <row r="7303" spans="1:123" ht="24" customHeight="1" x14ac:dyDescent="0.2">
      <c r="A7303" s="277" t="s">
        <v>603</v>
      </c>
      <c r="B7303" s="93">
        <f>Contratista</f>
        <v>0</v>
      </c>
      <c r="C7303" s="90"/>
      <c r="D7303" s="90"/>
      <c r="E7303" s="90"/>
      <c r="F7303" s="96"/>
      <c r="G7303" s="279"/>
    </row>
    <row r="7304" spans="1:123" ht="24" customHeight="1" x14ac:dyDescent="0.2">
      <c r="A7304" s="277" t="s">
        <v>24</v>
      </c>
      <c r="B7304" s="93" t="str">
        <f>Obra</f>
        <v>MANTENIMIENTO DEL ÁREA VERDE Y SISITEMA DE RIEGO DEL 
PARQUE BELGRANO E INFINITO POR DESCUBRIR - RENGLON 3</v>
      </c>
      <c r="C7304" s="90"/>
      <c r="D7304" s="90"/>
      <c r="E7304" s="90"/>
      <c r="F7304" s="96" t="s">
        <v>38</v>
      </c>
      <c r="G7304" s="280">
        <f>Fecha_Base</f>
        <v>44908</v>
      </c>
    </row>
    <row r="7305" spans="1:123" ht="24" customHeight="1" x14ac:dyDescent="0.2">
      <c r="A7305" s="281" t="s">
        <v>601</v>
      </c>
      <c r="B7305" s="91" t="str">
        <f>Ubicación</f>
        <v>CAPITAL</v>
      </c>
      <c r="C7305" s="91"/>
      <c r="D7305" s="97"/>
      <c r="E7305" s="98"/>
      <c r="G7305" s="282"/>
    </row>
    <row r="7306" spans="1:123" ht="24" customHeight="1" x14ac:dyDescent="0.2">
      <c r="A7306" s="281" t="s">
        <v>39</v>
      </c>
      <c r="B7306" s="100" t="str">
        <f>IFERROR(VALUE(LEFT(B7307,FIND(".",B7307)-1)),"")</f>
        <v/>
      </c>
      <c r="C7306" s="92" t="str">
        <f>IFERROR(VLOOKUP(B7306,Tabla_CyP,2,FALSE),"")</f>
        <v/>
      </c>
      <c r="E7306" s="98"/>
      <c r="G7306" s="282"/>
    </row>
    <row r="7307" spans="1:123" ht="24" customHeight="1" x14ac:dyDescent="0.2">
      <c r="A7307" s="281" t="s">
        <v>25</v>
      </c>
      <c r="B7307" s="101" t="str">
        <f>IFERROR(VLOOKUP(COUNTIF($A$1:A7307,"ANALISIS DE PRECIOS"),Tabla_NumeroItem,2,FALSE),"")</f>
        <v/>
      </c>
      <c r="C7307" s="92" t="str">
        <f>IFERROR(VLOOKUP(B7307,Tabla_CyP,2,FALSE),"")</f>
        <v/>
      </c>
      <c r="D7307" s="97"/>
      <c r="E7307" s="98"/>
      <c r="F7307" s="96" t="s">
        <v>26</v>
      </c>
      <c r="G7307" s="283" t="str">
        <f>IFERROR(VLOOKUP(B7307,Tabla_CyP,4,FALSE),"")</f>
        <v/>
      </c>
    </row>
    <row r="7308" spans="1:123" ht="24" customHeight="1" x14ac:dyDescent="0.2">
      <c r="A7308" s="281"/>
      <c r="B7308" s="91"/>
      <c r="D7308" s="97"/>
      <c r="E7308" s="98"/>
      <c r="G7308" s="282"/>
    </row>
    <row r="7309" spans="1:123" ht="24" customHeight="1" x14ac:dyDescent="0.2">
      <c r="A7309" s="331" t="s">
        <v>507</v>
      </c>
      <c r="B7309" s="332"/>
      <c r="C7309" s="333" t="s">
        <v>0</v>
      </c>
      <c r="D7309" s="333" t="s">
        <v>27</v>
      </c>
      <c r="E7309" s="335" t="s">
        <v>28</v>
      </c>
      <c r="F7309" s="337" t="s">
        <v>29</v>
      </c>
      <c r="G7309" s="337" t="s">
        <v>30</v>
      </c>
    </row>
    <row r="7310" spans="1:123" s="97" customFormat="1" ht="24" customHeight="1" x14ac:dyDescent="0.2">
      <c r="A7310" s="102" t="s">
        <v>508</v>
      </c>
      <c r="B7310" s="102" t="s">
        <v>509</v>
      </c>
      <c r="C7310" s="334"/>
      <c r="D7310" s="334"/>
      <c r="E7310" s="336"/>
      <c r="F7310" s="338"/>
      <c r="G7310" s="338"/>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284"/>
      <c r="B7311" s="103"/>
      <c r="C7311" s="143" t="s">
        <v>604</v>
      </c>
      <c r="D7311" s="104"/>
      <c r="E7311" s="105"/>
      <c r="F7311" s="106"/>
      <c r="G7311" s="285"/>
    </row>
    <row r="7312" spans="1:123" s="229" customFormat="1" ht="24" customHeight="1" x14ac:dyDescent="0.2">
      <c r="A7312" s="224" t="str">
        <f t="shared" ref="A7312:A7325" si="2191">IFERROR(VLOOKUP(C7312,Tabla_Insumos,4,FALSE),"")</f>
        <v/>
      </c>
      <c r="B7312" s="222" t="str">
        <f>IFERROR(VLOOKUP(C7312,Tabla_Insumos,5,FALSE),"")</f>
        <v/>
      </c>
      <c r="C7312" s="223"/>
      <c r="D7312" s="224" t="str">
        <f t="shared" ref="D7312:D7325" si="2192">IFERROR(VLOOKUP(C7312,Tabla_Insumos,2,FALSE),"")</f>
        <v/>
      </c>
      <c r="E7312" s="225"/>
      <c r="F7312" s="226">
        <f t="shared" ref="F7312:F7325" si="2193">IFERROR(VLOOKUP(C7312,Tabla_Insumos,3,FALSE),0)</f>
        <v>0</v>
      </c>
      <c r="G7312" s="286">
        <f>ROUND(E7312*F7312,2)</f>
        <v>0</v>
      </c>
    </row>
    <row r="7313" spans="1:7" s="229" customFormat="1" ht="24" customHeight="1" x14ac:dyDescent="0.2">
      <c r="A7313" s="224" t="str">
        <f t="shared" si="2191"/>
        <v/>
      </c>
      <c r="B7313" s="222" t="str">
        <f t="shared" ref="B7313:B7325" si="2194">IFERROR(VLOOKUP(C7313,Tabla_Insumos,5,FALSE),"")</f>
        <v/>
      </c>
      <c r="C7313" s="223"/>
      <c r="D7313" s="224" t="str">
        <f t="shared" si="2192"/>
        <v/>
      </c>
      <c r="E7313" s="225"/>
      <c r="F7313" s="226">
        <f t="shared" si="2193"/>
        <v>0</v>
      </c>
      <c r="G7313" s="286">
        <f t="shared" ref="G7313:G7325" si="2195">ROUND(E7313*F7313,2)</f>
        <v>0</v>
      </c>
    </row>
    <row r="7314" spans="1:7" s="229" customFormat="1" ht="24" customHeight="1" x14ac:dyDescent="0.2">
      <c r="A7314" s="224" t="str">
        <f t="shared" si="2191"/>
        <v/>
      </c>
      <c r="B7314" s="222" t="str">
        <f t="shared" si="2194"/>
        <v/>
      </c>
      <c r="C7314" s="223"/>
      <c r="D7314" s="224" t="str">
        <f t="shared" si="2192"/>
        <v/>
      </c>
      <c r="E7314" s="225"/>
      <c r="F7314" s="226">
        <f t="shared" si="2193"/>
        <v>0</v>
      </c>
      <c r="G7314" s="286">
        <f t="shared" si="2195"/>
        <v>0</v>
      </c>
    </row>
    <row r="7315" spans="1:7" s="229" customFormat="1" ht="24" customHeight="1" x14ac:dyDescent="0.2">
      <c r="A7315" s="224" t="str">
        <f t="shared" si="2191"/>
        <v/>
      </c>
      <c r="B7315" s="222" t="str">
        <f t="shared" si="2194"/>
        <v/>
      </c>
      <c r="C7315" s="223"/>
      <c r="D7315" s="224" t="str">
        <f t="shared" si="2192"/>
        <v/>
      </c>
      <c r="E7315" s="225"/>
      <c r="F7315" s="226">
        <f t="shared" si="2193"/>
        <v>0</v>
      </c>
      <c r="G7315" s="286">
        <f t="shared" si="2195"/>
        <v>0</v>
      </c>
    </row>
    <row r="7316" spans="1:7" s="229" customFormat="1" ht="24" customHeight="1" x14ac:dyDescent="0.2">
      <c r="A7316" s="224" t="str">
        <f t="shared" si="2191"/>
        <v/>
      </c>
      <c r="B7316" s="222" t="str">
        <f t="shared" si="2194"/>
        <v/>
      </c>
      <c r="C7316" s="223"/>
      <c r="D7316" s="224" t="str">
        <f t="shared" si="2192"/>
        <v/>
      </c>
      <c r="E7316" s="225"/>
      <c r="F7316" s="226">
        <f t="shared" si="2193"/>
        <v>0</v>
      </c>
      <c r="G7316" s="286">
        <f t="shared" si="2195"/>
        <v>0</v>
      </c>
    </row>
    <row r="7317" spans="1:7" s="229" customFormat="1" ht="24" customHeight="1" x14ac:dyDescent="0.2">
      <c r="A7317" s="224" t="str">
        <f t="shared" si="2191"/>
        <v/>
      </c>
      <c r="B7317" s="222" t="str">
        <f t="shared" si="2194"/>
        <v/>
      </c>
      <c r="C7317" s="223"/>
      <c r="D7317" s="224" t="str">
        <f t="shared" si="2192"/>
        <v/>
      </c>
      <c r="E7317" s="225"/>
      <c r="F7317" s="226">
        <f t="shared" si="2193"/>
        <v>0</v>
      </c>
      <c r="G7317" s="286">
        <f t="shared" si="2195"/>
        <v>0</v>
      </c>
    </row>
    <row r="7318" spans="1:7" s="229" customFormat="1" ht="24" customHeight="1" x14ac:dyDescent="0.2">
      <c r="A7318" s="224" t="str">
        <f t="shared" si="2191"/>
        <v/>
      </c>
      <c r="B7318" s="222" t="str">
        <f t="shared" si="2194"/>
        <v/>
      </c>
      <c r="C7318" s="223"/>
      <c r="D7318" s="224" t="str">
        <f t="shared" si="2192"/>
        <v/>
      </c>
      <c r="E7318" s="225"/>
      <c r="F7318" s="226">
        <f t="shared" si="2193"/>
        <v>0</v>
      </c>
      <c r="G7318" s="286">
        <f t="shared" si="2195"/>
        <v>0</v>
      </c>
    </row>
    <row r="7319" spans="1:7" s="229" customFormat="1" ht="24" customHeight="1" x14ac:dyDescent="0.2">
      <c r="A7319" s="224" t="str">
        <f t="shared" si="2191"/>
        <v/>
      </c>
      <c r="B7319" s="222" t="str">
        <f t="shared" si="2194"/>
        <v/>
      </c>
      <c r="C7319" s="223"/>
      <c r="D7319" s="224" t="str">
        <f t="shared" si="2192"/>
        <v/>
      </c>
      <c r="E7319" s="225"/>
      <c r="F7319" s="226">
        <f t="shared" si="2193"/>
        <v>0</v>
      </c>
      <c r="G7319" s="286">
        <f t="shared" si="2195"/>
        <v>0</v>
      </c>
    </row>
    <row r="7320" spans="1:7" s="229" customFormat="1" ht="24" customHeight="1" x14ac:dyDescent="0.2">
      <c r="A7320" s="224" t="str">
        <f t="shared" si="2191"/>
        <v/>
      </c>
      <c r="B7320" s="222" t="str">
        <f t="shared" si="2194"/>
        <v/>
      </c>
      <c r="C7320" s="223"/>
      <c r="D7320" s="224" t="str">
        <f t="shared" si="2192"/>
        <v/>
      </c>
      <c r="E7320" s="225"/>
      <c r="F7320" s="226">
        <f t="shared" si="2193"/>
        <v>0</v>
      </c>
      <c r="G7320" s="286">
        <f t="shared" si="2195"/>
        <v>0</v>
      </c>
    </row>
    <row r="7321" spans="1:7" s="229" customFormat="1" ht="24" customHeight="1" x14ac:dyDescent="0.2">
      <c r="A7321" s="224" t="str">
        <f t="shared" si="2191"/>
        <v/>
      </c>
      <c r="B7321" s="222" t="str">
        <f t="shared" si="2194"/>
        <v/>
      </c>
      <c r="C7321" s="223"/>
      <c r="D7321" s="224" t="str">
        <f t="shared" si="2192"/>
        <v/>
      </c>
      <c r="E7321" s="225"/>
      <c r="F7321" s="226">
        <f t="shared" si="2193"/>
        <v>0</v>
      </c>
      <c r="G7321" s="286">
        <f t="shared" si="2195"/>
        <v>0</v>
      </c>
    </row>
    <row r="7322" spans="1:7" s="229" customFormat="1" ht="24" customHeight="1" x14ac:dyDescent="0.2">
      <c r="A7322" s="224" t="str">
        <f t="shared" si="2191"/>
        <v/>
      </c>
      <c r="B7322" s="222" t="str">
        <f t="shared" si="2194"/>
        <v/>
      </c>
      <c r="C7322" s="223"/>
      <c r="D7322" s="224" t="str">
        <f t="shared" si="2192"/>
        <v/>
      </c>
      <c r="E7322" s="225"/>
      <c r="F7322" s="226">
        <f t="shared" si="2193"/>
        <v>0</v>
      </c>
      <c r="G7322" s="286">
        <f t="shared" si="2195"/>
        <v>0</v>
      </c>
    </row>
    <row r="7323" spans="1:7" s="229" customFormat="1" ht="24" customHeight="1" x14ac:dyDescent="0.2">
      <c r="A7323" s="224" t="str">
        <f t="shared" si="2191"/>
        <v/>
      </c>
      <c r="B7323" s="222" t="str">
        <f t="shared" si="2194"/>
        <v/>
      </c>
      <c r="C7323" s="223"/>
      <c r="D7323" s="224" t="str">
        <f t="shared" si="2192"/>
        <v/>
      </c>
      <c r="E7323" s="225"/>
      <c r="F7323" s="226">
        <f t="shared" si="2193"/>
        <v>0</v>
      </c>
      <c r="G7323" s="286">
        <f t="shared" si="2195"/>
        <v>0</v>
      </c>
    </row>
    <row r="7324" spans="1:7" s="229" customFormat="1" ht="24" customHeight="1" x14ac:dyDescent="0.2">
      <c r="A7324" s="224" t="str">
        <f t="shared" si="2191"/>
        <v/>
      </c>
      <c r="B7324" s="222" t="str">
        <f t="shared" si="2194"/>
        <v/>
      </c>
      <c r="C7324" s="223"/>
      <c r="D7324" s="224" t="str">
        <f t="shared" si="2192"/>
        <v/>
      </c>
      <c r="E7324" s="225"/>
      <c r="F7324" s="226">
        <f t="shared" si="2193"/>
        <v>0</v>
      </c>
      <c r="G7324" s="286">
        <f t="shared" si="2195"/>
        <v>0</v>
      </c>
    </row>
    <row r="7325" spans="1:7" s="229" customFormat="1" ht="24" customHeight="1" x14ac:dyDescent="0.2">
      <c r="A7325" s="224" t="str">
        <f t="shared" si="2191"/>
        <v/>
      </c>
      <c r="B7325" s="222" t="str">
        <f t="shared" si="2194"/>
        <v/>
      </c>
      <c r="C7325" s="223"/>
      <c r="D7325" s="224" t="str">
        <f t="shared" si="2192"/>
        <v/>
      </c>
      <c r="E7325" s="225"/>
      <c r="F7325" s="227">
        <f t="shared" si="2193"/>
        <v>0</v>
      </c>
      <c r="G7325" s="286">
        <f t="shared" si="2195"/>
        <v>0</v>
      </c>
    </row>
    <row r="7326" spans="1:7" ht="24" customHeight="1" x14ac:dyDescent="0.2">
      <c r="A7326" s="287"/>
      <c r="D7326" s="97"/>
      <c r="E7326" s="98"/>
      <c r="F7326" s="273" t="s">
        <v>31</v>
      </c>
      <c r="G7326" s="288">
        <f>SUBTOTAL(9,G7312:G7325)</f>
        <v>0</v>
      </c>
    </row>
    <row r="7327" spans="1:7" ht="24" customHeight="1" x14ac:dyDescent="0.2">
      <c r="A7327" s="287"/>
      <c r="C7327" s="107" t="s">
        <v>605</v>
      </c>
      <c r="D7327" s="97"/>
      <c r="E7327" s="98"/>
      <c r="G7327" s="289"/>
    </row>
    <row r="7328" spans="1:7" s="229" customFormat="1" ht="24" customHeight="1" x14ac:dyDescent="0.2">
      <c r="A7328" s="224" t="str">
        <f t="shared" ref="A7328:A7335" si="2196">IFERROR(VLOOKUP(C7328,Tabla_Insumos,4,FALSE),"")</f>
        <v/>
      </c>
      <c r="B7328" s="222">
        <f t="shared" ref="B7328:B7335" si="2197">IFERROR(VLOOKUP(A7328,Tabla_Indices,5,FALSE),"")</f>
        <v>0</v>
      </c>
      <c r="C7328" s="223"/>
      <c r="D7328" s="224" t="str">
        <f t="shared" ref="D7328:D7335" si="2198">IFERROR(VLOOKUP(C7328,Tabla_Insumos,2,FALSE),"")</f>
        <v/>
      </c>
      <c r="E7328" s="225"/>
      <c r="F7328" s="228">
        <f t="shared" ref="F7328:F7335" si="2199">IFERROR(VLOOKUP(C7328,Tabla_Insumos,3,FALSE),0)</f>
        <v>0</v>
      </c>
      <c r="G7328" s="286">
        <f>ROUND(E7328*F7328,2)</f>
        <v>0</v>
      </c>
    </row>
    <row r="7329" spans="1:7" s="229" customFormat="1" ht="24" customHeight="1" x14ac:dyDescent="0.2">
      <c r="A7329" s="224" t="str">
        <f t="shared" si="2196"/>
        <v/>
      </c>
      <c r="B7329" s="222">
        <f t="shared" si="2197"/>
        <v>0</v>
      </c>
      <c r="C7329" s="223"/>
      <c r="D7329" s="224" t="str">
        <f t="shared" si="2198"/>
        <v/>
      </c>
      <c r="E7329" s="225"/>
      <c r="F7329" s="228">
        <f t="shared" si="2199"/>
        <v>0</v>
      </c>
      <c r="G7329" s="286">
        <f>ROUND(E7329*F7329,2)</f>
        <v>0</v>
      </c>
    </row>
    <row r="7330" spans="1:7" s="229" customFormat="1" ht="24" customHeight="1" x14ac:dyDescent="0.2">
      <c r="A7330" s="224" t="str">
        <f t="shared" si="2196"/>
        <v/>
      </c>
      <c r="B7330" s="222">
        <f t="shared" si="2197"/>
        <v>0</v>
      </c>
      <c r="C7330" s="223"/>
      <c r="D7330" s="224" t="str">
        <f t="shared" si="2198"/>
        <v/>
      </c>
      <c r="E7330" s="225"/>
      <c r="F7330" s="228">
        <f t="shared" si="2199"/>
        <v>0</v>
      </c>
      <c r="G7330" s="286">
        <f t="shared" ref="G7330:G7335" si="2200">ROUND(E7330*F7330,2)</f>
        <v>0</v>
      </c>
    </row>
    <row r="7331" spans="1:7" s="229" customFormat="1" ht="24" customHeight="1" x14ac:dyDescent="0.2">
      <c r="A7331" s="224" t="str">
        <f t="shared" si="2196"/>
        <v/>
      </c>
      <c r="B7331" s="222">
        <f t="shared" si="2197"/>
        <v>0</v>
      </c>
      <c r="C7331" s="223"/>
      <c r="D7331" s="224" t="str">
        <f t="shared" si="2198"/>
        <v/>
      </c>
      <c r="E7331" s="225"/>
      <c r="F7331" s="228">
        <f t="shared" si="2199"/>
        <v>0</v>
      </c>
      <c r="G7331" s="286">
        <f t="shared" si="2200"/>
        <v>0</v>
      </c>
    </row>
    <row r="7332" spans="1:7" s="229" customFormat="1" ht="24" customHeight="1" x14ac:dyDescent="0.2">
      <c r="A7332" s="224" t="str">
        <f t="shared" si="2196"/>
        <v/>
      </c>
      <c r="B7332" s="222">
        <f t="shared" si="2197"/>
        <v>0</v>
      </c>
      <c r="C7332" s="223"/>
      <c r="D7332" s="224" t="str">
        <f t="shared" si="2198"/>
        <v/>
      </c>
      <c r="E7332" s="225"/>
      <c r="F7332" s="226">
        <f t="shared" si="2199"/>
        <v>0</v>
      </c>
      <c r="G7332" s="286">
        <f t="shared" si="2200"/>
        <v>0</v>
      </c>
    </row>
    <row r="7333" spans="1:7" s="229" customFormat="1" ht="24" customHeight="1" x14ac:dyDescent="0.2">
      <c r="A7333" s="224" t="str">
        <f t="shared" si="2196"/>
        <v/>
      </c>
      <c r="B7333" s="222">
        <f t="shared" si="2197"/>
        <v>0</v>
      </c>
      <c r="C7333" s="223"/>
      <c r="D7333" s="224" t="str">
        <f t="shared" si="2198"/>
        <v/>
      </c>
      <c r="E7333" s="225"/>
      <c r="F7333" s="226">
        <f t="shared" si="2199"/>
        <v>0</v>
      </c>
      <c r="G7333" s="286">
        <f t="shared" si="2200"/>
        <v>0</v>
      </c>
    </row>
    <row r="7334" spans="1:7" s="229" customFormat="1" ht="24" customHeight="1" x14ac:dyDescent="0.2">
      <c r="A7334" s="224" t="str">
        <f t="shared" si="2196"/>
        <v/>
      </c>
      <c r="B7334" s="222">
        <f t="shared" si="2197"/>
        <v>0</v>
      </c>
      <c r="C7334" s="223"/>
      <c r="D7334" s="224" t="str">
        <f t="shared" si="2198"/>
        <v/>
      </c>
      <c r="E7334" s="225"/>
      <c r="F7334" s="226">
        <f t="shared" si="2199"/>
        <v>0</v>
      </c>
      <c r="G7334" s="286">
        <f t="shared" si="2200"/>
        <v>0</v>
      </c>
    </row>
    <row r="7335" spans="1:7" s="229" customFormat="1" ht="24" customHeight="1" x14ac:dyDescent="0.2">
      <c r="A7335" s="224" t="str">
        <f t="shared" si="2196"/>
        <v/>
      </c>
      <c r="B7335" s="222">
        <f t="shared" si="2197"/>
        <v>0</v>
      </c>
      <c r="C7335" s="223"/>
      <c r="D7335" s="224" t="str">
        <f t="shared" si="2198"/>
        <v/>
      </c>
      <c r="E7335" s="225"/>
      <c r="F7335" s="226">
        <f t="shared" si="2199"/>
        <v>0</v>
      </c>
      <c r="G7335" s="286">
        <f t="shared" si="2200"/>
        <v>0</v>
      </c>
    </row>
    <row r="7336" spans="1:7" ht="24" customHeight="1" x14ac:dyDescent="0.2">
      <c r="A7336" s="287"/>
      <c r="D7336" s="97"/>
      <c r="E7336" s="98"/>
      <c r="F7336" s="273" t="s">
        <v>32</v>
      </c>
      <c r="G7336" s="288">
        <f>SUBTOTAL(9,G7328:G7335)</f>
        <v>0</v>
      </c>
    </row>
    <row r="7337" spans="1:7" ht="24" customHeight="1" x14ac:dyDescent="0.2">
      <c r="A7337" s="287"/>
      <c r="C7337" s="107" t="s">
        <v>606</v>
      </c>
      <c r="D7337" s="97"/>
      <c r="E7337" s="98"/>
      <c r="G7337" s="289"/>
    </row>
    <row r="7338" spans="1:7" s="229" customFormat="1" ht="24" customHeight="1" x14ac:dyDescent="0.2">
      <c r="A7338" s="224" t="str">
        <f t="shared" ref="A7338:A7346" si="2201">IFERROR(VLOOKUP(C7338,Tabla_Insumos,4,FALSE),"")</f>
        <v/>
      </c>
      <c r="B7338" s="222" t="str">
        <f t="shared" ref="B7338:B7346" si="2202">IFERROR(VLOOKUP(C7338,Tabla_Insumos,5,FALSE),"")</f>
        <v/>
      </c>
      <c r="C7338" s="223"/>
      <c r="D7338" s="224" t="str">
        <f t="shared" ref="D7338:D7346" si="2203">IFERROR(VLOOKUP(C7338,Tabla_Insumos,2,FALSE),"")</f>
        <v/>
      </c>
      <c r="E7338" s="225"/>
      <c r="F7338" s="226">
        <f t="shared" ref="F7338:F7346" si="2204">IFERROR(VLOOKUP(C7338,Tabla_Insumos,3,FALSE),0)</f>
        <v>0</v>
      </c>
      <c r="G7338" s="286">
        <f t="shared" ref="G7338:G7346" si="2205">ROUND(E7338*F7338,2)</f>
        <v>0</v>
      </c>
    </row>
    <row r="7339" spans="1:7" s="229" customFormat="1" ht="24" customHeight="1" x14ac:dyDescent="0.2">
      <c r="A7339" s="224" t="str">
        <f t="shared" si="2201"/>
        <v/>
      </c>
      <c r="B7339" s="222" t="str">
        <f t="shared" si="2202"/>
        <v/>
      </c>
      <c r="C7339" s="223"/>
      <c r="D7339" s="224" t="str">
        <f t="shared" si="2203"/>
        <v/>
      </c>
      <c r="E7339" s="225"/>
      <c r="F7339" s="226">
        <f t="shared" si="2204"/>
        <v>0</v>
      </c>
      <c r="G7339" s="286">
        <f t="shared" si="2205"/>
        <v>0</v>
      </c>
    </row>
    <row r="7340" spans="1:7" s="229" customFormat="1" ht="24" customHeight="1" x14ac:dyDescent="0.2">
      <c r="A7340" s="224" t="str">
        <f t="shared" si="2201"/>
        <v/>
      </c>
      <c r="B7340" s="222" t="str">
        <f t="shared" si="2202"/>
        <v/>
      </c>
      <c r="C7340" s="223"/>
      <c r="D7340" s="224" t="str">
        <f t="shared" si="2203"/>
        <v/>
      </c>
      <c r="E7340" s="225"/>
      <c r="F7340" s="226">
        <f t="shared" si="2204"/>
        <v>0</v>
      </c>
      <c r="G7340" s="286">
        <f t="shared" si="2205"/>
        <v>0</v>
      </c>
    </row>
    <row r="7341" spans="1:7" s="229" customFormat="1" ht="24" customHeight="1" x14ac:dyDescent="0.2">
      <c r="A7341" s="224" t="str">
        <f t="shared" si="2201"/>
        <v/>
      </c>
      <c r="B7341" s="222" t="str">
        <f t="shared" si="2202"/>
        <v/>
      </c>
      <c r="C7341" s="223"/>
      <c r="D7341" s="224" t="str">
        <f t="shared" si="2203"/>
        <v/>
      </c>
      <c r="E7341" s="225"/>
      <c r="F7341" s="226">
        <f t="shared" si="2204"/>
        <v>0</v>
      </c>
      <c r="G7341" s="286">
        <f t="shared" si="2205"/>
        <v>0</v>
      </c>
    </row>
    <row r="7342" spans="1:7" s="229" customFormat="1" ht="24" customHeight="1" x14ac:dyDescent="0.2">
      <c r="A7342" s="224" t="str">
        <f t="shared" si="2201"/>
        <v/>
      </c>
      <c r="B7342" s="222" t="str">
        <f t="shared" si="2202"/>
        <v/>
      </c>
      <c r="C7342" s="223"/>
      <c r="D7342" s="224" t="str">
        <f t="shared" si="2203"/>
        <v/>
      </c>
      <c r="E7342" s="225"/>
      <c r="F7342" s="226">
        <f t="shared" si="2204"/>
        <v>0</v>
      </c>
      <c r="G7342" s="286">
        <f t="shared" si="2205"/>
        <v>0</v>
      </c>
    </row>
    <row r="7343" spans="1:7" s="229" customFormat="1" ht="24" customHeight="1" x14ac:dyDescent="0.2">
      <c r="A7343" s="224" t="str">
        <f t="shared" si="2201"/>
        <v/>
      </c>
      <c r="B7343" s="222" t="str">
        <f t="shared" si="2202"/>
        <v/>
      </c>
      <c r="C7343" s="223"/>
      <c r="D7343" s="224" t="str">
        <f t="shared" si="2203"/>
        <v/>
      </c>
      <c r="E7343" s="225"/>
      <c r="F7343" s="226">
        <f t="shared" si="2204"/>
        <v>0</v>
      </c>
      <c r="G7343" s="286">
        <f t="shared" si="2205"/>
        <v>0</v>
      </c>
    </row>
    <row r="7344" spans="1:7" s="229" customFormat="1" ht="24" customHeight="1" x14ac:dyDescent="0.2">
      <c r="A7344" s="224" t="str">
        <f t="shared" si="2201"/>
        <v/>
      </c>
      <c r="B7344" s="222" t="str">
        <f t="shared" si="2202"/>
        <v/>
      </c>
      <c r="C7344" s="223"/>
      <c r="D7344" s="224" t="str">
        <f t="shared" si="2203"/>
        <v/>
      </c>
      <c r="E7344" s="225"/>
      <c r="F7344" s="226">
        <f t="shared" si="2204"/>
        <v>0</v>
      </c>
      <c r="G7344" s="286">
        <f t="shared" si="2205"/>
        <v>0</v>
      </c>
    </row>
    <row r="7345" spans="1:123" s="229" customFormat="1" ht="24" customHeight="1" x14ac:dyDescent="0.2">
      <c r="A7345" s="224" t="str">
        <f t="shared" si="2201"/>
        <v/>
      </c>
      <c r="B7345" s="222" t="str">
        <f t="shared" si="2202"/>
        <v/>
      </c>
      <c r="C7345" s="223"/>
      <c r="D7345" s="224" t="str">
        <f t="shared" si="2203"/>
        <v/>
      </c>
      <c r="E7345" s="225"/>
      <c r="F7345" s="226">
        <f t="shared" si="2204"/>
        <v>0</v>
      </c>
      <c r="G7345" s="286">
        <f t="shared" si="2205"/>
        <v>0</v>
      </c>
    </row>
    <row r="7346" spans="1:123" s="229" customFormat="1" ht="24" customHeight="1" x14ac:dyDescent="0.2">
      <c r="A7346" s="224" t="str">
        <f t="shared" si="2201"/>
        <v/>
      </c>
      <c r="B7346" s="222" t="str">
        <f t="shared" si="2202"/>
        <v/>
      </c>
      <c r="C7346" s="223"/>
      <c r="D7346" s="224" t="str">
        <f t="shared" si="2203"/>
        <v/>
      </c>
      <c r="E7346" s="225"/>
      <c r="F7346" s="226">
        <f t="shared" si="2204"/>
        <v>0</v>
      </c>
      <c r="G7346" s="286">
        <f t="shared" si="2205"/>
        <v>0</v>
      </c>
    </row>
    <row r="7347" spans="1:123" ht="24" customHeight="1" x14ac:dyDescent="0.2">
      <c r="A7347" s="290"/>
      <c r="B7347" s="97"/>
      <c r="D7347" s="97"/>
      <c r="E7347" s="98"/>
      <c r="F7347" s="273" t="s">
        <v>33</v>
      </c>
      <c r="G7347" s="288">
        <f>SUBTOTAL(9,G7338:G7346)</f>
        <v>0</v>
      </c>
    </row>
    <row r="7348" spans="1:123" ht="24" customHeight="1" x14ac:dyDescent="0.2">
      <c r="A7348" s="291"/>
      <c r="B7348" s="97"/>
      <c r="D7348" s="97"/>
      <c r="E7348" s="98"/>
      <c r="G7348" s="289"/>
    </row>
    <row r="7349" spans="1:123" ht="24" customHeight="1" x14ac:dyDescent="0.2">
      <c r="A7349" s="292" t="str">
        <f>B7307</f>
        <v/>
      </c>
      <c r="B7349" s="293" t="str">
        <f>C7307</f>
        <v/>
      </c>
      <c r="C7349" s="104"/>
      <c r="D7349" s="104" t="s">
        <v>34</v>
      </c>
      <c r="E7349" s="105"/>
      <c r="F7349" s="295" t="s">
        <v>35</v>
      </c>
      <c r="G7349" s="294">
        <f>SUBTOTAL(9,G7312:G7348)</f>
        <v>0</v>
      </c>
    </row>
    <row r="7351" spans="1:123" ht="24" customHeight="1" x14ac:dyDescent="0.2">
      <c r="A7351" s="274" t="s">
        <v>37</v>
      </c>
      <c r="B7351" s="275"/>
      <c r="C7351" s="275"/>
      <c r="D7351" s="275"/>
      <c r="E7351" s="275"/>
      <c r="F7351" s="275"/>
      <c r="G7351" s="276"/>
    </row>
    <row r="7352" spans="1:123" ht="24" customHeight="1" x14ac:dyDescent="0.2">
      <c r="A7352" s="277" t="s">
        <v>602</v>
      </c>
      <c r="B7352" s="93" t="str">
        <f>Comitente</f>
        <v>DIRECCION PROVINCIAL DE ESPACIOS VERDES</v>
      </c>
      <c r="C7352" s="89"/>
      <c r="D7352" s="94"/>
      <c r="E7352" s="94"/>
      <c r="F7352" s="95"/>
      <c r="G7352" s="278"/>
    </row>
    <row r="7353" spans="1:123" ht="24" customHeight="1" x14ac:dyDescent="0.2">
      <c r="A7353" s="277" t="s">
        <v>603</v>
      </c>
      <c r="B7353" s="93">
        <f>Contratista</f>
        <v>0</v>
      </c>
      <c r="C7353" s="90"/>
      <c r="D7353" s="90"/>
      <c r="E7353" s="90"/>
      <c r="F7353" s="96"/>
      <c r="G7353" s="279"/>
    </row>
    <row r="7354" spans="1:123" ht="24" customHeight="1" x14ac:dyDescent="0.2">
      <c r="A7354" s="277" t="s">
        <v>24</v>
      </c>
      <c r="B7354" s="93" t="str">
        <f>Obra</f>
        <v>MANTENIMIENTO DEL ÁREA VERDE Y SISITEMA DE RIEGO DEL 
PARQUE BELGRANO E INFINITO POR DESCUBRIR - RENGLON 3</v>
      </c>
      <c r="C7354" s="90"/>
      <c r="D7354" s="90"/>
      <c r="E7354" s="90"/>
      <c r="F7354" s="96" t="s">
        <v>38</v>
      </c>
      <c r="G7354" s="280">
        <f>Fecha_Base</f>
        <v>44908</v>
      </c>
    </row>
    <row r="7355" spans="1:123" ht="24" customHeight="1" x14ac:dyDescent="0.2">
      <c r="A7355" s="281" t="s">
        <v>601</v>
      </c>
      <c r="B7355" s="91" t="str">
        <f>Ubicación</f>
        <v>CAPITAL</v>
      </c>
      <c r="C7355" s="91"/>
      <c r="D7355" s="97"/>
      <c r="E7355" s="98"/>
      <c r="G7355" s="282"/>
    </row>
    <row r="7356" spans="1:123" ht="24" customHeight="1" x14ac:dyDescent="0.2">
      <c r="A7356" s="281" t="s">
        <v>39</v>
      </c>
      <c r="B7356" s="100" t="str">
        <f>IFERROR(VALUE(LEFT(B7357,FIND(".",B7357)-1)),"")</f>
        <v/>
      </c>
      <c r="C7356" s="92" t="str">
        <f>IFERROR(VLOOKUP(B7356,Tabla_CyP,2,FALSE),"")</f>
        <v/>
      </c>
      <c r="E7356" s="98"/>
      <c r="G7356" s="282"/>
    </row>
    <row r="7357" spans="1:123" ht="24" customHeight="1" x14ac:dyDescent="0.2">
      <c r="A7357" s="281" t="s">
        <v>25</v>
      </c>
      <c r="B7357" s="101" t="str">
        <f>IFERROR(VLOOKUP(COUNTIF($A$1:A7357,"ANALISIS DE PRECIOS"),Tabla_NumeroItem,2,FALSE),"")</f>
        <v/>
      </c>
      <c r="C7357" s="92" t="str">
        <f>IFERROR(VLOOKUP(B7357,Tabla_CyP,2,FALSE),"")</f>
        <v/>
      </c>
      <c r="D7357" s="97"/>
      <c r="E7357" s="98"/>
      <c r="F7357" s="96" t="s">
        <v>26</v>
      </c>
      <c r="G7357" s="283" t="str">
        <f>IFERROR(VLOOKUP(B7357,Tabla_CyP,4,FALSE),"")</f>
        <v/>
      </c>
    </row>
    <row r="7358" spans="1:123" ht="24" customHeight="1" x14ac:dyDescent="0.2">
      <c r="A7358" s="281"/>
      <c r="B7358" s="91"/>
      <c r="D7358" s="97"/>
      <c r="E7358" s="98"/>
      <c r="G7358" s="282"/>
    </row>
    <row r="7359" spans="1:123" ht="24" customHeight="1" x14ac:dyDescent="0.2">
      <c r="A7359" s="331" t="s">
        <v>507</v>
      </c>
      <c r="B7359" s="332"/>
      <c r="C7359" s="333" t="s">
        <v>0</v>
      </c>
      <c r="D7359" s="333" t="s">
        <v>27</v>
      </c>
      <c r="E7359" s="335" t="s">
        <v>28</v>
      </c>
      <c r="F7359" s="337" t="s">
        <v>29</v>
      </c>
      <c r="G7359" s="337" t="s">
        <v>30</v>
      </c>
    </row>
    <row r="7360" spans="1:123" s="97" customFormat="1" ht="24" customHeight="1" x14ac:dyDescent="0.2">
      <c r="A7360" s="102" t="s">
        <v>508</v>
      </c>
      <c r="B7360" s="102" t="s">
        <v>509</v>
      </c>
      <c r="C7360" s="334"/>
      <c r="D7360" s="334"/>
      <c r="E7360" s="336"/>
      <c r="F7360" s="338"/>
      <c r="G7360" s="338"/>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284"/>
      <c r="B7361" s="103"/>
      <c r="C7361" s="143" t="s">
        <v>604</v>
      </c>
      <c r="D7361" s="104"/>
      <c r="E7361" s="105"/>
      <c r="F7361" s="106"/>
      <c r="G7361" s="285"/>
    </row>
    <row r="7362" spans="1:7" s="229" customFormat="1" ht="24" customHeight="1" x14ac:dyDescent="0.2">
      <c r="A7362" s="224" t="str">
        <f t="shared" ref="A7362:A7375" si="2206">IFERROR(VLOOKUP(C7362,Tabla_Insumos,4,FALSE),"")</f>
        <v/>
      </c>
      <c r="B7362" s="222" t="str">
        <f>IFERROR(VLOOKUP(C7362,Tabla_Insumos,5,FALSE),"")</f>
        <v/>
      </c>
      <c r="C7362" s="223"/>
      <c r="D7362" s="224" t="str">
        <f t="shared" ref="D7362:D7375" si="2207">IFERROR(VLOOKUP(C7362,Tabla_Insumos,2,FALSE),"")</f>
        <v/>
      </c>
      <c r="E7362" s="225"/>
      <c r="F7362" s="226">
        <f t="shared" ref="F7362:F7375" si="2208">IFERROR(VLOOKUP(C7362,Tabla_Insumos,3,FALSE),0)</f>
        <v>0</v>
      </c>
      <c r="G7362" s="286">
        <f>ROUND(E7362*F7362,2)</f>
        <v>0</v>
      </c>
    </row>
    <row r="7363" spans="1:7" s="229" customFormat="1" ht="24" customHeight="1" x14ac:dyDescent="0.2">
      <c r="A7363" s="224" t="str">
        <f t="shared" si="2206"/>
        <v/>
      </c>
      <c r="B7363" s="222" t="str">
        <f t="shared" ref="B7363:B7375" si="2209">IFERROR(VLOOKUP(C7363,Tabla_Insumos,5,FALSE),"")</f>
        <v/>
      </c>
      <c r="C7363" s="223"/>
      <c r="D7363" s="224" t="str">
        <f t="shared" si="2207"/>
        <v/>
      </c>
      <c r="E7363" s="225"/>
      <c r="F7363" s="226">
        <f t="shared" si="2208"/>
        <v>0</v>
      </c>
      <c r="G7363" s="286">
        <f t="shared" ref="G7363:G7375" si="2210">ROUND(E7363*F7363,2)</f>
        <v>0</v>
      </c>
    </row>
    <row r="7364" spans="1:7" s="229" customFormat="1" ht="24" customHeight="1" x14ac:dyDescent="0.2">
      <c r="A7364" s="224" t="str">
        <f t="shared" si="2206"/>
        <v/>
      </c>
      <c r="B7364" s="222" t="str">
        <f t="shared" si="2209"/>
        <v/>
      </c>
      <c r="C7364" s="223"/>
      <c r="D7364" s="224" t="str">
        <f t="shared" si="2207"/>
        <v/>
      </c>
      <c r="E7364" s="225"/>
      <c r="F7364" s="226">
        <f t="shared" si="2208"/>
        <v>0</v>
      </c>
      <c r="G7364" s="286">
        <f t="shared" si="2210"/>
        <v>0</v>
      </c>
    </row>
    <row r="7365" spans="1:7" s="229" customFormat="1" ht="24" customHeight="1" x14ac:dyDescent="0.2">
      <c r="A7365" s="224" t="str">
        <f t="shared" si="2206"/>
        <v/>
      </c>
      <c r="B7365" s="222" t="str">
        <f t="shared" si="2209"/>
        <v/>
      </c>
      <c r="C7365" s="223"/>
      <c r="D7365" s="224" t="str">
        <f t="shared" si="2207"/>
        <v/>
      </c>
      <c r="E7365" s="225"/>
      <c r="F7365" s="226">
        <f t="shared" si="2208"/>
        <v>0</v>
      </c>
      <c r="G7365" s="286">
        <f t="shared" si="2210"/>
        <v>0</v>
      </c>
    </row>
    <row r="7366" spans="1:7" s="229" customFormat="1" ht="24" customHeight="1" x14ac:dyDescent="0.2">
      <c r="A7366" s="224" t="str">
        <f t="shared" si="2206"/>
        <v/>
      </c>
      <c r="B7366" s="222" t="str">
        <f t="shared" si="2209"/>
        <v/>
      </c>
      <c r="C7366" s="223"/>
      <c r="D7366" s="224" t="str">
        <f t="shared" si="2207"/>
        <v/>
      </c>
      <c r="E7366" s="225"/>
      <c r="F7366" s="226">
        <f t="shared" si="2208"/>
        <v>0</v>
      </c>
      <c r="G7366" s="286">
        <f t="shared" si="2210"/>
        <v>0</v>
      </c>
    </row>
    <row r="7367" spans="1:7" s="229" customFormat="1" ht="24" customHeight="1" x14ac:dyDescent="0.2">
      <c r="A7367" s="224" t="str">
        <f t="shared" si="2206"/>
        <v/>
      </c>
      <c r="B7367" s="222" t="str">
        <f t="shared" si="2209"/>
        <v/>
      </c>
      <c r="C7367" s="223"/>
      <c r="D7367" s="224" t="str">
        <f t="shared" si="2207"/>
        <v/>
      </c>
      <c r="E7367" s="225"/>
      <c r="F7367" s="226">
        <f t="shared" si="2208"/>
        <v>0</v>
      </c>
      <c r="G7367" s="286">
        <f t="shared" si="2210"/>
        <v>0</v>
      </c>
    </row>
    <row r="7368" spans="1:7" s="229" customFormat="1" ht="24" customHeight="1" x14ac:dyDescent="0.2">
      <c r="A7368" s="224" t="str">
        <f t="shared" si="2206"/>
        <v/>
      </c>
      <c r="B7368" s="222" t="str">
        <f t="shared" si="2209"/>
        <v/>
      </c>
      <c r="C7368" s="223"/>
      <c r="D7368" s="224" t="str">
        <f t="shared" si="2207"/>
        <v/>
      </c>
      <c r="E7368" s="225"/>
      <c r="F7368" s="226">
        <f t="shared" si="2208"/>
        <v>0</v>
      </c>
      <c r="G7368" s="286">
        <f t="shared" si="2210"/>
        <v>0</v>
      </c>
    </row>
    <row r="7369" spans="1:7" s="229" customFormat="1" ht="24" customHeight="1" x14ac:dyDescent="0.2">
      <c r="A7369" s="224" t="str">
        <f t="shared" si="2206"/>
        <v/>
      </c>
      <c r="B7369" s="222" t="str">
        <f t="shared" si="2209"/>
        <v/>
      </c>
      <c r="C7369" s="223"/>
      <c r="D7369" s="224" t="str">
        <f t="shared" si="2207"/>
        <v/>
      </c>
      <c r="E7369" s="225"/>
      <c r="F7369" s="226">
        <f t="shared" si="2208"/>
        <v>0</v>
      </c>
      <c r="G7369" s="286">
        <f t="shared" si="2210"/>
        <v>0</v>
      </c>
    </row>
    <row r="7370" spans="1:7" s="229" customFormat="1" ht="24" customHeight="1" x14ac:dyDescent="0.2">
      <c r="A7370" s="224" t="str">
        <f t="shared" si="2206"/>
        <v/>
      </c>
      <c r="B7370" s="222" t="str">
        <f t="shared" si="2209"/>
        <v/>
      </c>
      <c r="C7370" s="223"/>
      <c r="D7370" s="224" t="str">
        <f t="shared" si="2207"/>
        <v/>
      </c>
      <c r="E7370" s="225"/>
      <c r="F7370" s="226">
        <f t="shared" si="2208"/>
        <v>0</v>
      </c>
      <c r="G7370" s="286">
        <f t="shared" si="2210"/>
        <v>0</v>
      </c>
    </row>
    <row r="7371" spans="1:7" s="229" customFormat="1" ht="24" customHeight="1" x14ac:dyDescent="0.2">
      <c r="A7371" s="224" t="str">
        <f t="shared" si="2206"/>
        <v/>
      </c>
      <c r="B7371" s="222" t="str">
        <f t="shared" si="2209"/>
        <v/>
      </c>
      <c r="C7371" s="223"/>
      <c r="D7371" s="224" t="str">
        <f t="shared" si="2207"/>
        <v/>
      </c>
      <c r="E7371" s="225"/>
      <c r="F7371" s="226">
        <f t="shared" si="2208"/>
        <v>0</v>
      </c>
      <c r="G7371" s="286">
        <f t="shared" si="2210"/>
        <v>0</v>
      </c>
    </row>
    <row r="7372" spans="1:7" s="229" customFormat="1" ht="24" customHeight="1" x14ac:dyDescent="0.2">
      <c r="A7372" s="224" t="str">
        <f t="shared" si="2206"/>
        <v/>
      </c>
      <c r="B7372" s="222" t="str">
        <f t="shared" si="2209"/>
        <v/>
      </c>
      <c r="C7372" s="223"/>
      <c r="D7372" s="224" t="str">
        <f t="shared" si="2207"/>
        <v/>
      </c>
      <c r="E7372" s="225"/>
      <c r="F7372" s="226">
        <f t="shared" si="2208"/>
        <v>0</v>
      </c>
      <c r="G7372" s="286">
        <f t="shared" si="2210"/>
        <v>0</v>
      </c>
    </row>
    <row r="7373" spans="1:7" s="229" customFormat="1" ht="24" customHeight="1" x14ac:dyDescent="0.2">
      <c r="A7373" s="224" t="str">
        <f t="shared" si="2206"/>
        <v/>
      </c>
      <c r="B7373" s="222" t="str">
        <f t="shared" si="2209"/>
        <v/>
      </c>
      <c r="C7373" s="223"/>
      <c r="D7373" s="224" t="str">
        <f t="shared" si="2207"/>
        <v/>
      </c>
      <c r="E7373" s="225"/>
      <c r="F7373" s="226">
        <f t="shared" si="2208"/>
        <v>0</v>
      </c>
      <c r="G7373" s="286">
        <f t="shared" si="2210"/>
        <v>0</v>
      </c>
    </row>
    <row r="7374" spans="1:7" s="229" customFormat="1" ht="24" customHeight="1" x14ac:dyDescent="0.2">
      <c r="A7374" s="224" t="str">
        <f t="shared" si="2206"/>
        <v/>
      </c>
      <c r="B7374" s="222" t="str">
        <f t="shared" si="2209"/>
        <v/>
      </c>
      <c r="C7374" s="223"/>
      <c r="D7374" s="224" t="str">
        <f t="shared" si="2207"/>
        <v/>
      </c>
      <c r="E7374" s="225"/>
      <c r="F7374" s="226">
        <f t="shared" si="2208"/>
        <v>0</v>
      </c>
      <c r="G7374" s="286">
        <f t="shared" si="2210"/>
        <v>0</v>
      </c>
    </row>
    <row r="7375" spans="1:7" s="229" customFormat="1" ht="24" customHeight="1" x14ac:dyDescent="0.2">
      <c r="A7375" s="224" t="str">
        <f t="shared" si="2206"/>
        <v/>
      </c>
      <c r="B7375" s="222" t="str">
        <f t="shared" si="2209"/>
        <v/>
      </c>
      <c r="C7375" s="223"/>
      <c r="D7375" s="224" t="str">
        <f t="shared" si="2207"/>
        <v/>
      </c>
      <c r="E7375" s="225"/>
      <c r="F7375" s="227">
        <f t="shared" si="2208"/>
        <v>0</v>
      </c>
      <c r="G7375" s="286">
        <f t="shared" si="2210"/>
        <v>0</v>
      </c>
    </row>
    <row r="7376" spans="1:7" ht="24" customHeight="1" x14ac:dyDescent="0.2">
      <c r="A7376" s="287"/>
      <c r="D7376" s="97"/>
      <c r="E7376" s="98"/>
      <c r="F7376" s="273" t="s">
        <v>31</v>
      </c>
      <c r="G7376" s="288">
        <f>SUBTOTAL(9,G7362:G7375)</f>
        <v>0</v>
      </c>
    </row>
    <row r="7377" spans="1:7" ht="24" customHeight="1" x14ac:dyDescent="0.2">
      <c r="A7377" s="287"/>
      <c r="C7377" s="107" t="s">
        <v>605</v>
      </c>
      <c r="D7377" s="97"/>
      <c r="E7377" s="98"/>
      <c r="G7377" s="289"/>
    </row>
    <row r="7378" spans="1:7" s="229" customFormat="1" ht="24" customHeight="1" x14ac:dyDescent="0.2">
      <c r="A7378" s="224" t="str">
        <f t="shared" ref="A7378:A7385" si="2211">IFERROR(VLOOKUP(C7378,Tabla_Insumos,4,FALSE),"")</f>
        <v/>
      </c>
      <c r="B7378" s="222">
        <f t="shared" ref="B7378:B7385" si="2212">IFERROR(VLOOKUP(A7378,Tabla_Indices,5,FALSE),"")</f>
        <v>0</v>
      </c>
      <c r="C7378" s="223"/>
      <c r="D7378" s="224" t="str">
        <f t="shared" ref="D7378:D7385" si="2213">IFERROR(VLOOKUP(C7378,Tabla_Insumos,2,FALSE),"")</f>
        <v/>
      </c>
      <c r="E7378" s="225"/>
      <c r="F7378" s="228">
        <f t="shared" ref="F7378:F7385" si="2214">IFERROR(VLOOKUP(C7378,Tabla_Insumos,3,FALSE),0)</f>
        <v>0</v>
      </c>
      <c r="G7378" s="286">
        <f>ROUND(E7378*F7378,2)</f>
        <v>0</v>
      </c>
    </row>
    <row r="7379" spans="1:7" s="229" customFormat="1" ht="24" customHeight="1" x14ac:dyDescent="0.2">
      <c r="A7379" s="224" t="str">
        <f t="shared" si="2211"/>
        <v/>
      </c>
      <c r="B7379" s="222">
        <f t="shared" si="2212"/>
        <v>0</v>
      </c>
      <c r="C7379" s="223"/>
      <c r="D7379" s="224" t="str">
        <f t="shared" si="2213"/>
        <v/>
      </c>
      <c r="E7379" s="225"/>
      <c r="F7379" s="228">
        <f t="shared" si="2214"/>
        <v>0</v>
      </c>
      <c r="G7379" s="286">
        <f>ROUND(E7379*F7379,2)</f>
        <v>0</v>
      </c>
    </row>
    <row r="7380" spans="1:7" s="229" customFormat="1" ht="24" customHeight="1" x14ac:dyDescent="0.2">
      <c r="A7380" s="224" t="str">
        <f t="shared" si="2211"/>
        <v/>
      </c>
      <c r="B7380" s="222">
        <f t="shared" si="2212"/>
        <v>0</v>
      </c>
      <c r="C7380" s="223"/>
      <c r="D7380" s="224" t="str">
        <f t="shared" si="2213"/>
        <v/>
      </c>
      <c r="E7380" s="225"/>
      <c r="F7380" s="228">
        <f t="shared" si="2214"/>
        <v>0</v>
      </c>
      <c r="G7380" s="286">
        <f t="shared" ref="G7380:G7385" si="2215">ROUND(E7380*F7380,2)</f>
        <v>0</v>
      </c>
    </row>
    <row r="7381" spans="1:7" s="229" customFormat="1" ht="24" customHeight="1" x14ac:dyDescent="0.2">
      <c r="A7381" s="224" t="str">
        <f t="shared" si="2211"/>
        <v/>
      </c>
      <c r="B7381" s="222">
        <f t="shared" si="2212"/>
        <v>0</v>
      </c>
      <c r="C7381" s="223"/>
      <c r="D7381" s="224" t="str">
        <f t="shared" si="2213"/>
        <v/>
      </c>
      <c r="E7381" s="225"/>
      <c r="F7381" s="228">
        <f t="shared" si="2214"/>
        <v>0</v>
      </c>
      <c r="G7381" s="286">
        <f t="shared" si="2215"/>
        <v>0</v>
      </c>
    </row>
    <row r="7382" spans="1:7" s="229" customFormat="1" ht="24" customHeight="1" x14ac:dyDescent="0.2">
      <c r="A7382" s="224" t="str">
        <f t="shared" si="2211"/>
        <v/>
      </c>
      <c r="B7382" s="222">
        <f t="shared" si="2212"/>
        <v>0</v>
      </c>
      <c r="C7382" s="223"/>
      <c r="D7382" s="224" t="str">
        <f t="shared" si="2213"/>
        <v/>
      </c>
      <c r="E7382" s="225"/>
      <c r="F7382" s="226">
        <f t="shared" si="2214"/>
        <v>0</v>
      </c>
      <c r="G7382" s="286">
        <f t="shared" si="2215"/>
        <v>0</v>
      </c>
    </row>
    <row r="7383" spans="1:7" s="229" customFormat="1" ht="24" customHeight="1" x14ac:dyDescent="0.2">
      <c r="A7383" s="224" t="str">
        <f t="shared" si="2211"/>
        <v/>
      </c>
      <c r="B7383" s="222">
        <f t="shared" si="2212"/>
        <v>0</v>
      </c>
      <c r="C7383" s="223"/>
      <c r="D7383" s="224" t="str">
        <f t="shared" si="2213"/>
        <v/>
      </c>
      <c r="E7383" s="225"/>
      <c r="F7383" s="226">
        <f t="shared" si="2214"/>
        <v>0</v>
      </c>
      <c r="G7383" s="286">
        <f t="shared" si="2215"/>
        <v>0</v>
      </c>
    </row>
    <row r="7384" spans="1:7" s="229" customFormat="1" ht="24" customHeight="1" x14ac:dyDescent="0.2">
      <c r="A7384" s="224" t="str">
        <f t="shared" si="2211"/>
        <v/>
      </c>
      <c r="B7384" s="222">
        <f t="shared" si="2212"/>
        <v>0</v>
      </c>
      <c r="C7384" s="223"/>
      <c r="D7384" s="224" t="str">
        <f t="shared" si="2213"/>
        <v/>
      </c>
      <c r="E7384" s="225"/>
      <c r="F7384" s="226">
        <f t="shared" si="2214"/>
        <v>0</v>
      </c>
      <c r="G7384" s="286">
        <f t="shared" si="2215"/>
        <v>0</v>
      </c>
    </row>
    <row r="7385" spans="1:7" s="229" customFormat="1" ht="24" customHeight="1" x14ac:dyDescent="0.2">
      <c r="A7385" s="224" t="str">
        <f t="shared" si="2211"/>
        <v/>
      </c>
      <c r="B7385" s="222">
        <f t="shared" si="2212"/>
        <v>0</v>
      </c>
      <c r="C7385" s="223"/>
      <c r="D7385" s="224" t="str">
        <f t="shared" si="2213"/>
        <v/>
      </c>
      <c r="E7385" s="225"/>
      <c r="F7385" s="226">
        <f t="shared" si="2214"/>
        <v>0</v>
      </c>
      <c r="G7385" s="286">
        <f t="shared" si="2215"/>
        <v>0</v>
      </c>
    </row>
    <row r="7386" spans="1:7" ht="24" customHeight="1" x14ac:dyDescent="0.2">
      <c r="A7386" s="287"/>
      <c r="D7386" s="97"/>
      <c r="E7386" s="98"/>
      <c r="F7386" s="273" t="s">
        <v>32</v>
      </c>
      <c r="G7386" s="288">
        <f>SUBTOTAL(9,G7378:G7385)</f>
        <v>0</v>
      </c>
    </row>
    <row r="7387" spans="1:7" ht="24" customHeight="1" x14ac:dyDescent="0.2">
      <c r="A7387" s="287"/>
      <c r="C7387" s="107" t="s">
        <v>606</v>
      </c>
      <c r="D7387" s="97"/>
      <c r="E7387" s="98"/>
      <c r="G7387" s="289"/>
    </row>
    <row r="7388" spans="1:7" s="229" customFormat="1" ht="24" customHeight="1" x14ac:dyDescent="0.2">
      <c r="A7388" s="224" t="str">
        <f t="shared" ref="A7388:A7396" si="2216">IFERROR(VLOOKUP(C7388,Tabla_Insumos,4,FALSE),"")</f>
        <v/>
      </c>
      <c r="B7388" s="222" t="str">
        <f t="shared" ref="B7388:B7396" si="2217">IFERROR(VLOOKUP(C7388,Tabla_Insumos,5,FALSE),"")</f>
        <v/>
      </c>
      <c r="C7388" s="223"/>
      <c r="D7388" s="224" t="str">
        <f t="shared" ref="D7388:D7396" si="2218">IFERROR(VLOOKUP(C7388,Tabla_Insumos,2,FALSE),"")</f>
        <v/>
      </c>
      <c r="E7388" s="225"/>
      <c r="F7388" s="226">
        <f t="shared" ref="F7388:F7396" si="2219">IFERROR(VLOOKUP(C7388,Tabla_Insumos,3,FALSE),0)</f>
        <v>0</v>
      </c>
      <c r="G7388" s="286">
        <f t="shared" ref="G7388:G7396" si="2220">ROUND(E7388*F7388,2)</f>
        <v>0</v>
      </c>
    </row>
    <row r="7389" spans="1:7" s="229" customFormat="1" ht="24" customHeight="1" x14ac:dyDescent="0.2">
      <c r="A7389" s="224" t="str">
        <f t="shared" si="2216"/>
        <v/>
      </c>
      <c r="B7389" s="222" t="str">
        <f t="shared" si="2217"/>
        <v/>
      </c>
      <c r="C7389" s="223"/>
      <c r="D7389" s="224" t="str">
        <f t="shared" si="2218"/>
        <v/>
      </c>
      <c r="E7389" s="225"/>
      <c r="F7389" s="226">
        <f t="shared" si="2219"/>
        <v>0</v>
      </c>
      <c r="G7389" s="286">
        <f t="shared" si="2220"/>
        <v>0</v>
      </c>
    </row>
    <row r="7390" spans="1:7" s="229" customFormat="1" ht="24" customHeight="1" x14ac:dyDescent="0.2">
      <c r="A7390" s="224" t="str">
        <f t="shared" si="2216"/>
        <v/>
      </c>
      <c r="B7390" s="222" t="str">
        <f t="shared" si="2217"/>
        <v/>
      </c>
      <c r="C7390" s="223"/>
      <c r="D7390" s="224" t="str">
        <f t="shared" si="2218"/>
        <v/>
      </c>
      <c r="E7390" s="225"/>
      <c r="F7390" s="226">
        <f t="shared" si="2219"/>
        <v>0</v>
      </c>
      <c r="G7390" s="286">
        <f t="shared" si="2220"/>
        <v>0</v>
      </c>
    </row>
    <row r="7391" spans="1:7" s="229" customFormat="1" ht="24" customHeight="1" x14ac:dyDescent="0.2">
      <c r="A7391" s="224" t="str">
        <f t="shared" si="2216"/>
        <v/>
      </c>
      <c r="B7391" s="222" t="str">
        <f t="shared" si="2217"/>
        <v/>
      </c>
      <c r="C7391" s="223"/>
      <c r="D7391" s="224" t="str">
        <f t="shared" si="2218"/>
        <v/>
      </c>
      <c r="E7391" s="225"/>
      <c r="F7391" s="226">
        <f t="shared" si="2219"/>
        <v>0</v>
      </c>
      <c r="G7391" s="286">
        <f t="shared" si="2220"/>
        <v>0</v>
      </c>
    </row>
    <row r="7392" spans="1:7" s="229" customFormat="1" ht="24" customHeight="1" x14ac:dyDescent="0.2">
      <c r="A7392" s="224" t="str">
        <f t="shared" si="2216"/>
        <v/>
      </c>
      <c r="B7392" s="222" t="str">
        <f t="shared" si="2217"/>
        <v/>
      </c>
      <c r="C7392" s="223"/>
      <c r="D7392" s="224" t="str">
        <f t="shared" si="2218"/>
        <v/>
      </c>
      <c r="E7392" s="225"/>
      <c r="F7392" s="226">
        <f t="shared" si="2219"/>
        <v>0</v>
      </c>
      <c r="G7392" s="286">
        <f t="shared" si="2220"/>
        <v>0</v>
      </c>
    </row>
    <row r="7393" spans="1:7" s="229" customFormat="1" ht="24" customHeight="1" x14ac:dyDescent="0.2">
      <c r="A7393" s="224" t="str">
        <f t="shared" si="2216"/>
        <v/>
      </c>
      <c r="B7393" s="222" t="str">
        <f t="shared" si="2217"/>
        <v/>
      </c>
      <c r="C7393" s="223"/>
      <c r="D7393" s="224" t="str">
        <f t="shared" si="2218"/>
        <v/>
      </c>
      <c r="E7393" s="225"/>
      <c r="F7393" s="226">
        <f t="shared" si="2219"/>
        <v>0</v>
      </c>
      <c r="G7393" s="286">
        <f t="shared" si="2220"/>
        <v>0</v>
      </c>
    </row>
    <row r="7394" spans="1:7" s="229" customFormat="1" ht="24" customHeight="1" x14ac:dyDescent="0.2">
      <c r="A7394" s="224" t="str">
        <f t="shared" si="2216"/>
        <v/>
      </c>
      <c r="B7394" s="222" t="str">
        <f t="shared" si="2217"/>
        <v/>
      </c>
      <c r="C7394" s="223"/>
      <c r="D7394" s="224" t="str">
        <f t="shared" si="2218"/>
        <v/>
      </c>
      <c r="E7394" s="225"/>
      <c r="F7394" s="226">
        <f t="shared" si="2219"/>
        <v>0</v>
      </c>
      <c r="G7394" s="286">
        <f t="shared" si="2220"/>
        <v>0</v>
      </c>
    </row>
    <row r="7395" spans="1:7" s="229" customFormat="1" ht="24" customHeight="1" x14ac:dyDescent="0.2">
      <c r="A7395" s="224" t="str">
        <f t="shared" si="2216"/>
        <v/>
      </c>
      <c r="B7395" s="222" t="str">
        <f t="shared" si="2217"/>
        <v/>
      </c>
      <c r="C7395" s="223"/>
      <c r="D7395" s="224" t="str">
        <f t="shared" si="2218"/>
        <v/>
      </c>
      <c r="E7395" s="225"/>
      <c r="F7395" s="226">
        <f t="shared" si="2219"/>
        <v>0</v>
      </c>
      <c r="G7395" s="286">
        <f t="shared" si="2220"/>
        <v>0</v>
      </c>
    </row>
    <row r="7396" spans="1:7" s="229" customFormat="1" ht="24" customHeight="1" x14ac:dyDescent="0.2">
      <c r="A7396" s="224" t="str">
        <f t="shared" si="2216"/>
        <v/>
      </c>
      <c r="B7396" s="222" t="str">
        <f t="shared" si="2217"/>
        <v/>
      </c>
      <c r="C7396" s="223"/>
      <c r="D7396" s="224" t="str">
        <f t="shared" si="2218"/>
        <v/>
      </c>
      <c r="E7396" s="225"/>
      <c r="F7396" s="226">
        <f t="shared" si="2219"/>
        <v>0</v>
      </c>
      <c r="G7396" s="286">
        <f t="shared" si="2220"/>
        <v>0</v>
      </c>
    </row>
    <row r="7397" spans="1:7" ht="24" customHeight="1" x14ac:dyDescent="0.2">
      <c r="A7397" s="290"/>
      <c r="B7397" s="97"/>
      <c r="D7397" s="97"/>
      <c r="E7397" s="98"/>
      <c r="F7397" s="273" t="s">
        <v>33</v>
      </c>
      <c r="G7397" s="288">
        <f>SUBTOTAL(9,G7388:G7396)</f>
        <v>0</v>
      </c>
    </row>
    <row r="7398" spans="1:7" ht="24" customHeight="1" x14ac:dyDescent="0.2">
      <c r="A7398" s="291"/>
      <c r="B7398" s="97"/>
      <c r="D7398" s="97"/>
      <c r="E7398" s="98"/>
      <c r="G7398" s="289"/>
    </row>
    <row r="7399" spans="1:7" ht="24" customHeight="1" x14ac:dyDescent="0.2">
      <c r="A7399" s="292" t="str">
        <f>B7357</f>
        <v/>
      </c>
      <c r="B7399" s="293" t="str">
        <f>C7357</f>
        <v/>
      </c>
      <c r="C7399" s="104"/>
      <c r="D7399" s="104" t="s">
        <v>34</v>
      </c>
      <c r="E7399" s="105"/>
      <c r="F7399" s="295" t="s">
        <v>35</v>
      </c>
      <c r="G7399" s="294">
        <f>SUBTOTAL(9,G7362:G7398)</f>
        <v>0</v>
      </c>
    </row>
    <row r="7401" spans="1:7" ht="24" customHeight="1" x14ac:dyDescent="0.2">
      <c r="A7401" s="274" t="s">
        <v>37</v>
      </c>
      <c r="B7401" s="275"/>
      <c r="C7401" s="275"/>
      <c r="D7401" s="275"/>
      <c r="E7401" s="275"/>
      <c r="F7401" s="275"/>
      <c r="G7401" s="276"/>
    </row>
    <row r="7402" spans="1:7" ht="24" customHeight="1" x14ac:dyDescent="0.2">
      <c r="A7402" s="277" t="s">
        <v>602</v>
      </c>
      <c r="B7402" s="93" t="str">
        <f>Comitente</f>
        <v>DIRECCION PROVINCIAL DE ESPACIOS VERDES</v>
      </c>
      <c r="C7402" s="89"/>
      <c r="D7402" s="94"/>
      <c r="E7402" s="94"/>
      <c r="F7402" s="95"/>
      <c r="G7402" s="278"/>
    </row>
    <row r="7403" spans="1:7" ht="24" customHeight="1" x14ac:dyDescent="0.2">
      <c r="A7403" s="277" t="s">
        <v>603</v>
      </c>
      <c r="B7403" s="93">
        <f>Contratista</f>
        <v>0</v>
      </c>
      <c r="C7403" s="90"/>
      <c r="D7403" s="90"/>
      <c r="E7403" s="90"/>
      <c r="F7403" s="96"/>
      <c r="G7403" s="279"/>
    </row>
    <row r="7404" spans="1:7" ht="24" customHeight="1" x14ac:dyDescent="0.2">
      <c r="A7404" s="277" t="s">
        <v>24</v>
      </c>
      <c r="B7404" s="93" t="str">
        <f>Obra</f>
        <v>MANTENIMIENTO DEL ÁREA VERDE Y SISITEMA DE RIEGO DEL 
PARQUE BELGRANO E INFINITO POR DESCUBRIR - RENGLON 3</v>
      </c>
      <c r="C7404" s="90"/>
      <c r="D7404" s="90"/>
      <c r="E7404" s="90"/>
      <c r="F7404" s="96" t="s">
        <v>38</v>
      </c>
      <c r="G7404" s="280">
        <f>Fecha_Base</f>
        <v>44908</v>
      </c>
    </row>
    <row r="7405" spans="1:7" ht="24" customHeight="1" x14ac:dyDescent="0.2">
      <c r="A7405" s="281" t="s">
        <v>601</v>
      </c>
      <c r="B7405" s="91" t="str">
        <f>Ubicación</f>
        <v>CAPITAL</v>
      </c>
      <c r="C7405" s="91"/>
      <c r="D7405" s="97"/>
      <c r="E7405" s="98"/>
      <c r="G7405" s="282"/>
    </row>
    <row r="7406" spans="1:7" ht="24" customHeight="1" x14ac:dyDescent="0.2">
      <c r="A7406" s="281" t="s">
        <v>39</v>
      </c>
      <c r="B7406" s="100" t="str">
        <f>IFERROR(VALUE(LEFT(B7407,FIND(".",B7407)-1)),"")</f>
        <v/>
      </c>
      <c r="C7406" s="92" t="str">
        <f>IFERROR(VLOOKUP(B7406,Tabla_CyP,2,FALSE),"")</f>
        <v/>
      </c>
      <c r="E7406" s="98"/>
      <c r="G7406" s="282"/>
    </row>
    <row r="7407" spans="1:7" ht="24" customHeight="1" x14ac:dyDescent="0.2">
      <c r="A7407" s="281" t="s">
        <v>25</v>
      </c>
      <c r="B7407" s="101" t="str">
        <f>IFERROR(VLOOKUP(COUNTIF($A$1:A7407,"ANALISIS DE PRECIOS"),Tabla_NumeroItem,2,FALSE),"")</f>
        <v/>
      </c>
      <c r="C7407" s="92" t="str">
        <f>IFERROR(VLOOKUP(B7407,Tabla_CyP,2,FALSE),"")</f>
        <v/>
      </c>
      <c r="D7407" s="97"/>
      <c r="E7407" s="98"/>
      <c r="F7407" s="96" t="s">
        <v>26</v>
      </c>
      <c r="G7407" s="283" t="str">
        <f>IFERROR(VLOOKUP(B7407,Tabla_CyP,4,FALSE),"")</f>
        <v/>
      </c>
    </row>
    <row r="7408" spans="1:7" ht="24" customHeight="1" x14ac:dyDescent="0.2">
      <c r="A7408" s="281"/>
      <c r="B7408" s="91"/>
      <c r="D7408" s="97"/>
      <c r="E7408" s="98"/>
      <c r="G7408" s="282"/>
    </row>
    <row r="7409" spans="1:123" ht="24" customHeight="1" x14ac:dyDescent="0.2">
      <c r="A7409" s="331" t="s">
        <v>507</v>
      </c>
      <c r="B7409" s="332"/>
      <c r="C7409" s="333" t="s">
        <v>0</v>
      </c>
      <c r="D7409" s="333" t="s">
        <v>27</v>
      </c>
      <c r="E7409" s="335" t="s">
        <v>28</v>
      </c>
      <c r="F7409" s="337" t="s">
        <v>29</v>
      </c>
      <c r="G7409" s="337" t="s">
        <v>30</v>
      </c>
    </row>
    <row r="7410" spans="1:123" s="97" customFormat="1" ht="24" customHeight="1" x14ac:dyDescent="0.2">
      <c r="A7410" s="102" t="s">
        <v>508</v>
      </c>
      <c r="B7410" s="102" t="s">
        <v>509</v>
      </c>
      <c r="C7410" s="334"/>
      <c r="D7410" s="334"/>
      <c r="E7410" s="336"/>
      <c r="F7410" s="338"/>
      <c r="G7410" s="338"/>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284"/>
      <c r="B7411" s="103"/>
      <c r="C7411" s="143" t="s">
        <v>604</v>
      </c>
      <c r="D7411" s="104"/>
      <c r="E7411" s="105"/>
      <c r="F7411" s="106"/>
      <c r="G7411" s="285"/>
    </row>
    <row r="7412" spans="1:123" s="229" customFormat="1" ht="24" customHeight="1" x14ac:dyDescent="0.2">
      <c r="A7412" s="224" t="str">
        <f t="shared" ref="A7412:A7425" si="2221">IFERROR(VLOOKUP(C7412,Tabla_Insumos,4,FALSE),"")</f>
        <v/>
      </c>
      <c r="B7412" s="222" t="str">
        <f>IFERROR(VLOOKUP(C7412,Tabla_Insumos,5,FALSE),"")</f>
        <v/>
      </c>
      <c r="C7412" s="223"/>
      <c r="D7412" s="224" t="str">
        <f t="shared" ref="D7412:D7425" si="2222">IFERROR(VLOOKUP(C7412,Tabla_Insumos,2,FALSE),"")</f>
        <v/>
      </c>
      <c r="E7412" s="225"/>
      <c r="F7412" s="226">
        <f t="shared" ref="F7412:F7425" si="2223">IFERROR(VLOOKUP(C7412,Tabla_Insumos,3,FALSE),0)</f>
        <v>0</v>
      </c>
      <c r="G7412" s="286">
        <f>ROUND(E7412*F7412,2)</f>
        <v>0</v>
      </c>
    </row>
    <row r="7413" spans="1:123" s="229" customFormat="1" ht="24" customHeight="1" x14ac:dyDescent="0.2">
      <c r="A7413" s="224" t="str">
        <f t="shared" si="2221"/>
        <v/>
      </c>
      <c r="B7413" s="222" t="str">
        <f t="shared" ref="B7413:B7425" si="2224">IFERROR(VLOOKUP(C7413,Tabla_Insumos,5,FALSE),"")</f>
        <v/>
      </c>
      <c r="C7413" s="223"/>
      <c r="D7413" s="224" t="str">
        <f t="shared" si="2222"/>
        <v/>
      </c>
      <c r="E7413" s="225"/>
      <c r="F7413" s="226">
        <f t="shared" si="2223"/>
        <v>0</v>
      </c>
      <c r="G7413" s="286">
        <f t="shared" ref="G7413:G7425" si="2225">ROUND(E7413*F7413,2)</f>
        <v>0</v>
      </c>
    </row>
    <row r="7414" spans="1:123" s="229" customFormat="1" ht="24" customHeight="1" x14ac:dyDescent="0.2">
      <c r="A7414" s="224" t="str">
        <f t="shared" si="2221"/>
        <v/>
      </c>
      <c r="B7414" s="222" t="str">
        <f t="shared" si="2224"/>
        <v/>
      </c>
      <c r="C7414" s="223"/>
      <c r="D7414" s="224" t="str">
        <f t="shared" si="2222"/>
        <v/>
      </c>
      <c r="E7414" s="225"/>
      <c r="F7414" s="226">
        <f t="shared" si="2223"/>
        <v>0</v>
      </c>
      <c r="G7414" s="286">
        <f t="shared" si="2225"/>
        <v>0</v>
      </c>
    </row>
    <row r="7415" spans="1:123" s="229" customFormat="1" ht="24" customHeight="1" x14ac:dyDescent="0.2">
      <c r="A7415" s="224" t="str">
        <f t="shared" si="2221"/>
        <v/>
      </c>
      <c r="B7415" s="222" t="str">
        <f t="shared" si="2224"/>
        <v/>
      </c>
      <c r="C7415" s="223"/>
      <c r="D7415" s="224" t="str">
        <f t="shared" si="2222"/>
        <v/>
      </c>
      <c r="E7415" s="225"/>
      <c r="F7415" s="226">
        <f t="shared" si="2223"/>
        <v>0</v>
      </c>
      <c r="G7415" s="286">
        <f t="shared" si="2225"/>
        <v>0</v>
      </c>
    </row>
    <row r="7416" spans="1:123" s="229" customFormat="1" ht="24" customHeight="1" x14ac:dyDescent="0.2">
      <c r="A7416" s="224" t="str">
        <f t="shared" si="2221"/>
        <v/>
      </c>
      <c r="B7416" s="222" t="str">
        <f t="shared" si="2224"/>
        <v/>
      </c>
      <c r="C7416" s="223"/>
      <c r="D7416" s="224" t="str">
        <f t="shared" si="2222"/>
        <v/>
      </c>
      <c r="E7416" s="225"/>
      <c r="F7416" s="226">
        <f t="shared" si="2223"/>
        <v>0</v>
      </c>
      <c r="G7416" s="286">
        <f t="shared" si="2225"/>
        <v>0</v>
      </c>
    </row>
    <row r="7417" spans="1:123" s="229" customFormat="1" ht="24" customHeight="1" x14ac:dyDescent="0.2">
      <c r="A7417" s="224" t="str">
        <f t="shared" si="2221"/>
        <v/>
      </c>
      <c r="B7417" s="222" t="str">
        <f t="shared" si="2224"/>
        <v/>
      </c>
      <c r="C7417" s="223"/>
      <c r="D7417" s="224" t="str">
        <f t="shared" si="2222"/>
        <v/>
      </c>
      <c r="E7417" s="225"/>
      <c r="F7417" s="226">
        <f t="shared" si="2223"/>
        <v>0</v>
      </c>
      <c r="G7417" s="286">
        <f t="shared" si="2225"/>
        <v>0</v>
      </c>
    </row>
    <row r="7418" spans="1:123" s="229" customFormat="1" ht="24" customHeight="1" x14ac:dyDescent="0.2">
      <c r="A7418" s="224" t="str">
        <f t="shared" si="2221"/>
        <v/>
      </c>
      <c r="B7418" s="222" t="str">
        <f t="shared" si="2224"/>
        <v/>
      </c>
      <c r="C7418" s="223"/>
      <c r="D7418" s="224" t="str">
        <f t="shared" si="2222"/>
        <v/>
      </c>
      <c r="E7418" s="225"/>
      <c r="F7418" s="226">
        <f t="shared" si="2223"/>
        <v>0</v>
      </c>
      <c r="G7418" s="286">
        <f t="shared" si="2225"/>
        <v>0</v>
      </c>
    </row>
    <row r="7419" spans="1:123" s="229" customFormat="1" ht="24" customHeight="1" x14ac:dyDescent="0.2">
      <c r="A7419" s="224" t="str">
        <f t="shared" si="2221"/>
        <v/>
      </c>
      <c r="B7419" s="222" t="str">
        <f t="shared" si="2224"/>
        <v/>
      </c>
      <c r="C7419" s="223"/>
      <c r="D7419" s="224" t="str">
        <f t="shared" si="2222"/>
        <v/>
      </c>
      <c r="E7419" s="225"/>
      <c r="F7419" s="226">
        <f t="shared" si="2223"/>
        <v>0</v>
      </c>
      <c r="G7419" s="286">
        <f t="shared" si="2225"/>
        <v>0</v>
      </c>
    </row>
    <row r="7420" spans="1:123" s="229" customFormat="1" ht="24" customHeight="1" x14ac:dyDescent="0.2">
      <c r="A7420" s="224" t="str">
        <f t="shared" si="2221"/>
        <v/>
      </c>
      <c r="B7420" s="222" t="str">
        <f t="shared" si="2224"/>
        <v/>
      </c>
      <c r="C7420" s="223"/>
      <c r="D7420" s="224" t="str">
        <f t="shared" si="2222"/>
        <v/>
      </c>
      <c r="E7420" s="225"/>
      <c r="F7420" s="226">
        <f t="shared" si="2223"/>
        <v>0</v>
      </c>
      <c r="G7420" s="286">
        <f t="shared" si="2225"/>
        <v>0</v>
      </c>
    </row>
    <row r="7421" spans="1:123" s="229" customFormat="1" ht="24" customHeight="1" x14ac:dyDescent="0.2">
      <c r="A7421" s="224" t="str">
        <f t="shared" si="2221"/>
        <v/>
      </c>
      <c r="B7421" s="222" t="str">
        <f t="shared" si="2224"/>
        <v/>
      </c>
      <c r="C7421" s="223"/>
      <c r="D7421" s="224" t="str">
        <f t="shared" si="2222"/>
        <v/>
      </c>
      <c r="E7421" s="225"/>
      <c r="F7421" s="226">
        <f t="shared" si="2223"/>
        <v>0</v>
      </c>
      <c r="G7421" s="286">
        <f t="shared" si="2225"/>
        <v>0</v>
      </c>
    </row>
    <row r="7422" spans="1:123" s="229" customFormat="1" ht="24" customHeight="1" x14ac:dyDescent="0.2">
      <c r="A7422" s="224" t="str">
        <f t="shared" si="2221"/>
        <v/>
      </c>
      <c r="B7422" s="222" t="str">
        <f t="shared" si="2224"/>
        <v/>
      </c>
      <c r="C7422" s="223"/>
      <c r="D7422" s="224" t="str">
        <f t="shared" si="2222"/>
        <v/>
      </c>
      <c r="E7422" s="225"/>
      <c r="F7422" s="226">
        <f t="shared" si="2223"/>
        <v>0</v>
      </c>
      <c r="G7422" s="286">
        <f t="shared" si="2225"/>
        <v>0</v>
      </c>
    </row>
    <row r="7423" spans="1:123" s="229" customFormat="1" ht="24" customHeight="1" x14ac:dyDescent="0.2">
      <c r="A7423" s="224" t="str">
        <f t="shared" si="2221"/>
        <v/>
      </c>
      <c r="B7423" s="222" t="str">
        <f t="shared" si="2224"/>
        <v/>
      </c>
      <c r="C7423" s="223"/>
      <c r="D7423" s="224" t="str">
        <f t="shared" si="2222"/>
        <v/>
      </c>
      <c r="E7423" s="225"/>
      <c r="F7423" s="226">
        <f t="shared" si="2223"/>
        <v>0</v>
      </c>
      <c r="G7423" s="286">
        <f t="shared" si="2225"/>
        <v>0</v>
      </c>
    </row>
    <row r="7424" spans="1:123" s="229" customFormat="1" ht="24" customHeight="1" x14ac:dyDescent="0.2">
      <c r="A7424" s="224" t="str">
        <f t="shared" si="2221"/>
        <v/>
      </c>
      <c r="B7424" s="222" t="str">
        <f t="shared" si="2224"/>
        <v/>
      </c>
      <c r="C7424" s="223"/>
      <c r="D7424" s="224" t="str">
        <f t="shared" si="2222"/>
        <v/>
      </c>
      <c r="E7424" s="225"/>
      <c r="F7424" s="226">
        <f t="shared" si="2223"/>
        <v>0</v>
      </c>
      <c r="G7424" s="286">
        <f t="shared" si="2225"/>
        <v>0</v>
      </c>
    </row>
    <row r="7425" spans="1:7" s="229" customFormat="1" ht="24" customHeight="1" x14ac:dyDescent="0.2">
      <c r="A7425" s="224" t="str">
        <f t="shared" si="2221"/>
        <v/>
      </c>
      <c r="B7425" s="222" t="str">
        <f t="shared" si="2224"/>
        <v/>
      </c>
      <c r="C7425" s="223"/>
      <c r="D7425" s="224" t="str">
        <f t="shared" si="2222"/>
        <v/>
      </c>
      <c r="E7425" s="225"/>
      <c r="F7425" s="227">
        <f t="shared" si="2223"/>
        <v>0</v>
      </c>
      <c r="G7425" s="286">
        <f t="shared" si="2225"/>
        <v>0</v>
      </c>
    </row>
    <row r="7426" spans="1:7" ht="24" customHeight="1" x14ac:dyDescent="0.2">
      <c r="A7426" s="287"/>
      <c r="D7426" s="97"/>
      <c r="E7426" s="98"/>
      <c r="F7426" s="273" t="s">
        <v>31</v>
      </c>
      <c r="G7426" s="288">
        <f>SUBTOTAL(9,G7412:G7425)</f>
        <v>0</v>
      </c>
    </row>
    <row r="7427" spans="1:7" ht="24" customHeight="1" x14ac:dyDescent="0.2">
      <c r="A7427" s="287"/>
      <c r="C7427" s="107" t="s">
        <v>605</v>
      </c>
      <c r="D7427" s="97"/>
      <c r="E7427" s="98"/>
      <c r="G7427" s="289"/>
    </row>
    <row r="7428" spans="1:7" s="229" customFormat="1" ht="24" customHeight="1" x14ac:dyDescent="0.2">
      <c r="A7428" s="224" t="str">
        <f t="shared" ref="A7428:A7435" si="2226">IFERROR(VLOOKUP(C7428,Tabla_Insumos,4,FALSE),"")</f>
        <v/>
      </c>
      <c r="B7428" s="222">
        <f t="shared" ref="B7428:B7435" si="2227">IFERROR(VLOOKUP(A7428,Tabla_Indices,5,FALSE),"")</f>
        <v>0</v>
      </c>
      <c r="C7428" s="223"/>
      <c r="D7428" s="224" t="str">
        <f t="shared" ref="D7428:D7435" si="2228">IFERROR(VLOOKUP(C7428,Tabla_Insumos,2,FALSE),"")</f>
        <v/>
      </c>
      <c r="E7428" s="225"/>
      <c r="F7428" s="228">
        <f t="shared" ref="F7428:F7435" si="2229">IFERROR(VLOOKUP(C7428,Tabla_Insumos,3,FALSE),0)</f>
        <v>0</v>
      </c>
      <c r="G7428" s="286">
        <f>ROUND(E7428*F7428,2)</f>
        <v>0</v>
      </c>
    </row>
    <row r="7429" spans="1:7" s="229" customFormat="1" ht="24" customHeight="1" x14ac:dyDescent="0.2">
      <c r="A7429" s="224" t="str">
        <f t="shared" si="2226"/>
        <v/>
      </c>
      <c r="B7429" s="222">
        <f t="shared" si="2227"/>
        <v>0</v>
      </c>
      <c r="C7429" s="223"/>
      <c r="D7429" s="224" t="str">
        <f t="shared" si="2228"/>
        <v/>
      </c>
      <c r="E7429" s="225"/>
      <c r="F7429" s="228">
        <f t="shared" si="2229"/>
        <v>0</v>
      </c>
      <c r="G7429" s="286">
        <f>ROUND(E7429*F7429,2)</f>
        <v>0</v>
      </c>
    </row>
    <row r="7430" spans="1:7" s="229" customFormat="1" ht="24" customHeight="1" x14ac:dyDescent="0.2">
      <c r="A7430" s="224" t="str">
        <f t="shared" si="2226"/>
        <v/>
      </c>
      <c r="B7430" s="222">
        <f t="shared" si="2227"/>
        <v>0</v>
      </c>
      <c r="C7430" s="223"/>
      <c r="D7430" s="224" t="str">
        <f t="shared" si="2228"/>
        <v/>
      </c>
      <c r="E7430" s="225"/>
      <c r="F7430" s="228">
        <f t="shared" si="2229"/>
        <v>0</v>
      </c>
      <c r="G7430" s="286">
        <f t="shared" ref="G7430:G7435" si="2230">ROUND(E7430*F7430,2)</f>
        <v>0</v>
      </c>
    </row>
    <row r="7431" spans="1:7" s="229" customFormat="1" ht="24" customHeight="1" x14ac:dyDescent="0.2">
      <c r="A7431" s="224" t="str">
        <f t="shared" si="2226"/>
        <v/>
      </c>
      <c r="B7431" s="222">
        <f t="shared" si="2227"/>
        <v>0</v>
      </c>
      <c r="C7431" s="223"/>
      <c r="D7431" s="224" t="str">
        <f t="shared" si="2228"/>
        <v/>
      </c>
      <c r="E7431" s="225"/>
      <c r="F7431" s="228">
        <f t="shared" si="2229"/>
        <v>0</v>
      </c>
      <c r="G7431" s="286">
        <f t="shared" si="2230"/>
        <v>0</v>
      </c>
    </row>
    <row r="7432" spans="1:7" s="229" customFormat="1" ht="24" customHeight="1" x14ac:dyDescent="0.2">
      <c r="A7432" s="224" t="str">
        <f t="shared" si="2226"/>
        <v/>
      </c>
      <c r="B7432" s="222">
        <f t="shared" si="2227"/>
        <v>0</v>
      </c>
      <c r="C7432" s="223"/>
      <c r="D7432" s="224" t="str">
        <f t="shared" si="2228"/>
        <v/>
      </c>
      <c r="E7432" s="225"/>
      <c r="F7432" s="226">
        <f t="shared" si="2229"/>
        <v>0</v>
      </c>
      <c r="G7432" s="286">
        <f t="shared" si="2230"/>
        <v>0</v>
      </c>
    </row>
    <row r="7433" spans="1:7" s="229" customFormat="1" ht="24" customHeight="1" x14ac:dyDescent="0.2">
      <c r="A7433" s="224" t="str">
        <f t="shared" si="2226"/>
        <v/>
      </c>
      <c r="B7433" s="222">
        <f t="shared" si="2227"/>
        <v>0</v>
      </c>
      <c r="C7433" s="223"/>
      <c r="D7433" s="224" t="str">
        <f t="shared" si="2228"/>
        <v/>
      </c>
      <c r="E7433" s="225"/>
      <c r="F7433" s="226">
        <f t="shared" si="2229"/>
        <v>0</v>
      </c>
      <c r="G7433" s="286">
        <f t="shared" si="2230"/>
        <v>0</v>
      </c>
    </row>
    <row r="7434" spans="1:7" s="229" customFormat="1" ht="24" customHeight="1" x14ac:dyDescent="0.2">
      <c r="A7434" s="224" t="str">
        <f t="shared" si="2226"/>
        <v/>
      </c>
      <c r="B7434" s="222">
        <f t="shared" si="2227"/>
        <v>0</v>
      </c>
      <c r="C7434" s="223"/>
      <c r="D7434" s="224" t="str">
        <f t="shared" si="2228"/>
        <v/>
      </c>
      <c r="E7434" s="225"/>
      <c r="F7434" s="226">
        <f t="shared" si="2229"/>
        <v>0</v>
      </c>
      <c r="G7434" s="286">
        <f t="shared" si="2230"/>
        <v>0</v>
      </c>
    </row>
    <row r="7435" spans="1:7" s="229" customFormat="1" ht="24" customHeight="1" x14ac:dyDescent="0.2">
      <c r="A7435" s="224" t="str">
        <f t="shared" si="2226"/>
        <v/>
      </c>
      <c r="B7435" s="222">
        <f t="shared" si="2227"/>
        <v>0</v>
      </c>
      <c r="C7435" s="223"/>
      <c r="D7435" s="224" t="str">
        <f t="shared" si="2228"/>
        <v/>
      </c>
      <c r="E7435" s="225"/>
      <c r="F7435" s="226">
        <f t="shared" si="2229"/>
        <v>0</v>
      </c>
      <c r="G7435" s="286">
        <f t="shared" si="2230"/>
        <v>0</v>
      </c>
    </row>
    <row r="7436" spans="1:7" ht="24" customHeight="1" x14ac:dyDescent="0.2">
      <c r="A7436" s="287"/>
      <c r="D7436" s="97"/>
      <c r="E7436" s="98"/>
      <c r="F7436" s="273" t="s">
        <v>32</v>
      </c>
      <c r="G7436" s="288">
        <f>SUBTOTAL(9,G7428:G7435)</f>
        <v>0</v>
      </c>
    </row>
    <row r="7437" spans="1:7" ht="24" customHeight="1" x14ac:dyDescent="0.2">
      <c r="A7437" s="287"/>
      <c r="C7437" s="107" t="s">
        <v>606</v>
      </c>
      <c r="D7437" s="97"/>
      <c r="E7437" s="98"/>
      <c r="G7437" s="289"/>
    </row>
    <row r="7438" spans="1:7" s="229" customFormat="1" ht="24" customHeight="1" x14ac:dyDescent="0.2">
      <c r="A7438" s="224" t="str">
        <f t="shared" ref="A7438:A7446" si="2231">IFERROR(VLOOKUP(C7438,Tabla_Insumos,4,FALSE),"")</f>
        <v/>
      </c>
      <c r="B7438" s="222" t="str">
        <f t="shared" ref="B7438:B7446" si="2232">IFERROR(VLOOKUP(C7438,Tabla_Insumos,5,FALSE),"")</f>
        <v/>
      </c>
      <c r="C7438" s="223"/>
      <c r="D7438" s="224" t="str">
        <f t="shared" ref="D7438:D7446" si="2233">IFERROR(VLOOKUP(C7438,Tabla_Insumos,2,FALSE),"")</f>
        <v/>
      </c>
      <c r="E7438" s="225"/>
      <c r="F7438" s="226">
        <f t="shared" ref="F7438:F7446" si="2234">IFERROR(VLOOKUP(C7438,Tabla_Insumos,3,FALSE),0)</f>
        <v>0</v>
      </c>
      <c r="G7438" s="286">
        <f t="shared" ref="G7438:G7446" si="2235">ROUND(E7438*F7438,2)</f>
        <v>0</v>
      </c>
    </row>
    <row r="7439" spans="1:7" s="229" customFormat="1" ht="24" customHeight="1" x14ac:dyDescent="0.2">
      <c r="A7439" s="224" t="str">
        <f t="shared" si="2231"/>
        <v/>
      </c>
      <c r="B7439" s="222" t="str">
        <f t="shared" si="2232"/>
        <v/>
      </c>
      <c r="C7439" s="223"/>
      <c r="D7439" s="224" t="str">
        <f t="shared" si="2233"/>
        <v/>
      </c>
      <c r="E7439" s="225"/>
      <c r="F7439" s="226">
        <f t="shared" si="2234"/>
        <v>0</v>
      </c>
      <c r="G7439" s="286">
        <f t="shared" si="2235"/>
        <v>0</v>
      </c>
    </row>
    <row r="7440" spans="1:7" s="229" customFormat="1" ht="24" customHeight="1" x14ac:dyDescent="0.2">
      <c r="A7440" s="224" t="str">
        <f t="shared" si="2231"/>
        <v/>
      </c>
      <c r="B7440" s="222" t="str">
        <f t="shared" si="2232"/>
        <v/>
      </c>
      <c r="C7440" s="223"/>
      <c r="D7440" s="224" t="str">
        <f t="shared" si="2233"/>
        <v/>
      </c>
      <c r="E7440" s="225"/>
      <c r="F7440" s="226">
        <f t="shared" si="2234"/>
        <v>0</v>
      </c>
      <c r="G7440" s="286">
        <f t="shared" si="2235"/>
        <v>0</v>
      </c>
    </row>
    <row r="7441" spans="1:7" s="229" customFormat="1" ht="24" customHeight="1" x14ac:dyDescent="0.2">
      <c r="A7441" s="224" t="str">
        <f t="shared" si="2231"/>
        <v/>
      </c>
      <c r="B7441" s="222" t="str">
        <f t="shared" si="2232"/>
        <v/>
      </c>
      <c r="C7441" s="223"/>
      <c r="D7441" s="224" t="str">
        <f t="shared" si="2233"/>
        <v/>
      </c>
      <c r="E7441" s="225"/>
      <c r="F7441" s="226">
        <f t="shared" si="2234"/>
        <v>0</v>
      </c>
      <c r="G7441" s="286">
        <f t="shared" si="2235"/>
        <v>0</v>
      </c>
    </row>
    <row r="7442" spans="1:7" s="229" customFormat="1" ht="24" customHeight="1" x14ac:dyDescent="0.2">
      <c r="A7442" s="224" t="str">
        <f t="shared" si="2231"/>
        <v/>
      </c>
      <c r="B7442" s="222" t="str">
        <f t="shared" si="2232"/>
        <v/>
      </c>
      <c r="C7442" s="223"/>
      <c r="D7442" s="224" t="str">
        <f t="shared" si="2233"/>
        <v/>
      </c>
      <c r="E7442" s="225"/>
      <c r="F7442" s="226">
        <f t="shared" si="2234"/>
        <v>0</v>
      </c>
      <c r="G7442" s="286">
        <f t="shared" si="2235"/>
        <v>0</v>
      </c>
    </row>
    <row r="7443" spans="1:7" s="229" customFormat="1" ht="24" customHeight="1" x14ac:dyDescent="0.2">
      <c r="A7443" s="224" t="str">
        <f t="shared" si="2231"/>
        <v/>
      </c>
      <c r="B7443" s="222" t="str">
        <f t="shared" si="2232"/>
        <v/>
      </c>
      <c r="C7443" s="223"/>
      <c r="D7443" s="224" t="str">
        <f t="shared" si="2233"/>
        <v/>
      </c>
      <c r="E7443" s="225"/>
      <c r="F7443" s="226">
        <f t="shared" si="2234"/>
        <v>0</v>
      </c>
      <c r="G7443" s="286">
        <f t="shared" si="2235"/>
        <v>0</v>
      </c>
    </row>
    <row r="7444" spans="1:7" s="229" customFormat="1" ht="24" customHeight="1" x14ac:dyDescent="0.2">
      <c r="A7444" s="224" t="str">
        <f t="shared" si="2231"/>
        <v/>
      </c>
      <c r="B7444" s="222" t="str">
        <f t="shared" si="2232"/>
        <v/>
      </c>
      <c r="C7444" s="223"/>
      <c r="D7444" s="224" t="str">
        <f t="shared" si="2233"/>
        <v/>
      </c>
      <c r="E7444" s="225"/>
      <c r="F7444" s="226">
        <f t="shared" si="2234"/>
        <v>0</v>
      </c>
      <c r="G7444" s="286">
        <f t="shared" si="2235"/>
        <v>0</v>
      </c>
    </row>
    <row r="7445" spans="1:7" s="229" customFormat="1" ht="24" customHeight="1" x14ac:dyDescent="0.2">
      <c r="A7445" s="224" t="str">
        <f t="shared" si="2231"/>
        <v/>
      </c>
      <c r="B7445" s="222" t="str">
        <f t="shared" si="2232"/>
        <v/>
      </c>
      <c r="C7445" s="223"/>
      <c r="D7445" s="224" t="str">
        <f t="shared" si="2233"/>
        <v/>
      </c>
      <c r="E7445" s="225"/>
      <c r="F7445" s="226">
        <f t="shared" si="2234"/>
        <v>0</v>
      </c>
      <c r="G7445" s="286">
        <f t="shared" si="2235"/>
        <v>0</v>
      </c>
    </row>
    <row r="7446" spans="1:7" s="229" customFormat="1" ht="24" customHeight="1" x14ac:dyDescent="0.2">
      <c r="A7446" s="224" t="str">
        <f t="shared" si="2231"/>
        <v/>
      </c>
      <c r="B7446" s="222" t="str">
        <f t="shared" si="2232"/>
        <v/>
      </c>
      <c r="C7446" s="223"/>
      <c r="D7446" s="224" t="str">
        <f t="shared" si="2233"/>
        <v/>
      </c>
      <c r="E7446" s="225"/>
      <c r="F7446" s="226">
        <f t="shared" si="2234"/>
        <v>0</v>
      </c>
      <c r="G7446" s="286">
        <f t="shared" si="2235"/>
        <v>0</v>
      </c>
    </row>
    <row r="7447" spans="1:7" ht="24" customHeight="1" x14ac:dyDescent="0.2">
      <c r="A7447" s="290"/>
      <c r="B7447" s="97"/>
      <c r="D7447" s="97"/>
      <c r="E7447" s="98"/>
      <c r="F7447" s="273" t="s">
        <v>33</v>
      </c>
      <c r="G7447" s="288">
        <f>SUBTOTAL(9,G7438:G7446)</f>
        <v>0</v>
      </c>
    </row>
    <row r="7448" spans="1:7" ht="24" customHeight="1" x14ac:dyDescent="0.2">
      <c r="A7448" s="291"/>
      <c r="B7448" s="97"/>
      <c r="D7448" s="97"/>
      <c r="E7448" s="98"/>
      <c r="G7448" s="289"/>
    </row>
    <row r="7449" spans="1:7" ht="24" customHeight="1" x14ac:dyDescent="0.2">
      <c r="A7449" s="292" t="str">
        <f>B7407</f>
        <v/>
      </c>
      <c r="B7449" s="293" t="str">
        <f>C7407</f>
        <v/>
      </c>
      <c r="C7449" s="104"/>
      <c r="D7449" s="104" t="s">
        <v>34</v>
      </c>
      <c r="E7449" s="105"/>
      <c r="F7449" s="295" t="s">
        <v>35</v>
      </c>
      <c r="G7449" s="294">
        <f>SUBTOTAL(9,G7412:G7448)</f>
        <v>0</v>
      </c>
    </row>
    <row r="7451" spans="1:7" ht="24" customHeight="1" x14ac:dyDescent="0.2">
      <c r="A7451" s="274" t="s">
        <v>37</v>
      </c>
      <c r="B7451" s="275"/>
      <c r="C7451" s="275"/>
      <c r="D7451" s="275"/>
      <c r="E7451" s="275"/>
      <c r="F7451" s="275"/>
      <c r="G7451" s="276"/>
    </row>
    <row r="7452" spans="1:7" ht="24" customHeight="1" x14ac:dyDescent="0.2">
      <c r="A7452" s="277" t="s">
        <v>602</v>
      </c>
      <c r="B7452" s="93" t="str">
        <f>Comitente</f>
        <v>DIRECCION PROVINCIAL DE ESPACIOS VERDES</v>
      </c>
      <c r="C7452" s="89"/>
      <c r="D7452" s="94"/>
      <c r="E7452" s="94"/>
      <c r="F7452" s="95"/>
      <c r="G7452" s="278"/>
    </row>
    <row r="7453" spans="1:7" ht="24" customHeight="1" x14ac:dyDescent="0.2">
      <c r="A7453" s="277" t="s">
        <v>603</v>
      </c>
      <c r="B7453" s="93">
        <f>Contratista</f>
        <v>0</v>
      </c>
      <c r="C7453" s="90"/>
      <c r="D7453" s="90"/>
      <c r="E7453" s="90"/>
      <c r="F7453" s="96"/>
      <c r="G7453" s="279"/>
    </row>
    <row r="7454" spans="1:7" ht="24" customHeight="1" x14ac:dyDescent="0.2">
      <c r="A7454" s="277" t="s">
        <v>24</v>
      </c>
      <c r="B7454" s="93" t="str">
        <f>Obra</f>
        <v>MANTENIMIENTO DEL ÁREA VERDE Y SISITEMA DE RIEGO DEL 
PARQUE BELGRANO E INFINITO POR DESCUBRIR - RENGLON 3</v>
      </c>
      <c r="C7454" s="90"/>
      <c r="D7454" s="90"/>
      <c r="E7454" s="90"/>
      <c r="F7454" s="96" t="s">
        <v>38</v>
      </c>
      <c r="G7454" s="280">
        <f>Fecha_Base</f>
        <v>44908</v>
      </c>
    </row>
    <row r="7455" spans="1:7" ht="24" customHeight="1" x14ac:dyDescent="0.2">
      <c r="A7455" s="281" t="s">
        <v>601</v>
      </c>
      <c r="B7455" s="91" t="str">
        <f>Ubicación</f>
        <v>CAPITAL</v>
      </c>
      <c r="C7455" s="91"/>
      <c r="D7455" s="97"/>
      <c r="E7455" s="98"/>
      <c r="G7455" s="282"/>
    </row>
    <row r="7456" spans="1:7" ht="24" customHeight="1" x14ac:dyDescent="0.2">
      <c r="A7456" s="281" t="s">
        <v>39</v>
      </c>
      <c r="B7456" s="100" t="str">
        <f>IFERROR(VALUE(LEFT(B7457,FIND(".",B7457)-1)),"")</f>
        <v/>
      </c>
      <c r="C7456" s="92" t="str">
        <f>IFERROR(VLOOKUP(B7456,Tabla_CyP,2,FALSE),"")</f>
        <v/>
      </c>
      <c r="E7456" s="98"/>
      <c r="G7456" s="282"/>
    </row>
    <row r="7457" spans="1:123" ht="24" customHeight="1" x14ac:dyDescent="0.2">
      <c r="A7457" s="281" t="s">
        <v>25</v>
      </c>
      <c r="B7457" s="101" t="str">
        <f>IFERROR(VLOOKUP(COUNTIF($A$1:A7457,"ANALISIS DE PRECIOS"),Tabla_NumeroItem,2,FALSE),"")</f>
        <v/>
      </c>
      <c r="C7457" s="92" t="str">
        <f>IFERROR(VLOOKUP(B7457,Tabla_CyP,2,FALSE),"")</f>
        <v/>
      </c>
      <c r="D7457" s="97"/>
      <c r="E7457" s="98"/>
      <c r="F7457" s="96" t="s">
        <v>26</v>
      </c>
      <c r="G7457" s="283" t="str">
        <f>IFERROR(VLOOKUP(B7457,Tabla_CyP,4,FALSE),"")</f>
        <v/>
      </c>
    </row>
    <row r="7458" spans="1:123" ht="24" customHeight="1" x14ac:dyDescent="0.2">
      <c r="A7458" s="281"/>
      <c r="B7458" s="91"/>
      <c r="D7458" s="97"/>
      <c r="E7458" s="98"/>
      <c r="G7458" s="282"/>
    </row>
    <row r="7459" spans="1:123" ht="24" customHeight="1" x14ac:dyDescent="0.2">
      <c r="A7459" s="331" t="s">
        <v>507</v>
      </c>
      <c r="B7459" s="332"/>
      <c r="C7459" s="333" t="s">
        <v>0</v>
      </c>
      <c r="D7459" s="333" t="s">
        <v>27</v>
      </c>
      <c r="E7459" s="335" t="s">
        <v>28</v>
      </c>
      <c r="F7459" s="337" t="s">
        <v>29</v>
      </c>
      <c r="G7459" s="337" t="s">
        <v>30</v>
      </c>
    </row>
    <row r="7460" spans="1:123" s="97" customFormat="1" ht="24" customHeight="1" x14ac:dyDescent="0.2">
      <c r="A7460" s="102" t="s">
        <v>508</v>
      </c>
      <c r="B7460" s="102" t="s">
        <v>509</v>
      </c>
      <c r="C7460" s="334"/>
      <c r="D7460" s="334"/>
      <c r="E7460" s="336"/>
      <c r="F7460" s="338"/>
      <c r="G7460" s="338"/>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284"/>
      <c r="B7461" s="103"/>
      <c r="C7461" s="143" t="s">
        <v>604</v>
      </c>
      <c r="D7461" s="104"/>
      <c r="E7461" s="105"/>
      <c r="F7461" s="106"/>
      <c r="G7461" s="285"/>
    </row>
    <row r="7462" spans="1:123" s="229" customFormat="1" ht="24" customHeight="1" x14ac:dyDescent="0.2">
      <c r="A7462" s="224" t="str">
        <f t="shared" ref="A7462:A7475" si="2236">IFERROR(VLOOKUP(C7462,Tabla_Insumos,4,FALSE),"")</f>
        <v/>
      </c>
      <c r="B7462" s="222" t="str">
        <f>IFERROR(VLOOKUP(C7462,Tabla_Insumos,5,FALSE),"")</f>
        <v/>
      </c>
      <c r="C7462" s="223"/>
      <c r="D7462" s="224" t="str">
        <f t="shared" ref="D7462:D7475" si="2237">IFERROR(VLOOKUP(C7462,Tabla_Insumos,2,FALSE),"")</f>
        <v/>
      </c>
      <c r="E7462" s="225"/>
      <c r="F7462" s="226">
        <f t="shared" ref="F7462:F7475" si="2238">IFERROR(VLOOKUP(C7462,Tabla_Insumos,3,FALSE),0)</f>
        <v>0</v>
      </c>
      <c r="G7462" s="286">
        <f>ROUND(E7462*F7462,2)</f>
        <v>0</v>
      </c>
    </row>
    <row r="7463" spans="1:123" s="229" customFormat="1" ht="24" customHeight="1" x14ac:dyDescent="0.2">
      <c r="A7463" s="224" t="str">
        <f t="shared" si="2236"/>
        <v/>
      </c>
      <c r="B7463" s="222" t="str">
        <f t="shared" ref="B7463:B7475" si="2239">IFERROR(VLOOKUP(C7463,Tabla_Insumos,5,FALSE),"")</f>
        <v/>
      </c>
      <c r="C7463" s="223"/>
      <c r="D7463" s="224" t="str">
        <f t="shared" si="2237"/>
        <v/>
      </c>
      <c r="E7463" s="225"/>
      <c r="F7463" s="226">
        <f t="shared" si="2238"/>
        <v>0</v>
      </c>
      <c r="G7463" s="286">
        <f t="shared" ref="G7463:G7475" si="2240">ROUND(E7463*F7463,2)</f>
        <v>0</v>
      </c>
    </row>
    <row r="7464" spans="1:123" s="229" customFormat="1" ht="24" customHeight="1" x14ac:dyDescent="0.2">
      <c r="A7464" s="224" t="str">
        <f t="shared" si="2236"/>
        <v/>
      </c>
      <c r="B7464" s="222" t="str">
        <f t="shared" si="2239"/>
        <v/>
      </c>
      <c r="C7464" s="223"/>
      <c r="D7464" s="224" t="str">
        <f t="shared" si="2237"/>
        <v/>
      </c>
      <c r="E7464" s="225"/>
      <c r="F7464" s="226">
        <f t="shared" si="2238"/>
        <v>0</v>
      </c>
      <c r="G7464" s="286">
        <f t="shared" si="2240"/>
        <v>0</v>
      </c>
    </row>
    <row r="7465" spans="1:123" s="229" customFormat="1" ht="24" customHeight="1" x14ac:dyDescent="0.2">
      <c r="A7465" s="224" t="str">
        <f t="shared" si="2236"/>
        <v/>
      </c>
      <c r="B7465" s="222" t="str">
        <f t="shared" si="2239"/>
        <v/>
      </c>
      <c r="C7465" s="223"/>
      <c r="D7465" s="224" t="str">
        <f t="shared" si="2237"/>
        <v/>
      </c>
      <c r="E7465" s="225"/>
      <c r="F7465" s="226">
        <f t="shared" si="2238"/>
        <v>0</v>
      </c>
      <c r="G7465" s="286">
        <f t="shared" si="2240"/>
        <v>0</v>
      </c>
    </row>
    <row r="7466" spans="1:123" s="229" customFormat="1" ht="24" customHeight="1" x14ac:dyDescent="0.2">
      <c r="A7466" s="224" t="str">
        <f t="shared" si="2236"/>
        <v/>
      </c>
      <c r="B7466" s="222" t="str">
        <f t="shared" si="2239"/>
        <v/>
      </c>
      <c r="C7466" s="223"/>
      <c r="D7466" s="224" t="str">
        <f t="shared" si="2237"/>
        <v/>
      </c>
      <c r="E7466" s="225"/>
      <c r="F7466" s="226">
        <f t="shared" si="2238"/>
        <v>0</v>
      </c>
      <c r="G7466" s="286">
        <f t="shared" si="2240"/>
        <v>0</v>
      </c>
    </row>
    <row r="7467" spans="1:123" s="229" customFormat="1" ht="24" customHeight="1" x14ac:dyDescent="0.2">
      <c r="A7467" s="224" t="str">
        <f t="shared" si="2236"/>
        <v/>
      </c>
      <c r="B7467" s="222" t="str">
        <f t="shared" si="2239"/>
        <v/>
      </c>
      <c r="C7467" s="223"/>
      <c r="D7467" s="224" t="str">
        <f t="shared" si="2237"/>
        <v/>
      </c>
      <c r="E7467" s="225"/>
      <c r="F7467" s="226">
        <f t="shared" si="2238"/>
        <v>0</v>
      </c>
      <c r="G7467" s="286">
        <f t="shared" si="2240"/>
        <v>0</v>
      </c>
    </row>
    <row r="7468" spans="1:123" s="229" customFormat="1" ht="24" customHeight="1" x14ac:dyDescent="0.2">
      <c r="A7468" s="224" t="str">
        <f t="shared" si="2236"/>
        <v/>
      </c>
      <c r="B7468" s="222" t="str">
        <f t="shared" si="2239"/>
        <v/>
      </c>
      <c r="C7468" s="223"/>
      <c r="D7468" s="224" t="str">
        <f t="shared" si="2237"/>
        <v/>
      </c>
      <c r="E7468" s="225"/>
      <c r="F7468" s="226">
        <f t="shared" si="2238"/>
        <v>0</v>
      </c>
      <c r="G7468" s="286">
        <f t="shared" si="2240"/>
        <v>0</v>
      </c>
    </row>
    <row r="7469" spans="1:123" s="229" customFormat="1" ht="24" customHeight="1" x14ac:dyDescent="0.2">
      <c r="A7469" s="224" t="str">
        <f t="shared" si="2236"/>
        <v/>
      </c>
      <c r="B7469" s="222" t="str">
        <f t="shared" si="2239"/>
        <v/>
      </c>
      <c r="C7469" s="223"/>
      <c r="D7469" s="224" t="str">
        <f t="shared" si="2237"/>
        <v/>
      </c>
      <c r="E7469" s="225"/>
      <c r="F7469" s="226">
        <f t="shared" si="2238"/>
        <v>0</v>
      </c>
      <c r="G7469" s="286">
        <f t="shared" si="2240"/>
        <v>0</v>
      </c>
    </row>
    <row r="7470" spans="1:123" s="229" customFormat="1" ht="24" customHeight="1" x14ac:dyDescent="0.2">
      <c r="A7470" s="224" t="str">
        <f t="shared" si="2236"/>
        <v/>
      </c>
      <c r="B7470" s="222" t="str">
        <f t="shared" si="2239"/>
        <v/>
      </c>
      <c r="C7470" s="223"/>
      <c r="D7470" s="224" t="str">
        <f t="shared" si="2237"/>
        <v/>
      </c>
      <c r="E7470" s="225"/>
      <c r="F7470" s="226">
        <f t="shared" si="2238"/>
        <v>0</v>
      </c>
      <c r="G7470" s="286">
        <f t="shared" si="2240"/>
        <v>0</v>
      </c>
    </row>
    <row r="7471" spans="1:123" s="229" customFormat="1" ht="24" customHeight="1" x14ac:dyDescent="0.2">
      <c r="A7471" s="224" t="str">
        <f t="shared" si="2236"/>
        <v/>
      </c>
      <c r="B7471" s="222" t="str">
        <f t="shared" si="2239"/>
        <v/>
      </c>
      <c r="C7471" s="223"/>
      <c r="D7471" s="224" t="str">
        <f t="shared" si="2237"/>
        <v/>
      </c>
      <c r="E7471" s="225"/>
      <c r="F7471" s="226">
        <f t="shared" si="2238"/>
        <v>0</v>
      </c>
      <c r="G7471" s="286">
        <f t="shared" si="2240"/>
        <v>0</v>
      </c>
    </row>
    <row r="7472" spans="1:123" s="229" customFormat="1" ht="24" customHeight="1" x14ac:dyDescent="0.2">
      <c r="A7472" s="224" t="str">
        <f t="shared" si="2236"/>
        <v/>
      </c>
      <c r="B7472" s="222" t="str">
        <f t="shared" si="2239"/>
        <v/>
      </c>
      <c r="C7472" s="223"/>
      <c r="D7472" s="224" t="str">
        <f t="shared" si="2237"/>
        <v/>
      </c>
      <c r="E7472" s="225"/>
      <c r="F7472" s="226">
        <f t="shared" si="2238"/>
        <v>0</v>
      </c>
      <c r="G7472" s="286">
        <f t="shared" si="2240"/>
        <v>0</v>
      </c>
    </row>
    <row r="7473" spans="1:7" s="229" customFormat="1" ht="24" customHeight="1" x14ac:dyDescent="0.2">
      <c r="A7473" s="224" t="str">
        <f t="shared" si="2236"/>
        <v/>
      </c>
      <c r="B7473" s="222" t="str">
        <f t="shared" si="2239"/>
        <v/>
      </c>
      <c r="C7473" s="223"/>
      <c r="D7473" s="224" t="str">
        <f t="shared" si="2237"/>
        <v/>
      </c>
      <c r="E7473" s="225"/>
      <c r="F7473" s="226">
        <f t="shared" si="2238"/>
        <v>0</v>
      </c>
      <c r="G7473" s="286">
        <f t="shared" si="2240"/>
        <v>0</v>
      </c>
    </row>
    <row r="7474" spans="1:7" s="229" customFormat="1" ht="24" customHeight="1" x14ac:dyDescent="0.2">
      <c r="A7474" s="224" t="str">
        <f t="shared" si="2236"/>
        <v/>
      </c>
      <c r="B7474" s="222" t="str">
        <f t="shared" si="2239"/>
        <v/>
      </c>
      <c r="C7474" s="223"/>
      <c r="D7474" s="224" t="str">
        <f t="shared" si="2237"/>
        <v/>
      </c>
      <c r="E7474" s="225"/>
      <c r="F7474" s="226">
        <f t="shared" si="2238"/>
        <v>0</v>
      </c>
      <c r="G7474" s="286">
        <f t="shared" si="2240"/>
        <v>0</v>
      </c>
    </row>
    <row r="7475" spans="1:7" s="229" customFormat="1" ht="24" customHeight="1" x14ac:dyDescent="0.2">
      <c r="A7475" s="224" t="str">
        <f t="shared" si="2236"/>
        <v/>
      </c>
      <c r="B7475" s="222" t="str">
        <f t="shared" si="2239"/>
        <v/>
      </c>
      <c r="C7475" s="223"/>
      <c r="D7475" s="224" t="str">
        <f t="shared" si="2237"/>
        <v/>
      </c>
      <c r="E7475" s="225"/>
      <c r="F7475" s="227">
        <f t="shared" si="2238"/>
        <v>0</v>
      </c>
      <c r="G7475" s="286">
        <f t="shared" si="2240"/>
        <v>0</v>
      </c>
    </row>
    <row r="7476" spans="1:7" ht="24" customHeight="1" x14ac:dyDescent="0.2">
      <c r="A7476" s="287"/>
      <c r="D7476" s="97"/>
      <c r="E7476" s="98"/>
      <c r="F7476" s="273" t="s">
        <v>31</v>
      </c>
      <c r="G7476" s="288">
        <f>SUBTOTAL(9,G7462:G7475)</f>
        <v>0</v>
      </c>
    </row>
    <row r="7477" spans="1:7" ht="24" customHeight="1" x14ac:dyDescent="0.2">
      <c r="A7477" s="287"/>
      <c r="C7477" s="107" t="s">
        <v>605</v>
      </c>
      <c r="D7477" s="97"/>
      <c r="E7477" s="98"/>
      <c r="G7477" s="289"/>
    </row>
    <row r="7478" spans="1:7" s="229" customFormat="1" ht="24" customHeight="1" x14ac:dyDescent="0.2">
      <c r="A7478" s="224" t="str">
        <f t="shared" ref="A7478:A7485" si="2241">IFERROR(VLOOKUP(C7478,Tabla_Insumos,4,FALSE),"")</f>
        <v/>
      </c>
      <c r="B7478" s="222">
        <f t="shared" ref="B7478:B7485" si="2242">IFERROR(VLOOKUP(A7478,Tabla_Indices,5,FALSE),"")</f>
        <v>0</v>
      </c>
      <c r="C7478" s="223"/>
      <c r="D7478" s="224" t="str">
        <f t="shared" ref="D7478:D7485" si="2243">IFERROR(VLOOKUP(C7478,Tabla_Insumos,2,FALSE),"")</f>
        <v/>
      </c>
      <c r="E7478" s="225"/>
      <c r="F7478" s="228">
        <f t="shared" ref="F7478:F7485" si="2244">IFERROR(VLOOKUP(C7478,Tabla_Insumos,3,FALSE),0)</f>
        <v>0</v>
      </c>
      <c r="G7478" s="286">
        <f>ROUND(E7478*F7478,2)</f>
        <v>0</v>
      </c>
    </row>
    <row r="7479" spans="1:7" s="229" customFormat="1" ht="24" customHeight="1" x14ac:dyDescent="0.2">
      <c r="A7479" s="224" t="str">
        <f t="shared" si="2241"/>
        <v/>
      </c>
      <c r="B7479" s="222">
        <f t="shared" si="2242"/>
        <v>0</v>
      </c>
      <c r="C7479" s="223"/>
      <c r="D7479" s="224" t="str">
        <f t="shared" si="2243"/>
        <v/>
      </c>
      <c r="E7479" s="225"/>
      <c r="F7479" s="228">
        <f t="shared" si="2244"/>
        <v>0</v>
      </c>
      <c r="G7479" s="286">
        <f>ROUND(E7479*F7479,2)</f>
        <v>0</v>
      </c>
    </row>
    <row r="7480" spans="1:7" s="229" customFormat="1" ht="24" customHeight="1" x14ac:dyDescent="0.2">
      <c r="A7480" s="224" t="str">
        <f t="shared" si="2241"/>
        <v/>
      </c>
      <c r="B7480" s="222">
        <f t="shared" si="2242"/>
        <v>0</v>
      </c>
      <c r="C7480" s="223"/>
      <c r="D7480" s="224" t="str">
        <f t="shared" si="2243"/>
        <v/>
      </c>
      <c r="E7480" s="225"/>
      <c r="F7480" s="228">
        <f t="shared" si="2244"/>
        <v>0</v>
      </c>
      <c r="G7480" s="286">
        <f t="shared" ref="G7480:G7485" si="2245">ROUND(E7480*F7480,2)</f>
        <v>0</v>
      </c>
    </row>
    <row r="7481" spans="1:7" s="229" customFormat="1" ht="24" customHeight="1" x14ac:dyDescent="0.2">
      <c r="A7481" s="224" t="str">
        <f t="shared" si="2241"/>
        <v/>
      </c>
      <c r="B7481" s="222">
        <f t="shared" si="2242"/>
        <v>0</v>
      </c>
      <c r="C7481" s="223"/>
      <c r="D7481" s="224" t="str">
        <f t="shared" si="2243"/>
        <v/>
      </c>
      <c r="E7481" s="225"/>
      <c r="F7481" s="228">
        <f t="shared" si="2244"/>
        <v>0</v>
      </c>
      <c r="G7481" s="286">
        <f t="shared" si="2245"/>
        <v>0</v>
      </c>
    </row>
    <row r="7482" spans="1:7" s="229" customFormat="1" ht="24" customHeight="1" x14ac:dyDescent="0.2">
      <c r="A7482" s="224" t="str">
        <f t="shared" si="2241"/>
        <v/>
      </c>
      <c r="B7482" s="222">
        <f t="shared" si="2242"/>
        <v>0</v>
      </c>
      <c r="C7482" s="223"/>
      <c r="D7482" s="224" t="str">
        <f t="shared" si="2243"/>
        <v/>
      </c>
      <c r="E7482" s="225"/>
      <c r="F7482" s="226">
        <f t="shared" si="2244"/>
        <v>0</v>
      </c>
      <c r="G7482" s="286">
        <f t="shared" si="2245"/>
        <v>0</v>
      </c>
    </row>
    <row r="7483" spans="1:7" s="229" customFormat="1" ht="24" customHeight="1" x14ac:dyDescent="0.2">
      <c r="A7483" s="224" t="str">
        <f t="shared" si="2241"/>
        <v/>
      </c>
      <c r="B7483" s="222">
        <f t="shared" si="2242"/>
        <v>0</v>
      </c>
      <c r="C7483" s="223"/>
      <c r="D7483" s="224" t="str">
        <f t="shared" si="2243"/>
        <v/>
      </c>
      <c r="E7483" s="225"/>
      <c r="F7483" s="226">
        <f t="shared" si="2244"/>
        <v>0</v>
      </c>
      <c r="G7483" s="286">
        <f t="shared" si="2245"/>
        <v>0</v>
      </c>
    </row>
    <row r="7484" spans="1:7" s="229" customFormat="1" ht="24" customHeight="1" x14ac:dyDescent="0.2">
      <c r="A7484" s="224" t="str">
        <f t="shared" si="2241"/>
        <v/>
      </c>
      <c r="B7484" s="222">
        <f t="shared" si="2242"/>
        <v>0</v>
      </c>
      <c r="C7484" s="223"/>
      <c r="D7484" s="224" t="str">
        <f t="shared" si="2243"/>
        <v/>
      </c>
      <c r="E7484" s="225"/>
      <c r="F7484" s="226">
        <f t="shared" si="2244"/>
        <v>0</v>
      </c>
      <c r="G7484" s="286">
        <f t="shared" si="2245"/>
        <v>0</v>
      </c>
    </row>
    <row r="7485" spans="1:7" s="229" customFormat="1" ht="24" customHeight="1" x14ac:dyDescent="0.2">
      <c r="A7485" s="224" t="str">
        <f t="shared" si="2241"/>
        <v/>
      </c>
      <c r="B7485" s="222">
        <f t="shared" si="2242"/>
        <v>0</v>
      </c>
      <c r="C7485" s="223"/>
      <c r="D7485" s="224" t="str">
        <f t="shared" si="2243"/>
        <v/>
      </c>
      <c r="E7485" s="225"/>
      <c r="F7485" s="226">
        <f t="shared" si="2244"/>
        <v>0</v>
      </c>
      <c r="G7485" s="286">
        <f t="shared" si="2245"/>
        <v>0</v>
      </c>
    </row>
    <row r="7486" spans="1:7" ht="24" customHeight="1" x14ac:dyDescent="0.2">
      <c r="A7486" s="287"/>
      <c r="D7486" s="97"/>
      <c r="E7486" s="98"/>
      <c r="F7486" s="273" t="s">
        <v>32</v>
      </c>
      <c r="G7486" s="288">
        <f>SUBTOTAL(9,G7478:G7485)</f>
        <v>0</v>
      </c>
    </row>
    <row r="7487" spans="1:7" ht="24" customHeight="1" x14ac:dyDescent="0.2">
      <c r="A7487" s="287"/>
      <c r="C7487" s="107" t="s">
        <v>606</v>
      </c>
      <c r="D7487" s="97"/>
      <c r="E7487" s="98"/>
      <c r="G7487" s="289"/>
    </row>
    <row r="7488" spans="1:7" s="229" customFormat="1" ht="24" customHeight="1" x14ac:dyDescent="0.2">
      <c r="A7488" s="224" t="str">
        <f t="shared" ref="A7488:A7496" si="2246">IFERROR(VLOOKUP(C7488,Tabla_Insumos,4,FALSE),"")</f>
        <v/>
      </c>
      <c r="B7488" s="222" t="str">
        <f t="shared" ref="B7488:B7496" si="2247">IFERROR(VLOOKUP(C7488,Tabla_Insumos,5,FALSE),"")</f>
        <v/>
      </c>
      <c r="C7488" s="223"/>
      <c r="D7488" s="224" t="str">
        <f t="shared" ref="D7488:D7496" si="2248">IFERROR(VLOOKUP(C7488,Tabla_Insumos,2,FALSE),"")</f>
        <v/>
      </c>
      <c r="E7488" s="225"/>
      <c r="F7488" s="226">
        <f t="shared" ref="F7488:F7496" si="2249">IFERROR(VLOOKUP(C7488,Tabla_Insumos,3,FALSE),0)</f>
        <v>0</v>
      </c>
      <c r="G7488" s="286">
        <f t="shared" ref="G7488:G7496" si="2250">ROUND(E7488*F7488,2)</f>
        <v>0</v>
      </c>
    </row>
    <row r="7489" spans="1:7" s="229" customFormat="1" ht="24" customHeight="1" x14ac:dyDescent="0.2">
      <c r="A7489" s="224" t="str">
        <f t="shared" si="2246"/>
        <v/>
      </c>
      <c r="B7489" s="222" t="str">
        <f t="shared" si="2247"/>
        <v/>
      </c>
      <c r="C7489" s="223"/>
      <c r="D7489" s="224" t="str">
        <f t="shared" si="2248"/>
        <v/>
      </c>
      <c r="E7489" s="225"/>
      <c r="F7489" s="226">
        <f t="shared" si="2249"/>
        <v>0</v>
      </c>
      <c r="G7489" s="286">
        <f t="shared" si="2250"/>
        <v>0</v>
      </c>
    </row>
    <row r="7490" spans="1:7" s="229" customFormat="1" ht="24" customHeight="1" x14ac:dyDescent="0.2">
      <c r="A7490" s="224" t="str">
        <f t="shared" si="2246"/>
        <v/>
      </c>
      <c r="B7490" s="222" t="str">
        <f t="shared" si="2247"/>
        <v/>
      </c>
      <c r="C7490" s="223"/>
      <c r="D7490" s="224" t="str">
        <f t="shared" si="2248"/>
        <v/>
      </c>
      <c r="E7490" s="225"/>
      <c r="F7490" s="226">
        <f t="shared" si="2249"/>
        <v>0</v>
      </c>
      <c r="G7490" s="286">
        <f t="shared" si="2250"/>
        <v>0</v>
      </c>
    </row>
    <row r="7491" spans="1:7" s="229" customFormat="1" ht="24" customHeight="1" x14ac:dyDescent="0.2">
      <c r="A7491" s="224" t="str">
        <f t="shared" si="2246"/>
        <v/>
      </c>
      <c r="B7491" s="222" t="str">
        <f t="shared" si="2247"/>
        <v/>
      </c>
      <c r="C7491" s="223"/>
      <c r="D7491" s="224" t="str">
        <f t="shared" si="2248"/>
        <v/>
      </c>
      <c r="E7491" s="225"/>
      <c r="F7491" s="226">
        <f t="shared" si="2249"/>
        <v>0</v>
      </c>
      <c r="G7491" s="286">
        <f t="shared" si="2250"/>
        <v>0</v>
      </c>
    </row>
    <row r="7492" spans="1:7" s="229" customFormat="1" ht="24" customHeight="1" x14ac:dyDescent="0.2">
      <c r="A7492" s="224" t="str">
        <f t="shared" si="2246"/>
        <v/>
      </c>
      <c r="B7492" s="222" t="str">
        <f t="shared" si="2247"/>
        <v/>
      </c>
      <c r="C7492" s="223"/>
      <c r="D7492" s="224" t="str">
        <f t="shared" si="2248"/>
        <v/>
      </c>
      <c r="E7492" s="225"/>
      <c r="F7492" s="226">
        <f t="shared" si="2249"/>
        <v>0</v>
      </c>
      <c r="G7492" s="286">
        <f t="shared" si="2250"/>
        <v>0</v>
      </c>
    </row>
    <row r="7493" spans="1:7" s="229" customFormat="1" ht="24" customHeight="1" x14ac:dyDescent="0.2">
      <c r="A7493" s="224" t="str">
        <f t="shared" si="2246"/>
        <v/>
      </c>
      <c r="B7493" s="222" t="str">
        <f t="shared" si="2247"/>
        <v/>
      </c>
      <c r="C7493" s="223"/>
      <c r="D7493" s="224" t="str">
        <f t="shared" si="2248"/>
        <v/>
      </c>
      <c r="E7493" s="225"/>
      <c r="F7493" s="226">
        <f t="shared" si="2249"/>
        <v>0</v>
      </c>
      <c r="G7493" s="286">
        <f t="shared" si="2250"/>
        <v>0</v>
      </c>
    </row>
    <row r="7494" spans="1:7" s="229" customFormat="1" ht="24" customHeight="1" x14ac:dyDescent="0.2">
      <c r="A7494" s="224" t="str">
        <f t="shared" si="2246"/>
        <v/>
      </c>
      <c r="B7494" s="222" t="str">
        <f t="shared" si="2247"/>
        <v/>
      </c>
      <c r="C7494" s="223"/>
      <c r="D7494" s="224" t="str">
        <f t="shared" si="2248"/>
        <v/>
      </c>
      <c r="E7494" s="225"/>
      <c r="F7494" s="226">
        <f t="shared" si="2249"/>
        <v>0</v>
      </c>
      <c r="G7494" s="286">
        <f t="shared" si="2250"/>
        <v>0</v>
      </c>
    </row>
    <row r="7495" spans="1:7" s="229" customFormat="1" ht="24" customHeight="1" x14ac:dyDescent="0.2">
      <c r="A7495" s="224" t="str">
        <f t="shared" si="2246"/>
        <v/>
      </c>
      <c r="B7495" s="222" t="str">
        <f t="shared" si="2247"/>
        <v/>
      </c>
      <c r="C7495" s="223"/>
      <c r="D7495" s="224" t="str">
        <f t="shared" si="2248"/>
        <v/>
      </c>
      <c r="E7495" s="225"/>
      <c r="F7495" s="226">
        <f t="shared" si="2249"/>
        <v>0</v>
      </c>
      <c r="G7495" s="286">
        <f t="shared" si="2250"/>
        <v>0</v>
      </c>
    </row>
    <row r="7496" spans="1:7" s="229" customFormat="1" ht="24" customHeight="1" x14ac:dyDescent="0.2">
      <c r="A7496" s="224" t="str">
        <f t="shared" si="2246"/>
        <v/>
      </c>
      <c r="B7496" s="222" t="str">
        <f t="shared" si="2247"/>
        <v/>
      </c>
      <c r="C7496" s="223"/>
      <c r="D7496" s="224" t="str">
        <f t="shared" si="2248"/>
        <v/>
      </c>
      <c r="E7496" s="225"/>
      <c r="F7496" s="226">
        <f t="shared" si="2249"/>
        <v>0</v>
      </c>
      <c r="G7496" s="286">
        <f t="shared" si="2250"/>
        <v>0</v>
      </c>
    </row>
    <row r="7497" spans="1:7" ht="24" customHeight="1" x14ac:dyDescent="0.2">
      <c r="A7497" s="290"/>
      <c r="B7497" s="97"/>
      <c r="D7497" s="97"/>
      <c r="E7497" s="98"/>
      <c r="F7497" s="273" t="s">
        <v>33</v>
      </c>
      <c r="G7497" s="288">
        <f>SUBTOTAL(9,G7488:G7496)</f>
        <v>0</v>
      </c>
    </row>
    <row r="7498" spans="1:7" ht="24" customHeight="1" x14ac:dyDescent="0.2">
      <c r="A7498" s="291"/>
      <c r="B7498" s="97"/>
      <c r="D7498" s="97"/>
      <c r="E7498" s="98"/>
      <c r="G7498" s="289"/>
    </row>
    <row r="7499" spans="1:7" ht="24" customHeight="1" x14ac:dyDescent="0.2">
      <c r="A7499" s="292" t="str">
        <f>B7457</f>
        <v/>
      </c>
      <c r="B7499" s="293" t="str">
        <f>C7457</f>
        <v/>
      </c>
      <c r="C7499" s="104"/>
      <c r="D7499" s="104" t="s">
        <v>34</v>
      </c>
      <c r="E7499" s="105"/>
      <c r="F7499" s="295" t="s">
        <v>35</v>
      </c>
      <c r="G7499" s="294">
        <f>SUBTOTAL(9,G7462:G7498)</f>
        <v>0</v>
      </c>
    </row>
    <row r="7501" spans="1:7" ht="24" customHeight="1" x14ac:dyDescent="0.2">
      <c r="A7501" s="274" t="s">
        <v>37</v>
      </c>
      <c r="B7501" s="275"/>
      <c r="C7501" s="275"/>
      <c r="D7501" s="275"/>
      <c r="E7501" s="275"/>
      <c r="F7501" s="275"/>
      <c r="G7501" s="276"/>
    </row>
    <row r="7502" spans="1:7" ht="24" customHeight="1" x14ac:dyDescent="0.2">
      <c r="A7502" s="277" t="s">
        <v>602</v>
      </c>
      <c r="B7502" s="93" t="str">
        <f>Comitente</f>
        <v>DIRECCION PROVINCIAL DE ESPACIOS VERDES</v>
      </c>
      <c r="C7502" s="89"/>
      <c r="D7502" s="94"/>
      <c r="E7502" s="94"/>
      <c r="F7502" s="95"/>
      <c r="G7502" s="278"/>
    </row>
    <row r="7503" spans="1:7" ht="24" customHeight="1" x14ac:dyDescent="0.2">
      <c r="A7503" s="277" t="s">
        <v>603</v>
      </c>
      <c r="B7503" s="93">
        <f>Contratista</f>
        <v>0</v>
      </c>
      <c r="C7503" s="90"/>
      <c r="D7503" s="90"/>
      <c r="E7503" s="90"/>
      <c r="F7503" s="96"/>
      <c r="G7503" s="279"/>
    </row>
    <row r="7504" spans="1:7" ht="24" customHeight="1" x14ac:dyDescent="0.2">
      <c r="A7504" s="277" t="s">
        <v>24</v>
      </c>
      <c r="B7504" s="93" t="str">
        <f>Obra</f>
        <v>MANTENIMIENTO DEL ÁREA VERDE Y SISITEMA DE RIEGO DEL 
PARQUE BELGRANO E INFINITO POR DESCUBRIR - RENGLON 3</v>
      </c>
      <c r="C7504" s="90"/>
      <c r="D7504" s="90"/>
      <c r="E7504" s="90"/>
      <c r="F7504" s="96" t="s">
        <v>38</v>
      </c>
      <c r="G7504" s="280">
        <f>Fecha_Base</f>
        <v>44908</v>
      </c>
    </row>
    <row r="7505" spans="1:123" ht="24" customHeight="1" x14ac:dyDescent="0.2">
      <c r="A7505" s="281" t="s">
        <v>601</v>
      </c>
      <c r="B7505" s="91" t="str">
        <f>Ubicación</f>
        <v>CAPITAL</v>
      </c>
      <c r="C7505" s="91"/>
      <c r="D7505" s="97"/>
      <c r="E7505" s="98"/>
      <c r="G7505" s="282"/>
    </row>
    <row r="7506" spans="1:123" ht="24" customHeight="1" x14ac:dyDescent="0.2">
      <c r="A7506" s="281" t="s">
        <v>39</v>
      </c>
      <c r="B7506" s="100" t="str">
        <f>IFERROR(VALUE(LEFT(B7507,FIND(".",B7507)-1)),"")</f>
        <v/>
      </c>
      <c r="C7506" s="92" t="str">
        <f>IFERROR(VLOOKUP(B7506,Tabla_CyP,2,FALSE),"")</f>
        <v/>
      </c>
      <c r="E7506" s="98"/>
      <c r="G7506" s="282"/>
    </row>
    <row r="7507" spans="1:123" ht="24" customHeight="1" x14ac:dyDescent="0.2">
      <c r="A7507" s="281" t="s">
        <v>25</v>
      </c>
      <c r="B7507" s="101" t="str">
        <f>IFERROR(VLOOKUP(COUNTIF($A$1:A7507,"ANALISIS DE PRECIOS"),Tabla_NumeroItem,2,FALSE),"")</f>
        <v/>
      </c>
      <c r="C7507" s="92" t="str">
        <f>IFERROR(VLOOKUP(B7507,Tabla_CyP,2,FALSE),"")</f>
        <v/>
      </c>
      <c r="D7507" s="97"/>
      <c r="E7507" s="98"/>
      <c r="F7507" s="96" t="s">
        <v>26</v>
      </c>
      <c r="G7507" s="283" t="str">
        <f>IFERROR(VLOOKUP(B7507,Tabla_CyP,4,FALSE),"")</f>
        <v/>
      </c>
    </row>
    <row r="7508" spans="1:123" ht="24" customHeight="1" x14ac:dyDescent="0.2">
      <c r="A7508" s="281"/>
      <c r="B7508" s="91"/>
      <c r="D7508" s="97"/>
      <c r="E7508" s="98"/>
      <c r="G7508" s="282"/>
    </row>
    <row r="7509" spans="1:123" ht="24" customHeight="1" x14ac:dyDescent="0.2">
      <c r="A7509" s="331" t="s">
        <v>507</v>
      </c>
      <c r="B7509" s="332"/>
      <c r="C7509" s="333" t="s">
        <v>0</v>
      </c>
      <c r="D7509" s="333" t="s">
        <v>27</v>
      </c>
      <c r="E7509" s="335" t="s">
        <v>28</v>
      </c>
      <c r="F7509" s="337" t="s">
        <v>29</v>
      </c>
      <c r="G7509" s="337" t="s">
        <v>30</v>
      </c>
    </row>
    <row r="7510" spans="1:123" s="97" customFormat="1" ht="24" customHeight="1" x14ac:dyDescent="0.2">
      <c r="A7510" s="102" t="s">
        <v>508</v>
      </c>
      <c r="B7510" s="102" t="s">
        <v>509</v>
      </c>
      <c r="C7510" s="334"/>
      <c r="D7510" s="334"/>
      <c r="E7510" s="336"/>
      <c r="F7510" s="338"/>
      <c r="G7510" s="338"/>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284"/>
      <c r="B7511" s="103"/>
      <c r="C7511" s="143" t="s">
        <v>604</v>
      </c>
      <c r="D7511" s="104"/>
      <c r="E7511" s="105"/>
      <c r="F7511" s="106"/>
      <c r="G7511" s="285"/>
    </row>
    <row r="7512" spans="1:123" s="229" customFormat="1" ht="24" customHeight="1" x14ac:dyDescent="0.2">
      <c r="A7512" s="224" t="str">
        <f t="shared" ref="A7512:A7525" si="2251">IFERROR(VLOOKUP(C7512,Tabla_Insumos,4,FALSE),"")</f>
        <v/>
      </c>
      <c r="B7512" s="222" t="str">
        <f>IFERROR(VLOOKUP(C7512,Tabla_Insumos,5,FALSE),"")</f>
        <v/>
      </c>
      <c r="C7512" s="223"/>
      <c r="D7512" s="224" t="str">
        <f t="shared" ref="D7512:D7525" si="2252">IFERROR(VLOOKUP(C7512,Tabla_Insumos,2,FALSE),"")</f>
        <v/>
      </c>
      <c r="E7512" s="225"/>
      <c r="F7512" s="226">
        <f t="shared" ref="F7512:F7525" si="2253">IFERROR(VLOOKUP(C7512,Tabla_Insumos,3,FALSE),0)</f>
        <v>0</v>
      </c>
      <c r="G7512" s="286">
        <f>ROUND(E7512*F7512,2)</f>
        <v>0</v>
      </c>
    </row>
    <row r="7513" spans="1:123" s="229" customFormat="1" ht="24" customHeight="1" x14ac:dyDescent="0.2">
      <c r="A7513" s="224" t="str">
        <f t="shared" si="2251"/>
        <v/>
      </c>
      <c r="B7513" s="222" t="str">
        <f t="shared" ref="B7513:B7525" si="2254">IFERROR(VLOOKUP(C7513,Tabla_Insumos,5,FALSE),"")</f>
        <v/>
      </c>
      <c r="C7513" s="223"/>
      <c r="D7513" s="224" t="str">
        <f t="shared" si="2252"/>
        <v/>
      </c>
      <c r="E7513" s="225"/>
      <c r="F7513" s="226">
        <f t="shared" si="2253"/>
        <v>0</v>
      </c>
      <c r="G7513" s="286">
        <f t="shared" ref="G7513:G7525" si="2255">ROUND(E7513*F7513,2)</f>
        <v>0</v>
      </c>
    </row>
    <row r="7514" spans="1:123" s="229" customFormat="1" ht="24" customHeight="1" x14ac:dyDescent="0.2">
      <c r="A7514" s="224" t="str">
        <f t="shared" si="2251"/>
        <v/>
      </c>
      <c r="B7514" s="222" t="str">
        <f t="shared" si="2254"/>
        <v/>
      </c>
      <c r="C7514" s="223"/>
      <c r="D7514" s="224" t="str">
        <f t="shared" si="2252"/>
        <v/>
      </c>
      <c r="E7514" s="225"/>
      <c r="F7514" s="226">
        <f t="shared" si="2253"/>
        <v>0</v>
      </c>
      <c r="G7514" s="286">
        <f t="shared" si="2255"/>
        <v>0</v>
      </c>
    </row>
    <row r="7515" spans="1:123" s="229" customFormat="1" ht="24" customHeight="1" x14ac:dyDescent="0.2">
      <c r="A7515" s="224" t="str">
        <f t="shared" si="2251"/>
        <v/>
      </c>
      <c r="B7515" s="222" t="str">
        <f t="shared" si="2254"/>
        <v/>
      </c>
      <c r="C7515" s="223"/>
      <c r="D7515" s="224" t="str">
        <f t="shared" si="2252"/>
        <v/>
      </c>
      <c r="E7515" s="225"/>
      <c r="F7515" s="226">
        <f t="shared" si="2253"/>
        <v>0</v>
      </c>
      <c r="G7515" s="286">
        <f t="shared" si="2255"/>
        <v>0</v>
      </c>
    </row>
    <row r="7516" spans="1:123" s="229" customFormat="1" ht="24" customHeight="1" x14ac:dyDescent="0.2">
      <c r="A7516" s="224" t="str">
        <f t="shared" si="2251"/>
        <v/>
      </c>
      <c r="B7516" s="222" t="str">
        <f t="shared" si="2254"/>
        <v/>
      </c>
      <c r="C7516" s="223"/>
      <c r="D7516" s="224" t="str">
        <f t="shared" si="2252"/>
        <v/>
      </c>
      <c r="E7516" s="225"/>
      <c r="F7516" s="226">
        <f t="shared" si="2253"/>
        <v>0</v>
      </c>
      <c r="G7516" s="286">
        <f t="shared" si="2255"/>
        <v>0</v>
      </c>
    </row>
    <row r="7517" spans="1:123" s="229" customFormat="1" ht="24" customHeight="1" x14ac:dyDescent="0.2">
      <c r="A7517" s="224" t="str">
        <f t="shared" si="2251"/>
        <v/>
      </c>
      <c r="B7517" s="222" t="str">
        <f t="shared" si="2254"/>
        <v/>
      </c>
      <c r="C7517" s="223"/>
      <c r="D7517" s="224" t="str">
        <f t="shared" si="2252"/>
        <v/>
      </c>
      <c r="E7517" s="225"/>
      <c r="F7517" s="226">
        <f t="shared" si="2253"/>
        <v>0</v>
      </c>
      <c r="G7517" s="286">
        <f t="shared" si="2255"/>
        <v>0</v>
      </c>
    </row>
    <row r="7518" spans="1:123" s="229" customFormat="1" ht="24" customHeight="1" x14ac:dyDescent="0.2">
      <c r="A7518" s="224" t="str">
        <f t="shared" si="2251"/>
        <v/>
      </c>
      <c r="B7518" s="222" t="str">
        <f t="shared" si="2254"/>
        <v/>
      </c>
      <c r="C7518" s="223"/>
      <c r="D7518" s="224" t="str">
        <f t="shared" si="2252"/>
        <v/>
      </c>
      <c r="E7518" s="225"/>
      <c r="F7518" s="226">
        <f t="shared" si="2253"/>
        <v>0</v>
      </c>
      <c r="G7518" s="286">
        <f t="shared" si="2255"/>
        <v>0</v>
      </c>
    </row>
    <row r="7519" spans="1:123" s="229" customFormat="1" ht="24" customHeight="1" x14ac:dyDescent="0.2">
      <c r="A7519" s="224" t="str">
        <f t="shared" si="2251"/>
        <v/>
      </c>
      <c r="B7519" s="222" t="str">
        <f t="shared" si="2254"/>
        <v/>
      </c>
      <c r="C7519" s="223"/>
      <c r="D7519" s="224" t="str">
        <f t="shared" si="2252"/>
        <v/>
      </c>
      <c r="E7519" s="225"/>
      <c r="F7519" s="226">
        <f t="shared" si="2253"/>
        <v>0</v>
      </c>
      <c r="G7519" s="286">
        <f t="shared" si="2255"/>
        <v>0</v>
      </c>
    </row>
    <row r="7520" spans="1:123" s="229" customFormat="1" ht="24" customHeight="1" x14ac:dyDescent="0.2">
      <c r="A7520" s="224" t="str">
        <f t="shared" si="2251"/>
        <v/>
      </c>
      <c r="B7520" s="222" t="str">
        <f t="shared" si="2254"/>
        <v/>
      </c>
      <c r="C7520" s="223"/>
      <c r="D7520" s="224" t="str">
        <f t="shared" si="2252"/>
        <v/>
      </c>
      <c r="E7520" s="225"/>
      <c r="F7520" s="226">
        <f t="shared" si="2253"/>
        <v>0</v>
      </c>
      <c r="G7520" s="286">
        <f t="shared" si="2255"/>
        <v>0</v>
      </c>
    </row>
    <row r="7521" spans="1:7" s="229" customFormat="1" ht="24" customHeight="1" x14ac:dyDescent="0.2">
      <c r="A7521" s="224" t="str">
        <f t="shared" si="2251"/>
        <v/>
      </c>
      <c r="B7521" s="222" t="str">
        <f t="shared" si="2254"/>
        <v/>
      </c>
      <c r="C7521" s="223"/>
      <c r="D7521" s="224" t="str">
        <f t="shared" si="2252"/>
        <v/>
      </c>
      <c r="E7521" s="225"/>
      <c r="F7521" s="226">
        <f t="shared" si="2253"/>
        <v>0</v>
      </c>
      <c r="G7521" s="286">
        <f t="shared" si="2255"/>
        <v>0</v>
      </c>
    </row>
    <row r="7522" spans="1:7" s="229" customFormat="1" ht="24" customHeight="1" x14ac:dyDescent="0.2">
      <c r="A7522" s="224" t="str">
        <f t="shared" si="2251"/>
        <v/>
      </c>
      <c r="B7522" s="222" t="str">
        <f t="shared" si="2254"/>
        <v/>
      </c>
      <c r="C7522" s="223"/>
      <c r="D7522" s="224" t="str">
        <f t="shared" si="2252"/>
        <v/>
      </c>
      <c r="E7522" s="225"/>
      <c r="F7522" s="226">
        <f t="shared" si="2253"/>
        <v>0</v>
      </c>
      <c r="G7522" s="286">
        <f t="shared" si="2255"/>
        <v>0</v>
      </c>
    </row>
    <row r="7523" spans="1:7" s="229" customFormat="1" ht="24" customHeight="1" x14ac:dyDescent="0.2">
      <c r="A7523" s="224" t="str">
        <f t="shared" si="2251"/>
        <v/>
      </c>
      <c r="B7523" s="222" t="str">
        <f t="shared" si="2254"/>
        <v/>
      </c>
      <c r="C7523" s="223"/>
      <c r="D7523" s="224" t="str">
        <f t="shared" si="2252"/>
        <v/>
      </c>
      <c r="E7523" s="225"/>
      <c r="F7523" s="226">
        <f t="shared" si="2253"/>
        <v>0</v>
      </c>
      <c r="G7523" s="286">
        <f t="shared" si="2255"/>
        <v>0</v>
      </c>
    </row>
    <row r="7524" spans="1:7" s="229" customFormat="1" ht="24" customHeight="1" x14ac:dyDescent="0.2">
      <c r="A7524" s="224" t="str">
        <f t="shared" si="2251"/>
        <v/>
      </c>
      <c r="B7524" s="222" t="str">
        <f t="shared" si="2254"/>
        <v/>
      </c>
      <c r="C7524" s="223"/>
      <c r="D7524" s="224" t="str">
        <f t="shared" si="2252"/>
        <v/>
      </c>
      <c r="E7524" s="225"/>
      <c r="F7524" s="226">
        <f t="shared" si="2253"/>
        <v>0</v>
      </c>
      <c r="G7524" s="286">
        <f t="shared" si="2255"/>
        <v>0</v>
      </c>
    </row>
    <row r="7525" spans="1:7" s="229" customFormat="1" ht="24" customHeight="1" x14ac:dyDescent="0.2">
      <c r="A7525" s="224" t="str">
        <f t="shared" si="2251"/>
        <v/>
      </c>
      <c r="B7525" s="222" t="str">
        <f t="shared" si="2254"/>
        <v/>
      </c>
      <c r="C7525" s="223"/>
      <c r="D7525" s="224" t="str">
        <f t="shared" si="2252"/>
        <v/>
      </c>
      <c r="E7525" s="225"/>
      <c r="F7525" s="227">
        <f t="shared" si="2253"/>
        <v>0</v>
      </c>
      <c r="G7525" s="286">
        <f t="shared" si="2255"/>
        <v>0</v>
      </c>
    </row>
    <row r="7526" spans="1:7" ht="24" customHeight="1" x14ac:dyDescent="0.2">
      <c r="A7526" s="287"/>
      <c r="D7526" s="97"/>
      <c r="E7526" s="98"/>
      <c r="F7526" s="273" t="s">
        <v>31</v>
      </c>
      <c r="G7526" s="288">
        <f>SUBTOTAL(9,G7512:G7525)</f>
        <v>0</v>
      </c>
    </row>
    <row r="7527" spans="1:7" ht="24" customHeight="1" x14ac:dyDescent="0.2">
      <c r="A7527" s="287"/>
      <c r="C7527" s="107" t="s">
        <v>605</v>
      </c>
      <c r="D7527" s="97"/>
      <c r="E7527" s="98"/>
      <c r="G7527" s="289"/>
    </row>
    <row r="7528" spans="1:7" s="229" customFormat="1" ht="24" customHeight="1" x14ac:dyDescent="0.2">
      <c r="A7528" s="224" t="str">
        <f t="shared" ref="A7528:A7535" si="2256">IFERROR(VLOOKUP(C7528,Tabla_Insumos,4,FALSE),"")</f>
        <v/>
      </c>
      <c r="B7528" s="222">
        <f t="shared" ref="B7528:B7535" si="2257">IFERROR(VLOOKUP(A7528,Tabla_Indices,5,FALSE),"")</f>
        <v>0</v>
      </c>
      <c r="C7528" s="223"/>
      <c r="D7528" s="224" t="str">
        <f t="shared" ref="D7528:D7535" si="2258">IFERROR(VLOOKUP(C7528,Tabla_Insumos,2,FALSE),"")</f>
        <v/>
      </c>
      <c r="E7528" s="225"/>
      <c r="F7528" s="228">
        <f t="shared" ref="F7528:F7535" si="2259">IFERROR(VLOOKUP(C7528,Tabla_Insumos,3,FALSE),0)</f>
        <v>0</v>
      </c>
      <c r="G7528" s="286">
        <f>ROUND(E7528*F7528,2)</f>
        <v>0</v>
      </c>
    </row>
    <row r="7529" spans="1:7" s="229" customFormat="1" ht="24" customHeight="1" x14ac:dyDescent="0.2">
      <c r="A7529" s="224" t="str">
        <f t="shared" si="2256"/>
        <v/>
      </c>
      <c r="B7529" s="222">
        <f t="shared" si="2257"/>
        <v>0</v>
      </c>
      <c r="C7529" s="223"/>
      <c r="D7529" s="224" t="str">
        <f t="shared" si="2258"/>
        <v/>
      </c>
      <c r="E7529" s="225"/>
      <c r="F7529" s="228">
        <f t="shared" si="2259"/>
        <v>0</v>
      </c>
      <c r="G7529" s="286">
        <f>ROUND(E7529*F7529,2)</f>
        <v>0</v>
      </c>
    </row>
    <row r="7530" spans="1:7" s="229" customFormat="1" ht="24" customHeight="1" x14ac:dyDescent="0.2">
      <c r="A7530" s="224" t="str">
        <f t="shared" si="2256"/>
        <v/>
      </c>
      <c r="B7530" s="222">
        <f t="shared" si="2257"/>
        <v>0</v>
      </c>
      <c r="C7530" s="223"/>
      <c r="D7530" s="224" t="str">
        <f t="shared" si="2258"/>
        <v/>
      </c>
      <c r="E7530" s="225"/>
      <c r="F7530" s="228">
        <f t="shared" si="2259"/>
        <v>0</v>
      </c>
      <c r="G7530" s="286">
        <f t="shared" ref="G7530:G7535" si="2260">ROUND(E7530*F7530,2)</f>
        <v>0</v>
      </c>
    </row>
    <row r="7531" spans="1:7" s="229" customFormat="1" ht="24" customHeight="1" x14ac:dyDescent="0.2">
      <c r="A7531" s="224" t="str">
        <f t="shared" si="2256"/>
        <v/>
      </c>
      <c r="B7531" s="222">
        <f t="shared" si="2257"/>
        <v>0</v>
      </c>
      <c r="C7531" s="223"/>
      <c r="D7531" s="224" t="str">
        <f t="shared" si="2258"/>
        <v/>
      </c>
      <c r="E7531" s="225"/>
      <c r="F7531" s="228">
        <f t="shared" si="2259"/>
        <v>0</v>
      </c>
      <c r="G7531" s="286">
        <f t="shared" si="2260"/>
        <v>0</v>
      </c>
    </row>
    <row r="7532" spans="1:7" s="229" customFormat="1" ht="24" customHeight="1" x14ac:dyDescent="0.2">
      <c r="A7532" s="224" t="str">
        <f t="shared" si="2256"/>
        <v/>
      </c>
      <c r="B7532" s="222">
        <f t="shared" si="2257"/>
        <v>0</v>
      </c>
      <c r="C7532" s="223"/>
      <c r="D7532" s="224" t="str">
        <f t="shared" si="2258"/>
        <v/>
      </c>
      <c r="E7532" s="225"/>
      <c r="F7532" s="226">
        <f t="shared" si="2259"/>
        <v>0</v>
      </c>
      <c r="G7532" s="286">
        <f t="shared" si="2260"/>
        <v>0</v>
      </c>
    </row>
    <row r="7533" spans="1:7" s="229" customFormat="1" ht="24" customHeight="1" x14ac:dyDescent="0.2">
      <c r="A7533" s="224" t="str">
        <f t="shared" si="2256"/>
        <v/>
      </c>
      <c r="B7533" s="222">
        <f t="shared" si="2257"/>
        <v>0</v>
      </c>
      <c r="C7533" s="223"/>
      <c r="D7533" s="224" t="str">
        <f t="shared" si="2258"/>
        <v/>
      </c>
      <c r="E7533" s="225"/>
      <c r="F7533" s="226">
        <f t="shared" si="2259"/>
        <v>0</v>
      </c>
      <c r="G7533" s="286">
        <f t="shared" si="2260"/>
        <v>0</v>
      </c>
    </row>
    <row r="7534" spans="1:7" s="229" customFormat="1" ht="24" customHeight="1" x14ac:dyDescent="0.2">
      <c r="A7534" s="224" t="str">
        <f t="shared" si="2256"/>
        <v/>
      </c>
      <c r="B7534" s="222">
        <f t="shared" si="2257"/>
        <v>0</v>
      </c>
      <c r="C7534" s="223"/>
      <c r="D7534" s="224" t="str">
        <f t="shared" si="2258"/>
        <v/>
      </c>
      <c r="E7534" s="225"/>
      <c r="F7534" s="226">
        <f t="shared" si="2259"/>
        <v>0</v>
      </c>
      <c r="G7534" s="286">
        <f t="shared" si="2260"/>
        <v>0</v>
      </c>
    </row>
    <row r="7535" spans="1:7" s="229" customFormat="1" ht="24" customHeight="1" x14ac:dyDescent="0.2">
      <c r="A7535" s="224" t="str">
        <f t="shared" si="2256"/>
        <v/>
      </c>
      <c r="B7535" s="222">
        <f t="shared" si="2257"/>
        <v>0</v>
      </c>
      <c r="C7535" s="223"/>
      <c r="D7535" s="224" t="str">
        <f t="shared" si="2258"/>
        <v/>
      </c>
      <c r="E7535" s="225"/>
      <c r="F7535" s="226">
        <f t="shared" si="2259"/>
        <v>0</v>
      </c>
      <c r="G7535" s="286">
        <f t="shared" si="2260"/>
        <v>0</v>
      </c>
    </row>
    <row r="7536" spans="1:7" ht="24" customHeight="1" x14ac:dyDescent="0.2">
      <c r="A7536" s="287"/>
      <c r="D7536" s="97"/>
      <c r="E7536" s="98"/>
      <c r="F7536" s="273" t="s">
        <v>32</v>
      </c>
      <c r="G7536" s="288">
        <f>SUBTOTAL(9,G7528:G7535)</f>
        <v>0</v>
      </c>
    </row>
    <row r="7537" spans="1:7" ht="24" customHeight="1" x14ac:dyDescent="0.2">
      <c r="A7537" s="287"/>
      <c r="C7537" s="107" t="s">
        <v>606</v>
      </c>
      <c r="D7537" s="97"/>
      <c r="E7537" s="98"/>
      <c r="G7537" s="289"/>
    </row>
    <row r="7538" spans="1:7" s="229" customFormat="1" ht="24" customHeight="1" x14ac:dyDescent="0.2">
      <c r="A7538" s="224" t="str">
        <f t="shared" ref="A7538:A7546" si="2261">IFERROR(VLOOKUP(C7538,Tabla_Insumos,4,FALSE),"")</f>
        <v/>
      </c>
      <c r="B7538" s="222" t="str">
        <f t="shared" ref="B7538:B7546" si="2262">IFERROR(VLOOKUP(C7538,Tabla_Insumos,5,FALSE),"")</f>
        <v/>
      </c>
      <c r="C7538" s="223"/>
      <c r="D7538" s="224" t="str">
        <f t="shared" ref="D7538:D7546" si="2263">IFERROR(VLOOKUP(C7538,Tabla_Insumos,2,FALSE),"")</f>
        <v/>
      </c>
      <c r="E7538" s="225"/>
      <c r="F7538" s="226">
        <f t="shared" ref="F7538:F7546" si="2264">IFERROR(VLOOKUP(C7538,Tabla_Insumos,3,FALSE),0)</f>
        <v>0</v>
      </c>
      <c r="G7538" s="286">
        <f t="shared" ref="G7538:G7546" si="2265">ROUND(E7538*F7538,2)</f>
        <v>0</v>
      </c>
    </row>
    <row r="7539" spans="1:7" s="229" customFormat="1" ht="24" customHeight="1" x14ac:dyDescent="0.2">
      <c r="A7539" s="224" t="str">
        <f t="shared" si="2261"/>
        <v/>
      </c>
      <c r="B7539" s="222" t="str">
        <f t="shared" si="2262"/>
        <v/>
      </c>
      <c r="C7539" s="223"/>
      <c r="D7539" s="224" t="str">
        <f t="shared" si="2263"/>
        <v/>
      </c>
      <c r="E7539" s="225"/>
      <c r="F7539" s="226">
        <f t="shared" si="2264"/>
        <v>0</v>
      </c>
      <c r="G7539" s="286">
        <f t="shared" si="2265"/>
        <v>0</v>
      </c>
    </row>
    <row r="7540" spans="1:7" s="229" customFormat="1" ht="24" customHeight="1" x14ac:dyDescent="0.2">
      <c r="A7540" s="224" t="str">
        <f t="shared" si="2261"/>
        <v/>
      </c>
      <c r="B7540" s="222" t="str">
        <f t="shared" si="2262"/>
        <v/>
      </c>
      <c r="C7540" s="223"/>
      <c r="D7540" s="224" t="str">
        <f t="shared" si="2263"/>
        <v/>
      </c>
      <c r="E7540" s="225"/>
      <c r="F7540" s="226">
        <f t="shared" si="2264"/>
        <v>0</v>
      </c>
      <c r="G7540" s="286">
        <f t="shared" si="2265"/>
        <v>0</v>
      </c>
    </row>
    <row r="7541" spans="1:7" s="229" customFormat="1" ht="24" customHeight="1" x14ac:dyDescent="0.2">
      <c r="A7541" s="224" t="str">
        <f t="shared" si="2261"/>
        <v/>
      </c>
      <c r="B7541" s="222" t="str">
        <f t="shared" si="2262"/>
        <v/>
      </c>
      <c r="C7541" s="223"/>
      <c r="D7541" s="224" t="str">
        <f t="shared" si="2263"/>
        <v/>
      </c>
      <c r="E7541" s="225"/>
      <c r="F7541" s="226">
        <f t="shared" si="2264"/>
        <v>0</v>
      </c>
      <c r="G7541" s="286">
        <f t="shared" si="2265"/>
        <v>0</v>
      </c>
    </row>
    <row r="7542" spans="1:7" s="229" customFormat="1" ht="24" customHeight="1" x14ac:dyDescent="0.2">
      <c r="A7542" s="224" t="str">
        <f t="shared" si="2261"/>
        <v/>
      </c>
      <c r="B7542" s="222" t="str">
        <f t="shared" si="2262"/>
        <v/>
      </c>
      <c r="C7542" s="223"/>
      <c r="D7542" s="224" t="str">
        <f t="shared" si="2263"/>
        <v/>
      </c>
      <c r="E7542" s="225"/>
      <c r="F7542" s="226">
        <f t="shared" si="2264"/>
        <v>0</v>
      </c>
      <c r="G7542" s="286">
        <f t="shared" si="2265"/>
        <v>0</v>
      </c>
    </row>
    <row r="7543" spans="1:7" s="229" customFormat="1" ht="24" customHeight="1" x14ac:dyDescent="0.2">
      <c r="A7543" s="224" t="str">
        <f t="shared" si="2261"/>
        <v/>
      </c>
      <c r="B7543" s="222" t="str">
        <f t="shared" si="2262"/>
        <v/>
      </c>
      <c r="C7543" s="223"/>
      <c r="D7543" s="224" t="str">
        <f t="shared" si="2263"/>
        <v/>
      </c>
      <c r="E7543" s="225"/>
      <c r="F7543" s="226">
        <f t="shared" si="2264"/>
        <v>0</v>
      </c>
      <c r="G7543" s="286">
        <f t="shared" si="2265"/>
        <v>0</v>
      </c>
    </row>
    <row r="7544" spans="1:7" s="229" customFormat="1" ht="24" customHeight="1" x14ac:dyDescent="0.2">
      <c r="A7544" s="224" t="str">
        <f t="shared" si="2261"/>
        <v/>
      </c>
      <c r="B7544" s="222" t="str">
        <f t="shared" si="2262"/>
        <v/>
      </c>
      <c r="C7544" s="223"/>
      <c r="D7544" s="224" t="str">
        <f t="shared" si="2263"/>
        <v/>
      </c>
      <c r="E7544" s="225"/>
      <c r="F7544" s="226">
        <f t="shared" si="2264"/>
        <v>0</v>
      </c>
      <c r="G7544" s="286">
        <f t="shared" si="2265"/>
        <v>0</v>
      </c>
    </row>
    <row r="7545" spans="1:7" s="229" customFormat="1" ht="24" customHeight="1" x14ac:dyDescent="0.2">
      <c r="A7545" s="224" t="str">
        <f t="shared" si="2261"/>
        <v/>
      </c>
      <c r="B7545" s="222" t="str">
        <f t="shared" si="2262"/>
        <v/>
      </c>
      <c r="C7545" s="223"/>
      <c r="D7545" s="224" t="str">
        <f t="shared" si="2263"/>
        <v/>
      </c>
      <c r="E7545" s="225"/>
      <c r="F7545" s="226">
        <f t="shared" si="2264"/>
        <v>0</v>
      </c>
      <c r="G7545" s="286">
        <f t="shared" si="2265"/>
        <v>0</v>
      </c>
    </row>
    <row r="7546" spans="1:7" s="229" customFormat="1" ht="24" customHeight="1" x14ac:dyDescent="0.2">
      <c r="A7546" s="224" t="str">
        <f t="shared" si="2261"/>
        <v/>
      </c>
      <c r="B7546" s="222" t="str">
        <f t="shared" si="2262"/>
        <v/>
      </c>
      <c r="C7546" s="223"/>
      <c r="D7546" s="224" t="str">
        <f t="shared" si="2263"/>
        <v/>
      </c>
      <c r="E7546" s="225"/>
      <c r="F7546" s="226">
        <f t="shared" si="2264"/>
        <v>0</v>
      </c>
      <c r="G7546" s="286">
        <f t="shared" si="2265"/>
        <v>0</v>
      </c>
    </row>
    <row r="7547" spans="1:7" ht="24" customHeight="1" x14ac:dyDescent="0.2">
      <c r="A7547" s="290"/>
      <c r="B7547" s="97"/>
      <c r="D7547" s="97"/>
      <c r="E7547" s="98"/>
      <c r="F7547" s="273" t="s">
        <v>33</v>
      </c>
      <c r="G7547" s="288">
        <f>SUBTOTAL(9,G7538:G7546)</f>
        <v>0</v>
      </c>
    </row>
    <row r="7548" spans="1:7" ht="24" customHeight="1" x14ac:dyDescent="0.2">
      <c r="A7548" s="291"/>
      <c r="B7548" s="97"/>
      <c r="D7548" s="97"/>
      <c r="E7548" s="98"/>
      <c r="G7548" s="289"/>
    </row>
    <row r="7549" spans="1:7" ht="24" customHeight="1" x14ac:dyDescent="0.2">
      <c r="A7549" s="292" t="str">
        <f>B7507</f>
        <v/>
      </c>
      <c r="B7549" s="293" t="str">
        <f>C7507</f>
        <v/>
      </c>
      <c r="C7549" s="104"/>
      <c r="D7549" s="104" t="s">
        <v>34</v>
      </c>
      <c r="E7549" s="105"/>
      <c r="F7549" s="295" t="s">
        <v>35</v>
      </c>
      <c r="G7549" s="294">
        <f>SUBTOTAL(9,G7512:G7548)</f>
        <v>0</v>
      </c>
    </row>
    <row r="7551" spans="1:7" ht="24" customHeight="1" x14ac:dyDescent="0.2">
      <c r="A7551" s="274" t="s">
        <v>37</v>
      </c>
      <c r="B7551" s="275"/>
      <c r="C7551" s="275"/>
      <c r="D7551" s="275"/>
      <c r="E7551" s="275"/>
      <c r="F7551" s="275"/>
      <c r="G7551" s="276"/>
    </row>
    <row r="7552" spans="1:7" ht="24" customHeight="1" x14ac:dyDescent="0.2">
      <c r="A7552" s="277" t="s">
        <v>602</v>
      </c>
      <c r="B7552" s="93" t="str">
        <f>Comitente</f>
        <v>DIRECCION PROVINCIAL DE ESPACIOS VERDES</v>
      </c>
      <c r="C7552" s="89"/>
      <c r="D7552" s="94"/>
      <c r="E7552" s="94"/>
      <c r="F7552" s="95"/>
      <c r="G7552" s="278"/>
    </row>
    <row r="7553" spans="1:123" ht="24" customHeight="1" x14ac:dyDescent="0.2">
      <c r="A7553" s="277" t="s">
        <v>603</v>
      </c>
      <c r="B7553" s="93">
        <f>Contratista</f>
        <v>0</v>
      </c>
      <c r="C7553" s="90"/>
      <c r="D7553" s="90"/>
      <c r="E7553" s="90"/>
      <c r="F7553" s="96"/>
      <c r="G7553" s="279"/>
    </row>
    <row r="7554" spans="1:123" ht="24" customHeight="1" x14ac:dyDescent="0.2">
      <c r="A7554" s="277" t="s">
        <v>24</v>
      </c>
      <c r="B7554" s="93" t="str">
        <f>Obra</f>
        <v>MANTENIMIENTO DEL ÁREA VERDE Y SISITEMA DE RIEGO DEL 
PARQUE BELGRANO E INFINITO POR DESCUBRIR - RENGLON 3</v>
      </c>
      <c r="C7554" s="90"/>
      <c r="D7554" s="90"/>
      <c r="E7554" s="90"/>
      <c r="F7554" s="96" t="s">
        <v>38</v>
      </c>
      <c r="G7554" s="280">
        <f>Fecha_Base</f>
        <v>44908</v>
      </c>
    </row>
    <row r="7555" spans="1:123" ht="24" customHeight="1" x14ac:dyDescent="0.2">
      <c r="A7555" s="281" t="s">
        <v>601</v>
      </c>
      <c r="B7555" s="91" t="str">
        <f>Ubicación</f>
        <v>CAPITAL</v>
      </c>
      <c r="C7555" s="91"/>
      <c r="D7555" s="97"/>
      <c r="E7555" s="98"/>
      <c r="G7555" s="282"/>
    </row>
    <row r="7556" spans="1:123" ht="24" customHeight="1" x14ac:dyDescent="0.2">
      <c r="A7556" s="281" t="s">
        <v>39</v>
      </c>
      <c r="B7556" s="100" t="str">
        <f>IFERROR(VALUE(LEFT(B7557,FIND(".",B7557)-1)),"")</f>
        <v/>
      </c>
      <c r="C7556" s="92" t="str">
        <f>IFERROR(VLOOKUP(B7556,Tabla_CyP,2,FALSE),"")</f>
        <v/>
      </c>
      <c r="E7556" s="98"/>
      <c r="G7556" s="282"/>
    </row>
    <row r="7557" spans="1:123" ht="24" customHeight="1" x14ac:dyDescent="0.2">
      <c r="A7557" s="281" t="s">
        <v>25</v>
      </c>
      <c r="B7557" s="101" t="str">
        <f>IFERROR(VLOOKUP(COUNTIF($A$1:A7557,"ANALISIS DE PRECIOS"),Tabla_NumeroItem,2,FALSE),"")</f>
        <v/>
      </c>
      <c r="C7557" s="92" t="str">
        <f>IFERROR(VLOOKUP(B7557,Tabla_CyP,2,FALSE),"")</f>
        <v/>
      </c>
      <c r="D7557" s="97"/>
      <c r="E7557" s="98"/>
      <c r="F7557" s="96" t="s">
        <v>26</v>
      </c>
      <c r="G7557" s="283" t="str">
        <f>IFERROR(VLOOKUP(B7557,Tabla_CyP,4,FALSE),"")</f>
        <v/>
      </c>
    </row>
    <row r="7558" spans="1:123" ht="24" customHeight="1" x14ac:dyDescent="0.2">
      <c r="A7558" s="281"/>
      <c r="B7558" s="91"/>
      <c r="D7558" s="97"/>
      <c r="E7558" s="98"/>
      <c r="G7558" s="282"/>
    </row>
    <row r="7559" spans="1:123" ht="24" customHeight="1" x14ac:dyDescent="0.2">
      <c r="A7559" s="331" t="s">
        <v>507</v>
      </c>
      <c r="B7559" s="332"/>
      <c r="C7559" s="333" t="s">
        <v>0</v>
      </c>
      <c r="D7559" s="333" t="s">
        <v>27</v>
      </c>
      <c r="E7559" s="335" t="s">
        <v>28</v>
      </c>
      <c r="F7559" s="337" t="s">
        <v>29</v>
      </c>
      <c r="G7559" s="337" t="s">
        <v>30</v>
      </c>
    </row>
    <row r="7560" spans="1:123" s="97" customFormat="1" ht="24" customHeight="1" x14ac:dyDescent="0.2">
      <c r="A7560" s="102" t="s">
        <v>508</v>
      </c>
      <c r="B7560" s="102" t="s">
        <v>509</v>
      </c>
      <c r="C7560" s="334"/>
      <c r="D7560" s="334"/>
      <c r="E7560" s="336"/>
      <c r="F7560" s="338"/>
      <c r="G7560" s="338"/>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284"/>
      <c r="B7561" s="103"/>
      <c r="C7561" s="143" t="s">
        <v>604</v>
      </c>
      <c r="D7561" s="104"/>
      <c r="E7561" s="105"/>
      <c r="F7561" s="106"/>
      <c r="G7561" s="285"/>
    </row>
    <row r="7562" spans="1:123" s="229" customFormat="1" ht="24" customHeight="1" x14ac:dyDescent="0.2">
      <c r="A7562" s="224" t="str">
        <f t="shared" ref="A7562:A7575" si="2266">IFERROR(VLOOKUP(C7562,Tabla_Insumos,4,FALSE),"")</f>
        <v/>
      </c>
      <c r="B7562" s="222" t="str">
        <f>IFERROR(VLOOKUP(C7562,Tabla_Insumos,5,FALSE),"")</f>
        <v/>
      </c>
      <c r="C7562" s="223"/>
      <c r="D7562" s="224" t="str">
        <f t="shared" ref="D7562:D7575" si="2267">IFERROR(VLOOKUP(C7562,Tabla_Insumos,2,FALSE),"")</f>
        <v/>
      </c>
      <c r="E7562" s="225"/>
      <c r="F7562" s="226">
        <f t="shared" ref="F7562:F7575" si="2268">IFERROR(VLOOKUP(C7562,Tabla_Insumos,3,FALSE),0)</f>
        <v>0</v>
      </c>
      <c r="G7562" s="286">
        <f>ROUND(E7562*F7562,2)</f>
        <v>0</v>
      </c>
    </row>
    <row r="7563" spans="1:123" s="229" customFormat="1" ht="24" customHeight="1" x14ac:dyDescent="0.2">
      <c r="A7563" s="224" t="str">
        <f t="shared" si="2266"/>
        <v/>
      </c>
      <c r="B7563" s="222" t="str">
        <f t="shared" ref="B7563:B7575" si="2269">IFERROR(VLOOKUP(C7563,Tabla_Insumos,5,FALSE),"")</f>
        <v/>
      </c>
      <c r="C7563" s="223"/>
      <c r="D7563" s="224" t="str">
        <f t="shared" si="2267"/>
        <v/>
      </c>
      <c r="E7563" s="225"/>
      <c r="F7563" s="226">
        <f t="shared" si="2268"/>
        <v>0</v>
      </c>
      <c r="G7563" s="286">
        <f t="shared" ref="G7563:G7575" si="2270">ROUND(E7563*F7563,2)</f>
        <v>0</v>
      </c>
    </row>
    <row r="7564" spans="1:123" s="229" customFormat="1" ht="24" customHeight="1" x14ac:dyDescent="0.2">
      <c r="A7564" s="224" t="str">
        <f t="shared" si="2266"/>
        <v/>
      </c>
      <c r="B7564" s="222" t="str">
        <f t="shared" si="2269"/>
        <v/>
      </c>
      <c r="C7564" s="223"/>
      <c r="D7564" s="224" t="str">
        <f t="shared" si="2267"/>
        <v/>
      </c>
      <c r="E7564" s="225"/>
      <c r="F7564" s="226">
        <f t="shared" si="2268"/>
        <v>0</v>
      </c>
      <c r="G7564" s="286">
        <f t="shared" si="2270"/>
        <v>0</v>
      </c>
    </row>
    <row r="7565" spans="1:123" s="229" customFormat="1" ht="24" customHeight="1" x14ac:dyDescent="0.2">
      <c r="A7565" s="224" t="str">
        <f t="shared" si="2266"/>
        <v/>
      </c>
      <c r="B7565" s="222" t="str">
        <f t="shared" si="2269"/>
        <v/>
      </c>
      <c r="C7565" s="223"/>
      <c r="D7565" s="224" t="str">
        <f t="shared" si="2267"/>
        <v/>
      </c>
      <c r="E7565" s="225"/>
      <c r="F7565" s="226">
        <f t="shared" si="2268"/>
        <v>0</v>
      </c>
      <c r="G7565" s="286">
        <f t="shared" si="2270"/>
        <v>0</v>
      </c>
    </row>
    <row r="7566" spans="1:123" s="229" customFormat="1" ht="24" customHeight="1" x14ac:dyDescent="0.2">
      <c r="A7566" s="224" t="str">
        <f t="shared" si="2266"/>
        <v/>
      </c>
      <c r="B7566" s="222" t="str">
        <f t="shared" si="2269"/>
        <v/>
      </c>
      <c r="C7566" s="223"/>
      <c r="D7566" s="224" t="str">
        <f t="shared" si="2267"/>
        <v/>
      </c>
      <c r="E7566" s="225"/>
      <c r="F7566" s="226">
        <f t="shared" si="2268"/>
        <v>0</v>
      </c>
      <c r="G7566" s="286">
        <f t="shared" si="2270"/>
        <v>0</v>
      </c>
    </row>
    <row r="7567" spans="1:123" s="229" customFormat="1" ht="24" customHeight="1" x14ac:dyDescent="0.2">
      <c r="A7567" s="224" t="str">
        <f t="shared" si="2266"/>
        <v/>
      </c>
      <c r="B7567" s="222" t="str">
        <f t="shared" si="2269"/>
        <v/>
      </c>
      <c r="C7567" s="223"/>
      <c r="D7567" s="224" t="str">
        <f t="shared" si="2267"/>
        <v/>
      </c>
      <c r="E7567" s="225"/>
      <c r="F7567" s="226">
        <f t="shared" si="2268"/>
        <v>0</v>
      </c>
      <c r="G7567" s="286">
        <f t="shared" si="2270"/>
        <v>0</v>
      </c>
    </row>
    <row r="7568" spans="1:123" s="229" customFormat="1" ht="24" customHeight="1" x14ac:dyDescent="0.2">
      <c r="A7568" s="224" t="str">
        <f t="shared" si="2266"/>
        <v/>
      </c>
      <c r="B7568" s="222" t="str">
        <f t="shared" si="2269"/>
        <v/>
      </c>
      <c r="C7568" s="223"/>
      <c r="D7568" s="224" t="str">
        <f t="shared" si="2267"/>
        <v/>
      </c>
      <c r="E7568" s="225"/>
      <c r="F7568" s="226">
        <f t="shared" si="2268"/>
        <v>0</v>
      </c>
      <c r="G7568" s="286">
        <f t="shared" si="2270"/>
        <v>0</v>
      </c>
    </row>
    <row r="7569" spans="1:7" s="229" customFormat="1" ht="24" customHeight="1" x14ac:dyDescent="0.2">
      <c r="A7569" s="224" t="str">
        <f t="shared" si="2266"/>
        <v/>
      </c>
      <c r="B7569" s="222" t="str">
        <f t="shared" si="2269"/>
        <v/>
      </c>
      <c r="C7569" s="223"/>
      <c r="D7569" s="224" t="str">
        <f t="shared" si="2267"/>
        <v/>
      </c>
      <c r="E7569" s="225"/>
      <c r="F7569" s="226">
        <f t="shared" si="2268"/>
        <v>0</v>
      </c>
      <c r="G7569" s="286">
        <f t="shared" si="2270"/>
        <v>0</v>
      </c>
    </row>
    <row r="7570" spans="1:7" s="229" customFormat="1" ht="24" customHeight="1" x14ac:dyDescent="0.2">
      <c r="A7570" s="224" t="str">
        <f t="shared" si="2266"/>
        <v/>
      </c>
      <c r="B7570" s="222" t="str">
        <f t="shared" si="2269"/>
        <v/>
      </c>
      <c r="C7570" s="223"/>
      <c r="D7570" s="224" t="str">
        <f t="shared" si="2267"/>
        <v/>
      </c>
      <c r="E7570" s="225"/>
      <c r="F7570" s="226">
        <f t="shared" si="2268"/>
        <v>0</v>
      </c>
      <c r="G7570" s="286">
        <f t="shared" si="2270"/>
        <v>0</v>
      </c>
    </row>
    <row r="7571" spans="1:7" s="229" customFormat="1" ht="24" customHeight="1" x14ac:dyDescent="0.2">
      <c r="A7571" s="224" t="str">
        <f t="shared" si="2266"/>
        <v/>
      </c>
      <c r="B7571" s="222" t="str">
        <f t="shared" si="2269"/>
        <v/>
      </c>
      <c r="C7571" s="223"/>
      <c r="D7571" s="224" t="str">
        <f t="shared" si="2267"/>
        <v/>
      </c>
      <c r="E7571" s="225"/>
      <c r="F7571" s="226">
        <f t="shared" si="2268"/>
        <v>0</v>
      </c>
      <c r="G7571" s="286">
        <f t="shared" si="2270"/>
        <v>0</v>
      </c>
    </row>
    <row r="7572" spans="1:7" s="229" customFormat="1" ht="24" customHeight="1" x14ac:dyDescent="0.2">
      <c r="A7572" s="224" t="str">
        <f t="shared" si="2266"/>
        <v/>
      </c>
      <c r="B7572" s="222" t="str">
        <f t="shared" si="2269"/>
        <v/>
      </c>
      <c r="C7572" s="223"/>
      <c r="D7572" s="224" t="str">
        <f t="shared" si="2267"/>
        <v/>
      </c>
      <c r="E7572" s="225"/>
      <c r="F7572" s="226">
        <f t="shared" si="2268"/>
        <v>0</v>
      </c>
      <c r="G7572" s="286">
        <f t="shared" si="2270"/>
        <v>0</v>
      </c>
    </row>
    <row r="7573" spans="1:7" s="229" customFormat="1" ht="24" customHeight="1" x14ac:dyDescent="0.2">
      <c r="A7573" s="224" t="str">
        <f t="shared" si="2266"/>
        <v/>
      </c>
      <c r="B7573" s="222" t="str">
        <f t="shared" si="2269"/>
        <v/>
      </c>
      <c r="C7573" s="223"/>
      <c r="D7573" s="224" t="str">
        <f t="shared" si="2267"/>
        <v/>
      </c>
      <c r="E7573" s="225"/>
      <c r="F7573" s="226">
        <f t="shared" si="2268"/>
        <v>0</v>
      </c>
      <c r="G7573" s="286">
        <f t="shared" si="2270"/>
        <v>0</v>
      </c>
    </row>
    <row r="7574" spans="1:7" s="229" customFormat="1" ht="24" customHeight="1" x14ac:dyDescent="0.2">
      <c r="A7574" s="224" t="str">
        <f t="shared" si="2266"/>
        <v/>
      </c>
      <c r="B7574" s="222" t="str">
        <f t="shared" si="2269"/>
        <v/>
      </c>
      <c r="C7574" s="223"/>
      <c r="D7574" s="224" t="str">
        <f t="shared" si="2267"/>
        <v/>
      </c>
      <c r="E7574" s="225"/>
      <c r="F7574" s="226">
        <f t="shared" si="2268"/>
        <v>0</v>
      </c>
      <c r="G7574" s="286">
        <f t="shared" si="2270"/>
        <v>0</v>
      </c>
    </row>
    <row r="7575" spans="1:7" s="229" customFormat="1" ht="24" customHeight="1" x14ac:dyDescent="0.2">
      <c r="A7575" s="224" t="str">
        <f t="shared" si="2266"/>
        <v/>
      </c>
      <c r="B7575" s="222" t="str">
        <f t="shared" si="2269"/>
        <v/>
      </c>
      <c r="C7575" s="223"/>
      <c r="D7575" s="224" t="str">
        <f t="shared" si="2267"/>
        <v/>
      </c>
      <c r="E7575" s="225"/>
      <c r="F7575" s="227">
        <f t="shared" si="2268"/>
        <v>0</v>
      </c>
      <c r="G7575" s="286">
        <f t="shared" si="2270"/>
        <v>0</v>
      </c>
    </row>
    <row r="7576" spans="1:7" ht="24" customHeight="1" x14ac:dyDescent="0.2">
      <c r="A7576" s="287"/>
      <c r="D7576" s="97"/>
      <c r="E7576" s="98"/>
      <c r="F7576" s="273" t="s">
        <v>31</v>
      </c>
      <c r="G7576" s="288">
        <f>SUBTOTAL(9,G7562:G7575)</f>
        <v>0</v>
      </c>
    </row>
    <row r="7577" spans="1:7" ht="24" customHeight="1" x14ac:dyDescent="0.2">
      <c r="A7577" s="287"/>
      <c r="C7577" s="107" t="s">
        <v>605</v>
      </c>
      <c r="D7577" s="97"/>
      <c r="E7577" s="98"/>
      <c r="G7577" s="289"/>
    </row>
    <row r="7578" spans="1:7" s="229" customFormat="1" ht="24" customHeight="1" x14ac:dyDescent="0.2">
      <c r="A7578" s="224" t="str">
        <f t="shared" ref="A7578:A7585" si="2271">IFERROR(VLOOKUP(C7578,Tabla_Insumos,4,FALSE),"")</f>
        <v/>
      </c>
      <c r="B7578" s="222">
        <f t="shared" ref="B7578:B7585" si="2272">IFERROR(VLOOKUP(A7578,Tabla_Indices,5,FALSE),"")</f>
        <v>0</v>
      </c>
      <c r="C7578" s="223"/>
      <c r="D7578" s="224" t="str">
        <f t="shared" ref="D7578:D7585" si="2273">IFERROR(VLOOKUP(C7578,Tabla_Insumos,2,FALSE),"")</f>
        <v/>
      </c>
      <c r="E7578" s="225"/>
      <c r="F7578" s="228">
        <f t="shared" ref="F7578:F7585" si="2274">IFERROR(VLOOKUP(C7578,Tabla_Insumos,3,FALSE),0)</f>
        <v>0</v>
      </c>
      <c r="G7578" s="286">
        <f>ROUND(E7578*F7578,2)</f>
        <v>0</v>
      </c>
    </row>
    <row r="7579" spans="1:7" s="229" customFormat="1" ht="24" customHeight="1" x14ac:dyDescent="0.2">
      <c r="A7579" s="224" t="str">
        <f t="shared" si="2271"/>
        <v/>
      </c>
      <c r="B7579" s="222">
        <f t="shared" si="2272"/>
        <v>0</v>
      </c>
      <c r="C7579" s="223"/>
      <c r="D7579" s="224" t="str">
        <f t="shared" si="2273"/>
        <v/>
      </c>
      <c r="E7579" s="225"/>
      <c r="F7579" s="228">
        <f t="shared" si="2274"/>
        <v>0</v>
      </c>
      <c r="G7579" s="286">
        <f>ROUND(E7579*F7579,2)</f>
        <v>0</v>
      </c>
    </row>
    <row r="7580" spans="1:7" s="229" customFormat="1" ht="24" customHeight="1" x14ac:dyDescent="0.2">
      <c r="A7580" s="224" t="str">
        <f t="shared" si="2271"/>
        <v/>
      </c>
      <c r="B7580" s="222">
        <f t="shared" si="2272"/>
        <v>0</v>
      </c>
      <c r="C7580" s="223"/>
      <c r="D7580" s="224" t="str">
        <f t="shared" si="2273"/>
        <v/>
      </c>
      <c r="E7580" s="225"/>
      <c r="F7580" s="228">
        <f t="shared" si="2274"/>
        <v>0</v>
      </c>
      <c r="G7580" s="286">
        <f t="shared" ref="G7580:G7585" si="2275">ROUND(E7580*F7580,2)</f>
        <v>0</v>
      </c>
    </row>
    <row r="7581" spans="1:7" s="229" customFormat="1" ht="24" customHeight="1" x14ac:dyDescent="0.2">
      <c r="A7581" s="224" t="str">
        <f t="shared" si="2271"/>
        <v/>
      </c>
      <c r="B7581" s="222">
        <f t="shared" si="2272"/>
        <v>0</v>
      </c>
      <c r="C7581" s="223"/>
      <c r="D7581" s="224" t="str">
        <f t="shared" si="2273"/>
        <v/>
      </c>
      <c r="E7581" s="225"/>
      <c r="F7581" s="228">
        <f t="shared" si="2274"/>
        <v>0</v>
      </c>
      <c r="G7581" s="286">
        <f t="shared" si="2275"/>
        <v>0</v>
      </c>
    </row>
    <row r="7582" spans="1:7" s="229" customFormat="1" ht="24" customHeight="1" x14ac:dyDescent="0.2">
      <c r="A7582" s="224" t="str">
        <f t="shared" si="2271"/>
        <v/>
      </c>
      <c r="B7582" s="222">
        <f t="shared" si="2272"/>
        <v>0</v>
      </c>
      <c r="C7582" s="223"/>
      <c r="D7582" s="224" t="str">
        <f t="shared" si="2273"/>
        <v/>
      </c>
      <c r="E7582" s="225"/>
      <c r="F7582" s="226">
        <f t="shared" si="2274"/>
        <v>0</v>
      </c>
      <c r="G7582" s="286">
        <f t="shared" si="2275"/>
        <v>0</v>
      </c>
    </row>
    <row r="7583" spans="1:7" s="229" customFormat="1" ht="24" customHeight="1" x14ac:dyDescent="0.2">
      <c r="A7583" s="224" t="str">
        <f t="shared" si="2271"/>
        <v/>
      </c>
      <c r="B7583" s="222">
        <f t="shared" si="2272"/>
        <v>0</v>
      </c>
      <c r="C7583" s="223"/>
      <c r="D7583" s="224" t="str">
        <f t="shared" si="2273"/>
        <v/>
      </c>
      <c r="E7583" s="225"/>
      <c r="F7583" s="226">
        <f t="shared" si="2274"/>
        <v>0</v>
      </c>
      <c r="G7583" s="286">
        <f t="shared" si="2275"/>
        <v>0</v>
      </c>
    </row>
    <row r="7584" spans="1:7" s="229" customFormat="1" ht="24" customHeight="1" x14ac:dyDescent="0.2">
      <c r="A7584" s="224" t="str">
        <f t="shared" si="2271"/>
        <v/>
      </c>
      <c r="B7584" s="222">
        <f t="shared" si="2272"/>
        <v>0</v>
      </c>
      <c r="C7584" s="223"/>
      <c r="D7584" s="224" t="str">
        <f t="shared" si="2273"/>
        <v/>
      </c>
      <c r="E7584" s="225"/>
      <c r="F7584" s="226">
        <f t="shared" si="2274"/>
        <v>0</v>
      </c>
      <c r="G7584" s="286">
        <f t="shared" si="2275"/>
        <v>0</v>
      </c>
    </row>
    <row r="7585" spans="1:7" s="229" customFormat="1" ht="24" customHeight="1" x14ac:dyDescent="0.2">
      <c r="A7585" s="224" t="str">
        <f t="shared" si="2271"/>
        <v/>
      </c>
      <c r="B7585" s="222">
        <f t="shared" si="2272"/>
        <v>0</v>
      </c>
      <c r="C7585" s="223"/>
      <c r="D7585" s="224" t="str">
        <f t="shared" si="2273"/>
        <v/>
      </c>
      <c r="E7585" s="225"/>
      <c r="F7585" s="226">
        <f t="shared" si="2274"/>
        <v>0</v>
      </c>
      <c r="G7585" s="286">
        <f t="shared" si="2275"/>
        <v>0</v>
      </c>
    </row>
    <row r="7586" spans="1:7" ht="24" customHeight="1" x14ac:dyDescent="0.2">
      <c r="A7586" s="287"/>
      <c r="D7586" s="97"/>
      <c r="E7586" s="98"/>
      <c r="F7586" s="273" t="s">
        <v>32</v>
      </c>
      <c r="G7586" s="288">
        <f>SUBTOTAL(9,G7578:G7585)</f>
        <v>0</v>
      </c>
    </row>
    <row r="7587" spans="1:7" ht="24" customHeight="1" x14ac:dyDescent="0.2">
      <c r="A7587" s="287"/>
      <c r="C7587" s="107" t="s">
        <v>606</v>
      </c>
      <c r="D7587" s="97"/>
      <c r="E7587" s="98"/>
      <c r="G7587" s="289"/>
    </row>
    <row r="7588" spans="1:7" s="229" customFormat="1" ht="24" customHeight="1" x14ac:dyDescent="0.2">
      <c r="A7588" s="224" t="str">
        <f t="shared" ref="A7588:A7596" si="2276">IFERROR(VLOOKUP(C7588,Tabla_Insumos,4,FALSE),"")</f>
        <v/>
      </c>
      <c r="B7588" s="222" t="str">
        <f t="shared" ref="B7588:B7596" si="2277">IFERROR(VLOOKUP(C7588,Tabla_Insumos,5,FALSE),"")</f>
        <v/>
      </c>
      <c r="C7588" s="223"/>
      <c r="D7588" s="224" t="str">
        <f t="shared" ref="D7588:D7596" si="2278">IFERROR(VLOOKUP(C7588,Tabla_Insumos,2,FALSE),"")</f>
        <v/>
      </c>
      <c r="E7588" s="225"/>
      <c r="F7588" s="226">
        <f t="shared" ref="F7588:F7596" si="2279">IFERROR(VLOOKUP(C7588,Tabla_Insumos,3,FALSE),0)</f>
        <v>0</v>
      </c>
      <c r="G7588" s="286">
        <f t="shared" ref="G7588:G7596" si="2280">ROUND(E7588*F7588,2)</f>
        <v>0</v>
      </c>
    </row>
    <row r="7589" spans="1:7" s="229" customFormat="1" ht="24" customHeight="1" x14ac:dyDescent="0.2">
      <c r="A7589" s="224" t="str">
        <f t="shared" si="2276"/>
        <v/>
      </c>
      <c r="B7589" s="222" t="str">
        <f t="shared" si="2277"/>
        <v/>
      </c>
      <c r="C7589" s="223"/>
      <c r="D7589" s="224" t="str">
        <f t="shared" si="2278"/>
        <v/>
      </c>
      <c r="E7589" s="225"/>
      <c r="F7589" s="226">
        <f t="shared" si="2279"/>
        <v>0</v>
      </c>
      <c r="G7589" s="286">
        <f t="shared" si="2280"/>
        <v>0</v>
      </c>
    </row>
    <row r="7590" spans="1:7" s="229" customFormat="1" ht="24" customHeight="1" x14ac:dyDescent="0.2">
      <c r="A7590" s="224" t="str">
        <f t="shared" si="2276"/>
        <v/>
      </c>
      <c r="B7590" s="222" t="str">
        <f t="shared" si="2277"/>
        <v/>
      </c>
      <c r="C7590" s="223"/>
      <c r="D7590" s="224" t="str">
        <f t="shared" si="2278"/>
        <v/>
      </c>
      <c r="E7590" s="225"/>
      <c r="F7590" s="226">
        <f t="shared" si="2279"/>
        <v>0</v>
      </c>
      <c r="G7590" s="286">
        <f t="shared" si="2280"/>
        <v>0</v>
      </c>
    </row>
    <row r="7591" spans="1:7" s="229" customFormat="1" ht="24" customHeight="1" x14ac:dyDescent="0.2">
      <c r="A7591" s="224" t="str">
        <f t="shared" si="2276"/>
        <v/>
      </c>
      <c r="B7591" s="222" t="str">
        <f t="shared" si="2277"/>
        <v/>
      </c>
      <c r="C7591" s="223"/>
      <c r="D7591" s="224" t="str">
        <f t="shared" si="2278"/>
        <v/>
      </c>
      <c r="E7591" s="225"/>
      <c r="F7591" s="226">
        <f t="shared" si="2279"/>
        <v>0</v>
      </c>
      <c r="G7591" s="286">
        <f t="shared" si="2280"/>
        <v>0</v>
      </c>
    </row>
    <row r="7592" spans="1:7" s="229" customFormat="1" ht="24" customHeight="1" x14ac:dyDescent="0.2">
      <c r="A7592" s="224" t="str">
        <f t="shared" si="2276"/>
        <v/>
      </c>
      <c r="B7592" s="222" t="str">
        <f t="shared" si="2277"/>
        <v/>
      </c>
      <c r="C7592" s="223"/>
      <c r="D7592" s="224" t="str">
        <f t="shared" si="2278"/>
        <v/>
      </c>
      <c r="E7592" s="225"/>
      <c r="F7592" s="226">
        <f t="shared" si="2279"/>
        <v>0</v>
      </c>
      <c r="G7592" s="286">
        <f t="shared" si="2280"/>
        <v>0</v>
      </c>
    </row>
    <row r="7593" spans="1:7" s="229" customFormat="1" ht="24" customHeight="1" x14ac:dyDescent="0.2">
      <c r="A7593" s="224" t="str">
        <f t="shared" si="2276"/>
        <v/>
      </c>
      <c r="B7593" s="222" t="str">
        <f t="shared" si="2277"/>
        <v/>
      </c>
      <c r="C7593" s="223"/>
      <c r="D7593" s="224" t="str">
        <f t="shared" si="2278"/>
        <v/>
      </c>
      <c r="E7593" s="225"/>
      <c r="F7593" s="226">
        <f t="shared" si="2279"/>
        <v>0</v>
      </c>
      <c r="G7593" s="286">
        <f t="shared" si="2280"/>
        <v>0</v>
      </c>
    </row>
    <row r="7594" spans="1:7" s="229" customFormat="1" ht="24" customHeight="1" x14ac:dyDescent="0.2">
      <c r="A7594" s="224" t="str">
        <f t="shared" si="2276"/>
        <v/>
      </c>
      <c r="B7594" s="222" t="str">
        <f t="shared" si="2277"/>
        <v/>
      </c>
      <c r="C7594" s="223"/>
      <c r="D7594" s="224" t="str">
        <f t="shared" si="2278"/>
        <v/>
      </c>
      <c r="E7594" s="225"/>
      <c r="F7594" s="226">
        <f t="shared" si="2279"/>
        <v>0</v>
      </c>
      <c r="G7594" s="286">
        <f t="shared" si="2280"/>
        <v>0</v>
      </c>
    </row>
    <row r="7595" spans="1:7" s="229" customFormat="1" ht="24" customHeight="1" x14ac:dyDescent="0.2">
      <c r="A7595" s="224" t="str">
        <f t="shared" si="2276"/>
        <v/>
      </c>
      <c r="B7595" s="222" t="str">
        <f t="shared" si="2277"/>
        <v/>
      </c>
      <c r="C7595" s="223"/>
      <c r="D7595" s="224" t="str">
        <f t="shared" si="2278"/>
        <v/>
      </c>
      <c r="E7595" s="225"/>
      <c r="F7595" s="226">
        <f t="shared" si="2279"/>
        <v>0</v>
      </c>
      <c r="G7595" s="286">
        <f t="shared" si="2280"/>
        <v>0</v>
      </c>
    </row>
    <row r="7596" spans="1:7" s="229" customFormat="1" ht="24" customHeight="1" x14ac:dyDescent="0.2">
      <c r="A7596" s="224" t="str">
        <f t="shared" si="2276"/>
        <v/>
      </c>
      <c r="B7596" s="222" t="str">
        <f t="shared" si="2277"/>
        <v/>
      </c>
      <c r="C7596" s="223"/>
      <c r="D7596" s="224" t="str">
        <f t="shared" si="2278"/>
        <v/>
      </c>
      <c r="E7596" s="225"/>
      <c r="F7596" s="226">
        <f t="shared" si="2279"/>
        <v>0</v>
      </c>
      <c r="G7596" s="286">
        <f t="shared" si="2280"/>
        <v>0</v>
      </c>
    </row>
    <row r="7597" spans="1:7" ht="24" customHeight="1" x14ac:dyDescent="0.2">
      <c r="A7597" s="290"/>
      <c r="B7597" s="97"/>
      <c r="D7597" s="97"/>
      <c r="E7597" s="98"/>
      <c r="F7597" s="273" t="s">
        <v>33</v>
      </c>
      <c r="G7597" s="288">
        <f>SUBTOTAL(9,G7588:G7596)</f>
        <v>0</v>
      </c>
    </row>
    <row r="7598" spans="1:7" ht="24" customHeight="1" x14ac:dyDescent="0.2">
      <c r="A7598" s="291"/>
      <c r="B7598" s="97"/>
      <c r="D7598" s="97"/>
      <c r="E7598" s="98"/>
      <c r="G7598" s="289"/>
    </row>
    <row r="7599" spans="1:7" ht="24" customHeight="1" x14ac:dyDescent="0.2">
      <c r="A7599" s="292" t="str">
        <f>B7557</f>
        <v/>
      </c>
      <c r="B7599" s="293" t="str">
        <f>C7557</f>
        <v/>
      </c>
      <c r="C7599" s="104"/>
      <c r="D7599" s="104" t="s">
        <v>34</v>
      </c>
      <c r="E7599" s="105"/>
      <c r="F7599" s="295" t="s">
        <v>35</v>
      </c>
      <c r="G7599" s="294">
        <f>SUBTOTAL(9,G7562:G7598)</f>
        <v>0</v>
      </c>
    </row>
    <row r="7601" spans="1:123" ht="24" customHeight="1" x14ac:dyDescent="0.2">
      <c r="A7601" s="274" t="s">
        <v>37</v>
      </c>
      <c r="B7601" s="275"/>
      <c r="C7601" s="275"/>
      <c r="D7601" s="275"/>
      <c r="E7601" s="275"/>
      <c r="F7601" s="275"/>
      <c r="G7601" s="276"/>
    </row>
    <row r="7602" spans="1:123" ht="24" customHeight="1" x14ac:dyDescent="0.2">
      <c r="A7602" s="277" t="s">
        <v>602</v>
      </c>
      <c r="B7602" s="93" t="str">
        <f>Comitente</f>
        <v>DIRECCION PROVINCIAL DE ESPACIOS VERDES</v>
      </c>
      <c r="C7602" s="89"/>
      <c r="D7602" s="94"/>
      <c r="E7602" s="94"/>
      <c r="F7602" s="95"/>
      <c r="G7602" s="278"/>
    </row>
    <row r="7603" spans="1:123" ht="24" customHeight="1" x14ac:dyDescent="0.2">
      <c r="A7603" s="277" t="s">
        <v>603</v>
      </c>
      <c r="B7603" s="93">
        <f>Contratista</f>
        <v>0</v>
      </c>
      <c r="C7603" s="90"/>
      <c r="D7603" s="90"/>
      <c r="E7603" s="90"/>
      <c r="F7603" s="96"/>
      <c r="G7603" s="279"/>
    </row>
    <row r="7604" spans="1:123" ht="24" customHeight="1" x14ac:dyDescent="0.2">
      <c r="A7604" s="277" t="s">
        <v>24</v>
      </c>
      <c r="B7604" s="93" t="str">
        <f>Obra</f>
        <v>MANTENIMIENTO DEL ÁREA VERDE Y SISITEMA DE RIEGO DEL 
PARQUE BELGRANO E INFINITO POR DESCUBRIR - RENGLON 3</v>
      </c>
      <c r="C7604" s="90"/>
      <c r="D7604" s="90"/>
      <c r="E7604" s="90"/>
      <c r="F7604" s="96" t="s">
        <v>38</v>
      </c>
      <c r="G7604" s="280">
        <f>Fecha_Base</f>
        <v>44908</v>
      </c>
    </row>
    <row r="7605" spans="1:123" ht="24" customHeight="1" x14ac:dyDescent="0.2">
      <c r="A7605" s="281" t="s">
        <v>601</v>
      </c>
      <c r="B7605" s="91" t="str">
        <f>Ubicación</f>
        <v>CAPITAL</v>
      </c>
      <c r="C7605" s="91"/>
      <c r="D7605" s="97"/>
      <c r="E7605" s="98"/>
      <c r="G7605" s="282"/>
    </row>
    <row r="7606" spans="1:123" ht="24" customHeight="1" x14ac:dyDescent="0.2">
      <c r="A7606" s="281" t="s">
        <v>39</v>
      </c>
      <c r="B7606" s="100" t="str">
        <f>IFERROR(VALUE(LEFT(B7607,FIND(".",B7607)-1)),"")</f>
        <v/>
      </c>
      <c r="C7606" s="92" t="str">
        <f>IFERROR(VLOOKUP(B7606,Tabla_CyP,2,FALSE),"")</f>
        <v/>
      </c>
      <c r="E7606" s="98"/>
      <c r="G7606" s="282"/>
    </row>
    <row r="7607" spans="1:123" ht="24" customHeight="1" x14ac:dyDescent="0.2">
      <c r="A7607" s="281" t="s">
        <v>25</v>
      </c>
      <c r="B7607" s="101" t="str">
        <f>IFERROR(VLOOKUP(COUNTIF($A$1:A7607,"ANALISIS DE PRECIOS"),Tabla_NumeroItem,2,FALSE),"")</f>
        <v/>
      </c>
      <c r="C7607" s="92" t="str">
        <f>IFERROR(VLOOKUP(B7607,Tabla_CyP,2,FALSE),"")</f>
        <v/>
      </c>
      <c r="D7607" s="97"/>
      <c r="E7607" s="98"/>
      <c r="F7607" s="96" t="s">
        <v>26</v>
      </c>
      <c r="G7607" s="283" t="str">
        <f>IFERROR(VLOOKUP(B7607,Tabla_CyP,4,FALSE),"")</f>
        <v/>
      </c>
    </row>
    <row r="7608" spans="1:123" ht="24" customHeight="1" x14ac:dyDescent="0.2">
      <c r="A7608" s="281"/>
      <c r="B7608" s="91"/>
      <c r="D7608" s="97"/>
      <c r="E7608" s="98"/>
      <c r="G7608" s="282"/>
    </row>
    <row r="7609" spans="1:123" ht="24" customHeight="1" x14ac:dyDescent="0.2">
      <c r="A7609" s="331" t="s">
        <v>507</v>
      </c>
      <c r="B7609" s="332"/>
      <c r="C7609" s="333" t="s">
        <v>0</v>
      </c>
      <c r="D7609" s="333" t="s">
        <v>27</v>
      </c>
      <c r="E7609" s="335" t="s">
        <v>28</v>
      </c>
      <c r="F7609" s="337" t="s">
        <v>29</v>
      </c>
      <c r="G7609" s="337" t="s">
        <v>30</v>
      </c>
    </row>
    <row r="7610" spans="1:123" s="97" customFormat="1" ht="24" customHeight="1" x14ac:dyDescent="0.2">
      <c r="A7610" s="102" t="s">
        <v>508</v>
      </c>
      <c r="B7610" s="102" t="s">
        <v>509</v>
      </c>
      <c r="C7610" s="334"/>
      <c r="D7610" s="334"/>
      <c r="E7610" s="336"/>
      <c r="F7610" s="338"/>
      <c r="G7610" s="338"/>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284"/>
      <c r="B7611" s="103"/>
      <c r="C7611" s="143" t="s">
        <v>604</v>
      </c>
      <c r="D7611" s="104"/>
      <c r="E7611" s="105"/>
      <c r="F7611" s="106"/>
      <c r="G7611" s="285"/>
    </row>
    <row r="7612" spans="1:123" s="229" customFormat="1" ht="24" customHeight="1" x14ac:dyDescent="0.2">
      <c r="A7612" s="224" t="str">
        <f t="shared" ref="A7612:A7625" si="2281">IFERROR(VLOOKUP(C7612,Tabla_Insumos,4,FALSE),"")</f>
        <v/>
      </c>
      <c r="B7612" s="222" t="str">
        <f>IFERROR(VLOOKUP(C7612,Tabla_Insumos,5,FALSE),"")</f>
        <v/>
      </c>
      <c r="C7612" s="223"/>
      <c r="D7612" s="224" t="str">
        <f t="shared" ref="D7612:D7625" si="2282">IFERROR(VLOOKUP(C7612,Tabla_Insumos,2,FALSE),"")</f>
        <v/>
      </c>
      <c r="E7612" s="225"/>
      <c r="F7612" s="226">
        <f t="shared" ref="F7612:F7625" si="2283">IFERROR(VLOOKUP(C7612,Tabla_Insumos,3,FALSE),0)</f>
        <v>0</v>
      </c>
      <c r="G7612" s="286">
        <f>ROUND(E7612*F7612,2)</f>
        <v>0</v>
      </c>
    </row>
    <row r="7613" spans="1:123" s="229" customFormat="1" ht="24" customHeight="1" x14ac:dyDescent="0.2">
      <c r="A7613" s="224" t="str">
        <f t="shared" si="2281"/>
        <v/>
      </c>
      <c r="B7613" s="222" t="str">
        <f t="shared" ref="B7613:B7625" si="2284">IFERROR(VLOOKUP(C7613,Tabla_Insumos,5,FALSE),"")</f>
        <v/>
      </c>
      <c r="C7613" s="223"/>
      <c r="D7613" s="224" t="str">
        <f t="shared" si="2282"/>
        <v/>
      </c>
      <c r="E7613" s="225"/>
      <c r="F7613" s="226">
        <f t="shared" si="2283"/>
        <v>0</v>
      </c>
      <c r="G7613" s="286">
        <f t="shared" ref="G7613:G7625" si="2285">ROUND(E7613*F7613,2)</f>
        <v>0</v>
      </c>
    </row>
    <row r="7614" spans="1:123" s="229" customFormat="1" ht="24" customHeight="1" x14ac:dyDescent="0.2">
      <c r="A7614" s="224" t="str">
        <f t="shared" si="2281"/>
        <v/>
      </c>
      <c r="B7614" s="222" t="str">
        <f t="shared" si="2284"/>
        <v/>
      </c>
      <c r="C7614" s="223"/>
      <c r="D7614" s="224" t="str">
        <f t="shared" si="2282"/>
        <v/>
      </c>
      <c r="E7614" s="225"/>
      <c r="F7614" s="226">
        <f t="shared" si="2283"/>
        <v>0</v>
      </c>
      <c r="G7614" s="286">
        <f t="shared" si="2285"/>
        <v>0</v>
      </c>
    </row>
    <row r="7615" spans="1:123" s="229" customFormat="1" ht="24" customHeight="1" x14ac:dyDescent="0.2">
      <c r="A7615" s="224" t="str">
        <f t="shared" si="2281"/>
        <v/>
      </c>
      <c r="B7615" s="222" t="str">
        <f t="shared" si="2284"/>
        <v/>
      </c>
      <c r="C7615" s="223"/>
      <c r="D7615" s="224" t="str">
        <f t="shared" si="2282"/>
        <v/>
      </c>
      <c r="E7615" s="225"/>
      <c r="F7615" s="226">
        <f t="shared" si="2283"/>
        <v>0</v>
      </c>
      <c r="G7615" s="286">
        <f t="shared" si="2285"/>
        <v>0</v>
      </c>
    </row>
    <row r="7616" spans="1:123" s="229" customFormat="1" ht="24" customHeight="1" x14ac:dyDescent="0.2">
      <c r="A7616" s="224" t="str">
        <f t="shared" si="2281"/>
        <v/>
      </c>
      <c r="B7616" s="222" t="str">
        <f t="shared" si="2284"/>
        <v/>
      </c>
      <c r="C7616" s="223"/>
      <c r="D7616" s="224" t="str">
        <f t="shared" si="2282"/>
        <v/>
      </c>
      <c r="E7616" s="225"/>
      <c r="F7616" s="226">
        <f t="shared" si="2283"/>
        <v>0</v>
      </c>
      <c r="G7616" s="286">
        <f t="shared" si="2285"/>
        <v>0</v>
      </c>
    </row>
    <row r="7617" spans="1:7" s="229" customFormat="1" ht="24" customHeight="1" x14ac:dyDescent="0.2">
      <c r="A7617" s="224" t="str">
        <f t="shared" si="2281"/>
        <v/>
      </c>
      <c r="B7617" s="222" t="str">
        <f t="shared" si="2284"/>
        <v/>
      </c>
      <c r="C7617" s="223"/>
      <c r="D7617" s="224" t="str">
        <f t="shared" si="2282"/>
        <v/>
      </c>
      <c r="E7617" s="225"/>
      <c r="F7617" s="226">
        <f t="shared" si="2283"/>
        <v>0</v>
      </c>
      <c r="G7617" s="286">
        <f t="shared" si="2285"/>
        <v>0</v>
      </c>
    </row>
    <row r="7618" spans="1:7" s="229" customFormat="1" ht="24" customHeight="1" x14ac:dyDescent="0.2">
      <c r="A7618" s="224" t="str">
        <f t="shared" si="2281"/>
        <v/>
      </c>
      <c r="B7618" s="222" t="str">
        <f t="shared" si="2284"/>
        <v/>
      </c>
      <c r="C7618" s="223"/>
      <c r="D7618" s="224" t="str">
        <f t="shared" si="2282"/>
        <v/>
      </c>
      <c r="E7618" s="225"/>
      <c r="F7618" s="226">
        <f t="shared" si="2283"/>
        <v>0</v>
      </c>
      <c r="G7618" s="286">
        <f t="shared" si="2285"/>
        <v>0</v>
      </c>
    </row>
    <row r="7619" spans="1:7" s="229" customFormat="1" ht="24" customHeight="1" x14ac:dyDescent="0.2">
      <c r="A7619" s="224" t="str">
        <f t="shared" si="2281"/>
        <v/>
      </c>
      <c r="B7619" s="222" t="str">
        <f t="shared" si="2284"/>
        <v/>
      </c>
      <c r="C7619" s="223"/>
      <c r="D7619" s="224" t="str">
        <f t="shared" si="2282"/>
        <v/>
      </c>
      <c r="E7619" s="225"/>
      <c r="F7619" s="226">
        <f t="shared" si="2283"/>
        <v>0</v>
      </c>
      <c r="G7619" s="286">
        <f t="shared" si="2285"/>
        <v>0</v>
      </c>
    </row>
    <row r="7620" spans="1:7" s="229" customFormat="1" ht="24" customHeight="1" x14ac:dyDescent="0.2">
      <c r="A7620" s="224" t="str">
        <f t="shared" si="2281"/>
        <v/>
      </c>
      <c r="B7620" s="222" t="str">
        <f t="shared" si="2284"/>
        <v/>
      </c>
      <c r="C7620" s="223"/>
      <c r="D7620" s="224" t="str">
        <f t="shared" si="2282"/>
        <v/>
      </c>
      <c r="E7620" s="225"/>
      <c r="F7620" s="226">
        <f t="shared" si="2283"/>
        <v>0</v>
      </c>
      <c r="G7620" s="286">
        <f t="shared" si="2285"/>
        <v>0</v>
      </c>
    </row>
    <row r="7621" spans="1:7" s="229" customFormat="1" ht="24" customHeight="1" x14ac:dyDescent="0.2">
      <c r="A7621" s="224" t="str">
        <f t="shared" si="2281"/>
        <v/>
      </c>
      <c r="B7621" s="222" t="str">
        <f t="shared" si="2284"/>
        <v/>
      </c>
      <c r="C7621" s="223"/>
      <c r="D7621" s="224" t="str">
        <f t="shared" si="2282"/>
        <v/>
      </c>
      <c r="E7621" s="225"/>
      <c r="F7621" s="226">
        <f t="shared" si="2283"/>
        <v>0</v>
      </c>
      <c r="G7621" s="286">
        <f t="shared" si="2285"/>
        <v>0</v>
      </c>
    </row>
    <row r="7622" spans="1:7" s="229" customFormat="1" ht="24" customHeight="1" x14ac:dyDescent="0.2">
      <c r="A7622" s="224" t="str">
        <f t="shared" si="2281"/>
        <v/>
      </c>
      <c r="B7622" s="222" t="str">
        <f t="shared" si="2284"/>
        <v/>
      </c>
      <c r="C7622" s="223"/>
      <c r="D7622" s="224" t="str">
        <f t="shared" si="2282"/>
        <v/>
      </c>
      <c r="E7622" s="225"/>
      <c r="F7622" s="226">
        <f t="shared" si="2283"/>
        <v>0</v>
      </c>
      <c r="G7622" s="286">
        <f t="shared" si="2285"/>
        <v>0</v>
      </c>
    </row>
    <row r="7623" spans="1:7" s="229" customFormat="1" ht="24" customHeight="1" x14ac:dyDescent="0.2">
      <c r="A7623" s="224" t="str">
        <f t="shared" si="2281"/>
        <v/>
      </c>
      <c r="B7623" s="222" t="str">
        <f t="shared" si="2284"/>
        <v/>
      </c>
      <c r="C7623" s="223"/>
      <c r="D7623" s="224" t="str">
        <f t="shared" si="2282"/>
        <v/>
      </c>
      <c r="E7623" s="225"/>
      <c r="F7623" s="226">
        <f t="shared" si="2283"/>
        <v>0</v>
      </c>
      <c r="G7623" s="286">
        <f t="shared" si="2285"/>
        <v>0</v>
      </c>
    </row>
    <row r="7624" spans="1:7" s="229" customFormat="1" ht="24" customHeight="1" x14ac:dyDescent="0.2">
      <c r="A7624" s="224" t="str">
        <f t="shared" si="2281"/>
        <v/>
      </c>
      <c r="B7624" s="222" t="str">
        <f t="shared" si="2284"/>
        <v/>
      </c>
      <c r="C7624" s="223"/>
      <c r="D7624" s="224" t="str">
        <f t="shared" si="2282"/>
        <v/>
      </c>
      <c r="E7624" s="225"/>
      <c r="F7624" s="226">
        <f t="shared" si="2283"/>
        <v>0</v>
      </c>
      <c r="G7624" s="286">
        <f t="shared" si="2285"/>
        <v>0</v>
      </c>
    </row>
    <row r="7625" spans="1:7" s="229" customFormat="1" ht="24" customHeight="1" x14ac:dyDescent="0.2">
      <c r="A7625" s="224" t="str">
        <f t="shared" si="2281"/>
        <v/>
      </c>
      <c r="B7625" s="222" t="str">
        <f t="shared" si="2284"/>
        <v/>
      </c>
      <c r="C7625" s="223"/>
      <c r="D7625" s="224" t="str">
        <f t="shared" si="2282"/>
        <v/>
      </c>
      <c r="E7625" s="225"/>
      <c r="F7625" s="227">
        <f t="shared" si="2283"/>
        <v>0</v>
      </c>
      <c r="G7625" s="286">
        <f t="shared" si="2285"/>
        <v>0</v>
      </c>
    </row>
    <row r="7626" spans="1:7" ht="24" customHeight="1" x14ac:dyDescent="0.2">
      <c r="A7626" s="287"/>
      <c r="D7626" s="97"/>
      <c r="E7626" s="98"/>
      <c r="F7626" s="273" t="s">
        <v>31</v>
      </c>
      <c r="G7626" s="288">
        <f>SUBTOTAL(9,G7612:G7625)</f>
        <v>0</v>
      </c>
    </row>
    <row r="7627" spans="1:7" ht="24" customHeight="1" x14ac:dyDescent="0.2">
      <c r="A7627" s="287"/>
      <c r="C7627" s="107" t="s">
        <v>605</v>
      </c>
      <c r="D7627" s="97"/>
      <c r="E7627" s="98"/>
      <c r="G7627" s="289"/>
    </row>
    <row r="7628" spans="1:7" s="229" customFormat="1" ht="24" customHeight="1" x14ac:dyDescent="0.2">
      <c r="A7628" s="224" t="str">
        <f t="shared" ref="A7628:A7635" si="2286">IFERROR(VLOOKUP(C7628,Tabla_Insumos,4,FALSE),"")</f>
        <v/>
      </c>
      <c r="B7628" s="222">
        <f t="shared" ref="B7628:B7635" si="2287">IFERROR(VLOOKUP(A7628,Tabla_Indices,5,FALSE),"")</f>
        <v>0</v>
      </c>
      <c r="C7628" s="223"/>
      <c r="D7628" s="224" t="str">
        <f t="shared" ref="D7628:D7635" si="2288">IFERROR(VLOOKUP(C7628,Tabla_Insumos,2,FALSE),"")</f>
        <v/>
      </c>
      <c r="E7628" s="225"/>
      <c r="F7628" s="228">
        <f t="shared" ref="F7628:F7635" si="2289">IFERROR(VLOOKUP(C7628,Tabla_Insumos,3,FALSE),0)</f>
        <v>0</v>
      </c>
      <c r="G7628" s="286">
        <f>ROUND(E7628*F7628,2)</f>
        <v>0</v>
      </c>
    </row>
    <row r="7629" spans="1:7" s="229" customFormat="1" ht="24" customHeight="1" x14ac:dyDescent="0.2">
      <c r="A7629" s="224" t="str">
        <f t="shared" si="2286"/>
        <v/>
      </c>
      <c r="B7629" s="222">
        <f t="shared" si="2287"/>
        <v>0</v>
      </c>
      <c r="C7629" s="223"/>
      <c r="D7629" s="224" t="str">
        <f t="shared" si="2288"/>
        <v/>
      </c>
      <c r="E7629" s="225"/>
      <c r="F7629" s="228">
        <f t="shared" si="2289"/>
        <v>0</v>
      </c>
      <c r="G7629" s="286">
        <f>ROUND(E7629*F7629,2)</f>
        <v>0</v>
      </c>
    </row>
    <row r="7630" spans="1:7" s="229" customFormat="1" ht="24" customHeight="1" x14ac:dyDescent="0.2">
      <c r="A7630" s="224" t="str">
        <f t="shared" si="2286"/>
        <v/>
      </c>
      <c r="B7630" s="222">
        <f t="shared" si="2287"/>
        <v>0</v>
      </c>
      <c r="C7630" s="223"/>
      <c r="D7630" s="224" t="str">
        <f t="shared" si="2288"/>
        <v/>
      </c>
      <c r="E7630" s="225"/>
      <c r="F7630" s="228">
        <f t="shared" si="2289"/>
        <v>0</v>
      </c>
      <c r="G7630" s="286">
        <f t="shared" ref="G7630:G7635" si="2290">ROUND(E7630*F7630,2)</f>
        <v>0</v>
      </c>
    </row>
    <row r="7631" spans="1:7" s="229" customFormat="1" ht="24" customHeight="1" x14ac:dyDescent="0.2">
      <c r="A7631" s="224" t="str">
        <f t="shared" si="2286"/>
        <v/>
      </c>
      <c r="B7631" s="222">
        <f t="shared" si="2287"/>
        <v>0</v>
      </c>
      <c r="C7631" s="223"/>
      <c r="D7631" s="224" t="str">
        <f t="shared" si="2288"/>
        <v/>
      </c>
      <c r="E7631" s="225"/>
      <c r="F7631" s="228">
        <f t="shared" si="2289"/>
        <v>0</v>
      </c>
      <c r="G7631" s="286">
        <f t="shared" si="2290"/>
        <v>0</v>
      </c>
    </row>
    <row r="7632" spans="1:7" s="229" customFormat="1" ht="24" customHeight="1" x14ac:dyDescent="0.2">
      <c r="A7632" s="224" t="str">
        <f t="shared" si="2286"/>
        <v/>
      </c>
      <c r="B7632" s="222">
        <f t="shared" si="2287"/>
        <v>0</v>
      </c>
      <c r="C7632" s="223"/>
      <c r="D7632" s="224" t="str">
        <f t="shared" si="2288"/>
        <v/>
      </c>
      <c r="E7632" s="225"/>
      <c r="F7632" s="226">
        <f t="shared" si="2289"/>
        <v>0</v>
      </c>
      <c r="G7632" s="286">
        <f t="shared" si="2290"/>
        <v>0</v>
      </c>
    </row>
    <row r="7633" spans="1:7" s="229" customFormat="1" ht="24" customHeight="1" x14ac:dyDescent="0.2">
      <c r="A7633" s="224" t="str">
        <f t="shared" si="2286"/>
        <v/>
      </c>
      <c r="B7633" s="222">
        <f t="shared" si="2287"/>
        <v>0</v>
      </c>
      <c r="C7633" s="223"/>
      <c r="D7633" s="224" t="str">
        <f t="shared" si="2288"/>
        <v/>
      </c>
      <c r="E7633" s="225"/>
      <c r="F7633" s="226">
        <f t="shared" si="2289"/>
        <v>0</v>
      </c>
      <c r="G7633" s="286">
        <f t="shared" si="2290"/>
        <v>0</v>
      </c>
    </row>
    <row r="7634" spans="1:7" s="229" customFormat="1" ht="24" customHeight="1" x14ac:dyDescent="0.2">
      <c r="A7634" s="224" t="str">
        <f t="shared" si="2286"/>
        <v/>
      </c>
      <c r="B7634" s="222">
        <f t="shared" si="2287"/>
        <v>0</v>
      </c>
      <c r="C7634" s="223"/>
      <c r="D7634" s="224" t="str">
        <f t="shared" si="2288"/>
        <v/>
      </c>
      <c r="E7634" s="225"/>
      <c r="F7634" s="226">
        <f t="shared" si="2289"/>
        <v>0</v>
      </c>
      <c r="G7634" s="286">
        <f t="shared" si="2290"/>
        <v>0</v>
      </c>
    </row>
    <row r="7635" spans="1:7" s="229" customFormat="1" ht="24" customHeight="1" x14ac:dyDescent="0.2">
      <c r="A7635" s="224" t="str">
        <f t="shared" si="2286"/>
        <v/>
      </c>
      <c r="B7635" s="222">
        <f t="shared" si="2287"/>
        <v>0</v>
      </c>
      <c r="C7635" s="223"/>
      <c r="D7635" s="224" t="str">
        <f t="shared" si="2288"/>
        <v/>
      </c>
      <c r="E7635" s="225"/>
      <c r="F7635" s="226">
        <f t="shared" si="2289"/>
        <v>0</v>
      </c>
      <c r="G7635" s="286">
        <f t="shared" si="2290"/>
        <v>0</v>
      </c>
    </row>
    <row r="7636" spans="1:7" ht="24" customHeight="1" x14ac:dyDescent="0.2">
      <c r="A7636" s="287"/>
      <c r="D7636" s="97"/>
      <c r="E7636" s="98"/>
      <c r="F7636" s="273" t="s">
        <v>32</v>
      </c>
      <c r="G7636" s="288">
        <f>SUBTOTAL(9,G7628:G7635)</f>
        <v>0</v>
      </c>
    </row>
    <row r="7637" spans="1:7" ht="24" customHeight="1" x14ac:dyDescent="0.2">
      <c r="A7637" s="287"/>
      <c r="C7637" s="107" t="s">
        <v>606</v>
      </c>
      <c r="D7637" s="97"/>
      <c r="E7637" s="98"/>
      <c r="G7637" s="289"/>
    </row>
    <row r="7638" spans="1:7" s="229" customFormat="1" ht="24" customHeight="1" x14ac:dyDescent="0.2">
      <c r="A7638" s="224" t="str">
        <f t="shared" ref="A7638:A7646" si="2291">IFERROR(VLOOKUP(C7638,Tabla_Insumos,4,FALSE),"")</f>
        <v/>
      </c>
      <c r="B7638" s="222" t="str">
        <f t="shared" ref="B7638:B7646" si="2292">IFERROR(VLOOKUP(C7638,Tabla_Insumos,5,FALSE),"")</f>
        <v/>
      </c>
      <c r="C7638" s="223"/>
      <c r="D7638" s="224" t="str">
        <f t="shared" ref="D7638:D7646" si="2293">IFERROR(VLOOKUP(C7638,Tabla_Insumos,2,FALSE),"")</f>
        <v/>
      </c>
      <c r="E7638" s="225"/>
      <c r="F7638" s="226">
        <f t="shared" ref="F7638:F7646" si="2294">IFERROR(VLOOKUP(C7638,Tabla_Insumos,3,FALSE),0)</f>
        <v>0</v>
      </c>
      <c r="G7638" s="286">
        <f t="shared" ref="G7638:G7646" si="2295">ROUND(E7638*F7638,2)</f>
        <v>0</v>
      </c>
    </row>
    <row r="7639" spans="1:7" s="229" customFormat="1" ht="24" customHeight="1" x14ac:dyDescent="0.2">
      <c r="A7639" s="224" t="str">
        <f t="shared" si="2291"/>
        <v/>
      </c>
      <c r="B7639" s="222" t="str">
        <f t="shared" si="2292"/>
        <v/>
      </c>
      <c r="C7639" s="223"/>
      <c r="D7639" s="224" t="str">
        <f t="shared" si="2293"/>
        <v/>
      </c>
      <c r="E7639" s="225"/>
      <c r="F7639" s="226">
        <f t="shared" si="2294"/>
        <v>0</v>
      </c>
      <c r="G7639" s="286">
        <f t="shared" si="2295"/>
        <v>0</v>
      </c>
    </row>
    <row r="7640" spans="1:7" s="229" customFormat="1" ht="24" customHeight="1" x14ac:dyDescent="0.2">
      <c r="A7640" s="224" t="str">
        <f t="shared" si="2291"/>
        <v/>
      </c>
      <c r="B7640" s="222" t="str">
        <f t="shared" si="2292"/>
        <v/>
      </c>
      <c r="C7640" s="223"/>
      <c r="D7640" s="224" t="str">
        <f t="shared" si="2293"/>
        <v/>
      </c>
      <c r="E7640" s="225"/>
      <c r="F7640" s="226">
        <f t="shared" si="2294"/>
        <v>0</v>
      </c>
      <c r="G7640" s="286">
        <f t="shared" si="2295"/>
        <v>0</v>
      </c>
    </row>
    <row r="7641" spans="1:7" s="229" customFormat="1" ht="24" customHeight="1" x14ac:dyDescent="0.2">
      <c r="A7641" s="224" t="str">
        <f t="shared" si="2291"/>
        <v/>
      </c>
      <c r="B7641" s="222" t="str">
        <f t="shared" si="2292"/>
        <v/>
      </c>
      <c r="C7641" s="223"/>
      <c r="D7641" s="224" t="str">
        <f t="shared" si="2293"/>
        <v/>
      </c>
      <c r="E7641" s="225"/>
      <c r="F7641" s="226">
        <f t="shared" si="2294"/>
        <v>0</v>
      </c>
      <c r="G7641" s="286">
        <f t="shared" si="2295"/>
        <v>0</v>
      </c>
    </row>
    <row r="7642" spans="1:7" s="229" customFormat="1" ht="24" customHeight="1" x14ac:dyDescent="0.2">
      <c r="A7642" s="224" t="str">
        <f t="shared" si="2291"/>
        <v/>
      </c>
      <c r="B7642" s="222" t="str">
        <f t="shared" si="2292"/>
        <v/>
      </c>
      <c r="C7642" s="223"/>
      <c r="D7642" s="224" t="str">
        <f t="shared" si="2293"/>
        <v/>
      </c>
      <c r="E7642" s="225"/>
      <c r="F7642" s="226">
        <f t="shared" si="2294"/>
        <v>0</v>
      </c>
      <c r="G7642" s="286">
        <f t="shared" si="2295"/>
        <v>0</v>
      </c>
    </row>
    <row r="7643" spans="1:7" s="229" customFormat="1" ht="24" customHeight="1" x14ac:dyDescent="0.2">
      <c r="A7643" s="224" t="str">
        <f t="shared" si="2291"/>
        <v/>
      </c>
      <c r="B7643" s="222" t="str">
        <f t="shared" si="2292"/>
        <v/>
      </c>
      <c r="C7643" s="223"/>
      <c r="D7643" s="224" t="str">
        <f t="shared" si="2293"/>
        <v/>
      </c>
      <c r="E7643" s="225"/>
      <c r="F7643" s="226">
        <f t="shared" si="2294"/>
        <v>0</v>
      </c>
      <c r="G7643" s="286">
        <f t="shared" si="2295"/>
        <v>0</v>
      </c>
    </row>
    <row r="7644" spans="1:7" s="229" customFormat="1" ht="24" customHeight="1" x14ac:dyDescent="0.2">
      <c r="A7644" s="224" t="str">
        <f t="shared" si="2291"/>
        <v/>
      </c>
      <c r="B7644" s="222" t="str">
        <f t="shared" si="2292"/>
        <v/>
      </c>
      <c r="C7644" s="223"/>
      <c r="D7644" s="224" t="str">
        <f t="shared" si="2293"/>
        <v/>
      </c>
      <c r="E7644" s="225"/>
      <c r="F7644" s="226">
        <f t="shared" si="2294"/>
        <v>0</v>
      </c>
      <c r="G7644" s="286">
        <f t="shared" si="2295"/>
        <v>0</v>
      </c>
    </row>
    <row r="7645" spans="1:7" s="229" customFormat="1" ht="24" customHeight="1" x14ac:dyDescent="0.2">
      <c r="A7645" s="224" t="str">
        <f t="shared" si="2291"/>
        <v/>
      </c>
      <c r="B7645" s="222" t="str">
        <f t="shared" si="2292"/>
        <v/>
      </c>
      <c r="C7645" s="223"/>
      <c r="D7645" s="224" t="str">
        <f t="shared" si="2293"/>
        <v/>
      </c>
      <c r="E7645" s="225"/>
      <c r="F7645" s="226">
        <f t="shared" si="2294"/>
        <v>0</v>
      </c>
      <c r="G7645" s="286">
        <f t="shared" si="2295"/>
        <v>0</v>
      </c>
    </row>
    <row r="7646" spans="1:7" s="229" customFormat="1" ht="24" customHeight="1" x14ac:dyDescent="0.2">
      <c r="A7646" s="224" t="str">
        <f t="shared" si="2291"/>
        <v/>
      </c>
      <c r="B7646" s="222" t="str">
        <f t="shared" si="2292"/>
        <v/>
      </c>
      <c r="C7646" s="223"/>
      <c r="D7646" s="224" t="str">
        <f t="shared" si="2293"/>
        <v/>
      </c>
      <c r="E7646" s="225"/>
      <c r="F7646" s="226">
        <f t="shared" si="2294"/>
        <v>0</v>
      </c>
      <c r="G7646" s="286">
        <f t="shared" si="2295"/>
        <v>0</v>
      </c>
    </row>
    <row r="7647" spans="1:7" ht="24" customHeight="1" x14ac:dyDescent="0.2">
      <c r="A7647" s="290"/>
      <c r="B7647" s="97"/>
      <c r="D7647" s="97"/>
      <c r="E7647" s="98"/>
      <c r="F7647" s="273" t="s">
        <v>33</v>
      </c>
      <c r="G7647" s="288">
        <f>SUBTOTAL(9,G7638:G7646)</f>
        <v>0</v>
      </c>
    </row>
    <row r="7648" spans="1:7" ht="24" customHeight="1" x14ac:dyDescent="0.2">
      <c r="A7648" s="291"/>
      <c r="B7648" s="97"/>
      <c r="D7648" s="97"/>
      <c r="E7648" s="98"/>
      <c r="G7648" s="289"/>
    </row>
    <row r="7649" spans="1:123" ht="24" customHeight="1" x14ac:dyDescent="0.2">
      <c r="A7649" s="292" t="str">
        <f>B7607</f>
        <v/>
      </c>
      <c r="B7649" s="293" t="str">
        <f>C7607</f>
        <v/>
      </c>
      <c r="C7649" s="104"/>
      <c r="D7649" s="104" t="s">
        <v>34</v>
      </c>
      <c r="E7649" s="105"/>
      <c r="F7649" s="295" t="s">
        <v>35</v>
      </c>
      <c r="G7649" s="294">
        <f>SUBTOTAL(9,G7612:G7648)</f>
        <v>0</v>
      </c>
    </row>
    <row r="7651" spans="1:123" ht="24" customHeight="1" x14ac:dyDescent="0.2">
      <c r="A7651" s="274" t="s">
        <v>37</v>
      </c>
      <c r="B7651" s="275"/>
      <c r="C7651" s="275"/>
      <c r="D7651" s="275"/>
      <c r="E7651" s="275"/>
      <c r="F7651" s="275"/>
      <c r="G7651" s="276"/>
    </row>
    <row r="7652" spans="1:123" ht="24" customHeight="1" x14ac:dyDescent="0.2">
      <c r="A7652" s="277" t="s">
        <v>602</v>
      </c>
      <c r="B7652" s="93" t="str">
        <f>Comitente</f>
        <v>DIRECCION PROVINCIAL DE ESPACIOS VERDES</v>
      </c>
      <c r="C7652" s="89"/>
      <c r="D7652" s="94"/>
      <c r="E7652" s="94"/>
      <c r="F7652" s="95"/>
      <c r="G7652" s="278"/>
    </row>
    <row r="7653" spans="1:123" ht="24" customHeight="1" x14ac:dyDescent="0.2">
      <c r="A7653" s="277" t="s">
        <v>603</v>
      </c>
      <c r="B7653" s="93">
        <f>Contratista</f>
        <v>0</v>
      </c>
      <c r="C7653" s="90"/>
      <c r="D7653" s="90"/>
      <c r="E7653" s="90"/>
      <c r="F7653" s="96"/>
      <c r="G7653" s="279"/>
    </row>
    <row r="7654" spans="1:123" ht="24" customHeight="1" x14ac:dyDescent="0.2">
      <c r="A7654" s="277" t="s">
        <v>24</v>
      </c>
      <c r="B7654" s="93" t="str">
        <f>Obra</f>
        <v>MANTENIMIENTO DEL ÁREA VERDE Y SISITEMA DE RIEGO DEL 
PARQUE BELGRANO E INFINITO POR DESCUBRIR - RENGLON 3</v>
      </c>
      <c r="C7654" s="90"/>
      <c r="D7654" s="90"/>
      <c r="E7654" s="90"/>
      <c r="F7654" s="96" t="s">
        <v>38</v>
      </c>
      <c r="G7654" s="280">
        <f>Fecha_Base</f>
        <v>44908</v>
      </c>
    </row>
    <row r="7655" spans="1:123" ht="24" customHeight="1" x14ac:dyDescent="0.2">
      <c r="A7655" s="281" t="s">
        <v>601</v>
      </c>
      <c r="B7655" s="91" t="str">
        <f>Ubicación</f>
        <v>CAPITAL</v>
      </c>
      <c r="C7655" s="91"/>
      <c r="D7655" s="97"/>
      <c r="E7655" s="98"/>
      <c r="G7655" s="282"/>
    </row>
    <row r="7656" spans="1:123" ht="24" customHeight="1" x14ac:dyDescent="0.2">
      <c r="A7656" s="281" t="s">
        <v>39</v>
      </c>
      <c r="B7656" s="100" t="str">
        <f>IFERROR(VALUE(LEFT(B7657,FIND(".",B7657)-1)),"")</f>
        <v/>
      </c>
      <c r="C7656" s="92" t="str">
        <f>IFERROR(VLOOKUP(B7656,Tabla_CyP,2,FALSE),"")</f>
        <v/>
      </c>
      <c r="E7656" s="98"/>
      <c r="G7656" s="282"/>
    </row>
    <row r="7657" spans="1:123" ht="24" customHeight="1" x14ac:dyDescent="0.2">
      <c r="A7657" s="281" t="s">
        <v>25</v>
      </c>
      <c r="B7657" s="101" t="str">
        <f>IFERROR(VLOOKUP(COUNTIF($A$1:A7657,"ANALISIS DE PRECIOS"),Tabla_NumeroItem,2,FALSE),"")</f>
        <v/>
      </c>
      <c r="C7657" s="92" t="str">
        <f>IFERROR(VLOOKUP(B7657,Tabla_CyP,2,FALSE),"")</f>
        <v/>
      </c>
      <c r="D7657" s="97"/>
      <c r="E7657" s="98"/>
      <c r="F7657" s="96" t="s">
        <v>26</v>
      </c>
      <c r="G7657" s="283" t="str">
        <f>IFERROR(VLOOKUP(B7657,Tabla_CyP,4,FALSE),"")</f>
        <v/>
      </c>
    </row>
    <row r="7658" spans="1:123" ht="24" customHeight="1" x14ac:dyDescent="0.2">
      <c r="A7658" s="281"/>
      <c r="B7658" s="91"/>
      <c r="D7658" s="97"/>
      <c r="E7658" s="98"/>
      <c r="G7658" s="282"/>
    </row>
    <row r="7659" spans="1:123" ht="24" customHeight="1" x14ac:dyDescent="0.2">
      <c r="A7659" s="331" t="s">
        <v>507</v>
      </c>
      <c r="B7659" s="332"/>
      <c r="C7659" s="333" t="s">
        <v>0</v>
      </c>
      <c r="D7659" s="333" t="s">
        <v>27</v>
      </c>
      <c r="E7659" s="335" t="s">
        <v>28</v>
      </c>
      <c r="F7659" s="337" t="s">
        <v>29</v>
      </c>
      <c r="G7659" s="337" t="s">
        <v>30</v>
      </c>
    </row>
    <row r="7660" spans="1:123" s="97" customFormat="1" ht="24" customHeight="1" x14ac:dyDescent="0.2">
      <c r="A7660" s="102" t="s">
        <v>508</v>
      </c>
      <c r="B7660" s="102" t="s">
        <v>509</v>
      </c>
      <c r="C7660" s="334"/>
      <c r="D7660" s="334"/>
      <c r="E7660" s="336"/>
      <c r="F7660" s="338"/>
      <c r="G7660" s="338"/>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284"/>
      <c r="B7661" s="103"/>
      <c r="C7661" s="143" t="s">
        <v>604</v>
      </c>
      <c r="D7661" s="104"/>
      <c r="E7661" s="105"/>
      <c r="F7661" s="106"/>
      <c r="G7661" s="285"/>
    </row>
    <row r="7662" spans="1:123" s="229" customFormat="1" ht="24" customHeight="1" x14ac:dyDescent="0.2">
      <c r="A7662" s="224" t="str">
        <f t="shared" ref="A7662:A7675" si="2296">IFERROR(VLOOKUP(C7662,Tabla_Insumos,4,FALSE),"")</f>
        <v/>
      </c>
      <c r="B7662" s="222" t="str">
        <f>IFERROR(VLOOKUP(C7662,Tabla_Insumos,5,FALSE),"")</f>
        <v/>
      </c>
      <c r="C7662" s="223"/>
      <c r="D7662" s="224" t="str">
        <f t="shared" ref="D7662:D7675" si="2297">IFERROR(VLOOKUP(C7662,Tabla_Insumos,2,FALSE),"")</f>
        <v/>
      </c>
      <c r="E7662" s="225"/>
      <c r="F7662" s="226">
        <f t="shared" ref="F7662:F7675" si="2298">IFERROR(VLOOKUP(C7662,Tabla_Insumos,3,FALSE),0)</f>
        <v>0</v>
      </c>
      <c r="G7662" s="286">
        <f>ROUND(E7662*F7662,2)</f>
        <v>0</v>
      </c>
    </row>
    <row r="7663" spans="1:123" s="229" customFormat="1" ht="24" customHeight="1" x14ac:dyDescent="0.2">
      <c r="A7663" s="224" t="str">
        <f t="shared" si="2296"/>
        <v/>
      </c>
      <c r="B7663" s="222" t="str">
        <f t="shared" ref="B7663:B7675" si="2299">IFERROR(VLOOKUP(C7663,Tabla_Insumos,5,FALSE),"")</f>
        <v/>
      </c>
      <c r="C7663" s="223"/>
      <c r="D7663" s="224" t="str">
        <f t="shared" si="2297"/>
        <v/>
      </c>
      <c r="E7663" s="225"/>
      <c r="F7663" s="226">
        <f t="shared" si="2298"/>
        <v>0</v>
      </c>
      <c r="G7663" s="286">
        <f t="shared" ref="G7663:G7675" si="2300">ROUND(E7663*F7663,2)</f>
        <v>0</v>
      </c>
    </row>
    <row r="7664" spans="1:123" s="229" customFormat="1" ht="24" customHeight="1" x14ac:dyDescent="0.2">
      <c r="A7664" s="224" t="str">
        <f t="shared" si="2296"/>
        <v/>
      </c>
      <c r="B7664" s="222" t="str">
        <f t="shared" si="2299"/>
        <v/>
      </c>
      <c r="C7664" s="223"/>
      <c r="D7664" s="224" t="str">
        <f t="shared" si="2297"/>
        <v/>
      </c>
      <c r="E7664" s="225"/>
      <c r="F7664" s="226">
        <f t="shared" si="2298"/>
        <v>0</v>
      </c>
      <c r="G7664" s="286">
        <f t="shared" si="2300"/>
        <v>0</v>
      </c>
    </row>
    <row r="7665" spans="1:7" s="229" customFormat="1" ht="24" customHeight="1" x14ac:dyDescent="0.2">
      <c r="A7665" s="224" t="str">
        <f t="shared" si="2296"/>
        <v/>
      </c>
      <c r="B7665" s="222" t="str">
        <f t="shared" si="2299"/>
        <v/>
      </c>
      <c r="C7665" s="223"/>
      <c r="D7665" s="224" t="str">
        <f t="shared" si="2297"/>
        <v/>
      </c>
      <c r="E7665" s="225"/>
      <c r="F7665" s="226">
        <f t="shared" si="2298"/>
        <v>0</v>
      </c>
      <c r="G7665" s="286">
        <f t="shared" si="2300"/>
        <v>0</v>
      </c>
    </row>
    <row r="7666" spans="1:7" s="229" customFormat="1" ht="24" customHeight="1" x14ac:dyDescent="0.2">
      <c r="A7666" s="224" t="str">
        <f t="shared" si="2296"/>
        <v/>
      </c>
      <c r="B7666" s="222" t="str">
        <f t="shared" si="2299"/>
        <v/>
      </c>
      <c r="C7666" s="223"/>
      <c r="D7666" s="224" t="str">
        <f t="shared" si="2297"/>
        <v/>
      </c>
      <c r="E7666" s="225"/>
      <c r="F7666" s="226">
        <f t="shared" si="2298"/>
        <v>0</v>
      </c>
      <c r="G7666" s="286">
        <f t="shared" si="2300"/>
        <v>0</v>
      </c>
    </row>
    <row r="7667" spans="1:7" s="229" customFormat="1" ht="24" customHeight="1" x14ac:dyDescent="0.2">
      <c r="A7667" s="224" t="str">
        <f t="shared" si="2296"/>
        <v/>
      </c>
      <c r="B7667" s="222" t="str">
        <f t="shared" si="2299"/>
        <v/>
      </c>
      <c r="C7667" s="223"/>
      <c r="D7667" s="224" t="str">
        <f t="shared" si="2297"/>
        <v/>
      </c>
      <c r="E7667" s="225"/>
      <c r="F7667" s="226">
        <f t="shared" si="2298"/>
        <v>0</v>
      </c>
      <c r="G7667" s="286">
        <f t="shared" si="2300"/>
        <v>0</v>
      </c>
    </row>
    <row r="7668" spans="1:7" s="229" customFormat="1" ht="24" customHeight="1" x14ac:dyDescent="0.2">
      <c r="A7668" s="224" t="str">
        <f t="shared" si="2296"/>
        <v/>
      </c>
      <c r="B7668" s="222" t="str">
        <f t="shared" si="2299"/>
        <v/>
      </c>
      <c r="C7668" s="223"/>
      <c r="D7668" s="224" t="str">
        <f t="shared" si="2297"/>
        <v/>
      </c>
      <c r="E7668" s="225"/>
      <c r="F7668" s="226">
        <f t="shared" si="2298"/>
        <v>0</v>
      </c>
      <c r="G7668" s="286">
        <f t="shared" si="2300"/>
        <v>0</v>
      </c>
    </row>
    <row r="7669" spans="1:7" s="229" customFormat="1" ht="24" customHeight="1" x14ac:dyDescent="0.2">
      <c r="A7669" s="224" t="str">
        <f t="shared" si="2296"/>
        <v/>
      </c>
      <c r="B7669" s="222" t="str">
        <f t="shared" si="2299"/>
        <v/>
      </c>
      <c r="C7669" s="223"/>
      <c r="D7669" s="224" t="str">
        <f t="shared" si="2297"/>
        <v/>
      </c>
      <c r="E7669" s="225"/>
      <c r="F7669" s="226">
        <f t="shared" si="2298"/>
        <v>0</v>
      </c>
      <c r="G7669" s="286">
        <f t="shared" si="2300"/>
        <v>0</v>
      </c>
    </row>
    <row r="7670" spans="1:7" s="229" customFormat="1" ht="24" customHeight="1" x14ac:dyDescent="0.2">
      <c r="A7670" s="224" t="str">
        <f t="shared" si="2296"/>
        <v/>
      </c>
      <c r="B7670" s="222" t="str">
        <f t="shared" si="2299"/>
        <v/>
      </c>
      <c r="C7670" s="223"/>
      <c r="D7670" s="224" t="str">
        <f t="shared" si="2297"/>
        <v/>
      </c>
      <c r="E7670" s="225"/>
      <c r="F7670" s="226">
        <f t="shared" si="2298"/>
        <v>0</v>
      </c>
      <c r="G7670" s="286">
        <f t="shared" si="2300"/>
        <v>0</v>
      </c>
    </row>
    <row r="7671" spans="1:7" s="229" customFormat="1" ht="24" customHeight="1" x14ac:dyDescent="0.2">
      <c r="A7671" s="224" t="str">
        <f t="shared" si="2296"/>
        <v/>
      </c>
      <c r="B7671" s="222" t="str">
        <f t="shared" si="2299"/>
        <v/>
      </c>
      <c r="C7671" s="223"/>
      <c r="D7671" s="224" t="str">
        <f t="shared" si="2297"/>
        <v/>
      </c>
      <c r="E7671" s="225"/>
      <c r="F7671" s="226">
        <f t="shared" si="2298"/>
        <v>0</v>
      </c>
      <c r="G7671" s="286">
        <f t="shared" si="2300"/>
        <v>0</v>
      </c>
    </row>
    <row r="7672" spans="1:7" s="229" customFormat="1" ht="24" customHeight="1" x14ac:dyDescent="0.2">
      <c r="A7672" s="224" t="str">
        <f t="shared" si="2296"/>
        <v/>
      </c>
      <c r="B7672" s="222" t="str">
        <f t="shared" si="2299"/>
        <v/>
      </c>
      <c r="C7672" s="223"/>
      <c r="D7672" s="224" t="str">
        <f t="shared" si="2297"/>
        <v/>
      </c>
      <c r="E7672" s="225"/>
      <c r="F7672" s="226">
        <f t="shared" si="2298"/>
        <v>0</v>
      </c>
      <c r="G7672" s="286">
        <f t="shared" si="2300"/>
        <v>0</v>
      </c>
    </row>
    <row r="7673" spans="1:7" s="229" customFormat="1" ht="24" customHeight="1" x14ac:dyDescent="0.2">
      <c r="A7673" s="224" t="str">
        <f t="shared" si="2296"/>
        <v/>
      </c>
      <c r="B7673" s="222" t="str">
        <f t="shared" si="2299"/>
        <v/>
      </c>
      <c r="C7673" s="223"/>
      <c r="D7673" s="224" t="str">
        <f t="shared" si="2297"/>
        <v/>
      </c>
      <c r="E7673" s="225"/>
      <c r="F7673" s="226">
        <f t="shared" si="2298"/>
        <v>0</v>
      </c>
      <c r="G7673" s="286">
        <f t="shared" si="2300"/>
        <v>0</v>
      </c>
    </row>
    <row r="7674" spans="1:7" s="229" customFormat="1" ht="24" customHeight="1" x14ac:dyDescent="0.2">
      <c r="A7674" s="224" t="str">
        <f t="shared" si="2296"/>
        <v/>
      </c>
      <c r="B7674" s="222" t="str">
        <f t="shared" si="2299"/>
        <v/>
      </c>
      <c r="C7674" s="223"/>
      <c r="D7674" s="224" t="str">
        <f t="shared" si="2297"/>
        <v/>
      </c>
      <c r="E7674" s="225"/>
      <c r="F7674" s="226">
        <f t="shared" si="2298"/>
        <v>0</v>
      </c>
      <c r="G7674" s="286">
        <f t="shared" si="2300"/>
        <v>0</v>
      </c>
    </row>
    <row r="7675" spans="1:7" s="229" customFormat="1" ht="24" customHeight="1" x14ac:dyDescent="0.2">
      <c r="A7675" s="224" t="str">
        <f t="shared" si="2296"/>
        <v/>
      </c>
      <c r="B7675" s="222" t="str">
        <f t="shared" si="2299"/>
        <v/>
      </c>
      <c r="C7675" s="223"/>
      <c r="D7675" s="224" t="str">
        <f t="shared" si="2297"/>
        <v/>
      </c>
      <c r="E7675" s="225"/>
      <c r="F7675" s="227">
        <f t="shared" si="2298"/>
        <v>0</v>
      </c>
      <c r="G7675" s="286">
        <f t="shared" si="2300"/>
        <v>0</v>
      </c>
    </row>
    <row r="7676" spans="1:7" ht="24" customHeight="1" x14ac:dyDescent="0.2">
      <c r="A7676" s="287"/>
      <c r="D7676" s="97"/>
      <c r="E7676" s="98"/>
      <c r="F7676" s="273" t="s">
        <v>31</v>
      </c>
      <c r="G7676" s="288">
        <f>SUBTOTAL(9,G7662:G7675)</f>
        <v>0</v>
      </c>
    </row>
    <row r="7677" spans="1:7" ht="24" customHeight="1" x14ac:dyDescent="0.2">
      <c r="A7677" s="287"/>
      <c r="C7677" s="107" t="s">
        <v>605</v>
      </c>
      <c r="D7677" s="97"/>
      <c r="E7677" s="98"/>
      <c r="G7677" s="289"/>
    </row>
    <row r="7678" spans="1:7" s="229" customFormat="1" ht="24" customHeight="1" x14ac:dyDescent="0.2">
      <c r="A7678" s="224" t="str">
        <f t="shared" ref="A7678:A7685" si="2301">IFERROR(VLOOKUP(C7678,Tabla_Insumos,4,FALSE),"")</f>
        <v/>
      </c>
      <c r="B7678" s="222">
        <f t="shared" ref="B7678:B7685" si="2302">IFERROR(VLOOKUP(A7678,Tabla_Indices,5,FALSE),"")</f>
        <v>0</v>
      </c>
      <c r="C7678" s="223"/>
      <c r="D7678" s="224" t="str">
        <f t="shared" ref="D7678:D7685" si="2303">IFERROR(VLOOKUP(C7678,Tabla_Insumos,2,FALSE),"")</f>
        <v/>
      </c>
      <c r="E7678" s="225"/>
      <c r="F7678" s="228">
        <f t="shared" ref="F7678:F7685" si="2304">IFERROR(VLOOKUP(C7678,Tabla_Insumos,3,FALSE),0)</f>
        <v>0</v>
      </c>
      <c r="G7678" s="286">
        <f>ROUND(E7678*F7678,2)</f>
        <v>0</v>
      </c>
    </row>
    <row r="7679" spans="1:7" s="229" customFormat="1" ht="24" customHeight="1" x14ac:dyDescent="0.2">
      <c r="A7679" s="224" t="str">
        <f t="shared" si="2301"/>
        <v/>
      </c>
      <c r="B7679" s="222">
        <f t="shared" si="2302"/>
        <v>0</v>
      </c>
      <c r="C7679" s="223"/>
      <c r="D7679" s="224" t="str">
        <f t="shared" si="2303"/>
        <v/>
      </c>
      <c r="E7679" s="225"/>
      <c r="F7679" s="228">
        <f t="shared" si="2304"/>
        <v>0</v>
      </c>
      <c r="G7679" s="286">
        <f>ROUND(E7679*F7679,2)</f>
        <v>0</v>
      </c>
    </row>
    <row r="7680" spans="1:7" s="229" customFormat="1" ht="24" customHeight="1" x14ac:dyDescent="0.2">
      <c r="A7680" s="224" t="str">
        <f t="shared" si="2301"/>
        <v/>
      </c>
      <c r="B7680" s="222">
        <f t="shared" si="2302"/>
        <v>0</v>
      </c>
      <c r="C7680" s="223"/>
      <c r="D7680" s="224" t="str">
        <f t="shared" si="2303"/>
        <v/>
      </c>
      <c r="E7680" s="225"/>
      <c r="F7680" s="228">
        <f t="shared" si="2304"/>
        <v>0</v>
      </c>
      <c r="G7680" s="286">
        <f t="shared" ref="G7680:G7685" si="2305">ROUND(E7680*F7680,2)</f>
        <v>0</v>
      </c>
    </row>
    <row r="7681" spans="1:7" s="229" customFormat="1" ht="24" customHeight="1" x14ac:dyDescent="0.2">
      <c r="A7681" s="224" t="str">
        <f t="shared" si="2301"/>
        <v/>
      </c>
      <c r="B7681" s="222">
        <f t="shared" si="2302"/>
        <v>0</v>
      </c>
      <c r="C7681" s="223"/>
      <c r="D7681" s="224" t="str">
        <f t="shared" si="2303"/>
        <v/>
      </c>
      <c r="E7681" s="225"/>
      <c r="F7681" s="228">
        <f t="shared" si="2304"/>
        <v>0</v>
      </c>
      <c r="G7681" s="286">
        <f t="shared" si="2305"/>
        <v>0</v>
      </c>
    </row>
    <row r="7682" spans="1:7" s="229" customFormat="1" ht="24" customHeight="1" x14ac:dyDescent="0.2">
      <c r="A7682" s="224" t="str">
        <f t="shared" si="2301"/>
        <v/>
      </c>
      <c r="B7682" s="222">
        <f t="shared" si="2302"/>
        <v>0</v>
      </c>
      <c r="C7682" s="223"/>
      <c r="D7682" s="224" t="str">
        <f t="shared" si="2303"/>
        <v/>
      </c>
      <c r="E7682" s="225"/>
      <c r="F7682" s="226">
        <f t="shared" si="2304"/>
        <v>0</v>
      </c>
      <c r="G7682" s="286">
        <f t="shared" si="2305"/>
        <v>0</v>
      </c>
    </row>
    <row r="7683" spans="1:7" s="229" customFormat="1" ht="24" customHeight="1" x14ac:dyDescent="0.2">
      <c r="A7683" s="224" t="str">
        <f t="shared" si="2301"/>
        <v/>
      </c>
      <c r="B7683" s="222">
        <f t="shared" si="2302"/>
        <v>0</v>
      </c>
      <c r="C7683" s="223"/>
      <c r="D7683" s="224" t="str">
        <f t="shared" si="2303"/>
        <v/>
      </c>
      <c r="E7683" s="225"/>
      <c r="F7683" s="226">
        <f t="shared" si="2304"/>
        <v>0</v>
      </c>
      <c r="G7683" s="286">
        <f t="shared" si="2305"/>
        <v>0</v>
      </c>
    </row>
    <row r="7684" spans="1:7" s="229" customFormat="1" ht="24" customHeight="1" x14ac:dyDescent="0.2">
      <c r="A7684" s="224" t="str">
        <f t="shared" si="2301"/>
        <v/>
      </c>
      <c r="B7684" s="222">
        <f t="shared" si="2302"/>
        <v>0</v>
      </c>
      <c r="C7684" s="223"/>
      <c r="D7684" s="224" t="str">
        <f t="shared" si="2303"/>
        <v/>
      </c>
      <c r="E7684" s="225"/>
      <c r="F7684" s="226">
        <f t="shared" si="2304"/>
        <v>0</v>
      </c>
      <c r="G7684" s="286">
        <f t="shared" si="2305"/>
        <v>0</v>
      </c>
    </row>
    <row r="7685" spans="1:7" s="229" customFormat="1" ht="24" customHeight="1" x14ac:dyDescent="0.2">
      <c r="A7685" s="224" t="str">
        <f t="shared" si="2301"/>
        <v/>
      </c>
      <c r="B7685" s="222">
        <f t="shared" si="2302"/>
        <v>0</v>
      </c>
      <c r="C7685" s="223"/>
      <c r="D7685" s="224" t="str">
        <f t="shared" si="2303"/>
        <v/>
      </c>
      <c r="E7685" s="225"/>
      <c r="F7685" s="226">
        <f t="shared" si="2304"/>
        <v>0</v>
      </c>
      <c r="G7685" s="286">
        <f t="shared" si="2305"/>
        <v>0</v>
      </c>
    </row>
    <row r="7686" spans="1:7" ht="24" customHeight="1" x14ac:dyDescent="0.2">
      <c r="A7686" s="287"/>
      <c r="D7686" s="97"/>
      <c r="E7686" s="98"/>
      <c r="F7686" s="273" t="s">
        <v>32</v>
      </c>
      <c r="G7686" s="288">
        <f>SUBTOTAL(9,G7678:G7685)</f>
        <v>0</v>
      </c>
    </row>
    <row r="7687" spans="1:7" ht="24" customHeight="1" x14ac:dyDescent="0.2">
      <c r="A7687" s="287"/>
      <c r="C7687" s="107" t="s">
        <v>606</v>
      </c>
      <c r="D7687" s="97"/>
      <c r="E7687" s="98"/>
      <c r="G7687" s="289"/>
    </row>
    <row r="7688" spans="1:7" s="229" customFormat="1" ht="24" customHeight="1" x14ac:dyDescent="0.2">
      <c r="A7688" s="224" t="str">
        <f t="shared" ref="A7688:A7696" si="2306">IFERROR(VLOOKUP(C7688,Tabla_Insumos,4,FALSE),"")</f>
        <v/>
      </c>
      <c r="B7688" s="222" t="str">
        <f t="shared" ref="B7688:B7696" si="2307">IFERROR(VLOOKUP(C7688,Tabla_Insumos,5,FALSE),"")</f>
        <v/>
      </c>
      <c r="C7688" s="223"/>
      <c r="D7688" s="224" t="str">
        <f t="shared" ref="D7688:D7696" si="2308">IFERROR(VLOOKUP(C7688,Tabla_Insumos,2,FALSE),"")</f>
        <v/>
      </c>
      <c r="E7688" s="225"/>
      <c r="F7688" s="226">
        <f t="shared" ref="F7688:F7696" si="2309">IFERROR(VLOOKUP(C7688,Tabla_Insumos,3,FALSE),0)</f>
        <v>0</v>
      </c>
      <c r="G7688" s="286">
        <f t="shared" ref="G7688:G7696" si="2310">ROUND(E7688*F7688,2)</f>
        <v>0</v>
      </c>
    </row>
    <row r="7689" spans="1:7" s="229" customFormat="1" ht="24" customHeight="1" x14ac:dyDescent="0.2">
      <c r="A7689" s="224" t="str">
        <f t="shared" si="2306"/>
        <v/>
      </c>
      <c r="B7689" s="222" t="str">
        <f t="shared" si="2307"/>
        <v/>
      </c>
      <c r="C7689" s="223"/>
      <c r="D7689" s="224" t="str">
        <f t="shared" si="2308"/>
        <v/>
      </c>
      <c r="E7689" s="225"/>
      <c r="F7689" s="226">
        <f t="shared" si="2309"/>
        <v>0</v>
      </c>
      <c r="G7689" s="286">
        <f t="shared" si="2310"/>
        <v>0</v>
      </c>
    </row>
    <row r="7690" spans="1:7" s="229" customFormat="1" ht="24" customHeight="1" x14ac:dyDescent="0.2">
      <c r="A7690" s="224" t="str">
        <f t="shared" si="2306"/>
        <v/>
      </c>
      <c r="B7690" s="222" t="str">
        <f t="shared" si="2307"/>
        <v/>
      </c>
      <c r="C7690" s="223"/>
      <c r="D7690" s="224" t="str">
        <f t="shared" si="2308"/>
        <v/>
      </c>
      <c r="E7690" s="225"/>
      <c r="F7690" s="226">
        <f t="shared" si="2309"/>
        <v>0</v>
      </c>
      <c r="G7690" s="286">
        <f t="shared" si="2310"/>
        <v>0</v>
      </c>
    </row>
    <row r="7691" spans="1:7" s="229" customFormat="1" ht="24" customHeight="1" x14ac:dyDescent="0.2">
      <c r="A7691" s="224" t="str">
        <f t="shared" si="2306"/>
        <v/>
      </c>
      <c r="B7691" s="222" t="str">
        <f t="shared" si="2307"/>
        <v/>
      </c>
      <c r="C7691" s="223"/>
      <c r="D7691" s="224" t="str">
        <f t="shared" si="2308"/>
        <v/>
      </c>
      <c r="E7691" s="225"/>
      <c r="F7691" s="226">
        <f t="shared" si="2309"/>
        <v>0</v>
      </c>
      <c r="G7691" s="286">
        <f t="shared" si="2310"/>
        <v>0</v>
      </c>
    </row>
    <row r="7692" spans="1:7" s="229" customFormat="1" ht="24" customHeight="1" x14ac:dyDescent="0.2">
      <c r="A7692" s="224" t="str">
        <f t="shared" si="2306"/>
        <v/>
      </c>
      <c r="B7692" s="222" t="str">
        <f t="shared" si="2307"/>
        <v/>
      </c>
      <c r="C7692" s="223"/>
      <c r="D7692" s="224" t="str">
        <f t="shared" si="2308"/>
        <v/>
      </c>
      <c r="E7692" s="225"/>
      <c r="F7692" s="226">
        <f t="shared" si="2309"/>
        <v>0</v>
      </c>
      <c r="G7692" s="286">
        <f t="shared" si="2310"/>
        <v>0</v>
      </c>
    </row>
    <row r="7693" spans="1:7" s="229" customFormat="1" ht="24" customHeight="1" x14ac:dyDescent="0.2">
      <c r="A7693" s="224" t="str">
        <f t="shared" si="2306"/>
        <v/>
      </c>
      <c r="B7693" s="222" t="str">
        <f t="shared" si="2307"/>
        <v/>
      </c>
      <c r="C7693" s="223"/>
      <c r="D7693" s="224" t="str">
        <f t="shared" si="2308"/>
        <v/>
      </c>
      <c r="E7693" s="225"/>
      <c r="F7693" s="226">
        <f t="shared" si="2309"/>
        <v>0</v>
      </c>
      <c r="G7693" s="286">
        <f t="shared" si="2310"/>
        <v>0</v>
      </c>
    </row>
    <row r="7694" spans="1:7" s="229" customFormat="1" ht="24" customHeight="1" x14ac:dyDescent="0.2">
      <c r="A7694" s="224" t="str">
        <f t="shared" si="2306"/>
        <v/>
      </c>
      <c r="B7694" s="222" t="str">
        <f t="shared" si="2307"/>
        <v/>
      </c>
      <c r="C7694" s="223"/>
      <c r="D7694" s="224" t="str">
        <f t="shared" si="2308"/>
        <v/>
      </c>
      <c r="E7694" s="225"/>
      <c r="F7694" s="226">
        <f t="shared" si="2309"/>
        <v>0</v>
      </c>
      <c r="G7694" s="286">
        <f t="shared" si="2310"/>
        <v>0</v>
      </c>
    </row>
    <row r="7695" spans="1:7" s="229" customFormat="1" ht="24" customHeight="1" x14ac:dyDescent="0.2">
      <c r="A7695" s="224" t="str">
        <f t="shared" si="2306"/>
        <v/>
      </c>
      <c r="B7695" s="222" t="str">
        <f t="shared" si="2307"/>
        <v/>
      </c>
      <c r="C7695" s="223"/>
      <c r="D7695" s="224" t="str">
        <f t="shared" si="2308"/>
        <v/>
      </c>
      <c r="E7695" s="225"/>
      <c r="F7695" s="226">
        <f t="shared" si="2309"/>
        <v>0</v>
      </c>
      <c r="G7695" s="286">
        <f t="shared" si="2310"/>
        <v>0</v>
      </c>
    </row>
    <row r="7696" spans="1:7" s="229" customFormat="1" ht="24" customHeight="1" x14ac:dyDescent="0.2">
      <c r="A7696" s="224" t="str">
        <f t="shared" si="2306"/>
        <v/>
      </c>
      <c r="B7696" s="222" t="str">
        <f t="shared" si="2307"/>
        <v/>
      </c>
      <c r="C7696" s="223"/>
      <c r="D7696" s="224" t="str">
        <f t="shared" si="2308"/>
        <v/>
      </c>
      <c r="E7696" s="225"/>
      <c r="F7696" s="226">
        <f t="shared" si="2309"/>
        <v>0</v>
      </c>
      <c r="G7696" s="286">
        <f t="shared" si="2310"/>
        <v>0</v>
      </c>
    </row>
    <row r="7697" spans="1:123" ht="24" customHeight="1" x14ac:dyDescent="0.2">
      <c r="A7697" s="290"/>
      <c r="B7697" s="97"/>
      <c r="D7697" s="97"/>
      <c r="E7697" s="98"/>
      <c r="F7697" s="273" t="s">
        <v>33</v>
      </c>
      <c r="G7697" s="288">
        <f>SUBTOTAL(9,G7688:G7696)</f>
        <v>0</v>
      </c>
    </row>
    <row r="7698" spans="1:123" ht="24" customHeight="1" x14ac:dyDescent="0.2">
      <c r="A7698" s="291"/>
      <c r="B7698" s="97"/>
      <c r="D7698" s="97"/>
      <c r="E7698" s="98"/>
      <c r="G7698" s="289"/>
    </row>
    <row r="7699" spans="1:123" ht="24" customHeight="1" x14ac:dyDescent="0.2">
      <c r="A7699" s="292" t="str">
        <f>B7657</f>
        <v/>
      </c>
      <c r="B7699" s="293" t="str">
        <f>C7657</f>
        <v/>
      </c>
      <c r="C7699" s="104"/>
      <c r="D7699" s="104" t="s">
        <v>34</v>
      </c>
      <c r="E7699" s="105"/>
      <c r="F7699" s="295" t="s">
        <v>35</v>
      </c>
      <c r="G7699" s="294">
        <f>SUBTOTAL(9,G7662:G7698)</f>
        <v>0</v>
      </c>
    </row>
    <row r="7701" spans="1:123" ht="24" customHeight="1" x14ac:dyDescent="0.2">
      <c r="A7701" s="274" t="s">
        <v>37</v>
      </c>
      <c r="B7701" s="275"/>
      <c r="C7701" s="275"/>
      <c r="D7701" s="275"/>
      <c r="E7701" s="275"/>
      <c r="F7701" s="275"/>
      <c r="G7701" s="276"/>
    </row>
    <row r="7702" spans="1:123" ht="24" customHeight="1" x14ac:dyDescent="0.2">
      <c r="A7702" s="277" t="s">
        <v>602</v>
      </c>
      <c r="B7702" s="93" t="str">
        <f>Comitente</f>
        <v>DIRECCION PROVINCIAL DE ESPACIOS VERDES</v>
      </c>
      <c r="C7702" s="89"/>
      <c r="D7702" s="94"/>
      <c r="E7702" s="94"/>
      <c r="F7702" s="95"/>
      <c r="G7702" s="278"/>
    </row>
    <row r="7703" spans="1:123" ht="24" customHeight="1" x14ac:dyDescent="0.2">
      <c r="A7703" s="277" t="s">
        <v>603</v>
      </c>
      <c r="B7703" s="93">
        <f>Contratista</f>
        <v>0</v>
      </c>
      <c r="C7703" s="90"/>
      <c r="D7703" s="90"/>
      <c r="E7703" s="90"/>
      <c r="F7703" s="96"/>
      <c r="G7703" s="279"/>
    </row>
    <row r="7704" spans="1:123" ht="24" customHeight="1" x14ac:dyDescent="0.2">
      <c r="A7704" s="277" t="s">
        <v>24</v>
      </c>
      <c r="B7704" s="93" t="str">
        <f>Obra</f>
        <v>MANTENIMIENTO DEL ÁREA VERDE Y SISITEMA DE RIEGO DEL 
PARQUE BELGRANO E INFINITO POR DESCUBRIR - RENGLON 3</v>
      </c>
      <c r="C7704" s="90"/>
      <c r="D7704" s="90"/>
      <c r="E7704" s="90"/>
      <c r="F7704" s="96" t="s">
        <v>38</v>
      </c>
      <c r="G7704" s="280">
        <f>Fecha_Base</f>
        <v>44908</v>
      </c>
    </row>
    <row r="7705" spans="1:123" ht="24" customHeight="1" x14ac:dyDescent="0.2">
      <c r="A7705" s="281" t="s">
        <v>601</v>
      </c>
      <c r="B7705" s="91" t="str">
        <f>Ubicación</f>
        <v>CAPITAL</v>
      </c>
      <c r="C7705" s="91"/>
      <c r="D7705" s="97"/>
      <c r="E7705" s="98"/>
      <c r="G7705" s="282"/>
    </row>
    <row r="7706" spans="1:123" ht="24" customHeight="1" x14ac:dyDescent="0.2">
      <c r="A7706" s="281" t="s">
        <v>39</v>
      </c>
      <c r="B7706" s="100" t="str">
        <f>IFERROR(VALUE(LEFT(B7707,FIND(".",B7707)-1)),"")</f>
        <v/>
      </c>
      <c r="C7706" s="92" t="str">
        <f>IFERROR(VLOOKUP(B7706,Tabla_CyP,2,FALSE),"")</f>
        <v/>
      </c>
      <c r="E7706" s="98"/>
      <c r="G7706" s="282"/>
    </row>
    <row r="7707" spans="1:123" ht="24" customHeight="1" x14ac:dyDescent="0.2">
      <c r="A7707" s="281" t="s">
        <v>25</v>
      </c>
      <c r="B7707" s="101" t="str">
        <f>IFERROR(VLOOKUP(COUNTIF($A$1:A7707,"ANALISIS DE PRECIOS"),Tabla_NumeroItem,2,FALSE),"")</f>
        <v/>
      </c>
      <c r="C7707" s="92" t="str">
        <f>IFERROR(VLOOKUP(B7707,Tabla_CyP,2,FALSE),"")</f>
        <v/>
      </c>
      <c r="D7707" s="97"/>
      <c r="E7707" s="98"/>
      <c r="F7707" s="96" t="s">
        <v>26</v>
      </c>
      <c r="G7707" s="283" t="str">
        <f>IFERROR(VLOOKUP(B7707,Tabla_CyP,4,FALSE),"")</f>
        <v/>
      </c>
    </row>
    <row r="7708" spans="1:123" ht="24" customHeight="1" x14ac:dyDescent="0.2">
      <c r="A7708" s="281"/>
      <c r="B7708" s="91"/>
      <c r="D7708" s="97"/>
      <c r="E7708" s="98"/>
      <c r="G7708" s="282"/>
    </row>
    <row r="7709" spans="1:123" ht="24" customHeight="1" x14ac:dyDescent="0.2">
      <c r="A7709" s="331" t="s">
        <v>507</v>
      </c>
      <c r="B7709" s="332"/>
      <c r="C7709" s="333" t="s">
        <v>0</v>
      </c>
      <c r="D7709" s="333" t="s">
        <v>27</v>
      </c>
      <c r="E7709" s="335" t="s">
        <v>28</v>
      </c>
      <c r="F7709" s="337" t="s">
        <v>29</v>
      </c>
      <c r="G7709" s="337" t="s">
        <v>30</v>
      </c>
    </row>
    <row r="7710" spans="1:123" s="97" customFormat="1" ht="24" customHeight="1" x14ac:dyDescent="0.2">
      <c r="A7710" s="102" t="s">
        <v>508</v>
      </c>
      <c r="B7710" s="102" t="s">
        <v>509</v>
      </c>
      <c r="C7710" s="334"/>
      <c r="D7710" s="334"/>
      <c r="E7710" s="336"/>
      <c r="F7710" s="338"/>
      <c r="G7710" s="338"/>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284"/>
      <c r="B7711" s="103"/>
      <c r="C7711" s="143" t="s">
        <v>604</v>
      </c>
      <c r="D7711" s="104"/>
      <c r="E7711" s="105"/>
      <c r="F7711" s="106"/>
      <c r="G7711" s="285"/>
    </row>
    <row r="7712" spans="1:123" s="229" customFormat="1" ht="24" customHeight="1" x14ac:dyDescent="0.2">
      <c r="A7712" s="224" t="str">
        <f t="shared" ref="A7712:A7725" si="2311">IFERROR(VLOOKUP(C7712,Tabla_Insumos,4,FALSE),"")</f>
        <v/>
      </c>
      <c r="B7712" s="222" t="str">
        <f>IFERROR(VLOOKUP(C7712,Tabla_Insumos,5,FALSE),"")</f>
        <v/>
      </c>
      <c r="C7712" s="223"/>
      <c r="D7712" s="224" t="str">
        <f t="shared" ref="D7712:D7725" si="2312">IFERROR(VLOOKUP(C7712,Tabla_Insumos,2,FALSE),"")</f>
        <v/>
      </c>
      <c r="E7712" s="225"/>
      <c r="F7712" s="226">
        <f t="shared" ref="F7712:F7725" si="2313">IFERROR(VLOOKUP(C7712,Tabla_Insumos,3,FALSE),0)</f>
        <v>0</v>
      </c>
      <c r="G7712" s="286">
        <f>ROUND(E7712*F7712,2)</f>
        <v>0</v>
      </c>
    </row>
    <row r="7713" spans="1:7" s="229" customFormat="1" ht="24" customHeight="1" x14ac:dyDescent="0.2">
      <c r="A7713" s="224" t="str">
        <f t="shared" si="2311"/>
        <v/>
      </c>
      <c r="B7713" s="222" t="str">
        <f t="shared" ref="B7713:B7725" si="2314">IFERROR(VLOOKUP(C7713,Tabla_Insumos,5,FALSE),"")</f>
        <v/>
      </c>
      <c r="C7713" s="223"/>
      <c r="D7713" s="224" t="str">
        <f t="shared" si="2312"/>
        <v/>
      </c>
      <c r="E7713" s="225"/>
      <c r="F7713" s="226">
        <f t="shared" si="2313"/>
        <v>0</v>
      </c>
      <c r="G7713" s="286">
        <f t="shared" ref="G7713:G7725" si="2315">ROUND(E7713*F7713,2)</f>
        <v>0</v>
      </c>
    </row>
    <row r="7714" spans="1:7" s="229" customFormat="1" ht="24" customHeight="1" x14ac:dyDescent="0.2">
      <c r="A7714" s="224" t="str">
        <f t="shared" si="2311"/>
        <v/>
      </c>
      <c r="B7714" s="222" t="str">
        <f t="shared" si="2314"/>
        <v/>
      </c>
      <c r="C7714" s="223"/>
      <c r="D7714" s="224" t="str">
        <f t="shared" si="2312"/>
        <v/>
      </c>
      <c r="E7714" s="225"/>
      <c r="F7714" s="226">
        <f t="shared" si="2313"/>
        <v>0</v>
      </c>
      <c r="G7714" s="286">
        <f t="shared" si="2315"/>
        <v>0</v>
      </c>
    </row>
    <row r="7715" spans="1:7" s="229" customFormat="1" ht="24" customHeight="1" x14ac:dyDescent="0.2">
      <c r="A7715" s="224" t="str">
        <f t="shared" si="2311"/>
        <v/>
      </c>
      <c r="B7715" s="222" t="str">
        <f t="shared" si="2314"/>
        <v/>
      </c>
      <c r="C7715" s="223"/>
      <c r="D7715" s="224" t="str">
        <f t="shared" si="2312"/>
        <v/>
      </c>
      <c r="E7715" s="225"/>
      <c r="F7715" s="226">
        <f t="shared" si="2313"/>
        <v>0</v>
      </c>
      <c r="G7715" s="286">
        <f t="shared" si="2315"/>
        <v>0</v>
      </c>
    </row>
    <row r="7716" spans="1:7" s="229" customFormat="1" ht="24" customHeight="1" x14ac:dyDescent="0.2">
      <c r="A7716" s="224" t="str">
        <f t="shared" si="2311"/>
        <v/>
      </c>
      <c r="B7716" s="222" t="str">
        <f t="shared" si="2314"/>
        <v/>
      </c>
      <c r="C7716" s="223"/>
      <c r="D7716" s="224" t="str">
        <f t="shared" si="2312"/>
        <v/>
      </c>
      <c r="E7716" s="225"/>
      <c r="F7716" s="226">
        <f t="shared" si="2313"/>
        <v>0</v>
      </c>
      <c r="G7716" s="286">
        <f t="shared" si="2315"/>
        <v>0</v>
      </c>
    </row>
    <row r="7717" spans="1:7" s="229" customFormat="1" ht="24" customHeight="1" x14ac:dyDescent="0.2">
      <c r="A7717" s="224" t="str">
        <f t="shared" si="2311"/>
        <v/>
      </c>
      <c r="B7717" s="222" t="str">
        <f t="shared" si="2314"/>
        <v/>
      </c>
      <c r="C7717" s="223"/>
      <c r="D7717" s="224" t="str">
        <f t="shared" si="2312"/>
        <v/>
      </c>
      <c r="E7717" s="225"/>
      <c r="F7717" s="226">
        <f t="shared" si="2313"/>
        <v>0</v>
      </c>
      <c r="G7717" s="286">
        <f t="shared" si="2315"/>
        <v>0</v>
      </c>
    </row>
    <row r="7718" spans="1:7" s="229" customFormat="1" ht="24" customHeight="1" x14ac:dyDescent="0.2">
      <c r="A7718" s="224" t="str">
        <f t="shared" si="2311"/>
        <v/>
      </c>
      <c r="B7718" s="222" t="str">
        <f t="shared" si="2314"/>
        <v/>
      </c>
      <c r="C7718" s="223"/>
      <c r="D7718" s="224" t="str">
        <f t="shared" si="2312"/>
        <v/>
      </c>
      <c r="E7718" s="225"/>
      <c r="F7718" s="226">
        <f t="shared" si="2313"/>
        <v>0</v>
      </c>
      <c r="G7718" s="286">
        <f t="shared" si="2315"/>
        <v>0</v>
      </c>
    </row>
    <row r="7719" spans="1:7" s="229" customFormat="1" ht="24" customHeight="1" x14ac:dyDescent="0.2">
      <c r="A7719" s="224" t="str">
        <f t="shared" si="2311"/>
        <v/>
      </c>
      <c r="B7719" s="222" t="str">
        <f t="shared" si="2314"/>
        <v/>
      </c>
      <c r="C7719" s="223"/>
      <c r="D7719" s="224" t="str">
        <f t="shared" si="2312"/>
        <v/>
      </c>
      <c r="E7719" s="225"/>
      <c r="F7719" s="226">
        <f t="shared" si="2313"/>
        <v>0</v>
      </c>
      <c r="G7719" s="286">
        <f t="shared" si="2315"/>
        <v>0</v>
      </c>
    </row>
    <row r="7720" spans="1:7" s="229" customFormat="1" ht="24" customHeight="1" x14ac:dyDescent="0.2">
      <c r="A7720" s="224" t="str">
        <f t="shared" si="2311"/>
        <v/>
      </c>
      <c r="B7720" s="222" t="str">
        <f t="shared" si="2314"/>
        <v/>
      </c>
      <c r="C7720" s="223"/>
      <c r="D7720" s="224" t="str">
        <f t="shared" si="2312"/>
        <v/>
      </c>
      <c r="E7720" s="225"/>
      <c r="F7720" s="226">
        <f t="shared" si="2313"/>
        <v>0</v>
      </c>
      <c r="G7720" s="286">
        <f t="shared" si="2315"/>
        <v>0</v>
      </c>
    </row>
    <row r="7721" spans="1:7" s="229" customFormat="1" ht="24" customHeight="1" x14ac:dyDescent="0.2">
      <c r="A7721" s="224" t="str">
        <f t="shared" si="2311"/>
        <v/>
      </c>
      <c r="B7721" s="222" t="str">
        <f t="shared" si="2314"/>
        <v/>
      </c>
      <c r="C7721" s="223"/>
      <c r="D7721" s="224" t="str">
        <f t="shared" si="2312"/>
        <v/>
      </c>
      <c r="E7721" s="225"/>
      <c r="F7721" s="226">
        <f t="shared" si="2313"/>
        <v>0</v>
      </c>
      <c r="G7721" s="286">
        <f t="shared" si="2315"/>
        <v>0</v>
      </c>
    </row>
    <row r="7722" spans="1:7" s="229" customFormat="1" ht="24" customHeight="1" x14ac:dyDescent="0.2">
      <c r="A7722" s="224" t="str">
        <f t="shared" si="2311"/>
        <v/>
      </c>
      <c r="B7722" s="222" t="str">
        <f t="shared" si="2314"/>
        <v/>
      </c>
      <c r="C7722" s="223"/>
      <c r="D7722" s="224" t="str">
        <f t="shared" si="2312"/>
        <v/>
      </c>
      <c r="E7722" s="225"/>
      <c r="F7722" s="226">
        <f t="shared" si="2313"/>
        <v>0</v>
      </c>
      <c r="G7722" s="286">
        <f t="shared" si="2315"/>
        <v>0</v>
      </c>
    </row>
    <row r="7723" spans="1:7" s="229" customFormat="1" ht="24" customHeight="1" x14ac:dyDescent="0.2">
      <c r="A7723" s="224" t="str">
        <f t="shared" si="2311"/>
        <v/>
      </c>
      <c r="B7723" s="222" t="str">
        <f t="shared" si="2314"/>
        <v/>
      </c>
      <c r="C7723" s="223"/>
      <c r="D7723" s="224" t="str">
        <f t="shared" si="2312"/>
        <v/>
      </c>
      <c r="E7723" s="225"/>
      <c r="F7723" s="226">
        <f t="shared" si="2313"/>
        <v>0</v>
      </c>
      <c r="G7723" s="286">
        <f t="shared" si="2315"/>
        <v>0</v>
      </c>
    </row>
    <row r="7724" spans="1:7" s="229" customFormat="1" ht="24" customHeight="1" x14ac:dyDescent="0.2">
      <c r="A7724" s="224" t="str">
        <f t="shared" si="2311"/>
        <v/>
      </c>
      <c r="B7724" s="222" t="str">
        <f t="shared" si="2314"/>
        <v/>
      </c>
      <c r="C7724" s="223"/>
      <c r="D7724" s="224" t="str">
        <f t="shared" si="2312"/>
        <v/>
      </c>
      <c r="E7724" s="225"/>
      <c r="F7724" s="226">
        <f t="shared" si="2313"/>
        <v>0</v>
      </c>
      <c r="G7724" s="286">
        <f t="shared" si="2315"/>
        <v>0</v>
      </c>
    </row>
    <row r="7725" spans="1:7" s="229" customFormat="1" ht="24" customHeight="1" x14ac:dyDescent="0.2">
      <c r="A7725" s="224" t="str">
        <f t="shared" si="2311"/>
        <v/>
      </c>
      <c r="B7725" s="222" t="str">
        <f t="shared" si="2314"/>
        <v/>
      </c>
      <c r="C7725" s="223"/>
      <c r="D7725" s="224" t="str">
        <f t="shared" si="2312"/>
        <v/>
      </c>
      <c r="E7725" s="225"/>
      <c r="F7725" s="227">
        <f t="shared" si="2313"/>
        <v>0</v>
      </c>
      <c r="G7725" s="286">
        <f t="shared" si="2315"/>
        <v>0</v>
      </c>
    </row>
    <row r="7726" spans="1:7" ht="24" customHeight="1" x14ac:dyDescent="0.2">
      <c r="A7726" s="287"/>
      <c r="D7726" s="97"/>
      <c r="E7726" s="98"/>
      <c r="F7726" s="273" t="s">
        <v>31</v>
      </c>
      <c r="G7726" s="288">
        <f>SUBTOTAL(9,G7712:G7725)</f>
        <v>0</v>
      </c>
    </row>
    <row r="7727" spans="1:7" ht="24" customHeight="1" x14ac:dyDescent="0.2">
      <c r="A7727" s="287"/>
      <c r="C7727" s="107" t="s">
        <v>605</v>
      </c>
      <c r="D7727" s="97"/>
      <c r="E7727" s="98"/>
      <c r="G7727" s="289"/>
    </row>
    <row r="7728" spans="1:7" s="229" customFormat="1" ht="24" customHeight="1" x14ac:dyDescent="0.2">
      <c r="A7728" s="224" t="str">
        <f t="shared" ref="A7728:A7735" si="2316">IFERROR(VLOOKUP(C7728,Tabla_Insumos,4,FALSE),"")</f>
        <v/>
      </c>
      <c r="B7728" s="222">
        <f t="shared" ref="B7728:B7735" si="2317">IFERROR(VLOOKUP(A7728,Tabla_Indices,5,FALSE),"")</f>
        <v>0</v>
      </c>
      <c r="C7728" s="223"/>
      <c r="D7728" s="224" t="str">
        <f t="shared" ref="D7728:D7735" si="2318">IFERROR(VLOOKUP(C7728,Tabla_Insumos,2,FALSE),"")</f>
        <v/>
      </c>
      <c r="E7728" s="225"/>
      <c r="F7728" s="228">
        <f t="shared" ref="F7728:F7735" si="2319">IFERROR(VLOOKUP(C7728,Tabla_Insumos,3,FALSE),0)</f>
        <v>0</v>
      </c>
      <c r="G7728" s="286">
        <f>ROUND(E7728*F7728,2)</f>
        <v>0</v>
      </c>
    </row>
    <row r="7729" spans="1:7" s="229" customFormat="1" ht="24" customHeight="1" x14ac:dyDescent="0.2">
      <c r="A7729" s="224" t="str">
        <f t="shared" si="2316"/>
        <v/>
      </c>
      <c r="B7729" s="222">
        <f t="shared" si="2317"/>
        <v>0</v>
      </c>
      <c r="C7729" s="223"/>
      <c r="D7729" s="224" t="str">
        <f t="shared" si="2318"/>
        <v/>
      </c>
      <c r="E7729" s="225"/>
      <c r="F7729" s="228">
        <f t="shared" si="2319"/>
        <v>0</v>
      </c>
      <c r="G7729" s="286">
        <f>ROUND(E7729*F7729,2)</f>
        <v>0</v>
      </c>
    </row>
    <row r="7730" spans="1:7" s="229" customFormat="1" ht="24" customHeight="1" x14ac:dyDescent="0.2">
      <c r="A7730" s="224" t="str">
        <f t="shared" si="2316"/>
        <v/>
      </c>
      <c r="B7730" s="222">
        <f t="shared" si="2317"/>
        <v>0</v>
      </c>
      <c r="C7730" s="223"/>
      <c r="D7730" s="224" t="str">
        <f t="shared" si="2318"/>
        <v/>
      </c>
      <c r="E7730" s="225"/>
      <c r="F7730" s="228">
        <f t="shared" si="2319"/>
        <v>0</v>
      </c>
      <c r="G7730" s="286">
        <f t="shared" ref="G7730:G7735" si="2320">ROUND(E7730*F7730,2)</f>
        <v>0</v>
      </c>
    </row>
    <row r="7731" spans="1:7" s="229" customFormat="1" ht="24" customHeight="1" x14ac:dyDescent="0.2">
      <c r="A7731" s="224" t="str">
        <f t="shared" si="2316"/>
        <v/>
      </c>
      <c r="B7731" s="222">
        <f t="shared" si="2317"/>
        <v>0</v>
      </c>
      <c r="C7731" s="223"/>
      <c r="D7731" s="224" t="str">
        <f t="shared" si="2318"/>
        <v/>
      </c>
      <c r="E7731" s="225"/>
      <c r="F7731" s="228">
        <f t="shared" si="2319"/>
        <v>0</v>
      </c>
      <c r="G7731" s="286">
        <f t="shared" si="2320"/>
        <v>0</v>
      </c>
    </row>
    <row r="7732" spans="1:7" s="229" customFormat="1" ht="24" customHeight="1" x14ac:dyDescent="0.2">
      <c r="A7732" s="224" t="str">
        <f t="shared" si="2316"/>
        <v/>
      </c>
      <c r="B7732" s="222">
        <f t="shared" si="2317"/>
        <v>0</v>
      </c>
      <c r="C7732" s="223"/>
      <c r="D7732" s="224" t="str">
        <f t="shared" si="2318"/>
        <v/>
      </c>
      <c r="E7732" s="225"/>
      <c r="F7732" s="226">
        <f t="shared" si="2319"/>
        <v>0</v>
      </c>
      <c r="G7732" s="286">
        <f t="shared" si="2320"/>
        <v>0</v>
      </c>
    </row>
    <row r="7733" spans="1:7" s="229" customFormat="1" ht="24" customHeight="1" x14ac:dyDescent="0.2">
      <c r="A7733" s="224" t="str">
        <f t="shared" si="2316"/>
        <v/>
      </c>
      <c r="B7733" s="222">
        <f t="shared" si="2317"/>
        <v>0</v>
      </c>
      <c r="C7733" s="223"/>
      <c r="D7733" s="224" t="str">
        <f t="shared" si="2318"/>
        <v/>
      </c>
      <c r="E7733" s="225"/>
      <c r="F7733" s="226">
        <f t="shared" si="2319"/>
        <v>0</v>
      </c>
      <c r="G7733" s="286">
        <f t="shared" si="2320"/>
        <v>0</v>
      </c>
    </row>
    <row r="7734" spans="1:7" s="229" customFormat="1" ht="24" customHeight="1" x14ac:dyDescent="0.2">
      <c r="A7734" s="224" t="str">
        <f t="shared" si="2316"/>
        <v/>
      </c>
      <c r="B7734" s="222">
        <f t="shared" si="2317"/>
        <v>0</v>
      </c>
      <c r="C7734" s="223"/>
      <c r="D7734" s="224" t="str">
        <f t="shared" si="2318"/>
        <v/>
      </c>
      <c r="E7734" s="225"/>
      <c r="F7734" s="226">
        <f t="shared" si="2319"/>
        <v>0</v>
      </c>
      <c r="G7734" s="286">
        <f t="shared" si="2320"/>
        <v>0</v>
      </c>
    </row>
    <row r="7735" spans="1:7" s="229" customFormat="1" ht="24" customHeight="1" x14ac:dyDescent="0.2">
      <c r="A7735" s="224" t="str">
        <f t="shared" si="2316"/>
        <v/>
      </c>
      <c r="B7735" s="222">
        <f t="shared" si="2317"/>
        <v>0</v>
      </c>
      <c r="C7735" s="223"/>
      <c r="D7735" s="224" t="str">
        <f t="shared" si="2318"/>
        <v/>
      </c>
      <c r="E7735" s="225"/>
      <c r="F7735" s="226">
        <f t="shared" si="2319"/>
        <v>0</v>
      </c>
      <c r="G7735" s="286">
        <f t="shared" si="2320"/>
        <v>0</v>
      </c>
    </row>
    <row r="7736" spans="1:7" ht="24" customHeight="1" x14ac:dyDescent="0.2">
      <c r="A7736" s="287"/>
      <c r="D7736" s="97"/>
      <c r="E7736" s="98"/>
      <c r="F7736" s="273" t="s">
        <v>32</v>
      </c>
      <c r="G7736" s="288">
        <f>SUBTOTAL(9,G7728:G7735)</f>
        <v>0</v>
      </c>
    </row>
    <row r="7737" spans="1:7" ht="24" customHeight="1" x14ac:dyDescent="0.2">
      <c r="A7737" s="287"/>
      <c r="C7737" s="107" t="s">
        <v>606</v>
      </c>
      <c r="D7737" s="97"/>
      <c r="E7737" s="98"/>
      <c r="G7737" s="289"/>
    </row>
    <row r="7738" spans="1:7" s="229" customFormat="1" ht="24" customHeight="1" x14ac:dyDescent="0.2">
      <c r="A7738" s="224" t="str">
        <f t="shared" ref="A7738:A7746" si="2321">IFERROR(VLOOKUP(C7738,Tabla_Insumos,4,FALSE),"")</f>
        <v/>
      </c>
      <c r="B7738" s="222" t="str">
        <f t="shared" ref="B7738:B7746" si="2322">IFERROR(VLOOKUP(C7738,Tabla_Insumos,5,FALSE),"")</f>
        <v/>
      </c>
      <c r="C7738" s="223"/>
      <c r="D7738" s="224" t="str">
        <f t="shared" ref="D7738:D7746" si="2323">IFERROR(VLOOKUP(C7738,Tabla_Insumos,2,FALSE),"")</f>
        <v/>
      </c>
      <c r="E7738" s="225"/>
      <c r="F7738" s="226">
        <f t="shared" ref="F7738:F7746" si="2324">IFERROR(VLOOKUP(C7738,Tabla_Insumos,3,FALSE),0)</f>
        <v>0</v>
      </c>
      <c r="G7738" s="286">
        <f t="shared" ref="G7738:G7746" si="2325">ROUND(E7738*F7738,2)</f>
        <v>0</v>
      </c>
    </row>
    <row r="7739" spans="1:7" s="229" customFormat="1" ht="24" customHeight="1" x14ac:dyDescent="0.2">
      <c r="A7739" s="224" t="str">
        <f t="shared" si="2321"/>
        <v/>
      </c>
      <c r="B7739" s="222" t="str">
        <f t="shared" si="2322"/>
        <v/>
      </c>
      <c r="C7739" s="223"/>
      <c r="D7739" s="224" t="str">
        <f t="shared" si="2323"/>
        <v/>
      </c>
      <c r="E7739" s="225"/>
      <c r="F7739" s="226">
        <f t="shared" si="2324"/>
        <v>0</v>
      </c>
      <c r="G7739" s="286">
        <f t="shared" si="2325"/>
        <v>0</v>
      </c>
    </row>
    <row r="7740" spans="1:7" s="229" customFormat="1" ht="24" customHeight="1" x14ac:dyDescent="0.2">
      <c r="A7740" s="224" t="str">
        <f t="shared" si="2321"/>
        <v/>
      </c>
      <c r="B7740" s="222" t="str">
        <f t="shared" si="2322"/>
        <v/>
      </c>
      <c r="C7740" s="223"/>
      <c r="D7740" s="224" t="str">
        <f t="shared" si="2323"/>
        <v/>
      </c>
      <c r="E7740" s="225"/>
      <c r="F7740" s="226">
        <f t="shared" si="2324"/>
        <v>0</v>
      </c>
      <c r="G7740" s="286">
        <f t="shared" si="2325"/>
        <v>0</v>
      </c>
    </row>
    <row r="7741" spans="1:7" s="229" customFormat="1" ht="24" customHeight="1" x14ac:dyDescent="0.2">
      <c r="A7741" s="224" t="str">
        <f t="shared" si="2321"/>
        <v/>
      </c>
      <c r="B7741" s="222" t="str">
        <f t="shared" si="2322"/>
        <v/>
      </c>
      <c r="C7741" s="223"/>
      <c r="D7741" s="224" t="str">
        <f t="shared" si="2323"/>
        <v/>
      </c>
      <c r="E7741" s="225"/>
      <c r="F7741" s="226">
        <f t="shared" si="2324"/>
        <v>0</v>
      </c>
      <c r="G7741" s="286">
        <f t="shared" si="2325"/>
        <v>0</v>
      </c>
    </row>
    <row r="7742" spans="1:7" s="229" customFormat="1" ht="24" customHeight="1" x14ac:dyDescent="0.2">
      <c r="A7742" s="224" t="str">
        <f t="shared" si="2321"/>
        <v/>
      </c>
      <c r="B7742" s="222" t="str">
        <f t="shared" si="2322"/>
        <v/>
      </c>
      <c r="C7742" s="223"/>
      <c r="D7742" s="224" t="str">
        <f t="shared" si="2323"/>
        <v/>
      </c>
      <c r="E7742" s="225"/>
      <c r="F7742" s="226">
        <f t="shared" si="2324"/>
        <v>0</v>
      </c>
      <c r="G7742" s="286">
        <f t="shared" si="2325"/>
        <v>0</v>
      </c>
    </row>
    <row r="7743" spans="1:7" s="229" customFormat="1" ht="24" customHeight="1" x14ac:dyDescent="0.2">
      <c r="A7743" s="224" t="str">
        <f t="shared" si="2321"/>
        <v/>
      </c>
      <c r="B7743" s="222" t="str">
        <f t="shared" si="2322"/>
        <v/>
      </c>
      <c r="C7743" s="223"/>
      <c r="D7743" s="224" t="str">
        <f t="shared" si="2323"/>
        <v/>
      </c>
      <c r="E7743" s="225"/>
      <c r="F7743" s="226">
        <f t="shared" si="2324"/>
        <v>0</v>
      </c>
      <c r="G7743" s="286">
        <f t="shared" si="2325"/>
        <v>0</v>
      </c>
    </row>
    <row r="7744" spans="1:7" s="229" customFormat="1" ht="24" customHeight="1" x14ac:dyDescent="0.2">
      <c r="A7744" s="224" t="str">
        <f t="shared" si="2321"/>
        <v/>
      </c>
      <c r="B7744" s="222" t="str">
        <f t="shared" si="2322"/>
        <v/>
      </c>
      <c r="C7744" s="223"/>
      <c r="D7744" s="224" t="str">
        <f t="shared" si="2323"/>
        <v/>
      </c>
      <c r="E7744" s="225"/>
      <c r="F7744" s="226">
        <f t="shared" si="2324"/>
        <v>0</v>
      </c>
      <c r="G7744" s="286">
        <f t="shared" si="2325"/>
        <v>0</v>
      </c>
    </row>
    <row r="7745" spans="1:123" s="229" customFormat="1" ht="24" customHeight="1" x14ac:dyDescent="0.2">
      <c r="A7745" s="224" t="str">
        <f t="shared" si="2321"/>
        <v/>
      </c>
      <c r="B7745" s="222" t="str">
        <f t="shared" si="2322"/>
        <v/>
      </c>
      <c r="C7745" s="223"/>
      <c r="D7745" s="224" t="str">
        <f t="shared" si="2323"/>
        <v/>
      </c>
      <c r="E7745" s="225"/>
      <c r="F7745" s="226">
        <f t="shared" si="2324"/>
        <v>0</v>
      </c>
      <c r="G7745" s="286">
        <f t="shared" si="2325"/>
        <v>0</v>
      </c>
    </row>
    <row r="7746" spans="1:123" s="229" customFormat="1" ht="24" customHeight="1" x14ac:dyDescent="0.2">
      <c r="A7746" s="224" t="str">
        <f t="shared" si="2321"/>
        <v/>
      </c>
      <c r="B7746" s="222" t="str">
        <f t="shared" si="2322"/>
        <v/>
      </c>
      <c r="C7746" s="223"/>
      <c r="D7746" s="224" t="str">
        <f t="shared" si="2323"/>
        <v/>
      </c>
      <c r="E7746" s="225"/>
      <c r="F7746" s="226">
        <f t="shared" si="2324"/>
        <v>0</v>
      </c>
      <c r="G7746" s="286">
        <f t="shared" si="2325"/>
        <v>0</v>
      </c>
    </row>
    <row r="7747" spans="1:123" ht="24" customHeight="1" x14ac:dyDescent="0.2">
      <c r="A7747" s="290"/>
      <c r="B7747" s="97"/>
      <c r="D7747" s="97"/>
      <c r="E7747" s="98"/>
      <c r="F7747" s="273" t="s">
        <v>33</v>
      </c>
      <c r="G7747" s="288">
        <f>SUBTOTAL(9,G7738:G7746)</f>
        <v>0</v>
      </c>
    </row>
    <row r="7748" spans="1:123" ht="24" customHeight="1" x14ac:dyDescent="0.2">
      <c r="A7748" s="291"/>
      <c r="B7748" s="97"/>
      <c r="D7748" s="97"/>
      <c r="E7748" s="98"/>
      <c r="G7748" s="289"/>
    </row>
    <row r="7749" spans="1:123" ht="24" customHeight="1" x14ac:dyDescent="0.2">
      <c r="A7749" s="292" t="str">
        <f>B7707</f>
        <v/>
      </c>
      <c r="B7749" s="293" t="str">
        <f>C7707</f>
        <v/>
      </c>
      <c r="C7749" s="104"/>
      <c r="D7749" s="104" t="s">
        <v>34</v>
      </c>
      <c r="E7749" s="105"/>
      <c r="F7749" s="295" t="s">
        <v>35</v>
      </c>
      <c r="G7749" s="294">
        <f>SUBTOTAL(9,G7712:G7748)</f>
        <v>0</v>
      </c>
    </row>
    <row r="7751" spans="1:123" ht="24" customHeight="1" x14ac:dyDescent="0.2">
      <c r="A7751" s="274" t="s">
        <v>37</v>
      </c>
      <c r="B7751" s="275"/>
      <c r="C7751" s="275"/>
      <c r="D7751" s="275"/>
      <c r="E7751" s="275"/>
      <c r="F7751" s="275"/>
      <c r="G7751" s="276"/>
    </row>
    <row r="7752" spans="1:123" ht="24" customHeight="1" x14ac:dyDescent="0.2">
      <c r="A7752" s="277" t="s">
        <v>602</v>
      </c>
      <c r="B7752" s="93" t="str">
        <f>Comitente</f>
        <v>DIRECCION PROVINCIAL DE ESPACIOS VERDES</v>
      </c>
      <c r="C7752" s="89"/>
      <c r="D7752" s="94"/>
      <c r="E7752" s="94"/>
      <c r="F7752" s="95"/>
      <c r="G7752" s="278"/>
    </row>
    <row r="7753" spans="1:123" ht="24" customHeight="1" x14ac:dyDescent="0.2">
      <c r="A7753" s="277" t="s">
        <v>603</v>
      </c>
      <c r="B7753" s="93">
        <f>Contratista</f>
        <v>0</v>
      </c>
      <c r="C7753" s="90"/>
      <c r="D7753" s="90"/>
      <c r="E7753" s="90"/>
      <c r="F7753" s="96"/>
      <c r="G7753" s="279"/>
    </row>
    <row r="7754" spans="1:123" ht="24" customHeight="1" x14ac:dyDescent="0.2">
      <c r="A7754" s="277" t="s">
        <v>24</v>
      </c>
      <c r="B7754" s="93" t="str">
        <f>Obra</f>
        <v>MANTENIMIENTO DEL ÁREA VERDE Y SISITEMA DE RIEGO DEL 
PARQUE BELGRANO E INFINITO POR DESCUBRIR - RENGLON 3</v>
      </c>
      <c r="C7754" s="90"/>
      <c r="D7754" s="90"/>
      <c r="E7754" s="90"/>
      <c r="F7754" s="96" t="s">
        <v>38</v>
      </c>
      <c r="G7754" s="280">
        <f>Fecha_Base</f>
        <v>44908</v>
      </c>
    </row>
    <row r="7755" spans="1:123" ht="24" customHeight="1" x14ac:dyDescent="0.2">
      <c r="A7755" s="281" t="s">
        <v>601</v>
      </c>
      <c r="B7755" s="91" t="str">
        <f>Ubicación</f>
        <v>CAPITAL</v>
      </c>
      <c r="C7755" s="91"/>
      <c r="D7755" s="97"/>
      <c r="E7755" s="98"/>
      <c r="G7755" s="282"/>
    </row>
    <row r="7756" spans="1:123" ht="24" customHeight="1" x14ac:dyDescent="0.2">
      <c r="A7756" s="281" t="s">
        <v>39</v>
      </c>
      <c r="B7756" s="100" t="str">
        <f>IFERROR(VALUE(LEFT(B7757,FIND(".",B7757)-1)),"")</f>
        <v/>
      </c>
      <c r="C7756" s="92" t="str">
        <f>IFERROR(VLOOKUP(B7756,Tabla_CyP,2,FALSE),"")</f>
        <v/>
      </c>
      <c r="E7756" s="98"/>
      <c r="G7756" s="282"/>
    </row>
    <row r="7757" spans="1:123" ht="24" customHeight="1" x14ac:dyDescent="0.2">
      <c r="A7757" s="281" t="s">
        <v>25</v>
      </c>
      <c r="B7757" s="101" t="str">
        <f>IFERROR(VLOOKUP(COUNTIF($A$1:A7757,"ANALISIS DE PRECIOS"),Tabla_NumeroItem,2,FALSE),"")</f>
        <v/>
      </c>
      <c r="C7757" s="92" t="str">
        <f>IFERROR(VLOOKUP(B7757,Tabla_CyP,2,FALSE),"")</f>
        <v/>
      </c>
      <c r="D7757" s="97"/>
      <c r="E7757" s="98"/>
      <c r="F7757" s="96" t="s">
        <v>26</v>
      </c>
      <c r="G7757" s="283" t="str">
        <f>IFERROR(VLOOKUP(B7757,Tabla_CyP,4,FALSE),"")</f>
        <v/>
      </c>
    </row>
    <row r="7758" spans="1:123" ht="24" customHeight="1" x14ac:dyDescent="0.2">
      <c r="A7758" s="281"/>
      <c r="B7758" s="91"/>
      <c r="D7758" s="97"/>
      <c r="E7758" s="98"/>
      <c r="G7758" s="282"/>
    </row>
    <row r="7759" spans="1:123" ht="24" customHeight="1" x14ac:dyDescent="0.2">
      <c r="A7759" s="331" t="s">
        <v>507</v>
      </c>
      <c r="B7759" s="332"/>
      <c r="C7759" s="333" t="s">
        <v>0</v>
      </c>
      <c r="D7759" s="333" t="s">
        <v>27</v>
      </c>
      <c r="E7759" s="335" t="s">
        <v>28</v>
      </c>
      <c r="F7759" s="337" t="s">
        <v>29</v>
      </c>
      <c r="G7759" s="337" t="s">
        <v>30</v>
      </c>
    </row>
    <row r="7760" spans="1:123" s="97" customFormat="1" ht="24" customHeight="1" x14ac:dyDescent="0.2">
      <c r="A7760" s="102" t="s">
        <v>508</v>
      </c>
      <c r="B7760" s="102" t="s">
        <v>509</v>
      </c>
      <c r="C7760" s="334"/>
      <c r="D7760" s="334"/>
      <c r="E7760" s="336"/>
      <c r="F7760" s="338"/>
      <c r="G7760" s="338"/>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284"/>
      <c r="B7761" s="103"/>
      <c r="C7761" s="143" t="s">
        <v>604</v>
      </c>
      <c r="D7761" s="104"/>
      <c r="E7761" s="105"/>
      <c r="F7761" s="106"/>
      <c r="G7761" s="285"/>
    </row>
    <row r="7762" spans="1:7" s="229" customFormat="1" ht="24" customHeight="1" x14ac:dyDescent="0.2">
      <c r="A7762" s="224" t="str">
        <f t="shared" ref="A7762:A7775" si="2326">IFERROR(VLOOKUP(C7762,Tabla_Insumos,4,FALSE),"")</f>
        <v/>
      </c>
      <c r="B7762" s="222" t="str">
        <f>IFERROR(VLOOKUP(C7762,Tabla_Insumos,5,FALSE),"")</f>
        <v/>
      </c>
      <c r="C7762" s="223"/>
      <c r="D7762" s="224" t="str">
        <f t="shared" ref="D7762:D7775" si="2327">IFERROR(VLOOKUP(C7762,Tabla_Insumos,2,FALSE),"")</f>
        <v/>
      </c>
      <c r="E7762" s="225"/>
      <c r="F7762" s="226">
        <f t="shared" ref="F7762:F7775" si="2328">IFERROR(VLOOKUP(C7762,Tabla_Insumos,3,FALSE),0)</f>
        <v>0</v>
      </c>
      <c r="G7762" s="286">
        <f>ROUND(E7762*F7762,2)</f>
        <v>0</v>
      </c>
    </row>
    <row r="7763" spans="1:7" s="229" customFormat="1" ht="24" customHeight="1" x14ac:dyDescent="0.2">
      <c r="A7763" s="224" t="str">
        <f t="shared" si="2326"/>
        <v/>
      </c>
      <c r="B7763" s="222" t="str">
        <f t="shared" ref="B7763:B7775" si="2329">IFERROR(VLOOKUP(C7763,Tabla_Insumos,5,FALSE),"")</f>
        <v/>
      </c>
      <c r="C7763" s="223"/>
      <c r="D7763" s="224" t="str">
        <f t="shared" si="2327"/>
        <v/>
      </c>
      <c r="E7763" s="225"/>
      <c r="F7763" s="226">
        <f t="shared" si="2328"/>
        <v>0</v>
      </c>
      <c r="G7763" s="286">
        <f t="shared" ref="G7763:G7775" si="2330">ROUND(E7763*F7763,2)</f>
        <v>0</v>
      </c>
    </row>
    <row r="7764" spans="1:7" s="229" customFormat="1" ht="24" customHeight="1" x14ac:dyDescent="0.2">
      <c r="A7764" s="224" t="str">
        <f t="shared" si="2326"/>
        <v/>
      </c>
      <c r="B7764" s="222" t="str">
        <f t="shared" si="2329"/>
        <v/>
      </c>
      <c r="C7764" s="223"/>
      <c r="D7764" s="224" t="str">
        <f t="shared" si="2327"/>
        <v/>
      </c>
      <c r="E7764" s="225"/>
      <c r="F7764" s="226">
        <f t="shared" si="2328"/>
        <v>0</v>
      </c>
      <c r="G7764" s="286">
        <f t="shared" si="2330"/>
        <v>0</v>
      </c>
    </row>
    <row r="7765" spans="1:7" s="229" customFormat="1" ht="24" customHeight="1" x14ac:dyDescent="0.2">
      <c r="A7765" s="224" t="str">
        <f t="shared" si="2326"/>
        <v/>
      </c>
      <c r="B7765" s="222" t="str">
        <f t="shared" si="2329"/>
        <v/>
      </c>
      <c r="C7765" s="223"/>
      <c r="D7765" s="224" t="str">
        <f t="shared" si="2327"/>
        <v/>
      </c>
      <c r="E7765" s="225"/>
      <c r="F7765" s="226">
        <f t="shared" si="2328"/>
        <v>0</v>
      </c>
      <c r="G7765" s="286">
        <f t="shared" si="2330"/>
        <v>0</v>
      </c>
    </row>
    <row r="7766" spans="1:7" s="229" customFormat="1" ht="24" customHeight="1" x14ac:dyDescent="0.2">
      <c r="A7766" s="224" t="str">
        <f t="shared" si="2326"/>
        <v/>
      </c>
      <c r="B7766" s="222" t="str">
        <f t="shared" si="2329"/>
        <v/>
      </c>
      <c r="C7766" s="223"/>
      <c r="D7766" s="224" t="str">
        <f t="shared" si="2327"/>
        <v/>
      </c>
      <c r="E7766" s="225"/>
      <c r="F7766" s="226">
        <f t="shared" si="2328"/>
        <v>0</v>
      </c>
      <c r="G7766" s="286">
        <f t="shared" si="2330"/>
        <v>0</v>
      </c>
    </row>
    <row r="7767" spans="1:7" s="229" customFormat="1" ht="24" customHeight="1" x14ac:dyDescent="0.2">
      <c r="A7767" s="224" t="str">
        <f t="shared" si="2326"/>
        <v/>
      </c>
      <c r="B7767" s="222" t="str">
        <f t="shared" si="2329"/>
        <v/>
      </c>
      <c r="C7767" s="223"/>
      <c r="D7767" s="224" t="str">
        <f t="shared" si="2327"/>
        <v/>
      </c>
      <c r="E7767" s="225"/>
      <c r="F7767" s="226">
        <f t="shared" si="2328"/>
        <v>0</v>
      </c>
      <c r="G7767" s="286">
        <f t="shared" si="2330"/>
        <v>0</v>
      </c>
    </row>
    <row r="7768" spans="1:7" s="229" customFormat="1" ht="24" customHeight="1" x14ac:dyDescent="0.2">
      <c r="A7768" s="224" t="str">
        <f t="shared" si="2326"/>
        <v/>
      </c>
      <c r="B7768" s="222" t="str">
        <f t="shared" si="2329"/>
        <v/>
      </c>
      <c r="C7768" s="223"/>
      <c r="D7768" s="224" t="str">
        <f t="shared" si="2327"/>
        <v/>
      </c>
      <c r="E7768" s="225"/>
      <c r="F7768" s="226">
        <f t="shared" si="2328"/>
        <v>0</v>
      </c>
      <c r="G7768" s="286">
        <f t="shared" si="2330"/>
        <v>0</v>
      </c>
    </row>
    <row r="7769" spans="1:7" s="229" customFormat="1" ht="24" customHeight="1" x14ac:dyDescent="0.2">
      <c r="A7769" s="224" t="str">
        <f t="shared" si="2326"/>
        <v/>
      </c>
      <c r="B7769" s="222" t="str">
        <f t="shared" si="2329"/>
        <v/>
      </c>
      <c r="C7769" s="223"/>
      <c r="D7769" s="224" t="str">
        <f t="shared" si="2327"/>
        <v/>
      </c>
      <c r="E7769" s="225"/>
      <c r="F7769" s="226">
        <f t="shared" si="2328"/>
        <v>0</v>
      </c>
      <c r="G7769" s="286">
        <f t="shared" si="2330"/>
        <v>0</v>
      </c>
    </row>
    <row r="7770" spans="1:7" s="229" customFormat="1" ht="24" customHeight="1" x14ac:dyDescent="0.2">
      <c r="A7770" s="224" t="str">
        <f t="shared" si="2326"/>
        <v/>
      </c>
      <c r="B7770" s="222" t="str">
        <f t="shared" si="2329"/>
        <v/>
      </c>
      <c r="C7770" s="223"/>
      <c r="D7770" s="224" t="str">
        <f t="shared" si="2327"/>
        <v/>
      </c>
      <c r="E7770" s="225"/>
      <c r="F7770" s="226">
        <f t="shared" si="2328"/>
        <v>0</v>
      </c>
      <c r="G7770" s="286">
        <f t="shared" si="2330"/>
        <v>0</v>
      </c>
    </row>
    <row r="7771" spans="1:7" s="229" customFormat="1" ht="24" customHeight="1" x14ac:dyDescent="0.2">
      <c r="A7771" s="224" t="str">
        <f t="shared" si="2326"/>
        <v/>
      </c>
      <c r="B7771" s="222" t="str">
        <f t="shared" si="2329"/>
        <v/>
      </c>
      <c r="C7771" s="223"/>
      <c r="D7771" s="224" t="str">
        <f t="shared" si="2327"/>
        <v/>
      </c>
      <c r="E7771" s="225"/>
      <c r="F7771" s="226">
        <f t="shared" si="2328"/>
        <v>0</v>
      </c>
      <c r="G7771" s="286">
        <f t="shared" si="2330"/>
        <v>0</v>
      </c>
    </row>
    <row r="7772" spans="1:7" s="229" customFormat="1" ht="24" customHeight="1" x14ac:dyDescent="0.2">
      <c r="A7772" s="224" t="str">
        <f t="shared" si="2326"/>
        <v/>
      </c>
      <c r="B7772" s="222" t="str">
        <f t="shared" si="2329"/>
        <v/>
      </c>
      <c r="C7772" s="223"/>
      <c r="D7772" s="224" t="str">
        <f t="shared" si="2327"/>
        <v/>
      </c>
      <c r="E7772" s="225"/>
      <c r="F7772" s="226">
        <f t="shared" si="2328"/>
        <v>0</v>
      </c>
      <c r="G7772" s="286">
        <f t="shared" si="2330"/>
        <v>0</v>
      </c>
    </row>
    <row r="7773" spans="1:7" s="229" customFormat="1" ht="24" customHeight="1" x14ac:dyDescent="0.2">
      <c r="A7773" s="224" t="str">
        <f t="shared" si="2326"/>
        <v/>
      </c>
      <c r="B7773" s="222" t="str">
        <f t="shared" si="2329"/>
        <v/>
      </c>
      <c r="C7773" s="223"/>
      <c r="D7773" s="224" t="str">
        <f t="shared" si="2327"/>
        <v/>
      </c>
      <c r="E7773" s="225"/>
      <c r="F7773" s="226">
        <f t="shared" si="2328"/>
        <v>0</v>
      </c>
      <c r="G7773" s="286">
        <f t="shared" si="2330"/>
        <v>0</v>
      </c>
    </row>
    <row r="7774" spans="1:7" s="229" customFormat="1" ht="24" customHeight="1" x14ac:dyDescent="0.2">
      <c r="A7774" s="224" t="str">
        <f t="shared" si="2326"/>
        <v/>
      </c>
      <c r="B7774" s="222" t="str">
        <f t="shared" si="2329"/>
        <v/>
      </c>
      <c r="C7774" s="223"/>
      <c r="D7774" s="224" t="str">
        <f t="shared" si="2327"/>
        <v/>
      </c>
      <c r="E7774" s="225"/>
      <c r="F7774" s="226">
        <f t="shared" si="2328"/>
        <v>0</v>
      </c>
      <c r="G7774" s="286">
        <f t="shared" si="2330"/>
        <v>0</v>
      </c>
    </row>
    <row r="7775" spans="1:7" s="229" customFormat="1" ht="24" customHeight="1" x14ac:dyDescent="0.2">
      <c r="A7775" s="224" t="str">
        <f t="shared" si="2326"/>
        <v/>
      </c>
      <c r="B7775" s="222" t="str">
        <f t="shared" si="2329"/>
        <v/>
      </c>
      <c r="C7775" s="223"/>
      <c r="D7775" s="224" t="str">
        <f t="shared" si="2327"/>
        <v/>
      </c>
      <c r="E7775" s="225"/>
      <c r="F7775" s="227">
        <f t="shared" si="2328"/>
        <v>0</v>
      </c>
      <c r="G7775" s="286">
        <f t="shared" si="2330"/>
        <v>0</v>
      </c>
    </row>
    <row r="7776" spans="1:7" ht="24" customHeight="1" x14ac:dyDescent="0.2">
      <c r="A7776" s="287"/>
      <c r="D7776" s="97"/>
      <c r="E7776" s="98"/>
      <c r="F7776" s="273" t="s">
        <v>31</v>
      </c>
      <c r="G7776" s="288">
        <f>SUBTOTAL(9,G7762:G7775)</f>
        <v>0</v>
      </c>
    </row>
    <row r="7777" spans="1:7" ht="24" customHeight="1" x14ac:dyDescent="0.2">
      <c r="A7777" s="287"/>
      <c r="C7777" s="107" t="s">
        <v>605</v>
      </c>
      <c r="D7777" s="97"/>
      <c r="E7777" s="98"/>
      <c r="G7777" s="289"/>
    </row>
    <row r="7778" spans="1:7" s="229" customFormat="1" ht="24" customHeight="1" x14ac:dyDescent="0.2">
      <c r="A7778" s="224" t="str">
        <f t="shared" ref="A7778:A7785" si="2331">IFERROR(VLOOKUP(C7778,Tabla_Insumos,4,FALSE),"")</f>
        <v/>
      </c>
      <c r="B7778" s="222">
        <f t="shared" ref="B7778:B7785" si="2332">IFERROR(VLOOKUP(A7778,Tabla_Indices,5,FALSE),"")</f>
        <v>0</v>
      </c>
      <c r="C7778" s="223"/>
      <c r="D7778" s="224" t="str">
        <f t="shared" ref="D7778:D7785" si="2333">IFERROR(VLOOKUP(C7778,Tabla_Insumos,2,FALSE),"")</f>
        <v/>
      </c>
      <c r="E7778" s="225"/>
      <c r="F7778" s="228">
        <f t="shared" ref="F7778:F7785" si="2334">IFERROR(VLOOKUP(C7778,Tabla_Insumos,3,FALSE),0)</f>
        <v>0</v>
      </c>
      <c r="G7778" s="286">
        <f>ROUND(E7778*F7778,2)</f>
        <v>0</v>
      </c>
    </row>
    <row r="7779" spans="1:7" s="229" customFormat="1" ht="24" customHeight="1" x14ac:dyDescent="0.2">
      <c r="A7779" s="224" t="str">
        <f t="shared" si="2331"/>
        <v/>
      </c>
      <c r="B7779" s="222">
        <f t="shared" si="2332"/>
        <v>0</v>
      </c>
      <c r="C7779" s="223"/>
      <c r="D7779" s="224" t="str">
        <f t="shared" si="2333"/>
        <v/>
      </c>
      <c r="E7779" s="225"/>
      <c r="F7779" s="228">
        <f t="shared" si="2334"/>
        <v>0</v>
      </c>
      <c r="G7779" s="286">
        <f>ROUND(E7779*F7779,2)</f>
        <v>0</v>
      </c>
    </row>
    <row r="7780" spans="1:7" s="229" customFormat="1" ht="24" customHeight="1" x14ac:dyDescent="0.2">
      <c r="A7780" s="224" t="str">
        <f t="shared" si="2331"/>
        <v/>
      </c>
      <c r="B7780" s="222">
        <f t="shared" si="2332"/>
        <v>0</v>
      </c>
      <c r="C7780" s="223"/>
      <c r="D7780" s="224" t="str">
        <f t="shared" si="2333"/>
        <v/>
      </c>
      <c r="E7780" s="225"/>
      <c r="F7780" s="228">
        <f t="shared" si="2334"/>
        <v>0</v>
      </c>
      <c r="G7780" s="286">
        <f t="shared" ref="G7780:G7785" si="2335">ROUND(E7780*F7780,2)</f>
        <v>0</v>
      </c>
    </row>
    <row r="7781" spans="1:7" s="229" customFormat="1" ht="24" customHeight="1" x14ac:dyDescent="0.2">
      <c r="A7781" s="224" t="str">
        <f t="shared" si="2331"/>
        <v/>
      </c>
      <c r="B7781" s="222">
        <f t="shared" si="2332"/>
        <v>0</v>
      </c>
      <c r="C7781" s="223"/>
      <c r="D7781" s="224" t="str">
        <f t="shared" si="2333"/>
        <v/>
      </c>
      <c r="E7781" s="225"/>
      <c r="F7781" s="228">
        <f t="shared" si="2334"/>
        <v>0</v>
      </c>
      <c r="G7781" s="286">
        <f t="shared" si="2335"/>
        <v>0</v>
      </c>
    </row>
    <row r="7782" spans="1:7" s="229" customFormat="1" ht="24" customHeight="1" x14ac:dyDescent="0.2">
      <c r="A7782" s="224" t="str">
        <f t="shared" si="2331"/>
        <v/>
      </c>
      <c r="B7782" s="222">
        <f t="shared" si="2332"/>
        <v>0</v>
      </c>
      <c r="C7782" s="223"/>
      <c r="D7782" s="224" t="str">
        <f t="shared" si="2333"/>
        <v/>
      </c>
      <c r="E7782" s="225"/>
      <c r="F7782" s="226">
        <f t="shared" si="2334"/>
        <v>0</v>
      </c>
      <c r="G7782" s="286">
        <f t="shared" si="2335"/>
        <v>0</v>
      </c>
    </row>
    <row r="7783" spans="1:7" s="229" customFormat="1" ht="24" customHeight="1" x14ac:dyDescent="0.2">
      <c r="A7783" s="224" t="str">
        <f t="shared" si="2331"/>
        <v/>
      </c>
      <c r="B7783" s="222">
        <f t="shared" si="2332"/>
        <v>0</v>
      </c>
      <c r="C7783" s="223"/>
      <c r="D7783" s="224" t="str">
        <f t="shared" si="2333"/>
        <v/>
      </c>
      <c r="E7783" s="225"/>
      <c r="F7783" s="226">
        <f t="shared" si="2334"/>
        <v>0</v>
      </c>
      <c r="G7783" s="286">
        <f t="shared" si="2335"/>
        <v>0</v>
      </c>
    </row>
    <row r="7784" spans="1:7" s="229" customFormat="1" ht="24" customHeight="1" x14ac:dyDescent="0.2">
      <c r="A7784" s="224" t="str">
        <f t="shared" si="2331"/>
        <v/>
      </c>
      <c r="B7784" s="222">
        <f t="shared" si="2332"/>
        <v>0</v>
      </c>
      <c r="C7784" s="223"/>
      <c r="D7784" s="224" t="str">
        <f t="shared" si="2333"/>
        <v/>
      </c>
      <c r="E7784" s="225"/>
      <c r="F7784" s="226">
        <f t="shared" si="2334"/>
        <v>0</v>
      </c>
      <c r="G7784" s="286">
        <f t="shared" si="2335"/>
        <v>0</v>
      </c>
    </row>
    <row r="7785" spans="1:7" s="229" customFormat="1" ht="24" customHeight="1" x14ac:dyDescent="0.2">
      <c r="A7785" s="224" t="str">
        <f t="shared" si="2331"/>
        <v/>
      </c>
      <c r="B7785" s="222">
        <f t="shared" si="2332"/>
        <v>0</v>
      </c>
      <c r="C7785" s="223"/>
      <c r="D7785" s="224" t="str">
        <f t="shared" si="2333"/>
        <v/>
      </c>
      <c r="E7785" s="225"/>
      <c r="F7785" s="226">
        <f t="shared" si="2334"/>
        <v>0</v>
      </c>
      <c r="G7785" s="286">
        <f t="shared" si="2335"/>
        <v>0</v>
      </c>
    </row>
    <row r="7786" spans="1:7" ht="24" customHeight="1" x14ac:dyDescent="0.2">
      <c r="A7786" s="287"/>
      <c r="D7786" s="97"/>
      <c r="E7786" s="98"/>
      <c r="F7786" s="273" t="s">
        <v>32</v>
      </c>
      <c r="G7786" s="288">
        <f>SUBTOTAL(9,G7778:G7785)</f>
        <v>0</v>
      </c>
    </row>
    <row r="7787" spans="1:7" ht="24" customHeight="1" x14ac:dyDescent="0.2">
      <c r="A7787" s="287"/>
      <c r="C7787" s="107" t="s">
        <v>606</v>
      </c>
      <c r="D7787" s="97"/>
      <c r="E7787" s="98"/>
      <c r="G7787" s="289"/>
    </row>
    <row r="7788" spans="1:7" s="229" customFormat="1" ht="24" customHeight="1" x14ac:dyDescent="0.2">
      <c r="A7788" s="224" t="str">
        <f t="shared" ref="A7788:A7796" si="2336">IFERROR(VLOOKUP(C7788,Tabla_Insumos,4,FALSE),"")</f>
        <v/>
      </c>
      <c r="B7788" s="222" t="str">
        <f t="shared" ref="B7788:B7796" si="2337">IFERROR(VLOOKUP(C7788,Tabla_Insumos,5,FALSE),"")</f>
        <v/>
      </c>
      <c r="C7788" s="223"/>
      <c r="D7788" s="224" t="str">
        <f t="shared" ref="D7788:D7796" si="2338">IFERROR(VLOOKUP(C7788,Tabla_Insumos,2,FALSE),"")</f>
        <v/>
      </c>
      <c r="E7788" s="225"/>
      <c r="F7788" s="226">
        <f t="shared" ref="F7788:F7796" si="2339">IFERROR(VLOOKUP(C7788,Tabla_Insumos,3,FALSE),0)</f>
        <v>0</v>
      </c>
      <c r="G7788" s="286">
        <f t="shared" ref="G7788:G7796" si="2340">ROUND(E7788*F7788,2)</f>
        <v>0</v>
      </c>
    </row>
    <row r="7789" spans="1:7" s="229" customFormat="1" ht="24" customHeight="1" x14ac:dyDescent="0.2">
      <c r="A7789" s="224" t="str">
        <f t="shared" si="2336"/>
        <v/>
      </c>
      <c r="B7789" s="222" t="str">
        <f t="shared" si="2337"/>
        <v/>
      </c>
      <c r="C7789" s="223"/>
      <c r="D7789" s="224" t="str">
        <f t="shared" si="2338"/>
        <v/>
      </c>
      <c r="E7789" s="225"/>
      <c r="F7789" s="226">
        <f t="shared" si="2339"/>
        <v>0</v>
      </c>
      <c r="G7789" s="286">
        <f t="shared" si="2340"/>
        <v>0</v>
      </c>
    </row>
    <row r="7790" spans="1:7" s="229" customFormat="1" ht="24" customHeight="1" x14ac:dyDescent="0.2">
      <c r="A7790" s="224" t="str">
        <f t="shared" si="2336"/>
        <v/>
      </c>
      <c r="B7790" s="222" t="str">
        <f t="shared" si="2337"/>
        <v/>
      </c>
      <c r="C7790" s="223"/>
      <c r="D7790" s="224" t="str">
        <f t="shared" si="2338"/>
        <v/>
      </c>
      <c r="E7790" s="225"/>
      <c r="F7790" s="226">
        <f t="shared" si="2339"/>
        <v>0</v>
      </c>
      <c r="G7790" s="286">
        <f t="shared" si="2340"/>
        <v>0</v>
      </c>
    </row>
    <row r="7791" spans="1:7" s="229" customFormat="1" ht="24" customHeight="1" x14ac:dyDescent="0.2">
      <c r="A7791" s="224" t="str">
        <f t="shared" si="2336"/>
        <v/>
      </c>
      <c r="B7791" s="222" t="str">
        <f t="shared" si="2337"/>
        <v/>
      </c>
      <c r="C7791" s="223"/>
      <c r="D7791" s="224" t="str">
        <f t="shared" si="2338"/>
        <v/>
      </c>
      <c r="E7791" s="225"/>
      <c r="F7791" s="226">
        <f t="shared" si="2339"/>
        <v>0</v>
      </c>
      <c r="G7791" s="286">
        <f t="shared" si="2340"/>
        <v>0</v>
      </c>
    </row>
    <row r="7792" spans="1:7" s="229" customFormat="1" ht="24" customHeight="1" x14ac:dyDescent="0.2">
      <c r="A7792" s="224" t="str">
        <f t="shared" si="2336"/>
        <v/>
      </c>
      <c r="B7792" s="222" t="str">
        <f t="shared" si="2337"/>
        <v/>
      </c>
      <c r="C7792" s="223"/>
      <c r="D7792" s="224" t="str">
        <f t="shared" si="2338"/>
        <v/>
      </c>
      <c r="E7792" s="225"/>
      <c r="F7792" s="226">
        <f t="shared" si="2339"/>
        <v>0</v>
      </c>
      <c r="G7792" s="286">
        <f t="shared" si="2340"/>
        <v>0</v>
      </c>
    </row>
    <row r="7793" spans="1:7" s="229" customFormat="1" ht="24" customHeight="1" x14ac:dyDescent="0.2">
      <c r="A7793" s="224" t="str">
        <f t="shared" si="2336"/>
        <v/>
      </c>
      <c r="B7793" s="222" t="str">
        <f t="shared" si="2337"/>
        <v/>
      </c>
      <c r="C7793" s="223"/>
      <c r="D7793" s="224" t="str">
        <f t="shared" si="2338"/>
        <v/>
      </c>
      <c r="E7793" s="225"/>
      <c r="F7793" s="226">
        <f t="shared" si="2339"/>
        <v>0</v>
      </c>
      <c r="G7793" s="286">
        <f t="shared" si="2340"/>
        <v>0</v>
      </c>
    </row>
    <row r="7794" spans="1:7" s="229" customFormat="1" ht="24" customHeight="1" x14ac:dyDescent="0.2">
      <c r="A7794" s="224" t="str">
        <f t="shared" si="2336"/>
        <v/>
      </c>
      <c r="B7794" s="222" t="str">
        <f t="shared" si="2337"/>
        <v/>
      </c>
      <c r="C7794" s="223"/>
      <c r="D7794" s="224" t="str">
        <f t="shared" si="2338"/>
        <v/>
      </c>
      <c r="E7794" s="225"/>
      <c r="F7794" s="226">
        <f t="shared" si="2339"/>
        <v>0</v>
      </c>
      <c r="G7794" s="286">
        <f t="shared" si="2340"/>
        <v>0</v>
      </c>
    </row>
    <row r="7795" spans="1:7" s="229" customFormat="1" ht="24" customHeight="1" x14ac:dyDescent="0.2">
      <c r="A7795" s="224" t="str">
        <f t="shared" si="2336"/>
        <v/>
      </c>
      <c r="B7795" s="222" t="str">
        <f t="shared" si="2337"/>
        <v/>
      </c>
      <c r="C7795" s="223"/>
      <c r="D7795" s="224" t="str">
        <f t="shared" si="2338"/>
        <v/>
      </c>
      <c r="E7795" s="225"/>
      <c r="F7795" s="226">
        <f t="shared" si="2339"/>
        <v>0</v>
      </c>
      <c r="G7795" s="286">
        <f t="shared" si="2340"/>
        <v>0</v>
      </c>
    </row>
    <row r="7796" spans="1:7" s="229" customFormat="1" ht="24" customHeight="1" x14ac:dyDescent="0.2">
      <c r="A7796" s="224" t="str">
        <f t="shared" si="2336"/>
        <v/>
      </c>
      <c r="B7796" s="222" t="str">
        <f t="shared" si="2337"/>
        <v/>
      </c>
      <c r="C7796" s="223"/>
      <c r="D7796" s="224" t="str">
        <f t="shared" si="2338"/>
        <v/>
      </c>
      <c r="E7796" s="225"/>
      <c r="F7796" s="226">
        <f t="shared" si="2339"/>
        <v>0</v>
      </c>
      <c r="G7796" s="286">
        <f t="shared" si="2340"/>
        <v>0</v>
      </c>
    </row>
    <row r="7797" spans="1:7" ht="24" customHeight="1" x14ac:dyDescent="0.2">
      <c r="A7797" s="290"/>
      <c r="B7797" s="97"/>
      <c r="D7797" s="97"/>
      <c r="E7797" s="98"/>
      <c r="F7797" s="273" t="s">
        <v>33</v>
      </c>
      <c r="G7797" s="288">
        <f>SUBTOTAL(9,G7788:G7796)</f>
        <v>0</v>
      </c>
    </row>
    <row r="7798" spans="1:7" ht="24" customHeight="1" x14ac:dyDescent="0.2">
      <c r="A7798" s="291"/>
      <c r="B7798" s="97"/>
      <c r="D7798" s="97"/>
      <c r="E7798" s="98"/>
      <c r="G7798" s="289"/>
    </row>
    <row r="7799" spans="1:7" ht="24" customHeight="1" x14ac:dyDescent="0.2">
      <c r="A7799" s="292" t="str">
        <f>B7757</f>
        <v/>
      </c>
      <c r="B7799" s="293" t="str">
        <f>C7757</f>
        <v/>
      </c>
      <c r="C7799" s="104"/>
      <c r="D7799" s="104" t="s">
        <v>34</v>
      </c>
      <c r="E7799" s="105"/>
      <c r="F7799" s="295" t="s">
        <v>35</v>
      </c>
      <c r="G7799" s="294">
        <f>SUBTOTAL(9,G7762:G7798)</f>
        <v>0</v>
      </c>
    </row>
    <row r="7801" spans="1:7" ht="24" customHeight="1" x14ac:dyDescent="0.2">
      <c r="A7801" s="274" t="s">
        <v>37</v>
      </c>
      <c r="B7801" s="275"/>
      <c r="C7801" s="275"/>
      <c r="D7801" s="275"/>
      <c r="E7801" s="275"/>
      <c r="F7801" s="275"/>
      <c r="G7801" s="276"/>
    </row>
    <row r="7802" spans="1:7" ht="24" customHeight="1" x14ac:dyDescent="0.2">
      <c r="A7802" s="277" t="s">
        <v>602</v>
      </c>
      <c r="B7802" s="93" t="str">
        <f>Comitente</f>
        <v>DIRECCION PROVINCIAL DE ESPACIOS VERDES</v>
      </c>
      <c r="C7802" s="89"/>
      <c r="D7802" s="94"/>
      <c r="E7802" s="94"/>
      <c r="F7802" s="95"/>
      <c r="G7802" s="278"/>
    </row>
    <row r="7803" spans="1:7" ht="24" customHeight="1" x14ac:dyDescent="0.2">
      <c r="A7803" s="277" t="s">
        <v>603</v>
      </c>
      <c r="B7803" s="93">
        <f>Contratista</f>
        <v>0</v>
      </c>
      <c r="C7803" s="90"/>
      <c r="D7803" s="90"/>
      <c r="E7803" s="90"/>
      <c r="F7803" s="96"/>
      <c r="G7803" s="279"/>
    </row>
    <row r="7804" spans="1:7" ht="24" customHeight="1" x14ac:dyDescent="0.2">
      <c r="A7804" s="277" t="s">
        <v>24</v>
      </c>
      <c r="B7804" s="93" t="str">
        <f>Obra</f>
        <v>MANTENIMIENTO DEL ÁREA VERDE Y SISITEMA DE RIEGO DEL 
PARQUE BELGRANO E INFINITO POR DESCUBRIR - RENGLON 3</v>
      </c>
      <c r="C7804" s="90"/>
      <c r="D7804" s="90"/>
      <c r="E7804" s="90"/>
      <c r="F7804" s="96" t="s">
        <v>38</v>
      </c>
      <c r="G7804" s="280">
        <f>Fecha_Base</f>
        <v>44908</v>
      </c>
    </row>
    <row r="7805" spans="1:7" ht="24" customHeight="1" x14ac:dyDescent="0.2">
      <c r="A7805" s="281" t="s">
        <v>601</v>
      </c>
      <c r="B7805" s="91" t="str">
        <f>Ubicación</f>
        <v>CAPITAL</v>
      </c>
      <c r="C7805" s="91"/>
      <c r="D7805" s="97"/>
      <c r="E7805" s="98"/>
      <c r="G7805" s="282"/>
    </row>
    <row r="7806" spans="1:7" ht="24" customHeight="1" x14ac:dyDescent="0.2">
      <c r="A7806" s="281" t="s">
        <v>39</v>
      </c>
      <c r="B7806" s="100" t="str">
        <f>IFERROR(VALUE(LEFT(B7807,FIND(".",B7807)-1)),"")</f>
        <v/>
      </c>
      <c r="C7806" s="92" t="str">
        <f>IFERROR(VLOOKUP(B7806,Tabla_CyP,2,FALSE),"")</f>
        <v/>
      </c>
      <c r="E7806" s="98"/>
      <c r="G7806" s="282"/>
    </row>
    <row r="7807" spans="1:7" ht="24" customHeight="1" x14ac:dyDescent="0.2">
      <c r="A7807" s="281" t="s">
        <v>25</v>
      </c>
      <c r="B7807" s="101" t="str">
        <f>IFERROR(VLOOKUP(COUNTIF($A$1:A7807,"ANALISIS DE PRECIOS"),Tabla_NumeroItem,2,FALSE),"")</f>
        <v/>
      </c>
      <c r="C7807" s="92" t="str">
        <f>IFERROR(VLOOKUP(B7807,Tabla_CyP,2,FALSE),"")</f>
        <v/>
      </c>
      <c r="D7807" s="97"/>
      <c r="E7807" s="98"/>
      <c r="F7807" s="96" t="s">
        <v>26</v>
      </c>
      <c r="G7807" s="283" t="str">
        <f>IFERROR(VLOOKUP(B7807,Tabla_CyP,4,FALSE),"")</f>
        <v/>
      </c>
    </row>
    <row r="7808" spans="1:7" ht="24" customHeight="1" x14ac:dyDescent="0.2">
      <c r="A7808" s="281"/>
      <c r="B7808" s="91"/>
      <c r="D7808" s="97"/>
      <c r="E7808" s="98"/>
      <c r="G7808" s="282"/>
    </row>
    <row r="7809" spans="1:123" ht="24" customHeight="1" x14ac:dyDescent="0.2">
      <c r="A7809" s="331" t="s">
        <v>507</v>
      </c>
      <c r="B7809" s="332"/>
      <c r="C7809" s="333" t="s">
        <v>0</v>
      </c>
      <c r="D7809" s="333" t="s">
        <v>27</v>
      </c>
      <c r="E7809" s="335" t="s">
        <v>28</v>
      </c>
      <c r="F7809" s="337" t="s">
        <v>29</v>
      </c>
      <c r="G7809" s="337" t="s">
        <v>30</v>
      </c>
    </row>
    <row r="7810" spans="1:123" s="97" customFormat="1" ht="24" customHeight="1" x14ac:dyDescent="0.2">
      <c r="A7810" s="102" t="s">
        <v>508</v>
      </c>
      <c r="B7810" s="102" t="s">
        <v>509</v>
      </c>
      <c r="C7810" s="334"/>
      <c r="D7810" s="334"/>
      <c r="E7810" s="336"/>
      <c r="F7810" s="338"/>
      <c r="G7810" s="338"/>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284"/>
      <c r="B7811" s="103"/>
      <c r="C7811" s="143" t="s">
        <v>604</v>
      </c>
      <c r="D7811" s="104"/>
      <c r="E7811" s="105"/>
      <c r="F7811" s="106"/>
      <c r="G7811" s="285"/>
    </row>
    <row r="7812" spans="1:123" s="229" customFormat="1" ht="24" customHeight="1" x14ac:dyDescent="0.2">
      <c r="A7812" s="224" t="str">
        <f t="shared" ref="A7812:A7825" si="2341">IFERROR(VLOOKUP(C7812,Tabla_Insumos,4,FALSE),"")</f>
        <v/>
      </c>
      <c r="B7812" s="222" t="str">
        <f>IFERROR(VLOOKUP(C7812,Tabla_Insumos,5,FALSE),"")</f>
        <v/>
      </c>
      <c r="C7812" s="223"/>
      <c r="D7812" s="224" t="str">
        <f t="shared" ref="D7812:D7825" si="2342">IFERROR(VLOOKUP(C7812,Tabla_Insumos,2,FALSE),"")</f>
        <v/>
      </c>
      <c r="E7812" s="225"/>
      <c r="F7812" s="226">
        <f t="shared" ref="F7812:F7825" si="2343">IFERROR(VLOOKUP(C7812,Tabla_Insumos,3,FALSE),0)</f>
        <v>0</v>
      </c>
      <c r="G7812" s="286">
        <f>ROUND(E7812*F7812,2)</f>
        <v>0</v>
      </c>
    </row>
    <row r="7813" spans="1:123" s="229" customFormat="1" ht="24" customHeight="1" x14ac:dyDescent="0.2">
      <c r="A7813" s="224" t="str">
        <f t="shared" si="2341"/>
        <v/>
      </c>
      <c r="B7813" s="222" t="str">
        <f t="shared" ref="B7813:B7825" si="2344">IFERROR(VLOOKUP(C7813,Tabla_Insumos,5,FALSE),"")</f>
        <v/>
      </c>
      <c r="C7813" s="223"/>
      <c r="D7813" s="224" t="str">
        <f t="shared" si="2342"/>
        <v/>
      </c>
      <c r="E7813" s="225"/>
      <c r="F7813" s="226">
        <f t="shared" si="2343"/>
        <v>0</v>
      </c>
      <c r="G7813" s="286">
        <f t="shared" ref="G7813:G7825" si="2345">ROUND(E7813*F7813,2)</f>
        <v>0</v>
      </c>
    </row>
    <row r="7814" spans="1:123" s="229" customFormat="1" ht="24" customHeight="1" x14ac:dyDescent="0.2">
      <c r="A7814" s="224" t="str">
        <f t="shared" si="2341"/>
        <v/>
      </c>
      <c r="B7814" s="222" t="str">
        <f t="shared" si="2344"/>
        <v/>
      </c>
      <c r="C7814" s="223"/>
      <c r="D7814" s="224" t="str">
        <f t="shared" si="2342"/>
        <v/>
      </c>
      <c r="E7814" s="225"/>
      <c r="F7814" s="226">
        <f t="shared" si="2343"/>
        <v>0</v>
      </c>
      <c r="G7814" s="286">
        <f t="shared" si="2345"/>
        <v>0</v>
      </c>
    </row>
    <row r="7815" spans="1:123" s="229" customFormat="1" ht="24" customHeight="1" x14ac:dyDescent="0.2">
      <c r="A7815" s="224" t="str">
        <f t="shared" si="2341"/>
        <v/>
      </c>
      <c r="B7815" s="222" t="str">
        <f t="shared" si="2344"/>
        <v/>
      </c>
      <c r="C7815" s="223"/>
      <c r="D7815" s="224" t="str">
        <f t="shared" si="2342"/>
        <v/>
      </c>
      <c r="E7815" s="225"/>
      <c r="F7815" s="226">
        <f t="shared" si="2343"/>
        <v>0</v>
      </c>
      <c r="G7815" s="286">
        <f t="shared" si="2345"/>
        <v>0</v>
      </c>
    </row>
    <row r="7816" spans="1:123" s="229" customFormat="1" ht="24" customHeight="1" x14ac:dyDescent="0.2">
      <c r="A7816" s="224" t="str">
        <f t="shared" si="2341"/>
        <v/>
      </c>
      <c r="B7816" s="222" t="str">
        <f t="shared" si="2344"/>
        <v/>
      </c>
      <c r="C7816" s="223"/>
      <c r="D7816" s="224" t="str">
        <f t="shared" si="2342"/>
        <v/>
      </c>
      <c r="E7816" s="225"/>
      <c r="F7816" s="226">
        <f t="shared" si="2343"/>
        <v>0</v>
      </c>
      <c r="G7816" s="286">
        <f t="shared" si="2345"/>
        <v>0</v>
      </c>
    </row>
    <row r="7817" spans="1:123" s="229" customFormat="1" ht="24" customHeight="1" x14ac:dyDescent="0.2">
      <c r="A7817" s="224" t="str">
        <f t="shared" si="2341"/>
        <v/>
      </c>
      <c r="B7817" s="222" t="str">
        <f t="shared" si="2344"/>
        <v/>
      </c>
      <c r="C7817" s="223"/>
      <c r="D7817" s="224" t="str">
        <f t="shared" si="2342"/>
        <v/>
      </c>
      <c r="E7817" s="225"/>
      <c r="F7817" s="226">
        <f t="shared" si="2343"/>
        <v>0</v>
      </c>
      <c r="G7817" s="286">
        <f t="shared" si="2345"/>
        <v>0</v>
      </c>
    </row>
    <row r="7818" spans="1:123" s="229" customFormat="1" ht="24" customHeight="1" x14ac:dyDescent="0.2">
      <c r="A7818" s="224" t="str">
        <f t="shared" si="2341"/>
        <v/>
      </c>
      <c r="B7818" s="222" t="str">
        <f t="shared" si="2344"/>
        <v/>
      </c>
      <c r="C7818" s="223"/>
      <c r="D7818" s="224" t="str">
        <f t="shared" si="2342"/>
        <v/>
      </c>
      <c r="E7818" s="225"/>
      <c r="F7818" s="226">
        <f t="shared" si="2343"/>
        <v>0</v>
      </c>
      <c r="G7818" s="286">
        <f t="shared" si="2345"/>
        <v>0</v>
      </c>
    </row>
    <row r="7819" spans="1:123" s="229" customFormat="1" ht="24" customHeight="1" x14ac:dyDescent="0.2">
      <c r="A7819" s="224" t="str">
        <f t="shared" si="2341"/>
        <v/>
      </c>
      <c r="B7819" s="222" t="str">
        <f t="shared" si="2344"/>
        <v/>
      </c>
      <c r="C7819" s="223"/>
      <c r="D7819" s="224" t="str">
        <f t="shared" si="2342"/>
        <v/>
      </c>
      <c r="E7819" s="225"/>
      <c r="F7819" s="226">
        <f t="shared" si="2343"/>
        <v>0</v>
      </c>
      <c r="G7819" s="286">
        <f t="shared" si="2345"/>
        <v>0</v>
      </c>
    </row>
    <row r="7820" spans="1:123" s="229" customFormat="1" ht="24" customHeight="1" x14ac:dyDescent="0.2">
      <c r="A7820" s="224" t="str">
        <f t="shared" si="2341"/>
        <v/>
      </c>
      <c r="B7820" s="222" t="str">
        <f t="shared" si="2344"/>
        <v/>
      </c>
      <c r="C7820" s="223"/>
      <c r="D7820" s="224" t="str">
        <f t="shared" si="2342"/>
        <v/>
      </c>
      <c r="E7820" s="225"/>
      <c r="F7820" s="226">
        <f t="shared" si="2343"/>
        <v>0</v>
      </c>
      <c r="G7820" s="286">
        <f t="shared" si="2345"/>
        <v>0</v>
      </c>
    </row>
    <row r="7821" spans="1:123" s="229" customFormat="1" ht="24" customHeight="1" x14ac:dyDescent="0.2">
      <c r="A7821" s="224" t="str">
        <f t="shared" si="2341"/>
        <v/>
      </c>
      <c r="B7821" s="222" t="str">
        <f t="shared" si="2344"/>
        <v/>
      </c>
      <c r="C7821" s="223"/>
      <c r="D7821" s="224" t="str">
        <f t="shared" si="2342"/>
        <v/>
      </c>
      <c r="E7821" s="225"/>
      <c r="F7821" s="226">
        <f t="shared" si="2343"/>
        <v>0</v>
      </c>
      <c r="G7821" s="286">
        <f t="shared" si="2345"/>
        <v>0</v>
      </c>
    </row>
    <row r="7822" spans="1:123" s="229" customFormat="1" ht="24" customHeight="1" x14ac:dyDescent="0.2">
      <c r="A7822" s="224" t="str">
        <f t="shared" si="2341"/>
        <v/>
      </c>
      <c r="B7822" s="222" t="str">
        <f t="shared" si="2344"/>
        <v/>
      </c>
      <c r="C7822" s="223"/>
      <c r="D7822" s="224" t="str">
        <f t="shared" si="2342"/>
        <v/>
      </c>
      <c r="E7822" s="225"/>
      <c r="F7822" s="226">
        <f t="shared" si="2343"/>
        <v>0</v>
      </c>
      <c r="G7822" s="286">
        <f t="shared" si="2345"/>
        <v>0</v>
      </c>
    </row>
    <row r="7823" spans="1:123" s="229" customFormat="1" ht="24" customHeight="1" x14ac:dyDescent="0.2">
      <c r="A7823" s="224" t="str">
        <f t="shared" si="2341"/>
        <v/>
      </c>
      <c r="B7823" s="222" t="str">
        <f t="shared" si="2344"/>
        <v/>
      </c>
      <c r="C7823" s="223"/>
      <c r="D7823" s="224" t="str">
        <f t="shared" si="2342"/>
        <v/>
      </c>
      <c r="E7823" s="225"/>
      <c r="F7823" s="226">
        <f t="shared" si="2343"/>
        <v>0</v>
      </c>
      <c r="G7823" s="286">
        <f t="shared" si="2345"/>
        <v>0</v>
      </c>
    </row>
    <row r="7824" spans="1:123" s="229" customFormat="1" ht="24" customHeight="1" x14ac:dyDescent="0.2">
      <c r="A7824" s="224" t="str">
        <f t="shared" si="2341"/>
        <v/>
      </c>
      <c r="B7824" s="222" t="str">
        <f t="shared" si="2344"/>
        <v/>
      </c>
      <c r="C7824" s="223"/>
      <c r="D7824" s="224" t="str">
        <f t="shared" si="2342"/>
        <v/>
      </c>
      <c r="E7824" s="225"/>
      <c r="F7824" s="226">
        <f t="shared" si="2343"/>
        <v>0</v>
      </c>
      <c r="G7824" s="286">
        <f t="shared" si="2345"/>
        <v>0</v>
      </c>
    </row>
    <row r="7825" spans="1:7" s="229" customFormat="1" ht="24" customHeight="1" x14ac:dyDescent="0.2">
      <c r="A7825" s="224" t="str">
        <f t="shared" si="2341"/>
        <v/>
      </c>
      <c r="B7825" s="222" t="str">
        <f t="shared" si="2344"/>
        <v/>
      </c>
      <c r="C7825" s="223"/>
      <c r="D7825" s="224" t="str">
        <f t="shared" si="2342"/>
        <v/>
      </c>
      <c r="E7825" s="225"/>
      <c r="F7825" s="227">
        <f t="shared" si="2343"/>
        <v>0</v>
      </c>
      <c r="G7825" s="286">
        <f t="shared" si="2345"/>
        <v>0</v>
      </c>
    </row>
    <row r="7826" spans="1:7" ht="24" customHeight="1" x14ac:dyDescent="0.2">
      <c r="A7826" s="287"/>
      <c r="D7826" s="97"/>
      <c r="E7826" s="98"/>
      <c r="F7826" s="273" t="s">
        <v>31</v>
      </c>
      <c r="G7826" s="288">
        <f>SUBTOTAL(9,G7812:G7825)</f>
        <v>0</v>
      </c>
    </row>
    <row r="7827" spans="1:7" ht="24" customHeight="1" x14ac:dyDescent="0.2">
      <c r="A7827" s="287"/>
      <c r="C7827" s="107" t="s">
        <v>605</v>
      </c>
      <c r="D7827" s="97"/>
      <c r="E7827" s="98"/>
      <c r="G7827" s="289"/>
    </row>
    <row r="7828" spans="1:7" s="229" customFormat="1" ht="24" customHeight="1" x14ac:dyDescent="0.2">
      <c r="A7828" s="224" t="str">
        <f t="shared" ref="A7828:A7835" si="2346">IFERROR(VLOOKUP(C7828,Tabla_Insumos,4,FALSE),"")</f>
        <v/>
      </c>
      <c r="B7828" s="222">
        <f t="shared" ref="B7828:B7835" si="2347">IFERROR(VLOOKUP(A7828,Tabla_Indices,5,FALSE),"")</f>
        <v>0</v>
      </c>
      <c r="C7828" s="223"/>
      <c r="D7828" s="224" t="str">
        <f t="shared" ref="D7828:D7835" si="2348">IFERROR(VLOOKUP(C7828,Tabla_Insumos,2,FALSE),"")</f>
        <v/>
      </c>
      <c r="E7828" s="225"/>
      <c r="F7828" s="228">
        <f t="shared" ref="F7828:F7835" si="2349">IFERROR(VLOOKUP(C7828,Tabla_Insumos,3,FALSE),0)</f>
        <v>0</v>
      </c>
      <c r="G7828" s="286">
        <f>ROUND(E7828*F7828,2)</f>
        <v>0</v>
      </c>
    </row>
    <row r="7829" spans="1:7" s="229" customFormat="1" ht="24" customHeight="1" x14ac:dyDescent="0.2">
      <c r="A7829" s="224" t="str">
        <f t="shared" si="2346"/>
        <v/>
      </c>
      <c r="B7829" s="222">
        <f t="shared" si="2347"/>
        <v>0</v>
      </c>
      <c r="C7829" s="223"/>
      <c r="D7829" s="224" t="str">
        <f t="shared" si="2348"/>
        <v/>
      </c>
      <c r="E7829" s="225"/>
      <c r="F7829" s="228">
        <f t="shared" si="2349"/>
        <v>0</v>
      </c>
      <c r="G7829" s="286">
        <f>ROUND(E7829*F7829,2)</f>
        <v>0</v>
      </c>
    </row>
    <row r="7830" spans="1:7" s="229" customFormat="1" ht="24" customHeight="1" x14ac:dyDescent="0.2">
      <c r="A7830" s="224" t="str">
        <f t="shared" si="2346"/>
        <v/>
      </c>
      <c r="B7830" s="222">
        <f t="shared" si="2347"/>
        <v>0</v>
      </c>
      <c r="C7830" s="223"/>
      <c r="D7830" s="224" t="str">
        <f t="shared" si="2348"/>
        <v/>
      </c>
      <c r="E7830" s="225"/>
      <c r="F7830" s="228">
        <f t="shared" si="2349"/>
        <v>0</v>
      </c>
      <c r="G7830" s="286">
        <f t="shared" ref="G7830:G7835" si="2350">ROUND(E7830*F7830,2)</f>
        <v>0</v>
      </c>
    </row>
    <row r="7831" spans="1:7" s="229" customFormat="1" ht="24" customHeight="1" x14ac:dyDescent="0.2">
      <c r="A7831" s="224" t="str">
        <f t="shared" si="2346"/>
        <v/>
      </c>
      <c r="B7831" s="222">
        <f t="shared" si="2347"/>
        <v>0</v>
      </c>
      <c r="C7831" s="223"/>
      <c r="D7831" s="224" t="str">
        <f t="shared" si="2348"/>
        <v/>
      </c>
      <c r="E7831" s="225"/>
      <c r="F7831" s="228">
        <f t="shared" si="2349"/>
        <v>0</v>
      </c>
      <c r="G7831" s="286">
        <f t="shared" si="2350"/>
        <v>0</v>
      </c>
    </row>
    <row r="7832" spans="1:7" s="229" customFormat="1" ht="24" customHeight="1" x14ac:dyDescent="0.2">
      <c r="A7832" s="224" t="str">
        <f t="shared" si="2346"/>
        <v/>
      </c>
      <c r="B7832" s="222">
        <f t="shared" si="2347"/>
        <v>0</v>
      </c>
      <c r="C7832" s="223"/>
      <c r="D7832" s="224" t="str">
        <f t="shared" si="2348"/>
        <v/>
      </c>
      <c r="E7832" s="225"/>
      <c r="F7832" s="226">
        <f t="shared" si="2349"/>
        <v>0</v>
      </c>
      <c r="G7832" s="286">
        <f t="shared" si="2350"/>
        <v>0</v>
      </c>
    </row>
    <row r="7833" spans="1:7" s="229" customFormat="1" ht="24" customHeight="1" x14ac:dyDescent="0.2">
      <c r="A7833" s="224" t="str">
        <f t="shared" si="2346"/>
        <v/>
      </c>
      <c r="B7833" s="222">
        <f t="shared" si="2347"/>
        <v>0</v>
      </c>
      <c r="C7833" s="223"/>
      <c r="D7833" s="224" t="str">
        <f t="shared" si="2348"/>
        <v/>
      </c>
      <c r="E7833" s="225"/>
      <c r="F7833" s="226">
        <f t="shared" si="2349"/>
        <v>0</v>
      </c>
      <c r="G7833" s="286">
        <f t="shared" si="2350"/>
        <v>0</v>
      </c>
    </row>
    <row r="7834" spans="1:7" s="229" customFormat="1" ht="24" customHeight="1" x14ac:dyDescent="0.2">
      <c r="A7834" s="224" t="str">
        <f t="shared" si="2346"/>
        <v/>
      </c>
      <c r="B7834" s="222">
        <f t="shared" si="2347"/>
        <v>0</v>
      </c>
      <c r="C7834" s="223"/>
      <c r="D7834" s="224" t="str">
        <f t="shared" si="2348"/>
        <v/>
      </c>
      <c r="E7834" s="225"/>
      <c r="F7834" s="226">
        <f t="shared" si="2349"/>
        <v>0</v>
      </c>
      <c r="G7834" s="286">
        <f t="shared" si="2350"/>
        <v>0</v>
      </c>
    </row>
    <row r="7835" spans="1:7" s="229" customFormat="1" ht="24" customHeight="1" x14ac:dyDescent="0.2">
      <c r="A7835" s="224" t="str">
        <f t="shared" si="2346"/>
        <v/>
      </c>
      <c r="B7835" s="222">
        <f t="shared" si="2347"/>
        <v>0</v>
      </c>
      <c r="C7835" s="223"/>
      <c r="D7835" s="224" t="str">
        <f t="shared" si="2348"/>
        <v/>
      </c>
      <c r="E7835" s="225"/>
      <c r="F7835" s="226">
        <f t="shared" si="2349"/>
        <v>0</v>
      </c>
      <c r="G7835" s="286">
        <f t="shared" si="2350"/>
        <v>0</v>
      </c>
    </row>
    <row r="7836" spans="1:7" ht="24" customHeight="1" x14ac:dyDescent="0.2">
      <c r="A7836" s="287"/>
      <c r="D7836" s="97"/>
      <c r="E7836" s="98"/>
      <c r="F7836" s="273" t="s">
        <v>32</v>
      </c>
      <c r="G7836" s="288">
        <f>SUBTOTAL(9,G7828:G7835)</f>
        <v>0</v>
      </c>
    </row>
    <row r="7837" spans="1:7" ht="24" customHeight="1" x14ac:dyDescent="0.2">
      <c r="A7837" s="287"/>
      <c r="C7837" s="107" t="s">
        <v>606</v>
      </c>
      <c r="D7837" s="97"/>
      <c r="E7837" s="98"/>
      <c r="G7837" s="289"/>
    </row>
    <row r="7838" spans="1:7" s="229" customFormat="1" ht="24" customHeight="1" x14ac:dyDescent="0.2">
      <c r="A7838" s="224" t="str">
        <f t="shared" ref="A7838:A7846" si="2351">IFERROR(VLOOKUP(C7838,Tabla_Insumos,4,FALSE),"")</f>
        <v/>
      </c>
      <c r="B7838" s="222" t="str">
        <f t="shared" ref="B7838:B7846" si="2352">IFERROR(VLOOKUP(C7838,Tabla_Insumos,5,FALSE),"")</f>
        <v/>
      </c>
      <c r="C7838" s="223"/>
      <c r="D7838" s="224" t="str">
        <f t="shared" ref="D7838:D7846" si="2353">IFERROR(VLOOKUP(C7838,Tabla_Insumos,2,FALSE),"")</f>
        <v/>
      </c>
      <c r="E7838" s="225"/>
      <c r="F7838" s="226">
        <f t="shared" ref="F7838:F7846" si="2354">IFERROR(VLOOKUP(C7838,Tabla_Insumos,3,FALSE),0)</f>
        <v>0</v>
      </c>
      <c r="G7838" s="286">
        <f t="shared" ref="G7838:G7846" si="2355">ROUND(E7838*F7838,2)</f>
        <v>0</v>
      </c>
    </row>
    <row r="7839" spans="1:7" s="229" customFormat="1" ht="24" customHeight="1" x14ac:dyDescent="0.2">
      <c r="A7839" s="224" t="str">
        <f t="shared" si="2351"/>
        <v/>
      </c>
      <c r="B7839" s="222" t="str">
        <f t="shared" si="2352"/>
        <v/>
      </c>
      <c r="C7839" s="223"/>
      <c r="D7839" s="224" t="str">
        <f t="shared" si="2353"/>
        <v/>
      </c>
      <c r="E7839" s="225"/>
      <c r="F7839" s="226">
        <f t="shared" si="2354"/>
        <v>0</v>
      </c>
      <c r="G7839" s="286">
        <f t="shared" si="2355"/>
        <v>0</v>
      </c>
    </row>
    <row r="7840" spans="1:7" s="229" customFormat="1" ht="24" customHeight="1" x14ac:dyDescent="0.2">
      <c r="A7840" s="224" t="str">
        <f t="shared" si="2351"/>
        <v/>
      </c>
      <c r="B7840" s="222" t="str">
        <f t="shared" si="2352"/>
        <v/>
      </c>
      <c r="C7840" s="223"/>
      <c r="D7840" s="224" t="str">
        <f t="shared" si="2353"/>
        <v/>
      </c>
      <c r="E7840" s="225"/>
      <c r="F7840" s="226">
        <f t="shared" si="2354"/>
        <v>0</v>
      </c>
      <c r="G7840" s="286">
        <f t="shared" si="2355"/>
        <v>0</v>
      </c>
    </row>
    <row r="7841" spans="1:7" s="229" customFormat="1" ht="24" customHeight="1" x14ac:dyDescent="0.2">
      <c r="A7841" s="224" t="str">
        <f t="shared" si="2351"/>
        <v/>
      </c>
      <c r="B7841" s="222" t="str">
        <f t="shared" si="2352"/>
        <v/>
      </c>
      <c r="C7841" s="223"/>
      <c r="D7841" s="224" t="str">
        <f t="shared" si="2353"/>
        <v/>
      </c>
      <c r="E7841" s="225"/>
      <c r="F7841" s="226">
        <f t="shared" si="2354"/>
        <v>0</v>
      </c>
      <c r="G7841" s="286">
        <f t="shared" si="2355"/>
        <v>0</v>
      </c>
    </row>
    <row r="7842" spans="1:7" s="229" customFormat="1" ht="24" customHeight="1" x14ac:dyDescent="0.2">
      <c r="A7842" s="224" t="str">
        <f t="shared" si="2351"/>
        <v/>
      </c>
      <c r="B7842" s="222" t="str">
        <f t="shared" si="2352"/>
        <v/>
      </c>
      <c r="C7842" s="223"/>
      <c r="D7842" s="224" t="str">
        <f t="shared" si="2353"/>
        <v/>
      </c>
      <c r="E7842" s="225"/>
      <c r="F7842" s="226">
        <f t="shared" si="2354"/>
        <v>0</v>
      </c>
      <c r="G7842" s="286">
        <f t="shared" si="2355"/>
        <v>0</v>
      </c>
    </row>
    <row r="7843" spans="1:7" s="229" customFormat="1" ht="24" customHeight="1" x14ac:dyDescent="0.2">
      <c r="A7843" s="224" t="str">
        <f t="shared" si="2351"/>
        <v/>
      </c>
      <c r="B7843" s="222" t="str">
        <f t="shared" si="2352"/>
        <v/>
      </c>
      <c r="C7843" s="223"/>
      <c r="D7843" s="224" t="str">
        <f t="shared" si="2353"/>
        <v/>
      </c>
      <c r="E7843" s="225"/>
      <c r="F7843" s="226">
        <f t="shared" si="2354"/>
        <v>0</v>
      </c>
      <c r="G7843" s="286">
        <f t="shared" si="2355"/>
        <v>0</v>
      </c>
    </row>
    <row r="7844" spans="1:7" s="229" customFormat="1" ht="24" customHeight="1" x14ac:dyDescent="0.2">
      <c r="A7844" s="224" t="str">
        <f t="shared" si="2351"/>
        <v/>
      </c>
      <c r="B7844" s="222" t="str">
        <f t="shared" si="2352"/>
        <v/>
      </c>
      <c r="C7844" s="223"/>
      <c r="D7844" s="224" t="str">
        <f t="shared" si="2353"/>
        <v/>
      </c>
      <c r="E7844" s="225"/>
      <c r="F7844" s="226">
        <f t="shared" si="2354"/>
        <v>0</v>
      </c>
      <c r="G7844" s="286">
        <f t="shared" si="2355"/>
        <v>0</v>
      </c>
    </row>
    <row r="7845" spans="1:7" s="229" customFormat="1" ht="24" customHeight="1" x14ac:dyDescent="0.2">
      <c r="A7845" s="224" t="str">
        <f t="shared" si="2351"/>
        <v/>
      </c>
      <c r="B7845" s="222" t="str">
        <f t="shared" si="2352"/>
        <v/>
      </c>
      <c r="C7845" s="223"/>
      <c r="D7845" s="224" t="str">
        <f t="shared" si="2353"/>
        <v/>
      </c>
      <c r="E7845" s="225"/>
      <c r="F7845" s="226">
        <f t="shared" si="2354"/>
        <v>0</v>
      </c>
      <c r="G7845" s="286">
        <f t="shared" si="2355"/>
        <v>0</v>
      </c>
    </row>
    <row r="7846" spans="1:7" s="229" customFormat="1" ht="24" customHeight="1" x14ac:dyDescent="0.2">
      <c r="A7846" s="224" t="str">
        <f t="shared" si="2351"/>
        <v/>
      </c>
      <c r="B7846" s="222" t="str">
        <f t="shared" si="2352"/>
        <v/>
      </c>
      <c r="C7846" s="223"/>
      <c r="D7846" s="224" t="str">
        <f t="shared" si="2353"/>
        <v/>
      </c>
      <c r="E7846" s="225"/>
      <c r="F7846" s="226">
        <f t="shared" si="2354"/>
        <v>0</v>
      </c>
      <c r="G7846" s="286">
        <f t="shared" si="2355"/>
        <v>0</v>
      </c>
    </row>
    <row r="7847" spans="1:7" ht="24" customHeight="1" x14ac:dyDescent="0.2">
      <c r="A7847" s="290"/>
      <c r="B7847" s="97"/>
      <c r="D7847" s="97"/>
      <c r="E7847" s="98"/>
      <c r="F7847" s="273" t="s">
        <v>33</v>
      </c>
      <c r="G7847" s="288">
        <f>SUBTOTAL(9,G7838:G7846)</f>
        <v>0</v>
      </c>
    </row>
    <row r="7848" spans="1:7" ht="24" customHeight="1" x14ac:dyDescent="0.2">
      <c r="A7848" s="291"/>
      <c r="B7848" s="97"/>
      <c r="D7848" s="97"/>
      <c r="E7848" s="98"/>
      <c r="G7848" s="289"/>
    </row>
    <row r="7849" spans="1:7" ht="24" customHeight="1" x14ac:dyDescent="0.2">
      <c r="A7849" s="292" t="str">
        <f>B7807</f>
        <v/>
      </c>
      <c r="B7849" s="293" t="str">
        <f>C7807</f>
        <v/>
      </c>
      <c r="C7849" s="104"/>
      <c r="D7849" s="104" t="s">
        <v>34</v>
      </c>
      <c r="E7849" s="105"/>
      <c r="F7849" s="295" t="s">
        <v>35</v>
      </c>
      <c r="G7849" s="294">
        <f>SUBTOTAL(9,G7812:G7848)</f>
        <v>0</v>
      </c>
    </row>
    <row r="7851" spans="1:7" ht="24" customHeight="1" x14ac:dyDescent="0.2">
      <c r="A7851" s="274" t="s">
        <v>37</v>
      </c>
      <c r="B7851" s="275"/>
      <c r="C7851" s="275"/>
      <c r="D7851" s="275"/>
      <c r="E7851" s="275"/>
      <c r="F7851" s="275"/>
      <c r="G7851" s="276"/>
    </row>
    <row r="7852" spans="1:7" ht="24" customHeight="1" x14ac:dyDescent="0.2">
      <c r="A7852" s="277" t="s">
        <v>602</v>
      </c>
      <c r="B7852" s="93" t="str">
        <f>Comitente</f>
        <v>DIRECCION PROVINCIAL DE ESPACIOS VERDES</v>
      </c>
      <c r="C7852" s="89"/>
      <c r="D7852" s="94"/>
      <c r="E7852" s="94"/>
      <c r="F7852" s="95"/>
      <c r="G7852" s="278"/>
    </row>
    <row r="7853" spans="1:7" ht="24" customHeight="1" x14ac:dyDescent="0.2">
      <c r="A7853" s="277" t="s">
        <v>603</v>
      </c>
      <c r="B7853" s="93">
        <f>Contratista</f>
        <v>0</v>
      </c>
      <c r="C7853" s="90"/>
      <c r="D7853" s="90"/>
      <c r="E7853" s="90"/>
      <c r="F7853" s="96"/>
      <c r="G7853" s="279"/>
    </row>
    <row r="7854" spans="1:7" ht="24" customHeight="1" x14ac:dyDescent="0.2">
      <c r="A7854" s="277" t="s">
        <v>24</v>
      </c>
      <c r="B7854" s="93" t="str">
        <f>Obra</f>
        <v>MANTENIMIENTO DEL ÁREA VERDE Y SISITEMA DE RIEGO DEL 
PARQUE BELGRANO E INFINITO POR DESCUBRIR - RENGLON 3</v>
      </c>
      <c r="C7854" s="90"/>
      <c r="D7854" s="90"/>
      <c r="E7854" s="90"/>
      <c r="F7854" s="96" t="s">
        <v>38</v>
      </c>
      <c r="G7854" s="280">
        <f>Fecha_Base</f>
        <v>44908</v>
      </c>
    </row>
    <row r="7855" spans="1:7" ht="24" customHeight="1" x14ac:dyDescent="0.2">
      <c r="A7855" s="281" t="s">
        <v>601</v>
      </c>
      <c r="B7855" s="91" t="str">
        <f>Ubicación</f>
        <v>CAPITAL</v>
      </c>
      <c r="C7855" s="91"/>
      <c r="D7855" s="97"/>
      <c r="E7855" s="98"/>
      <c r="G7855" s="282"/>
    </row>
    <row r="7856" spans="1:7" ht="24" customHeight="1" x14ac:dyDescent="0.2">
      <c r="A7856" s="281" t="s">
        <v>39</v>
      </c>
      <c r="B7856" s="100" t="str">
        <f>IFERROR(VALUE(LEFT(B7857,FIND(".",B7857)-1)),"")</f>
        <v/>
      </c>
      <c r="C7856" s="92" t="str">
        <f>IFERROR(VLOOKUP(B7856,Tabla_CyP,2,FALSE),"")</f>
        <v/>
      </c>
      <c r="E7856" s="98"/>
      <c r="G7856" s="282"/>
    </row>
    <row r="7857" spans="1:123" ht="24" customHeight="1" x14ac:dyDescent="0.2">
      <c r="A7857" s="281" t="s">
        <v>25</v>
      </c>
      <c r="B7857" s="101" t="str">
        <f>IFERROR(VLOOKUP(COUNTIF($A$1:A7857,"ANALISIS DE PRECIOS"),Tabla_NumeroItem,2,FALSE),"")</f>
        <v/>
      </c>
      <c r="C7857" s="92" t="str">
        <f>IFERROR(VLOOKUP(B7857,Tabla_CyP,2,FALSE),"")</f>
        <v/>
      </c>
      <c r="D7857" s="97"/>
      <c r="E7857" s="98"/>
      <c r="F7857" s="96" t="s">
        <v>26</v>
      </c>
      <c r="G7857" s="283" t="str">
        <f>IFERROR(VLOOKUP(B7857,Tabla_CyP,4,FALSE),"")</f>
        <v/>
      </c>
    </row>
    <row r="7858" spans="1:123" ht="24" customHeight="1" x14ac:dyDescent="0.2">
      <c r="A7858" s="281"/>
      <c r="B7858" s="91"/>
      <c r="D7858" s="97"/>
      <c r="E7858" s="98"/>
      <c r="G7858" s="282"/>
    </row>
    <row r="7859" spans="1:123" ht="24" customHeight="1" x14ac:dyDescent="0.2">
      <c r="A7859" s="331" t="s">
        <v>507</v>
      </c>
      <c r="B7859" s="332"/>
      <c r="C7859" s="333" t="s">
        <v>0</v>
      </c>
      <c r="D7859" s="333" t="s">
        <v>27</v>
      </c>
      <c r="E7859" s="335" t="s">
        <v>28</v>
      </c>
      <c r="F7859" s="337" t="s">
        <v>29</v>
      </c>
      <c r="G7859" s="337" t="s">
        <v>30</v>
      </c>
    </row>
    <row r="7860" spans="1:123" s="97" customFormat="1" ht="24" customHeight="1" x14ac:dyDescent="0.2">
      <c r="A7860" s="102" t="s">
        <v>508</v>
      </c>
      <c r="B7860" s="102" t="s">
        <v>509</v>
      </c>
      <c r="C7860" s="334"/>
      <c r="D7860" s="334"/>
      <c r="E7860" s="336"/>
      <c r="F7860" s="338"/>
      <c r="G7860" s="338"/>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284"/>
      <c r="B7861" s="103"/>
      <c r="C7861" s="143" t="s">
        <v>604</v>
      </c>
      <c r="D7861" s="104"/>
      <c r="E7861" s="105"/>
      <c r="F7861" s="106"/>
      <c r="G7861" s="285"/>
    </row>
    <row r="7862" spans="1:123" s="229" customFormat="1" ht="24" customHeight="1" x14ac:dyDescent="0.2">
      <c r="A7862" s="224" t="str">
        <f t="shared" ref="A7862:A7875" si="2356">IFERROR(VLOOKUP(C7862,Tabla_Insumos,4,FALSE),"")</f>
        <v/>
      </c>
      <c r="B7862" s="222" t="str">
        <f>IFERROR(VLOOKUP(C7862,Tabla_Insumos,5,FALSE),"")</f>
        <v/>
      </c>
      <c r="C7862" s="223"/>
      <c r="D7862" s="224" t="str">
        <f t="shared" ref="D7862:D7875" si="2357">IFERROR(VLOOKUP(C7862,Tabla_Insumos,2,FALSE),"")</f>
        <v/>
      </c>
      <c r="E7862" s="225"/>
      <c r="F7862" s="226">
        <f t="shared" ref="F7862:F7875" si="2358">IFERROR(VLOOKUP(C7862,Tabla_Insumos,3,FALSE),0)</f>
        <v>0</v>
      </c>
      <c r="G7862" s="286">
        <f>ROUND(E7862*F7862,2)</f>
        <v>0</v>
      </c>
    </row>
    <row r="7863" spans="1:123" s="229" customFormat="1" ht="24" customHeight="1" x14ac:dyDescent="0.2">
      <c r="A7863" s="224" t="str">
        <f t="shared" si="2356"/>
        <v/>
      </c>
      <c r="B7863" s="222" t="str">
        <f t="shared" ref="B7863:B7875" si="2359">IFERROR(VLOOKUP(C7863,Tabla_Insumos,5,FALSE),"")</f>
        <v/>
      </c>
      <c r="C7863" s="223"/>
      <c r="D7863" s="224" t="str">
        <f t="shared" si="2357"/>
        <v/>
      </c>
      <c r="E7863" s="225"/>
      <c r="F7863" s="226">
        <f t="shared" si="2358"/>
        <v>0</v>
      </c>
      <c r="G7863" s="286">
        <f t="shared" ref="G7863:G7875" si="2360">ROUND(E7863*F7863,2)</f>
        <v>0</v>
      </c>
    </row>
    <row r="7864" spans="1:123" s="229" customFormat="1" ht="24" customHeight="1" x14ac:dyDescent="0.2">
      <c r="A7864" s="224" t="str">
        <f t="shared" si="2356"/>
        <v/>
      </c>
      <c r="B7864" s="222" t="str">
        <f t="shared" si="2359"/>
        <v/>
      </c>
      <c r="C7864" s="223"/>
      <c r="D7864" s="224" t="str">
        <f t="shared" si="2357"/>
        <v/>
      </c>
      <c r="E7864" s="225"/>
      <c r="F7864" s="226">
        <f t="shared" si="2358"/>
        <v>0</v>
      </c>
      <c r="G7864" s="286">
        <f t="shared" si="2360"/>
        <v>0</v>
      </c>
    </row>
    <row r="7865" spans="1:123" s="229" customFormat="1" ht="24" customHeight="1" x14ac:dyDescent="0.2">
      <c r="A7865" s="224" t="str">
        <f t="shared" si="2356"/>
        <v/>
      </c>
      <c r="B7865" s="222" t="str">
        <f t="shared" si="2359"/>
        <v/>
      </c>
      <c r="C7865" s="223"/>
      <c r="D7865" s="224" t="str">
        <f t="shared" si="2357"/>
        <v/>
      </c>
      <c r="E7865" s="225"/>
      <c r="F7865" s="226">
        <f t="shared" si="2358"/>
        <v>0</v>
      </c>
      <c r="G7865" s="286">
        <f t="shared" si="2360"/>
        <v>0</v>
      </c>
    </row>
    <row r="7866" spans="1:123" s="229" customFormat="1" ht="24" customHeight="1" x14ac:dyDescent="0.2">
      <c r="A7866" s="224" t="str">
        <f t="shared" si="2356"/>
        <v/>
      </c>
      <c r="B7866" s="222" t="str">
        <f t="shared" si="2359"/>
        <v/>
      </c>
      <c r="C7866" s="223"/>
      <c r="D7866" s="224" t="str">
        <f t="shared" si="2357"/>
        <v/>
      </c>
      <c r="E7866" s="225"/>
      <c r="F7866" s="226">
        <f t="shared" si="2358"/>
        <v>0</v>
      </c>
      <c r="G7866" s="286">
        <f t="shared" si="2360"/>
        <v>0</v>
      </c>
    </row>
    <row r="7867" spans="1:123" s="229" customFormat="1" ht="24" customHeight="1" x14ac:dyDescent="0.2">
      <c r="A7867" s="224" t="str">
        <f t="shared" si="2356"/>
        <v/>
      </c>
      <c r="B7867" s="222" t="str">
        <f t="shared" si="2359"/>
        <v/>
      </c>
      <c r="C7867" s="223"/>
      <c r="D7867" s="224" t="str">
        <f t="shared" si="2357"/>
        <v/>
      </c>
      <c r="E7867" s="225"/>
      <c r="F7867" s="226">
        <f t="shared" si="2358"/>
        <v>0</v>
      </c>
      <c r="G7867" s="286">
        <f t="shared" si="2360"/>
        <v>0</v>
      </c>
    </row>
    <row r="7868" spans="1:123" s="229" customFormat="1" ht="24" customHeight="1" x14ac:dyDescent="0.2">
      <c r="A7868" s="224" t="str">
        <f t="shared" si="2356"/>
        <v/>
      </c>
      <c r="B7868" s="222" t="str">
        <f t="shared" si="2359"/>
        <v/>
      </c>
      <c r="C7868" s="223"/>
      <c r="D7868" s="224" t="str">
        <f t="shared" si="2357"/>
        <v/>
      </c>
      <c r="E7868" s="225"/>
      <c r="F7868" s="226">
        <f t="shared" si="2358"/>
        <v>0</v>
      </c>
      <c r="G7868" s="286">
        <f t="shared" si="2360"/>
        <v>0</v>
      </c>
    </row>
    <row r="7869" spans="1:123" s="229" customFormat="1" ht="24" customHeight="1" x14ac:dyDescent="0.2">
      <c r="A7869" s="224" t="str">
        <f t="shared" si="2356"/>
        <v/>
      </c>
      <c r="B7869" s="222" t="str">
        <f t="shared" si="2359"/>
        <v/>
      </c>
      <c r="C7869" s="223"/>
      <c r="D7869" s="224" t="str">
        <f t="shared" si="2357"/>
        <v/>
      </c>
      <c r="E7869" s="225"/>
      <c r="F7869" s="226">
        <f t="shared" si="2358"/>
        <v>0</v>
      </c>
      <c r="G7869" s="286">
        <f t="shared" si="2360"/>
        <v>0</v>
      </c>
    </row>
    <row r="7870" spans="1:123" s="229" customFormat="1" ht="24" customHeight="1" x14ac:dyDescent="0.2">
      <c r="A7870" s="224" t="str">
        <f t="shared" si="2356"/>
        <v/>
      </c>
      <c r="B7870" s="222" t="str">
        <f t="shared" si="2359"/>
        <v/>
      </c>
      <c r="C7870" s="223"/>
      <c r="D7870" s="224" t="str">
        <f t="shared" si="2357"/>
        <v/>
      </c>
      <c r="E7870" s="225"/>
      <c r="F7870" s="226">
        <f t="shared" si="2358"/>
        <v>0</v>
      </c>
      <c r="G7870" s="286">
        <f t="shared" si="2360"/>
        <v>0</v>
      </c>
    </row>
    <row r="7871" spans="1:123" s="229" customFormat="1" ht="24" customHeight="1" x14ac:dyDescent="0.2">
      <c r="A7871" s="224" t="str">
        <f t="shared" si="2356"/>
        <v/>
      </c>
      <c r="B7871" s="222" t="str">
        <f t="shared" si="2359"/>
        <v/>
      </c>
      <c r="C7871" s="223"/>
      <c r="D7871" s="224" t="str">
        <f t="shared" si="2357"/>
        <v/>
      </c>
      <c r="E7871" s="225"/>
      <c r="F7871" s="226">
        <f t="shared" si="2358"/>
        <v>0</v>
      </c>
      <c r="G7871" s="286">
        <f t="shared" si="2360"/>
        <v>0</v>
      </c>
    </row>
    <row r="7872" spans="1:123" s="229" customFormat="1" ht="24" customHeight="1" x14ac:dyDescent="0.2">
      <c r="A7872" s="224" t="str">
        <f t="shared" si="2356"/>
        <v/>
      </c>
      <c r="B7872" s="222" t="str">
        <f t="shared" si="2359"/>
        <v/>
      </c>
      <c r="C7872" s="223"/>
      <c r="D7872" s="224" t="str">
        <f t="shared" si="2357"/>
        <v/>
      </c>
      <c r="E7872" s="225"/>
      <c r="F7872" s="226">
        <f t="shared" si="2358"/>
        <v>0</v>
      </c>
      <c r="G7872" s="286">
        <f t="shared" si="2360"/>
        <v>0</v>
      </c>
    </row>
    <row r="7873" spans="1:7" s="229" customFormat="1" ht="24" customHeight="1" x14ac:dyDescent="0.2">
      <c r="A7873" s="224" t="str">
        <f t="shared" si="2356"/>
        <v/>
      </c>
      <c r="B7873" s="222" t="str">
        <f t="shared" si="2359"/>
        <v/>
      </c>
      <c r="C7873" s="223"/>
      <c r="D7873" s="224" t="str">
        <f t="shared" si="2357"/>
        <v/>
      </c>
      <c r="E7873" s="225"/>
      <c r="F7873" s="226">
        <f t="shared" si="2358"/>
        <v>0</v>
      </c>
      <c r="G7873" s="286">
        <f t="shared" si="2360"/>
        <v>0</v>
      </c>
    </row>
    <row r="7874" spans="1:7" s="229" customFormat="1" ht="24" customHeight="1" x14ac:dyDescent="0.2">
      <c r="A7874" s="224" t="str">
        <f t="shared" si="2356"/>
        <v/>
      </c>
      <c r="B7874" s="222" t="str">
        <f t="shared" si="2359"/>
        <v/>
      </c>
      <c r="C7874" s="223"/>
      <c r="D7874" s="224" t="str">
        <f t="shared" si="2357"/>
        <v/>
      </c>
      <c r="E7874" s="225"/>
      <c r="F7874" s="226">
        <f t="shared" si="2358"/>
        <v>0</v>
      </c>
      <c r="G7874" s="286">
        <f t="shared" si="2360"/>
        <v>0</v>
      </c>
    </row>
    <row r="7875" spans="1:7" s="229" customFormat="1" ht="24" customHeight="1" x14ac:dyDescent="0.2">
      <c r="A7875" s="224" t="str">
        <f t="shared" si="2356"/>
        <v/>
      </c>
      <c r="B7875" s="222" t="str">
        <f t="shared" si="2359"/>
        <v/>
      </c>
      <c r="C7875" s="223"/>
      <c r="D7875" s="224" t="str">
        <f t="shared" si="2357"/>
        <v/>
      </c>
      <c r="E7875" s="225"/>
      <c r="F7875" s="227">
        <f t="shared" si="2358"/>
        <v>0</v>
      </c>
      <c r="G7875" s="286">
        <f t="shared" si="2360"/>
        <v>0</v>
      </c>
    </row>
    <row r="7876" spans="1:7" ht="24" customHeight="1" x14ac:dyDescent="0.2">
      <c r="A7876" s="287"/>
      <c r="D7876" s="97"/>
      <c r="E7876" s="98"/>
      <c r="F7876" s="273" t="s">
        <v>31</v>
      </c>
      <c r="G7876" s="288">
        <f>SUBTOTAL(9,G7862:G7875)</f>
        <v>0</v>
      </c>
    </row>
    <row r="7877" spans="1:7" ht="24" customHeight="1" x14ac:dyDescent="0.2">
      <c r="A7877" s="287"/>
      <c r="C7877" s="107" t="s">
        <v>605</v>
      </c>
      <c r="D7877" s="97"/>
      <c r="E7877" s="98"/>
      <c r="G7877" s="289"/>
    </row>
    <row r="7878" spans="1:7" s="229" customFormat="1" ht="24" customHeight="1" x14ac:dyDescent="0.2">
      <c r="A7878" s="224" t="str">
        <f t="shared" ref="A7878:A7885" si="2361">IFERROR(VLOOKUP(C7878,Tabla_Insumos,4,FALSE),"")</f>
        <v/>
      </c>
      <c r="B7878" s="222">
        <f t="shared" ref="B7878:B7885" si="2362">IFERROR(VLOOKUP(A7878,Tabla_Indices,5,FALSE),"")</f>
        <v>0</v>
      </c>
      <c r="C7878" s="223"/>
      <c r="D7878" s="224" t="str">
        <f t="shared" ref="D7878:D7885" si="2363">IFERROR(VLOOKUP(C7878,Tabla_Insumos,2,FALSE),"")</f>
        <v/>
      </c>
      <c r="E7878" s="225"/>
      <c r="F7878" s="228">
        <f t="shared" ref="F7878:F7885" si="2364">IFERROR(VLOOKUP(C7878,Tabla_Insumos,3,FALSE),0)</f>
        <v>0</v>
      </c>
      <c r="G7878" s="286">
        <f>ROUND(E7878*F7878,2)</f>
        <v>0</v>
      </c>
    </row>
    <row r="7879" spans="1:7" s="229" customFormat="1" ht="24" customHeight="1" x14ac:dyDescent="0.2">
      <c r="A7879" s="224" t="str">
        <f t="shared" si="2361"/>
        <v/>
      </c>
      <c r="B7879" s="222">
        <f t="shared" si="2362"/>
        <v>0</v>
      </c>
      <c r="C7879" s="223"/>
      <c r="D7879" s="224" t="str">
        <f t="shared" si="2363"/>
        <v/>
      </c>
      <c r="E7879" s="225"/>
      <c r="F7879" s="228">
        <f t="shared" si="2364"/>
        <v>0</v>
      </c>
      <c r="G7879" s="286">
        <f>ROUND(E7879*F7879,2)</f>
        <v>0</v>
      </c>
    </row>
    <row r="7880" spans="1:7" s="229" customFormat="1" ht="24" customHeight="1" x14ac:dyDescent="0.2">
      <c r="A7880" s="224" t="str">
        <f t="shared" si="2361"/>
        <v/>
      </c>
      <c r="B7880" s="222">
        <f t="shared" si="2362"/>
        <v>0</v>
      </c>
      <c r="C7880" s="223"/>
      <c r="D7880" s="224" t="str">
        <f t="shared" si="2363"/>
        <v/>
      </c>
      <c r="E7880" s="225"/>
      <c r="F7880" s="228">
        <f t="shared" si="2364"/>
        <v>0</v>
      </c>
      <c r="G7880" s="286">
        <f t="shared" ref="G7880:G7885" si="2365">ROUND(E7880*F7880,2)</f>
        <v>0</v>
      </c>
    </row>
    <row r="7881" spans="1:7" s="229" customFormat="1" ht="24" customHeight="1" x14ac:dyDescent="0.2">
      <c r="A7881" s="224" t="str">
        <f t="shared" si="2361"/>
        <v/>
      </c>
      <c r="B7881" s="222">
        <f t="shared" si="2362"/>
        <v>0</v>
      </c>
      <c r="C7881" s="223"/>
      <c r="D7881" s="224" t="str">
        <f t="shared" si="2363"/>
        <v/>
      </c>
      <c r="E7881" s="225"/>
      <c r="F7881" s="228">
        <f t="shared" si="2364"/>
        <v>0</v>
      </c>
      <c r="G7881" s="286">
        <f t="shared" si="2365"/>
        <v>0</v>
      </c>
    </row>
    <row r="7882" spans="1:7" s="229" customFormat="1" ht="24" customHeight="1" x14ac:dyDescent="0.2">
      <c r="A7882" s="224" t="str">
        <f t="shared" si="2361"/>
        <v/>
      </c>
      <c r="B7882" s="222">
        <f t="shared" si="2362"/>
        <v>0</v>
      </c>
      <c r="C7882" s="223"/>
      <c r="D7882" s="224" t="str">
        <f t="shared" si="2363"/>
        <v/>
      </c>
      <c r="E7882" s="225"/>
      <c r="F7882" s="226">
        <f t="shared" si="2364"/>
        <v>0</v>
      </c>
      <c r="G7882" s="286">
        <f t="shared" si="2365"/>
        <v>0</v>
      </c>
    </row>
    <row r="7883" spans="1:7" s="229" customFormat="1" ht="24" customHeight="1" x14ac:dyDescent="0.2">
      <c r="A7883" s="224" t="str">
        <f t="shared" si="2361"/>
        <v/>
      </c>
      <c r="B7883" s="222">
        <f t="shared" si="2362"/>
        <v>0</v>
      </c>
      <c r="C7883" s="223"/>
      <c r="D7883" s="224" t="str">
        <f t="shared" si="2363"/>
        <v/>
      </c>
      <c r="E7883" s="225"/>
      <c r="F7883" s="226">
        <f t="shared" si="2364"/>
        <v>0</v>
      </c>
      <c r="G7883" s="286">
        <f t="shared" si="2365"/>
        <v>0</v>
      </c>
    </row>
    <row r="7884" spans="1:7" s="229" customFormat="1" ht="24" customHeight="1" x14ac:dyDescent="0.2">
      <c r="A7884" s="224" t="str">
        <f t="shared" si="2361"/>
        <v/>
      </c>
      <c r="B7884" s="222">
        <f t="shared" si="2362"/>
        <v>0</v>
      </c>
      <c r="C7884" s="223"/>
      <c r="D7884" s="224" t="str">
        <f t="shared" si="2363"/>
        <v/>
      </c>
      <c r="E7884" s="225"/>
      <c r="F7884" s="226">
        <f t="shared" si="2364"/>
        <v>0</v>
      </c>
      <c r="G7884" s="286">
        <f t="shared" si="2365"/>
        <v>0</v>
      </c>
    </row>
    <row r="7885" spans="1:7" s="229" customFormat="1" ht="24" customHeight="1" x14ac:dyDescent="0.2">
      <c r="A7885" s="224" t="str">
        <f t="shared" si="2361"/>
        <v/>
      </c>
      <c r="B7885" s="222">
        <f t="shared" si="2362"/>
        <v>0</v>
      </c>
      <c r="C7885" s="223"/>
      <c r="D7885" s="224" t="str">
        <f t="shared" si="2363"/>
        <v/>
      </c>
      <c r="E7885" s="225"/>
      <c r="F7885" s="226">
        <f t="shared" si="2364"/>
        <v>0</v>
      </c>
      <c r="G7885" s="286">
        <f t="shared" si="2365"/>
        <v>0</v>
      </c>
    </row>
    <row r="7886" spans="1:7" ht="24" customHeight="1" x14ac:dyDescent="0.2">
      <c r="A7886" s="287"/>
      <c r="D7886" s="97"/>
      <c r="E7886" s="98"/>
      <c r="F7886" s="273" t="s">
        <v>32</v>
      </c>
      <c r="G7886" s="288">
        <f>SUBTOTAL(9,G7878:G7885)</f>
        <v>0</v>
      </c>
    </row>
    <row r="7887" spans="1:7" ht="24" customHeight="1" x14ac:dyDescent="0.2">
      <c r="A7887" s="287"/>
      <c r="C7887" s="107" t="s">
        <v>606</v>
      </c>
      <c r="D7887" s="97"/>
      <c r="E7887" s="98"/>
      <c r="G7887" s="289"/>
    </row>
    <row r="7888" spans="1:7" s="229" customFormat="1" ht="24" customHeight="1" x14ac:dyDescent="0.2">
      <c r="A7888" s="224" t="str">
        <f t="shared" ref="A7888:A7896" si="2366">IFERROR(VLOOKUP(C7888,Tabla_Insumos,4,FALSE),"")</f>
        <v/>
      </c>
      <c r="B7888" s="222" t="str">
        <f t="shared" ref="B7888:B7896" si="2367">IFERROR(VLOOKUP(C7888,Tabla_Insumos,5,FALSE),"")</f>
        <v/>
      </c>
      <c r="C7888" s="223"/>
      <c r="D7888" s="224" t="str">
        <f t="shared" ref="D7888:D7896" si="2368">IFERROR(VLOOKUP(C7888,Tabla_Insumos,2,FALSE),"")</f>
        <v/>
      </c>
      <c r="E7888" s="225"/>
      <c r="F7888" s="226">
        <f t="shared" ref="F7888:F7896" si="2369">IFERROR(VLOOKUP(C7888,Tabla_Insumos,3,FALSE),0)</f>
        <v>0</v>
      </c>
      <c r="G7888" s="286">
        <f t="shared" ref="G7888:G7896" si="2370">ROUND(E7888*F7888,2)</f>
        <v>0</v>
      </c>
    </row>
    <row r="7889" spans="1:7" s="229" customFormat="1" ht="24" customHeight="1" x14ac:dyDescent="0.2">
      <c r="A7889" s="224" t="str">
        <f t="shared" si="2366"/>
        <v/>
      </c>
      <c r="B7889" s="222" t="str">
        <f t="shared" si="2367"/>
        <v/>
      </c>
      <c r="C7889" s="223"/>
      <c r="D7889" s="224" t="str">
        <f t="shared" si="2368"/>
        <v/>
      </c>
      <c r="E7889" s="225"/>
      <c r="F7889" s="226">
        <f t="shared" si="2369"/>
        <v>0</v>
      </c>
      <c r="G7889" s="286">
        <f t="shared" si="2370"/>
        <v>0</v>
      </c>
    </row>
    <row r="7890" spans="1:7" s="229" customFormat="1" ht="24" customHeight="1" x14ac:dyDescent="0.2">
      <c r="A7890" s="224" t="str">
        <f t="shared" si="2366"/>
        <v/>
      </c>
      <c r="B7890" s="222" t="str">
        <f t="shared" si="2367"/>
        <v/>
      </c>
      <c r="C7890" s="223"/>
      <c r="D7890" s="224" t="str">
        <f t="shared" si="2368"/>
        <v/>
      </c>
      <c r="E7890" s="225"/>
      <c r="F7890" s="226">
        <f t="shared" si="2369"/>
        <v>0</v>
      </c>
      <c r="G7890" s="286">
        <f t="shared" si="2370"/>
        <v>0</v>
      </c>
    </row>
    <row r="7891" spans="1:7" s="229" customFormat="1" ht="24" customHeight="1" x14ac:dyDescent="0.2">
      <c r="A7891" s="224" t="str">
        <f t="shared" si="2366"/>
        <v/>
      </c>
      <c r="B7891" s="222" t="str">
        <f t="shared" si="2367"/>
        <v/>
      </c>
      <c r="C7891" s="223"/>
      <c r="D7891" s="224" t="str">
        <f t="shared" si="2368"/>
        <v/>
      </c>
      <c r="E7891" s="225"/>
      <c r="F7891" s="226">
        <f t="shared" si="2369"/>
        <v>0</v>
      </c>
      <c r="G7891" s="286">
        <f t="shared" si="2370"/>
        <v>0</v>
      </c>
    </row>
    <row r="7892" spans="1:7" s="229" customFormat="1" ht="24" customHeight="1" x14ac:dyDescent="0.2">
      <c r="A7892" s="224" t="str">
        <f t="shared" si="2366"/>
        <v/>
      </c>
      <c r="B7892" s="222" t="str">
        <f t="shared" si="2367"/>
        <v/>
      </c>
      <c r="C7892" s="223"/>
      <c r="D7892" s="224" t="str">
        <f t="shared" si="2368"/>
        <v/>
      </c>
      <c r="E7892" s="225"/>
      <c r="F7892" s="226">
        <f t="shared" si="2369"/>
        <v>0</v>
      </c>
      <c r="G7892" s="286">
        <f t="shared" si="2370"/>
        <v>0</v>
      </c>
    </row>
    <row r="7893" spans="1:7" s="229" customFormat="1" ht="24" customHeight="1" x14ac:dyDescent="0.2">
      <c r="A7893" s="224" t="str">
        <f t="shared" si="2366"/>
        <v/>
      </c>
      <c r="B7893" s="222" t="str">
        <f t="shared" si="2367"/>
        <v/>
      </c>
      <c r="C7893" s="223"/>
      <c r="D7893" s="224" t="str">
        <f t="shared" si="2368"/>
        <v/>
      </c>
      <c r="E7893" s="225"/>
      <c r="F7893" s="226">
        <f t="shared" si="2369"/>
        <v>0</v>
      </c>
      <c r="G7893" s="286">
        <f t="shared" si="2370"/>
        <v>0</v>
      </c>
    </row>
    <row r="7894" spans="1:7" s="229" customFormat="1" ht="24" customHeight="1" x14ac:dyDescent="0.2">
      <c r="A7894" s="224" t="str">
        <f t="shared" si="2366"/>
        <v/>
      </c>
      <c r="B7894" s="222" t="str">
        <f t="shared" si="2367"/>
        <v/>
      </c>
      <c r="C7894" s="223"/>
      <c r="D7894" s="224" t="str">
        <f t="shared" si="2368"/>
        <v/>
      </c>
      <c r="E7894" s="225"/>
      <c r="F7894" s="226">
        <f t="shared" si="2369"/>
        <v>0</v>
      </c>
      <c r="G7894" s="286">
        <f t="shared" si="2370"/>
        <v>0</v>
      </c>
    </row>
    <row r="7895" spans="1:7" s="229" customFormat="1" ht="24" customHeight="1" x14ac:dyDescent="0.2">
      <c r="A7895" s="224" t="str">
        <f t="shared" si="2366"/>
        <v/>
      </c>
      <c r="B7895" s="222" t="str">
        <f t="shared" si="2367"/>
        <v/>
      </c>
      <c r="C7895" s="223"/>
      <c r="D7895" s="224" t="str">
        <f t="shared" si="2368"/>
        <v/>
      </c>
      <c r="E7895" s="225"/>
      <c r="F7895" s="226">
        <f t="shared" si="2369"/>
        <v>0</v>
      </c>
      <c r="G7895" s="286">
        <f t="shared" si="2370"/>
        <v>0</v>
      </c>
    </row>
    <row r="7896" spans="1:7" s="229" customFormat="1" ht="24" customHeight="1" x14ac:dyDescent="0.2">
      <c r="A7896" s="224" t="str">
        <f t="shared" si="2366"/>
        <v/>
      </c>
      <c r="B7896" s="222" t="str">
        <f t="shared" si="2367"/>
        <v/>
      </c>
      <c r="C7896" s="223"/>
      <c r="D7896" s="224" t="str">
        <f t="shared" si="2368"/>
        <v/>
      </c>
      <c r="E7896" s="225"/>
      <c r="F7896" s="226">
        <f t="shared" si="2369"/>
        <v>0</v>
      </c>
      <c r="G7896" s="286">
        <f t="shared" si="2370"/>
        <v>0</v>
      </c>
    </row>
    <row r="7897" spans="1:7" ht="24" customHeight="1" x14ac:dyDescent="0.2">
      <c r="A7897" s="290"/>
      <c r="B7897" s="97"/>
      <c r="D7897" s="97"/>
      <c r="E7897" s="98"/>
      <c r="F7897" s="273" t="s">
        <v>33</v>
      </c>
      <c r="G7897" s="288">
        <f>SUBTOTAL(9,G7888:G7896)</f>
        <v>0</v>
      </c>
    </row>
    <row r="7898" spans="1:7" ht="24" customHeight="1" x14ac:dyDescent="0.2">
      <c r="A7898" s="291"/>
      <c r="B7898" s="97"/>
      <c r="D7898" s="97"/>
      <c r="E7898" s="98"/>
      <c r="G7898" s="289"/>
    </row>
    <row r="7899" spans="1:7" ht="24" customHeight="1" x14ac:dyDescent="0.2">
      <c r="A7899" s="292" t="str">
        <f>B7857</f>
        <v/>
      </c>
      <c r="B7899" s="293" t="str">
        <f>C7857</f>
        <v/>
      </c>
      <c r="C7899" s="104"/>
      <c r="D7899" s="104" t="s">
        <v>34</v>
      </c>
      <c r="E7899" s="105"/>
      <c r="F7899" s="295" t="s">
        <v>35</v>
      </c>
      <c r="G7899" s="294">
        <f>SUBTOTAL(9,G7862:G7898)</f>
        <v>0</v>
      </c>
    </row>
    <row r="7901" spans="1:7" ht="24" customHeight="1" x14ac:dyDescent="0.2">
      <c r="A7901" s="274" t="s">
        <v>37</v>
      </c>
      <c r="B7901" s="275"/>
      <c r="C7901" s="275"/>
      <c r="D7901" s="275"/>
      <c r="E7901" s="275"/>
      <c r="F7901" s="275"/>
      <c r="G7901" s="276"/>
    </row>
    <row r="7902" spans="1:7" ht="24" customHeight="1" x14ac:dyDescent="0.2">
      <c r="A7902" s="277" t="s">
        <v>602</v>
      </c>
      <c r="B7902" s="93" t="str">
        <f>Comitente</f>
        <v>DIRECCION PROVINCIAL DE ESPACIOS VERDES</v>
      </c>
      <c r="C7902" s="89"/>
      <c r="D7902" s="94"/>
      <c r="E7902" s="94"/>
      <c r="F7902" s="95"/>
      <c r="G7902" s="278"/>
    </row>
    <row r="7903" spans="1:7" ht="24" customHeight="1" x14ac:dyDescent="0.2">
      <c r="A7903" s="277" t="s">
        <v>603</v>
      </c>
      <c r="B7903" s="93">
        <f>Contratista</f>
        <v>0</v>
      </c>
      <c r="C7903" s="90"/>
      <c r="D7903" s="90"/>
      <c r="E7903" s="90"/>
      <c r="F7903" s="96"/>
      <c r="G7903" s="279"/>
    </row>
    <row r="7904" spans="1:7" ht="24" customHeight="1" x14ac:dyDescent="0.2">
      <c r="A7904" s="277" t="s">
        <v>24</v>
      </c>
      <c r="B7904" s="93" t="str">
        <f>Obra</f>
        <v>MANTENIMIENTO DEL ÁREA VERDE Y SISITEMA DE RIEGO DEL 
PARQUE BELGRANO E INFINITO POR DESCUBRIR - RENGLON 3</v>
      </c>
      <c r="C7904" s="90"/>
      <c r="D7904" s="90"/>
      <c r="E7904" s="90"/>
      <c r="F7904" s="96" t="s">
        <v>38</v>
      </c>
      <c r="G7904" s="280">
        <f>Fecha_Base</f>
        <v>44908</v>
      </c>
    </row>
    <row r="7905" spans="1:123" ht="24" customHeight="1" x14ac:dyDescent="0.2">
      <c r="A7905" s="281" t="s">
        <v>601</v>
      </c>
      <c r="B7905" s="91" t="str">
        <f>Ubicación</f>
        <v>CAPITAL</v>
      </c>
      <c r="C7905" s="91"/>
      <c r="D7905" s="97"/>
      <c r="E7905" s="98"/>
      <c r="G7905" s="282"/>
    </row>
    <row r="7906" spans="1:123" ht="24" customHeight="1" x14ac:dyDescent="0.2">
      <c r="A7906" s="281" t="s">
        <v>39</v>
      </c>
      <c r="B7906" s="100" t="str">
        <f>IFERROR(VALUE(LEFT(B7907,FIND(".",B7907)-1)),"")</f>
        <v/>
      </c>
      <c r="C7906" s="92" t="str">
        <f>IFERROR(VLOOKUP(B7906,Tabla_CyP,2,FALSE),"")</f>
        <v/>
      </c>
      <c r="E7906" s="98"/>
      <c r="G7906" s="282"/>
    </row>
    <row r="7907" spans="1:123" ht="24" customHeight="1" x14ac:dyDescent="0.2">
      <c r="A7907" s="281" t="s">
        <v>25</v>
      </c>
      <c r="B7907" s="101" t="str">
        <f>IFERROR(VLOOKUP(COUNTIF($A$1:A7907,"ANALISIS DE PRECIOS"),Tabla_NumeroItem,2,FALSE),"")</f>
        <v/>
      </c>
      <c r="C7907" s="92" t="str">
        <f>IFERROR(VLOOKUP(B7907,Tabla_CyP,2,FALSE),"")</f>
        <v/>
      </c>
      <c r="D7907" s="97"/>
      <c r="E7907" s="98"/>
      <c r="F7907" s="96" t="s">
        <v>26</v>
      </c>
      <c r="G7907" s="283" t="str">
        <f>IFERROR(VLOOKUP(B7907,Tabla_CyP,4,FALSE),"")</f>
        <v/>
      </c>
    </row>
    <row r="7908" spans="1:123" ht="24" customHeight="1" x14ac:dyDescent="0.2">
      <c r="A7908" s="281"/>
      <c r="B7908" s="91"/>
      <c r="D7908" s="97"/>
      <c r="E7908" s="98"/>
      <c r="G7908" s="282"/>
    </row>
    <row r="7909" spans="1:123" ht="24" customHeight="1" x14ac:dyDescent="0.2">
      <c r="A7909" s="331" t="s">
        <v>507</v>
      </c>
      <c r="B7909" s="332"/>
      <c r="C7909" s="333" t="s">
        <v>0</v>
      </c>
      <c r="D7909" s="333" t="s">
        <v>27</v>
      </c>
      <c r="E7909" s="335" t="s">
        <v>28</v>
      </c>
      <c r="F7909" s="337" t="s">
        <v>29</v>
      </c>
      <c r="G7909" s="337" t="s">
        <v>30</v>
      </c>
    </row>
    <row r="7910" spans="1:123" s="97" customFormat="1" ht="24" customHeight="1" x14ac:dyDescent="0.2">
      <c r="A7910" s="102" t="s">
        <v>508</v>
      </c>
      <c r="B7910" s="102" t="s">
        <v>509</v>
      </c>
      <c r="C7910" s="334"/>
      <c r="D7910" s="334"/>
      <c r="E7910" s="336"/>
      <c r="F7910" s="338"/>
      <c r="G7910" s="338"/>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284"/>
      <c r="B7911" s="103"/>
      <c r="C7911" s="143" t="s">
        <v>604</v>
      </c>
      <c r="D7911" s="104"/>
      <c r="E7911" s="105"/>
      <c r="F7911" s="106"/>
      <c r="G7911" s="285"/>
    </row>
    <row r="7912" spans="1:123" s="229" customFormat="1" ht="24" customHeight="1" x14ac:dyDescent="0.2">
      <c r="A7912" s="224" t="str">
        <f t="shared" ref="A7912:A7925" si="2371">IFERROR(VLOOKUP(C7912,Tabla_Insumos,4,FALSE),"")</f>
        <v/>
      </c>
      <c r="B7912" s="222" t="str">
        <f>IFERROR(VLOOKUP(C7912,Tabla_Insumos,5,FALSE),"")</f>
        <v/>
      </c>
      <c r="C7912" s="223"/>
      <c r="D7912" s="224" t="str">
        <f t="shared" ref="D7912:D7925" si="2372">IFERROR(VLOOKUP(C7912,Tabla_Insumos,2,FALSE),"")</f>
        <v/>
      </c>
      <c r="E7912" s="225"/>
      <c r="F7912" s="226">
        <f t="shared" ref="F7912:F7925" si="2373">IFERROR(VLOOKUP(C7912,Tabla_Insumos,3,FALSE),0)</f>
        <v>0</v>
      </c>
      <c r="G7912" s="286">
        <f>ROUND(E7912*F7912,2)</f>
        <v>0</v>
      </c>
    </row>
    <row r="7913" spans="1:123" s="229" customFormat="1" ht="24" customHeight="1" x14ac:dyDescent="0.2">
      <c r="A7913" s="224" t="str">
        <f t="shared" si="2371"/>
        <v/>
      </c>
      <c r="B7913" s="222" t="str">
        <f t="shared" ref="B7913:B7925" si="2374">IFERROR(VLOOKUP(C7913,Tabla_Insumos,5,FALSE),"")</f>
        <v/>
      </c>
      <c r="C7913" s="223"/>
      <c r="D7913" s="224" t="str">
        <f t="shared" si="2372"/>
        <v/>
      </c>
      <c r="E7913" s="225"/>
      <c r="F7913" s="226">
        <f t="shared" si="2373"/>
        <v>0</v>
      </c>
      <c r="G7913" s="286">
        <f t="shared" ref="G7913:G7925" si="2375">ROUND(E7913*F7913,2)</f>
        <v>0</v>
      </c>
    </row>
    <row r="7914" spans="1:123" s="229" customFormat="1" ht="24" customHeight="1" x14ac:dyDescent="0.2">
      <c r="A7914" s="224" t="str">
        <f t="shared" si="2371"/>
        <v/>
      </c>
      <c r="B7914" s="222" t="str">
        <f t="shared" si="2374"/>
        <v/>
      </c>
      <c r="C7914" s="223"/>
      <c r="D7914" s="224" t="str">
        <f t="shared" si="2372"/>
        <v/>
      </c>
      <c r="E7914" s="225"/>
      <c r="F7914" s="226">
        <f t="shared" si="2373"/>
        <v>0</v>
      </c>
      <c r="G7914" s="286">
        <f t="shared" si="2375"/>
        <v>0</v>
      </c>
    </row>
    <row r="7915" spans="1:123" s="229" customFormat="1" ht="24" customHeight="1" x14ac:dyDescent="0.2">
      <c r="A7915" s="224" t="str">
        <f t="shared" si="2371"/>
        <v/>
      </c>
      <c r="B7915" s="222" t="str">
        <f t="shared" si="2374"/>
        <v/>
      </c>
      <c r="C7915" s="223"/>
      <c r="D7915" s="224" t="str">
        <f t="shared" si="2372"/>
        <v/>
      </c>
      <c r="E7915" s="225"/>
      <c r="F7915" s="226">
        <f t="shared" si="2373"/>
        <v>0</v>
      </c>
      <c r="G7915" s="286">
        <f t="shared" si="2375"/>
        <v>0</v>
      </c>
    </row>
    <row r="7916" spans="1:123" s="229" customFormat="1" ht="24" customHeight="1" x14ac:dyDescent="0.2">
      <c r="A7916" s="224" t="str">
        <f t="shared" si="2371"/>
        <v/>
      </c>
      <c r="B7916" s="222" t="str">
        <f t="shared" si="2374"/>
        <v/>
      </c>
      <c r="C7916" s="223"/>
      <c r="D7916" s="224" t="str">
        <f t="shared" si="2372"/>
        <v/>
      </c>
      <c r="E7916" s="225"/>
      <c r="F7916" s="226">
        <f t="shared" si="2373"/>
        <v>0</v>
      </c>
      <c r="G7916" s="286">
        <f t="shared" si="2375"/>
        <v>0</v>
      </c>
    </row>
    <row r="7917" spans="1:123" s="229" customFormat="1" ht="24" customHeight="1" x14ac:dyDescent="0.2">
      <c r="A7917" s="224" t="str">
        <f t="shared" si="2371"/>
        <v/>
      </c>
      <c r="B7917" s="222" t="str">
        <f t="shared" si="2374"/>
        <v/>
      </c>
      <c r="C7917" s="223"/>
      <c r="D7917" s="224" t="str">
        <f t="shared" si="2372"/>
        <v/>
      </c>
      <c r="E7917" s="225"/>
      <c r="F7917" s="226">
        <f t="shared" si="2373"/>
        <v>0</v>
      </c>
      <c r="G7917" s="286">
        <f t="shared" si="2375"/>
        <v>0</v>
      </c>
    </row>
    <row r="7918" spans="1:123" s="229" customFormat="1" ht="24" customHeight="1" x14ac:dyDescent="0.2">
      <c r="A7918" s="224" t="str">
        <f t="shared" si="2371"/>
        <v/>
      </c>
      <c r="B7918" s="222" t="str">
        <f t="shared" si="2374"/>
        <v/>
      </c>
      <c r="C7918" s="223"/>
      <c r="D7918" s="224" t="str">
        <f t="shared" si="2372"/>
        <v/>
      </c>
      <c r="E7918" s="225"/>
      <c r="F7918" s="226">
        <f t="shared" si="2373"/>
        <v>0</v>
      </c>
      <c r="G7918" s="286">
        <f t="shared" si="2375"/>
        <v>0</v>
      </c>
    </row>
    <row r="7919" spans="1:123" s="229" customFormat="1" ht="24" customHeight="1" x14ac:dyDescent="0.2">
      <c r="A7919" s="224" t="str">
        <f t="shared" si="2371"/>
        <v/>
      </c>
      <c r="B7919" s="222" t="str">
        <f t="shared" si="2374"/>
        <v/>
      </c>
      <c r="C7919" s="223"/>
      <c r="D7919" s="224" t="str">
        <f t="shared" si="2372"/>
        <v/>
      </c>
      <c r="E7919" s="225"/>
      <c r="F7919" s="226">
        <f t="shared" si="2373"/>
        <v>0</v>
      </c>
      <c r="G7919" s="286">
        <f t="shared" si="2375"/>
        <v>0</v>
      </c>
    </row>
    <row r="7920" spans="1:123" s="229" customFormat="1" ht="24" customHeight="1" x14ac:dyDescent="0.2">
      <c r="A7920" s="224" t="str">
        <f t="shared" si="2371"/>
        <v/>
      </c>
      <c r="B7920" s="222" t="str">
        <f t="shared" si="2374"/>
        <v/>
      </c>
      <c r="C7920" s="223"/>
      <c r="D7920" s="224" t="str">
        <f t="shared" si="2372"/>
        <v/>
      </c>
      <c r="E7920" s="225"/>
      <c r="F7920" s="226">
        <f t="shared" si="2373"/>
        <v>0</v>
      </c>
      <c r="G7920" s="286">
        <f t="shared" si="2375"/>
        <v>0</v>
      </c>
    </row>
    <row r="7921" spans="1:7" s="229" customFormat="1" ht="24" customHeight="1" x14ac:dyDescent="0.2">
      <c r="A7921" s="224" t="str">
        <f t="shared" si="2371"/>
        <v/>
      </c>
      <c r="B7921" s="222" t="str">
        <f t="shared" si="2374"/>
        <v/>
      </c>
      <c r="C7921" s="223"/>
      <c r="D7921" s="224" t="str">
        <f t="shared" si="2372"/>
        <v/>
      </c>
      <c r="E7921" s="225"/>
      <c r="F7921" s="226">
        <f t="shared" si="2373"/>
        <v>0</v>
      </c>
      <c r="G7921" s="286">
        <f t="shared" si="2375"/>
        <v>0</v>
      </c>
    </row>
    <row r="7922" spans="1:7" s="229" customFormat="1" ht="24" customHeight="1" x14ac:dyDescent="0.2">
      <c r="A7922" s="224" t="str">
        <f t="shared" si="2371"/>
        <v/>
      </c>
      <c r="B7922" s="222" t="str">
        <f t="shared" si="2374"/>
        <v/>
      </c>
      <c r="C7922" s="223"/>
      <c r="D7922" s="224" t="str">
        <f t="shared" si="2372"/>
        <v/>
      </c>
      <c r="E7922" s="225"/>
      <c r="F7922" s="226">
        <f t="shared" si="2373"/>
        <v>0</v>
      </c>
      <c r="G7922" s="286">
        <f t="shared" si="2375"/>
        <v>0</v>
      </c>
    </row>
    <row r="7923" spans="1:7" s="229" customFormat="1" ht="24" customHeight="1" x14ac:dyDescent="0.2">
      <c r="A7923" s="224" t="str">
        <f t="shared" si="2371"/>
        <v/>
      </c>
      <c r="B7923" s="222" t="str">
        <f t="shared" si="2374"/>
        <v/>
      </c>
      <c r="C7923" s="223"/>
      <c r="D7923" s="224" t="str">
        <f t="shared" si="2372"/>
        <v/>
      </c>
      <c r="E7923" s="225"/>
      <c r="F7923" s="226">
        <f t="shared" si="2373"/>
        <v>0</v>
      </c>
      <c r="G7923" s="286">
        <f t="shared" si="2375"/>
        <v>0</v>
      </c>
    </row>
    <row r="7924" spans="1:7" s="229" customFormat="1" ht="24" customHeight="1" x14ac:dyDescent="0.2">
      <c r="A7924" s="224" t="str">
        <f t="shared" si="2371"/>
        <v/>
      </c>
      <c r="B7924" s="222" t="str">
        <f t="shared" si="2374"/>
        <v/>
      </c>
      <c r="C7924" s="223"/>
      <c r="D7924" s="224" t="str">
        <f t="shared" si="2372"/>
        <v/>
      </c>
      <c r="E7924" s="225"/>
      <c r="F7924" s="226">
        <f t="shared" si="2373"/>
        <v>0</v>
      </c>
      <c r="G7924" s="286">
        <f t="shared" si="2375"/>
        <v>0</v>
      </c>
    </row>
    <row r="7925" spans="1:7" s="229" customFormat="1" ht="24" customHeight="1" x14ac:dyDescent="0.2">
      <c r="A7925" s="224" t="str">
        <f t="shared" si="2371"/>
        <v/>
      </c>
      <c r="B7925" s="222" t="str">
        <f t="shared" si="2374"/>
        <v/>
      </c>
      <c r="C7925" s="223"/>
      <c r="D7925" s="224" t="str">
        <f t="shared" si="2372"/>
        <v/>
      </c>
      <c r="E7925" s="225"/>
      <c r="F7925" s="227">
        <f t="shared" si="2373"/>
        <v>0</v>
      </c>
      <c r="G7925" s="286">
        <f t="shared" si="2375"/>
        <v>0</v>
      </c>
    </row>
    <row r="7926" spans="1:7" ht="24" customHeight="1" x14ac:dyDescent="0.2">
      <c r="A7926" s="287"/>
      <c r="D7926" s="97"/>
      <c r="E7926" s="98"/>
      <c r="F7926" s="273" t="s">
        <v>31</v>
      </c>
      <c r="G7926" s="288">
        <f>SUBTOTAL(9,G7912:G7925)</f>
        <v>0</v>
      </c>
    </row>
    <row r="7927" spans="1:7" ht="24" customHeight="1" x14ac:dyDescent="0.2">
      <c r="A7927" s="287"/>
      <c r="C7927" s="107" t="s">
        <v>605</v>
      </c>
      <c r="D7927" s="97"/>
      <c r="E7927" s="98"/>
      <c r="G7927" s="289"/>
    </row>
    <row r="7928" spans="1:7" s="229" customFormat="1" ht="24" customHeight="1" x14ac:dyDescent="0.2">
      <c r="A7928" s="224" t="str">
        <f t="shared" ref="A7928:A7935" si="2376">IFERROR(VLOOKUP(C7928,Tabla_Insumos,4,FALSE),"")</f>
        <v/>
      </c>
      <c r="B7928" s="222">
        <f t="shared" ref="B7928:B7935" si="2377">IFERROR(VLOOKUP(A7928,Tabla_Indices,5,FALSE),"")</f>
        <v>0</v>
      </c>
      <c r="C7928" s="223"/>
      <c r="D7928" s="224" t="str">
        <f t="shared" ref="D7928:D7935" si="2378">IFERROR(VLOOKUP(C7928,Tabla_Insumos,2,FALSE),"")</f>
        <v/>
      </c>
      <c r="E7928" s="225"/>
      <c r="F7928" s="228">
        <f t="shared" ref="F7928:F7935" si="2379">IFERROR(VLOOKUP(C7928,Tabla_Insumos,3,FALSE),0)</f>
        <v>0</v>
      </c>
      <c r="G7928" s="286">
        <f>ROUND(E7928*F7928,2)</f>
        <v>0</v>
      </c>
    </row>
    <row r="7929" spans="1:7" s="229" customFormat="1" ht="24" customHeight="1" x14ac:dyDescent="0.2">
      <c r="A7929" s="224" t="str">
        <f t="shared" si="2376"/>
        <v/>
      </c>
      <c r="B7929" s="222">
        <f t="shared" si="2377"/>
        <v>0</v>
      </c>
      <c r="C7929" s="223"/>
      <c r="D7929" s="224" t="str">
        <f t="shared" si="2378"/>
        <v/>
      </c>
      <c r="E7929" s="225"/>
      <c r="F7929" s="228">
        <f t="shared" si="2379"/>
        <v>0</v>
      </c>
      <c r="G7929" s="286">
        <f>ROUND(E7929*F7929,2)</f>
        <v>0</v>
      </c>
    </row>
    <row r="7930" spans="1:7" s="229" customFormat="1" ht="24" customHeight="1" x14ac:dyDescent="0.2">
      <c r="A7930" s="224" t="str">
        <f t="shared" si="2376"/>
        <v/>
      </c>
      <c r="B7930" s="222">
        <f t="shared" si="2377"/>
        <v>0</v>
      </c>
      <c r="C7930" s="223"/>
      <c r="D7930" s="224" t="str">
        <f t="shared" si="2378"/>
        <v/>
      </c>
      <c r="E7930" s="225"/>
      <c r="F7930" s="228">
        <f t="shared" si="2379"/>
        <v>0</v>
      </c>
      <c r="G7930" s="286">
        <f t="shared" ref="G7930:G7935" si="2380">ROUND(E7930*F7930,2)</f>
        <v>0</v>
      </c>
    </row>
    <row r="7931" spans="1:7" s="229" customFormat="1" ht="24" customHeight="1" x14ac:dyDescent="0.2">
      <c r="A7931" s="224" t="str">
        <f t="shared" si="2376"/>
        <v/>
      </c>
      <c r="B7931" s="222">
        <f t="shared" si="2377"/>
        <v>0</v>
      </c>
      <c r="C7931" s="223"/>
      <c r="D7931" s="224" t="str">
        <f t="shared" si="2378"/>
        <v/>
      </c>
      <c r="E7931" s="225"/>
      <c r="F7931" s="228">
        <f t="shared" si="2379"/>
        <v>0</v>
      </c>
      <c r="G7931" s="286">
        <f t="shared" si="2380"/>
        <v>0</v>
      </c>
    </row>
    <row r="7932" spans="1:7" s="229" customFormat="1" ht="24" customHeight="1" x14ac:dyDescent="0.2">
      <c r="A7932" s="224" t="str">
        <f t="shared" si="2376"/>
        <v/>
      </c>
      <c r="B7932" s="222">
        <f t="shared" si="2377"/>
        <v>0</v>
      </c>
      <c r="C7932" s="223"/>
      <c r="D7932" s="224" t="str">
        <f t="shared" si="2378"/>
        <v/>
      </c>
      <c r="E7932" s="225"/>
      <c r="F7932" s="226">
        <f t="shared" si="2379"/>
        <v>0</v>
      </c>
      <c r="G7932" s="286">
        <f t="shared" si="2380"/>
        <v>0</v>
      </c>
    </row>
    <row r="7933" spans="1:7" s="229" customFormat="1" ht="24" customHeight="1" x14ac:dyDescent="0.2">
      <c r="A7933" s="224" t="str">
        <f t="shared" si="2376"/>
        <v/>
      </c>
      <c r="B7933" s="222">
        <f t="shared" si="2377"/>
        <v>0</v>
      </c>
      <c r="C7933" s="223"/>
      <c r="D7933" s="224" t="str">
        <f t="shared" si="2378"/>
        <v/>
      </c>
      <c r="E7933" s="225"/>
      <c r="F7933" s="226">
        <f t="shared" si="2379"/>
        <v>0</v>
      </c>
      <c r="G7933" s="286">
        <f t="shared" si="2380"/>
        <v>0</v>
      </c>
    </row>
    <row r="7934" spans="1:7" s="229" customFormat="1" ht="24" customHeight="1" x14ac:dyDescent="0.2">
      <c r="A7934" s="224" t="str">
        <f t="shared" si="2376"/>
        <v/>
      </c>
      <c r="B7934" s="222">
        <f t="shared" si="2377"/>
        <v>0</v>
      </c>
      <c r="C7934" s="223"/>
      <c r="D7934" s="224" t="str">
        <f t="shared" si="2378"/>
        <v/>
      </c>
      <c r="E7934" s="225"/>
      <c r="F7934" s="226">
        <f t="shared" si="2379"/>
        <v>0</v>
      </c>
      <c r="G7934" s="286">
        <f t="shared" si="2380"/>
        <v>0</v>
      </c>
    </row>
    <row r="7935" spans="1:7" s="229" customFormat="1" ht="24" customHeight="1" x14ac:dyDescent="0.2">
      <c r="A7935" s="224" t="str">
        <f t="shared" si="2376"/>
        <v/>
      </c>
      <c r="B7935" s="222">
        <f t="shared" si="2377"/>
        <v>0</v>
      </c>
      <c r="C7935" s="223"/>
      <c r="D7935" s="224" t="str">
        <f t="shared" si="2378"/>
        <v/>
      </c>
      <c r="E7935" s="225"/>
      <c r="F7935" s="226">
        <f t="shared" si="2379"/>
        <v>0</v>
      </c>
      <c r="G7935" s="286">
        <f t="shared" si="2380"/>
        <v>0</v>
      </c>
    </row>
    <row r="7936" spans="1:7" ht="24" customHeight="1" x14ac:dyDescent="0.2">
      <c r="A7936" s="287"/>
      <c r="D7936" s="97"/>
      <c r="E7936" s="98"/>
      <c r="F7936" s="273" t="s">
        <v>32</v>
      </c>
      <c r="G7936" s="288">
        <f>SUBTOTAL(9,G7928:G7935)</f>
        <v>0</v>
      </c>
    </row>
    <row r="7937" spans="1:7" ht="24" customHeight="1" x14ac:dyDescent="0.2">
      <c r="A7937" s="287"/>
      <c r="C7937" s="107" t="s">
        <v>606</v>
      </c>
      <c r="D7937" s="97"/>
      <c r="E7937" s="98"/>
      <c r="G7937" s="289"/>
    </row>
    <row r="7938" spans="1:7" s="229" customFormat="1" ht="24" customHeight="1" x14ac:dyDescent="0.2">
      <c r="A7938" s="224" t="str">
        <f t="shared" ref="A7938:A7946" si="2381">IFERROR(VLOOKUP(C7938,Tabla_Insumos,4,FALSE),"")</f>
        <v/>
      </c>
      <c r="B7938" s="222" t="str">
        <f t="shared" ref="B7938:B7946" si="2382">IFERROR(VLOOKUP(C7938,Tabla_Insumos,5,FALSE),"")</f>
        <v/>
      </c>
      <c r="C7938" s="223"/>
      <c r="D7938" s="224" t="str">
        <f t="shared" ref="D7938:D7946" si="2383">IFERROR(VLOOKUP(C7938,Tabla_Insumos,2,FALSE),"")</f>
        <v/>
      </c>
      <c r="E7938" s="225"/>
      <c r="F7938" s="226">
        <f t="shared" ref="F7938:F7946" si="2384">IFERROR(VLOOKUP(C7938,Tabla_Insumos,3,FALSE),0)</f>
        <v>0</v>
      </c>
      <c r="G7938" s="286">
        <f t="shared" ref="G7938:G7946" si="2385">ROUND(E7938*F7938,2)</f>
        <v>0</v>
      </c>
    </row>
    <row r="7939" spans="1:7" s="229" customFormat="1" ht="24" customHeight="1" x14ac:dyDescent="0.2">
      <c r="A7939" s="224" t="str">
        <f t="shared" si="2381"/>
        <v/>
      </c>
      <c r="B7939" s="222" t="str">
        <f t="shared" si="2382"/>
        <v/>
      </c>
      <c r="C7939" s="223"/>
      <c r="D7939" s="224" t="str">
        <f t="shared" si="2383"/>
        <v/>
      </c>
      <c r="E7939" s="225"/>
      <c r="F7939" s="226">
        <f t="shared" si="2384"/>
        <v>0</v>
      </c>
      <c r="G7939" s="286">
        <f t="shared" si="2385"/>
        <v>0</v>
      </c>
    </row>
    <row r="7940" spans="1:7" s="229" customFormat="1" ht="24" customHeight="1" x14ac:dyDescent="0.2">
      <c r="A7940" s="224" t="str">
        <f t="shared" si="2381"/>
        <v/>
      </c>
      <c r="B7940" s="222" t="str">
        <f t="shared" si="2382"/>
        <v/>
      </c>
      <c r="C7940" s="223"/>
      <c r="D7940" s="224" t="str">
        <f t="shared" si="2383"/>
        <v/>
      </c>
      <c r="E7940" s="225"/>
      <c r="F7940" s="226">
        <f t="shared" si="2384"/>
        <v>0</v>
      </c>
      <c r="G7940" s="286">
        <f t="shared" si="2385"/>
        <v>0</v>
      </c>
    </row>
    <row r="7941" spans="1:7" s="229" customFormat="1" ht="24" customHeight="1" x14ac:dyDescent="0.2">
      <c r="A7941" s="224" t="str">
        <f t="shared" si="2381"/>
        <v/>
      </c>
      <c r="B7941" s="222" t="str">
        <f t="shared" si="2382"/>
        <v/>
      </c>
      <c r="C7941" s="223"/>
      <c r="D7941" s="224" t="str">
        <f t="shared" si="2383"/>
        <v/>
      </c>
      <c r="E7941" s="225"/>
      <c r="F7941" s="226">
        <f t="shared" si="2384"/>
        <v>0</v>
      </c>
      <c r="G7941" s="286">
        <f t="shared" si="2385"/>
        <v>0</v>
      </c>
    </row>
    <row r="7942" spans="1:7" s="229" customFormat="1" ht="24" customHeight="1" x14ac:dyDescent="0.2">
      <c r="A7942" s="224" t="str">
        <f t="shared" si="2381"/>
        <v/>
      </c>
      <c r="B7942" s="222" t="str">
        <f t="shared" si="2382"/>
        <v/>
      </c>
      <c r="C7942" s="223"/>
      <c r="D7942" s="224" t="str">
        <f t="shared" si="2383"/>
        <v/>
      </c>
      <c r="E7942" s="225"/>
      <c r="F7942" s="226">
        <f t="shared" si="2384"/>
        <v>0</v>
      </c>
      <c r="G7942" s="286">
        <f t="shared" si="2385"/>
        <v>0</v>
      </c>
    </row>
    <row r="7943" spans="1:7" s="229" customFormat="1" ht="24" customHeight="1" x14ac:dyDescent="0.2">
      <c r="A7943" s="224" t="str">
        <f t="shared" si="2381"/>
        <v/>
      </c>
      <c r="B7943" s="222" t="str">
        <f t="shared" si="2382"/>
        <v/>
      </c>
      <c r="C7943" s="223"/>
      <c r="D7943" s="224" t="str">
        <f t="shared" si="2383"/>
        <v/>
      </c>
      <c r="E7943" s="225"/>
      <c r="F7943" s="226">
        <f t="shared" si="2384"/>
        <v>0</v>
      </c>
      <c r="G7943" s="286">
        <f t="shared" si="2385"/>
        <v>0</v>
      </c>
    </row>
    <row r="7944" spans="1:7" s="229" customFormat="1" ht="24" customHeight="1" x14ac:dyDescent="0.2">
      <c r="A7944" s="224" t="str">
        <f t="shared" si="2381"/>
        <v/>
      </c>
      <c r="B7944" s="222" t="str">
        <f t="shared" si="2382"/>
        <v/>
      </c>
      <c r="C7944" s="223"/>
      <c r="D7944" s="224" t="str">
        <f t="shared" si="2383"/>
        <v/>
      </c>
      <c r="E7944" s="225"/>
      <c r="F7944" s="226">
        <f t="shared" si="2384"/>
        <v>0</v>
      </c>
      <c r="G7944" s="286">
        <f t="shared" si="2385"/>
        <v>0</v>
      </c>
    </row>
    <row r="7945" spans="1:7" s="229" customFormat="1" ht="24" customHeight="1" x14ac:dyDescent="0.2">
      <c r="A7945" s="224" t="str">
        <f t="shared" si="2381"/>
        <v/>
      </c>
      <c r="B7945" s="222" t="str">
        <f t="shared" si="2382"/>
        <v/>
      </c>
      <c r="C7945" s="223"/>
      <c r="D7945" s="224" t="str">
        <f t="shared" si="2383"/>
        <v/>
      </c>
      <c r="E7945" s="225"/>
      <c r="F7945" s="226">
        <f t="shared" si="2384"/>
        <v>0</v>
      </c>
      <c r="G7945" s="286">
        <f t="shared" si="2385"/>
        <v>0</v>
      </c>
    </row>
    <row r="7946" spans="1:7" s="229" customFormat="1" ht="24" customHeight="1" x14ac:dyDescent="0.2">
      <c r="A7946" s="224" t="str">
        <f t="shared" si="2381"/>
        <v/>
      </c>
      <c r="B7946" s="222" t="str">
        <f t="shared" si="2382"/>
        <v/>
      </c>
      <c r="C7946" s="223"/>
      <c r="D7946" s="224" t="str">
        <f t="shared" si="2383"/>
        <v/>
      </c>
      <c r="E7946" s="225"/>
      <c r="F7946" s="226">
        <f t="shared" si="2384"/>
        <v>0</v>
      </c>
      <c r="G7946" s="286">
        <f t="shared" si="2385"/>
        <v>0</v>
      </c>
    </row>
    <row r="7947" spans="1:7" ht="24" customHeight="1" x14ac:dyDescent="0.2">
      <c r="A7947" s="290"/>
      <c r="B7947" s="97"/>
      <c r="D7947" s="97"/>
      <c r="E7947" s="98"/>
      <c r="F7947" s="273" t="s">
        <v>33</v>
      </c>
      <c r="G7947" s="288">
        <f>SUBTOTAL(9,G7938:G7946)</f>
        <v>0</v>
      </c>
    </row>
    <row r="7948" spans="1:7" ht="24" customHeight="1" x14ac:dyDescent="0.2">
      <c r="A7948" s="291"/>
      <c r="B7948" s="97"/>
      <c r="D7948" s="97"/>
      <c r="E7948" s="98"/>
      <c r="G7948" s="289"/>
    </row>
    <row r="7949" spans="1:7" ht="24" customHeight="1" x14ac:dyDescent="0.2">
      <c r="A7949" s="292" t="str">
        <f>B7907</f>
        <v/>
      </c>
      <c r="B7949" s="293" t="str">
        <f>C7907</f>
        <v/>
      </c>
      <c r="C7949" s="104"/>
      <c r="D7949" s="104" t="s">
        <v>34</v>
      </c>
      <c r="E7949" s="105"/>
      <c r="F7949" s="295" t="s">
        <v>35</v>
      </c>
      <c r="G7949" s="294">
        <f>SUBTOTAL(9,G7912:G7948)</f>
        <v>0</v>
      </c>
    </row>
    <row r="7951" spans="1:7" ht="24" customHeight="1" x14ac:dyDescent="0.2">
      <c r="A7951" s="274" t="s">
        <v>37</v>
      </c>
      <c r="B7951" s="275"/>
      <c r="C7951" s="275"/>
      <c r="D7951" s="275"/>
      <c r="E7951" s="275"/>
      <c r="F7951" s="275"/>
      <c r="G7951" s="276"/>
    </row>
    <row r="7952" spans="1:7" ht="24" customHeight="1" x14ac:dyDescent="0.2">
      <c r="A7952" s="277" t="s">
        <v>602</v>
      </c>
      <c r="B7952" s="93" t="str">
        <f>Comitente</f>
        <v>DIRECCION PROVINCIAL DE ESPACIOS VERDES</v>
      </c>
      <c r="C7952" s="89"/>
      <c r="D7952" s="94"/>
      <c r="E7952" s="94"/>
      <c r="F7952" s="95"/>
      <c r="G7952" s="278"/>
    </row>
    <row r="7953" spans="1:123" ht="24" customHeight="1" x14ac:dyDescent="0.2">
      <c r="A7953" s="277" t="s">
        <v>603</v>
      </c>
      <c r="B7953" s="93">
        <f>Contratista</f>
        <v>0</v>
      </c>
      <c r="C7953" s="90"/>
      <c r="D7953" s="90"/>
      <c r="E7953" s="90"/>
      <c r="F7953" s="96"/>
      <c r="G7953" s="279"/>
    </row>
    <row r="7954" spans="1:123" ht="24" customHeight="1" x14ac:dyDescent="0.2">
      <c r="A7954" s="277" t="s">
        <v>24</v>
      </c>
      <c r="B7954" s="93" t="str">
        <f>Obra</f>
        <v>MANTENIMIENTO DEL ÁREA VERDE Y SISITEMA DE RIEGO DEL 
PARQUE BELGRANO E INFINITO POR DESCUBRIR - RENGLON 3</v>
      </c>
      <c r="C7954" s="90"/>
      <c r="D7954" s="90"/>
      <c r="E7954" s="90"/>
      <c r="F7954" s="96" t="s">
        <v>38</v>
      </c>
      <c r="G7954" s="280">
        <f>Fecha_Base</f>
        <v>44908</v>
      </c>
    </row>
    <row r="7955" spans="1:123" ht="24" customHeight="1" x14ac:dyDescent="0.2">
      <c r="A7955" s="281" t="s">
        <v>601</v>
      </c>
      <c r="B7955" s="91" t="str">
        <f>Ubicación</f>
        <v>CAPITAL</v>
      </c>
      <c r="C7955" s="91"/>
      <c r="D7955" s="97"/>
      <c r="E7955" s="98"/>
      <c r="G7955" s="282"/>
    </row>
    <row r="7956" spans="1:123" ht="24" customHeight="1" x14ac:dyDescent="0.2">
      <c r="A7956" s="281" t="s">
        <v>39</v>
      </c>
      <c r="B7956" s="100" t="str">
        <f>IFERROR(VALUE(LEFT(B7957,FIND(".",B7957)-1)),"")</f>
        <v/>
      </c>
      <c r="C7956" s="92" t="str">
        <f>IFERROR(VLOOKUP(B7956,Tabla_CyP,2,FALSE),"")</f>
        <v/>
      </c>
      <c r="E7956" s="98"/>
      <c r="G7956" s="282"/>
    </row>
    <row r="7957" spans="1:123" ht="24" customHeight="1" x14ac:dyDescent="0.2">
      <c r="A7957" s="281" t="s">
        <v>25</v>
      </c>
      <c r="B7957" s="101" t="str">
        <f>IFERROR(VLOOKUP(COUNTIF($A$1:A7957,"ANALISIS DE PRECIOS"),Tabla_NumeroItem,2,FALSE),"")</f>
        <v/>
      </c>
      <c r="C7957" s="92" t="str">
        <f>IFERROR(VLOOKUP(B7957,Tabla_CyP,2,FALSE),"")</f>
        <v/>
      </c>
      <c r="D7957" s="97"/>
      <c r="E7957" s="98"/>
      <c r="F7957" s="96" t="s">
        <v>26</v>
      </c>
      <c r="G7957" s="283" t="str">
        <f>IFERROR(VLOOKUP(B7957,Tabla_CyP,4,FALSE),"")</f>
        <v/>
      </c>
    </row>
    <row r="7958" spans="1:123" ht="24" customHeight="1" x14ac:dyDescent="0.2">
      <c r="A7958" s="281"/>
      <c r="B7958" s="91"/>
      <c r="D7958" s="97"/>
      <c r="E7958" s="98"/>
      <c r="G7958" s="282"/>
    </row>
    <row r="7959" spans="1:123" ht="24" customHeight="1" x14ac:dyDescent="0.2">
      <c r="A7959" s="331" t="s">
        <v>507</v>
      </c>
      <c r="B7959" s="332"/>
      <c r="C7959" s="333" t="s">
        <v>0</v>
      </c>
      <c r="D7959" s="333" t="s">
        <v>27</v>
      </c>
      <c r="E7959" s="335" t="s">
        <v>28</v>
      </c>
      <c r="F7959" s="337" t="s">
        <v>29</v>
      </c>
      <c r="G7959" s="337" t="s">
        <v>30</v>
      </c>
    </row>
    <row r="7960" spans="1:123" s="97" customFormat="1" ht="24" customHeight="1" x14ac:dyDescent="0.2">
      <c r="A7960" s="102" t="s">
        <v>508</v>
      </c>
      <c r="B7960" s="102" t="s">
        <v>509</v>
      </c>
      <c r="C7960" s="334"/>
      <c r="D7960" s="334"/>
      <c r="E7960" s="336"/>
      <c r="F7960" s="338"/>
      <c r="G7960" s="338"/>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284"/>
      <c r="B7961" s="103"/>
      <c r="C7961" s="143" t="s">
        <v>604</v>
      </c>
      <c r="D7961" s="104"/>
      <c r="E7961" s="105"/>
      <c r="F7961" s="106"/>
      <c r="G7961" s="285"/>
    </row>
    <row r="7962" spans="1:123" s="229" customFormat="1" ht="24" customHeight="1" x14ac:dyDescent="0.2">
      <c r="A7962" s="224" t="str">
        <f t="shared" ref="A7962:A7975" si="2386">IFERROR(VLOOKUP(C7962,Tabla_Insumos,4,FALSE),"")</f>
        <v/>
      </c>
      <c r="B7962" s="222" t="str">
        <f>IFERROR(VLOOKUP(C7962,Tabla_Insumos,5,FALSE),"")</f>
        <v/>
      </c>
      <c r="C7962" s="223"/>
      <c r="D7962" s="224" t="str">
        <f t="shared" ref="D7962:D7975" si="2387">IFERROR(VLOOKUP(C7962,Tabla_Insumos,2,FALSE),"")</f>
        <v/>
      </c>
      <c r="E7962" s="225"/>
      <c r="F7962" s="226">
        <f t="shared" ref="F7962:F7975" si="2388">IFERROR(VLOOKUP(C7962,Tabla_Insumos,3,FALSE),0)</f>
        <v>0</v>
      </c>
      <c r="G7962" s="286">
        <f>ROUND(E7962*F7962,2)</f>
        <v>0</v>
      </c>
    </row>
    <row r="7963" spans="1:123" s="229" customFormat="1" ht="24" customHeight="1" x14ac:dyDescent="0.2">
      <c r="A7963" s="224" t="str">
        <f t="shared" si="2386"/>
        <v/>
      </c>
      <c r="B7963" s="222" t="str">
        <f t="shared" ref="B7963:B7975" si="2389">IFERROR(VLOOKUP(C7963,Tabla_Insumos,5,FALSE),"")</f>
        <v/>
      </c>
      <c r="C7963" s="223"/>
      <c r="D7963" s="224" t="str">
        <f t="shared" si="2387"/>
        <v/>
      </c>
      <c r="E7963" s="225"/>
      <c r="F7963" s="226">
        <f t="shared" si="2388"/>
        <v>0</v>
      </c>
      <c r="G7963" s="286">
        <f t="shared" ref="G7963:G7975" si="2390">ROUND(E7963*F7963,2)</f>
        <v>0</v>
      </c>
    </row>
    <row r="7964" spans="1:123" s="229" customFormat="1" ht="24" customHeight="1" x14ac:dyDescent="0.2">
      <c r="A7964" s="224" t="str">
        <f t="shared" si="2386"/>
        <v/>
      </c>
      <c r="B7964" s="222" t="str">
        <f t="shared" si="2389"/>
        <v/>
      </c>
      <c r="C7964" s="223"/>
      <c r="D7964" s="224" t="str">
        <f t="shared" si="2387"/>
        <v/>
      </c>
      <c r="E7964" s="225"/>
      <c r="F7964" s="226">
        <f t="shared" si="2388"/>
        <v>0</v>
      </c>
      <c r="G7964" s="286">
        <f t="shared" si="2390"/>
        <v>0</v>
      </c>
    </row>
    <row r="7965" spans="1:123" s="229" customFormat="1" ht="24" customHeight="1" x14ac:dyDescent="0.2">
      <c r="A7965" s="224" t="str">
        <f t="shared" si="2386"/>
        <v/>
      </c>
      <c r="B7965" s="222" t="str">
        <f t="shared" si="2389"/>
        <v/>
      </c>
      <c r="C7965" s="223"/>
      <c r="D7965" s="224" t="str">
        <f t="shared" si="2387"/>
        <v/>
      </c>
      <c r="E7965" s="225"/>
      <c r="F7965" s="226">
        <f t="shared" si="2388"/>
        <v>0</v>
      </c>
      <c r="G7965" s="286">
        <f t="shared" si="2390"/>
        <v>0</v>
      </c>
    </row>
    <row r="7966" spans="1:123" s="229" customFormat="1" ht="24" customHeight="1" x14ac:dyDescent="0.2">
      <c r="A7966" s="224" t="str">
        <f t="shared" si="2386"/>
        <v/>
      </c>
      <c r="B7966" s="222" t="str">
        <f t="shared" si="2389"/>
        <v/>
      </c>
      <c r="C7966" s="223"/>
      <c r="D7966" s="224" t="str">
        <f t="shared" si="2387"/>
        <v/>
      </c>
      <c r="E7966" s="225"/>
      <c r="F7966" s="226">
        <f t="shared" si="2388"/>
        <v>0</v>
      </c>
      <c r="G7966" s="286">
        <f t="shared" si="2390"/>
        <v>0</v>
      </c>
    </row>
    <row r="7967" spans="1:123" s="229" customFormat="1" ht="24" customHeight="1" x14ac:dyDescent="0.2">
      <c r="A7967" s="224" t="str">
        <f t="shared" si="2386"/>
        <v/>
      </c>
      <c r="B7967" s="222" t="str">
        <f t="shared" si="2389"/>
        <v/>
      </c>
      <c r="C7967" s="223"/>
      <c r="D7967" s="224" t="str">
        <f t="shared" si="2387"/>
        <v/>
      </c>
      <c r="E7967" s="225"/>
      <c r="F7967" s="226">
        <f t="shared" si="2388"/>
        <v>0</v>
      </c>
      <c r="G7967" s="286">
        <f t="shared" si="2390"/>
        <v>0</v>
      </c>
    </row>
    <row r="7968" spans="1:123" s="229" customFormat="1" ht="24" customHeight="1" x14ac:dyDescent="0.2">
      <c r="A7968" s="224" t="str">
        <f t="shared" si="2386"/>
        <v/>
      </c>
      <c r="B7968" s="222" t="str">
        <f t="shared" si="2389"/>
        <v/>
      </c>
      <c r="C7968" s="223"/>
      <c r="D7968" s="224" t="str">
        <f t="shared" si="2387"/>
        <v/>
      </c>
      <c r="E7968" s="225"/>
      <c r="F7968" s="226">
        <f t="shared" si="2388"/>
        <v>0</v>
      </c>
      <c r="G7968" s="286">
        <f t="shared" si="2390"/>
        <v>0</v>
      </c>
    </row>
    <row r="7969" spans="1:7" s="229" customFormat="1" ht="24" customHeight="1" x14ac:dyDescent="0.2">
      <c r="A7969" s="224" t="str">
        <f t="shared" si="2386"/>
        <v/>
      </c>
      <c r="B7969" s="222" t="str">
        <f t="shared" si="2389"/>
        <v/>
      </c>
      <c r="C7969" s="223"/>
      <c r="D7969" s="224" t="str">
        <f t="shared" si="2387"/>
        <v/>
      </c>
      <c r="E7969" s="225"/>
      <c r="F7969" s="226">
        <f t="shared" si="2388"/>
        <v>0</v>
      </c>
      <c r="G7969" s="286">
        <f t="shared" si="2390"/>
        <v>0</v>
      </c>
    </row>
    <row r="7970" spans="1:7" s="229" customFormat="1" ht="24" customHeight="1" x14ac:dyDescent="0.2">
      <c r="A7970" s="224" t="str">
        <f t="shared" si="2386"/>
        <v/>
      </c>
      <c r="B7970" s="222" t="str">
        <f t="shared" si="2389"/>
        <v/>
      </c>
      <c r="C7970" s="223"/>
      <c r="D7970" s="224" t="str">
        <f t="shared" si="2387"/>
        <v/>
      </c>
      <c r="E7970" s="225"/>
      <c r="F7970" s="226">
        <f t="shared" si="2388"/>
        <v>0</v>
      </c>
      <c r="G7970" s="286">
        <f t="shared" si="2390"/>
        <v>0</v>
      </c>
    </row>
    <row r="7971" spans="1:7" s="229" customFormat="1" ht="24" customHeight="1" x14ac:dyDescent="0.2">
      <c r="A7971" s="224" t="str">
        <f t="shared" si="2386"/>
        <v/>
      </c>
      <c r="B7971" s="222" t="str">
        <f t="shared" si="2389"/>
        <v/>
      </c>
      <c r="C7971" s="223"/>
      <c r="D7971" s="224" t="str">
        <f t="shared" si="2387"/>
        <v/>
      </c>
      <c r="E7971" s="225"/>
      <c r="F7971" s="226">
        <f t="shared" si="2388"/>
        <v>0</v>
      </c>
      <c r="G7971" s="286">
        <f t="shared" si="2390"/>
        <v>0</v>
      </c>
    </row>
    <row r="7972" spans="1:7" s="229" customFormat="1" ht="24" customHeight="1" x14ac:dyDescent="0.2">
      <c r="A7972" s="224" t="str">
        <f t="shared" si="2386"/>
        <v/>
      </c>
      <c r="B7972" s="222" t="str">
        <f t="shared" si="2389"/>
        <v/>
      </c>
      <c r="C7972" s="223"/>
      <c r="D7972" s="224" t="str">
        <f t="shared" si="2387"/>
        <v/>
      </c>
      <c r="E7972" s="225"/>
      <c r="F7972" s="226">
        <f t="shared" si="2388"/>
        <v>0</v>
      </c>
      <c r="G7972" s="286">
        <f t="shared" si="2390"/>
        <v>0</v>
      </c>
    </row>
    <row r="7973" spans="1:7" s="229" customFormat="1" ht="24" customHeight="1" x14ac:dyDescent="0.2">
      <c r="A7973" s="224" t="str">
        <f t="shared" si="2386"/>
        <v/>
      </c>
      <c r="B7973" s="222" t="str">
        <f t="shared" si="2389"/>
        <v/>
      </c>
      <c r="C7973" s="223"/>
      <c r="D7973" s="224" t="str">
        <f t="shared" si="2387"/>
        <v/>
      </c>
      <c r="E7973" s="225"/>
      <c r="F7973" s="226">
        <f t="shared" si="2388"/>
        <v>0</v>
      </c>
      <c r="G7973" s="286">
        <f t="shared" si="2390"/>
        <v>0</v>
      </c>
    </row>
    <row r="7974" spans="1:7" s="229" customFormat="1" ht="24" customHeight="1" x14ac:dyDescent="0.2">
      <c r="A7974" s="224" t="str">
        <f t="shared" si="2386"/>
        <v/>
      </c>
      <c r="B7974" s="222" t="str">
        <f t="shared" si="2389"/>
        <v/>
      </c>
      <c r="C7974" s="223"/>
      <c r="D7974" s="224" t="str">
        <f t="shared" si="2387"/>
        <v/>
      </c>
      <c r="E7974" s="225"/>
      <c r="F7974" s="226">
        <f t="shared" si="2388"/>
        <v>0</v>
      </c>
      <c r="G7974" s="286">
        <f t="shared" si="2390"/>
        <v>0</v>
      </c>
    </row>
    <row r="7975" spans="1:7" s="229" customFormat="1" ht="24" customHeight="1" x14ac:dyDescent="0.2">
      <c r="A7975" s="224" t="str">
        <f t="shared" si="2386"/>
        <v/>
      </c>
      <c r="B7975" s="222" t="str">
        <f t="shared" si="2389"/>
        <v/>
      </c>
      <c r="C7975" s="223"/>
      <c r="D7975" s="224" t="str">
        <f t="shared" si="2387"/>
        <v/>
      </c>
      <c r="E7975" s="225"/>
      <c r="F7975" s="227">
        <f t="shared" si="2388"/>
        <v>0</v>
      </c>
      <c r="G7975" s="286">
        <f t="shared" si="2390"/>
        <v>0</v>
      </c>
    </row>
    <row r="7976" spans="1:7" ht="24" customHeight="1" x14ac:dyDescent="0.2">
      <c r="A7976" s="287"/>
      <c r="D7976" s="97"/>
      <c r="E7976" s="98"/>
      <c r="F7976" s="273" t="s">
        <v>31</v>
      </c>
      <c r="G7976" s="288">
        <f>SUBTOTAL(9,G7962:G7975)</f>
        <v>0</v>
      </c>
    </row>
    <row r="7977" spans="1:7" ht="24" customHeight="1" x14ac:dyDescent="0.2">
      <c r="A7977" s="287"/>
      <c r="C7977" s="107" t="s">
        <v>605</v>
      </c>
      <c r="D7977" s="97"/>
      <c r="E7977" s="98"/>
      <c r="G7977" s="289"/>
    </row>
    <row r="7978" spans="1:7" s="229" customFormat="1" ht="24" customHeight="1" x14ac:dyDescent="0.2">
      <c r="A7978" s="224" t="str">
        <f t="shared" ref="A7978:A7985" si="2391">IFERROR(VLOOKUP(C7978,Tabla_Insumos,4,FALSE),"")</f>
        <v/>
      </c>
      <c r="B7978" s="222">
        <f t="shared" ref="B7978:B7985" si="2392">IFERROR(VLOOKUP(A7978,Tabla_Indices,5,FALSE),"")</f>
        <v>0</v>
      </c>
      <c r="C7978" s="223"/>
      <c r="D7978" s="224" t="str">
        <f t="shared" ref="D7978:D7985" si="2393">IFERROR(VLOOKUP(C7978,Tabla_Insumos,2,FALSE),"")</f>
        <v/>
      </c>
      <c r="E7978" s="225"/>
      <c r="F7978" s="228">
        <f t="shared" ref="F7978:F7985" si="2394">IFERROR(VLOOKUP(C7978,Tabla_Insumos,3,FALSE),0)</f>
        <v>0</v>
      </c>
      <c r="G7978" s="286">
        <f>ROUND(E7978*F7978,2)</f>
        <v>0</v>
      </c>
    </row>
    <row r="7979" spans="1:7" s="229" customFormat="1" ht="24" customHeight="1" x14ac:dyDescent="0.2">
      <c r="A7979" s="224" t="str">
        <f t="shared" si="2391"/>
        <v/>
      </c>
      <c r="B7979" s="222">
        <f t="shared" si="2392"/>
        <v>0</v>
      </c>
      <c r="C7979" s="223"/>
      <c r="D7979" s="224" t="str">
        <f t="shared" si="2393"/>
        <v/>
      </c>
      <c r="E7979" s="225"/>
      <c r="F7979" s="228">
        <f t="shared" si="2394"/>
        <v>0</v>
      </c>
      <c r="G7979" s="286">
        <f>ROUND(E7979*F7979,2)</f>
        <v>0</v>
      </c>
    </row>
    <row r="7980" spans="1:7" s="229" customFormat="1" ht="24" customHeight="1" x14ac:dyDescent="0.2">
      <c r="A7980" s="224" t="str">
        <f t="shared" si="2391"/>
        <v/>
      </c>
      <c r="B7980" s="222">
        <f t="shared" si="2392"/>
        <v>0</v>
      </c>
      <c r="C7980" s="223"/>
      <c r="D7980" s="224" t="str">
        <f t="shared" si="2393"/>
        <v/>
      </c>
      <c r="E7980" s="225"/>
      <c r="F7980" s="228">
        <f t="shared" si="2394"/>
        <v>0</v>
      </c>
      <c r="G7980" s="286">
        <f t="shared" ref="G7980:G7985" si="2395">ROUND(E7980*F7980,2)</f>
        <v>0</v>
      </c>
    </row>
    <row r="7981" spans="1:7" s="229" customFormat="1" ht="24" customHeight="1" x14ac:dyDescent="0.2">
      <c r="A7981" s="224" t="str">
        <f t="shared" si="2391"/>
        <v/>
      </c>
      <c r="B7981" s="222">
        <f t="shared" si="2392"/>
        <v>0</v>
      </c>
      <c r="C7981" s="223"/>
      <c r="D7981" s="224" t="str">
        <f t="shared" si="2393"/>
        <v/>
      </c>
      <c r="E7981" s="225"/>
      <c r="F7981" s="228">
        <f t="shared" si="2394"/>
        <v>0</v>
      </c>
      <c r="G7981" s="286">
        <f t="shared" si="2395"/>
        <v>0</v>
      </c>
    </row>
    <row r="7982" spans="1:7" s="229" customFormat="1" ht="24" customHeight="1" x14ac:dyDescent="0.2">
      <c r="A7982" s="224" t="str">
        <f t="shared" si="2391"/>
        <v/>
      </c>
      <c r="B7982" s="222">
        <f t="shared" si="2392"/>
        <v>0</v>
      </c>
      <c r="C7982" s="223"/>
      <c r="D7982" s="224" t="str">
        <f t="shared" si="2393"/>
        <v/>
      </c>
      <c r="E7982" s="225"/>
      <c r="F7982" s="226">
        <f t="shared" si="2394"/>
        <v>0</v>
      </c>
      <c r="G7982" s="286">
        <f t="shared" si="2395"/>
        <v>0</v>
      </c>
    </row>
    <row r="7983" spans="1:7" s="229" customFormat="1" ht="24" customHeight="1" x14ac:dyDescent="0.2">
      <c r="A7983" s="224" t="str">
        <f t="shared" si="2391"/>
        <v/>
      </c>
      <c r="B7983" s="222">
        <f t="shared" si="2392"/>
        <v>0</v>
      </c>
      <c r="C7983" s="223"/>
      <c r="D7983" s="224" t="str">
        <f t="shared" si="2393"/>
        <v/>
      </c>
      <c r="E7983" s="225"/>
      <c r="F7983" s="226">
        <f t="shared" si="2394"/>
        <v>0</v>
      </c>
      <c r="G7983" s="286">
        <f t="shared" si="2395"/>
        <v>0</v>
      </c>
    </row>
    <row r="7984" spans="1:7" s="229" customFormat="1" ht="24" customHeight="1" x14ac:dyDescent="0.2">
      <c r="A7984" s="224" t="str">
        <f t="shared" si="2391"/>
        <v/>
      </c>
      <c r="B7984" s="222">
        <f t="shared" si="2392"/>
        <v>0</v>
      </c>
      <c r="C7984" s="223"/>
      <c r="D7984" s="224" t="str">
        <f t="shared" si="2393"/>
        <v/>
      </c>
      <c r="E7984" s="225"/>
      <c r="F7984" s="226">
        <f t="shared" si="2394"/>
        <v>0</v>
      </c>
      <c r="G7984" s="286">
        <f t="shared" si="2395"/>
        <v>0</v>
      </c>
    </row>
    <row r="7985" spans="1:7" s="229" customFormat="1" ht="24" customHeight="1" x14ac:dyDescent="0.2">
      <c r="A7985" s="224" t="str">
        <f t="shared" si="2391"/>
        <v/>
      </c>
      <c r="B7985" s="222">
        <f t="shared" si="2392"/>
        <v>0</v>
      </c>
      <c r="C7985" s="223"/>
      <c r="D7985" s="224" t="str">
        <f t="shared" si="2393"/>
        <v/>
      </c>
      <c r="E7985" s="225"/>
      <c r="F7985" s="226">
        <f t="shared" si="2394"/>
        <v>0</v>
      </c>
      <c r="G7985" s="286">
        <f t="shared" si="2395"/>
        <v>0</v>
      </c>
    </row>
    <row r="7986" spans="1:7" ht="24" customHeight="1" x14ac:dyDescent="0.2">
      <c r="A7986" s="287"/>
      <c r="D7986" s="97"/>
      <c r="E7986" s="98"/>
      <c r="F7986" s="273" t="s">
        <v>32</v>
      </c>
      <c r="G7986" s="288">
        <f>SUBTOTAL(9,G7978:G7985)</f>
        <v>0</v>
      </c>
    </row>
    <row r="7987" spans="1:7" ht="24" customHeight="1" x14ac:dyDescent="0.2">
      <c r="A7987" s="287"/>
      <c r="C7987" s="107" t="s">
        <v>606</v>
      </c>
      <c r="D7987" s="97"/>
      <c r="E7987" s="98"/>
      <c r="G7987" s="289"/>
    </row>
    <row r="7988" spans="1:7" s="229" customFormat="1" ht="24" customHeight="1" x14ac:dyDescent="0.2">
      <c r="A7988" s="224" t="str">
        <f t="shared" ref="A7988:A7996" si="2396">IFERROR(VLOOKUP(C7988,Tabla_Insumos,4,FALSE),"")</f>
        <v/>
      </c>
      <c r="B7988" s="222" t="str">
        <f t="shared" ref="B7988:B7996" si="2397">IFERROR(VLOOKUP(C7988,Tabla_Insumos,5,FALSE),"")</f>
        <v/>
      </c>
      <c r="C7988" s="223"/>
      <c r="D7988" s="224" t="str">
        <f t="shared" ref="D7988:D7996" si="2398">IFERROR(VLOOKUP(C7988,Tabla_Insumos,2,FALSE),"")</f>
        <v/>
      </c>
      <c r="E7988" s="225"/>
      <c r="F7988" s="226">
        <f t="shared" ref="F7988:F7996" si="2399">IFERROR(VLOOKUP(C7988,Tabla_Insumos,3,FALSE),0)</f>
        <v>0</v>
      </c>
      <c r="G7988" s="286">
        <f t="shared" ref="G7988:G7996" si="2400">ROUND(E7988*F7988,2)</f>
        <v>0</v>
      </c>
    </row>
    <row r="7989" spans="1:7" s="229" customFormat="1" ht="24" customHeight="1" x14ac:dyDescent="0.2">
      <c r="A7989" s="224" t="str">
        <f t="shared" si="2396"/>
        <v/>
      </c>
      <c r="B7989" s="222" t="str">
        <f t="shared" si="2397"/>
        <v/>
      </c>
      <c r="C7989" s="223"/>
      <c r="D7989" s="224" t="str">
        <f t="shared" si="2398"/>
        <v/>
      </c>
      <c r="E7989" s="225"/>
      <c r="F7989" s="226">
        <f t="shared" si="2399"/>
        <v>0</v>
      </c>
      <c r="G7989" s="286">
        <f t="shared" si="2400"/>
        <v>0</v>
      </c>
    </row>
    <row r="7990" spans="1:7" s="229" customFormat="1" ht="24" customHeight="1" x14ac:dyDescent="0.2">
      <c r="A7990" s="224" t="str">
        <f t="shared" si="2396"/>
        <v/>
      </c>
      <c r="B7990" s="222" t="str">
        <f t="shared" si="2397"/>
        <v/>
      </c>
      <c r="C7990" s="223"/>
      <c r="D7990" s="224" t="str">
        <f t="shared" si="2398"/>
        <v/>
      </c>
      <c r="E7990" s="225"/>
      <c r="F7990" s="226">
        <f t="shared" si="2399"/>
        <v>0</v>
      </c>
      <c r="G7990" s="286">
        <f t="shared" si="2400"/>
        <v>0</v>
      </c>
    </row>
    <row r="7991" spans="1:7" s="229" customFormat="1" ht="24" customHeight="1" x14ac:dyDescent="0.2">
      <c r="A7991" s="224" t="str">
        <f t="shared" si="2396"/>
        <v/>
      </c>
      <c r="B7991" s="222" t="str">
        <f t="shared" si="2397"/>
        <v/>
      </c>
      <c r="C7991" s="223"/>
      <c r="D7991" s="224" t="str">
        <f t="shared" si="2398"/>
        <v/>
      </c>
      <c r="E7991" s="225"/>
      <c r="F7991" s="226">
        <f t="shared" si="2399"/>
        <v>0</v>
      </c>
      <c r="G7991" s="286">
        <f t="shared" si="2400"/>
        <v>0</v>
      </c>
    </row>
    <row r="7992" spans="1:7" s="229" customFormat="1" ht="24" customHeight="1" x14ac:dyDescent="0.2">
      <c r="A7992" s="224" t="str">
        <f t="shared" si="2396"/>
        <v/>
      </c>
      <c r="B7992" s="222" t="str">
        <f t="shared" si="2397"/>
        <v/>
      </c>
      <c r="C7992" s="223"/>
      <c r="D7992" s="224" t="str">
        <f t="shared" si="2398"/>
        <v/>
      </c>
      <c r="E7992" s="225"/>
      <c r="F7992" s="226">
        <f t="shared" si="2399"/>
        <v>0</v>
      </c>
      <c r="G7992" s="286">
        <f t="shared" si="2400"/>
        <v>0</v>
      </c>
    </row>
    <row r="7993" spans="1:7" s="229" customFormat="1" ht="24" customHeight="1" x14ac:dyDescent="0.2">
      <c r="A7993" s="224" t="str">
        <f t="shared" si="2396"/>
        <v/>
      </c>
      <c r="B7993" s="222" t="str">
        <f t="shared" si="2397"/>
        <v/>
      </c>
      <c r="C7993" s="223"/>
      <c r="D7993" s="224" t="str">
        <f t="shared" si="2398"/>
        <v/>
      </c>
      <c r="E7993" s="225"/>
      <c r="F7993" s="226">
        <f t="shared" si="2399"/>
        <v>0</v>
      </c>
      <c r="G7993" s="286">
        <f t="shared" si="2400"/>
        <v>0</v>
      </c>
    </row>
    <row r="7994" spans="1:7" s="229" customFormat="1" ht="24" customHeight="1" x14ac:dyDescent="0.2">
      <c r="A7994" s="224" t="str">
        <f t="shared" si="2396"/>
        <v/>
      </c>
      <c r="B7994" s="222" t="str">
        <f t="shared" si="2397"/>
        <v/>
      </c>
      <c r="C7994" s="223"/>
      <c r="D7994" s="224" t="str">
        <f t="shared" si="2398"/>
        <v/>
      </c>
      <c r="E7994" s="225"/>
      <c r="F7994" s="226">
        <f t="shared" si="2399"/>
        <v>0</v>
      </c>
      <c r="G7994" s="286">
        <f t="shared" si="2400"/>
        <v>0</v>
      </c>
    </row>
    <row r="7995" spans="1:7" s="229" customFormat="1" ht="24" customHeight="1" x14ac:dyDescent="0.2">
      <c r="A7995" s="224" t="str">
        <f t="shared" si="2396"/>
        <v/>
      </c>
      <c r="B7995" s="222" t="str">
        <f t="shared" si="2397"/>
        <v/>
      </c>
      <c r="C7995" s="223"/>
      <c r="D7995" s="224" t="str">
        <f t="shared" si="2398"/>
        <v/>
      </c>
      <c r="E7995" s="225"/>
      <c r="F7995" s="226">
        <f t="shared" si="2399"/>
        <v>0</v>
      </c>
      <c r="G7995" s="286">
        <f t="shared" si="2400"/>
        <v>0</v>
      </c>
    </row>
    <row r="7996" spans="1:7" s="229" customFormat="1" ht="24" customHeight="1" x14ac:dyDescent="0.2">
      <c r="A7996" s="224" t="str">
        <f t="shared" si="2396"/>
        <v/>
      </c>
      <c r="B7996" s="222" t="str">
        <f t="shared" si="2397"/>
        <v/>
      </c>
      <c r="C7996" s="223"/>
      <c r="D7996" s="224" t="str">
        <f t="shared" si="2398"/>
        <v/>
      </c>
      <c r="E7996" s="225"/>
      <c r="F7996" s="226">
        <f t="shared" si="2399"/>
        <v>0</v>
      </c>
      <c r="G7996" s="286">
        <f t="shared" si="2400"/>
        <v>0</v>
      </c>
    </row>
    <row r="7997" spans="1:7" ht="24" customHeight="1" x14ac:dyDescent="0.2">
      <c r="A7997" s="290"/>
      <c r="B7997" s="97"/>
      <c r="D7997" s="97"/>
      <c r="E7997" s="98"/>
      <c r="F7997" s="273" t="s">
        <v>33</v>
      </c>
      <c r="G7997" s="288">
        <f>SUBTOTAL(9,G7988:G7996)</f>
        <v>0</v>
      </c>
    </row>
    <row r="7998" spans="1:7" ht="24" customHeight="1" x14ac:dyDescent="0.2">
      <c r="A7998" s="291"/>
      <c r="B7998" s="97"/>
      <c r="D7998" s="97"/>
      <c r="E7998" s="98"/>
      <c r="G7998" s="289"/>
    </row>
    <row r="7999" spans="1:7" ht="24" customHeight="1" x14ac:dyDescent="0.2">
      <c r="A7999" s="292" t="str">
        <f>B7957</f>
        <v/>
      </c>
      <c r="B7999" s="293" t="str">
        <f>C7957</f>
        <v/>
      </c>
      <c r="C7999" s="104"/>
      <c r="D7999" s="104" t="s">
        <v>34</v>
      </c>
      <c r="E7999" s="105"/>
      <c r="F7999" s="295" t="s">
        <v>35</v>
      </c>
      <c r="G7999" s="294">
        <f>SUBTOTAL(9,G7962:G7998)</f>
        <v>0</v>
      </c>
    </row>
    <row r="8001" spans="1:123" ht="24" customHeight="1" x14ac:dyDescent="0.2">
      <c r="A8001" s="274" t="s">
        <v>37</v>
      </c>
      <c r="B8001" s="275"/>
      <c r="C8001" s="275"/>
      <c r="D8001" s="275"/>
      <c r="E8001" s="275"/>
      <c r="F8001" s="275"/>
      <c r="G8001" s="276"/>
    </row>
    <row r="8002" spans="1:123" ht="24" customHeight="1" x14ac:dyDescent="0.2">
      <c r="A8002" s="277" t="s">
        <v>602</v>
      </c>
      <c r="B8002" s="93" t="str">
        <f>Comitente</f>
        <v>DIRECCION PROVINCIAL DE ESPACIOS VERDES</v>
      </c>
      <c r="C8002" s="89"/>
      <c r="D8002" s="94"/>
      <c r="E8002" s="94"/>
      <c r="F8002" s="95"/>
      <c r="G8002" s="278"/>
    </row>
    <row r="8003" spans="1:123" ht="24" customHeight="1" x14ac:dyDescent="0.2">
      <c r="A8003" s="277" t="s">
        <v>603</v>
      </c>
      <c r="B8003" s="93">
        <f>Contratista</f>
        <v>0</v>
      </c>
      <c r="C8003" s="90"/>
      <c r="D8003" s="90"/>
      <c r="E8003" s="90"/>
      <c r="F8003" s="96"/>
      <c r="G8003" s="279"/>
    </row>
    <row r="8004" spans="1:123" ht="24" customHeight="1" x14ac:dyDescent="0.2">
      <c r="A8004" s="277" t="s">
        <v>24</v>
      </c>
      <c r="B8004" s="93" t="str">
        <f>Obra</f>
        <v>MANTENIMIENTO DEL ÁREA VERDE Y SISITEMA DE RIEGO DEL 
PARQUE BELGRANO E INFINITO POR DESCUBRIR - RENGLON 3</v>
      </c>
      <c r="C8004" s="90"/>
      <c r="D8004" s="90"/>
      <c r="E8004" s="90"/>
      <c r="F8004" s="96" t="s">
        <v>38</v>
      </c>
      <c r="G8004" s="280">
        <f>Fecha_Base</f>
        <v>44908</v>
      </c>
    </row>
    <row r="8005" spans="1:123" ht="24" customHeight="1" x14ac:dyDescent="0.2">
      <c r="A8005" s="281" t="s">
        <v>601</v>
      </c>
      <c r="B8005" s="91" t="str">
        <f>Ubicación</f>
        <v>CAPITAL</v>
      </c>
      <c r="C8005" s="91"/>
      <c r="D8005" s="97"/>
      <c r="E8005" s="98"/>
      <c r="G8005" s="282"/>
    </row>
    <row r="8006" spans="1:123" ht="24" customHeight="1" x14ac:dyDescent="0.2">
      <c r="A8006" s="281" t="s">
        <v>39</v>
      </c>
      <c r="B8006" s="100" t="str">
        <f>IFERROR(VALUE(LEFT(B8007,FIND(".",B8007)-1)),"")</f>
        <v/>
      </c>
      <c r="C8006" s="92" t="str">
        <f>IFERROR(VLOOKUP(B8006,Tabla_CyP,2,FALSE),"")</f>
        <v/>
      </c>
      <c r="E8006" s="98"/>
      <c r="G8006" s="282"/>
    </row>
    <row r="8007" spans="1:123" ht="24" customHeight="1" x14ac:dyDescent="0.2">
      <c r="A8007" s="281" t="s">
        <v>25</v>
      </c>
      <c r="B8007" s="101" t="str">
        <f>IFERROR(VLOOKUP(COUNTIF($A$1:A8007,"ANALISIS DE PRECIOS"),Tabla_NumeroItem,2,FALSE),"")</f>
        <v/>
      </c>
      <c r="C8007" s="92" t="str">
        <f>IFERROR(VLOOKUP(B8007,Tabla_CyP,2,FALSE),"")</f>
        <v/>
      </c>
      <c r="D8007" s="97"/>
      <c r="E8007" s="98"/>
      <c r="F8007" s="96" t="s">
        <v>26</v>
      </c>
      <c r="G8007" s="283" t="str">
        <f>IFERROR(VLOOKUP(B8007,Tabla_CyP,4,FALSE),"")</f>
        <v/>
      </c>
    </row>
    <row r="8008" spans="1:123" ht="24" customHeight="1" x14ac:dyDescent="0.2">
      <c r="A8008" s="281"/>
      <c r="B8008" s="91"/>
      <c r="D8008" s="97"/>
      <c r="E8008" s="98"/>
      <c r="G8008" s="282"/>
    </row>
    <row r="8009" spans="1:123" ht="24" customHeight="1" x14ac:dyDescent="0.2">
      <c r="A8009" s="331" t="s">
        <v>507</v>
      </c>
      <c r="B8009" s="332"/>
      <c r="C8009" s="333" t="s">
        <v>0</v>
      </c>
      <c r="D8009" s="333" t="s">
        <v>27</v>
      </c>
      <c r="E8009" s="335" t="s">
        <v>28</v>
      </c>
      <c r="F8009" s="337" t="s">
        <v>29</v>
      </c>
      <c r="G8009" s="337" t="s">
        <v>30</v>
      </c>
    </row>
    <row r="8010" spans="1:123" s="97" customFormat="1" ht="24" customHeight="1" x14ac:dyDescent="0.2">
      <c r="A8010" s="102" t="s">
        <v>508</v>
      </c>
      <c r="B8010" s="102" t="s">
        <v>509</v>
      </c>
      <c r="C8010" s="334"/>
      <c r="D8010" s="334"/>
      <c r="E8010" s="336"/>
      <c r="F8010" s="338"/>
      <c r="G8010" s="338"/>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284"/>
      <c r="B8011" s="103"/>
      <c r="C8011" s="143" t="s">
        <v>604</v>
      </c>
      <c r="D8011" s="104"/>
      <c r="E8011" s="105"/>
      <c r="F8011" s="106"/>
      <c r="G8011" s="285"/>
    </row>
    <row r="8012" spans="1:123" s="229" customFormat="1" ht="24" customHeight="1" x14ac:dyDescent="0.2">
      <c r="A8012" s="224" t="str">
        <f t="shared" ref="A8012:A8025" si="2401">IFERROR(VLOOKUP(C8012,Tabla_Insumos,4,FALSE),"")</f>
        <v/>
      </c>
      <c r="B8012" s="222" t="str">
        <f>IFERROR(VLOOKUP(C8012,Tabla_Insumos,5,FALSE),"")</f>
        <v/>
      </c>
      <c r="C8012" s="223"/>
      <c r="D8012" s="224" t="str">
        <f t="shared" ref="D8012:D8025" si="2402">IFERROR(VLOOKUP(C8012,Tabla_Insumos,2,FALSE),"")</f>
        <v/>
      </c>
      <c r="E8012" s="225"/>
      <c r="F8012" s="226">
        <f t="shared" ref="F8012:F8025" si="2403">IFERROR(VLOOKUP(C8012,Tabla_Insumos,3,FALSE),0)</f>
        <v>0</v>
      </c>
      <c r="G8012" s="286">
        <f>ROUND(E8012*F8012,2)</f>
        <v>0</v>
      </c>
    </row>
    <row r="8013" spans="1:123" s="229" customFormat="1" ht="24" customHeight="1" x14ac:dyDescent="0.2">
      <c r="A8013" s="224" t="str">
        <f t="shared" si="2401"/>
        <v/>
      </c>
      <c r="B8013" s="222" t="str">
        <f t="shared" ref="B8013:B8025" si="2404">IFERROR(VLOOKUP(C8013,Tabla_Insumos,5,FALSE),"")</f>
        <v/>
      </c>
      <c r="C8013" s="223"/>
      <c r="D8013" s="224" t="str">
        <f t="shared" si="2402"/>
        <v/>
      </c>
      <c r="E8013" s="225"/>
      <c r="F8013" s="226">
        <f t="shared" si="2403"/>
        <v>0</v>
      </c>
      <c r="G8013" s="286">
        <f t="shared" ref="G8013:G8025" si="2405">ROUND(E8013*F8013,2)</f>
        <v>0</v>
      </c>
    </row>
    <row r="8014" spans="1:123" s="229" customFormat="1" ht="24" customHeight="1" x14ac:dyDescent="0.2">
      <c r="A8014" s="224" t="str">
        <f t="shared" si="2401"/>
        <v/>
      </c>
      <c r="B8014" s="222" t="str">
        <f t="shared" si="2404"/>
        <v/>
      </c>
      <c r="C8014" s="223"/>
      <c r="D8014" s="224" t="str">
        <f t="shared" si="2402"/>
        <v/>
      </c>
      <c r="E8014" s="225"/>
      <c r="F8014" s="226">
        <f t="shared" si="2403"/>
        <v>0</v>
      </c>
      <c r="G8014" s="286">
        <f t="shared" si="2405"/>
        <v>0</v>
      </c>
    </row>
    <row r="8015" spans="1:123" s="229" customFormat="1" ht="24" customHeight="1" x14ac:dyDescent="0.2">
      <c r="A8015" s="224" t="str">
        <f t="shared" si="2401"/>
        <v/>
      </c>
      <c r="B8015" s="222" t="str">
        <f t="shared" si="2404"/>
        <v/>
      </c>
      <c r="C8015" s="223"/>
      <c r="D8015" s="224" t="str">
        <f t="shared" si="2402"/>
        <v/>
      </c>
      <c r="E8015" s="225"/>
      <c r="F8015" s="226">
        <f t="shared" si="2403"/>
        <v>0</v>
      </c>
      <c r="G8015" s="286">
        <f t="shared" si="2405"/>
        <v>0</v>
      </c>
    </row>
    <row r="8016" spans="1:123" s="229" customFormat="1" ht="24" customHeight="1" x14ac:dyDescent="0.2">
      <c r="A8016" s="224" t="str">
        <f t="shared" si="2401"/>
        <v/>
      </c>
      <c r="B8016" s="222" t="str">
        <f t="shared" si="2404"/>
        <v/>
      </c>
      <c r="C8016" s="223"/>
      <c r="D8016" s="224" t="str">
        <f t="shared" si="2402"/>
        <v/>
      </c>
      <c r="E8016" s="225"/>
      <c r="F8016" s="226">
        <f t="shared" si="2403"/>
        <v>0</v>
      </c>
      <c r="G8016" s="286">
        <f t="shared" si="2405"/>
        <v>0</v>
      </c>
    </row>
    <row r="8017" spans="1:7" s="229" customFormat="1" ht="24" customHeight="1" x14ac:dyDescent="0.2">
      <c r="A8017" s="224" t="str">
        <f t="shared" si="2401"/>
        <v/>
      </c>
      <c r="B8017" s="222" t="str">
        <f t="shared" si="2404"/>
        <v/>
      </c>
      <c r="C8017" s="223"/>
      <c r="D8017" s="224" t="str">
        <f t="shared" si="2402"/>
        <v/>
      </c>
      <c r="E8017" s="225"/>
      <c r="F8017" s="226">
        <f t="shared" si="2403"/>
        <v>0</v>
      </c>
      <c r="G8017" s="286">
        <f t="shared" si="2405"/>
        <v>0</v>
      </c>
    </row>
    <row r="8018" spans="1:7" s="229" customFormat="1" ht="24" customHeight="1" x14ac:dyDescent="0.2">
      <c r="A8018" s="224" t="str">
        <f t="shared" si="2401"/>
        <v/>
      </c>
      <c r="B8018" s="222" t="str">
        <f t="shared" si="2404"/>
        <v/>
      </c>
      <c r="C8018" s="223"/>
      <c r="D8018" s="224" t="str">
        <f t="shared" si="2402"/>
        <v/>
      </c>
      <c r="E8018" s="225"/>
      <c r="F8018" s="226">
        <f t="shared" si="2403"/>
        <v>0</v>
      </c>
      <c r="G8018" s="286">
        <f t="shared" si="2405"/>
        <v>0</v>
      </c>
    </row>
    <row r="8019" spans="1:7" s="229" customFormat="1" ht="24" customHeight="1" x14ac:dyDescent="0.2">
      <c r="A8019" s="224" t="str">
        <f t="shared" si="2401"/>
        <v/>
      </c>
      <c r="B8019" s="222" t="str">
        <f t="shared" si="2404"/>
        <v/>
      </c>
      <c r="C8019" s="223"/>
      <c r="D8019" s="224" t="str">
        <f t="shared" si="2402"/>
        <v/>
      </c>
      <c r="E8019" s="225"/>
      <c r="F8019" s="226">
        <f t="shared" si="2403"/>
        <v>0</v>
      </c>
      <c r="G8019" s="286">
        <f t="shared" si="2405"/>
        <v>0</v>
      </c>
    </row>
    <row r="8020" spans="1:7" s="229" customFormat="1" ht="24" customHeight="1" x14ac:dyDescent="0.2">
      <c r="A8020" s="224" t="str">
        <f t="shared" si="2401"/>
        <v/>
      </c>
      <c r="B8020" s="222" t="str">
        <f t="shared" si="2404"/>
        <v/>
      </c>
      <c r="C8020" s="223"/>
      <c r="D8020" s="224" t="str">
        <f t="shared" si="2402"/>
        <v/>
      </c>
      <c r="E8020" s="225"/>
      <c r="F8020" s="226">
        <f t="shared" si="2403"/>
        <v>0</v>
      </c>
      <c r="G8020" s="286">
        <f t="shared" si="2405"/>
        <v>0</v>
      </c>
    </row>
    <row r="8021" spans="1:7" s="229" customFormat="1" ht="24" customHeight="1" x14ac:dyDescent="0.2">
      <c r="A8021" s="224" t="str">
        <f t="shared" si="2401"/>
        <v/>
      </c>
      <c r="B8021" s="222" t="str">
        <f t="shared" si="2404"/>
        <v/>
      </c>
      <c r="C8021" s="223"/>
      <c r="D8021" s="224" t="str">
        <f t="shared" si="2402"/>
        <v/>
      </c>
      <c r="E8021" s="225"/>
      <c r="F8021" s="226">
        <f t="shared" si="2403"/>
        <v>0</v>
      </c>
      <c r="G8021" s="286">
        <f t="shared" si="2405"/>
        <v>0</v>
      </c>
    </row>
    <row r="8022" spans="1:7" s="229" customFormat="1" ht="24" customHeight="1" x14ac:dyDescent="0.2">
      <c r="A8022" s="224" t="str">
        <f t="shared" si="2401"/>
        <v/>
      </c>
      <c r="B8022" s="222" t="str">
        <f t="shared" si="2404"/>
        <v/>
      </c>
      <c r="C8022" s="223"/>
      <c r="D8022" s="224" t="str">
        <f t="shared" si="2402"/>
        <v/>
      </c>
      <c r="E8022" s="225"/>
      <c r="F8022" s="226">
        <f t="shared" si="2403"/>
        <v>0</v>
      </c>
      <c r="G8022" s="286">
        <f t="shared" si="2405"/>
        <v>0</v>
      </c>
    </row>
    <row r="8023" spans="1:7" s="229" customFormat="1" ht="24" customHeight="1" x14ac:dyDescent="0.2">
      <c r="A8023" s="224" t="str">
        <f t="shared" si="2401"/>
        <v/>
      </c>
      <c r="B8023" s="222" t="str">
        <f t="shared" si="2404"/>
        <v/>
      </c>
      <c r="C8023" s="223"/>
      <c r="D8023" s="224" t="str">
        <f t="shared" si="2402"/>
        <v/>
      </c>
      <c r="E8023" s="225"/>
      <c r="F8023" s="226">
        <f t="shared" si="2403"/>
        <v>0</v>
      </c>
      <c r="G8023" s="286">
        <f t="shared" si="2405"/>
        <v>0</v>
      </c>
    </row>
    <row r="8024" spans="1:7" s="229" customFormat="1" ht="24" customHeight="1" x14ac:dyDescent="0.2">
      <c r="A8024" s="224" t="str">
        <f t="shared" si="2401"/>
        <v/>
      </c>
      <c r="B8024" s="222" t="str">
        <f t="shared" si="2404"/>
        <v/>
      </c>
      <c r="C8024" s="223"/>
      <c r="D8024" s="224" t="str">
        <f t="shared" si="2402"/>
        <v/>
      </c>
      <c r="E8024" s="225"/>
      <c r="F8024" s="226">
        <f t="shared" si="2403"/>
        <v>0</v>
      </c>
      <c r="G8024" s="286">
        <f t="shared" si="2405"/>
        <v>0</v>
      </c>
    </row>
    <row r="8025" spans="1:7" s="229" customFormat="1" ht="24" customHeight="1" x14ac:dyDescent="0.2">
      <c r="A8025" s="224" t="str">
        <f t="shared" si="2401"/>
        <v/>
      </c>
      <c r="B8025" s="222" t="str">
        <f t="shared" si="2404"/>
        <v/>
      </c>
      <c r="C8025" s="223"/>
      <c r="D8025" s="224" t="str">
        <f t="shared" si="2402"/>
        <v/>
      </c>
      <c r="E8025" s="225"/>
      <c r="F8025" s="227">
        <f t="shared" si="2403"/>
        <v>0</v>
      </c>
      <c r="G8025" s="286">
        <f t="shared" si="2405"/>
        <v>0</v>
      </c>
    </row>
    <row r="8026" spans="1:7" ht="24" customHeight="1" x14ac:dyDescent="0.2">
      <c r="A8026" s="287"/>
      <c r="D8026" s="97"/>
      <c r="E8026" s="98"/>
      <c r="F8026" s="273" t="s">
        <v>31</v>
      </c>
      <c r="G8026" s="288">
        <f>SUBTOTAL(9,G8012:G8025)</f>
        <v>0</v>
      </c>
    </row>
    <row r="8027" spans="1:7" ht="24" customHeight="1" x14ac:dyDescent="0.2">
      <c r="A8027" s="287"/>
      <c r="C8027" s="107" t="s">
        <v>605</v>
      </c>
      <c r="D8027" s="97"/>
      <c r="E8027" s="98"/>
      <c r="G8027" s="289"/>
    </row>
    <row r="8028" spans="1:7" s="229" customFormat="1" ht="24" customHeight="1" x14ac:dyDescent="0.2">
      <c r="A8028" s="224" t="str">
        <f t="shared" ref="A8028:A8035" si="2406">IFERROR(VLOOKUP(C8028,Tabla_Insumos,4,FALSE),"")</f>
        <v/>
      </c>
      <c r="B8028" s="222">
        <f t="shared" ref="B8028:B8035" si="2407">IFERROR(VLOOKUP(A8028,Tabla_Indices,5,FALSE),"")</f>
        <v>0</v>
      </c>
      <c r="C8028" s="223"/>
      <c r="D8028" s="224" t="str">
        <f t="shared" ref="D8028:D8035" si="2408">IFERROR(VLOOKUP(C8028,Tabla_Insumos,2,FALSE),"")</f>
        <v/>
      </c>
      <c r="E8028" s="225"/>
      <c r="F8028" s="228">
        <f t="shared" ref="F8028:F8035" si="2409">IFERROR(VLOOKUP(C8028,Tabla_Insumos,3,FALSE),0)</f>
        <v>0</v>
      </c>
      <c r="G8028" s="286">
        <f>ROUND(E8028*F8028,2)</f>
        <v>0</v>
      </c>
    </row>
    <row r="8029" spans="1:7" s="229" customFormat="1" ht="24" customHeight="1" x14ac:dyDescent="0.2">
      <c r="A8029" s="224" t="str">
        <f t="shared" si="2406"/>
        <v/>
      </c>
      <c r="B8029" s="222">
        <f t="shared" si="2407"/>
        <v>0</v>
      </c>
      <c r="C8029" s="223"/>
      <c r="D8029" s="224" t="str">
        <f t="shared" si="2408"/>
        <v/>
      </c>
      <c r="E8029" s="225"/>
      <c r="F8029" s="228">
        <f t="shared" si="2409"/>
        <v>0</v>
      </c>
      <c r="G8029" s="286">
        <f>ROUND(E8029*F8029,2)</f>
        <v>0</v>
      </c>
    </row>
    <row r="8030" spans="1:7" s="229" customFormat="1" ht="24" customHeight="1" x14ac:dyDescent="0.2">
      <c r="A8030" s="224" t="str">
        <f t="shared" si="2406"/>
        <v/>
      </c>
      <c r="B8030" s="222">
        <f t="shared" si="2407"/>
        <v>0</v>
      </c>
      <c r="C8030" s="223"/>
      <c r="D8030" s="224" t="str">
        <f t="shared" si="2408"/>
        <v/>
      </c>
      <c r="E8030" s="225"/>
      <c r="F8030" s="228">
        <f t="shared" si="2409"/>
        <v>0</v>
      </c>
      <c r="G8030" s="286">
        <f t="shared" ref="G8030:G8035" si="2410">ROUND(E8030*F8030,2)</f>
        <v>0</v>
      </c>
    </row>
    <row r="8031" spans="1:7" s="229" customFormat="1" ht="24" customHeight="1" x14ac:dyDescent="0.2">
      <c r="A8031" s="224" t="str">
        <f t="shared" si="2406"/>
        <v/>
      </c>
      <c r="B8031" s="222">
        <f t="shared" si="2407"/>
        <v>0</v>
      </c>
      <c r="C8031" s="223"/>
      <c r="D8031" s="224" t="str">
        <f t="shared" si="2408"/>
        <v/>
      </c>
      <c r="E8031" s="225"/>
      <c r="F8031" s="228">
        <f t="shared" si="2409"/>
        <v>0</v>
      </c>
      <c r="G8031" s="286">
        <f t="shared" si="2410"/>
        <v>0</v>
      </c>
    </row>
    <row r="8032" spans="1:7" s="229" customFormat="1" ht="24" customHeight="1" x14ac:dyDescent="0.2">
      <c r="A8032" s="224" t="str">
        <f t="shared" si="2406"/>
        <v/>
      </c>
      <c r="B8032" s="222">
        <f t="shared" si="2407"/>
        <v>0</v>
      </c>
      <c r="C8032" s="223"/>
      <c r="D8032" s="224" t="str">
        <f t="shared" si="2408"/>
        <v/>
      </c>
      <c r="E8032" s="225"/>
      <c r="F8032" s="226">
        <f t="shared" si="2409"/>
        <v>0</v>
      </c>
      <c r="G8032" s="286">
        <f t="shared" si="2410"/>
        <v>0</v>
      </c>
    </row>
    <row r="8033" spans="1:7" s="229" customFormat="1" ht="24" customHeight="1" x14ac:dyDescent="0.2">
      <c r="A8033" s="224" t="str">
        <f t="shared" si="2406"/>
        <v/>
      </c>
      <c r="B8033" s="222">
        <f t="shared" si="2407"/>
        <v>0</v>
      </c>
      <c r="C8033" s="223"/>
      <c r="D8033" s="224" t="str">
        <f t="shared" si="2408"/>
        <v/>
      </c>
      <c r="E8033" s="225"/>
      <c r="F8033" s="226">
        <f t="shared" si="2409"/>
        <v>0</v>
      </c>
      <c r="G8033" s="286">
        <f t="shared" si="2410"/>
        <v>0</v>
      </c>
    </row>
    <row r="8034" spans="1:7" s="229" customFormat="1" ht="24" customHeight="1" x14ac:dyDescent="0.2">
      <c r="A8034" s="224" t="str">
        <f t="shared" si="2406"/>
        <v/>
      </c>
      <c r="B8034" s="222">
        <f t="shared" si="2407"/>
        <v>0</v>
      </c>
      <c r="C8034" s="223"/>
      <c r="D8034" s="224" t="str">
        <f t="shared" si="2408"/>
        <v/>
      </c>
      <c r="E8034" s="225"/>
      <c r="F8034" s="226">
        <f t="shared" si="2409"/>
        <v>0</v>
      </c>
      <c r="G8034" s="286">
        <f t="shared" si="2410"/>
        <v>0</v>
      </c>
    </row>
    <row r="8035" spans="1:7" s="229" customFormat="1" ht="24" customHeight="1" x14ac:dyDescent="0.2">
      <c r="A8035" s="224" t="str">
        <f t="shared" si="2406"/>
        <v/>
      </c>
      <c r="B8035" s="222">
        <f t="shared" si="2407"/>
        <v>0</v>
      </c>
      <c r="C8035" s="223"/>
      <c r="D8035" s="224" t="str">
        <f t="shared" si="2408"/>
        <v/>
      </c>
      <c r="E8035" s="225"/>
      <c r="F8035" s="226">
        <f t="shared" si="2409"/>
        <v>0</v>
      </c>
      <c r="G8035" s="286">
        <f t="shared" si="2410"/>
        <v>0</v>
      </c>
    </row>
    <row r="8036" spans="1:7" ht="24" customHeight="1" x14ac:dyDescent="0.2">
      <c r="A8036" s="287"/>
      <c r="D8036" s="97"/>
      <c r="E8036" s="98"/>
      <c r="F8036" s="273" t="s">
        <v>32</v>
      </c>
      <c r="G8036" s="288">
        <f>SUBTOTAL(9,G8028:G8035)</f>
        <v>0</v>
      </c>
    </row>
    <row r="8037" spans="1:7" ht="24" customHeight="1" x14ac:dyDescent="0.2">
      <c r="A8037" s="287"/>
      <c r="C8037" s="107" t="s">
        <v>606</v>
      </c>
      <c r="D8037" s="97"/>
      <c r="E8037" s="98"/>
      <c r="G8037" s="289"/>
    </row>
    <row r="8038" spans="1:7" s="229" customFormat="1" ht="24" customHeight="1" x14ac:dyDescent="0.2">
      <c r="A8038" s="224" t="str">
        <f t="shared" ref="A8038:A8046" si="2411">IFERROR(VLOOKUP(C8038,Tabla_Insumos,4,FALSE),"")</f>
        <v/>
      </c>
      <c r="B8038" s="222" t="str">
        <f t="shared" ref="B8038:B8046" si="2412">IFERROR(VLOOKUP(C8038,Tabla_Insumos,5,FALSE),"")</f>
        <v/>
      </c>
      <c r="C8038" s="223"/>
      <c r="D8038" s="224" t="str">
        <f t="shared" ref="D8038:D8046" si="2413">IFERROR(VLOOKUP(C8038,Tabla_Insumos,2,FALSE),"")</f>
        <v/>
      </c>
      <c r="E8038" s="225"/>
      <c r="F8038" s="226">
        <f t="shared" ref="F8038:F8046" si="2414">IFERROR(VLOOKUP(C8038,Tabla_Insumos,3,FALSE),0)</f>
        <v>0</v>
      </c>
      <c r="G8038" s="286">
        <f t="shared" ref="G8038:G8046" si="2415">ROUND(E8038*F8038,2)</f>
        <v>0</v>
      </c>
    </row>
    <row r="8039" spans="1:7" s="229" customFormat="1" ht="24" customHeight="1" x14ac:dyDescent="0.2">
      <c r="A8039" s="224" t="str">
        <f t="shared" si="2411"/>
        <v/>
      </c>
      <c r="B8039" s="222" t="str">
        <f t="shared" si="2412"/>
        <v/>
      </c>
      <c r="C8039" s="223"/>
      <c r="D8039" s="224" t="str">
        <f t="shared" si="2413"/>
        <v/>
      </c>
      <c r="E8039" s="225"/>
      <c r="F8039" s="226">
        <f t="shared" si="2414"/>
        <v>0</v>
      </c>
      <c r="G8039" s="286">
        <f t="shared" si="2415"/>
        <v>0</v>
      </c>
    </row>
    <row r="8040" spans="1:7" s="229" customFormat="1" ht="24" customHeight="1" x14ac:dyDescent="0.2">
      <c r="A8040" s="224" t="str">
        <f t="shared" si="2411"/>
        <v/>
      </c>
      <c r="B8040" s="222" t="str">
        <f t="shared" si="2412"/>
        <v/>
      </c>
      <c r="C8040" s="223"/>
      <c r="D8040" s="224" t="str">
        <f t="shared" si="2413"/>
        <v/>
      </c>
      <c r="E8040" s="225"/>
      <c r="F8040" s="226">
        <f t="shared" si="2414"/>
        <v>0</v>
      </c>
      <c r="G8040" s="286">
        <f t="shared" si="2415"/>
        <v>0</v>
      </c>
    </row>
    <row r="8041" spans="1:7" s="229" customFormat="1" ht="24" customHeight="1" x14ac:dyDescent="0.2">
      <c r="A8041" s="224" t="str">
        <f t="shared" si="2411"/>
        <v/>
      </c>
      <c r="B8041" s="222" t="str">
        <f t="shared" si="2412"/>
        <v/>
      </c>
      <c r="C8041" s="223"/>
      <c r="D8041" s="224" t="str">
        <f t="shared" si="2413"/>
        <v/>
      </c>
      <c r="E8041" s="225"/>
      <c r="F8041" s="226">
        <f t="shared" si="2414"/>
        <v>0</v>
      </c>
      <c r="G8041" s="286">
        <f t="shared" si="2415"/>
        <v>0</v>
      </c>
    </row>
    <row r="8042" spans="1:7" s="229" customFormat="1" ht="24" customHeight="1" x14ac:dyDescent="0.2">
      <c r="A8042" s="224" t="str">
        <f t="shared" si="2411"/>
        <v/>
      </c>
      <c r="B8042" s="222" t="str">
        <f t="shared" si="2412"/>
        <v/>
      </c>
      <c r="C8042" s="223"/>
      <c r="D8042" s="224" t="str">
        <f t="shared" si="2413"/>
        <v/>
      </c>
      <c r="E8042" s="225"/>
      <c r="F8042" s="226">
        <f t="shared" si="2414"/>
        <v>0</v>
      </c>
      <c r="G8042" s="286">
        <f t="shared" si="2415"/>
        <v>0</v>
      </c>
    </row>
    <row r="8043" spans="1:7" s="229" customFormat="1" ht="24" customHeight="1" x14ac:dyDescent="0.2">
      <c r="A8043" s="224" t="str">
        <f t="shared" si="2411"/>
        <v/>
      </c>
      <c r="B8043" s="222" t="str">
        <f t="shared" si="2412"/>
        <v/>
      </c>
      <c r="C8043" s="223"/>
      <c r="D8043" s="224" t="str">
        <f t="shared" si="2413"/>
        <v/>
      </c>
      <c r="E8043" s="225"/>
      <c r="F8043" s="226">
        <f t="shared" si="2414"/>
        <v>0</v>
      </c>
      <c r="G8043" s="286">
        <f t="shared" si="2415"/>
        <v>0</v>
      </c>
    </row>
    <row r="8044" spans="1:7" s="229" customFormat="1" ht="24" customHeight="1" x14ac:dyDescent="0.2">
      <c r="A8044" s="224" t="str">
        <f t="shared" si="2411"/>
        <v/>
      </c>
      <c r="B8044" s="222" t="str">
        <f t="shared" si="2412"/>
        <v/>
      </c>
      <c r="C8044" s="223"/>
      <c r="D8044" s="224" t="str">
        <f t="shared" si="2413"/>
        <v/>
      </c>
      <c r="E8044" s="225"/>
      <c r="F8044" s="226">
        <f t="shared" si="2414"/>
        <v>0</v>
      </c>
      <c r="G8044" s="286">
        <f t="shared" si="2415"/>
        <v>0</v>
      </c>
    </row>
    <row r="8045" spans="1:7" s="229" customFormat="1" ht="24" customHeight="1" x14ac:dyDescent="0.2">
      <c r="A8045" s="224" t="str">
        <f t="shared" si="2411"/>
        <v/>
      </c>
      <c r="B8045" s="222" t="str">
        <f t="shared" si="2412"/>
        <v/>
      </c>
      <c r="C8045" s="223"/>
      <c r="D8045" s="224" t="str">
        <f t="shared" si="2413"/>
        <v/>
      </c>
      <c r="E8045" s="225"/>
      <c r="F8045" s="226">
        <f t="shared" si="2414"/>
        <v>0</v>
      </c>
      <c r="G8045" s="286">
        <f t="shared" si="2415"/>
        <v>0</v>
      </c>
    </row>
    <row r="8046" spans="1:7" s="229" customFormat="1" ht="24" customHeight="1" x14ac:dyDescent="0.2">
      <c r="A8046" s="224" t="str">
        <f t="shared" si="2411"/>
        <v/>
      </c>
      <c r="B8046" s="222" t="str">
        <f t="shared" si="2412"/>
        <v/>
      </c>
      <c r="C8046" s="223"/>
      <c r="D8046" s="224" t="str">
        <f t="shared" si="2413"/>
        <v/>
      </c>
      <c r="E8046" s="225"/>
      <c r="F8046" s="226">
        <f t="shared" si="2414"/>
        <v>0</v>
      </c>
      <c r="G8046" s="286">
        <f t="shared" si="2415"/>
        <v>0</v>
      </c>
    </row>
    <row r="8047" spans="1:7" ht="24" customHeight="1" x14ac:dyDescent="0.2">
      <c r="A8047" s="290"/>
      <c r="B8047" s="97"/>
      <c r="D8047" s="97"/>
      <c r="E8047" s="98"/>
      <c r="F8047" s="273" t="s">
        <v>33</v>
      </c>
      <c r="G8047" s="288">
        <f>SUBTOTAL(9,G8038:G8046)</f>
        <v>0</v>
      </c>
    </row>
    <row r="8048" spans="1:7" ht="24" customHeight="1" x14ac:dyDescent="0.2">
      <c r="A8048" s="291"/>
      <c r="B8048" s="97"/>
      <c r="D8048" s="97"/>
      <c r="E8048" s="98"/>
      <c r="G8048" s="289"/>
    </row>
    <row r="8049" spans="1:123" ht="24" customHeight="1" x14ac:dyDescent="0.2">
      <c r="A8049" s="292" t="str">
        <f>B8007</f>
        <v/>
      </c>
      <c r="B8049" s="293" t="str">
        <f>C8007</f>
        <v/>
      </c>
      <c r="C8049" s="104"/>
      <c r="D8049" s="104" t="s">
        <v>34</v>
      </c>
      <c r="E8049" s="105"/>
      <c r="F8049" s="295" t="s">
        <v>35</v>
      </c>
      <c r="G8049" s="294">
        <f>SUBTOTAL(9,G8012:G8048)</f>
        <v>0</v>
      </c>
    </row>
    <row r="8051" spans="1:123" ht="24" customHeight="1" x14ac:dyDescent="0.2">
      <c r="A8051" s="274" t="s">
        <v>37</v>
      </c>
      <c r="B8051" s="275"/>
      <c r="C8051" s="275"/>
      <c r="D8051" s="275"/>
      <c r="E8051" s="275"/>
      <c r="F8051" s="275"/>
      <c r="G8051" s="276"/>
    </row>
    <row r="8052" spans="1:123" ht="24" customHeight="1" x14ac:dyDescent="0.2">
      <c r="A8052" s="277" t="s">
        <v>602</v>
      </c>
      <c r="B8052" s="93" t="str">
        <f>Comitente</f>
        <v>DIRECCION PROVINCIAL DE ESPACIOS VERDES</v>
      </c>
      <c r="C8052" s="89"/>
      <c r="D8052" s="94"/>
      <c r="E8052" s="94"/>
      <c r="F8052" s="95"/>
      <c r="G8052" s="278"/>
    </row>
    <row r="8053" spans="1:123" ht="24" customHeight="1" x14ac:dyDescent="0.2">
      <c r="A8053" s="277" t="s">
        <v>603</v>
      </c>
      <c r="B8053" s="93">
        <f>Contratista</f>
        <v>0</v>
      </c>
      <c r="C8053" s="90"/>
      <c r="D8053" s="90"/>
      <c r="E8053" s="90"/>
      <c r="F8053" s="96"/>
      <c r="G8053" s="279"/>
    </row>
    <row r="8054" spans="1:123" ht="24" customHeight="1" x14ac:dyDescent="0.2">
      <c r="A8054" s="277" t="s">
        <v>24</v>
      </c>
      <c r="B8054" s="93" t="str">
        <f>Obra</f>
        <v>MANTENIMIENTO DEL ÁREA VERDE Y SISITEMA DE RIEGO DEL 
PARQUE BELGRANO E INFINITO POR DESCUBRIR - RENGLON 3</v>
      </c>
      <c r="C8054" s="90"/>
      <c r="D8054" s="90"/>
      <c r="E8054" s="90"/>
      <c r="F8054" s="96" t="s">
        <v>38</v>
      </c>
      <c r="G8054" s="280">
        <f>Fecha_Base</f>
        <v>44908</v>
      </c>
    </row>
    <row r="8055" spans="1:123" ht="24" customHeight="1" x14ac:dyDescent="0.2">
      <c r="A8055" s="281" t="s">
        <v>601</v>
      </c>
      <c r="B8055" s="91" t="str">
        <f>Ubicación</f>
        <v>CAPITAL</v>
      </c>
      <c r="C8055" s="91"/>
      <c r="D8055" s="97"/>
      <c r="E8055" s="98"/>
      <c r="G8055" s="282"/>
    </row>
    <row r="8056" spans="1:123" ht="24" customHeight="1" x14ac:dyDescent="0.2">
      <c r="A8056" s="281" t="s">
        <v>39</v>
      </c>
      <c r="B8056" s="100" t="str">
        <f>IFERROR(VALUE(LEFT(B8057,FIND(".",B8057)-1)),"")</f>
        <v/>
      </c>
      <c r="C8056" s="92" t="str">
        <f>IFERROR(VLOOKUP(B8056,Tabla_CyP,2,FALSE),"")</f>
        <v/>
      </c>
      <c r="E8056" s="98"/>
      <c r="G8056" s="282"/>
    </row>
    <row r="8057" spans="1:123" ht="24" customHeight="1" x14ac:dyDescent="0.2">
      <c r="A8057" s="281" t="s">
        <v>25</v>
      </c>
      <c r="B8057" s="101" t="str">
        <f>IFERROR(VLOOKUP(COUNTIF($A$1:A8057,"ANALISIS DE PRECIOS"),Tabla_NumeroItem,2,FALSE),"")</f>
        <v/>
      </c>
      <c r="C8057" s="92" t="str">
        <f>IFERROR(VLOOKUP(B8057,Tabla_CyP,2,FALSE),"")</f>
        <v/>
      </c>
      <c r="D8057" s="97"/>
      <c r="E8057" s="98"/>
      <c r="F8057" s="96" t="s">
        <v>26</v>
      </c>
      <c r="G8057" s="283" t="str">
        <f>IFERROR(VLOOKUP(B8057,Tabla_CyP,4,FALSE),"")</f>
        <v/>
      </c>
    </row>
    <row r="8058" spans="1:123" ht="24" customHeight="1" x14ac:dyDescent="0.2">
      <c r="A8058" s="281"/>
      <c r="B8058" s="91"/>
      <c r="D8058" s="97"/>
      <c r="E8058" s="98"/>
      <c r="G8058" s="282"/>
    </row>
    <row r="8059" spans="1:123" ht="24" customHeight="1" x14ac:dyDescent="0.2">
      <c r="A8059" s="331" t="s">
        <v>507</v>
      </c>
      <c r="B8059" s="332"/>
      <c r="C8059" s="333" t="s">
        <v>0</v>
      </c>
      <c r="D8059" s="333" t="s">
        <v>27</v>
      </c>
      <c r="E8059" s="335" t="s">
        <v>28</v>
      </c>
      <c r="F8059" s="337" t="s">
        <v>29</v>
      </c>
      <c r="G8059" s="337" t="s">
        <v>30</v>
      </c>
    </row>
    <row r="8060" spans="1:123" s="97" customFormat="1" ht="24" customHeight="1" x14ac:dyDescent="0.2">
      <c r="A8060" s="102" t="s">
        <v>508</v>
      </c>
      <c r="B8060" s="102" t="s">
        <v>509</v>
      </c>
      <c r="C8060" s="334"/>
      <c r="D8060" s="334"/>
      <c r="E8060" s="336"/>
      <c r="F8060" s="338"/>
      <c r="G8060" s="338"/>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284"/>
      <c r="B8061" s="103"/>
      <c r="C8061" s="143" t="s">
        <v>604</v>
      </c>
      <c r="D8061" s="104"/>
      <c r="E8061" s="105"/>
      <c r="F8061" s="106"/>
      <c r="G8061" s="285"/>
    </row>
    <row r="8062" spans="1:123" s="229" customFormat="1" ht="24" customHeight="1" x14ac:dyDescent="0.2">
      <c r="A8062" s="224" t="str">
        <f t="shared" ref="A8062:A8075" si="2416">IFERROR(VLOOKUP(C8062,Tabla_Insumos,4,FALSE),"")</f>
        <v/>
      </c>
      <c r="B8062" s="222" t="str">
        <f>IFERROR(VLOOKUP(C8062,Tabla_Insumos,5,FALSE),"")</f>
        <v/>
      </c>
      <c r="C8062" s="223"/>
      <c r="D8062" s="224" t="str">
        <f t="shared" ref="D8062:D8075" si="2417">IFERROR(VLOOKUP(C8062,Tabla_Insumos,2,FALSE),"")</f>
        <v/>
      </c>
      <c r="E8062" s="225"/>
      <c r="F8062" s="226">
        <f t="shared" ref="F8062:F8075" si="2418">IFERROR(VLOOKUP(C8062,Tabla_Insumos,3,FALSE),0)</f>
        <v>0</v>
      </c>
      <c r="G8062" s="286">
        <f>ROUND(E8062*F8062,2)</f>
        <v>0</v>
      </c>
    </row>
    <row r="8063" spans="1:123" s="229" customFormat="1" ht="24" customHeight="1" x14ac:dyDescent="0.2">
      <c r="A8063" s="224" t="str">
        <f t="shared" si="2416"/>
        <v/>
      </c>
      <c r="B8063" s="222" t="str">
        <f t="shared" ref="B8063:B8075" si="2419">IFERROR(VLOOKUP(C8063,Tabla_Insumos,5,FALSE),"")</f>
        <v/>
      </c>
      <c r="C8063" s="223"/>
      <c r="D8063" s="224" t="str">
        <f t="shared" si="2417"/>
        <v/>
      </c>
      <c r="E8063" s="225"/>
      <c r="F8063" s="226">
        <f t="shared" si="2418"/>
        <v>0</v>
      </c>
      <c r="G8063" s="286">
        <f t="shared" ref="G8063:G8075" si="2420">ROUND(E8063*F8063,2)</f>
        <v>0</v>
      </c>
    </row>
    <row r="8064" spans="1:123" s="229" customFormat="1" ht="24" customHeight="1" x14ac:dyDescent="0.2">
      <c r="A8064" s="224" t="str">
        <f t="shared" si="2416"/>
        <v/>
      </c>
      <c r="B8064" s="222" t="str">
        <f t="shared" si="2419"/>
        <v/>
      </c>
      <c r="C8064" s="223"/>
      <c r="D8064" s="224" t="str">
        <f t="shared" si="2417"/>
        <v/>
      </c>
      <c r="E8064" s="225"/>
      <c r="F8064" s="226">
        <f t="shared" si="2418"/>
        <v>0</v>
      </c>
      <c r="G8064" s="286">
        <f t="shared" si="2420"/>
        <v>0</v>
      </c>
    </row>
    <row r="8065" spans="1:7" s="229" customFormat="1" ht="24" customHeight="1" x14ac:dyDescent="0.2">
      <c r="A8065" s="224" t="str">
        <f t="shared" si="2416"/>
        <v/>
      </c>
      <c r="B8065" s="222" t="str">
        <f t="shared" si="2419"/>
        <v/>
      </c>
      <c r="C8065" s="223"/>
      <c r="D8065" s="224" t="str">
        <f t="shared" si="2417"/>
        <v/>
      </c>
      <c r="E8065" s="225"/>
      <c r="F8065" s="226">
        <f t="shared" si="2418"/>
        <v>0</v>
      </c>
      <c r="G8065" s="286">
        <f t="shared" si="2420"/>
        <v>0</v>
      </c>
    </row>
    <row r="8066" spans="1:7" s="229" customFormat="1" ht="24" customHeight="1" x14ac:dyDescent="0.2">
      <c r="A8066" s="224" t="str">
        <f t="shared" si="2416"/>
        <v/>
      </c>
      <c r="B8066" s="222" t="str">
        <f t="shared" si="2419"/>
        <v/>
      </c>
      <c r="C8066" s="223"/>
      <c r="D8066" s="224" t="str">
        <f t="shared" si="2417"/>
        <v/>
      </c>
      <c r="E8066" s="225"/>
      <c r="F8066" s="226">
        <f t="shared" si="2418"/>
        <v>0</v>
      </c>
      <c r="G8066" s="286">
        <f t="shared" si="2420"/>
        <v>0</v>
      </c>
    </row>
    <row r="8067" spans="1:7" s="229" customFormat="1" ht="24" customHeight="1" x14ac:dyDescent="0.2">
      <c r="A8067" s="224" t="str">
        <f t="shared" si="2416"/>
        <v/>
      </c>
      <c r="B8067" s="222" t="str">
        <f t="shared" si="2419"/>
        <v/>
      </c>
      <c r="C8067" s="223"/>
      <c r="D8067" s="224" t="str">
        <f t="shared" si="2417"/>
        <v/>
      </c>
      <c r="E8067" s="225"/>
      <c r="F8067" s="226">
        <f t="shared" si="2418"/>
        <v>0</v>
      </c>
      <c r="G8067" s="286">
        <f t="shared" si="2420"/>
        <v>0</v>
      </c>
    </row>
    <row r="8068" spans="1:7" s="229" customFormat="1" ht="24" customHeight="1" x14ac:dyDescent="0.2">
      <c r="A8068" s="224" t="str">
        <f t="shared" si="2416"/>
        <v/>
      </c>
      <c r="B8068" s="222" t="str">
        <f t="shared" si="2419"/>
        <v/>
      </c>
      <c r="C8068" s="223"/>
      <c r="D8068" s="224" t="str">
        <f t="shared" si="2417"/>
        <v/>
      </c>
      <c r="E8068" s="225"/>
      <c r="F8068" s="226">
        <f t="shared" si="2418"/>
        <v>0</v>
      </c>
      <c r="G8068" s="286">
        <f t="shared" si="2420"/>
        <v>0</v>
      </c>
    </row>
    <row r="8069" spans="1:7" s="229" customFormat="1" ht="24" customHeight="1" x14ac:dyDescent="0.2">
      <c r="A8069" s="224" t="str">
        <f t="shared" si="2416"/>
        <v/>
      </c>
      <c r="B8069" s="222" t="str">
        <f t="shared" si="2419"/>
        <v/>
      </c>
      <c r="C8069" s="223"/>
      <c r="D8069" s="224" t="str">
        <f t="shared" si="2417"/>
        <v/>
      </c>
      <c r="E8069" s="225"/>
      <c r="F8069" s="226">
        <f t="shared" si="2418"/>
        <v>0</v>
      </c>
      <c r="G8069" s="286">
        <f t="shared" si="2420"/>
        <v>0</v>
      </c>
    </row>
    <row r="8070" spans="1:7" s="229" customFormat="1" ht="24" customHeight="1" x14ac:dyDescent="0.2">
      <c r="A8070" s="224" t="str">
        <f t="shared" si="2416"/>
        <v/>
      </c>
      <c r="B8070" s="222" t="str">
        <f t="shared" si="2419"/>
        <v/>
      </c>
      <c r="C8070" s="223"/>
      <c r="D8070" s="224" t="str">
        <f t="shared" si="2417"/>
        <v/>
      </c>
      <c r="E8070" s="225"/>
      <c r="F8070" s="226">
        <f t="shared" si="2418"/>
        <v>0</v>
      </c>
      <c r="G8070" s="286">
        <f t="shared" si="2420"/>
        <v>0</v>
      </c>
    </row>
    <row r="8071" spans="1:7" s="229" customFormat="1" ht="24" customHeight="1" x14ac:dyDescent="0.2">
      <c r="A8071" s="224" t="str">
        <f t="shared" si="2416"/>
        <v/>
      </c>
      <c r="B8071" s="222" t="str">
        <f t="shared" si="2419"/>
        <v/>
      </c>
      <c r="C8071" s="223"/>
      <c r="D8071" s="224" t="str">
        <f t="shared" si="2417"/>
        <v/>
      </c>
      <c r="E8071" s="225"/>
      <c r="F8071" s="226">
        <f t="shared" si="2418"/>
        <v>0</v>
      </c>
      <c r="G8071" s="286">
        <f t="shared" si="2420"/>
        <v>0</v>
      </c>
    </row>
    <row r="8072" spans="1:7" s="229" customFormat="1" ht="24" customHeight="1" x14ac:dyDescent="0.2">
      <c r="A8072" s="224" t="str">
        <f t="shared" si="2416"/>
        <v/>
      </c>
      <c r="B8072" s="222" t="str">
        <f t="shared" si="2419"/>
        <v/>
      </c>
      <c r="C8072" s="223"/>
      <c r="D8072" s="224" t="str">
        <f t="shared" si="2417"/>
        <v/>
      </c>
      <c r="E8072" s="225"/>
      <c r="F8072" s="226">
        <f t="shared" si="2418"/>
        <v>0</v>
      </c>
      <c r="G8072" s="286">
        <f t="shared" si="2420"/>
        <v>0</v>
      </c>
    </row>
    <row r="8073" spans="1:7" s="229" customFormat="1" ht="24" customHeight="1" x14ac:dyDescent="0.2">
      <c r="A8073" s="224" t="str">
        <f t="shared" si="2416"/>
        <v/>
      </c>
      <c r="B8073" s="222" t="str">
        <f t="shared" si="2419"/>
        <v/>
      </c>
      <c r="C8073" s="223"/>
      <c r="D8073" s="224" t="str">
        <f t="shared" si="2417"/>
        <v/>
      </c>
      <c r="E8073" s="225"/>
      <c r="F8073" s="226">
        <f t="shared" si="2418"/>
        <v>0</v>
      </c>
      <c r="G8073" s="286">
        <f t="shared" si="2420"/>
        <v>0</v>
      </c>
    </row>
    <row r="8074" spans="1:7" s="229" customFormat="1" ht="24" customHeight="1" x14ac:dyDescent="0.2">
      <c r="A8074" s="224" t="str">
        <f t="shared" si="2416"/>
        <v/>
      </c>
      <c r="B8074" s="222" t="str">
        <f t="shared" si="2419"/>
        <v/>
      </c>
      <c r="C8074" s="223"/>
      <c r="D8074" s="224" t="str">
        <f t="shared" si="2417"/>
        <v/>
      </c>
      <c r="E8074" s="225"/>
      <c r="F8074" s="226">
        <f t="shared" si="2418"/>
        <v>0</v>
      </c>
      <c r="G8074" s="286">
        <f t="shared" si="2420"/>
        <v>0</v>
      </c>
    </row>
    <row r="8075" spans="1:7" s="229" customFormat="1" ht="24" customHeight="1" x14ac:dyDescent="0.2">
      <c r="A8075" s="224" t="str">
        <f t="shared" si="2416"/>
        <v/>
      </c>
      <c r="B8075" s="222" t="str">
        <f t="shared" si="2419"/>
        <v/>
      </c>
      <c r="C8075" s="223"/>
      <c r="D8075" s="224" t="str">
        <f t="shared" si="2417"/>
        <v/>
      </c>
      <c r="E8075" s="225"/>
      <c r="F8075" s="227">
        <f t="shared" si="2418"/>
        <v>0</v>
      </c>
      <c r="G8075" s="286">
        <f t="shared" si="2420"/>
        <v>0</v>
      </c>
    </row>
    <row r="8076" spans="1:7" ht="24" customHeight="1" x14ac:dyDescent="0.2">
      <c r="A8076" s="287"/>
      <c r="D8076" s="97"/>
      <c r="E8076" s="98"/>
      <c r="F8076" s="273" t="s">
        <v>31</v>
      </c>
      <c r="G8076" s="288">
        <f>SUBTOTAL(9,G8062:G8075)</f>
        <v>0</v>
      </c>
    </row>
    <row r="8077" spans="1:7" ht="24" customHeight="1" x14ac:dyDescent="0.2">
      <c r="A8077" s="287"/>
      <c r="C8077" s="107" t="s">
        <v>605</v>
      </c>
      <c r="D8077" s="97"/>
      <c r="E8077" s="98"/>
      <c r="G8077" s="289"/>
    </row>
    <row r="8078" spans="1:7" s="229" customFormat="1" ht="24" customHeight="1" x14ac:dyDescent="0.2">
      <c r="A8078" s="224" t="str">
        <f t="shared" ref="A8078:A8085" si="2421">IFERROR(VLOOKUP(C8078,Tabla_Insumos,4,FALSE),"")</f>
        <v/>
      </c>
      <c r="B8078" s="222">
        <f t="shared" ref="B8078:B8085" si="2422">IFERROR(VLOOKUP(A8078,Tabla_Indices,5,FALSE),"")</f>
        <v>0</v>
      </c>
      <c r="C8078" s="223"/>
      <c r="D8078" s="224" t="str">
        <f t="shared" ref="D8078:D8085" si="2423">IFERROR(VLOOKUP(C8078,Tabla_Insumos,2,FALSE),"")</f>
        <v/>
      </c>
      <c r="E8078" s="225"/>
      <c r="F8078" s="228">
        <f t="shared" ref="F8078:F8085" si="2424">IFERROR(VLOOKUP(C8078,Tabla_Insumos,3,FALSE),0)</f>
        <v>0</v>
      </c>
      <c r="G8078" s="286">
        <f>ROUND(E8078*F8078,2)</f>
        <v>0</v>
      </c>
    </row>
    <row r="8079" spans="1:7" s="229" customFormat="1" ht="24" customHeight="1" x14ac:dyDescent="0.2">
      <c r="A8079" s="224" t="str">
        <f t="shared" si="2421"/>
        <v/>
      </c>
      <c r="B8079" s="222">
        <f t="shared" si="2422"/>
        <v>0</v>
      </c>
      <c r="C8079" s="223"/>
      <c r="D8079" s="224" t="str">
        <f t="shared" si="2423"/>
        <v/>
      </c>
      <c r="E8079" s="225"/>
      <c r="F8079" s="228">
        <f t="shared" si="2424"/>
        <v>0</v>
      </c>
      <c r="G8079" s="286">
        <f>ROUND(E8079*F8079,2)</f>
        <v>0</v>
      </c>
    </row>
    <row r="8080" spans="1:7" s="229" customFormat="1" ht="24" customHeight="1" x14ac:dyDescent="0.2">
      <c r="A8080" s="224" t="str">
        <f t="shared" si="2421"/>
        <v/>
      </c>
      <c r="B8080" s="222">
        <f t="shared" si="2422"/>
        <v>0</v>
      </c>
      <c r="C8080" s="223"/>
      <c r="D8080" s="224" t="str">
        <f t="shared" si="2423"/>
        <v/>
      </c>
      <c r="E8080" s="225"/>
      <c r="F8080" s="228">
        <f t="shared" si="2424"/>
        <v>0</v>
      </c>
      <c r="G8080" s="286">
        <f t="shared" ref="G8080:G8085" si="2425">ROUND(E8080*F8080,2)</f>
        <v>0</v>
      </c>
    </row>
    <row r="8081" spans="1:7" s="229" customFormat="1" ht="24" customHeight="1" x14ac:dyDescent="0.2">
      <c r="A8081" s="224" t="str">
        <f t="shared" si="2421"/>
        <v/>
      </c>
      <c r="B8081" s="222">
        <f t="shared" si="2422"/>
        <v>0</v>
      </c>
      <c r="C8081" s="223"/>
      <c r="D8081" s="224" t="str">
        <f t="shared" si="2423"/>
        <v/>
      </c>
      <c r="E8081" s="225"/>
      <c r="F8081" s="228">
        <f t="shared" si="2424"/>
        <v>0</v>
      </c>
      <c r="G8081" s="286">
        <f t="shared" si="2425"/>
        <v>0</v>
      </c>
    </row>
    <row r="8082" spans="1:7" s="229" customFormat="1" ht="24" customHeight="1" x14ac:dyDescent="0.2">
      <c r="A8082" s="224" t="str">
        <f t="shared" si="2421"/>
        <v/>
      </c>
      <c r="B8082" s="222">
        <f t="shared" si="2422"/>
        <v>0</v>
      </c>
      <c r="C8082" s="223"/>
      <c r="D8082" s="224" t="str">
        <f t="shared" si="2423"/>
        <v/>
      </c>
      <c r="E8082" s="225"/>
      <c r="F8082" s="226">
        <f t="shared" si="2424"/>
        <v>0</v>
      </c>
      <c r="G8082" s="286">
        <f t="shared" si="2425"/>
        <v>0</v>
      </c>
    </row>
    <row r="8083" spans="1:7" s="229" customFormat="1" ht="24" customHeight="1" x14ac:dyDescent="0.2">
      <c r="A8083" s="224" t="str">
        <f t="shared" si="2421"/>
        <v/>
      </c>
      <c r="B8083" s="222">
        <f t="shared" si="2422"/>
        <v>0</v>
      </c>
      <c r="C8083" s="223"/>
      <c r="D8083" s="224" t="str">
        <f t="shared" si="2423"/>
        <v/>
      </c>
      <c r="E8083" s="225"/>
      <c r="F8083" s="226">
        <f t="shared" si="2424"/>
        <v>0</v>
      </c>
      <c r="G8083" s="286">
        <f t="shared" si="2425"/>
        <v>0</v>
      </c>
    </row>
    <row r="8084" spans="1:7" s="229" customFormat="1" ht="24" customHeight="1" x14ac:dyDescent="0.2">
      <c r="A8084" s="224" t="str">
        <f t="shared" si="2421"/>
        <v/>
      </c>
      <c r="B8084" s="222">
        <f t="shared" si="2422"/>
        <v>0</v>
      </c>
      <c r="C8084" s="223"/>
      <c r="D8084" s="224" t="str">
        <f t="shared" si="2423"/>
        <v/>
      </c>
      <c r="E8084" s="225"/>
      <c r="F8084" s="226">
        <f t="shared" si="2424"/>
        <v>0</v>
      </c>
      <c r="G8084" s="286">
        <f t="shared" si="2425"/>
        <v>0</v>
      </c>
    </row>
    <row r="8085" spans="1:7" s="229" customFormat="1" ht="24" customHeight="1" x14ac:dyDescent="0.2">
      <c r="A8085" s="224" t="str">
        <f t="shared" si="2421"/>
        <v/>
      </c>
      <c r="B8085" s="222">
        <f t="shared" si="2422"/>
        <v>0</v>
      </c>
      <c r="C8085" s="223"/>
      <c r="D8085" s="224" t="str">
        <f t="shared" si="2423"/>
        <v/>
      </c>
      <c r="E8085" s="225"/>
      <c r="F8085" s="226">
        <f t="shared" si="2424"/>
        <v>0</v>
      </c>
      <c r="G8085" s="286">
        <f t="shared" si="2425"/>
        <v>0</v>
      </c>
    </row>
    <row r="8086" spans="1:7" ht="24" customHeight="1" x14ac:dyDescent="0.2">
      <c r="A8086" s="287"/>
      <c r="D8086" s="97"/>
      <c r="E8086" s="98"/>
      <c r="F8086" s="273" t="s">
        <v>32</v>
      </c>
      <c r="G8086" s="288">
        <f>SUBTOTAL(9,G8078:G8085)</f>
        <v>0</v>
      </c>
    </row>
    <row r="8087" spans="1:7" ht="24" customHeight="1" x14ac:dyDescent="0.2">
      <c r="A8087" s="287"/>
      <c r="C8087" s="107" t="s">
        <v>606</v>
      </c>
      <c r="D8087" s="97"/>
      <c r="E8087" s="98"/>
      <c r="G8087" s="289"/>
    </row>
    <row r="8088" spans="1:7" s="229" customFormat="1" ht="24" customHeight="1" x14ac:dyDescent="0.2">
      <c r="A8088" s="224" t="str">
        <f t="shared" ref="A8088:A8096" si="2426">IFERROR(VLOOKUP(C8088,Tabla_Insumos,4,FALSE),"")</f>
        <v/>
      </c>
      <c r="B8088" s="222" t="str">
        <f t="shared" ref="B8088:B8096" si="2427">IFERROR(VLOOKUP(C8088,Tabla_Insumos,5,FALSE),"")</f>
        <v/>
      </c>
      <c r="C8088" s="223"/>
      <c r="D8088" s="224" t="str">
        <f t="shared" ref="D8088:D8096" si="2428">IFERROR(VLOOKUP(C8088,Tabla_Insumos,2,FALSE),"")</f>
        <v/>
      </c>
      <c r="E8088" s="225"/>
      <c r="F8088" s="226">
        <f t="shared" ref="F8088:F8096" si="2429">IFERROR(VLOOKUP(C8088,Tabla_Insumos,3,FALSE),0)</f>
        <v>0</v>
      </c>
      <c r="G8088" s="286">
        <f t="shared" ref="G8088:G8096" si="2430">ROUND(E8088*F8088,2)</f>
        <v>0</v>
      </c>
    </row>
    <row r="8089" spans="1:7" s="229" customFormat="1" ht="24" customHeight="1" x14ac:dyDescent="0.2">
      <c r="A8089" s="224" t="str">
        <f t="shared" si="2426"/>
        <v/>
      </c>
      <c r="B8089" s="222" t="str">
        <f t="shared" si="2427"/>
        <v/>
      </c>
      <c r="C8089" s="223"/>
      <c r="D8089" s="224" t="str">
        <f t="shared" si="2428"/>
        <v/>
      </c>
      <c r="E8089" s="225"/>
      <c r="F8089" s="226">
        <f t="shared" si="2429"/>
        <v>0</v>
      </c>
      <c r="G8089" s="286">
        <f t="shared" si="2430"/>
        <v>0</v>
      </c>
    </row>
    <row r="8090" spans="1:7" s="229" customFormat="1" ht="24" customHeight="1" x14ac:dyDescent="0.2">
      <c r="A8090" s="224" t="str">
        <f t="shared" si="2426"/>
        <v/>
      </c>
      <c r="B8090" s="222" t="str">
        <f t="shared" si="2427"/>
        <v/>
      </c>
      <c r="C8090" s="223"/>
      <c r="D8090" s="224" t="str">
        <f t="shared" si="2428"/>
        <v/>
      </c>
      <c r="E8090" s="225"/>
      <c r="F8090" s="226">
        <f t="shared" si="2429"/>
        <v>0</v>
      </c>
      <c r="G8090" s="286">
        <f t="shared" si="2430"/>
        <v>0</v>
      </c>
    </row>
    <row r="8091" spans="1:7" s="229" customFormat="1" ht="24" customHeight="1" x14ac:dyDescent="0.2">
      <c r="A8091" s="224" t="str">
        <f t="shared" si="2426"/>
        <v/>
      </c>
      <c r="B8091" s="222" t="str">
        <f t="shared" si="2427"/>
        <v/>
      </c>
      <c r="C8091" s="223"/>
      <c r="D8091" s="224" t="str">
        <f t="shared" si="2428"/>
        <v/>
      </c>
      <c r="E8091" s="225"/>
      <c r="F8091" s="226">
        <f t="shared" si="2429"/>
        <v>0</v>
      </c>
      <c r="G8091" s="286">
        <f t="shared" si="2430"/>
        <v>0</v>
      </c>
    </row>
    <row r="8092" spans="1:7" s="229" customFormat="1" ht="24" customHeight="1" x14ac:dyDescent="0.2">
      <c r="A8092" s="224" t="str">
        <f t="shared" si="2426"/>
        <v/>
      </c>
      <c r="B8092" s="222" t="str">
        <f t="shared" si="2427"/>
        <v/>
      </c>
      <c r="C8092" s="223"/>
      <c r="D8092" s="224" t="str">
        <f t="shared" si="2428"/>
        <v/>
      </c>
      <c r="E8092" s="225"/>
      <c r="F8092" s="226">
        <f t="shared" si="2429"/>
        <v>0</v>
      </c>
      <c r="G8092" s="286">
        <f t="shared" si="2430"/>
        <v>0</v>
      </c>
    </row>
    <row r="8093" spans="1:7" s="229" customFormat="1" ht="24" customHeight="1" x14ac:dyDescent="0.2">
      <c r="A8093" s="224" t="str">
        <f t="shared" si="2426"/>
        <v/>
      </c>
      <c r="B8093" s="222" t="str">
        <f t="shared" si="2427"/>
        <v/>
      </c>
      <c r="C8093" s="223"/>
      <c r="D8093" s="224" t="str">
        <f t="shared" si="2428"/>
        <v/>
      </c>
      <c r="E8093" s="225"/>
      <c r="F8093" s="226">
        <f t="shared" si="2429"/>
        <v>0</v>
      </c>
      <c r="G8093" s="286">
        <f t="shared" si="2430"/>
        <v>0</v>
      </c>
    </row>
    <row r="8094" spans="1:7" s="229" customFormat="1" ht="24" customHeight="1" x14ac:dyDescent="0.2">
      <c r="A8094" s="224" t="str">
        <f t="shared" si="2426"/>
        <v/>
      </c>
      <c r="B8094" s="222" t="str">
        <f t="shared" si="2427"/>
        <v/>
      </c>
      <c r="C8094" s="223"/>
      <c r="D8094" s="224" t="str">
        <f t="shared" si="2428"/>
        <v/>
      </c>
      <c r="E8094" s="225"/>
      <c r="F8094" s="226">
        <f t="shared" si="2429"/>
        <v>0</v>
      </c>
      <c r="G8094" s="286">
        <f t="shared" si="2430"/>
        <v>0</v>
      </c>
    </row>
    <row r="8095" spans="1:7" s="229" customFormat="1" ht="24" customHeight="1" x14ac:dyDescent="0.2">
      <c r="A8095" s="224" t="str">
        <f t="shared" si="2426"/>
        <v/>
      </c>
      <c r="B8095" s="222" t="str">
        <f t="shared" si="2427"/>
        <v/>
      </c>
      <c r="C8095" s="223"/>
      <c r="D8095" s="224" t="str">
        <f t="shared" si="2428"/>
        <v/>
      </c>
      <c r="E8095" s="225"/>
      <c r="F8095" s="226">
        <f t="shared" si="2429"/>
        <v>0</v>
      </c>
      <c r="G8095" s="286">
        <f t="shared" si="2430"/>
        <v>0</v>
      </c>
    </row>
    <row r="8096" spans="1:7" s="229" customFormat="1" ht="24" customHeight="1" x14ac:dyDescent="0.2">
      <c r="A8096" s="224" t="str">
        <f t="shared" si="2426"/>
        <v/>
      </c>
      <c r="B8096" s="222" t="str">
        <f t="shared" si="2427"/>
        <v/>
      </c>
      <c r="C8096" s="223"/>
      <c r="D8096" s="224" t="str">
        <f t="shared" si="2428"/>
        <v/>
      </c>
      <c r="E8096" s="225"/>
      <c r="F8096" s="226">
        <f t="shared" si="2429"/>
        <v>0</v>
      </c>
      <c r="G8096" s="286">
        <f t="shared" si="2430"/>
        <v>0</v>
      </c>
    </row>
    <row r="8097" spans="1:123" ht="24" customHeight="1" x14ac:dyDescent="0.2">
      <c r="A8097" s="290"/>
      <c r="B8097" s="97"/>
      <c r="D8097" s="97"/>
      <c r="E8097" s="98"/>
      <c r="F8097" s="273" t="s">
        <v>33</v>
      </c>
      <c r="G8097" s="288">
        <f>SUBTOTAL(9,G8088:G8096)</f>
        <v>0</v>
      </c>
    </row>
    <row r="8098" spans="1:123" ht="24" customHeight="1" x14ac:dyDescent="0.2">
      <c r="A8098" s="291"/>
      <c r="B8098" s="97"/>
      <c r="D8098" s="97"/>
      <c r="E8098" s="98"/>
      <c r="G8098" s="289"/>
    </row>
    <row r="8099" spans="1:123" ht="24" customHeight="1" x14ac:dyDescent="0.2">
      <c r="A8099" s="292" t="str">
        <f>B8057</f>
        <v/>
      </c>
      <c r="B8099" s="293" t="str">
        <f>C8057</f>
        <v/>
      </c>
      <c r="C8099" s="104"/>
      <c r="D8099" s="104" t="s">
        <v>34</v>
      </c>
      <c r="E8099" s="105"/>
      <c r="F8099" s="295" t="s">
        <v>35</v>
      </c>
      <c r="G8099" s="294">
        <f>SUBTOTAL(9,G8062:G8098)</f>
        <v>0</v>
      </c>
    </row>
    <row r="8101" spans="1:123" ht="24" customHeight="1" x14ac:dyDescent="0.2">
      <c r="A8101" s="274" t="s">
        <v>37</v>
      </c>
      <c r="B8101" s="275"/>
      <c r="C8101" s="275"/>
      <c r="D8101" s="275"/>
      <c r="E8101" s="275"/>
      <c r="F8101" s="275"/>
      <c r="G8101" s="276"/>
    </row>
    <row r="8102" spans="1:123" ht="24" customHeight="1" x14ac:dyDescent="0.2">
      <c r="A8102" s="277" t="s">
        <v>602</v>
      </c>
      <c r="B8102" s="93" t="str">
        <f>Comitente</f>
        <v>DIRECCION PROVINCIAL DE ESPACIOS VERDES</v>
      </c>
      <c r="C8102" s="89"/>
      <c r="D8102" s="94"/>
      <c r="E8102" s="94"/>
      <c r="F8102" s="95"/>
      <c r="G8102" s="278"/>
    </row>
    <row r="8103" spans="1:123" ht="24" customHeight="1" x14ac:dyDescent="0.2">
      <c r="A8103" s="277" t="s">
        <v>603</v>
      </c>
      <c r="B8103" s="93">
        <f>Contratista</f>
        <v>0</v>
      </c>
      <c r="C8103" s="90"/>
      <c r="D8103" s="90"/>
      <c r="E8103" s="90"/>
      <c r="F8103" s="96"/>
      <c r="G8103" s="279"/>
    </row>
    <row r="8104" spans="1:123" ht="24" customHeight="1" x14ac:dyDescent="0.2">
      <c r="A8104" s="277" t="s">
        <v>24</v>
      </c>
      <c r="B8104" s="93" t="str">
        <f>Obra</f>
        <v>MANTENIMIENTO DEL ÁREA VERDE Y SISITEMA DE RIEGO DEL 
PARQUE BELGRANO E INFINITO POR DESCUBRIR - RENGLON 3</v>
      </c>
      <c r="C8104" s="90"/>
      <c r="D8104" s="90"/>
      <c r="E8104" s="90"/>
      <c r="F8104" s="96" t="s">
        <v>38</v>
      </c>
      <c r="G8104" s="280">
        <f>Fecha_Base</f>
        <v>44908</v>
      </c>
    </row>
    <row r="8105" spans="1:123" ht="24" customHeight="1" x14ac:dyDescent="0.2">
      <c r="A8105" s="281" t="s">
        <v>601</v>
      </c>
      <c r="B8105" s="91" t="str">
        <f>Ubicación</f>
        <v>CAPITAL</v>
      </c>
      <c r="C8105" s="91"/>
      <c r="D8105" s="97"/>
      <c r="E8105" s="98"/>
      <c r="G8105" s="282"/>
    </row>
    <row r="8106" spans="1:123" ht="24" customHeight="1" x14ac:dyDescent="0.2">
      <c r="A8106" s="281" t="s">
        <v>39</v>
      </c>
      <c r="B8106" s="100" t="str">
        <f>IFERROR(VALUE(LEFT(B8107,FIND(".",B8107)-1)),"")</f>
        <v/>
      </c>
      <c r="C8106" s="92" t="str">
        <f>IFERROR(VLOOKUP(B8106,Tabla_CyP,2,FALSE),"")</f>
        <v/>
      </c>
      <c r="E8106" s="98"/>
      <c r="G8106" s="282"/>
    </row>
    <row r="8107" spans="1:123" ht="24" customHeight="1" x14ac:dyDescent="0.2">
      <c r="A8107" s="281" t="s">
        <v>25</v>
      </c>
      <c r="B8107" s="101" t="str">
        <f>IFERROR(VLOOKUP(COUNTIF($A$1:A8107,"ANALISIS DE PRECIOS"),Tabla_NumeroItem,2,FALSE),"")</f>
        <v/>
      </c>
      <c r="C8107" s="92" t="str">
        <f>IFERROR(VLOOKUP(B8107,Tabla_CyP,2,FALSE),"")</f>
        <v/>
      </c>
      <c r="D8107" s="97"/>
      <c r="E8107" s="98"/>
      <c r="F8107" s="96" t="s">
        <v>26</v>
      </c>
      <c r="G8107" s="283" t="str">
        <f>IFERROR(VLOOKUP(B8107,Tabla_CyP,4,FALSE),"")</f>
        <v/>
      </c>
    </row>
    <row r="8108" spans="1:123" ht="24" customHeight="1" x14ac:dyDescent="0.2">
      <c r="A8108" s="281"/>
      <c r="B8108" s="91"/>
      <c r="D8108" s="97"/>
      <c r="E8108" s="98"/>
      <c r="G8108" s="282"/>
    </row>
    <row r="8109" spans="1:123" ht="24" customHeight="1" x14ac:dyDescent="0.2">
      <c r="A8109" s="331" t="s">
        <v>507</v>
      </c>
      <c r="B8109" s="332"/>
      <c r="C8109" s="333" t="s">
        <v>0</v>
      </c>
      <c r="D8109" s="333" t="s">
        <v>27</v>
      </c>
      <c r="E8109" s="335" t="s">
        <v>28</v>
      </c>
      <c r="F8109" s="337" t="s">
        <v>29</v>
      </c>
      <c r="G8109" s="337" t="s">
        <v>30</v>
      </c>
    </row>
    <row r="8110" spans="1:123" s="97" customFormat="1" ht="24" customHeight="1" x14ac:dyDescent="0.2">
      <c r="A8110" s="102" t="s">
        <v>508</v>
      </c>
      <c r="B8110" s="102" t="s">
        <v>509</v>
      </c>
      <c r="C8110" s="334"/>
      <c r="D8110" s="334"/>
      <c r="E8110" s="336"/>
      <c r="F8110" s="338"/>
      <c r="G8110" s="338"/>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284"/>
      <c r="B8111" s="103"/>
      <c r="C8111" s="143" t="s">
        <v>604</v>
      </c>
      <c r="D8111" s="104"/>
      <c r="E8111" s="105"/>
      <c r="F8111" s="106"/>
      <c r="G8111" s="285"/>
    </row>
    <row r="8112" spans="1:123" s="229" customFormat="1" ht="24" customHeight="1" x14ac:dyDescent="0.2">
      <c r="A8112" s="224" t="str">
        <f t="shared" ref="A8112:A8125" si="2431">IFERROR(VLOOKUP(C8112,Tabla_Insumos,4,FALSE),"")</f>
        <v/>
      </c>
      <c r="B8112" s="222" t="str">
        <f>IFERROR(VLOOKUP(C8112,Tabla_Insumos,5,FALSE),"")</f>
        <v/>
      </c>
      <c r="C8112" s="223"/>
      <c r="D8112" s="224" t="str">
        <f t="shared" ref="D8112:D8125" si="2432">IFERROR(VLOOKUP(C8112,Tabla_Insumos,2,FALSE),"")</f>
        <v/>
      </c>
      <c r="E8112" s="225"/>
      <c r="F8112" s="226">
        <f t="shared" ref="F8112:F8125" si="2433">IFERROR(VLOOKUP(C8112,Tabla_Insumos,3,FALSE),0)</f>
        <v>0</v>
      </c>
      <c r="G8112" s="286">
        <f>ROUND(E8112*F8112,2)</f>
        <v>0</v>
      </c>
    </row>
    <row r="8113" spans="1:7" s="229" customFormat="1" ht="24" customHeight="1" x14ac:dyDescent="0.2">
      <c r="A8113" s="224" t="str">
        <f t="shared" si="2431"/>
        <v/>
      </c>
      <c r="B8113" s="222" t="str">
        <f t="shared" ref="B8113:B8125" si="2434">IFERROR(VLOOKUP(C8113,Tabla_Insumos,5,FALSE),"")</f>
        <v/>
      </c>
      <c r="C8113" s="223"/>
      <c r="D8113" s="224" t="str">
        <f t="shared" si="2432"/>
        <v/>
      </c>
      <c r="E8113" s="225"/>
      <c r="F8113" s="226">
        <f t="shared" si="2433"/>
        <v>0</v>
      </c>
      <c r="G8113" s="286">
        <f t="shared" ref="G8113:G8125" si="2435">ROUND(E8113*F8113,2)</f>
        <v>0</v>
      </c>
    </row>
    <row r="8114" spans="1:7" s="229" customFormat="1" ht="24" customHeight="1" x14ac:dyDescent="0.2">
      <c r="A8114" s="224" t="str">
        <f t="shared" si="2431"/>
        <v/>
      </c>
      <c r="B8114" s="222" t="str">
        <f t="shared" si="2434"/>
        <v/>
      </c>
      <c r="C8114" s="223"/>
      <c r="D8114" s="224" t="str">
        <f t="shared" si="2432"/>
        <v/>
      </c>
      <c r="E8114" s="225"/>
      <c r="F8114" s="226">
        <f t="shared" si="2433"/>
        <v>0</v>
      </c>
      <c r="G8114" s="286">
        <f t="shared" si="2435"/>
        <v>0</v>
      </c>
    </row>
    <row r="8115" spans="1:7" s="229" customFormat="1" ht="24" customHeight="1" x14ac:dyDescent="0.2">
      <c r="A8115" s="224" t="str">
        <f t="shared" si="2431"/>
        <v/>
      </c>
      <c r="B8115" s="222" t="str">
        <f t="shared" si="2434"/>
        <v/>
      </c>
      <c r="C8115" s="223"/>
      <c r="D8115" s="224" t="str">
        <f t="shared" si="2432"/>
        <v/>
      </c>
      <c r="E8115" s="225"/>
      <c r="F8115" s="226">
        <f t="shared" si="2433"/>
        <v>0</v>
      </c>
      <c r="G8115" s="286">
        <f t="shared" si="2435"/>
        <v>0</v>
      </c>
    </row>
    <row r="8116" spans="1:7" s="229" customFormat="1" ht="24" customHeight="1" x14ac:dyDescent="0.2">
      <c r="A8116" s="224" t="str">
        <f t="shared" si="2431"/>
        <v/>
      </c>
      <c r="B8116" s="222" t="str">
        <f t="shared" si="2434"/>
        <v/>
      </c>
      <c r="C8116" s="223"/>
      <c r="D8116" s="224" t="str">
        <f t="shared" si="2432"/>
        <v/>
      </c>
      <c r="E8116" s="225"/>
      <c r="F8116" s="226">
        <f t="shared" si="2433"/>
        <v>0</v>
      </c>
      <c r="G8116" s="286">
        <f t="shared" si="2435"/>
        <v>0</v>
      </c>
    </row>
    <row r="8117" spans="1:7" s="229" customFormat="1" ht="24" customHeight="1" x14ac:dyDescent="0.2">
      <c r="A8117" s="224" t="str">
        <f t="shared" si="2431"/>
        <v/>
      </c>
      <c r="B8117" s="222" t="str">
        <f t="shared" si="2434"/>
        <v/>
      </c>
      <c r="C8117" s="223"/>
      <c r="D8117" s="224" t="str">
        <f t="shared" si="2432"/>
        <v/>
      </c>
      <c r="E8117" s="225"/>
      <c r="F8117" s="226">
        <f t="shared" si="2433"/>
        <v>0</v>
      </c>
      <c r="G8117" s="286">
        <f t="shared" si="2435"/>
        <v>0</v>
      </c>
    </row>
    <row r="8118" spans="1:7" s="229" customFormat="1" ht="24" customHeight="1" x14ac:dyDescent="0.2">
      <c r="A8118" s="224" t="str">
        <f t="shared" si="2431"/>
        <v/>
      </c>
      <c r="B8118" s="222" t="str">
        <f t="shared" si="2434"/>
        <v/>
      </c>
      <c r="C8118" s="223"/>
      <c r="D8118" s="224" t="str">
        <f t="shared" si="2432"/>
        <v/>
      </c>
      <c r="E8118" s="225"/>
      <c r="F8118" s="226">
        <f t="shared" si="2433"/>
        <v>0</v>
      </c>
      <c r="G8118" s="286">
        <f t="shared" si="2435"/>
        <v>0</v>
      </c>
    </row>
    <row r="8119" spans="1:7" s="229" customFormat="1" ht="24" customHeight="1" x14ac:dyDescent="0.2">
      <c r="A8119" s="224" t="str">
        <f t="shared" si="2431"/>
        <v/>
      </c>
      <c r="B8119" s="222" t="str">
        <f t="shared" si="2434"/>
        <v/>
      </c>
      <c r="C8119" s="223"/>
      <c r="D8119" s="224" t="str">
        <f t="shared" si="2432"/>
        <v/>
      </c>
      <c r="E8119" s="225"/>
      <c r="F8119" s="226">
        <f t="shared" si="2433"/>
        <v>0</v>
      </c>
      <c r="G8119" s="286">
        <f t="shared" si="2435"/>
        <v>0</v>
      </c>
    </row>
    <row r="8120" spans="1:7" s="229" customFormat="1" ht="24" customHeight="1" x14ac:dyDescent="0.2">
      <c r="A8120" s="224" t="str">
        <f t="shared" si="2431"/>
        <v/>
      </c>
      <c r="B8120" s="222" t="str">
        <f t="shared" si="2434"/>
        <v/>
      </c>
      <c r="C8120" s="223"/>
      <c r="D8120" s="224" t="str">
        <f t="shared" si="2432"/>
        <v/>
      </c>
      <c r="E8120" s="225"/>
      <c r="F8120" s="226">
        <f t="shared" si="2433"/>
        <v>0</v>
      </c>
      <c r="G8120" s="286">
        <f t="shared" si="2435"/>
        <v>0</v>
      </c>
    </row>
    <row r="8121" spans="1:7" s="229" customFormat="1" ht="24" customHeight="1" x14ac:dyDescent="0.2">
      <c r="A8121" s="224" t="str">
        <f t="shared" si="2431"/>
        <v/>
      </c>
      <c r="B8121" s="222" t="str">
        <f t="shared" si="2434"/>
        <v/>
      </c>
      <c r="C8121" s="223"/>
      <c r="D8121" s="224" t="str">
        <f t="shared" si="2432"/>
        <v/>
      </c>
      <c r="E8121" s="225"/>
      <c r="F8121" s="226">
        <f t="shared" si="2433"/>
        <v>0</v>
      </c>
      <c r="G8121" s="286">
        <f t="shared" si="2435"/>
        <v>0</v>
      </c>
    </row>
    <row r="8122" spans="1:7" s="229" customFormat="1" ht="24" customHeight="1" x14ac:dyDescent="0.2">
      <c r="A8122" s="224" t="str">
        <f t="shared" si="2431"/>
        <v/>
      </c>
      <c r="B8122" s="222" t="str">
        <f t="shared" si="2434"/>
        <v/>
      </c>
      <c r="C8122" s="223"/>
      <c r="D8122" s="224" t="str">
        <f t="shared" si="2432"/>
        <v/>
      </c>
      <c r="E8122" s="225"/>
      <c r="F8122" s="226">
        <f t="shared" si="2433"/>
        <v>0</v>
      </c>
      <c r="G8122" s="286">
        <f t="shared" si="2435"/>
        <v>0</v>
      </c>
    </row>
    <row r="8123" spans="1:7" s="229" customFormat="1" ht="24" customHeight="1" x14ac:dyDescent="0.2">
      <c r="A8123" s="224" t="str">
        <f t="shared" si="2431"/>
        <v/>
      </c>
      <c r="B8123" s="222" t="str">
        <f t="shared" si="2434"/>
        <v/>
      </c>
      <c r="C8123" s="223"/>
      <c r="D8123" s="224" t="str">
        <f t="shared" si="2432"/>
        <v/>
      </c>
      <c r="E8123" s="225"/>
      <c r="F8123" s="226">
        <f t="shared" si="2433"/>
        <v>0</v>
      </c>
      <c r="G8123" s="286">
        <f t="shared" si="2435"/>
        <v>0</v>
      </c>
    </row>
    <row r="8124" spans="1:7" s="229" customFormat="1" ht="24" customHeight="1" x14ac:dyDescent="0.2">
      <c r="A8124" s="224" t="str">
        <f t="shared" si="2431"/>
        <v/>
      </c>
      <c r="B8124" s="222" t="str">
        <f t="shared" si="2434"/>
        <v/>
      </c>
      <c r="C8124" s="223"/>
      <c r="D8124" s="224" t="str">
        <f t="shared" si="2432"/>
        <v/>
      </c>
      <c r="E8124" s="225"/>
      <c r="F8124" s="226">
        <f t="shared" si="2433"/>
        <v>0</v>
      </c>
      <c r="G8124" s="286">
        <f t="shared" si="2435"/>
        <v>0</v>
      </c>
    </row>
    <row r="8125" spans="1:7" s="229" customFormat="1" ht="24" customHeight="1" x14ac:dyDescent="0.2">
      <c r="A8125" s="224" t="str">
        <f t="shared" si="2431"/>
        <v/>
      </c>
      <c r="B8125" s="222" t="str">
        <f t="shared" si="2434"/>
        <v/>
      </c>
      <c r="C8125" s="223"/>
      <c r="D8125" s="224" t="str">
        <f t="shared" si="2432"/>
        <v/>
      </c>
      <c r="E8125" s="225"/>
      <c r="F8125" s="227">
        <f t="shared" si="2433"/>
        <v>0</v>
      </c>
      <c r="G8125" s="286">
        <f t="shared" si="2435"/>
        <v>0</v>
      </c>
    </row>
    <row r="8126" spans="1:7" ht="24" customHeight="1" x14ac:dyDescent="0.2">
      <c r="A8126" s="287"/>
      <c r="D8126" s="97"/>
      <c r="E8126" s="98"/>
      <c r="F8126" s="273" t="s">
        <v>31</v>
      </c>
      <c r="G8126" s="288">
        <f>SUBTOTAL(9,G8112:G8125)</f>
        <v>0</v>
      </c>
    </row>
    <row r="8127" spans="1:7" ht="24" customHeight="1" x14ac:dyDescent="0.2">
      <c r="A8127" s="287"/>
      <c r="C8127" s="107" t="s">
        <v>605</v>
      </c>
      <c r="D8127" s="97"/>
      <c r="E8127" s="98"/>
      <c r="G8127" s="289"/>
    </row>
    <row r="8128" spans="1:7" s="229" customFormat="1" ht="24" customHeight="1" x14ac:dyDescent="0.2">
      <c r="A8128" s="224" t="str">
        <f t="shared" ref="A8128:A8135" si="2436">IFERROR(VLOOKUP(C8128,Tabla_Insumos,4,FALSE),"")</f>
        <v/>
      </c>
      <c r="B8128" s="222">
        <f t="shared" ref="B8128:B8135" si="2437">IFERROR(VLOOKUP(A8128,Tabla_Indices,5,FALSE),"")</f>
        <v>0</v>
      </c>
      <c r="C8128" s="223"/>
      <c r="D8128" s="224" t="str">
        <f t="shared" ref="D8128:D8135" si="2438">IFERROR(VLOOKUP(C8128,Tabla_Insumos,2,FALSE),"")</f>
        <v/>
      </c>
      <c r="E8128" s="225"/>
      <c r="F8128" s="228">
        <f t="shared" ref="F8128:F8135" si="2439">IFERROR(VLOOKUP(C8128,Tabla_Insumos,3,FALSE),0)</f>
        <v>0</v>
      </c>
      <c r="G8128" s="286">
        <f>ROUND(E8128*F8128,2)</f>
        <v>0</v>
      </c>
    </row>
    <row r="8129" spans="1:7" s="229" customFormat="1" ht="24" customHeight="1" x14ac:dyDescent="0.2">
      <c r="A8129" s="224" t="str">
        <f t="shared" si="2436"/>
        <v/>
      </c>
      <c r="B8129" s="222">
        <f t="shared" si="2437"/>
        <v>0</v>
      </c>
      <c r="C8129" s="223"/>
      <c r="D8129" s="224" t="str">
        <f t="shared" si="2438"/>
        <v/>
      </c>
      <c r="E8129" s="225"/>
      <c r="F8129" s="228">
        <f t="shared" si="2439"/>
        <v>0</v>
      </c>
      <c r="G8129" s="286">
        <f>ROUND(E8129*F8129,2)</f>
        <v>0</v>
      </c>
    </row>
    <row r="8130" spans="1:7" s="229" customFormat="1" ht="24" customHeight="1" x14ac:dyDescent="0.2">
      <c r="A8130" s="224" t="str">
        <f t="shared" si="2436"/>
        <v/>
      </c>
      <c r="B8130" s="222">
        <f t="shared" si="2437"/>
        <v>0</v>
      </c>
      <c r="C8130" s="223"/>
      <c r="D8130" s="224" t="str">
        <f t="shared" si="2438"/>
        <v/>
      </c>
      <c r="E8130" s="225"/>
      <c r="F8130" s="228">
        <f t="shared" si="2439"/>
        <v>0</v>
      </c>
      <c r="G8130" s="286">
        <f t="shared" ref="G8130:G8135" si="2440">ROUND(E8130*F8130,2)</f>
        <v>0</v>
      </c>
    </row>
    <row r="8131" spans="1:7" s="229" customFormat="1" ht="24" customHeight="1" x14ac:dyDescent="0.2">
      <c r="A8131" s="224" t="str">
        <f t="shared" si="2436"/>
        <v/>
      </c>
      <c r="B8131" s="222">
        <f t="shared" si="2437"/>
        <v>0</v>
      </c>
      <c r="C8131" s="223"/>
      <c r="D8131" s="224" t="str">
        <f t="shared" si="2438"/>
        <v/>
      </c>
      <c r="E8131" s="225"/>
      <c r="F8131" s="228">
        <f t="shared" si="2439"/>
        <v>0</v>
      </c>
      <c r="G8131" s="286">
        <f t="shared" si="2440"/>
        <v>0</v>
      </c>
    </row>
    <row r="8132" spans="1:7" s="229" customFormat="1" ht="24" customHeight="1" x14ac:dyDescent="0.2">
      <c r="A8132" s="224" t="str">
        <f t="shared" si="2436"/>
        <v/>
      </c>
      <c r="B8132" s="222">
        <f t="shared" si="2437"/>
        <v>0</v>
      </c>
      <c r="C8132" s="223"/>
      <c r="D8132" s="224" t="str">
        <f t="shared" si="2438"/>
        <v/>
      </c>
      <c r="E8132" s="225"/>
      <c r="F8132" s="226">
        <f t="shared" si="2439"/>
        <v>0</v>
      </c>
      <c r="G8132" s="286">
        <f t="shared" si="2440"/>
        <v>0</v>
      </c>
    </row>
    <row r="8133" spans="1:7" s="229" customFormat="1" ht="24" customHeight="1" x14ac:dyDescent="0.2">
      <c r="A8133" s="224" t="str">
        <f t="shared" si="2436"/>
        <v/>
      </c>
      <c r="B8133" s="222">
        <f t="shared" si="2437"/>
        <v>0</v>
      </c>
      <c r="C8133" s="223"/>
      <c r="D8133" s="224" t="str">
        <f t="shared" si="2438"/>
        <v/>
      </c>
      <c r="E8133" s="225"/>
      <c r="F8133" s="226">
        <f t="shared" si="2439"/>
        <v>0</v>
      </c>
      <c r="G8133" s="286">
        <f t="shared" si="2440"/>
        <v>0</v>
      </c>
    </row>
    <row r="8134" spans="1:7" s="229" customFormat="1" ht="24" customHeight="1" x14ac:dyDescent="0.2">
      <c r="A8134" s="224" t="str">
        <f t="shared" si="2436"/>
        <v/>
      </c>
      <c r="B8134" s="222">
        <f t="shared" si="2437"/>
        <v>0</v>
      </c>
      <c r="C8134" s="223"/>
      <c r="D8134" s="224" t="str">
        <f t="shared" si="2438"/>
        <v/>
      </c>
      <c r="E8134" s="225"/>
      <c r="F8134" s="226">
        <f t="shared" si="2439"/>
        <v>0</v>
      </c>
      <c r="G8134" s="286">
        <f t="shared" si="2440"/>
        <v>0</v>
      </c>
    </row>
    <row r="8135" spans="1:7" s="229" customFormat="1" ht="24" customHeight="1" x14ac:dyDescent="0.2">
      <c r="A8135" s="224" t="str">
        <f t="shared" si="2436"/>
        <v/>
      </c>
      <c r="B8135" s="222">
        <f t="shared" si="2437"/>
        <v>0</v>
      </c>
      <c r="C8135" s="223"/>
      <c r="D8135" s="224" t="str">
        <f t="shared" si="2438"/>
        <v/>
      </c>
      <c r="E8135" s="225"/>
      <c r="F8135" s="226">
        <f t="shared" si="2439"/>
        <v>0</v>
      </c>
      <c r="G8135" s="286">
        <f t="shared" si="2440"/>
        <v>0</v>
      </c>
    </row>
    <row r="8136" spans="1:7" ht="24" customHeight="1" x14ac:dyDescent="0.2">
      <c r="A8136" s="287"/>
      <c r="D8136" s="97"/>
      <c r="E8136" s="98"/>
      <c r="F8136" s="273" t="s">
        <v>32</v>
      </c>
      <c r="G8136" s="288">
        <f>SUBTOTAL(9,G8128:G8135)</f>
        <v>0</v>
      </c>
    </row>
    <row r="8137" spans="1:7" ht="24" customHeight="1" x14ac:dyDescent="0.2">
      <c r="A8137" s="287"/>
      <c r="C8137" s="107" t="s">
        <v>606</v>
      </c>
      <c r="D8137" s="97"/>
      <c r="E8137" s="98"/>
      <c r="G8137" s="289"/>
    </row>
    <row r="8138" spans="1:7" s="229" customFormat="1" ht="24" customHeight="1" x14ac:dyDescent="0.2">
      <c r="A8138" s="224" t="str">
        <f t="shared" ref="A8138:A8146" si="2441">IFERROR(VLOOKUP(C8138,Tabla_Insumos,4,FALSE),"")</f>
        <v/>
      </c>
      <c r="B8138" s="222" t="str">
        <f t="shared" ref="B8138:B8146" si="2442">IFERROR(VLOOKUP(C8138,Tabla_Insumos,5,FALSE),"")</f>
        <v/>
      </c>
      <c r="C8138" s="223"/>
      <c r="D8138" s="224" t="str">
        <f t="shared" ref="D8138:D8146" si="2443">IFERROR(VLOOKUP(C8138,Tabla_Insumos,2,FALSE),"")</f>
        <v/>
      </c>
      <c r="E8138" s="225"/>
      <c r="F8138" s="226">
        <f t="shared" ref="F8138:F8146" si="2444">IFERROR(VLOOKUP(C8138,Tabla_Insumos,3,FALSE),0)</f>
        <v>0</v>
      </c>
      <c r="G8138" s="286">
        <f t="shared" ref="G8138:G8146" si="2445">ROUND(E8138*F8138,2)</f>
        <v>0</v>
      </c>
    </row>
    <row r="8139" spans="1:7" s="229" customFormat="1" ht="24" customHeight="1" x14ac:dyDescent="0.2">
      <c r="A8139" s="224" t="str">
        <f t="shared" si="2441"/>
        <v/>
      </c>
      <c r="B8139" s="222" t="str">
        <f t="shared" si="2442"/>
        <v/>
      </c>
      <c r="C8139" s="223"/>
      <c r="D8139" s="224" t="str">
        <f t="shared" si="2443"/>
        <v/>
      </c>
      <c r="E8139" s="225"/>
      <c r="F8139" s="226">
        <f t="shared" si="2444"/>
        <v>0</v>
      </c>
      <c r="G8139" s="286">
        <f t="shared" si="2445"/>
        <v>0</v>
      </c>
    </row>
    <row r="8140" spans="1:7" s="229" customFormat="1" ht="24" customHeight="1" x14ac:dyDescent="0.2">
      <c r="A8140" s="224" t="str">
        <f t="shared" si="2441"/>
        <v/>
      </c>
      <c r="B8140" s="222" t="str">
        <f t="shared" si="2442"/>
        <v/>
      </c>
      <c r="C8140" s="223"/>
      <c r="D8140" s="224" t="str">
        <f t="shared" si="2443"/>
        <v/>
      </c>
      <c r="E8140" s="225"/>
      <c r="F8140" s="226">
        <f t="shared" si="2444"/>
        <v>0</v>
      </c>
      <c r="G8140" s="286">
        <f t="shared" si="2445"/>
        <v>0</v>
      </c>
    </row>
    <row r="8141" spans="1:7" s="229" customFormat="1" ht="24" customHeight="1" x14ac:dyDescent="0.2">
      <c r="A8141" s="224" t="str">
        <f t="shared" si="2441"/>
        <v/>
      </c>
      <c r="B8141" s="222" t="str">
        <f t="shared" si="2442"/>
        <v/>
      </c>
      <c r="C8141" s="223"/>
      <c r="D8141" s="224" t="str">
        <f t="shared" si="2443"/>
        <v/>
      </c>
      <c r="E8141" s="225"/>
      <c r="F8141" s="226">
        <f t="shared" si="2444"/>
        <v>0</v>
      </c>
      <c r="G8141" s="286">
        <f t="shared" si="2445"/>
        <v>0</v>
      </c>
    </row>
    <row r="8142" spans="1:7" s="229" customFormat="1" ht="24" customHeight="1" x14ac:dyDescent="0.2">
      <c r="A8142" s="224" t="str">
        <f t="shared" si="2441"/>
        <v/>
      </c>
      <c r="B8142" s="222" t="str">
        <f t="shared" si="2442"/>
        <v/>
      </c>
      <c r="C8142" s="223"/>
      <c r="D8142" s="224" t="str">
        <f t="shared" si="2443"/>
        <v/>
      </c>
      <c r="E8142" s="225"/>
      <c r="F8142" s="226">
        <f t="shared" si="2444"/>
        <v>0</v>
      </c>
      <c r="G8142" s="286">
        <f t="shared" si="2445"/>
        <v>0</v>
      </c>
    </row>
    <row r="8143" spans="1:7" s="229" customFormat="1" ht="24" customHeight="1" x14ac:dyDescent="0.2">
      <c r="A8143" s="224" t="str">
        <f t="shared" si="2441"/>
        <v/>
      </c>
      <c r="B8143" s="222" t="str">
        <f t="shared" si="2442"/>
        <v/>
      </c>
      <c r="C8143" s="223"/>
      <c r="D8143" s="224" t="str">
        <f t="shared" si="2443"/>
        <v/>
      </c>
      <c r="E8143" s="225"/>
      <c r="F8143" s="226">
        <f t="shared" si="2444"/>
        <v>0</v>
      </c>
      <c r="G8143" s="286">
        <f t="shared" si="2445"/>
        <v>0</v>
      </c>
    </row>
    <row r="8144" spans="1:7" s="229" customFormat="1" ht="24" customHeight="1" x14ac:dyDescent="0.2">
      <c r="A8144" s="224" t="str">
        <f t="shared" si="2441"/>
        <v/>
      </c>
      <c r="B8144" s="222" t="str">
        <f t="shared" si="2442"/>
        <v/>
      </c>
      <c r="C8144" s="223"/>
      <c r="D8144" s="224" t="str">
        <f t="shared" si="2443"/>
        <v/>
      </c>
      <c r="E8144" s="225"/>
      <c r="F8144" s="226">
        <f t="shared" si="2444"/>
        <v>0</v>
      </c>
      <c r="G8144" s="286">
        <f t="shared" si="2445"/>
        <v>0</v>
      </c>
    </row>
    <row r="8145" spans="1:123" s="229" customFormat="1" ht="24" customHeight="1" x14ac:dyDescent="0.2">
      <c r="A8145" s="224" t="str">
        <f t="shared" si="2441"/>
        <v/>
      </c>
      <c r="B8145" s="222" t="str">
        <f t="shared" si="2442"/>
        <v/>
      </c>
      <c r="C8145" s="223"/>
      <c r="D8145" s="224" t="str">
        <f t="shared" si="2443"/>
        <v/>
      </c>
      <c r="E8145" s="225"/>
      <c r="F8145" s="226">
        <f t="shared" si="2444"/>
        <v>0</v>
      </c>
      <c r="G8145" s="286">
        <f t="shared" si="2445"/>
        <v>0</v>
      </c>
    </row>
    <row r="8146" spans="1:123" s="229" customFormat="1" ht="24" customHeight="1" x14ac:dyDescent="0.2">
      <c r="A8146" s="224" t="str">
        <f t="shared" si="2441"/>
        <v/>
      </c>
      <c r="B8146" s="222" t="str">
        <f t="shared" si="2442"/>
        <v/>
      </c>
      <c r="C8146" s="223"/>
      <c r="D8146" s="224" t="str">
        <f t="shared" si="2443"/>
        <v/>
      </c>
      <c r="E8146" s="225"/>
      <c r="F8146" s="226">
        <f t="shared" si="2444"/>
        <v>0</v>
      </c>
      <c r="G8146" s="286">
        <f t="shared" si="2445"/>
        <v>0</v>
      </c>
    </row>
    <row r="8147" spans="1:123" ht="24" customHeight="1" x14ac:dyDescent="0.2">
      <c r="A8147" s="290"/>
      <c r="B8147" s="97"/>
      <c r="D8147" s="97"/>
      <c r="E8147" s="98"/>
      <c r="F8147" s="273" t="s">
        <v>33</v>
      </c>
      <c r="G8147" s="288">
        <f>SUBTOTAL(9,G8138:G8146)</f>
        <v>0</v>
      </c>
    </row>
    <row r="8148" spans="1:123" ht="24" customHeight="1" x14ac:dyDescent="0.2">
      <c r="A8148" s="291"/>
      <c r="B8148" s="97"/>
      <c r="D8148" s="97"/>
      <c r="E8148" s="98"/>
      <c r="G8148" s="289"/>
    </row>
    <row r="8149" spans="1:123" ht="24" customHeight="1" x14ac:dyDescent="0.2">
      <c r="A8149" s="292" t="str">
        <f>B8107</f>
        <v/>
      </c>
      <c r="B8149" s="293" t="str">
        <f>C8107</f>
        <v/>
      </c>
      <c r="C8149" s="104"/>
      <c r="D8149" s="104" t="s">
        <v>34</v>
      </c>
      <c r="E8149" s="105"/>
      <c r="F8149" s="295" t="s">
        <v>35</v>
      </c>
      <c r="G8149" s="294">
        <f>SUBTOTAL(9,G8112:G8148)</f>
        <v>0</v>
      </c>
    </row>
    <row r="8151" spans="1:123" ht="24" customHeight="1" x14ac:dyDescent="0.2">
      <c r="A8151" s="274" t="s">
        <v>37</v>
      </c>
      <c r="B8151" s="275"/>
      <c r="C8151" s="275"/>
      <c r="D8151" s="275"/>
      <c r="E8151" s="275"/>
      <c r="F8151" s="275"/>
      <c r="G8151" s="276"/>
    </row>
    <row r="8152" spans="1:123" ht="24" customHeight="1" x14ac:dyDescent="0.2">
      <c r="A8152" s="277" t="s">
        <v>602</v>
      </c>
      <c r="B8152" s="93" t="str">
        <f>Comitente</f>
        <v>DIRECCION PROVINCIAL DE ESPACIOS VERDES</v>
      </c>
      <c r="C8152" s="89"/>
      <c r="D8152" s="94"/>
      <c r="E8152" s="94"/>
      <c r="F8152" s="95"/>
      <c r="G8152" s="278"/>
    </row>
    <row r="8153" spans="1:123" ht="24" customHeight="1" x14ac:dyDescent="0.2">
      <c r="A8153" s="277" t="s">
        <v>603</v>
      </c>
      <c r="B8153" s="93">
        <f>Contratista</f>
        <v>0</v>
      </c>
      <c r="C8153" s="90"/>
      <c r="D8153" s="90"/>
      <c r="E8153" s="90"/>
      <c r="F8153" s="96"/>
      <c r="G8153" s="279"/>
    </row>
    <row r="8154" spans="1:123" ht="24" customHeight="1" x14ac:dyDescent="0.2">
      <c r="A8154" s="277" t="s">
        <v>24</v>
      </c>
      <c r="B8154" s="93" t="str">
        <f>Obra</f>
        <v>MANTENIMIENTO DEL ÁREA VERDE Y SISITEMA DE RIEGO DEL 
PARQUE BELGRANO E INFINITO POR DESCUBRIR - RENGLON 3</v>
      </c>
      <c r="C8154" s="90"/>
      <c r="D8154" s="90"/>
      <c r="E8154" s="90"/>
      <c r="F8154" s="96" t="s">
        <v>38</v>
      </c>
      <c r="G8154" s="280">
        <f>Fecha_Base</f>
        <v>44908</v>
      </c>
    </row>
    <row r="8155" spans="1:123" ht="24" customHeight="1" x14ac:dyDescent="0.2">
      <c r="A8155" s="281" t="s">
        <v>601</v>
      </c>
      <c r="B8155" s="91" t="str">
        <f>Ubicación</f>
        <v>CAPITAL</v>
      </c>
      <c r="C8155" s="91"/>
      <c r="D8155" s="97"/>
      <c r="E8155" s="98"/>
      <c r="G8155" s="282"/>
    </row>
    <row r="8156" spans="1:123" ht="24" customHeight="1" x14ac:dyDescent="0.2">
      <c r="A8156" s="281" t="s">
        <v>39</v>
      </c>
      <c r="B8156" s="100" t="str">
        <f>IFERROR(VALUE(LEFT(B8157,FIND(".",B8157)-1)),"")</f>
        <v/>
      </c>
      <c r="C8156" s="92" t="str">
        <f>IFERROR(VLOOKUP(B8156,Tabla_CyP,2,FALSE),"")</f>
        <v/>
      </c>
      <c r="E8156" s="98"/>
      <c r="G8156" s="282"/>
    </row>
    <row r="8157" spans="1:123" ht="24" customHeight="1" x14ac:dyDescent="0.2">
      <c r="A8157" s="281" t="s">
        <v>25</v>
      </c>
      <c r="B8157" s="101" t="str">
        <f>IFERROR(VLOOKUP(COUNTIF($A$1:A8157,"ANALISIS DE PRECIOS"),Tabla_NumeroItem,2,FALSE),"")</f>
        <v/>
      </c>
      <c r="C8157" s="92" t="str">
        <f>IFERROR(VLOOKUP(B8157,Tabla_CyP,2,FALSE),"")</f>
        <v/>
      </c>
      <c r="D8157" s="97"/>
      <c r="E8157" s="98"/>
      <c r="F8157" s="96" t="s">
        <v>26</v>
      </c>
      <c r="G8157" s="283" t="str">
        <f>IFERROR(VLOOKUP(B8157,Tabla_CyP,4,FALSE),"")</f>
        <v/>
      </c>
    </row>
    <row r="8158" spans="1:123" ht="24" customHeight="1" x14ac:dyDescent="0.2">
      <c r="A8158" s="281"/>
      <c r="B8158" s="91"/>
      <c r="D8158" s="97"/>
      <c r="E8158" s="98"/>
      <c r="G8158" s="282"/>
    </row>
    <row r="8159" spans="1:123" ht="24" customHeight="1" x14ac:dyDescent="0.2">
      <c r="A8159" s="331" t="s">
        <v>507</v>
      </c>
      <c r="B8159" s="332"/>
      <c r="C8159" s="333" t="s">
        <v>0</v>
      </c>
      <c r="D8159" s="333" t="s">
        <v>27</v>
      </c>
      <c r="E8159" s="335" t="s">
        <v>28</v>
      </c>
      <c r="F8159" s="337" t="s">
        <v>29</v>
      </c>
      <c r="G8159" s="337" t="s">
        <v>30</v>
      </c>
    </row>
    <row r="8160" spans="1:123" s="97" customFormat="1" ht="24" customHeight="1" x14ac:dyDescent="0.2">
      <c r="A8160" s="102" t="s">
        <v>508</v>
      </c>
      <c r="B8160" s="102" t="s">
        <v>509</v>
      </c>
      <c r="C8160" s="334"/>
      <c r="D8160" s="334"/>
      <c r="E8160" s="336"/>
      <c r="F8160" s="338"/>
      <c r="G8160" s="338"/>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284"/>
      <c r="B8161" s="103"/>
      <c r="C8161" s="143" t="s">
        <v>604</v>
      </c>
      <c r="D8161" s="104"/>
      <c r="E8161" s="105"/>
      <c r="F8161" s="106"/>
      <c r="G8161" s="285"/>
    </row>
    <row r="8162" spans="1:7" s="229" customFormat="1" ht="24" customHeight="1" x14ac:dyDescent="0.2">
      <c r="A8162" s="224" t="str">
        <f t="shared" ref="A8162:A8175" si="2446">IFERROR(VLOOKUP(C8162,Tabla_Insumos,4,FALSE),"")</f>
        <v/>
      </c>
      <c r="B8162" s="222" t="str">
        <f>IFERROR(VLOOKUP(C8162,Tabla_Insumos,5,FALSE),"")</f>
        <v/>
      </c>
      <c r="C8162" s="223"/>
      <c r="D8162" s="224" t="str">
        <f t="shared" ref="D8162:D8175" si="2447">IFERROR(VLOOKUP(C8162,Tabla_Insumos,2,FALSE),"")</f>
        <v/>
      </c>
      <c r="E8162" s="225"/>
      <c r="F8162" s="226">
        <f t="shared" ref="F8162:F8175" si="2448">IFERROR(VLOOKUP(C8162,Tabla_Insumos,3,FALSE),0)</f>
        <v>0</v>
      </c>
      <c r="G8162" s="286">
        <f>ROUND(E8162*F8162,2)</f>
        <v>0</v>
      </c>
    </row>
    <row r="8163" spans="1:7" s="229" customFormat="1" ht="24" customHeight="1" x14ac:dyDescent="0.2">
      <c r="A8163" s="224" t="str">
        <f t="shared" si="2446"/>
        <v/>
      </c>
      <c r="B8163" s="222" t="str">
        <f t="shared" ref="B8163:B8175" si="2449">IFERROR(VLOOKUP(C8163,Tabla_Insumos,5,FALSE),"")</f>
        <v/>
      </c>
      <c r="C8163" s="223"/>
      <c r="D8163" s="224" t="str">
        <f t="shared" si="2447"/>
        <v/>
      </c>
      <c r="E8163" s="225"/>
      <c r="F8163" s="226">
        <f t="shared" si="2448"/>
        <v>0</v>
      </c>
      <c r="G8163" s="286">
        <f t="shared" ref="G8163:G8175" si="2450">ROUND(E8163*F8163,2)</f>
        <v>0</v>
      </c>
    </row>
    <row r="8164" spans="1:7" s="229" customFormat="1" ht="24" customHeight="1" x14ac:dyDescent="0.2">
      <c r="A8164" s="224" t="str">
        <f t="shared" si="2446"/>
        <v/>
      </c>
      <c r="B8164" s="222" t="str">
        <f t="shared" si="2449"/>
        <v/>
      </c>
      <c r="C8164" s="223"/>
      <c r="D8164" s="224" t="str">
        <f t="shared" si="2447"/>
        <v/>
      </c>
      <c r="E8164" s="225"/>
      <c r="F8164" s="226">
        <f t="shared" si="2448"/>
        <v>0</v>
      </c>
      <c r="G8164" s="286">
        <f t="shared" si="2450"/>
        <v>0</v>
      </c>
    </row>
    <row r="8165" spans="1:7" s="229" customFormat="1" ht="24" customHeight="1" x14ac:dyDescent="0.2">
      <c r="A8165" s="224" t="str">
        <f t="shared" si="2446"/>
        <v/>
      </c>
      <c r="B8165" s="222" t="str">
        <f t="shared" si="2449"/>
        <v/>
      </c>
      <c r="C8165" s="223"/>
      <c r="D8165" s="224" t="str">
        <f t="shared" si="2447"/>
        <v/>
      </c>
      <c r="E8165" s="225"/>
      <c r="F8165" s="226">
        <f t="shared" si="2448"/>
        <v>0</v>
      </c>
      <c r="G8165" s="286">
        <f t="shared" si="2450"/>
        <v>0</v>
      </c>
    </row>
    <row r="8166" spans="1:7" s="229" customFormat="1" ht="24" customHeight="1" x14ac:dyDescent="0.2">
      <c r="A8166" s="224" t="str">
        <f t="shared" si="2446"/>
        <v/>
      </c>
      <c r="B8166" s="222" t="str">
        <f t="shared" si="2449"/>
        <v/>
      </c>
      <c r="C8166" s="223"/>
      <c r="D8166" s="224" t="str">
        <f t="shared" si="2447"/>
        <v/>
      </c>
      <c r="E8166" s="225"/>
      <c r="F8166" s="226">
        <f t="shared" si="2448"/>
        <v>0</v>
      </c>
      <c r="G8166" s="286">
        <f t="shared" si="2450"/>
        <v>0</v>
      </c>
    </row>
    <row r="8167" spans="1:7" s="229" customFormat="1" ht="24" customHeight="1" x14ac:dyDescent="0.2">
      <c r="A8167" s="224" t="str">
        <f t="shared" si="2446"/>
        <v/>
      </c>
      <c r="B8167" s="222" t="str">
        <f t="shared" si="2449"/>
        <v/>
      </c>
      <c r="C8167" s="223"/>
      <c r="D8167" s="224" t="str">
        <f t="shared" si="2447"/>
        <v/>
      </c>
      <c r="E8167" s="225"/>
      <c r="F8167" s="226">
        <f t="shared" si="2448"/>
        <v>0</v>
      </c>
      <c r="G8167" s="286">
        <f t="shared" si="2450"/>
        <v>0</v>
      </c>
    </row>
    <row r="8168" spans="1:7" s="229" customFormat="1" ht="24" customHeight="1" x14ac:dyDescent="0.2">
      <c r="A8168" s="224" t="str">
        <f t="shared" si="2446"/>
        <v/>
      </c>
      <c r="B8168" s="222" t="str">
        <f t="shared" si="2449"/>
        <v/>
      </c>
      <c r="C8168" s="223"/>
      <c r="D8168" s="224" t="str">
        <f t="shared" si="2447"/>
        <v/>
      </c>
      <c r="E8168" s="225"/>
      <c r="F8168" s="226">
        <f t="shared" si="2448"/>
        <v>0</v>
      </c>
      <c r="G8168" s="286">
        <f t="shared" si="2450"/>
        <v>0</v>
      </c>
    </row>
    <row r="8169" spans="1:7" s="229" customFormat="1" ht="24" customHeight="1" x14ac:dyDescent="0.2">
      <c r="A8169" s="224" t="str">
        <f t="shared" si="2446"/>
        <v/>
      </c>
      <c r="B8169" s="222" t="str">
        <f t="shared" si="2449"/>
        <v/>
      </c>
      <c r="C8169" s="223"/>
      <c r="D8169" s="224" t="str">
        <f t="shared" si="2447"/>
        <v/>
      </c>
      <c r="E8169" s="225"/>
      <c r="F8169" s="226">
        <f t="shared" si="2448"/>
        <v>0</v>
      </c>
      <c r="G8169" s="286">
        <f t="shared" si="2450"/>
        <v>0</v>
      </c>
    </row>
    <row r="8170" spans="1:7" s="229" customFormat="1" ht="24" customHeight="1" x14ac:dyDescent="0.2">
      <c r="A8170" s="224" t="str">
        <f t="shared" si="2446"/>
        <v/>
      </c>
      <c r="B8170" s="222" t="str">
        <f t="shared" si="2449"/>
        <v/>
      </c>
      <c r="C8170" s="223"/>
      <c r="D8170" s="224" t="str">
        <f t="shared" si="2447"/>
        <v/>
      </c>
      <c r="E8170" s="225"/>
      <c r="F8170" s="226">
        <f t="shared" si="2448"/>
        <v>0</v>
      </c>
      <c r="G8170" s="286">
        <f t="shared" si="2450"/>
        <v>0</v>
      </c>
    </row>
    <row r="8171" spans="1:7" s="229" customFormat="1" ht="24" customHeight="1" x14ac:dyDescent="0.2">
      <c r="A8171" s="224" t="str">
        <f t="shared" si="2446"/>
        <v/>
      </c>
      <c r="B8171" s="222" t="str">
        <f t="shared" si="2449"/>
        <v/>
      </c>
      <c r="C8171" s="223"/>
      <c r="D8171" s="224" t="str">
        <f t="shared" si="2447"/>
        <v/>
      </c>
      <c r="E8171" s="225"/>
      <c r="F8171" s="226">
        <f t="shared" si="2448"/>
        <v>0</v>
      </c>
      <c r="G8171" s="286">
        <f t="shared" si="2450"/>
        <v>0</v>
      </c>
    </row>
    <row r="8172" spans="1:7" s="229" customFormat="1" ht="24" customHeight="1" x14ac:dyDescent="0.2">
      <c r="A8172" s="224" t="str">
        <f t="shared" si="2446"/>
        <v/>
      </c>
      <c r="B8172" s="222" t="str">
        <f t="shared" si="2449"/>
        <v/>
      </c>
      <c r="C8172" s="223"/>
      <c r="D8172" s="224" t="str">
        <f t="shared" si="2447"/>
        <v/>
      </c>
      <c r="E8172" s="225"/>
      <c r="F8172" s="226">
        <f t="shared" si="2448"/>
        <v>0</v>
      </c>
      <c r="G8172" s="286">
        <f t="shared" si="2450"/>
        <v>0</v>
      </c>
    </row>
    <row r="8173" spans="1:7" s="229" customFormat="1" ht="24" customHeight="1" x14ac:dyDescent="0.2">
      <c r="A8173" s="224" t="str">
        <f t="shared" si="2446"/>
        <v/>
      </c>
      <c r="B8173" s="222" t="str">
        <f t="shared" si="2449"/>
        <v/>
      </c>
      <c r="C8173" s="223"/>
      <c r="D8173" s="224" t="str">
        <f t="shared" si="2447"/>
        <v/>
      </c>
      <c r="E8173" s="225"/>
      <c r="F8173" s="226">
        <f t="shared" si="2448"/>
        <v>0</v>
      </c>
      <c r="G8173" s="286">
        <f t="shared" si="2450"/>
        <v>0</v>
      </c>
    </row>
    <row r="8174" spans="1:7" s="229" customFormat="1" ht="24" customHeight="1" x14ac:dyDescent="0.2">
      <c r="A8174" s="224" t="str">
        <f t="shared" si="2446"/>
        <v/>
      </c>
      <c r="B8174" s="222" t="str">
        <f t="shared" si="2449"/>
        <v/>
      </c>
      <c r="C8174" s="223"/>
      <c r="D8174" s="224" t="str">
        <f t="shared" si="2447"/>
        <v/>
      </c>
      <c r="E8174" s="225"/>
      <c r="F8174" s="226">
        <f t="shared" si="2448"/>
        <v>0</v>
      </c>
      <c r="G8174" s="286">
        <f t="shared" si="2450"/>
        <v>0</v>
      </c>
    </row>
    <row r="8175" spans="1:7" s="229" customFormat="1" ht="24" customHeight="1" x14ac:dyDescent="0.2">
      <c r="A8175" s="224" t="str">
        <f t="shared" si="2446"/>
        <v/>
      </c>
      <c r="B8175" s="222" t="str">
        <f t="shared" si="2449"/>
        <v/>
      </c>
      <c r="C8175" s="223"/>
      <c r="D8175" s="224" t="str">
        <f t="shared" si="2447"/>
        <v/>
      </c>
      <c r="E8175" s="225"/>
      <c r="F8175" s="227">
        <f t="shared" si="2448"/>
        <v>0</v>
      </c>
      <c r="G8175" s="286">
        <f t="shared" si="2450"/>
        <v>0</v>
      </c>
    </row>
    <row r="8176" spans="1:7" ht="24" customHeight="1" x14ac:dyDescent="0.2">
      <c r="A8176" s="287"/>
      <c r="D8176" s="97"/>
      <c r="E8176" s="98"/>
      <c r="F8176" s="273" t="s">
        <v>31</v>
      </c>
      <c r="G8176" s="288">
        <f>SUBTOTAL(9,G8162:G8175)</f>
        <v>0</v>
      </c>
    </row>
    <row r="8177" spans="1:7" ht="24" customHeight="1" x14ac:dyDescent="0.2">
      <c r="A8177" s="287"/>
      <c r="C8177" s="107" t="s">
        <v>605</v>
      </c>
      <c r="D8177" s="97"/>
      <c r="E8177" s="98"/>
      <c r="G8177" s="289"/>
    </row>
    <row r="8178" spans="1:7" s="229" customFormat="1" ht="24" customHeight="1" x14ac:dyDescent="0.2">
      <c r="A8178" s="224" t="str">
        <f t="shared" ref="A8178:A8185" si="2451">IFERROR(VLOOKUP(C8178,Tabla_Insumos,4,FALSE),"")</f>
        <v/>
      </c>
      <c r="B8178" s="222">
        <f t="shared" ref="B8178:B8185" si="2452">IFERROR(VLOOKUP(A8178,Tabla_Indices,5,FALSE),"")</f>
        <v>0</v>
      </c>
      <c r="C8178" s="223"/>
      <c r="D8178" s="224" t="str">
        <f t="shared" ref="D8178:D8185" si="2453">IFERROR(VLOOKUP(C8178,Tabla_Insumos,2,FALSE),"")</f>
        <v/>
      </c>
      <c r="E8178" s="225"/>
      <c r="F8178" s="228">
        <f t="shared" ref="F8178:F8185" si="2454">IFERROR(VLOOKUP(C8178,Tabla_Insumos,3,FALSE),0)</f>
        <v>0</v>
      </c>
      <c r="G8178" s="286">
        <f>ROUND(E8178*F8178,2)</f>
        <v>0</v>
      </c>
    </row>
    <row r="8179" spans="1:7" s="229" customFormat="1" ht="24" customHeight="1" x14ac:dyDescent="0.2">
      <c r="A8179" s="224" t="str">
        <f t="shared" si="2451"/>
        <v/>
      </c>
      <c r="B8179" s="222">
        <f t="shared" si="2452"/>
        <v>0</v>
      </c>
      <c r="C8179" s="223"/>
      <c r="D8179" s="224" t="str">
        <f t="shared" si="2453"/>
        <v/>
      </c>
      <c r="E8179" s="225"/>
      <c r="F8179" s="228">
        <f t="shared" si="2454"/>
        <v>0</v>
      </c>
      <c r="G8179" s="286">
        <f>ROUND(E8179*F8179,2)</f>
        <v>0</v>
      </c>
    </row>
    <row r="8180" spans="1:7" s="229" customFormat="1" ht="24" customHeight="1" x14ac:dyDescent="0.2">
      <c r="A8180" s="224" t="str">
        <f t="shared" si="2451"/>
        <v/>
      </c>
      <c r="B8180" s="222">
        <f t="shared" si="2452"/>
        <v>0</v>
      </c>
      <c r="C8180" s="223"/>
      <c r="D8180" s="224" t="str">
        <f t="shared" si="2453"/>
        <v/>
      </c>
      <c r="E8180" s="225"/>
      <c r="F8180" s="228">
        <f t="shared" si="2454"/>
        <v>0</v>
      </c>
      <c r="G8180" s="286">
        <f t="shared" ref="G8180:G8185" si="2455">ROUND(E8180*F8180,2)</f>
        <v>0</v>
      </c>
    </row>
    <row r="8181" spans="1:7" s="229" customFormat="1" ht="24" customHeight="1" x14ac:dyDescent="0.2">
      <c r="A8181" s="224" t="str">
        <f t="shared" si="2451"/>
        <v/>
      </c>
      <c r="B8181" s="222">
        <f t="shared" si="2452"/>
        <v>0</v>
      </c>
      <c r="C8181" s="223"/>
      <c r="D8181" s="224" t="str">
        <f t="shared" si="2453"/>
        <v/>
      </c>
      <c r="E8181" s="225"/>
      <c r="F8181" s="228">
        <f t="shared" si="2454"/>
        <v>0</v>
      </c>
      <c r="G8181" s="286">
        <f t="shared" si="2455"/>
        <v>0</v>
      </c>
    </row>
    <row r="8182" spans="1:7" s="229" customFormat="1" ht="24" customHeight="1" x14ac:dyDescent="0.2">
      <c r="A8182" s="224" t="str">
        <f t="shared" si="2451"/>
        <v/>
      </c>
      <c r="B8182" s="222">
        <f t="shared" si="2452"/>
        <v>0</v>
      </c>
      <c r="C8182" s="223"/>
      <c r="D8182" s="224" t="str">
        <f t="shared" si="2453"/>
        <v/>
      </c>
      <c r="E8182" s="225"/>
      <c r="F8182" s="226">
        <f t="shared" si="2454"/>
        <v>0</v>
      </c>
      <c r="G8182" s="286">
        <f t="shared" si="2455"/>
        <v>0</v>
      </c>
    </row>
    <row r="8183" spans="1:7" s="229" customFormat="1" ht="24" customHeight="1" x14ac:dyDescent="0.2">
      <c r="A8183" s="224" t="str">
        <f t="shared" si="2451"/>
        <v/>
      </c>
      <c r="B8183" s="222">
        <f t="shared" si="2452"/>
        <v>0</v>
      </c>
      <c r="C8183" s="223"/>
      <c r="D8183" s="224" t="str">
        <f t="shared" si="2453"/>
        <v/>
      </c>
      <c r="E8183" s="225"/>
      <c r="F8183" s="226">
        <f t="shared" si="2454"/>
        <v>0</v>
      </c>
      <c r="G8183" s="286">
        <f t="shared" si="2455"/>
        <v>0</v>
      </c>
    </row>
    <row r="8184" spans="1:7" s="229" customFormat="1" ht="24" customHeight="1" x14ac:dyDescent="0.2">
      <c r="A8184" s="224" t="str">
        <f t="shared" si="2451"/>
        <v/>
      </c>
      <c r="B8184" s="222">
        <f t="shared" si="2452"/>
        <v>0</v>
      </c>
      <c r="C8184" s="223"/>
      <c r="D8184" s="224" t="str">
        <f t="shared" si="2453"/>
        <v/>
      </c>
      <c r="E8184" s="225"/>
      <c r="F8184" s="226">
        <f t="shared" si="2454"/>
        <v>0</v>
      </c>
      <c r="G8184" s="286">
        <f t="shared" si="2455"/>
        <v>0</v>
      </c>
    </row>
    <row r="8185" spans="1:7" s="229" customFormat="1" ht="24" customHeight="1" x14ac:dyDescent="0.2">
      <c r="A8185" s="224" t="str">
        <f t="shared" si="2451"/>
        <v/>
      </c>
      <c r="B8185" s="222">
        <f t="shared" si="2452"/>
        <v>0</v>
      </c>
      <c r="C8185" s="223"/>
      <c r="D8185" s="224" t="str">
        <f t="shared" si="2453"/>
        <v/>
      </c>
      <c r="E8185" s="225"/>
      <c r="F8185" s="226">
        <f t="shared" si="2454"/>
        <v>0</v>
      </c>
      <c r="G8185" s="286">
        <f t="shared" si="2455"/>
        <v>0</v>
      </c>
    </row>
    <row r="8186" spans="1:7" ht="24" customHeight="1" x14ac:dyDescent="0.2">
      <c r="A8186" s="287"/>
      <c r="D8186" s="97"/>
      <c r="E8186" s="98"/>
      <c r="F8186" s="273" t="s">
        <v>32</v>
      </c>
      <c r="G8186" s="288">
        <f>SUBTOTAL(9,G8178:G8185)</f>
        <v>0</v>
      </c>
    </row>
    <row r="8187" spans="1:7" ht="24" customHeight="1" x14ac:dyDescent="0.2">
      <c r="A8187" s="287"/>
      <c r="C8187" s="107" t="s">
        <v>606</v>
      </c>
      <c r="D8187" s="97"/>
      <c r="E8187" s="98"/>
      <c r="G8187" s="289"/>
    </row>
    <row r="8188" spans="1:7" s="229" customFormat="1" ht="24" customHeight="1" x14ac:dyDescent="0.2">
      <c r="A8188" s="224" t="str">
        <f t="shared" ref="A8188:A8196" si="2456">IFERROR(VLOOKUP(C8188,Tabla_Insumos,4,FALSE),"")</f>
        <v/>
      </c>
      <c r="B8188" s="222" t="str">
        <f t="shared" ref="B8188:B8196" si="2457">IFERROR(VLOOKUP(C8188,Tabla_Insumos,5,FALSE),"")</f>
        <v/>
      </c>
      <c r="C8188" s="223"/>
      <c r="D8188" s="224" t="str">
        <f t="shared" ref="D8188:D8196" si="2458">IFERROR(VLOOKUP(C8188,Tabla_Insumos,2,FALSE),"")</f>
        <v/>
      </c>
      <c r="E8188" s="225"/>
      <c r="F8188" s="226">
        <f t="shared" ref="F8188:F8196" si="2459">IFERROR(VLOOKUP(C8188,Tabla_Insumos,3,FALSE),0)</f>
        <v>0</v>
      </c>
      <c r="G8188" s="286">
        <f t="shared" ref="G8188:G8196" si="2460">ROUND(E8188*F8188,2)</f>
        <v>0</v>
      </c>
    </row>
    <row r="8189" spans="1:7" s="229" customFormat="1" ht="24" customHeight="1" x14ac:dyDescent="0.2">
      <c r="A8189" s="224" t="str">
        <f t="shared" si="2456"/>
        <v/>
      </c>
      <c r="B8189" s="222" t="str">
        <f t="shared" si="2457"/>
        <v/>
      </c>
      <c r="C8189" s="223"/>
      <c r="D8189" s="224" t="str">
        <f t="shared" si="2458"/>
        <v/>
      </c>
      <c r="E8189" s="225"/>
      <c r="F8189" s="226">
        <f t="shared" si="2459"/>
        <v>0</v>
      </c>
      <c r="G8189" s="286">
        <f t="shared" si="2460"/>
        <v>0</v>
      </c>
    </row>
    <row r="8190" spans="1:7" s="229" customFormat="1" ht="24" customHeight="1" x14ac:dyDescent="0.2">
      <c r="A8190" s="224" t="str">
        <f t="shared" si="2456"/>
        <v/>
      </c>
      <c r="B8190" s="222" t="str">
        <f t="shared" si="2457"/>
        <v/>
      </c>
      <c r="C8190" s="223"/>
      <c r="D8190" s="224" t="str">
        <f t="shared" si="2458"/>
        <v/>
      </c>
      <c r="E8190" s="225"/>
      <c r="F8190" s="226">
        <f t="shared" si="2459"/>
        <v>0</v>
      </c>
      <c r="G8190" s="286">
        <f t="shared" si="2460"/>
        <v>0</v>
      </c>
    </row>
    <row r="8191" spans="1:7" s="229" customFormat="1" ht="24" customHeight="1" x14ac:dyDescent="0.2">
      <c r="A8191" s="224" t="str">
        <f t="shared" si="2456"/>
        <v/>
      </c>
      <c r="B8191" s="222" t="str">
        <f t="shared" si="2457"/>
        <v/>
      </c>
      <c r="C8191" s="223"/>
      <c r="D8191" s="224" t="str">
        <f t="shared" si="2458"/>
        <v/>
      </c>
      <c r="E8191" s="225"/>
      <c r="F8191" s="226">
        <f t="shared" si="2459"/>
        <v>0</v>
      </c>
      <c r="G8191" s="286">
        <f t="shared" si="2460"/>
        <v>0</v>
      </c>
    </row>
    <row r="8192" spans="1:7" s="229" customFormat="1" ht="24" customHeight="1" x14ac:dyDescent="0.2">
      <c r="A8192" s="224" t="str">
        <f t="shared" si="2456"/>
        <v/>
      </c>
      <c r="B8192" s="222" t="str">
        <f t="shared" si="2457"/>
        <v/>
      </c>
      <c r="C8192" s="223"/>
      <c r="D8192" s="224" t="str">
        <f t="shared" si="2458"/>
        <v/>
      </c>
      <c r="E8192" s="225"/>
      <c r="F8192" s="226">
        <f t="shared" si="2459"/>
        <v>0</v>
      </c>
      <c r="G8192" s="286">
        <f t="shared" si="2460"/>
        <v>0</v>
      </c>
    </row>
    <row r="8193" spans="1:7" s="229" customFormat="1" ht="24" customHeight="1" x14ac:dyDescent="0.2">
      <c r="A8193" s="224" t="str">
        <f t="shared" si="2456"/>
        <v/>
      </c>
      <c r="B8193" s="222" t="str">
        <f t="shared" si="2457"/>
        <v/>
      </c>
      <c r="C8193" s="223"/>
      <c r="D8193" s="224" t="str">
        <f t="shared" si="2458"/>
        <v/>
      </c>
      <c r="E8193" s="225"/>
      <c r="F8193" s="226">
        <f t="shared" si="2459"/>
        <v>0</v>
      </c>
      <c r="G8193" s="286">
        <f t="shared" si="2460"/>
        <v>0</v>
      </c>
    </row>
    <row r="8194" spans="1:7" s="229" customFormat="1" ht="24" customHeight="1" x14ac:dyDescent="0.2">
      <c r="A8194" s="224" t="str">
        <f t="shared" si="2456"/>
        <v/>
      </c>
      <c r="B8194" s="222" t="str">
        <f t="shared" si="2457"/>
        <v/>
      </c>
      <c r="C8194" s="223"/>
      <c r="D8194" s="224" t="str">
        <f t="shared" si="2458"/>
        <v/>
      </c>
      <c r="E8194" s="225"/>
      <c r="F8194" s="226">
        <f t="shared" si="2459"/>
        <v>0</v>
      </c>
      <c r="G8194" s="286">
        <f t="shared" si="2460"/>
        <v>0</v>
      </c>
    </row>
    <row r="8195" spans="1:7" s="229" customFormat="1" ht="24" customHeight="1" x14ac:dyDescent="0.2">
      <c r="A8195" s="224" t="str">
        <f t="shared" si="2456"/>
        <v/>
      </c>
      <c r="B8195" s="222" t="str">
        <f t="shared" si="2457"/>
        <v/>
      </c>
      <c r="C8195" s="223"/>
      <c r="D8195" s="224" t="str">
        <f t="shared" si="2458"/>
        <v/>
      </c>
      <c r="E8195" s="225"/>
      <c r="F8195" s="226">
        <f t="shared" si="2459"/>
        <v>0</v>
      </c>
      <c r="G8195" s="286">
        <f t="shared" si="2460"/>
        <v>0</v>
      </c>
    </row>
    <row r="8196" spans="1:7" s="229" customFormat="1" ht="24" customHeight="1" x14ac:dyDescent="0.2">
      <c r="A8196" s="224" t="str">
        <f t="shared" si="2456"/>
        <v/>
      </c>
      <c r="B8196" s="222" t="str">
        <f t="shared" si="2457"/>
        <v/>
      </c>
      <c r="C8196" s="223"/>
      <c r="D8196" s="224" t="str">
        <f t="shared" si="2458"/>
        <v/>
      </c>
      <c r="E8196" s="225"/>
      <c r="F8196" s="226">
        <f t="shared" si="2459"/>
        <v>0</v>
      </c>
      <c r="G8196" s="286">
        <f t="shared" si="2460"/>
        <v>0</v>
      </c>
    </row>
    <row r="8197" spans="1:7" ht="24" customHeight="1" x14ac:dyDescent="0.2">
      <c r="A8197" s="290"/>
      <c r="B8197" s="97"/>
      <c r="D8197" s="97"/>
      <c r="E8197" s="98"/>
      <c r="F8197" s="273" t="s">
        <v>33</v>
      </c>
      <c r="G8197" s="288">
        <f>SUBTOTAL(9,G8188:G8196)</f>
        <v>0</v>
      </c>
    </row>
    <row r="8198" spans="1:7" ht="24" customHeight="1" x14ac:dyDescent="0.2">
      <c r="A8198" s="291"/>
      <c r="B8198" s="97"/>
      <c r="D8198" s="97"/>
      <c r="E8198" s="98"/>
      <c r="G8198" s="289"/>
    </row>
    <row r="8199" spans="1:7" ht="24" customHeight="1" x14ac:dyDescent="0.2">
      <c r="A8199" s="292" t="str">
        <f>B8157</f>
        <v/>
      </c>
      <c r="B8199" s="293" t="str">
        <f>C8157</f>
        <v/>
      </c>
      <c r="C8199" s="104"/>
      <c r="D8199" s="104" t="s">
        <v>34</v>
      </c>
      <c r="E8199" s="105"/>
      <c r="F8199" s="295" t="s">
        <v>35</v>
      </c>
      <c r="G8199" s="294">
        <f>SUBTOTAL(9,G8162:G8198)</f>
        <v>0</v>
      </c>
    </row>
    <row r="8201" spans="1:7" ht="24" customHeight="1" x14ac:dyDescent="0.2">
      <c r="A8201" s="274" t="s">
        <v>37</v>
      </c>
      <c r="B8201" s="275"/>
      <c r="C8201" s="275"/>
      <c r="D8201" s="275"/>
      <c r="E8201" s="275"/>
      <c r="F8201" s="275"/>
      <c r="G8201" s="276"/>
    </row>
    <row r="8202" spans="1:7" ht="24" customHeight="1" x14ac:dyDescent="0.2">
      <c r="A8202" s="277" t="s">
        <v>602</v>
      </c>
      <c r="B8202" s="93" t="str">
        <f>Comitente</f>
        <v>DIRECCION PROVINCIAL DE ESPACIOS VERDES</v>
      </c>
      <c r="C8202" s="89"/>
      <c r="D8202" s="94"/>
      <c r="E8202" s="94"/>
      <c r="F8202" s="95"/>
      <c r="G8202" s="278"/>
    </row>
    <row r="8203" spans="1:7" ht="24" customHeight="1" x14ac:dyDescent="0.2">
      <c r="A8203" s="277" t="s">
        <v>603</v>
      </c>
      <c r="B8203" s="93">
        <f>Contratista</f>
        <v>0</v>
      </c>
      <c r="C8203" s="90"/>
      <c r="D8203" s="90"/>
      <c r="E8203" s="90"/>
      <c r="F8203" s="96"/>
      <c r="G8203" s="279"/>
    </row>
    <row r="8204" spans="1:7" ht="24" customHeight="1" x14ac:dyDescent="0.2">
      <c r="A8204" s="277" t="s">
        <v>24</v>
      </c>
      <c r="B8204" s="93" t="str">
        <f>Obra</f>
        <v>MANTENIMIENTO DEL ÁREA VERDE Y SISITEMA DE RIEGO DEL 
PARQUE BELGRANO E INFINITO POR DESCUBRIR - RENGLON 3</v>
      </c>
      <c r="C8204" s="90"/>
      <c r="D8204" s="90"/>
      <c r="E8204" s="90"/>
      <c r="F8204" s="96" t="s">
        <v>38</v>
      </c>
      <c r="G8204" s="280">
        <f>Fecha_Base</f>
        <v>44908</v>
      </c>
    </row>
    <row r="8205" spans="1:7" ht="24" customHeight="1" x14ac:dyDescent="0.2">
      <c r="A8205" s="281" t="s">
        <v>601</v>
      </c>
      <c r="B8205" s="91" t="str">
        <f>Ubicación</f>
        <v>CAPITAL</v>
      </c>
      <c r="C8205" s="91"/>
      <c r="D8205" s="97"/>
      <c r="E8205" s="98"/>
      <c r="G8205" s="282"/>
    </row>
    <row r="8206" spans="1:7" ht="24" customHeight="1" x14ac:dyDescent="0.2">
      <c r="A8206" s="281" t="s">
        <v>39</v>
      </c>
      <c r="B8206" s="100" t="str">
        <f>IFERROR(VALUE(LEFT(B8207,FIND(".",B8207)-1)),"")</f>
        <v/>
      </c>
      <c r="C8206" s="92" t="str">
        <f>IFERROR(VLOOKUP(B8206,Tabla_CyP,2,FALSE),"")</f>
        <v/>
      </c>
      <c r="E8206" s="98"/>
      <c r="G8206" s="282"/>
    </row>
    <row r="8207" spans="1:7" ht="24" customHeight="1" x14ac:dyDescent="0.2">
      <c r="A8207" s="281" t="s">
        <v>25</v>
      </c>
      <c r="B8207" s="101" t="str">
        <f>IFERROR(VLOOKUP(COUNTIF($A$1:A8207,"ANALISIS DE PRECIOS"),Tabla_NumeroItem,2,FALSE),"")</f>
        <v/>
      </c>
      <c r="C8207" s="92" t="str">
        <f>IFERROR(VLOOKUP(B8207,Tabla_CyP,2,FALSE),"")</f>
        <v/>
      </c>
      <c r="D8207" s="97"/>
      <c r="E8207" s="98"/>
      <c r="F8207" s="96" t="s">
        <v>26</v>
      </c>
      <c r="G8207" s="283" t="str">
        <f>IFERROR(VLOOKUP(B8207,Tabla_CyP,4,FALSE),"")</f>
        <v/>
      </c>
    </row>
    <row r="8208" spans="1:7" ht="24" customHeight="1" x14ac:dyDescent="0.2">
      <c r="A8208" s="281"/>
      <c r="B8208" s="91"/>
      <c r="D8208" s="97"/>
      <c r="E8208" s="98"/>
      <c r="G8208" s="282"/>
    </row>
    <row r="8209" spans="1:123" ht="24" customHeight="1" x14ac:dyDescent="0.2">
      <c r="A8209" s="331" t="s">
        <v>507</v>
      </c>
      <c r="B8209" s="332"/>
      <c r="C8209" s="333" t="s">
        <v>0</v>
      </c>
      <c r="D8209" s="333" t="s">
        <v>27</v>
      </c>
      <c r="E8209" s="335" t="s">
        <v>28</v>
      </c>
      <c r="F8209" s="337" t="s">
        <v>29</v>
      </c>
      <c r="G8209" s="337" t="s">
        <v>30</v>
      </c>
    </row>
    <row r="8210" spans="1:123" s="97" customFormat="1" ht="24" customHeight="1" x14ac:dyDescent="0.2">
      <c r="A8210" s="102" t="s">
        <v>508</v>
      </c>
      <c r="B8210" s="102" t="s">
        <v>509</v>
      </c>
      <c r="C8210" s="334"/>
      <c r="D8210" s="334"/>
      <c r="E8210" s="336"/>
      <c r="F8210" s="338"/>
      <c r="G8210" s="338"/>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284"/>
      <c r="B8211" s="103"/>
      <c r="C8211" s="143" t="s">
        <v>604</v>
      </c>
      <c r="D8211" s="104"/>
      <c r="E8211" s="105"/>
      <c r="F8211" s="106"/>
      <c r="G8211" s="285"/>
    </row>
    <row r="8212" spans="1:123" s="229" customFormat="1" ht="24" customHeight="1" x14ac:dyDescent="0.2">
      <c r="A8212" s="224" t="str">
        <f t="shared" ref="A8212:A8225" si="2461">IFERROR(VLOOKUP(C8212,Tabla_Insumos,4,FALSE),"")</f>
        <v/>
      </c>
      <c r="B8212" s="222" t="str">
        <f>IFERROR(VLOOKUP(C8212,Tabla_Insumos,5,FALSE),"")</f>
        <v/>
      </c>
      <c r="C8212" s="223"/>
      <c r="D8212" s="224" t="str">
        <f t="shared" ref="D8212:D8225" si="2462">IFERROR(VLOOKUP(C8212,Tabla_Insumos,2,FALSE),"")</f>
        <v/>
      </c>
      <c r="E8212" s="225"/>
      <c r="F8212" s="226">
        <f t="shared" ref="F8212:F8225" si="2463">IFERROR(VLOOKUP(C8212,Tabla_Insumos,3,FALSE),0)</f>
        <v>0</v>
      </c>
      <c r="G8212" s="286">
        <f>ROUND(E8212*F8212,2)</f>
        <v>0</v>
      </c>
    </row>
    <row r="8213" spans="1:123" s="229" customFormat="1" ht="24" customHeight="1" x14ac:dyDescent="0.2">
      <c r="A8213" s="224" t="str">
        <f t="shared" si="2461"/>
        <v/>
      </c>
      <c r="B8213" s="222" t="str">
        <f t="shared" ref="B8213:B8225" si="2464">IFERROR(VLOOKUP(C8213,Tabla_Insumos,5,FALSE),"")</f>
        <v/>
      </c>
      <c r="C8213" s="223"/>
      <c r="D8213" s="224" t="str">
        <f t="shared" si="2462"/>
        <v/>
      </c>
      <c r="E8213" s="225"/>
      <c r="F8213" s="226">
        <f t="shared" si="2463"/>
        <v>0</v>
      </c>
      <c r="G8213" s="286">
        <f t="shared" ref="G8213:G8225" si="2465">ROUND(E8213*F8213,2)</f>
        <v>0</v>
      </c>
    </row>
    <row r="8214" spans="1:123" s="229" customFormat="1" ht="24" customHeight="1" x14ac:dyDescent="0.2">
      <c r="A8214" s="224" t="str">
        <f t="shared" si="2461"/>
        <v/>
      </c>
      <c r="B8214" s="222" t="str">
        <f t="shared" si="2464"/>
        <v/>
      </c>
      <c r="C8214" s="223"/>
      <c r="D8214" s="224" t="str">
        <f t="shared" si="2462"/>
        <v/>
      </c>
      <c r="E8214" s="225"/>
      <c r="F8214" s="226">
        <f t="shared" si="2463"/>
        <v>0</v>
      </c>
      <c r="G8214" s="286">
        <f t="shared" si="2465"/>
        <v>0</v>
      </c>
    </row>
    <row r="8215" spans="1:123" s="229" customFormat="1" ht="24" customHeight="1" x14ac:dyDescent="0.2">
      <c r="A8215" s="224" t="str">
        <f t="shared" si="2461"/>
        <v/>
      </c>
      <c r="B8215" s="222" t="str">
        <f t="shared" si="2464"/>
        <v/>
      </c>
      <c r="C8215" s="223"/>
      <c r="D8215" s="224" t="str">
        <f t="shared" si="2462"/>
        <v/>
      </c>
      <c r="E8215" s="225"/>
      <c r="F8215" s="226">
        <f t="shared" si="2463"/>
        <v>0</v>
      </c>
      <c r="G8215" s="286">
        <f t="shared" si="2465"/>
        <v>0</v>
      </c>
    </row>
    <row r="8216" spans="1:123" s="229" customFormat="1" ht="24" customHeight="1" x14ac:dyDescent="0.2">
      <c r="A8216" s="224" t="str">
        <f t="shared" si="2461"/>
        <v/>
      </c>
      <c r="B8216" s="222" t="str">
        <f t="shared" si="2464"/>
        <v/>
      </c>
      <c r="C8216" s="223"/>
      <c r="D8216" s="224" t="str">
        <f t="shared" si="2462"/>
        <v/>
      </c>
      <c r="E8216" s="225"/>
      <c r="F8216" s="226">
        <f t="shared" si="2463"/>
        <v>0</v>
      </c>
      <c r="G8216" s="286">
        <f t="shared" si="2465"/>
        <v>0</v>
      </c>
    </row>
    <row r="8217" spans="1:123" s="229" customFormat="1" ht="24" customHeight="1" x14ac:dyDescent="0.2">
      <c r="A8217" s="224" t="str">
        <f t="shared" si="2461"/>
        <v/>
      </c>
      <c r="B8217" s="222" t="str">
        <f t="shared" si="2464"/>
        <v/>
      </c>
      <c r="C8217" s="223"/>
      <c r="D8217" s="224" t="str">
        <f t="shared" si="2462"/>
        <v/>
      </c>
      <c r="E8217" s="225"/>
      <c r="F8217" s="226">
        <f t="shared" si="2463"/>
        <v>0</v>
      </c>
      <c r="G8217" s="286">
        <f t="shared" si="2465"/>
        <v>0</v>
      </c>
    </row>
    <row r="8218" spans="1:123" s="229" customFormat="1" ht="24" customHeight="1" x14ac:dyDescent="0.2">
      <c r="A8218" s="224" t="str">
        <f t="shared" si="2461"/>
        <v/>
      </c>
      <c r="B8218" s="222" t="str">
        <f t="shared" si="2464"/>
        <v/>
      </c>
      <c r="C8218" s="223"/>
      <c r="D8218" s="224" t="str">
        <f t="shared" si="2462"/>
        <v/>
      </c>
      <c r="E8218" s="225"/>
      <c r="F8218" s="226">
        <f t="shared" si="2463"/>
        <v>0</v>
      </c>
      <c r="G8218" s="286">
        <f t="shared" si="2465"/>
        <v>0</v>
      </c>
    </row>
    <row r="8219" spans="1:123" s="229" customFormat="1" ht="24" customHeight="1" x14ac:dyDescent="0.2">
      <c r="A8219" s="224" t="str">
        <f t="shared" si="2461"/>
        <v/>
      </c>
      <c r="B8219" s="222" t="str">
        <f t="shared" si="2464"/>
        <v/>
      </c>
      <c r="C8219" s="223"/>
      <c r="D8219" s="224" t="str">
        <f t="shared" si="2462"/>
        <v/>
      </c>
      <c r="E8219" s="225"/>
      <c r="F8219" s="226">
        <f t="shared" si="2463"/>
        <v>0</v>
      </c>
      <c r="G8219" s="286">
        <f t="shared" si="2465"/>
        <v>0</v>
      </c>
    </row>
    <row r="8220" spans="1:123" s="229" customFormat="1" ht="24" customHeight="1" x14ac:dyDescent="0.2">
      <c r="A8220" s="224" t="str">
        <f t="shared" si="2461"/>
        <v/>
      </c>
      <c r="B8220" s="222" t="str">
        <f t="shared" si="2464"/>
        <v/>
      </c>
      <c r="C8220" s="223"/>
      <c r="D8220" s="224" t="str">
        <f t="shared" si="2462"/>
        <v/>
      </c>
      <c r="E8220" s="225"/>
      <c r="F8220" s="226">
        <f t="shared" si="2463"/>
        <v>0</v>
      </c>
      <c r="G8220" s="286">
        <f t="shared" si="2465"/>
        <v>0</v>
      </c>
    </row>
    <row r="8221" spans="1:123" s="229" customFormat="1" ht="24" customHeight="1" x14ac:dyDescent="0.2">
      <c r="A8221" s="224" t="str">
        <f t="shared" si="2461"/>
        <v/>
      </c>
      <c r="B8221" s="222" t="str">
        <f t="shared" si="2464"/>
        <v/>
      </c>
      <c r="C8221" s="223"/>
      <c r="D8221" s="224" t="str">
        <f t="shared" si="2462"/>
        <v/>
      </c>
      <c r="E8221" s="225"/>
      <c r="F8221" s="226">
        <f t="shared" si="2463"/>
        <v>0</v>
      </c>
      <c r="G8221" s="286">
        <f t="shared" si="2465"/>
        <v>0</v>
      </c>
    </row>
    <row r="8222" spans="1:123" s="229" customFormat="1" ht="24" customHeight="1" x14ac:dyDescent="0.2">
      <c r="A8222" s="224" t="str">
        <f t="shared" si="2461"/>
        <v/>
      </c>
      <c r="B8222" s="222" t="str">
        <f t="shared" si="2464"/>
        <v/>
      </c>
      <c r="C8222" s="223"/>
      <c r="D8222" s="224" t="str">
        <f t="shared" si="2462"/>
        <v/>
      </c>
      <c r="E8222" s="225"/>
      <c r="F8222" s="226">
        <f t="shared" si="2463"/>
        <v>0</v>
      </c>
      <c r="G8222" s="286">
        <f t="shared" si="2465"/>
        <v>0</v>
      </c>
    </row>
    <row r="8223" spans="1:123" s="229" customFormat="1" ht="24" customHeight="1" x14ac:dyDescent="0.2">
      <c r="A8223" s="224" t="str">
        <f t="shared" si="2461"/>
        <v/>
      </c>
      <c r="B8223" s="222" t="str">
        <f t="shared" si="2464"/>
        <v/>
      </c>
      <c r="C8223" s="223"/>
      <c r="D8223" s="224" t="str">
        <f t="shared" si="2462"/>
        <v/>
      </c>
      <c r="E8223" s="225"/>
      <c r="F8223" s="226">
        <f t="shared" si="2463"/>
        <v>0</v>
      </c>
      <c r="G8223" s="286">
        <f t="shared" si="2465"/>
        <v>0</v>
      </c>
    </row>
    <row r="8224" spans="1:123" s="229" customFormat="1" ht="24" customHeight="1" x14ac:dyDescent="0.2">
      <c r="A8224" s="224" t="str">
        <f t="shared" si="2461"/>
        <v/>
      </c>
      <c r="B8224" s="222" t="str">
        <f t="shared" si="2464"/>
        <v/>
      </c>
      <c r="C8224" s="223"/>
      <c r="D8224" s="224" t="str">
        <f t="shared" si="2462"/>
        <v/>
      </c>
      <c r="E8224" s="225"/>
      <c r="F8224" s="226">
        <f t="shared" si="2463"/>
        <v>0</v>
      </c>
      <c r="G8224" s="286">
        <f t="shared" si="2465"/>
        <v>0</v>
      </c>
    </row>
    <row r="8225" spans="1:7" s="229" customFormat="1" ht="24" customHeight="1" x14ac:dyDescent="0.2">
      <c r="A8225" s="224" t="str">
        <f t="shared" si="2461"/>
        <v/>
      </c>
      <c r="B8225" s="222" t="str">
        <f t="shared" si="2464"/>
        <v/>
      </c>
      <c r="C8225" s="223"/>
      <c r="D8225" s="224" t="str">
        <f t="shared" si="2462"/>
        <v/>
      </c>
      <c r="E8225" s="225"/>
      <c r="F8225" s="227">
        <f t="shared" si="2463"/>
        <v>0</v>
      </c>
      <c r="G8225" s="286">
        <f t="shared" si="2465"/>
        <v>0</v>
      </c>
    </row>
    <row r="8226" spans="1:7" ht="24" customHeight="1" x14ac:dyDescent="0.2">
      <c r="A8226" s="287"/>
      <c r="D8226" s="97"/>
      <c r="E8226" s="98"/>
      <c r="F8226" s="273" t="s">
        <v>31</v>
      </c>
      <c r="G8226" s="288">
        <f>SUBTOTAL(9,G8212:G8225)</f>
        <v>0</v>
      </c>
    </row>
    <row r="8227" spans="1:7" ht="24" customHeight="1" x14ac:dyDescent="0.2">
      <c r="A8227" s="287"/>
      <c r="C8227" s="107" t="s">
        <v>605</v>
      </c>
      <c r="D8227" s="97"/>
      <c r="E8227" s="98"/>
      <c r="G8227" s="289"/>
    </row>
    <row r="8228" spans="1:7" s="229" customFormat="1" ht="24" customHeight="1" x14ac:dyDescent="0.2">
      <c r="A8228" s="224" t="str">
        <f t="shared" ref="A8228:A8235" si="2466">IFERROR(VLOOKUP(C8228,Tabla_Insumos,4,FALSE),"")</f>
        <v/>
      </c>
      <c r="B8228" s="222">
        <f t="shared" ref="B8228:B8235" si="2467">IFERROR(VLOOKUP(A8228,Tabla_Indices,5,FALSE),"")</f>
        <v>0</v>
      </c>
      <c r="C8228" s="223"/>
      <c r="D8228" s="224" t="str">
        <f t="shared" ref="D8228:D8235" si="2468">IFERROR(VLOOKUP(C8228,Tabla_Insumos,2,FALSE),"")</f>
        <v/>
      </c>
      <c r="E8228" s="225"/>
      <c r="F8228" s="228">
        <f t="shared" ref="F8228:F8235" si="2469">IFERROR(VLOOKUP(C8228,Tabla_Insumos,3,FALSE),0)</f>
        <v>0</v>
      </c>
      <c r="G8228" s="286">
        <f>ROUND(E8228*F8228,2)</f>
        <v>0</v>
      </c>
    </row>
    <row r="8229" spans="1:7" s="229" customFormat="1" ht="24" customHeight="1" x14ac:dyDescent="0.2">
      <c r="A8229" s="224" t="str">
        <f t="shared" si="2466"/>
        <v/>
      </c>
      <c r="B8229" s="222">
        <f t="shared" si="2467"/>
        <v>0</v>
      </c>
      <c r="C8229" s="223"/>
      <c r="D8229" s="224" t="str">
        <f t="shared" si="2468"/>
        <v/>
      </c>
      <c r="E8229" s="225"/>
      <c r="F8229" s="228">
        <f t="shared" si="2469"/>
        <v>0</v>
      </c>
      <c r="G8229" s="286">
        <f>ROUND(E8229*F8229,2)</f>
        <v>0</v>
      </c>
    </row>
    <row r="8230" spans="1:7" s="229" customFormat="1" ht="24" customHeight="1" x14ac:dyDescent="0.2">
      <c r="A8230" s="224" t="str">
        <f t="shared" si="2466"/>
        <v/>
      </c>
      <c r="B8230" s="222">
        <f t="shared" si="2467"/>
        <v>0</v>
      </c>
      <c r="C8230" s="223"/>
      <c r="D8230" s="224" t="str">
        <f t="shared" si="2468"/>
        <v/>
      </c>
      <c r="E8230" s="225"/>
      <c r="F8230" s="228">
        <f t="shared" si="2469"/>
        <v>0</v>
      </c>
      <c r="G8230" s="286">
        <f t="shared" ref="G8230:G8235" si="2470">ROUND(E8230*F8230,2)</f>
        <v>0</v>
      </c>
    </row>
    <row r="8231" spans="1:7" s="229" customFormat="1" ht="24" customHeight="1" x14ac:dyDescent="0.2">
      <c r="A8231" s="224" t="str">
        <f t="shared" si="2466"/>
        <v/>
      </c>
      <c r="B8231" s="222">
        <f t="shared" si="2467"/>
        <v>0</v>
      </c>
      <c r="C8231" s="223"/>
      <c r="D8231" s="224" t="str">
        <f t="shared" si="2468"/>
        <v/>
      </c>
      <c r="E8231" s="225"/>
      <c r="F8231" s="228">
        <f t="shared" si="2469"/>
        <v>0</v>
      </c>
      <c r="G8231" s="286">
        <f t="shared" si="2470"/>
        <v>0</v>
      </c>
    </row>
    <row r="8232" spans="1:7" s="229" customFormat="1" ht="24" customHeight="1" x14ac:dyDescent="0.2">
      <c r="A8232" s="224" t="str">
        <f t="shared" si="2466"/>
        <v/>
      </c>
      <c r="B8232" s="222">
        <f t="shared" si="2467"/>
        <v>0</v>
      </c>
      <c r="C8232" s="223"/>
      <c r="D8232" s="224" t="str">
        <f t="shared" si="2468"/>
        <v/>
      </c>
      <c r="E8232" s="225"/>
      <c r="F8232" s="226">
        <f t="shared" si="2469"/>
        <v>0</v>
      </c>
      <c r="G8232" s="286">
        <f t="shared" si="2470"/>
        <v>0</v>
      </c>
    </row>
    <row r="8233" spans="1:7" s="229" customFormat="1" ht="24" customHeight="1" x14ac:dyDescent="0.2">
      <c r="A8233" s="224" t="str">
        <f t="shared" si="2466"/>
        <v/>
      </c>
      <c r="B8233" s="222">
        <f t="shared" si="2467"/>
        <v>0</v>
      </c>
      <c r="C8233" s="223"/>
      <c r="D8233" s="224" t="str">
        <f t="shared" si="2468"/>
        <v/>
      </c>
      <c r="E8233" s="225"/>
      <c r="F8233" s="226">
        <f t="shared" si="2469"/>
        <v>0</v>
      </c>
      <c r="G8233" s="286">
        <f t="shared" si="2470"/>
        <v>0</v>
      </c>
    </row>
    <row r="8234" spans="1:7" s="229" customFormat="1" ht="24" customHeight="1" x14ac:dyDescent="0.2">
      <c r="A8234" s="224" t="str">
        <f t="shared" si="2466"/>
        <v/>
      </c>
      <c r="B8234" s="222">
        <f t="shared" si="2467"/>
        <v>0</v>
      </c>
      <c r="C8234" s="223"/>
      <c r="D8234" s="224" t="str">
        <f t="shared" si="2468"/>
        <v/>
      </c>
      <c r="E8234" s="225"/>
      <c r="F8234" s="226">
        <f t="shared" si="2469"/>
        <v>0</v>
      </c>
      <c r="G8234" s="286">
        <f t="shared" si="2470"/>
        <v>0</v>
      </c>
    </row>
    <row r="8235" spans="1:7" s="229" customFormat="1" ht="24" customHeight="1" x14ac:dyDescent="0.2">
      <c r="A8235" s="224" t="str">
        <f t="shared" si="2466"/>
        <v/>
      </c>
      <c r="B8235" s="222">
        <f t="shared" si="2467"/>
        <v>0</v>
      </c>
      <c r="C8235" s="223"/>
      <c r="D8235" s="224" t="str">
        <f t="shared" si="2468"/>
        <v/>
      </c>
      <c r="E8235" s="225"/>
      <c r="F8235" s="226">
        <f t="shared" si="2469"/>
        <v>0</v>
      </c>
      <c r="G8235" s="286">
        <f t="shared" si="2470"/>
        <v>0</v>
      </c>
    </row>
    <row r="8236" spans="1:7" ht="24" customHeight="1" x14ac:dyDescent="0.2">
      <c r="A8236" s="287"/>
      <c r="D8236" s="97"/>
      <c r="E8236" s="98"/>
      <c r="F8236" s="273" t="s">
        <v>32</v>
      </c>
      <c r="G8236" s="288">
        <f>SUBTOTAL(9,G8228:G8235)</f>
        <v>0</v>
      </c>
    </row>
    <row r="8237" spans="1:7" ht="24" customHeight="1" x14ac:dyDescent="0.2">
      <c r="A8237" s="287"/>
      <c r="C8237" s="107" t="s">
        <v>606</v>
      </c>
      <c r="D8237" s="97"/>
      <c r="E8237" s="98"/>
      <c r="G8237" s="289"/>
    </row>
    <row r="8238" spans="1:7" s="229" customFormat="1" ht="24" customHeight="1" x14ac:dyDescent="0.2">
      <c r="A8238" s="224" t="str">
        <f t="shared" ref="A8238:A8246" si="2471">IFERROR(VLOOKUP(C8238,Tabla_Insumos,4,FALSE),"")</f>
        <v/>
      </c>
      <c r="B8238" s="222" t="str">
        <f t="shared" ref="B8238:B8246" si="2472">IFERROR(VLOOKUP(C8238,Tabla_Insumos,5,FALSE),"")</f>
        <v/>
      </c>
      <c r="C8238" s="223"/>
      <c r="D8238" s="224" t="str">
        <f t="shared" ref="D8238:D8246" si="2473">IFERROR(VLOOKUP(C8238,Tabla_Insumos,2,FALSE),"")</f>
        <v/>
      </c>
      <c r="E8238" s="225"/>
      <c r="F8238" s="226">
        <f t="shared" ref="F8238:F8246" si="2474">IFERROR(VLOOKUP(C8238,Tabla_Insumos,3,FALSE),0)</f>
        <v>0</v>
      </c>
      <c r="G8238" s="286">
        <f t="shared" ref="G8238:G8246" si="2475">ROUND(E8238*F8238,2)</f>
        <v>0</v>
      </c>
    </row>
    <row r="8239" spans="1:7" s="229" customFormat="1" ht="24" customHeight="1" x14ac:dyDescent="0.2">
      <c r="A8239" s="224" t="str">
        <f t="shared" si="2471"/>
        <v/>
      </c>
      <c r="B8239" s="222" t="str">
        <f t="shared" si="2472"/>
        <v/>
      </c>
      <c r="C8239" s="223"/>
      <c r="D8239" s="224" t="str">
        <f t="shared" si="2473"/>
        <v/>
      </c>
      <c r="E8239" s="225"/>
      <c r="F8239" s="226">
        <f t="shared" si="2474"/>
        <v>0</v>
      </c>
      <c r="G8239" s="286">
        <f t="shared" si="2475"/>
        <v>0</v>
      </c>
    </row>
    <row r="8240" spans="1:7" s="229" customFormat="1" ht="24" customHeight="1" x14ac:dyDescent="0.2">
      <c r="A8240" s="224" t="str">
        <f t="shared" si="2471"/>
        <v/>
      </c>
      <c r="B8240" s="222" t="str">
        <f t="shared" si="2472"/>
        <v/>
      </c>
      <c r="C8240" s="223"/>
      <c r="D8240" s="224" t="str">
        <f t="shared" si="2473"/>
        <v/>
      </c>
      <c r="E8240" s="225"/>
      <c r="F8240" s="226">
        <f t="shared" si="2474"/>
        <v>0</v>
      </c>
      <c r="G8240" s="286">
        <f t="shared" si="2475"/>
        <v>0</v>
      </c>
    </row>
    <row r="8241" spans="1:7" s="229" customFormat="1" ht="24" customHeight="1" x14ac:dyDescent="0.2">
      <c r="A8241" s="224" t="str">
        <f t="shared" si="2471"/>
        <v/>
      </c>
      <c r="B8241" s="222" t="str">
        <f t="shared" si="2472"/>
        <v/>
      </c>
      <c r="C8241" s="223"/>
      <c r="D8241" s="224" t="str">
        <f t="shared" si="2473"/>
        <v/>
      </c>
      <c r="E8241" s="225"/>
      <c r="F8241" s="226">
        <f t="shared" si="2474"/>
        <v>0</v>
      </c>
      <c r="G8241" s="286">
        <f t="shared" si="2475"/>
        <v>0</v>
      </c>
    </row>
    <row r="8242" spans="1:7" s="229" customFormat="1" ht="24" customHeight="1" x14ac:dyDescent="0.2">
      <c r="A8242" s="224" t="str">
        <f t="shared" si="2471"/>
        <v/>
      </c>
      <c r="B8242" s="222" t="str">
        <f t="shared" si="2472"/>
        <v/>
      </c>
      <c r="C8242" s="223"/>
      <c r="D8242" s="224" t="str">
        <f t="shared" si="2473"/>
        <v/>
      </c>
      <c r="E8242" s="225"/>
      <c r="F8242" s="226">
        <f t="shared" si="2474"/>
        <v>0</v>
      </c>
      <c r="G8242" s="286">
        <f t="shared" si="2475"/>
        <v>0</v>
      </c>
    </row>
    <row r="8243" spans="1:7" s="229" customFormat="1" ht="24" customHeight="1" x14ac:dyDescent="0.2">
      <c r="A8243" s="224" t="str">
        <f t="shared" si="2471"/>
        <v/>
      </c>
      <c r="B8243" s="222" t="str">
        <f t="shared" si="2472"/>
        <v/>
      </c>
      <c r="C8243" s="223"/>
      <c r="D8243" s="224" t="str">
        <f t="shared" si="2473"/>
        <v/>
      </c>
      <c r="E8243" s="225"/>
      <c r="F8243" s="226">
        <f t="shared" si="2474"/>
        <v>0</v>
      </c>
      <c r="G8243" s="286">
        <f t="shared" si="2475"/>
        <v>0</v>
      </c>
    </row>
    <row r="8244" spans="1:7" s="229" customFormat="1" ht="24" customHeight="1" x14ac:dyDescent="0.2">
      <c r="A8244" s="224" t="str">
        <f t="shared" si="2471"/>
        <v/>
      </c>
      <c r="B8244" s="222" t="str">
        <f t="shared" si="2472"/>
        <v/>
      </c>
      <c r="C8244" s="223"/>
      <c r="D8244" s="224" t="str">
        <f t="shared" si="2473"/>
        <v/>
      </c>
      <c r="E8244" s="225"/>
      <c r="F8244" s="226">
        <f t="shared" si="2474"/>
        <v>0</v>
      </c>
      <c r="G8244" s="286">
        <f t="shared" si="2475"/>
        <v>0</v>
      </c>
    </row>
    <row r="8245" spans="1:7" s="229" customFormat="1" ht="24" customHeight="1" x14ac:dyDescent="0.2">
      <c r="A8245" s="224" t="str">
        <f t="shared" si="2471"/>
        <v/>
      </c>
      <c r="B8245" s="222" t="str">
        <f t="shared" si="2472"/>
        <v/>
      </c>
      <c r="C8245" s="223"/>
      <c r="D8245" s="224" t="str">
        <f t="shared" si="2473"/>
        <v/>
      </c>
      <c r="E8245" s="225"/>
      <c r="F8245" s="226">
        <f t="shared" si="2474"/>
        <v>0</v>
      </c>
      <c r="G8245" s="286">
        <f t="shared" si="2475"/>
        <v>0</v>
      </c>
    </row>
    <row r="8246" spans="1:7" s="229" customFormat="1" ht="24" customHeight="1" x14ac:dyDescent="0.2">
      <c r="A8246" s="224" t="str">
        <f t="shared" si="2471"/>
        <v/>
      </c>
      <c r="B8246" s="222" t="str">
        <f t="shared" si="2472"/>
        <v/>
      </c>
      <c r="C8246" s="223"/>
      <c r="D8246" s="224" t="str">
        <f t="shared" si="2473"/>
        <v/>
      </c>
      <c r="E8246" s="225"/>
      <c r="F8246" s="226">
        <f t="shared" si="2474"/>
        <v>0</v>
      </c>
      <c r="G8246" s="286">
        <f t="shared" si="2475"/>
        <v>0</v>
      </c>
    </row>
    <row r="8247" spans="1:7" ht="24" customHeight="1" x14ac:dyDescent="0.2">
      <c r="A8247" s="290"/>
      <c r="B8247" s="97"/>
      <c r="D8247" s="97"/>
      <c r="E8247" s="98"/>
      <c r="F8247" s="273" t="s">
        <v>33</v>
      </c>
      <c r="G8247" s="288">
        <f>SUBTOTAL(9,G8238:G8246)</f>
        <v>0</v>
      </c>
    </row>
    <row r="8248" spans="1:7" ht="24" customHeight="1" x14ac:dyDescent="0.2">
      <c r="A8248" s="291"/>
      <c r="B8248" s="97"/>
      <c r="D8248" s="97"/>
      <c r="E8248" s="98"/>
      <c r="G8248" s="289"/>
    </row>
    <row r="8249" spans="1:7" ht="24" customHeight="1" x14ac:dyDescent="0.2">
      <c r="A8249" s="292" t="str">
        <f>B8207</f>
        <v/>
      </c>
      <c r="B8249" s="293" t="str">
        <f>C8207</f>
        <v/>
      </c>
      <c r="C8249" s="104"/>
      <c r="D8249" s="104" t="s">
        <v>34</v>
      </c>
      <c r="E8249" s="105"/>
      <c r="F8249" s="295" t="s">
        <v>35</v>
      </c>
      <c r="G8249" s="294">
        <f>SUBTOTAL(9,G8212:G8248)</f>
        <v>0</v>
      </c>
    </row>
    <row r="8251" spans="1:7" ht="24" customHeight="1" x14ac:dyDescent="0.2">
      <c r="A8251" s="274" t="s">
        <v>37</v>
      </c>
      <c r="B8251" s="275"/>
      <c r="C8251" s="275"/>
      <c r="D8251" s="275"/>
      <c r="E8251" s="275"/>
      <c r="F8251" s="275"/>
      <c r="G8251" s="276"/>
    </row>
    <row r="8252" spans="1:7" ht="24" customHeight="1" x14ac:dyDescent="0.2">
      <c r="A8252" s="277" t="s">
        <v>602</v>
      </c>
      <c r="B8252" s="93" t="str">
        <f>Comitente</f>
        <v>DIRECCION PROVINCIAL DE ESPACIOS VERDES</v>
      </c>
      <c r="C8252" s="89"/>
      <c r="D8252" s="94"/>
      <c r="E8252" s="94"/>
      <c r="F8252" s="95"/>
      <c r="G8252" s="278"/>
    </row>
    <row r="8253" spans="1:7" ht="24" customHeight="1" x14ac:dyDescent="0.2">
      <c r="A8253" s="277" t="s">
        <v>603</v>
      </c>
      <c r="B8253" s="93">
        <f>Contratista</f>
        <v>0</v>
      </c>
      <c r="C8253" s="90"/>
      <c r="D8253" s="90"/>
      <c r="E8253" s="90"/>
      <c r="F8253" s="96"/>
      <c r="G8253" s="279"/>
    </row>
    <row r="8254" spans="1:7" ht="24" customHeight="1" x14ac:dyDescent="0.2">
      <c r="A8254" s="277" t="s">
        <v>24</v>
      </c>
      <c r="B8254" s="93" t="str">
        <f>Obra</f>
        <v>MANTENIMIENTO DEL ÁREA VERDE Y SISITEMA DE RIEGO DEL 
PARQUE BELGRANO E INFINITO POR DESCUBRIR - RENGLON 3</v>
      </c>
      <c r="C8254" s="90"/>
      <c r="D8254" s="90"/>
      <c r="E8254" s="90"/>
      <c r="F8254" s="96" t="s">
        <v>38</v>
      </c>
      <c r="G8254" s="280">
        <f>Fecha_Base</f>
        <v>44908</v>
      </c>
    </row>
    <row r="8255" spans="1:7" ht="24" customHeight="1" x14ac:dyDescent="0.2">
      <c r="A8255" s="281" t="s">
        <v>601</v>
      </c>
      <c r="B8255" s="91" t="str">
        <f>Ubicación</f>
        <v>CAPITAL</v>
      </c>
      <c r="C8255" s="91"/>
      <c r="D8255" s="97"/>
      <c r="E8255" s="98"/>
      <c r="G8255" s="282"/>
    </row>
    <row r="8256" spans="1:7" ht="24" customHeight="1" x14ac:dyDescent="0.2">
      <c r="A8256" s="281" t="s">
        <v>39</v>
      </c>
      <c r="B8256" s="100" t="str">
        <f>IFERROR(VALUE(LEFT(B8257,FIND(".",B8257)-1)),"")</f>
        <v/>
      </c>
      <c r="C8256" s="92" t="str">
        <f>IFERROR(VLOOKUP(B8256,Tabla_CyP,2,FALSE),"")</f>
        <v/>
      </c>
      <c r="E8256" s="98"/>
      <c r="G8256" s="282"/>
    </row>
    <row r="8257" spans="1:123" ht="24" customHeight="1" x14ac:dyDescent="0.2">
      <c r="A8257" s="281" t="s">
        <v>25</v>
      </c>
      <c r="B8257" s="101" t="str">
        <f>IFERROR(VLOOKUP(COUNTIF($A$1:A8257,"ANALISIS DE PRECIOS"),Tabla_NumeroItem,2,FALSE),"")</f>
        <v/>
      </c>
      <c r="C8257" s="92" t="str">
        <f>IFERROR(VLOOKUP(B8257,Tabla_CyP,2,FALSE),"")</f>
        <v/>
      </c>
      <c r="D8257" s="97"/>
      <c r="E8257" s="98"/>
      <c r="F8257" s="96" t="s">
        <v>26</v>
      </c>
      <c r="G8257" s="283" t="str">
        <f>IFERROR(VLOOKUP(B8257,Tabla_CyP,4,FALSE),"")</f>
        <v/>
      </c>
    </row>
    <row r="8258" spans="1:123" ht="24" customHeight="1" x14ac:dyDescent="0.2">
      <c r="A8258" s="281"/>
      <c r="B8258" s="91"/>
      <c r="D8258" s="97"/>
      <c r="E8258" s="98"/>
      <c r="G8258" s="282"/>
    </row>
    <row r="8259" spans="1:123" ht="24" customHeight="1" x14ac:dyDescent="0.2">
      <c r="A8259" s="331" t="s">
        <v>507</v>
      </c>
      <c r="B8259" s="332"/>
      <c r="C8259" s="333" t="s">
        <v>0</v>
      </c>
      <c r="D8259" s="333" t="s">
        <v>27</v>
      </c>
      <c r="E8259" s="335" t="s">
        <v>28</v>
      </c>
      <c r="F8259" s="337" t="s">
        <v>29</v>
      </c>
      <c r="G8259" s="337" t="s">
        <v>30</v>
      </c>
    </row>
    <row r="8260" spans="1:123" s="97" customFormat="1" ht="24" customHeight="1" x14ac:dyDescent="0.2">
      <c r="A8260" s="102" t="s">
        <v>508</v>
      </c>
      <c r="B8260" s="102" t="s">
        <v>509</v>
      </c>
      <c r="C8260" s="334"/>
      <c r="D8260" s="334"/>
      <c r="E8260" s="336"/>
      <c r="F8260" s="338"/>
      <c r="G8260" s="338"/>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284"/>
      <c r="B8261" s="103"/>
      <c r="C8261" s="143" t="s">
        <v>604</v>
      </c>
      <c r="D8261" s="104"/>
      <c r="E8261" s="105"/>
      <c r="F8261" s="106"/>
      <c r="G8261" s="285"/>
    </row>
    <row r="8262" spans="1:123" s="229" customFormat="1" ht="24" customHeight="1" x14ac:dyDescent="0.2">
      <c r="A8262" s="224" t="str">
        <f t="shared" ref="A8262:A8275" si="2476">IFERROR(VLOOKUP(C8262,Tabla_Insumos,4,FALSE),"")</f>
        <v/>
      </c>
      <c r="B8262" s="222" t="str">
        <f>IFERROR(VLOOKUP(C8262,Tabla_Insumos,5,FALSE),"")</f>
        <v/>
      </c>
      <c r="C8262" s="223"/>
      <c r="D8262" s="224" t="str">
        <f t="shared" ref="D8262:D8275" si="2477">IFERROR(VLOOKUP(C8262,Tabla_Insumos,2,FALSE),"")</f>
        <v/>
      </c>
      <c r="E8262" s="225"/>
      <c r="F8262" s="226">
        <f t="shared" ref="F8262:F8275" si="2478">IFERROR(VLOOKUP(C8262,Tabla_Insumos,3,FALSE),0)</f>
        <v>0</v>
      </c>
      <c r="G8262" s="286">
        <f>ROUND(E8262*F8262,2)</f>
        <v>0</v>
      </c>
    </row>
    <row r="8263" spans="1:123" s="229" customFormat="1" ht="24" customHeight="1" x14ac:dyDescent="0.2">
      <c r="A8263" s="224" t="str">
        <f t="shared" si="2476"/>
        <v/>
      </c>
      <c r="B8263" s="222" t="str">
        <f t="shared" ref="B8263:B8275" si="2479">IFERROR(VLOOKUP(C8263,Tabla_Insumos,5,FALSE),"")</f>
        <v/>
      </c>
      <c r="C8263" s="223"/>
      <c r="D8263" s="224" t="str">
        <f t="shared" si="2477"/>
        <v/>
      </c>
      <c r="E8263" s="225"/>
      <c r="F8263" s="226">
        <f t="shared" si="2478"/>
        <v>0</v>
      </c>
      <c r="G8263" s="286">
        <f t="shared" ref="G8263:G8275" si="2480">ROUND(E8263*F8263,2)</f>
        <v>0</v>
      </c>
    </row>
    <row r="8264" spans="1:123" s="229" customFormat="1" ht="24" customHeight="1" x14ac:dyDescent="0.2">
      <c r="A8264" s="224" t="str">
        <f t="shared" si="2476"/>
        <v/>
      </c>
      <c r="B8264" s="222" t="str">
        <f t="shared" si="2479"/>
        <v/>
      </c>
      <c r="C8264" s="223"/>
      <c r="D8264" s="224" t="str">
        <f t="shared" si="2477"/>
        <v/>
      </c>
      <c r="E8264" s="225"/>
      <c r="F8264" s="226">
        <f t="shared" si="2478"/>
        <v>0</v>
      </c>
      <c r="G8264" s="286">
        <f t="shared" si="2480"/>
        <v>0</v>
      </c>
    </row>
    <row r="8265" spans="1:123" s="229" customFormat="1" ht="24" customHeight="1" x14ac:dyDescent="0.2">
      <c r="A8265" s="224" t="str">
        <f t="shared" si="2476"/>
        <v/>
      </c>
      <c r="B8265" s="222" t="str">
        <f t="shared" si="2479"/>
        <v/>
      </c>
      <c r="C8265" s="223"/>
      <c r="D8265" s="224" t="str">
        <f t="shared" si="2477"/>
        <v/>
      </c>
      <c r="E8265" s="225"/>
      <c r="F8265" s="226">
        <f t="shared" si="2478"/>
        <v>0</v>
      </c>
      <c r="G8265" s="286">
        <f t="shared" si="2480"/>
        <v>0</v>
      </c>
    </row>
    <row r="8266" spans="1:123" s="229" customFormat="1" ht="24" customHeight="1" x14ac:dyDescent="0.2">
      <c r="A8266" s="224" t="str">
        <f t="shared" si="2476"/>
        <v/>
      </c>
      <c r="B8266" s="222" t="str">
        <f t="shared" si="2479"/>
        <v/>
      </c>
      <c r="C8266" s="223"/>
      <c r="D8266" s="224" t="str">
        <f t="shared" si="2477"/>
        <v/>
      </c>
      <c r="E8266" s="225"/>
      <c r="F8266" s="226">
        <f t="shared" si="2478"/>
        <v>0</v>
      </c>
      <c r="G8266" s="286">
        <f t="shared" si="2480"/>
        <v>0</v>
      </c>
    </row>
    <row r="8267" spans="1:123" s="229" customFormat="1" ht="24" customHeight="1" x14ac:dyDescent="0.2">
      <c r="A8267" s="224" t="str">
        <f t="shared" si="2476"/>
        <v/>
      </c>
      <c r="B8267" s="222" t="str">
        <f t="shared" si="2479"/>
        <v/>
      </c>
      <c r="C8267" s="223"/>
      <c r="D8267" s="224" t="str">
        <f t="shared" si="2477"/>
        <v/>
      </c>
      <c r="E8267" s="225"/>
      <c r="F8267" s="226">
        <f t="shared" si="2478"/>
        <v>0</v>
      </c>
      <c r="G8267" s="286">
        <f t="shared" si="2480"/>
        <v>0</v>
      </c>
    </row>
    <row r="8268" spans="1:123" s="229" customFormat="1" ht="24" customHeight="1" x14ac:dyDescent="0.2">
      <c r="A8268" s="224" t="str">
        <f t="shared" si="2476"/>
        <v/>
      </c>
      <c r="B8268" s="222" t="str">
        <f t="shared" si="2479"/>
        <v/>
      </c>
      <c r="C8268" s="223"/>
      <c r="D8268" s="224" t="str">
        <f t="shared" si="2477"/>
        <v/>
      </c>
      <c r="E8268" s="225"/>
      <c r="F8268" s="226">
        <f t="shared" si="2478"/>
        <v>0</v>
      </c>
      <c r="G8268" s="286">
        <f t="shared" si="2480"/>
        <v>0</v>
      </c>
    </row>
    <row r="8269" spans="1:123" s="229" customFormat="1" ht="24" customHeight="1" x14ac:dyDescent="0.2">
      <c r="A8269" s="224" t="str">
        <f t="shared" si="2476"/>
        <v/>
      </c>
      <c r="B8269" s="222" t="str">
        <f t="shared" si="2479"/>
        <v/>
      </c>
      <c r="C8269" s="223"/>
      <c r="D8269" s="224" t="str">
        <f t="shared" si="2477"/>
        <v/>
      </c>
      <c r="E8269" s="225"/>
      <c r="F8269" s="226">
        <f t="shared" si="2478"/>
        <v>0</v>
      </c>
      <c r="G8269" s="286">
        <f t="shared" si="2480"/>
        <v>0</v>
      </c>
    </row>
    <row r="8270" spans="1:123" s="229" customFormat="1" ht="24" customHeight="1" x14ac:dyDescent="0.2">
      <c r="A8270" s="224" t="str">
        <f t="shared" si="2476"/>
        <v/>
      </c>
      <c r="B8270" s="222" t="str">
        <f t="shared" si="2479"/>
        <v/>
      </c>
      <c r="C8270" s="223"/>
      <c r="D8270" s="224" t="str">
        <f t="shared" si="2477"/>
        <v/>
      </c>
      <c r="E8270" s="225"/>
      <c r="F8270" s="226">
        <f t="shared" si="2478"/>
        <v>0</v>
      </c>
      <c r="G8270" s="286">
        <f t="shared" si="2480"/>
        <v>0</v>
      </c>
    </row>
    <row r="8271" spans="1:123" s="229" customFormat="1" ht="24" customHeight="1" x14ac:dyDescent="0.2">
      <c r="A8271" s="224" t="str">
        <f t="shared" si="2476"/>
        <v/>
      </c>
      <c r="B8271" s="222" t="str">
        <f t="shared" si="2479"/>
        <v/>
      </c>
      <c r="C8271" s="223"/>
      <c r="D8271" s="224" t="str">
        <f t="shared" si="2477"/>
        <v/>
      </c>
      <c r="E8271" s="225"/>
      <c r="F8271" s="226">
        <f t="shared" si="2478"/>
        <v>0</v>
      </c>
      <c r="G8271" s="286">
        <f t="shared" si="2480"/>
        <v>0</v>
      </c>
    </row>
    <row r="8272" spans="1:123" s="229" customFormat="1" ht="24" customHeight="1" x14ac:dyDescent="0.2">
      <c r="A8272" s="224" t="str">
        <f t="shared" si="2476"/>
        <v/>
      </c>
      <c r="B8272" s="222" t="str">
        <f t="shared" si="2479"/>
        <v/>
      </c>
      <c r="C8272" s="223"/>
      <c r="D8272" s="224" t="str">
        <f t="shared" si="2477"/>
        <v/>
      </c>
      <c r="E8272" s="225"/>
      <c r="F8272" s="226">
        <f t="shared" si="2478"/>
        <v>0</v>
      </c>
      <c r="G8272" s="286">
        <f t="shared" si="2480"/>
        <v>0</v>
      </c>
    </row>
    <row r="8273" spans="1:7" s="229" customFormat="1" ht="24" customHeight="1" x14ac:dyDescent="0.2">
      <c r="A8273" s="224" t="str">
        <f t="shared" si="2476"/>
        <v/>
      </c>
      <c r="B8273" s="222" t="str">
        <f t="shared" si="2479"/>
        <v/>
      </c>
      <c r="C8273" s="223"/>
      <c r="D8273" s="224" t="str">
        <f t="shared" si="2477"/>
        <v/>
      </c>
      <c r="E8273" s="225"/>
      <c r="F8273" s="226">
        <f t="shared" si="2478"/>
        <v>0</v>
      </c>
      <c r="G8273" s="286">
        <f t="shared" si="2480"/>
        <v>0</v>
      </c>
    </row>
    <row r="8274" spans="1:7" s="229" customFormat="1" ht="24" customHeight="1" x14ac:dyDescent="0.2">
      <c r="A8274" s="224" t="str">
        <f t="shared" si="2476"/>
        <v/>
      </c>
      <c r="B8274" s="222" t="str">
        <f t="shared" si="2479"/>
        <v/>
      </c>
      <c r="C8274" s="223"/>
      <c r="D8274" s="224" t="str">
        <f t="shared" si="2477"/>
        <v/>
      </c>
      <c r="E8274" s="225"/>
      <c r="F8274" s="226">
        <f t="shared" si="2478"/>
        <v>0</v>
      </c>
      <c r="G8274" s="286">
        <f t="shared" si="2480"/>
        <v>0</v>
      </c>
    </row>
    <row r="8275" spans="1:7" s="229" customFormat="1" ht="24" customHeight="1" x14ac:dyDescent="0.2">
      <c r="A8275" s="224" t="str">
        <f t="shared" si="2476"/>
        <v/>
      </c>
      <c r="B8275" s="222" t="str">
        <f t="shared" si="2479"/>
        <v/>
      </c>
      <c r="C8275" s="223"/>
      <c r="D8275" s="224" t="str">
        <f t="shared" si="2477"/>
        <v/>
      </c>
      <c r="E8275" s="225"/>
      <c r="F8275" s="227">
        <f t="shared" si="2478"/>
        <v>0</v>
      </c>
      <c r="G8275" s="286">
        <f t="shared" si="2480"/>
        <v>0</v>
      </c>
    </row>
    <row r="8276" spans="1:7" ht="24" customHeight="1" x14ac:dyDescent="0.2">
      <c r="A8276" s="287"/>
      <c r="D8276" s="97"/>
      <c r="E8276" s="98"/>
      <c r="F8276" s="273" t="s">
        <v>31</v>
      </c>
      <c r="G8276" s="288">
        <f>SUBTOTAL(9,G8262:G8275)</f>
        <v>0</v>
      </c>
    </row>
    <row r="8277" spans="1:7" ht="24" customHeight="1" x14ac:dyDescent="0.2">
      <c r="A8277" s="287"/>
      <c r="C8277" s="107" t="s">
        <v>605</v>
      </c>
      <c r="D8277" s="97"/>
      <c r="E8277" s="98"/>
      <c r="G8277" s="289"/>
    </row>
    <row r="8278" spans="1:7" s="229" customFormat="1" ht="24" customHeight="1" x14ac:dyDescent="0.2">
      <c r="A8278" s="224" t="str">
        <f t="shared" ref="A8278:A8285" si="2481">IFERROR(VLOOKUP(C8278,Tabla_Insumos,4,FALSE),"")</f>
        <v/>
      </c>
      <c r="B8278" s="222">
        <f t="shared" ref="B8278:B8285" si="2482">IFERROR(VLOOKUP(A8278,Tabla_Indices,5,FALSE),"")</f>
        <v>0</v>
      </c>
      <c r="C8278" s="223"/>
      <c r="D8278" s="224" t="str">
        <f t="shared" ref="D8278:D8285" si="2483">IFERROR(VLOOKUP(C8278,Tabla_Insumos,2,FALSE),"")</f>
        <v/>
      </c>
      <c r="E8278" s="225"/>
      <c r="F8278" s="228">
        <f t="shared" ref="F8278:F8285" si="2484">IFERROR(VLOOKUP(C8278,Tabla_Insumos,3,FALSE),0)</f>
        <v>0</v>
      </c>
      <c r="G8278" s="286">
        <f>ROUND(E8278*F8278,2)</f>
        <v>0</v>
      </c>
    </row>
    <row r="8279" spans="1:7" s="229" customFormat="1" ht="24" customHeight="1" x14ac:dyDescent="0.2">
      <c r="A8279" s="224" t="str">
        <f t="shared" si="2481"/>
        <v/>
      </c>
      <c r="B8279" s="222">
        <f t="shared" si="2482"/>
        <v>0</v>
      </c>
      <c r="C8279" s="223"/>
      <c r="D8279" s="224" t="str">
        <f t="shared" si="2483"/>
        <v/>
      </c>
      <c r="E8279" s="225"/>
      <c r="F8279" s="228">
        <f t="shared" si="2484"/>
        <v>0</v>
      </c>
      <c r="G8279" s="286">
        <f>ROUND(E8279*F8279,2)</f>
        <v>0</v>
      </c>
    </row>
    <row r="8280" spans="1:7" s="229" customFormat="1" ht="24" customHeight="1" x14ac:dyDescent="0.2">
      <c r="A8280" s="224" t="str">
        <f t="shared" si="2481"/>
        <v/>
      </c>
      <c r="B8280" s="222">
        <f t="shared" si="2482"/>
        <v>0</v>
      </c>
      <c r="C8280" s="223"/>
      <c r="D8280" s="224" t="str">
        <f t="shared" si="2483"/>
        <v/>
      </c>
      <c r="E8280" s="225"/>
      <c r="F8280" s="228">
        <f t="shared" si="2484"/>
        <v>0</v>
      </c>
      <c r="G8280" s="286">
        <f t="shared" ref="G8280:G8285" si="2485">ROUND(E8280*F8280,2)</f>
        <v>0</v>
      </c>
    </row>
    <row r="8281" spans="1:7" s="229" customFormat="1" ht="24" customHeight="1" x14ac:dyDescent="0.2">
      <c r="A8281" s="224" t="str">
        <f t="shared" si="2481"/>
        <v/>
      </c>
      <c r="B8281" s="222">
        <f t="shared" si="2482"/>
        <v>0</v>
      </c>
      <c r="C8281" s="223"/>
      <c r="D8281" s="224" t="str">
        <f t="shared" si="2483"/>
        <v/>
      </c>
      <c r="E8281" s="225"/>
      <c r="F8281" s="228">
        <f t="shared" si="2484"/>
        <v>0</v>
      </c>
      <c r="G8281" s="286">
        <f t="shared" si="2485"/>
        <v>0</v>
      </c>
    </row>
    <row r="8282" spans="1:7" s="229" customFormat="1" ht="24" customHeight="1" x14ac:dyDescent="0.2">
      <c r="A8282" s="224" t="str">
        <f t="shared" si="2481"/>
        <v/>
      </c>
      <c r="B8282" s="222">
        <f t="shared" si="2482"/>
        <v>0</v>
      </c>
      <c r="C8282" s="223"/>
      <c r="D8282" s="224" t="str">
        <f t="shared" si="2483"/>
        <v/>
      </c>
      <c r="E8282" s="225"/>
      <c r="F8282" s="226">
        <f t="shared" si="2484"/>
        <v>0</v>
      </c>
      <c r="G8282" s="286">
        <f t="shared" si="2485"/>
        <v>0</v>
      </c>
    </row>
    <row r="8283" spans="1:7" s="229" customFormat="1" ht="24" customHeight="1" x14ac:dyDescent="0.2">
      <c r="A8283" s="224" t="str">
        <f t="shared" si="2481"/>
        <v/>
      </c>
      <c r="B8283" s="222">
        <f t="shared" si="2482"/>
        <v>0</v>
      </c>
      <c r="C8283" s="223"/>
      <c r="D8283" s="224" t="str">
        <f t="shared" si="2483"/>
        <v/>
      </c>
      <c r="E8283" s="225"/>
      <c r="F8283" s="226">
        <f t="shared" si="2484"/>
        <v>0</v>
      </c>
      <c r="G8283" s="286">
        <f t="shared" si="2485"/>
        <v>0</v>
      </c>
    </row>
    <row r="8284" spans="1:7" s="229" customFormat="1" ht="24" customHeight="1" x14ac:dyDescent="0.2">
      <c r="A8284" s="224" t="str">
        <f t="shared" si="2481"/>
        <v/>
      </c>
      <c r="B8284" s="222">
        <f t="shared" si="2482"/>
        <v>0</v>
      </c>
      <c r="C8284" s="223"/>
      <c r="D8284" s="224" t="str">
        <f t="shared" si="2483"/>
        <v/>
      </c>
      <c r="E8284" s="225"/>
      <c r="F8284" s="226">
        <f t="shared" si="2484"/>
        <v>0</v>
      </c>
      <c r="G8284" s="286">
        <f t="shared" si="2485"/>
        <v>0</v>
      </c>
    </row>
    <row r="8285" spans="1:7" s="229" customFormat="1" ht="24" customHeight="1" x14ac:dyDescent="0.2">
      <c r="A8285" s="224" t="str">
        <f t="shared" si="2481"/>
        <v/>
      </c>
      <c r="B8285" s="222">
        <f t="shared" si="2482"/>
        <v>0</v>
      </c>
      <c r="C8285" s="223"/>
      <c r="D8285" s="224" t="str">
        <f t="shared" si="2483"/>
        <v/>
      </c>
      <c r="E8285" s="225"/>
      <c r="F8285" s="226">
        <f t="shared" si="2484"/>
        <v>0</v>
      </c>
      <c r="G8285" s="286">
        <f t="shared" si="2485"/>
        <v>0</v>
      </c>
    </row>
    <row r="8286" spans="1:7" ht="24" customHeight="1" x14ac:dyDescent="0.2">
      <c r="A8286" s="287"/>
      <c r="D8286" s="97"/>
      <c r="E8286" s="98"/>
      <c r="F8286" s="273" t="s">
        <v>32</v>
      </c>
      <c r="G8286" s="288">
        <f>SUBTOTAL(9,G8278:G8285)</f>
        <v>0</v>
      </c>
    </row>
    <row r="8287" spans="1:7" ht="24" customHeight="1" x14ac:dyDescent="0.2">
      <c r="A8287" s="287"/>
      <c r="C8287" s="107" t="s">
        <v>606</v>
      </c>
      <c r="D8287" s="97"/>
      <c r="E8287" s="98"/>
      <c r="G8287" s="289"/>
    </row>
    <row r="8288" spans="1:7" s="229" customFormat="1" ht="24" customHeight="1" x14ac:dyDescent="0.2">
      <c r="A8288" s="224" t="str">
        <f t="shared" ref="A8288:A8296" si="2486">IFERROR(VLOOKUP(C8288,Tabla_Insumos,4,FALSE),"")</f>
        <v/>
      </c>
      <c r="B8288" s="222" t="str">
        <f t="shared" ref="B8288:B8296" si="2487">IFERROR(VLOOKUP(C8288,Tabla_Insumos,5,FALSE),"")</f>
        <v/>
      </c>
      <c r="C8288" s="223"/>
      <c r="D8288" s="224" t="str">
        <f t="shared" ref="D8288:D8296" si="2488">IFERROR(VLOOKUP(C8288,Tabla_Insumos,2,FALSE),"")</f>
        <v/>
      </c>
      <c r="E8288" s="225"/>
      <c r="F8288" s="226">
        <f t="shared" ref="F8288:F8296" si="2489">IFERROR(VLOOKUP(C8288,Tabla_Insumos,3,FALSE),0)</f>
        <v>0</v>
      </c>
      <c r="G8288" s="286">
        <f t="shared" ref="G8288:G8296" si="2490">ROUND(E8288*F8288,2)</f>
        <v>0</v>
      </c>
    </row>
    <row r="8289" spans="1:7" s="229" customFormat="1" ht="24" customHeight="1" x14ac:dyDescent="0.2">
      <c r="A8289" s="224" t="str">
        <f t="shared" si="2486"/>
        <v/>
      </c>
      <c r="B8289" s="222" t="str">
        <f t="shared" si="2487"/>
        <v/>
      </c>
      <c r="C8289" s="223"/>
      <c r="D8289" s="224" t="str">
        <f t="shared" si="2488"/>
        <v/>
      </c>
      <c r="E8289" s="225"/>
      <c r="F8289" s="226">
        <f t="shared" si="2489"/>
        <v>0</v>
      </c>
      <c r="G8289" s="286">
        <f t="shared" si="2490"/>
        <v>0</v>
      </c>
    </row>
    <row r="8290" spans="1:7" s="229" customFormat="1" ht="24" customHeight="1" x14ac:dyDescent="0.2">
      <c r="A8290" s="224" t="str">
        <f t="shared" si="2486"/>
        <v/>
      </c>
      <c r="B8290" s="222" t="str">
        <f t="shared" si="2487"/>
        <v/>
      </c>
      <c r="C8290" s="223"/>
      <c r="D8290" s="224" t="str">
        <f t="shared" si="2488"/>
        <v/>
      </c>
      <c r="E8290" s="225"/>
      <c r="F8290" s="226">
        <f t="shared" si="2489"/>
        <v>0</v>
      </c>
      <c r="G8290" s="286">
        <f t="shared" si="2490"/>
        <v>0</v>
      </c>
    </row>
    <row r="8291" spans="1:7" s="229" customFormat="1" ht="24" customHeight="1" x14ac:dyDescent="0.2">
      <c r="A8291" s="224" t="str">
        <f t="shared" si="2486"/>
        <v/>
      </c>
      <c r="B8291" s="222" t="str">
        <f t="shared" si="2487"/>
        <v/>
      </c>
      <c r="C8291" s="223"/>
      <c r="D8291" s="224" t="str">
        <f t="shared" si="2488"/>
        <v/>
      </c>
      <c r="E8291" s="225"/>
      <c r="F8291" s="226">
        <f t="shared" si="2489"/>
        <v>0</v>
      </c>
      <c r="G8291" s="286">
        <f t="shared" si="2490"/>
        <v>0</v>
      </c>
    </row>
    <row r="8292" spans="1:7" s="229" customFormat="1" ht="24" customHeight="1" x14ac:dyDescent="0.2">
      <c r="A8292" s="224" t="str">
        <f t="shared" si="2486"/>
        <v/>
      </c>
      <c r="B8292" s="222" t="str">
        <f t="shared" si="2487"/>
        <v/>
      </c>
      <c r="C8292" s="223"/>
      <c r="D8292" s="224" t="str">
        <f t="shared" si="2488"/>
        <v/>
      </c>
      <c r="E8292" s="225"/>
      <c r="F8292" s="226">
        <f t="shared" si="2489"/>
        <v>0</v>
      </c>
      <c r="G8292" s="286">
        <f t="shared" si="2490"/>
        <v>0</v>
      </c>
    </row>
    <row r="8293" spans="1:7" s="229" customFormat="1" ht="24" customHeight="1" x14ac:dyDescent="0.2">
      <c r="A8293" s="224" t="str">
        <f t="shared" si="2486"/>
        <v/>
      </c>
      <c r="B8293" s="222" t="str">
        <f t="shared" si="2487"/>
        <v/>
      </c>
      <c r="C8293" s="223"/>
      <c r="D8293" s="224" t="str">
        <f t="shared" si="2488"/>
        <v/>
      </c>
      <c r="E8293" s="225"/>
      <c r="F8293" s="226">
        <f t="shared" si="2489"/>
        <v>0</v>
      </c>
      <c r="G8293" s="286">
        <f t="shared" si="2490"/>
        <v>0</v>
      </c>
    </row>
    <row r="8294" spans="1:7" s="229" customFormat="1" ht="24" customHeight="1" x14ac:dyDescent="0.2">
      <c r="A8294" s="224" t="str">
        <f t="shared" si="2486"/>
        <v/>
      </c>
      <c r="B8294" s="222" t="str">
        <f t="shared" si="2487"/>
        <v/>
      </c>
      <c r="C8294" s="223"/>
      <c r="D8294" s="224" t="str">
        <f t="shared" si="2488"/>
        <v/>
      </c>
      <c r="E8294" s="225"/>
      <c r="F8294" s="226">
        <f t="shared" si="2489"/>
        <v>0</v>
      </c>
      <c r="G8294" s="286">
        <f t="shared" si="2490"/>
        <v>0</v>
      </c>
    </row>
    <row r="8295" spans="1:7" s="229" customFormat="1" ht="24" customHeight="1" x14ac:dyDescent="0.2">
      <c r="A8295" s="224" t="str">
        <f t="shared" si="2486"/>
        <v/>
      </c>
      <c r="B8295" s="222" t="str">
        <f t="shared" si="2487"/>
        <v/>
      </c>
      <c r="C8295" s="223"/>
      <c r="D8295" s="224" t="str">
        <f t="shared" si="2488"/>
        <v/>
      </c>
      <c r="E8295" s="225"/>
      <c r="F8295" s="226">
        <f t="shared" si="2489"/>
        <v>0</v>
      </c>
      <c r="G8295" s="286">
        <f t="shared" si="2490"/>
        <v>0</v>
      </c>
    </row>
    <row r="8296" spans="1:7" s="229" customFormat="1" ht="24" customHeight="1" x14ac:dyDescent="0.2">
      <c r="A8296" s="224" t="str">
        <f t="shared" si="2486"/>
        <v/>
      </c>
      <c r="B8296" s="222" t="str">
        <f t="shared" si="2487"/>
        <v/>
      </c>
      <c r="C8296" s="223"/>
      <c r="D8296" s="224" t="str">
        <f t="shared" si="2488"/>
        <v/>
      </c>
      <c r="E8296" s="225"/>
      <c r="F8296" s="226">
        <f t="shared" si="2489"/>
        <v>0</v>
      </c>
      <c r="G8296" s="286">
        <f t="shared" si="2490"/>
        <v>0</v>
      </c>
    </row>
    <row r="8297" spans="1:7" ht="24" customHeight="1" x14ac:dyDescent="0.2">
      <c r="A8297" s="290"/>
      <c r="B8297" s="97"/>
      <c r="D8297" s="97"/>
      <c r="E8297" s="98"/>
      <c r="F8297" s="273" t="s">
        <v>33</v>
      </c>
      <c r="G8297" s="288">
        <f>SUBTOTAL(9,G8288:G8296)</f>
        <v>0</v>
      </c>
    </row>
    <row r="8298" spans="1:7" ht="24" customHeight="1" x14ac:dyDescent="0.2">
      <c r="A8298" s="291"/>
      <c r="B8298" s="97"/>
      <c r="D8298" s="97"/>
      <c r="E8298" s="98"/>
      <c r="G8298" s="289"/>
    </row>
    <row r="8299" spans="1:7" ht="24" customHeight="1" x14ac:dyDescent="0.2">
      <c r="A8299" s="292" t="str">
        <f>B8257</f>
        <v/>
      </c>
      <c r="B8299" s="293" t="str">
        <f>C8257</f>
        <v/>
      </c>
      <c r="C8299" s="104"/>
      <c r="D8299" s="104" t="s">
        <v>34</v>
      </c>
      <c r="E8299" s="105"/>
      <c r="F8299" s="295" t="s">
        <v>35</v>
      </c>
      <c r="G8299" s="294">
        <f>SUBTOTAL(9,G8262:G8298)</f>
        <v>0</v>
      </c>
    </row>
    <row r="8301" spans="1:7" ht="24" customHeight="1" x14ac:dyDescent="0.2">
      <c r="A8301" s="274" t="s">
        <v>37</v>
      </c>
      <c r="B8301" s="275"/>
      <c r="C8301" s="275"/>
      <c r="D8301" s="275"/>
      <c r="E8301" s="275"/>
      <c r="F8301" s="275"/>
      <c r="G8301" s="276"/>
    </row>
    <row r="8302" spans="1:7" ht="24" customHeight="1" x14ac:dyDescent="0.2">
      <c r="A8302" s="277" t="s">
        <v>602</v>
      </c>
      <c r="B8302" s="93" t="str">
        <f>Comitente</f>
        <v>DIRECCION PROVINCIAL DE ESPACIOS VERDES</v>
      </c>
      <c r="C8302" s="89"/>
      <c r="D8302" s="94"/>
      <c r="E8302" s="94"/>
      <c r="F8302" s="95"/>
      <c r="G8302" s="278"/>
    </row>
    <row r="8303" spans="1:7" ht="24" customHeight="1" x14ac:dyDescent="0.2">
      <c r="A8303" s="277" t="s">
        <v>603</v>
      </c>
      <c r="B8303" s="93">
        <f>Contratista</f>
        <v>0</v>
      </c>
      <c r="C8303" s="90"/>
      <c r="D8303" s="90"/>
      <c r="E8303" s="90"/>
      <c r="F8303" s="96"/>
      <c r="G8303" s="279"/>
    </row>
    <row r="8304" spans="1:7" ht="24" customHeight="1" x14ac:dyDescent="0.2">
      <c r="A8304" s="277" t="s">
        <v>24</v>
      </c>
      <c r="B8304" s="93" t="str">
        <f>Obra</f>
        <v>MANTENIMIENTO DEL ÁREA VERDE Y SISITEMA DE RIEGO DEL 
PARQUE BELGRANO E INFINITO POR DESCUBRIR - RENGLON 3</v>
      </c>
      <c r="C8304" s="90"/>
      <c r="D8304" s="90"/>
      <c r="E8304" s="90"/>
      <c r="F8304" s="96" t="s">
        <v>38</v>
      </c>
      <c r="G8304" s="280">
        <f>Fecha_Base</f>
        <v>44908</v>
      </c>
    </row>
    <row r="8305" spans="1:123" ht="24" customHeight="1" x14ac:dyDescent="0.2">
      <c r="A8305" s="281" t="s">
        <v>601</v>
      </c>
      <c r="B8305" s="91" t="str">
        <f>Ubicación</f>
        <v>CAPITAL</v>
      </c>
      <c r="C8305" s="91"/>
      <c r="D8305" s="97"/>
      <c r="E8305" s="98"/>
      <c r="G8305" s="282"/>
    </row>
    <row r="8306" spans="1:123" ht="24" customHeight="1" x14ac:dyDescent="0.2">
      <c r="A8306" s="281" t="s">
        <v>39</v>
      </c>
      <c r="B8306" s="100" t="str">
        <f>IFERROR(VALUE(LEFT(B8307,FIND(".",B8307)-1)),"")</f>
        <v/>
      </c>
      <c r="C8306" s="92" t="str">
        <f>IFERROR(VLOOKUP(B8306,Tabla_CyP,2,FALSE),"")</f>
        <v/>
      </c>
      <c r="E8306" s="98"/>
      <c r="G8306" s="282"/>
    </row>
    <row r="8307" spans="1:123" ht="24" customHeight="1" x14ac:dyDescent="0.2">
      <c r="A8307" s="281" t="s">
        <v>25</v>
      </c>
      <c r="B8307" s="101" t="str">
        <f>IFERROR(VLOOKUP(COUNTIF($A$1:A8307,"ANALISIS DE PRECIOS"),Tabla_NumeroItem,2,FALSE),"")</f>
        <v/>
      </c>
      <c r="C8307" s="92" t="str">
        <f>IFERROR(VLOOKUP(B8307,Tabla_CyP,2,FALSE),"")</f>
        <v/>
      </c>
      <c r="D8307" s="97"/>
      <c r="E8307" s="98"/>
      <c r="F8307" s="96" t="s">
        <v>26</v>
      </c>
      <c r="G8307" s="283" t="str">
        <f>IFERROR(VLOOKUP(B8307,Tabla_CyP,4,FALSE),"")</f>
        <v/>
      </c>
    </row>
    <row r="8308" spans="1:123" ht="24" customHeight="1" x14ac:dyDescent="0.2">
      <c r="A8308" s="281"/>
      <c r="B8308" s="91"/>
      <c r="D8308" s="97"/>
      <c r="E8308" s="98"/>
      <c r="G8308" s="282"/>
    </row>
    <row r="8309" spans="1:123" ht="24" customHeight="1" x14ac:dyDescent="0.2">
      <c r="A8309" s="331" t="s">
        <v>507</v>
      </c>
      <c r="B8309" s="332"/>
      <c r="C8309" s="333" t="s">
        <v>0</v>
      </c>
      <c r="D8309" s="333" t="s">
        <v>27</v>
      </c>
      <c r="E8309" s="335" t="s">
        <v>28</v>
      </c>
      <c r="F8309" s="337" t="s">
        <v>29</v>
      </c>
      <c r="G8309" s="337" t="s">
        <v>30</v>
      </c>
    </row>
    <row r="8310" spans="1:123" s="97" customFormat="1" ht="24" customHeight="1" x14ac:dyDescent="0.2">
      <c r="A8310" s="102" t="s">
        <v>508</v>
      </c>
      <c r="B8310" s="102" t="s">
        <v>509</v>
      </c>
      <c r="C8310" s="334"/>
      <c r="D8310" s="334"/>
      <c r="E8310" s="336"/>
      <c r="F8310" s="338"/>
      <c r="G8310" s="338"/>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284"/>
      <c r="B8311" s="103"/>
      <c r="C8311" s="143" t="s">
        <v>604</v>
      </c>
      <c r="D8311" s="104"/>
      <c r="E8311" s="105"/>
      <c r="F8311" s="106"/>
      <c r="G8311" s="285"/>
    </row>
    <row r="8312" spans="1:123" s="229" customFormat="1" ht="24" customHeight="1" x14ac:dyDescent="0.2">
      <c r="A8312" s="224" t="str">
        <f t="shared" ref="A8312:A8325" si="2491">IFERROR(VLOOKUP(C8312,Tabla_Insumos,4,FALSE),"")</f>
        <v/>
      </c>
      <c r="B8312" s="222" t="str">
        <f>IFERROR(VLOOKUP(C8312,Tabla_Insumos,5,FALSE),"")</f>
        <v/>
      </c>
      <c r="C8312" s="223"/>
      <c r="D8312" s="224" t="str">
        <f t="shared" ref="D8312:D8325" si="2492">IFERROR(VLOOKUP(C8312,Tabla_Insumos,2,FALSE),"")</f>
        <v/>
      </c>
      <c r="E8312" s="225"/>
      <c r="F8312" s="226">
        <f t="shared" ref="F8312:F8325" si="2493">IFERROR(VLOOKUP(C8312,Tabla_Insumos,3,FALSE),0)</f>
        <v>0</v>
      </c>
      <c r="G8312" s="286">
        <f>ROUND(E8312*F8312,2)</f>
        <v>0</v>
      </c>
    </row>
    <row r="8313" spans="1:123" s="229" customFormat="1" ht="24" customHeight="1" x14ac:dyDescent="0.2">
      <c r="A8313" s="224" t="str">
        <f t="shared" si="2491"/>
        <v/>
      </c>
      <c r="B8313" s="222" t="str">
        <f t="shared" ref="B8313:B8325" si="2494">IFERROR(VLOOKUP(C8313,Tabla_Insumos,5,FALSE),"")</f>
        <v/>
      </c>
      <c r="C8313" s="223"/>
      <c r="D8313" s="224" t="str">
        <f t="shared" si="2492"/>
        <v/>
      </c>
      <c r="E8313" s="225"/>
      <c r="F8313" s="226">
        <f t="shared" si="2493"/>
        <v>0</v>
      </c>
      <c r="G8313" s="286">
        <f t="shared" ref="G8313:G8325" si="2495">ROUND(E8313*F8313,2)</f>
        <v>0</v>
      </c>
    </row>
    <row r="8314" spans="1:123" s="229" customFormat="1" ht="24" customHeight="1" x14ac:dyDescent="0.2">
      <c r="A8314" s="224" t="str">
        <f t="shared" si="2491"/>
        <v/>
      </c>
      <c r="B8314" s="222" t="str">
        <f t="shared" si="2494"/>
        <v/>
      </c>
      <c r="C8314" s="223"/>
      <c r="D8314" s="224" t="str">
        <f t="shared" si="2492"/>
        <v/>
      </c>
      <c r="E8314" s="225"/>
      <c r="F8314" s="226">
        <f t="shared" si="2493"/>
        <v>0</v>
      </c>
      <c r="G8314" s="286">
        <f t="shared" si="2495"/>
        <v>0</v>
      </c>
    </row>
    <row r="8315" spans="1:123" s="229" customFormat="1" ht="24" customHeight="1" x14ac:dyDescent="0.2">
      <c r="A8315" s="224" t="str">
        <f t="shared" si="2491"/>
        <v/>
      </c>
      <c r="B8315" s="222" t="str">
        <f t="shared" si="2494"/>
        <v/>
      </c>
      <c r="C8315" s="223"/>
      <c r="D8315" s="224" t="str">
        <f t="shared" si="2492"/>
        <v/>
      </c>
      <c r="E8315" s="225"/>
      <c r="F8315" s="226">
        <f t="shared" si="2493"/>
        <v>0</v>
      </c>
      <c r="G8315" s="286">
        <f t="shared" si="2495"/>
        <v>0</v>
      </c>
    </row>
    <row r="8316" spans="1:123" s="229" customFormat="1" ht="24" customHeight="1" x14ac:dyDescent="0.2">
      <c r="A8316" s="224" t="str">
        <f t="shared" si="2491"/>
        <v/>
      </c>
      <c r="B8316" s="222" t="str">
        <f t="shared" si="2494"/>
        <v/>
      </c>
      <c r="C8316" s="223"/>
      <c r="D8316" s="224" t="str">
        <f t="shared" si="2492"/>
        <v/>
      </c>
      <c r="E8316" s="225"/>
      <c r="F8316" s="226">
        <f t="shared" si="2493"/>
        <v>0</v>
      </c>
      <c r="G8316" s="286">
        <f t="shared" si="2495"/>
        <v>0</v>
      </c>
    </row>
    <row r="8317" spans="1:123" s="229" customFormat="1" ht="24" customHeight="1" x14ac:dyDescent="0.2">
      <c r="A8317" s="224" t="str">
        <f t="shared" si="2491"/>
        <v/>
      </c>
      <c r="B8317" s="222" t="str">
        <f t="shared" si="2494"/>
        <v/>
      </c>
      <c r="C8317" s="223"/>
      <c r="D8317" s="224" t="str">
        <f t="shared" si="2492"/>
        <v/>
      </c>
      <c r="E8317" s="225"/>
      <c r="F8317" s="226">
        <f t="shared" si="2493"/>
        <v>0</v>
      </c>
      <c r="G8317" s="286">
        <f t="shared" si="2495"/>
        <v>0</v>
      </c>
    </row>
    <row r="8318" spans="1:123" s="229" customFormat="1" ht="24" customHeight="1" x14ac:dyDescent="0.2">
      <c r="A8318" s="224" t="str">
        <f t="shared" si="2491"/>
        <v/>
      </c>
      <c r="B8318" s="222" t="str">
        <f t="shared" si="2494"/>
        <v/>
      </c>
      <c r="C8318" s="223"/>
      <c r="D8318" s="224" t="str">
        <f t="shared" si="2492"/>
        <v/>
      </c>
      <c r="E8318" s="225"/>
      <c r="F8318" s="226">
        <f t="shared" si="2493"/>
        <v>0</v>
      </c>
      <c r="G8318" s="286">
        <f t="shared" si="2495"/>
        <v>0</v>
      </c>
    </row>
    <row r="8319" spans="1:123" s="229" customFormat="1" ht="24" customHeight="1" x14ac:dyDescent="0.2">
      <c r="A8319" s="224" t="str">
        <f t="shared" si="2491"/>
        <v/>
      </c>
      <c r="B8319" s="222" t="str">
        <f t="shared" si="2494"/>
        <v/>
      </c>
      <c r="C8319" s="223"/>
      <c r="D8319" s="224" t="str">
        <f t="shared" si="2492"/>
        <v/>
      </c>
      <c r="E8319" s="225"/>
      <c r="F8319" s="226">
        <f t="shared" si="2493"/>
        <v>0</v>
      </c>
      <c r="G8319" s="286">
        <f t="shared" si="2495"/>
        <v>0</v>
      </c>
    </row>
    <row r="8320" spans="1:123" s="229" customFormat="1" ht="24" customHeight="1" x14ac:dyDescent="0.2">
      <c r="A8320" s="224" t="str">
        <f t="shared" si="2491"/>
        <v/>
      </c>
      <c r="B8320" s="222" t="str">
        <f t="shared" si="2494"/>
        <v/>
      </c>
      <c r="C8320" s="223"/>
      <c r="D8320" s="224" t="str">
        <f t="shared" si="2492"/>
        <v/>
      </c>
      <c r="E8320" s="225"/>
      <c r="F8320" s="226">
        <f t="shared" si="2493"/>
        <v>0</v>
      </c>
      <c r="G8320" s="286">
        <f t="shared" si="2495"/>
        <v>0</v>
      </c>
    </row>
    <row r="8321" spans="1:7" s="229" customFormat="1" ht="24" customHeight="1" x14ac:dyDescent="0.2">
      <c r="A8321" s="224" t="str">
        <f t="shared" si="2491"/>
        <v/>
      </c>
      <c r="B8321" s="222" t="str">
        <f t="shared" si="2494"/>
        <v/>
      </c>
      <c r="C8321" s="223"/>
      <c r="D8321" s="224" t="str">
        <f t="shared" si="2492"/>
        <v/>
      </c>
      <c r="E8321" s="225"/>
      <c r="F8321" s="226">
        <f t="shared" si="2493"/>
        <v>0</v>
      </c>
      <c r="G8321" s="286">
        <f t="shared" si="2495"/>
        <v>0</v>
      </c>
    </row>
    <row r="8322" spans="1:7" s="229" customFormat="1" ht="24" customHeight="1" x14ac:dyDescent="0.2">
      <c r="A8322" s="224" t="str">
        <f t="shared" si="2491"/>
        <v/>
      </c>
      <c r="B8322" s="222" t="str">
        <f t="shared" si="2494"/>
        <v/>
      </c>
      <c r="C8322" s="223"/>
      <c r="D8322" s="224" t="str">
        <f t="shared" si="2492"/>
        <v/>
      </c>
      <c r="E8322" s="225"/>
      <c r="F8322" s="226">
        <f t="shared" si="2493"/>
        <v>0</v>
      </c>
      <c r="G8322" s="286">
        <f t="shared" si="2495"/>
        <v>0</v>
      </c>
    </row>
    <row r="8323" spans="1:7" s="229" customFormat="1" ht="24" customHeight="1" x14ac:dyDescent="0.2">
      <c r="A8323" s="224" t="str">
        <f t="shared" si="2491"/>
        <v/>
      </c>
      <c r="B8323" s="222" t="str">
        <f t="shared" si="2494"/>
        <v/>
      </c>
      <c r="C8323" s="223"/>
      <c r="D8323" s="224" t="str">
        <f t="shared" si="2492"/>
        <v/>
      </c>
      <c r="E8323" s="225"/>
      <c r="F8323" s="226">
        <f t="shared" si="2493"/>
        <v>0</v>
      </c>
      <c r="G8323" s="286">
        <f t="shared" si="2495"/>
        <v>0</v>
      </c>
    </row>
    <row r="8324" spans="1:7" s="229" customFormat="1" ht="24" customHeight="1" x14ac:dyDescent="0.2">
      <c r="A8324" s="224" t="str">
        <f t="shared" si="2491"/>
        <v/>
      </c>
      <c r="B8324" s="222" t="str">
        <f t="shared" si="2494"/>
        <v/>
      </c>
      <c r="C8324" s="223"/>
      <c r="D8324" s="224" t="str">
        <f t="shared" si="2492"/>
        <v/>
      </c>
      <c r="E8324" s="225"/>
      <c r="F8324" s="226">
        <f t="shared" si="2493"/>
        <v>0</v>
      </c>
      <c r="G8324" s="286">
        <f t="shared" si="2495"/>
        <v>0</v>
      </c>
    </row>
    <row r="8325" spans="1:7" s="229" customFormat="1" ht="24" customHeight="1" x14ac:dyDescent="0.2">
      <c r="A8325" s="224" t="str">
        <f t="shared" si="2491"/>
        <v/>
      </c>
      <c r="B8325" s="222" t="str">
        <f t="shared" si="2494"/>
        <v/>
      </c>
      <c r="C8325" s="223"/>
      <c r="D8325" s="224" t="str">
        <f t="shared" si="2492"/>
        <v/>
      </c>
      <c r="E8325" s="225"/>
      <c r="F8325" s="227">
        <f t="shared" si="2493"/>
        <v>0</v>
      </c>
      <c r="G8325" s="286">
        <f t="shared" si="2495"/>
        <v>0</v>
      </c>
    </row>
    <row r="8326" spans="1:7" ht="24" customHeight="1" x14ac:dyDescent="0.2">
      <c r="A8326" s="287"/>
      <c r="D8326" s="97"/>
      <c r="E8326" s="98"/>
      <c r="F8326" s="273" t="s">
        <v>31</v>
      </c>
      <c r="G8326" s="288">
        <f>SUBTOTAL(9,G8312:G8325)</f>
        <v>0</v>
      </c>
    </row>
    <row r="8327" spans="1:7" ht="24" customHeight="1" x14ac:dyDescent="0.2">
      <c r="A8327" s="287"/>
      <c r="C8327" s="107" t="s">
        <v>605</v>
      </c>
      <c r="D8327" s="97"/>
      <c r="E8327" s="98"/>
      <c r="G8327" s="289"/>
    </row>
    <row r="8328" spans="1:7" s="229" customFormat="1" ht="24" customHeight="1" x14ac:dyDescent="0.2">
      <c r="A8328" s="224" t="str">
        <f t="shared" ref="A8328:A8335" si="2496">IFERROR(VLOOKUP(C8328,Tabla_Insumos,4,FALSE),"")</f>
        <v/>
      </c>
      <c r="B8328" s="222">
        <f t="shared" ref="B8328:B8335" si="2497">IFERROR(VLOOKUP(A8328,Tabla_Indices,5,FALSE),"")</f>
        <v>0</v>
      </c>
      <c r="C8328" s="223"/>
      <c r="D8328" s="224" t="str">
        <f t="shared" ref="D8328:D8335" si="2498">IFERROR(VLOOKUP(C8328,Tabla_Insumos,2,FALSE),"")</f>
        <v/>
      </c>
      <c r="E8328" s="225"/>
      <c r="F8328" s="228">
        <f t="shared" ref="F8328:F8335" si="2499">IFERROR(VLOOKUP(C8328,Tabla_Insumos,3,FALSE),0)</f>
        <v>0</v>
      </c>
      <c r="G8328" s="286">
        <f>ROUND(E8328*F8328,2)</f>
        <v>0</v>
      </c>
    </row>
    <row r="8329" spans="1:7" s="229" customFormat="1" ht="24" customHeight="1" x14ac:dyDescent="0.2">
      <c r="A8329" s="224" t="str">
        <f t="shared" si="2496"/>
        <v/>
      </c>
      <c r="B8329" s="222">
        <f t="shared" si="2497"/>
        <v>0</v>
      </c>
      <c r="C8329" s="223"/>
      <c r="D8329" s="224" t="str">
        <f t="shared" si="2498"/>
        <v/>
      </c>
      <c r="E8329" s="225"/>
      <c r="F8329" s="228">
        <f t="shared" si="2499"/>
        <v>0</v>
      </c>
      <c r="G8329" s="286">
        <f>ROUND(E8329*F8329,2)</f>
        <v>0</v>
      </c>
    </row>
    <row r="8330" spans="1:7" s="229" customFormat="1" ht="24" customHeight="1" x14ac:dyDescent="0.2">
      <c r="A8330" s="224" t="str">
        <f t="shared" si="2496"/>
        <v/>
      </c>
      <c r="B8330" s="222">
        <f t="shared" si="2497"/>
        <v>0</v>
      </c>
      <c r="C8330" s="223"/>
      <c r="D8330" s="224" t="str">
        <f t="shared" si="2498"/>
        <v/>
      </c>
      <c r="E8330" s="225"/>
      <c r="F8330" s="228">
        <f t="shared" si="2499"/>
        <v>0</v>
      </c>
      <c r="G8330" s="286">
        <f t="shared" ref="G8330:G8335" si="2500">ROUND(E8330*F8330,2)</f>
        <v>0</v>
      </c>
    </row>
    <row r="8331" spans="1:7" s="229" customFormat="1" ht="24" customHeight="1" x14ac:dyDescent="0.2">
      <c r="A8331" s="224" t="str">
        <f t="shared" si="2496"/>
        <v/>
      </c>
      <c r="B8331" s="222">
        <f t="shared" si="2497"/>
        <v>0</v>
      </c>
      <c r="C8331" s="223"/>
      <c r="D8331" s="224" t="str">
        <f t="shared" si="2498"/>
        <v/>
      </c>
      <c r="E8331" s="225"/>
      <c r="F8331" s="228">
        <f t="shared" si="2499"/>
        <v>0</v>
      </c>
      <c r="G8331" s="286">
        <f t="shared" si="2500"/>
        <v>0</v>
      </c>
    </row>
    <row r="8332" spans="1:7" s="229" customFormat="1" ht="24" customHeight="1" x14ac:dyDescent="0.2">
      <c r="A8332" s="224" t="str">
        <f t="shared" si="2496"/>
        <v/>
      </c>
      <c r="B8332" s="222">
        <f t="shared" si="2497"/>
        <v>0</v>
      </c>
      <c r="C8332" s="223"/>
      <c r="D8332" s="224" t="str">
        <f t="shared" si="2498"/>
        <v/>
      </c>
      <c r="E8332" s="225"/>
      <c r="F8332" s="226">
        <f t="shared" si="2499"/>
        <v>0</v>
      </c>
      <c r="G8332" s="286">
        <f t="shared" si="2500"/>
        <v>0</v>
      </c>
    </row>
    <row r="8333" spans="1:7" s="229" customFormat="1" ht="24" customHeight="1" x14ac:dyDescent="0.2">
      <c r="A8333" s="224" t="str">
        <f t="shared" si="2496"/>
        <v/>
      </c>
      <c r="B8333" s="222">
        <f t="shared" si="2497"/>
        <v>0</v>
      </c>
      <c r="C8333" s="223"/>
      <c r="D8333" s="224" t="str">
        <f t="shared" si="2498"/>
        <v/>
      </c>
      <c r="E8333" s="225"/>
      <c r="F8333" s="226">
        <f t="shared" si="2499"/>
        <v>0</v>
      </c>
      <c r="G8333" s="286">
        <f t="shared" si="2500"/>
        <v>0</v>
      </c>
    </row>
    <row r="8334" spans="1:7" s="229" customFormat="1" ht="24" customHeight="1" x14ac:dyDescent="0.2">
      <c r="A8334" s="224" t="str">
        <f t="shared" si="2496"/>
        <v/>
      </c>
      <c r="B8334" s="222">
        <f t="shared" si="2497"/>
        <v>0</v>
      </c>
      <c r="C8334" s="223"/>
      <c r="D8334" s="224" t="str">
        <f t="shared" si="2498"/>
        <v/>
      </c>
      <c r="E8334" s="225"/>
      <c r="F8334" s="226">
        <f t="shared" si="2499"/>
        <v>0</v>
      </c>
      <c r="G8334" s="286">
        <f t="shared" si="2500"/>
        <v>0</v>
      </c>
    </row>
    <row r="8335" spans="1:7" s="229" customFormat="1" ht="24" customHeight="1" x14ac:dyDescent="0.2">
      <c r="A8335" s="224" t="str">
        <f t="shared" si="2496"/>
        <v/>
      </c>
      <c r="B8335" s="222">
        <f t="shared" si="2497"/>
        <v>0</v>
      </c>
      <c r="C8335" s="223"/>
      <c r="D8335" s="224" t="str">
        <f t="shared" si="2498"/>
        <v/>
      </c>
      <c r="E8335" s="225"/>
      <c r="F8335" s="226">
        <f t="shared" si="2499"/>
        <v>0</v>
      </c>
      <c r="G8335" s="286">
        <f t="shared" si="2500"/>
        <v>0</v>
      </c>
    </row>
    <row r="8336" spans="1:7" ht="24" customHeight="1" x14ac:dyDescent="0.2">
      <c r="A8336" s="287"/>
      <c r="D8336" s="97"/>
      <c r="E8336" s="98"/>
      <c r="F8336" s="273" t="s">
        <v>32</v>
      </c>
      <c r="G8336" s="288">
        <f>SUBTOTAL(9,G8328:G8335)</f>
        <v>0</v>
      </c>
    </row>
    <row r="8337" spans="1:7" ht="24" customHeight="1" x14ac:dyDescent="0.2">
      <c r="A8337" s="287"/>
      <c r="C8337" s="107" t="s">
        <v>606</v>
      </c>
      <c r="D8337" s="97"/>
      <c r="E8337" s="98"/>
      <c r="G8337" s="289"/>
    </row>
    <row r="8338" spans="1:7" s="229" customFormat="1" ht="24" customHeight="1" x14ac:dyDescent="0.2">
      <c r="A8338" s="224" t="str">
        <f t="shared" ref="A8338:A8346" si="2501">IFERROR(VLOOKUP(C8338,Tabla_Insumos,4,FALSE),"")</f>
        <v/>
      </c>
      <c r="B8338" s="222" t="str">
        <f t="shared" ref="B8338:B8346" si="2502">IFERROR(VLOOKUP(C8338,Tabla_Insumos,5,FALSE),"")</f>
        <v/>
      </c>
      <c r="C8338" s="223"/>
      <c r="D8338" s="224" t="str">
        <f t="shared" ref="D8338:D8346" si="2503">IFERROR(VLOOKUP(C8338,Tabla_Insumos,2,FALSE),"")</f>
        <v/>
      </c>
      <c r="E8338" s="225"/>
      <c r="F8338" s="226">
        <f t="shared" ref="F8338:F8346" si="2504">IFERROR(VLOOKUP(C8338,Tabla_Insumos,3,FALSE),0)</f>
        <v>0</v>
      </c>
      <c r="G8338" s="286">
        <f t="shared" ref="G8338:G8346" si="2505">ROUND(E8338*F8338,2)</f>
        <v>0</v>
      </c>
    </row>
    <row r="8339" spans="1:7" s="229" customFormat="1" ht="24" customHeight="1" x14ac:dyDescent="0.2">
      <c r="A8339" s="224" t="str">
        <f t="shared" si="2501"/>
        <v/>
      </c>
      <c r="B8339" s="222" t="str">
        <f t="shared" si="2502"/>
        <v/>
      </c>
      <c r="C8339" s="223"/>
      <c r="D8339" s="224" t="str">
        <f t="shared" si="2503"/>
        <v/>
      </c>
      <c r="E8339" s="225"/>
      <c r="F8339" s="226">
        <f t="shared" si="2504"/>
        <v>0</v>
      </c>
      <c r="G8339" s="286">
        <f t="shared" si="2505"/>
        <v>0</v>
      </c>
    </row>
    <row r="8340" spans="1:7" s="229" customFormat="1" ht="24" customHeight="1" x14ac:dyDescent="0.2">
      <c r="A8340" s="224" t="str">
        <f t="shared" si="2501"/>
        <v/>
      </c>
      <c r="B8340" s="222" t="str">
        <f t="shared" si="2502"/>
        <v/>
      </c>
      <c r="C8340" s="223"/>
      <c r="D8340" s="224" t="str">
        <f t="shared" si="2503"/>
        <v/>
      </c>
      <c r="E8340" s="225"/>
      <c r="F8340" s="226">
        <f t="shared" si="2504"/>
        <v>0</v>
      </c>
      <c r="G8340" s="286">
        <f t="shared" si="2505"/>
        <v>0</v>
      </c>
    </row>
    <row r="8341" spans="1:7" s="229" customFormat="1" ht="24" customHeight="1" x14ac:dyDescent="0.2">
      <c r="A8341" s="224" t="str">
        <f t="shared" si="2501"/>
        <v/>
      </c>
      <c r="B8341" s="222" t="str">
        <f t="shared" si="2502"/>
        <v/>
      </c>
      <c r="C8341" s="223"/>
      <c r="D8341" s="224" t="str">
        <f t="shared" si="2503"/>
        <v/>
      </c>
      <c r="E8341" s="225"/>
      <c r="F8341" s="226">
        <f t="shared" si="2504"/>
        <v>0</v>
      </c>
      <c r="G8341" s="286">
        <f t="shared" si="2505"/>
        <v>0</v>
      </c>
    </row>
    <row r="8342" spans="1:7" s="229" customFormat="1" ht="24" customHeight="1" x14ac:dyDescent="0.2">
      <c r="A8342" s="224" t="str">
        <f t="shared" si="2501"/>
        <v/>
      </c>
      <c r="B8342" s="222" t="str">
        <f t="shared" si="2502"/>
        <v/>
      </c>
      <c r="C8342" s="223"/>
      <c r="D8342" s="224" t="str">
        <f t="shared" si="2503"/>
        <v/>
      </c>
      <c r="E8342" s="225"/>
      <c r="F8342" s="226">
        <f t="shared" si="2504"/>
        <v>0</v>
      </c>
      <c r="G8342" s="286">
        <f t="shared" si="2505"/>
        <v>0</v>
      </c>
    </row>
    <row r="8343" spans="1:7" s="229" customFormat="1" ht="24" customHeight="1" x14ac:dyDescent="0.2">
      <c r="A8343" s="224" t="str">
        <f t="shared" si="2501"/>
        <v/>
      </c>
      <c r="B8343" s="222" t="str">
        <f t="shared" si="2502"/>
        <v/>
      </c>
      <c r="C8343" s="223"/>
      <c r="D8343" s="224" t="str">
        <f t="shared" si="2503"/>
        <v/>
      </c>
      <c r="E8343" s="225"/>
      <c r="F8343" s="226">
        <f t="shared" si="2504"/>
        <v>0</v>
      </c>
      <c r="G8343" s="286">
        <f t="shared" si="2505"/>
        <v>0</v>
      </c>
    </row>
    <row r="8344" spans="1:7" s="229" customFormat="1" ht="24" customHeight="1" x14ac:dyDescent="0.2">
      <c r="A8344" s="224" t="str">
        <f t="shared" si="2501"/>
        <v/>
      </c>
      <c r="B8344" s="222" t="str">
        <f t="shared" si="2502"/>
        <v/>
      </c>
      <c r="C8344" s="223"/>
      <c r="D8344" s="224" t="str">
        <f t="shared" si="2503"/>
        <v/>
      </c>
      <c r="E8344" s="225"/>
      <c r="F8344" s="226">
        <f t="shared" si="2504"/>
        <v>0</v>
      </c>
      <c r="G8344" s="286">
        <f t="shared" si="2505"/>
        <v>0</v>
      </c>
    </row>
    <row r="8345" spans="1:7" s="229" customFormat="1" ht="24" customHeight="1" x14ac:dyDescent="0.2">
      <c r="A8345" s="224" t="str">
        <f t="shared" si="2501"/>
        <v/>
      </c>
      <c r="B8345" s="222" t="str">
        <f t="shared" si="2502"/>
        <v/>
      </c>
      <c r="C8345" s="223"/>
      <c r="D8345" s="224" t="str">
        <f t="shared" si="2503"/>
        <v/>
      </c>
      <c r="E8345" s="225"/>
      <c r="F8345" s="226">
        <f t="shared" si="2504"/>
        <v>0</v>
      </c>
      <c r="G8345" s="286">
        <f t="shared" si="2505"/>
        <v>0</v>
      </c>
    </row>
    <row r="8346" spans="1:7" s="229" customFormat="1" ht="24" customHeight="1" x14ac:dyDescent="0.2">
      <c r="A8346" s="224" t="str">
        <f t="shared" si="2501"/>
        <v/>
      </c>
      <c r="B8346" s="222" t="str">
        <f t="shared" si="2502"/>
        <v/>
      </c>
      <c r="C8346" s="223"/>
      <c r="D8346" s="224" t="str">
        <f t="shared" si="2503"/>
        <v/>
      </c>
      <c r="E8346" s="225"/>
      <c r="F8346" s="226">
        <f t="shared" si="2504"/>
        <v>0</v>
      </c>
      <c r="G8346" s="286">
        <f t="shared" si="2505"/>
        <v>0</v>
      </c>
    </row>
    <row r="8347" spans="1:7" ht="24" customHeight="1" x14ac:dyDescent="0.2">
      <c r="A8347" s="290"/>
      <c r="B8347" s="97"/>
      <c r="D8347" s="97"/>
      <c r="E8347" s="98"/>
      <c r="F8347" s="273" t="s">
        <v>33</v>
      </c>
      <c r="G8347" s="288">
        <f>SUBTOTAL(9,G8338:G8346)</f>
        <v>0</v>
      </c>
    </row>
    <row r="8348" spans="1:7" ht="24" customHeight="1" x14ac:dyDescent="0.2">
      <c r="A8348" s="291"/>
      <c r="B8348" s="97"/>
      <c r="D8348" s="97"/>
      <c r="E8348" s="98"/>
      <c r="G8348" s="289"/>
    </row>
    <row r="8349" spans="1:7" ht="24" customHeight="1" x14ac:dyDescent="0.2">
      <c r="A8349" s="292" t="str">
        <f>B8307</f>
        <v/>
      </c>
      <c r="B8349" s="293" t="str">
        <f>C8307</f>
        <v/>
      </c>
      <c r="C8349" s="104"/>
      <c r="D8349" s="104" t="s">
        <v>34</v>
      </c>
      <c r="E8349" s="105"/>
      <c r="F8349" s="295" t="s">
        <v>35</v>
      </c>
      <c r="G8349" s="294">
        <f>SUBTOTAL(9,G8312:G8348)</f>
        <v>0</v>
      </c>
    </row>
    <row r="8351" spans="1:7" ht="24" customHeight="1" x14ac:dyDescent="0.2">
      <c r="A8351" s="274" t="s">
        <v>37</v>
      </c>
      <c r="B8351" s="275"/>
      <c r="C8351" s="275"/>
      <c r="D8351" s="275"/>
      <c r="E8351" s="275"/>
      <c r="F8351" s="275"/>
      <c r="G8351" s="276"/>
    </row>
    <row r="8352" spans="1:7" ht="24" customHeight="1" x14ac:dyDescent="0.2">
      <c r="A8352" s="277" t="s">
        <v>602</v>
      </c>
      <c r="B8352" s="93" t="str">
        <f>Comitente</f>
        <v>DIRECCION PROVINCIAL DE ESPACIOS VERDES</v>
      </c>
      <c r="C8352" s="89"/>
      <c r="D8352" s="94"/>
      <c r="E8352" s="94"/>
      <c r="F8352" s="95"/>
      <c r="G8352" s="278"/>
    </row>
    <row r="8353" spans="1:123" ht="24" customHeight="1" x14ac:dyDescent="0.2">
      <c r="A8353" s="277" t="s">
        <v>603</v>
      </c>
      <c r="B8353" s="93">
        <f>Contratista</f>
        <v>0</v>
      </c>
      <c r="C8353" s="90"/>
      <c r="D8353" s="90"/>
      <c r="E8353" s="90"/>
      <c r="F8353" s="96"/>
      <c r="G8353" s="279"/>
    </row>
    <row r="8354" spans="1:123" ht="24" customHeight="1" x14ac:dyDescent="0.2">
      <c r="A8354" s="277" t="s">
        <v>24</v>
      </c>
      <c r="B8354" s="93" t="str">
        <f>Obra</f>
        <v>MANTENIMIENTO DEL ÁREA VERDE Y SISITEMA DE RIEGO DEL 
PARQUE BELGRANO E INFINITO POR DESCUBRIR - RENGLON 3</v>
      </c>
      <c r="C8354" s="90"/>
      <c r="D8354" s="90"/>
      <c r="E8354" s="90"/>
      <c r="F8354" s="96" t="s">
        <v>38</v>
      </c>
      <c r="G8354" s="280">
        <f>Fecha_Base</f>
        <v>44908</v>
      </c>
    </row>
    <row r="8355" spans="1:123" ht="24" customHeight="1" x14ac:dyDescent="0.2">
      <c r="A8355" s="281" t="s">
        <v>601</v>
      </c>
      <c r="B8355" s="91" t="str">
        <f>Ubicación</f>
        <v>CAPITAL</v>
      </c>
      <c r="C8355" s="91"/>
      <c r="D8355" s="97"/>
      <c r="E8355" s="98"/>
      <c r="G8355" s="282"/>
    </row>
    <row r="8356" spans="1:123" ht="24" customHeight="1" x14ac:dyDescent="0.2">
      <c r="A8356" s="281" t="s">
        <v>39</v>
      </c>
      <c r="B8356" s="100" t="str">
        <f>IFERROR(VALUE(LEFT(B8357,FIND(".",B8357)-1)),"")</f>
        <v/>
      </c>
      <c r="C8356" s="92" t="str">
        <f>IFERROR(VLOOKUP(B8356,Tabla_CyP,2,FALSE),"")</f>
        <v/>
      </c>
      <c r="E8356" s="98"/>
      <c r="G8356" s="282"/>
    </row>
    <row r="8357" spans="1:123" ht="24" customHeight="1" x14ac:dyDescent="0.2">
      <c r="A8357" s="281" t="s">
        <v>25</v>
      </c>
      <c r="B8357" s="101" t="str">
        <f>IFERROR(VLOOKUP(COUNTIF($A$1:A8357,"ANALISIS DE PRECIOS"),Tabla_NumeroItem,2,FALSE),"")</f>
        <v/>
      </c>
      <c r="C8357" s="92" t="str">
        <f>IFERROR(VLOOKUP(B8357,Tabla_CyP,2,FALSE),"")</f>
        <v/>
      </c>
      <c r="D8357" s="97"/>
      <c r="E8357" s="98"/>
      <c r="F8357" s="96" t="s">
        <v>26</v>
      </c>
      <c r="G8357" s="283" t="str">
        <f>IFERROR(VLOOKUP(B8357,Tabla_CyP,4,FALSE),"")</f>
        <v/>
      </c>
    </row>
    <row r="8358" spans="1:123" ht="24" customHeight="1" x14ac:dyDescent="0.2">
      <c r="A8358" s="281"/>
      <c r="B8358" s="91"/>
      <c r="D8358" s="97"/>
      <c r="E8358" s="98"/>
      <c r="G8358" s="282"/>
    </row>
    <row r="8359" spans="1:123" ht="24" customHeight="1" x14ac:dyDescent="0.2">
      <c r="A8359" s="331" t="s">
        <v>507</v>
      </c>
      <c r="B8359" s="332"/>
      <c r="C8359" s="333" t="s">
        <v>0</v>
      </c>
      <c r="D8359" s="333" t="s">
        <v>27</v>
      </c>
      <c r="E8359" s="335" t="s">
        <v>28</v>
      </c>
      <c r="F8359" s="337" t="s">
        <v>29</v>
      </c>
      <c r="G8359" s="337" t="s">
        <v>30</v>
      </c>
    </row>
    <row r="8360" spans="1:123" s="97" customFormat="1" ht="24" customHeight="1" x14ac:dyDescent="0.2">
      <c r="A8360" s="102" t="s">
        <v>508</v>
      </c>
      <c r="B8360" s="102" t="s">
        <v>509</v>
      </c>
      <c r="C8360" s="334"/>
      <c r="D8360" s="334"/>
      <c r="E8360" s="336"/>
      <c r="F8360" s="338"/>
      <c r="G8360" s="338"/>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284"/>
      <c r="B8361" s="103"/>
      <c r="C8361" s="143" t="s">
        <v>604</v>
      </c>
      <c r="D8361" s="104"/>
      <c r="E8361" s="105"/>
      <c r="F8361" s="106"/>
      <c r="G8361" s="285"/>
    </row>
    <row r="8362" spans="1:123" s="229" customFormat="1" ht="24" customHeight="1" x14ac:dyDescent="0.2">
      <c r="A8362" s="224" t="str">
        <f t="shared" ref="A8362:A8375" si="2506">IFERROR(VLOOKUP(C8362,Tabla_Insumos,4,FALSE),"")</f>
        <v/>
      </c>
      <c r="B8362" s="222" t="str">
        <f>IFERROR(VLOOKUP(C8362,Tabla_Insumos,5,FALSE),"")</f>
        <v/>
      </c>
      <c r="C8362" s="223"/>
      <c r="D8362" s="224" t="str">
        <f t="shared" ref="D8362:D8375" si="2507">IFERROR(VLOOKUP(C8362,Tabla_Insumos,2,FALSE),"")</f>
        <v/>
      </c>
      <c r="E8362" s="225"/>
      <c r="F8362" s="226">
        <f t="shared" ref="F8362:F8375" si="2508">IFERROR(VLOOKUP(C8362,Tabla_Insumos,3,FALSE),0)</f>
        <v>0</v>
      </c>
      <c r="G8362" s="286">
        <f>ROUND(E8362*F8362,2)</f>
        <v>0</v>
      </c>
    </row>
    <row r="8363" spans="1:123" s="229" customFormat="1" ht="24" customHeight="1" x14ac:dyDescent="0.2">
      <c r="A8363" s="224" t="str">
        <f t="shared" si="2506"/>
        <v/>
      </c>
      <c r="B8363" s="222" t="str">
        <f t="shared" ref="B8363:B8375" si="2509">IFERROR(VLOOKUP(C8363,Tabla_Insumos,5,FALSE),"")</f>
        <v/>
      </c>
      <c r="C8363" s="223"/>
      <c r="D8363" s="224" t="str">
        <f t="shared" si="2507"/>
        <v/>
      </c>
      <c r="E8363" s="225"/>
      <c r="F8363" s="226">
        <f t="shared" si="2508"/>
        <v>0</v>
      </c>
      <c r="G8363" s="286">
        <f t="shared" ref="G8363:G8375" si="2510">ROUND(E8363*F8363,2)</f>
        <v>0</v>
      </c>
    </row>
    <row r="8364" spans="1:123" s="229" customFormat="1" ht="24" customHeight="1" x14ac:dyDescent="0.2">
      <c r="A8364" s="224" t="str">
        <f t="shared" si="2506"/>
        <v/>
      </c>
      <c r="B8364" s="222" t="str">
        <f t="shared" si="2509"/>
        <v/>
      </c>
      <c r="C8364" s="223"/>
      <c r="D8364" s="224" t="str">
        <f t="shared" si="2507"/>
        <v/>
      </c>
      <c r="E8364" s="225"/>
      <c r="F8364" s="226">
        <f t="shared" si="2508"/>
        <v>0</v>
      </c>
      <c r="G8364" s="286">
        <f t="shared" si="2510"/>
        <v>0</v>
      </c>
    </row>
    <row r="8365" spans="1:123" s="229" customFormat="1" ht="24" customHeight="1" x14ac:dyDescent="0.2">
      <c r="A8365" s="224" t="str">
        <f t="shared" si="2506"/>
        <v/>
      </c>
      <c r="B8365" s="222" t="str">
        <f t="shared" si="2509"/>
        <v/>
      </c>
      <c r="C8365" s="223"/>
      <c r="D8365" s="224" t="str">
        <f t="shared" si="2507"/>
        <v/>
      </c>
      <c r="E8365" s="225"/>
      <c r="F8365" s="226">
        <f t="shared" si="2508"/>
        <v>0</v>
      </c>
      <c r="G8365" s="286">
        <f t="shared" si="2510"/>
        <v>0</v>
      </c>
    </row>
    <row r="8366" spans="1:123" s="229" customFormat="1" ht="24" customHeight="1" x14ac:dyDescent="0.2">
      <c r="A8366" s="224" t="str">
        <f t="shared" si="2506"/>
        <v/>
      </c>
      <c r="B8366" s="222" t="str">
        <f t="shared" si="2509"/>
        <v/>
      </c>
      <c r="C8366" s="223"/>
      <c r="D8366" s="224" t="str">
        <f t="shared" si="2507"/>
        <v/>
      </c>
      <c r="E8366" s="225"/>
      <c r="F8366" s="226">
        <f t="shared" si="2508"/>
        <v>0</v>
      </c>
      <c r="G8366" s="286">
        <f t="shared" si="2510"/>
        <v>0</v>
      </c>
    </row>
    <row r="8367" spans="1:123" s="229" customFormat="1" ht="24" customHeight="1" x14ac:dyDescent="0.2">
      <c r="A8367" s="224" t="str">
        <f t="shared" si="2506"/>
        <v/>
      </c>
      <c r="B8367" s="222" t="str">
        <f t="shared" si="2509"/>
        <v/>
      </c>
      <c r="C8367" s="223"/>
      <c r="D8367" s="224" t="str">
        <f t="shared" si="2507"/>
        <v/>
      </c>
      <c r="E8367" s="225"/>
      <c r="F8367" s="226">
        <f t="shared" si="2508"/>
        <v>0</v>
      </c>
      <c r="G8367" s="286">
        <f t="shared" si="2510"/>
        <v>0</v>
      </c>
    </row>
    <row r="8368" spans="1:123" s="229" customFormat="1" ht="24" customHeight="1" x14ac:dyDescent="0.2">
      <c r="A8368" s="224" t="str">
        <f t="shared" si="2506"/>
        <v/>
      </c>
      <c r="B8368" s="222" t="str">
        <f t="shared" si="2509"/>
        <v/>
      </c>
      <c r="C8368" s="223"/>
      <c r="D8368" s="224" t="str">
        <f t="shared" si="2507"/>
        <v/>
      </c>
      <c r="E8368" s="225"/>
      <c r="F8368" s="226">
        <f t="shared" si="2508"/>
        <v>0</v>
      </c>
      <c r="G8368" s="286">
        <f t="shared" si="2510"/>
        <v>0</v>
      </c>
    </row>
    <row r="8369" spans="1:7" s="229" customFormat="1" ht="24" customHeight="1" x14ac:dyDescent="0.2">
      <c r="A8369" s="224" t="str">
        <f t="shared" si="2506"/>
        <v/>
      </c>
      <c r="B8369" s="222" t="str">
        <f t="shared" si="2509"/>
        <v/>
      </c>
      <c r="C8369" s="223"/>
      <c r="D8369" s="224" t="str">
        <f t="shared" si="2507"/>
        <v/>
      </c>
      <c r="E8369" s="225"/>
      <c r="F8369" s="226">
        <f t="shared" si="2508"/>
        <v>0</v>
      </c>
      <c r="G8369" s="286">
        <f t="shared" si="2510"/>
        <v>0</v>
      </c>
    </row>
    <row r="8370" spans="1:7" s="229" customFormat="1" ht="24" customHeight="1" x14ac:dyDescent="0.2">
      <c r="A8370" s="224" t="str">
        <f t="shared" si="2506"/>
        <v/>
      </c>
      <c r="B8370" s="222" t="str">
        <f t="shared" si="2509"/>
        <v/>
      </c>
      <c r="C8370" s="223"/>
      <c r="D8370" s="224" t="str">
        <f t="shared" si="2507"/>
        <v/>
      </c>
      <c r="E8370" s="225"/>
      <c r="F8370" s="226">
        <f t="shared" si="2508"/>
        <v>0</v>
      </c>
      <c r="G8370" s="286">
        <f t="shared" si="2510"/>
        <v>0</v>
      </c>
    </row>
    <row r="8371" spans="1:7" s="229" customFormat="1" ht="24" customHeight="1" x14ac:dyDescent="0.2">
      <c r="A8371" s="224" t="str">
        <f t="shared" si="2506"/>
        <v/>
      </c>
      <c r="B8371" s="222" t="str">
        <f t="shared" si="2509"/>
        <v/>
      </c>
      <c r="C8371" s="223"/>
      <c r="D8371" s="224" t="str">
        <f t="shared" si="2507"/>
        <v/>
      </c>
      <c r="E8371" s="225"/>
      <c r="F8371" s="226">
        <f t="shared" si="2508"/>
        <v>0</v>
      </c>
      <c r="G8371" s="286">
        <f t="shared" si="2510"/>
        <v>0</v>
      </c>
    </row>
    <row r="8372" spans="1:7" s="229" customFormat="1" ht="24" customHeight="1" x14ac:dyDescent="0.2">
      <c r="A8372" s="224" t="str">
        <f t="shared" si="2506"/>
        <v/>
      </c>
      <c r="B8372" s="222" t="str">
        <f t="shared" si="2509"/>
        <v/>
      </c>
      <c r="C8372" s="223"/>
      <c r="D8372" s="224" t="str">
        <f t="shared" si="2507"/>
        <v/>
      </c>
      <c r="E8372" s="225"/>
      <c r="F8372" s="226">
        <f t="shared" si="2508"/>
        <v>0</v>
      </c>
      <c r="G8372" s="286">
        <f t="shared" si="2510"/>
        <v>0</v>
      </c>
    </row>
    <row r="8373" spans="1:7" s="229" customFormat="1" ht="24" customHeight="1" x14ac:dyDescent="0.2">
      <c r="A8373" s="224" t="str">
        <f t="shared" si="2506"/>
        <v/>
      </c>
      <c r="B8373" s="222" t="str">
        <f t="shared" si="2509"/>
        <v/>
      </c>
      <c r="C8373" s="223"/>
      <c r="D8373" s="224" t="str">
        <f t="shared" si="2507"/>
        <v/>
      </c>
      <c r="E8373" s="225"/>
      <c r="F8373" s="226">
        <f t="shared" si="2508"/>
        <v>0</v>
      </c>
      <c r="G8373" s="286">
        <f t="shared" si="2510"/>
        <v>0</v>
      </c>
    </row>
    <row r="8374" spans="1:7" s="229" customFormat="1" ht="24" customHeight="1" x14ac:dyDescent="0.2">
      <c r="A8374" s="224" t="str">
        <f t="shared" si="2506"/>
        <v/>
      </c>
      <c r="B8374" s="222" t="str">
        <f t="shared" si="2509"/>
        <v/>
      </c>
      <c r="C8374" s="223"/>
      <c r="D8374" s="224" t="str">
        <f t="shared" si="2507"/>
        <v/>
      </c>
      <c r="E8374" s="225"/>
      <c r="F8374" s="226">
        <f t="shared" si="2508"/>
        <v>0</v>
      </c>
      <c r="G8374" s="286">
        <f t="shared" si="2510"/>
        <v>0</v>
      </c>
    </row>
    <row r="8375" spans="1:7" s="229" customFormat="1" ht="24" customHeight="1" x14ac:dyDescent="0.2">
      <c r="A8375" s="224" t="str">
        <f t="shared" si="2506"/>
        <v/>
      </c>
      <c r="B8375" s="222" t="str">
        <f t="shared" si="2509"/>
        <v/>
      </c>
      <c r="C8375" s="223"/>
      <c r="D8375" s="224" t="str">
        <f t="shared" si="2507"/>
        <v/>
      </c>
      <c r="E8375" s="225"/>
      <c r="F8375" s="227">
        <f t="shared" si="2508"/>
        <v>0</v>
      </c>
      <c r="G8375" s="286">
        <f t="shared" si="2510"/>
        <v>0</v>
      </c>
    </row>
    <row r="8376" spans="1:7" ht="24" customHeight="1" x14ac:dyDescent="0.2">
      <c r="A8376" s="287"/>
      <c r="D8376" s="97"/>
      <c r="E8376" s="98"/>
      <c r="F8376" s="273" t="s">
        <v>31</v>
      </c>
      <c r="G8376" s="288">
        <f>SUBTOTAL(9,G8362:G8375)</f>
        <v>0</v>
      </c>
    </row>
    <row r="8377" spans="1:7" ht="24" customHeight="1" x14ac:dyDescent="0.2">
      <c r="A8377" s="287"/>
      <c r="C8377" s="107" t="s">
        <v>605</v>
      </c>
      <c r="D8377" s="97"/>
      <c r="E8377" s="98"/>
      <c r="G8377" s="289"/>
    </row>
    <row r="8378" spans="1:7" s="229" customFormat="1" ht="24" customHeight="1" x14ac:dyDescent="0.2">
      <c r="A8378" s="224" t="str">
        <f t="shared" ref="A8378:A8385" si="2511">IFERROR(VLOOKUP(C8378,Tabla_Insumos,4,FALSE),"")</f>
        <v/>
      </c>
      <c r="B8378" s="222">
        <f t="shared" ref="B8378:B8385" si="2512">IFERROR(VLOOKUP(A8378,Tabla_Indices,5,FALSE),"")</f>
        <v>0</v>
      </c>
      <c r="C8378" s="223"/>
      <c r="D8378" s="224" t="str">
        <f t="shared" ref="D8378:D8385" si="2513">IFERROR(VLOOKUP(C8378,Tabla_Insumos,2,FALSE),"")</f>
        <v/>
      </c>
      <c r="E8378" s="225"/>
      <c r="F8378" s="228">
        <f t="shared" ref="F8378:F8385" si="2514">IFERROR(VLOOKUP(C8378,Tabla_Insumos,3,FALSE),0)</f>
        <v>0</v>
      </c>
      <c r="G8378" s="286">
        <f>ROUND(E8378*F8378,2)</f>
        <v>0</v>
      </c>
    </row>
    <row r="8379" spans="1:7" s="229" customFormat="1" ht="24" customHeight="1" x14ac:dyDescent="0.2">
      <c r="A8379" s="224" t="str">
        <f t="shared" si="2511"/>
        <v/>
      </c>
      <c r="B8379" s="222">
        <f t="shared" si="2512"/>
        <v>0</v>
      </c>
      <c r="C8379" s="223"/>
      <c r="D8379" s="224" t="str">
        <f t="shared" si="2513"/>
        <v/>
      </c>
      <c r="E8379" s="225"/>
      <c r="F8379" s="228">
        <f t="shared" si="2514"/>
        <v>0</v>
      </c>
      <c r="G8379" s="286">
        <f>ROUND(E8379*F8379,2)</f>
        <v>0</v>
      </c>
    </row>
    <row r="8380" spans="1:7" s="229" customFormat="1" ht="24" customHeight="1" x14ac:dyDescent="0.2">
      <c r="A8380" s="224" t="str">
        <f t="shared" si="2511"/>
        <v/>
      </c>
      <c r="B8380" s="222">
        <f t="shared" si="2512"/>
        <v>0</v>
      </c>
      <c r="C8380" s="223"/>
      <c r="D8380" s="224" t="str">
        <f t="shared" si="2513"/>
        <v/>
      </c>
      <c r="E8380" s="225"/>
      <c r="F8380" s="228">
        <f t="shared" si="2514"/>
        <v>0</v>
      </c>
      <c r="G8380" s="286">
        <f t="shared" ref="G8380:G8385" si="2515">ROUND(E8380*F8380,2)</f>
        <v>0</v>
      </c>
    </row>
    <row r="8381" spans="1:7" s="229" customFormat="1" ht="24" customHeight="1" x14ac:dyDescent="0.2">
      <c r="A8381" s="224" t="str">
        <f t="shared" si="2511"/>
        <v/>
      </c>
      <c r="B8381" s="222">
        <f t="shared" si="2512"/>
        <v>0</v>
      </c>
      <c r="C8381" s="223"/>
      <c r="D8381" s="224" t="str">
        <f t="shared" si="2513"/>
        <v/>
      </c>
      <c r="E8381" s="225"/>
      <c r="F8381" s="228">
        <f t="shared" si="2514"/>
        <v>0</v>
      </c>
      <c r="G8381" s="286">
        <f t="shared" si="2515"/>
        <v>0</v>
      </c>
    </row>
    <row r="8382" spans="1:7" s="229" customFormat="1" ht="24" customHeight="1" x14ac:dyDescent="0.2">
      <c r="A8382" s="224" t="str">
        <f t="shared" si="2511"/>
        <v/>
      </c>
      <c r="B8382" s="222">
        <f t="shared" si="2512"/>
        <v>0</v>
      </c>
      <c r="C8382" s="223"/>
      <c r="D8382" s="224" t="str">
        <f t="shared" si="2513"/>
        <v/>
      </c>
      <c r="E8382" s="225"/>
      <c r="F8382" s="226">
        <f t="shared" si="2514"/>
        <v>0</v>
      </c>
      <c r="G8382" s="286">
        <f t="shared" si="2515"/>
        <v>0</v>
      </c>
    </row>
    <row r="8383" spans="1:7" s="229" customFormat="1" ht="24" customHeight="1" x14ac:dyDescent="0.2">
      <c r="A8383" s="224" t="str">
        <f t="shared" si="2511"/>
        <v/>
      </c>
      <c r="B8383" s="222">
        <f t="shared" si="2512"/>
        <v>0</v>
      </c>
      <c r="C8383" s="223"/>
      <c r="D8383" s="224" t="str">
        <f t="shared" si="2513"/>
        <v/>
      </c>
      <c r="E8383" s="225"/>
      <c r="F8383" s="226">
        <f t="shared" si="2514"/>
        <v>0</v>
      </c>
      <c r="G8383" s="286">
        <f t="shared" si="2515"/>
        <v>0</v>
      </c>
    </row>
    <row r="8384" spans="1:7" s="229" customFormat="1" ht="24" customHeight="1" x14ac:dyDescent="0.2">
      <c r="A8384" s="224" t="str">
        <f t="shared" si="2511"/>
        <v/>
      </c>
      <c r="B8384" s="222">
        <f t="shared" si="2512"/>
        <v>0</v>
      </c>
      <c r="C8384" s="223"/>
      <c r="D8384" s="224" t="str">
        <f t="shared" si="2513"/>
        <v/>
      </c>
      <c r="E8384" s="225"/>
      <c r="F8384" s="226">
        <f t="shared" si="2514"/>
        <v>0</v>
      </c>
      <c r="G8384" s="286">
        <f t="shared" si="2515"/>
        <v>0</v>
      </c>
    </row>
    <row r="8385" spans="1:7" s="229" customFormat="1" ht="24" customHeight="1" x14ac:dyDescent="0.2">
      <c r="A8385" s="224" t="str">
        <f t="shared" si="2511"/>
        <v/>
      </c>
      <c r="B8385" s="222">
        <f t="shared" si="2512"/>
        <v>0</v>
      </c>
      <c r="C8385" s="223"/>
      <c r="D8385" s="224" t="str">
        <f t="shared" si="2513"/>
        <v/>
      </c>
      <c r="E8385" s="225"/>
      <c r="F8385" s="226">
        <f t="shared" si="2514"/>
        <v>0</v>
      </c>
      <c r="G8385" s="286">
        <f t="shared" si="2515"/>
        <v>0</v>
      </c>
    </row>
    <row r="8386" spans="1:7" ht="24" customHeight="1" x14ac:dyDescent="0.2">
      <c r="A8386" s="287"/>
      <c r="D8386" s="97"/>
      <c r="E8386" s="98"/>
      <c r="F8386" s="273" t="s">
        <v>32</v>
      </c>
      <c r="G8386" s="288">
        <f>SUBTOTAL(9,G8378:G8385)</f>
        <v>0</v>
      </c>
    </row>
    <row r="8387" spans="1:7" ht="24" customHeight="1" x14ac:dyDescent="0.2">
      <c r="A8387" s="287"/>
      <c r="C8387" s="107" t="s">
        <v>606</v>
      </c>
      <c r="D8387" s="97"/>
      <c r="E8387" s="98"/>
      <c r="G8387" s="289"/>
    </row>
    <row r="8388" spans="1:7" s="229" customFormat="1" ht="24" customHeight="1" x14ac:dyDescent="0.2">
      <c r="A8388" s="224" t="str">
        <f t="shared" ref="A8388:A8396" si="2516">IFERROR(VLOOKUP(C8388,Tabla_Insumos,4,FALSE),"")</f>
        <v/>
      </c>
      <c r="B8388" s="222" t="str">
        <f t="shared" ref="B8388:B8396" si="2517">IFERROR(VLOOKUP(C8388,Tabla_Insumos,5,FALSE),"")</f>
        <v/>
      </c>
      <c r="C8388" s="223"/>
      <c r="D8388" s="224" t="str">
        <f t="shared" ref="D8388:D8396" si="2518">IFERROR(VLOOKUP(C8388,Tabla_Insumos,2,FALSE),"")</f>
        <v/>
      </c>
      <c r="E8388" s="225"/>
      <c r="F8388" s="226">
        <f t="shared" ref="F8388:F8396" si="2519">IFERROR(VLOOKUP(C8388,Tabla_Insumos,3,FALSE),0)</f>
        <v>0</v>
      </c>
      <c r="G8388" s="286">
        <f t="shared" ref="G8388:G8396" si="2520">ROUND(E8388*F8388,2)</f>
        <v>0</v>
      </c>
    </row>
    <row r="8389" spans="1:7" s="229" customFormat="1" ht="24" customHeight="1" x14ac:dyDescent="0.2">
      <c r="A8389" s="224" t="str">
        <f t="shared" si="2516"/>
        <v/>
      </c>
      <c r="B8389" s="222" t="str">
        <f t="shared" si="2517"/>
        <v/>
      </c>
      <c r="C8389" s="223"/>
      <c r="D8389" s="224" t="str">
        <f t="shared" si="2518"/>
        <v/>
      </c>
      <c r="E8389" s="225"/>
      <c r="F8389" s="226">
        <f t="shared" si="2519"/>
        <v>0</v>
      </c>
      <c r="G8389" s="286">
        <f t="shared" si="2520"/>
        <v>0</v>
      </c>
    </row>
    <row r="8390" spans="1:7" s="229" customFormat="1" ht="24" customHeight="1" x14ac:dyDescent="0.2">
      <c r="A8390" s="224" t="str">
        <f t="shared" si="2516"/>
        <v/>
      </c>
      <c r="B8390" s="222" t="str">
        <f t="shared" si="2517"/>
        <v/>
      </c>
      <c r="C8390" s="223"/>
      <c r="D8390" s="224" t="str">
        <f t="shared" si="2518"/>
        <v/>
      </c>
      <c r="E8390" s="225"/>
      <c r="F8390" s="226">
        <f t="shared" si="2519"/>
        <v>0</v>
      </c>
      <c r="G8390" s="286">
        <f t="shared" si="2520"/>
        <v>0</v>
      </c>
    </row>
    <row r="8391" spans="1:7" s="229" customFormat="1" ht="24" customHeight="1" x14ac:dyDescent="0.2">
      <c r="A8391" s="224" t="str">
        <f t="shared" si="2516"/>
        <v/>
      </c>
      <c r="B8391" s="222" t="str">
        <f t="shared" si="2517"/>
        <v/>
      </c>
      <c r="C8391" s="223"/>
      <c r="D8391" s="224" t="str">
        <f t="shared" si="2518"/>
        <v/>
      </c>
      <c r="E8391" s="225"/>
      <c r="F8391" s="226">
        <f t="shared" si="2519"/>
        <v>0</v>
      </c>
      <c r="G8391" s="286">
        <f t="shared" si="2520"/>
        <v>0</v>
      </c>
    </row>
    <row r="8392" spans="1:7" s="229" customFormat="1" ht="24" customHeight="1" x14ac:dyDescent="0.2">
      <c r="A8392" s="224" t="str">
        <f t="shared" si="2516"/>
        <v/>
      </c>
      <c r="B8392" s="222" t="str">
        <f t="shared" si="2517"/>
        <v/>
      </c>
      <c r="C8392" s="223"/>
      <c r="D8392" s="224" t="str">
        <f t="shared" si="2518"/>
        <v/>
      </c>
      <c r="E8392" s="225"/>
      <c r="F8392" s="226">
        <f t="shared" si="2519"/>
        <v>0</v>
      </c>
      <c r="G8392" s="286">
        <f t="shared" si="2520"/>
        <v>0</v>
      </c>
    </row>
    <row r="8393" spans="1:7" s="229" customFormat="1" ht="24" customHeight="1" x14ac:dyDescent="0.2">
      <c r="A8393" s="224" t="str">
        <f t="shared" si="2516"/>
        <v/>
      </c>
      <c r="B8393" s="222" t="str">
        <f t="shared" si="2517"/>
        <v/>
      </c>
      <c r="C8393" s="223"/>
      <c r="D8393" s="224" t="str">
        <f t="shared" si="2518"/>
        <v/>
      </c>
      <c r="E8393" s="225"/>
      <c r="F8393" s="226">
        <f t="shared" si="2519"/>
        <v>0</v>
      </c>
      <c r="G8393" s="286">
        <f t="shared" si="2520"/>
        <v>0</v>
      </c>
    </row>
    <row r="8394" spans="1:7" s="229" customFormat="1" ht="24" customHeight="1" x14ac:dyDescent="0.2">
      <c r="A8394" s="224" t="str">
        <f t="shared" si="2516"/>
        <v/>
      </c>
      <c r="B8394" s="222" t="str">
        <f t="shared" si="2517"/>
        <v/>
      </c>
      <c r="C8394" s="223"/>
      <c r="D8394" s="224" t="str">
        <f t="shared" si="2518"/>
        <v/>
      </c>
      <c r="E8394" s="225"/>
      <c r="F8394" s="226">
        <f t="shared" si="2519"/>
        <v>0</v>
      </c>
      <c r="G8394" s="286">
        <f t="shared" si="2520"/>
        <v>0</v>
      </c>
    </row>
    <row r="8395" spans="1:7" s="229" customFormat="1" ht="24" customHeight="1" x14ac:dyDescent="0.2">
      <c r="A8395" s="224" t="str">
        <f t="shared" si="2516"/>
        <v/>
      </c>
      <c r="B8395" s="222" t="str">
        <f t="shared" si="2517"/>
        <v/>
      </c>
      <c r="C8395" s="223"/>
      <c r="D8395" s="224" t="str">
        <f t="shared" si="2518"/>
        <v/>
      </c>
      <c r="E8395" s="225"/>
      <c r="F8395" s="226">
        <f t="shared" si="2519"/>
        <v>0</v>
      </c>
      <c r="G8395" s="286">
        <f t="shared" si="2520"/>
        <v>0</v>
      </c>
    </row>
    <row r="8396" spans="1:7" s="229" customFormat="1" ht="24" customHeight="1" x14ac:dyDescent="0.2">
      <c r="A8396" s="224" t="str">
        <f t="shared" si="2516"/>
        <v/>
      </c>
      <c r="B8396" s="222" t="str">
        <f t="shared" si="2517"/>
        <v/>
      </c>
      <c r="C8396" s="223"/>
      <c r="D8396" s="224" t="str">
        <f t="shared" si="2518"/>
        <v/>
      </c>
      <c r="E8396" s="225"/>
      <c r="F8396" s="226">
        <f t="shared" si="2519"/>
        <v>0</v>
      </c>
      <c r="G8396" s="286">
        <f t="shared" si="2520"/>
        <v>0</v>
      </c>
    </row>
    <row r="8397" spans="1:7" ht="24" customHeight="1" x14ac:dyDescent="0.2">
      <c r="A8397" s="290"/>
      <c r="B8397" s="97"/>
      <c r="D8397" s="97"/>
      <c r="E8397" s="98"/>
      <c r="F8397" s="273" t="s">
        <v>33</v>
      </c>
      <c r="G8397" s="288">
        <f>SUBTOTAL(9,G8388:G8396)</f>
        <v>0</v>
      </c>
    </row>
    <row r="8398" spans="1:7" ht="24" customHeight="1" x14ac:dyDescent="0.2">
      <c r="A8398" s="291"/>
      <c r="B8398" s="97"/>
      <c r="D8398" s="97"/>
      <c r="E8398" s="98"/>
      <c r="G8398" s="289"/>
    </row>
    <row r="8399" spans="1:7" ht="24" customHeight="1" x14ac:dyDescent="0.2">
      <c r="A8399" s="292" t="str">
        <f>B8357</f>
        <v/>
      </c>
      <c r="B8399" s="293" t="str">
        <f>C8357</f>
        <v/>
      </c>
      <c r="C8399" s="104"/>
      <c r="D8399" s="104" t="s">
        <v>34</v>
      </c>
      <c r="E8399" s="105"/>
      <c r="F8399" s="295" t="s">
        <v>35</v>
      </c>
      <c r="G8399" s="294">
        <f>SUBTOTAL(9,G8362:G8398)</f>
        <v>0</v>
      </c>
    </row>
    <row r="8401" spans="1:123" ht="24" customHeight="1" x14ac:dyDescent="0.2">
      <c r="A8401" s="274" t="s">
        <v>37</v>
      </c>
      <c r="B8401" s="275"/>
      <c r="C8401" s="275"/>
      <c r="D8401" s="275"/>
      <c r="E8401" s="275"/>
      <c r="F8401" s="275"/>
      <c r="G8401" s="276"/>
    </row>
    <row r="8402" spans="1:123" ht="24" customHeight="1" x14ac:dyDescent="0.2">
      <c r="A8402" s="277" t="s">
        <v>602</v>
      </c>
      <c r="B8402" s="93" t="str">
        <f>Comitente</f>
        <v>DIRECCION PROVINCIAL DE ESPACIOS VERDES</v>
      </c>
      <c r="C8402" s="89"/>
      <c r="D8402" s="94"/>
      <c r="E8402" s="94"/>
      <c r="F8402" s="95"/>
      <c r="G8402" s="278"/>
    </row>
    <row r="8403" spans="1:123" ht="24" customHeight="1" x14ac:dyDescent="0.2">
      <c r="A8403" s="277" t="s">
        <v>603</v>
      </c>
      <c r="B8403" s="93">
        <f>Contratista</f>
        <v>0</v>
      </c>
      <c r="C8403" s="90"/>
      <c r="D8403" s="90"/>
      <c r="E8403" s="90"/>
      <c r="F8403" s="96"/>
      <c r="G8403" s="279"/>
    </row>
    <row r="8404" spans="1:123" ht="24" customHeight="1" x14ac:dyDescent="0.2">
      <c r="A8404" s="277" t="s">
        <v>24</v>
      </c>
      <c r="B8404" s="93" t="str">
        <f>Obra</f>
        <v>MANTENIMIENTO DEL ÁREA VERDE Y SISITEMA DE RIEGO DEL 
PARQUE BELGRANO E INFINITO POR DESCUBRIR - RENGLON 3</v>
      </c>
      <c r="C8404" s="90"/>
      <c r="D8404" s="90"/>
      <c r="E8404" s="90"/>
      <c r="F8404" s="96" t="s">
        <v>38</v>
      </c>
      <c r="G8404" s="280">
        <f>Fecha_Base</f>
        <v>44908</v>
      </c>
    </row>
    <row r="8405" spans="1:123" ht="24" customHeight="1" x14ac:dyDescent="0.2">
      <c r="A8405" s="281" t="s">
        <v>601</v>
      </c>
      <c r="B8405" s="91" t="str">
        <f>Ubicación</f>
        <v>CAPITAL</v>
      </c>
      <c r="C8405" s="91"/>
      <c r="D8405" s="97"/>
      <c r="E8405" s="98"/>
      <c r="G8405" s="282"/>
    </row>
    <row r="8406" spans="1:123" ht="24" customHeight="1" x14ac:dyDescent="0.2">
      <c r="A8406" s="281" t="s">
        <v>39</v>
      </c>
      <c r="B8406" s="100" t="str">
        <f>IFERROR(VALUE(LEFT(B8407,FIND(".",B8407)-1)),"")</f>
        <v/>
      </c>
      <c r="C8406" s="92" t="str">
        <f>IFERROR(VLOOKUP(B8406,Tabla_CyP,2,FALSE),"")</f>
        <v/>
      </c>
      <c r="E8406" s="98"/>
      <c r="G8406" s="282"/>
    </row>
    <row r="8407" spans="1:123" ht="24" customHeight="1" x14ac:dyDescent="0.2">
      <c r="A8407" s="281" t="s">
        <v>25</v>
      </c>
      <c r="B8407" s="101" t="str">
        <f>IFERROR(VLOOKUP(COUNTIF($A$1:A8407,"ANALISIS DE PRECIOS"),Tabla_NumeroItem,2,FALSE),"")</f>
        <v/>
      </c>
      <c r="C8407" s="92" t="str">
        <f>IFERROR(VLOOKUP(B8407,Tabla_CyP,2,FALSE),"")</f>
        <v/>
      </c>
      <c r="D8407" s="97"/>
      <c r="E8407" s="98"/>
      <c r="F8407" s="96" t="s">
        <v>26</v>
      </c>
      <c r="G8407" s="283" t="str">
        <f>IFERROR(VLOOKUP(B8407,Tabla_CyP,4,FALSE),"")</f>
        <v/>
      </c>
    </row>
    <row r="8408" spans="1:123" ht="24" customHeight="1" x14ac:dyDescent="0.2">
      <c r="A8408" s="281"/>
      <c r="B8408" s="91"/>
      <c r="D8408" s="97"/>
      <c r="E8408" s="98"/>
      <c r="G8408" s="282"/>
    </row>
    <row r="8409" spans="1:123" ht="24" customHeight="1" x14ac:dyDescent="0.2">
      <c r="A8409" s="331" t="s">
        <v>507</v>
      </c>
      <c r="B8409" s="332"/>
      <c r="C8409" s="333" t="s">
        <v>0</v>
      </c>
      <c r="D8409" s="333" t="s">
        <v>27</v>
      </c>
      <c r="E8409" s="335" t="s">
        <v>28</v>
      </c>
      <c r="F8409" s="337" t="s">
        <v>29</v>
      </c>
      <c r="G8409" s="337" t="s">
        <v>30</v>
      </c>
    </row>
    <row r="8410" spans="1:123" s="97" customFormat="1" ht="24" customHeight="1" x14ac:dyDescent="0.2">
      <c r="A8410" s="102" t="s">
        <v>508</v>
      </c>
      <c r="B8410" s="102" t="s">
        <v>509</v>
      </c>
      <c r="C8410" s="334"/>
      <c r="D8410" s="334"/>
      <c r="E8410" s="336"/>
      <c r="F8410" s="338"/>
      <c r="G8410" s="338"/>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284"/>
      <c r="B8411" s="103"/>
      <c r="C8411" s="143" t="s">
        <v>604</v>
      </c>
      <c r="D8411" s="104"/>
      <c r="E8411" s="105"/>
      <c r="F8411" s="106"/>
      <c r="G8411" s="285"/>
    </row>
    <row r="8412" spans="1:123" s="229" customFormat="1" ht="24" customHeight="1" x14ac:dyDescent="0.2">
      <c r="A8412" s="224" t="str">
        <f t="shared" ref="A8412:A8425" si="2521">IFERROR(VLOOKUP(C8412,Tabla_Insumos,4,FALSE),"")</f>
        <v/>
      </c>
      <c r="B8412" s="222" t="str">
        <f>IFERROR(VLOOKUP(C8412,Tabla_Insumos,5,FALSE),"")</f>
        <v/>
      </c>
      <c r="C8412" s="223"/>
      <c r="D8412" s="224" t="str">
        <f t="shared" ref="D8412:D8425" si="2522">IFERROR(VLOOKUP(C8412,Tabla_Insumos,2,FALSE),"")</f>
        <v/>
      </c>
      <c r="E8412" s="225"/>
      <c r="F8412" s="226">
        <f t="shared" ref="F8412:F8425" si="2523">IFERROR(VLOOKUP(C8412,Tabla_Insumos,3,FALSE),0)</f>
        <v>0</v>
      </c>
      <c r="G8412" s="286">
        <f>ROUND(E8412*F8412,2)</f>
        <v>0</v>
      </c>
    </row>
    <row r="8413" spans="1:123" s="229" customFormat="1" ht="24" customHeight="1" x14ac:dyDescent="0.2">
      <c r="A8413" s="224" t="str">
        <f t="shared" si="2521"/>
        <v/>
      </c>
      <c r="B8413" s="222" t="str">
        <f t="shared" ref="B8413:B8425" si="2524">IFERROR(VLOOKUP(C8413,Tabla_Insumos,5,FALSE),"")</f>
        <v/>
      </c>
      <c r="C8413" s="223"/>
      <c r="D8413" s="224" t="str">
        <f t="shared" si="2522"/>
        <v/>
      </c>
      <c r="E8413" s="225"/>
      <c r="F8413" s="226">
        <f t="shared" si="2523"/>
        <v>0</v>
      </c>
      <c r="G8413" s="286">
        <f t="shared" ref="G8413:G8425" si="2525">ROUND(E8413*F8413,2)</f>
        <v>0</v>
      </c>
    </row>
    <row r="8414" spans="1:123" s="229" customFormat="1" ht="24" customHeight="1" x14ac:dyDescent="0.2">
      <c r="A8414" s="224" t="str">
        <f t="shared" si="2521"/>
        <v/>
      </c>
      <c r="B8414" s="222" t="str">
        <f t="shared" si="2524"/>
        <v/>
      </c>
      <c r="C8414" s="223"/>
      <c r="D8414" s="224" t="str">
        <f t="shared" si="2522"/>
        <v/>
      </c>
      <c r="E8414" s="225"/>
      <c r="F8414" s="226">
        <f t="shared" si="2523"/>
        <v>0</v>
      </c>
      <c r="G8414" s="286">
        <f t="shared" si="2525"/>
        <v>0</v>
      </c>
    </row>
    <row r="8415" spans="1:123" s="229" customFormat="1" ht="24" customHeight="1" x14ac:dyDescent="0.2">
      <c r="A8415" s="224" t="str">
        <f t="shared" si="2521"/>
        <v/>
      </c>
      <c r="B8415" s="222" t="str">
        <f t="shared" si="2524"/>
        <v/>
      </c>
      <c r="C8415" s="223"/>
      <c r="D8415" s="224" t="str">
        <f t="shared" si="2522"/>
        <v/>
      </c>
      <c r="E8415" s="225"/>
      <c r="F8415" s="226">
        <f t="shared" si="2523"/>
        <v>0</v>
      </c>
      <c r="G8415" s="286">
        <f t="shared" si="2525"/>
        <v>0</v>
      </c>
    </row>
    <row r="8416" spans="1:123" s="229" customFormat="1" ht="24" customHeight="1" x14ac:dyDescent="0.2">
      <c r="A8416" s="224" t="str">
        <f t="shared" si="2521"/>
        <v/>
      </c>
      <c r="B8416" s="222" t="str">
        <f t="shared" si="2524"/>
        <v/>
      </c>
      <c r="C8416" s="223"/>
      <c r="D8416" s="224" t="str">
        <f t="shared" si="2522"/>
        <v/>
      </c>
      <c r="E8416" s="225"/>
      <c r="F8416" s="226">
        <f t="shared" si="2523"/>
        <v>0</v>
      </c>
      <c r="G8416" s="286">
        <f t="shared" si="2525"/>
        <v>0</v>
      </c>
    </row>
    <row r="8417" spans="1:7" s="229" customFormat="1" ht="24" customHeight="1" x14ac:dyDescent="0.2">
      <c r="A8417" s="224" t="str">
        <f t="shared" si="2521"/>
        <v/>
      </c>
      <c r="B8417" s="222" t="str">
        <f t="shared" si="2524"/>
        <v/>
      </c>
      <c r="C8417" s="223"/>
      <c r="D8417" s="224" t="str">
        <f t="shared" si="2522"/>
        <v/>
      </c>
      <c r="E8417" s="225"/>
      <c r="F8417" s="226">
        <f t="shared" si="2523"/>
        <v>0</v>
      </c>
      <c r="G8417" s="286">
        <f t="shared" si="2525"/>
        <v>0</v>
      </c>
    </row>
    <row r="8418" spans="1:7" s="229" customFormat="1" ht="24" customHeight="1" x14ac:dyDescent="0.2">
      <c r="A8418" s="224" t="str">
        <f t="shared" si="2521"/>
        <v/>
      </c>
      <c r="B8418" s="222" t="str">
        <f t="shared" si="2524"/>
        <v/>
      </c>
      <c r="C8418" s="223"/>
      <c r="D8418" s="224" t="str">
        <f t="shared" si="2522"/>
        <v/>
      </c>
      <c r="E8418" s="225"/>
      <c r="F8418" s="226">
        <f t="shared" si="2523"/>
        <v>0</v>
      </c>
      <c r="G8418" s="286">
        <f t="shared" si="2525"/>
        <v>0</v>
      </c>
    </row>
    <row r="8419" spans="1:7" s="229" customFormat="1" ht="24" customHeight="1" x14ac:dyDescent="0.2">
      <c r="A8419" s="224" t="str">
        <f t="shared" si="2521"/>
        <v/>
      </c>
      <c r="B8419" s="222" t="str">
        <f t="shared" si="2524"/>
        <v/>
      </c>
      <c r="C8419" s="223"/>
      <c r="D8419" s="224" t="str">
        <f t="shared" si="2522"/>
        <v/>
      </c>
      <c r="E8419" s="225"/>
      <c r="F8419" s="226">
        <f t="shared" si="2523"/>
        <v>0</v>
      </c>
      <c r="G8419" s="286">
        <f t="shared" si="2525"/>
        <v>0</v>
      </c>
    </row>
    <row r="8420" spans="1:7" s="229" customFormat="1" ht="24" customHeight="1" x14ac:dyDescent="0.2">
      <c r="A8420" s="224" t="str">
        <f t="shared" si="2521"/>
        <v/>
      </c>
      <c r="B8420" s="222" t="str">
        <f t="shared" si="2524"/>
        <v/>
      </c>
      <c r="C8420" s="223"/>
      <c r="D8420" s="224" t="str">
        <f t="shared" si="2522"/>
        <v/>
      </c>
      <c r="E8420" s="225"/>
      <c r="F8420" s="226">
        <f t="shared" si="2523"/>
        <v>0</v>
      </c>
      <c r="G8420" s="286">
        <f t="shared" si="2525"/>
        <v>0</v>
      </c>
    </row>
    <row r="8421" spans="1:7" s="229" customFormat="1" ht="24" customHeight="1" x14ac:dyDescent="0.2">
      <c r="A8421" s="224" t="str">
        <f t="shared" si="2521"/>
        <v/>
      </c>
      <c r="B8421" s="222" t="str">
        <f t="shared" si="2524"/>
        <v/>
      </c>
      <c r="C8421" s="223"/>
      <c r="D8421" s="224" t="str">
        <f t="shared" si="2522"/>
        <v/>
      </c>
      <c r="E8421" s="225"/>
      <c r="F8421" s="226">
        <f t="shared" si="2523"/>
        <v>0</v>
      </c>
      <c r="G8421" s="286">
        <f t="shared" si="2525"/>
        <v>0</v>
      </c>
    </row>
    <row r="8422" spans="1:7" s="229" customFormat="1" ht="24" customHeight="1" x14ac:dyDescent="0.2">
      <c r="A8422" s="224" t="str">
        <f t="shared" si="2521"/>
        <v/>
      </c>
      <c r="B8422" s="222" t="str">
        <f t="shared" si="2524"/>
        <v/>
      </c>
      <c r="C8422" s="223"/>
      <c r="D8422" s="224" t="str">
        <f t="shared" si="2522"/>
        <v/>
      </c>
      <c r="E8422" s="225"/>
      <c r="F8422" s="226">
        <f t="shared" si="2523"/>
        <v>0</v>
      </c>
      <c r="G8422" s="286">
        <f t="shared" si="2525"/>
        <v>0</v>
      </c>
    </row>
    <row r="8423" spans="1:7" s="229" customFormat="1" ht="24" customHeight="1" x14ac:dyDescent="0.2">
      <c r="A8423" s="224" t="str">
        <f t="shared" si="2521"/>
        <v/>
      </c>
      <c r="B8423" s="222" t="str">
        <f t="shared" si="2524"/>
        <v/>
      </c>
      <c r="C8423" s="223"/>
      <c r="D8423" s="224" t="str">
        <f t="shared" si="2522"/>
        <v/>
      </c>
      <c r="E8423" s="225"/>
      <c r="F8423" s="226">
        <f t="shared" si="2523"/>
        <v>0</v>
      </c>
      <c r="G8423" s="286">
        <f t="shared" si="2525"/>
        <v>0</v>
      </c>
    </row>
    <row r="8424" spans="1:7" s="229" customFormat="1" ht="24" customHeight="1" x14ac:dyDescent="0.2">
      <c r="A8424" s="224" t="str">
        <f t="shared" si="2521"/>
        <v/>
      </c>
      <c r="B8424" s="222" t="str">
        <f t="shared" si="2524"/>
        <v/>
      </c>
      <c r="C8424" s="223"/>
      <c r="D8424" s="224" t="str">
        <f t="shared" si="2522"/>
        <v/>
      </c>
      <c r="E8424" s="225"/>
      <c r="F8424" s="226">
        <f t="shared" si="2523"/>
        <v>0</v>
      </c>
      <c r="G8424" s="286">
        <f t="shared" si="2525"/>
        <v>0</v>
      </c>
    </row>
    <row r="8425" spans="1:7" s="229" customFormat="1" ht="24" customHeight="1" x14ac:dyDescent="0.2">
      <c r="A8425" s="224" t="str">
        <f t="shared" si="2521"/>
        <v/>
      </c>
      <c r="B8425" s="222" t="str">
        <f t="shared" si="2524"/>
        <v/>
      </c>
      <c r="C8425" s="223"/>
      <c r="D8425" s="224" t="str">
        <f t="shared" si="2522"/>
        <v/>
      </c>
      <c r="E8425" s="225"/>
      <c r="F8425" s="227">
        <f t="shared" si="2523"/>
        <v>0</v>
      </c>
      <c r="G8425" s="286">
        <f t="shared" si="2525"/>
        <v>0</v>
      </c>
    </row>
    <row r="8426" spans="1:7" ht="24" customHeight="1" x14ac:dyDescent="0.2">
      <c r="A8426" s="287"/>
      <c r="D8426" s="97"/>
      <c r="E8426" s="98"/>
      <c r="F8426" s="273" t="s">
        <v>31</v>
      </c>
      <c r="G8426" s="288">
        <f>SUBTOTAL(9,G8412:G8425)</f>
        <v>0</v>
      </c>
    </row>
    <row r="8427" spans="1:7" ht="24" customHeight="1" x14ac:dyDescent="0.2">
      <c r="A8427" s="287"/>
      <c r="C8427" s="107" t="s">
        <v>605</v>
      </c>
      <c r="D8427" s="97"/>
      <c r="E8427" s="98"/>
      <c r="G8427" s="289"/>
    </row>
    <row r="8428" spans="1:7" s="229" customFormat="1" ht="24" customHeight="1" x14ac:dyDescent="0.2">
      <c r="A8428" s="224" t="str">
        <f t="shared" ref="A8428:A8435" si="2526">IFERROR(VLOOKUP(C8428,Tabla_Insumos,4,FALSE),"")</f>
        <v/>
      </c>
      <c r="B8428" s="222">
        <f t="shared" ref="B8428:B8435" si="2527">IFERROR(VLOOKUP(A8428,Tabla_Indices,5,FALSE),"")</f>
        <v>0</v>
      </c>
      <c r="C8428" s="223"/>
      <c r="D8428" s="224" t="str">
        <f t="shared" ref="D8428:D8435" si="2528">IFERROR(VLOOKUP(C8428,Tabla_Insumos,2,FALSE),"")</f>
        <v/>
      </c>
      <c r="E8428" s="225"/>
      <c r="F8428" s="228">
        <f t="shared" ref="F8428:F8435" si="2529">IFERROR(VLOOKUP(C8428,Tabla_Insumos,3,FALSE),0)</f>
        <v>0</v>
      </c>
      <c r="G8428" s="286">
        <f>ROUND(E8428*F8428,2)</f>
        <v>0</v>
      </c>
    </row>
    <row r="8429" spans="1:7" s="229" customFormat="1" ht="24" customHeight="1" x14ac:dyDescent="0.2">
      <c r="A8429" s="224" t="str">
        <f t="shared" si="2526"/>
        <v/>
      </c>
      <c r="B8429" s="222">
        <f t="shared" si="2527"/>
        <v>0</v>
      </c>
      <c r="C8429" s="223"/>
      <c r="D8429" s="224" t="str">
        <f t="shared" si="2528"/>
        <v/>
      </c>
      <c r="E8429" s="225"/>
      <c r="F8429" s="228">
        <f t="shared" si="2529"/>
        <v>0</v>
      </c>
      <c r="G8429" s="286">
        <f>ROUND(E8429*F8429,2)</f>
        <v>0</v>
      </c>
    </row>
    <row r="8430" spans="1:7" s="229" customFormat="1" ht="24" customHeight="1" x14ac:dyDescent="0.2">
      <c r="A8430" s="224" t="str">
        <f t="shared" si="2526"/>
        <v/>
      </c>
      <c r="B8430" s="222">
        <f t="shared" si="2527"/>
        <v>0</v>
      </c>
      <c r="C8430" s="223"/>
      <c r="D8430" s="224" t="str">
        <f t="shared" si="2528"/>
        <v/>
      </c>
      <c r="E8430" s="225"/>
      <c r="F8430" s="228">
        <f t="shared" si="2529"/>
        <v>0</v>
      </c>
      <c r="G8430" s="286">
        <f t="shared" ref="G8430:G8435" si="2530">ROUND(E8430*F8430,2)</f>
        <v>0</v>
      </c>
    </row>
    <row r="8431" spans="1:7" s="229" customFormat="1" ht="24" customHeight="1" x14ac:dyDescent="0.2">
      <c r="A8431" s="224" t="str">
        <f t="shared" si="2526"/>
        <v/>
      </c>
      <c r="B8431" s="222">
        <f t="shared" si="2527"/>
        <v>0</v>
      </c>
      <c r="C8431" s="223"/>
      <c r="D8431" s="224" t="str">
        <f t="shared" si="2528"/>
        <v/>
      </c>
      <c r="E8431" s="225"/>
      <c r="F8431" s="228">
        <f t="shared" si="2529"/>
        <v>0</v>
      </c>
      <c r="G8431" s="286">
        <f t="shared" si="2530"/>
        <v>0</v>
      </c>
    </row>
    <row r="8432" spans="1:7" s="229" customFormat="1" ht="24" customHeight="1" x14ac:dyDescent="0.2">
      <c r="A8432" s="224" t="str">
        <f t="shared" si="2526"/>
        <v/>
      </c>
      <c r="B8432" s="222">
        <f t="shared" si="2527"/>
        <v>0</v>
      </c>
      <c r="C8432" s="223"/>
      <c r="D8432" s="224" t="str">
        <f t="shared" si="2528"/>
        <v/>
      </c>
      <c r="E8432" s="225"/>
      <c r="F8432" s="226">
        <f t="shared" si="2529"/>
        <v>0</v>
      </c>
      <c r="G8432" s="286">
        <f t="shared" si="2530"/>
        <v>0</v>
      </c>
    </row>
    <row r="8433" spans="1:7" s="229" customFormat="1" ht="24" customHeight="1" x14ac:dyDescent="0.2">
      <c r="A8433" s="224" t="str">
        <f t="shared" si="2526"/>
        <v/>
      </c>
      <c r="B8433" s="222">
        <f t="shared" si="2527"/>
        <v>0</v>
      </c>
      <c r="C8433" s="223"/>
      <c r="D8433" s="224" t="str">
        <f t="shared" si="2528"/>
        <v/>
      </c>
      <c r="E8433" s="225"/>
      <c r="F8433" s="226">
        <f t="shared" si="2529"/>
        <v>0</v>
      </c>
      <c r="G8433" s="286">
        <f t="shared" si="2530"/>
        <v>0</v>
      </c>
    </row>
    <row r="8434" spans="1:7" s="229" customFormat="1" ht="24" customHeight="1" x14ac:dyDescent="0.2">
      <c r="A8434" s="224" t="str">
        <f t="shared" si="2526"/>
        <v/>
      </c>
      <c r="B8434" s="222">
        <f t="shared" si="2527"/>
        <v>0</v>
      </c>
      <c r="C8434" s="223"/>
      <c r="D8434" s="224" t="str">
        <f t="shared" si="2528"/>
        <v/>
      </c>
      <c r="E8434" s="225"/>
      <c r="F8434" s="226">
        <f t="shared" si="2529"/>
        <v>0</v>
      </c>
      <c r="G8434" s="286">
        <f t="shared" si="2530"/>
        <v>0</v>
      </c>
    </row>
    <row r="8435" spans="1:7" s="229" customFormat="1" ht="24" customHeight="1" x14ac:dyDescent="0.2">
      <c r="A8435" s="224" t="str">
        <f t="shared" si="2526"/>
        <v/>
      </c>
      <c r="B8435" s="222">
        <f t="shared" si="2527"/>
        <v>0</v>
      </c>
      <c r="C8435" s="223"/>
      <c r="D8435" s="224" t="str">
        <f t="shared" si="2528"/>
        <v/>
      </c>
      <c r="E8435" s="225"/>
      <c r="F8435" s="226">
        <f t="shared" si="2529"/>
        <v>0</v>
      </c>
      <c r="G8435" s="286">
        <f t="shared" si="2530"/>
        <v>0</v>
      </c>
    </row>
    <row r="8436" spans="1:7" ht="24" customHeight="1" x14ac:dyDescent="0.2">
      <c r="A8436" s="287"/>
      <c r="D8436" s="97"/>
      <c r="E8436" s="98"/>
      <c r="F8436" s="273" t="s">
        <v>32</v>
      </c>
      <c r="G8436" s="288">
        <f>SUBTOTAL(9,G8428:G8435)</f>
        <v>0</v>
      </c>
    </row>
    <row r="8437" spans="1:7" ht="24" customHeight="1" x14ac:dyDescent="0.2">
      <c r="A8437" s="287"/>
      <c r="C8437" s="107" t="s">
        <v>606</v>
      </c>
      <c r="D8437" s="97"/>
      <c r="E8437" s="98"/>
      <c r="G8437" s="289"/>
    </row>
    <row r="8438" spans="1:7" s="229" customFormat="1" ht="24" customHeight="1" x14ac:dyDescent="0.2">
      <c r="A8438" s="224" t="str">
        <f t="shared" ref="A8438:A8446" si="2531">IFERROR(VLOOKUP(C8438,Tabla_Insumos,4,FALSE),"")</f>
        <v/>
      </c>
      <c r="B8438" s="222" t="str">
        <f t="shared" ref="B8438:B8446" si="2532">IFERROR(VLOOKUP(C8438,Tabla_Insumos,5,FALSE),"")</f>
        <v/>
      </c>
      <c r="C8438" s="223"/>
      <c r="D8438" s="224" t="str">
        <f t="shared" ref="D8438:D8446" si="2533">IFERROR(VLOOKUP(C8438,Tabla_Insumos,2,FALSE),"")</f>
        <v/>
      </c>
      <c r="E8438" s="225"/>
      <c r="F8438" s="226">
        <f t="shared" ref="F8438:F8446" si="2534">IFERROR(VLOOKUP(C8438,Tabla_Insumos,3,FALSE),0)</f>
        <v>0</v>
      </c>
      <c r="G8438" s="286">
        <f t="shared" ref="G8438:G8446" si="2535">ROUND(E8438*F8438,2)</f>
        <v>0</v>
      </c>
    </row>
    <row r="8439" spans="1:7" s="229" customFormat="1" ht="24" customHeight="1" x14ac:dyDescent="0.2">
      <c r="A8439" s="224" t="str">
        <f t="shared" si="2531"/>
        <v/>
      </c>
      <c r="B8439" s="222" t="str">
        <f t="shared" si="2532"/>
        <v/>
      </c>
      <c r="C8439" s="223"/>
      <c r="D8439" s="224" t="str">
        <f t="shared" si="2533"/>
        <v/>
      </c>
      <c r="E8439" s="225"/>
      <c r="F8439" s="226">
        <f t="shared" si="2534"/>
        <v>0</v>
      </c>
      <c r="G8439" s="286">
        <f t="shared" si="2535"/>
        <v>0</v>
      </c>
    </row>
    <row r="8440" spans="1:7" s="229" customFormat="1" ht="24" customHeight="1" x14ac:dyDescent="0.2">
      <c r="A8440" s="224" t="str">
        <f t="shared" si="2531"/>
        <v/>
      </c>
      <c r="B8440" s="222" t="str">
        <f t="shared" si="2532"/>
        <v/>
      </c>
      <c r="C8440" s="223"/>
      <c r="D8440" s="224" t="str">
        <f t="shared" si="2533"/>
        <v/>
      </c>
      <c r="E8440" s="225"/>
      <c r="F8440" s="226">
        <f t="shared" si="2534"/>
        <v>0</v>
      </c>
      <c r="G8440" s="286">
        <f t="shared" si="2535"/>
        <v>0</v>
      </c>
    </row>
    <row r="8441" spans="1:7" s="229" customFormat="1" ht="24" customHeight="1" x14ac:dyDescent="0.2">
      <c r="A8441" s="224" t="str">
        <f t="shared" si="2531"/>
        <v/>
      </c>
      <c r="B8441" s="222" t="str">
        <f t="shared" si="2532"/>
        <v/>
      </c>
      <c r="C8441" s="223"/>
      <c r="D8441" s="224" t="str">
        <f t="shared" si="2533"/>
        <v/>
      </c>
      <c r="E8441" s="225"/>
      <c r="F8441" s="226">
        <f t="shared" si="2534"/>
        <v>0</v>
      </c>
      <c r="G8441" s="286">
        <f t="shared" si="2535"/>
        <v>0</v>
      </c>
    </row>
    <row r="8442" spans="1:7" s="229" customFormat="1" ht="24" customHeight="1" x14ac:dyDescent="0.2">
      <c r="A8442" s="224" t="str">
        <f t="shared" si="2531"/>
        <v/>
      </c>
      <c r="B8442" s="222" t="str">
        <f t="shared" si="2532"/>
        <v/>
      </c>
      <c r="C8442" s="223"/>
      <c r="D8442" s="224" t="str">
        <f t="shared" si="2533"/>
        <v/>
      </c>
      <c r="E8442" s="225"/>
      <c r="F8442" s="226">
        <f t="shared" si="2534"/>
        <v>0</v>
      </c>
      <c r="G8442" s="286">
        <f t="shared" si="2535"/>
        <v>0</v>
      </c>
    </row>
    <row r="8443" spans="1:7" s="229" customFormat="1" ht="24" customHeight="1" x14ac:dyDescent="0.2">
      <c r="A8443" s="224" t="str">
        <f t="shared" si="2531"/>
        <v/>
      </c>
      <c r="B8443" s="222" t="str">
        <f t="shared" si="2532"/>
        <v/>
      </c>
      <c r="C8443" s="223"/>
      <c r="D8443" s="224" t="str">
        <f t="shared" si="2533"/>
        <v/>
      </c>
      <c r="E8443" s="225"/>
      <c r="F8443" s="226">
        <f t="shared" si="2534"/>
        <v>0</v>
      </c>
      <c r="G8443" s="286">
        <f t="shared" si="2535"/>
        <v>0</v>
      </c>
    </row>
    <row r="8444" spans="1:7" s="229" customFormat="1" ht="24" customHeight="1" x14ac:dyDescent="0.2">
      <c r="A8444" s="224" t="str">
        <f t="shared" si="2531"/>
        <v/>
      </c>
      <c r="B8444" s="222" t="str">
        <f t="shared" si="2532"/>
        <v/>
      </c>
      <c r="C8444" s="223"/>
      <c r="D8444" s="224" t="str">
        <f t="shared" si="2533"/>
        <v/>
      </c>
      <c r="E8444" s="225"/>
      <c r="F8444" s="226">
        <f t="shared" si="2534"/>
        <v>0</v>
      </c>
      <c r="G8444" s="286">
        <f t="shared" si="2535"/>
        <v>0</v>
      </c>
    </row>
    <row r="8445" spans="1:7" s="229" customFormat="1" ht="24" customHeight="1" x14ac:dyDescent="0.2">
      <c r="A8445" s="224" t="str">
        <f t="shared" si="2531"/>
        <v/>
      </c>
      <c r="B8445" s="222" t="str">
        <f t="shared" si="2532"/>
        <v/>
      </c>
      <c r="C8445" s="223"/>
      <c r="D8445" s="224" t="str">
        <f t="shared" si="2533"/>
        <v/>
      </c>
      <c r="E8445" s="225"/>
      <c r="F8445" s="226">
        <f t="shared" si="2534"/>
        <v>0</v>
      </c>
      <c r="G8445" s="286">
        <f t="shared" si="2535"/>
        <v>0</v>
      </c>
    </row>
    <row r="8446" spans="1:7" s="229" customFormat="1" ht="24" customHeight="1" x14ac:dyDescent="0.2">
      <c r="A8446" s="224" t="str">
        <f t="shared" si="2531"/>
        <v/>
      </c>
      <c r="B8446" s="222" t="str">
        <f t="shared" si="2532"/>
        <v/>
      </c>
      <c r="C8446" s="223"/>
      <c r="D8446" s="224" t="str">
        <f t="shared" si="2533"/>
        <v/>
      </c>
      <c r="E8446" s="225"/>
      <c r="F8446" s="226">
        <f t="shared" si="2534"/>
        <v>0</v>
      </c>
      <c r="G8446" s="286">
        <f t="shared" si="2535"/>
        <v>0</v>
      </c>
    </row>
    <row r="8447" spans="1:7" ht="24" customHeight="1" x14ac:dyDescent="0.2">
      <c r="A8447" s="290"/>
      <c r="B8447" s="97"/>
      <c r="D8447" s="97"/>
      <c r="E8447" s="98"/>
      <c r="F8447" s="273" t="s">
        <v>33</v>
      </c>
      <c r="G8447" s="288">
        <f>SUBTOTAL(9,G8438:G8446)</f>
        <v>0</v>
      </c>
    </row>
    <row r="8448" spans="1:7" ht="24" customHeight="1" x14ac:dyDescent="0.2">
      <c r="A8448" s="291"/>
      <c r="B8448" s="97"/>
      <c r="D8448" s="97"/>
      <c r="E8448" s="98"/>
      <c r="G8448" s="289"/>
    </row>
    <row r="8449" spans="1:123" ht="24" customHeight="1" x14ac:dyDescent="0.2">
      <c r="A8449" s="292" t="str">
        <f>B8407</f>
        <v/>
      </c>
      <c r="B8449" s="293" t="str">
        <f>C8407</f>
        <v/>
      </c>
      <c r="C8449" s="104"/>
      <c r="D8449" s="104" t="s">
        <v>34</v>
      </c>
      <c r="E8449" s="105"/>
      <c r="F8449" s="295" t="s">
        <v>35</v>
      </c>
      <c r="G8449" s="294">
        <f>SUBTOTAL(9,G8412:G8448)</f>
        <v>0</v>
      </c>
    </row>
    <row r="8451" spans="1:123" ht="24" customHeight="1" x14ac:dyDescent="0.2">
      <c r="A8451" s="274" t="s">
        <v>37</v>
      </c>
      <c r="B8451" s="275"/>
      <c r="C8451" s="275"/>
      <c r="D8451" s="275"/>
      <c r="E8451" s="275"/>
      <c r="F8451" s="275"/>
      <c r="G8451" s="276"/>
    </row>
    <row r="8452" spans="1:123" ht="24" customHeight="1" x14ac:dyDescent="0.2">
      <c r="A8452" s="277" t="s">
        <v>602</v>
      </c>
      <c r="B8452" s="93" t="str">
        <f>Comitente</f>
        <v>DIRECCION PROVINCIAL DE ESPACIOS VERDES</v>
      </c>
      <c r="C8452" s="89"/>
      <c r="D8452" s="94"/>
      <c r="E8452" s="94"/>
      <c r="F8452" s="95"/>
      <c r="G8452" s="278"/>
    </row>
    <row r="8453" spans="1:123" ht="24" customHeight="1" x14ac:dyDescent="0.2">
      <c r="A8453" s="277" t="s">
        <v>603</v>
      </c>
      <c r="B8453" s="93">
        <f>Contratista</f>
        <v>0</v>
      </c>
      <c r="C8453" s="90"/>
      <c r="D8453" s="90"/>
      <c r="E8453" s="90"/>
      <c r="F8453" s="96"/>
      <c r="G8453" s="279"/>
    </row>
    <row r="8454" spans="1:123" ht="24" customHeight="1" x14ac:dyDescent="0.2">
      <c r="A8454" s="277" t="s">
        <v>24</v>
      </c>
      <c r="B8454" s="93" t="str">
        <f>Obra</f>
        <v>MANTENIMIENTO DEL ÁREA VERDE Y SISITEMA DE RIEGO DEL 
PARQUE BELGRANO E INFINITO POR DESCUBRIR - RENGLON 3</v>
      </c>
      <c r="C8454" s="90"/>
      <c r="D8454" s="90"/>
      <c r="E8454" s="90"/>
      <c r="F8454" s="96" t="s">
        <v>38</v>
      </c>
      <c r="G8454" s="280">
        <f>Fecha_Base</f>
        <v>44908</v>
      </c>
    </row>
    <row r="8455" spans="1:123" ht="24" customHeight="1" x14ac:dyDescent="0.2">
      <c r="A8455" s="281" t="s">
        <v>601</v>
      </c>
      <c r="B8455" s="91" t="str">
        <f>Ubicación</f>
        <v>CAPITAL</v>
      </c>
      <c r="C8455" s="91"/>
      <c r="D8455" s="97"/>
      <c r="E8455" s="98"/>
      <c r="G8455" s="282"/>
    </row>
    <row r="8456" spans="1:123" ht="24" customHeight="1" x14ac:dyDescent="0.2">
      <c r="A8456" s="281" t="s">
        <v>39</v>
      </c>
      <c r="B8456" s="100" t="str">
        <f>IFERROR(VALUE(LEFT(B8457,FIND(".",B8457)-1)),"")</f>
        <v/>
      </c>
      <c r="C8456" s="92" t="str">
        <f>IFERROR(VLOOKUP(B8456,Tabla_CyP,2,FALSE),"")</f>
        <v/>
      </c>
      <c r="E8456" s="98"/>
      <c r="G8456" s="282"/>
    </row>
    <row r="8457" spans="1:123" ht="24" customHeight="1" x14ac:dyDescent="0.2">
      <c r="A8457" s="281" t="s">
        <v>25</v>
      </c>
      <c r="B8457" s="101" t="str">
        <f>IFERROR(VLOOKUP(COUNTIF($A$1:A8457,"ANALISIS DE PRECIOS"),Tabla_NumeroItem,2,FALSE),"")</f>
        <v/>
      </c>
      <c r="C8457" s="92" t="str">
        <f>IFERROR(VLOOKUP(B8457,Tabla_CyP,2,FALSE),"")</f>
        <v/>
      </c>
      <c r="D8457" s="97"/>
      <c r="E8457" s="98"/>
      <c r="F8457" s="96" t="s">
        <v>26</v>
      </c>
      <c r="G8457" s="283" t="str">
        <f>IFERROR(VLOOKUP(B8457,Tabla_CyP,4,FALSE),"")</f>
        <v/>
      </c>
    </row>
    <row r="8458" spans="1:123" ht="24" customHeight="1" x14ac:dyDescent="0.2">
      <c r="A8458" s="281"/>
      <c r="B8458" s="91"/>
      <c r="D8458" s="97"/>
      <c r="E8458" s="98"/>
      <c r="G8458" s="282"/>
    </row>
    <row r="8459" spans="1:123" ht="24" customHeight="1" x14ac:dyDescent="0.2">
      <c r="A8459" s="331" t="s">
        <v>507</v>
      </c>
      <c r="B8459" s="332"/>
      <c r="C8459" s="333" t="s">
        <v>0</v>
      </c>
      <c r="D8459" s="333" t="s">
        <v>27</v>
      </c>
      <c r="E8459" s="335" t="s">
        <v>28</v>
      </c>
      <c r="F8459" s="337" t="s">
        <v>29</v>
      </c>
      <c r="G8459" s="337" t="s">
        <v>30</v>
      </c>
    </row>
    <row r="8460" spans="1:123" s="97" customFormat="1" ht="24" customHeight="1" x14ac:dyDescent="0.2">
      <c r="A8460" s="102" t="s">
        <v>508</v>
      </c>
      <c r="B8460" s="102" t="s">
        <v>509</v>
      </c>
      <c r="C8460" s="334"/>
      <c r="D8460" s="334"/>
      <c r="E8460" s="336"/>
      <c r="F8460" s="338"/>
      <c r="G8460" s="338"/>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284"/>
      <c r="B8461" s="103"/>
      <c r="C8461" s="143" t="s">
        <v>604</v>
      </c>
      <c r="D8461" s="104"/>
      <c r="E8461" s="105"/>
      <c r="F8461" s="106"/>
      <c r="G8461" s="285"/>
    </row>
    <row r="8462" spans="1:123" s="229" customFormat="1" ht="24" customHeight="1" x14ac:dyDescent="0.2">
      <c r="A8462" s="224" t="str">
        <f t="shared" ref="A8462:A8475" si="2536">IFERROR(VLOOKUP(C8462,Tabla_Insumos,4,FALSE),"")</f>
        <v/>
      </c>
      <c r="B8462" s="222" t="str">
        <f>IFERROR(VLOOKUP(C8462,Tabla_Insumos,5,FALSE),"")</f>
        <v/>
      </c>
      <c r="C8462" s="223"/>
      <c r="D8462" s="224" t="str">
        <f t="shared" ref="D8462:D8475" si="2537">IFERROR(VLOOKUP(C8462,Tabla_Insumos,2,FALSE),"")</f>
        <v/>
      </c>
      <c r="E8462" s="225"/>
      <c r="F8462" s="226">
        <f t="shared" ref="F8462:F8475" si="2538">IFERROR(VLOOKUP(C8462,Tabla_Insumos,3,FALSE),0)</f>
        <v>0</v>
      </c>
      <c r="G8462" s="286">
        <f>ROUND(E8462*F8462,2)</f>
        <v>0</v>
      </c>
    </row>
    <row r="8463" spans="1:123" s="229" customFormat="1" ht="24" customHeight="1" x14ac:dyDescent="0.2">
      <c r="A8463" s="224" t="str">
        <f t="shared" si="2536"/>
        <v/>
      </c>
      <c r="B8463" s="222" t="str">
        <f t="shared" ref="B8463:B8475" si="2539">IFERROR(VLOOKUP(C8463,Tabla_Insumos,5,FALSE),"")</f>
        <v/>
      </c>
      <c r="C8463" s="223"/>
      <c r="D8463" s="224" t="str">
        <f t="shared" si="2537"/>
        <v/>
      </c>
      <c r="E8463" s="225"/>
      <c r="F8463" s="226">
        <f t="shared" si="2538"/>
        <v>0</v>
      </c>
      <c r="G8463" s="286">
        <f t="shared" ref="G8463:G8475" si="2540">ROUND(E8463*F8463,2)</f>
        <v>0</v>
      </c>
    </row>
    <row r="8464" spans="1:123" s="229" customFormat="1" ht="24" customHeight="1" x14ac:dyDescent="0.2">
      <c r="A8464" s="224" t="str">
        <f t="shared" si="2536"/>
        <v/>
      </c>
      <c r="B8464" s="222" t="str">
        <f t="shared" si="2539"/>
        <v/>
      </c>
      <c r="C8464" s="223"/>
      <c r="D8464" s="224" t="str">
        <f t="shared" si="2537"/>
        <v/>
      </c>
      <c r="E8464" s="225"/>
      <c r="F8464" s="226">
        <f t="shared" si="2538"/>
        <v>0</v>
      </c>
      <c r="G8464" s="286">
        <f t="shared" si="2540"/>
        <v>0</v>
      </c>
    </row>
    <row r="8465" spans="1:7" s="229" customFormat="1" ht="24" customHeight="1" x14ac:dyDescent="0.2">
      <c r="A8465" s="224" t="str">
        <f t="shared" si="2536"/>
        <v/>
      </c>
      <c r="B8465" s="222" t="str">
        <f t="shared" si="2539"/>
        <v/>
      </c>
      <c r="C8465" s="223"/>
      <c r="D8465" s="224" t="str">
        <f t="shared" si="2537"/>
        <v/>
      </c>
      <c r="E8465" s="225"/>
      <c r="F8465" s="226">
        <f t="shared" si="2538"/>
        <v>0</v>
      </c>
      <c r="G8465" s="286">
        <f t="shared" si="2540"/>
        <v>0</v>
      </c>
    </row>
    <row r="8466" spans="1:7" s="229" customFormat="1" ht="24" customHeight="1" x14ac:dyDescent="0.2">
      <c r="A8466" s="224" t="str">
        <f t="shared" si="2536"/>
        <v/>
      </c>
      <c r="B8466" s="222" t="str">
        <f t="shared" si="2539"/>
        <v/>
      </c>
      <c r="C8466" s="223"/>
      <c r="D8466" s="224" t="str">
        <f t="shared" si="2537"/>
        <v/>
      </c>
      <c r="E8466" s="225"/>
      <c r="F8466" s="226">
        <f t="shared" si="2538"/>
        <v>0</v>
      </c>
      <c r="G8466" s="286">
        <f t="shared" si="2540"/>
        <v>0</v>
      </c>
    </row>
    <row r="8467" spans="1:7" s="229" customFormat="1" ht="24" customHeight="1" x14ac:dyDescent="0.2">
      <c r="A8467" s="224" t="str">
        <f t="shared" si="2536"/>
        <v/>
      </c>
      <c r="B8467" s="222" t="str">
        <f t="shared" si="2539"/>
        <v/>
      </c>
      <c r="C8467" s="223"/>
      <c r="D8467" s="224" t="str">
        <f t="shared" si="2537"/>
        <v/>
      </c>
      <c r="E8467" s="225"/>
      <c r="F8467" s="226">
        <f t="shared" si="2538"/>
        <v>0</v>
      </c>
      <c r="G8467" s="286">
        <f t="shared" si="2540"/>
        <v>0</v>
      </c>
    </row>
    <row r="8468" spans="1:7" s="229" customFormat="1" ht="24" customHeight="1" x14ac:dyDescent="0.2">
      <c r="A8468" s="224" t="str">
        <f t="shared" si="2536"/>
        <v/>
      </c>
      <c r="B8468" s="222" t="str">
        <f t="shared" si="2539"/>
        <v/>
      </c>
      <c r="C8468" s="223"/>
      <c r="D8468" s="224" t="str">
        <f t="shared" si="2537"/>
        <v/>
      </c>
      <c r="E8468" s="225"/>
      <c r="F8468" s="226">
        <f t="shared" si="2538"/>
        <v>0</v>
      </c>
      <c r="G8468" s="286">
        <f t="shared" si="2540"/>
        <v>0</v>
      </c>
    </row>
    <row r="8469" spans="1:7" s="229" customFormat="1" ht="24" customHeight="1" x14ac:dyDescent="0.2">
      <c r="A8469" s="224" t="str">
        <f t="shared" si="2536"/>
        <v/>
      </c>
      <c r="B8469" s="222" t="str">
        <f t="shared" si="2539"/>
        <v/>
      </c>
      <c r="C8469" s="223"/>
      <c r="D8469" s="224" t="str">
        <f t="shared" si="2537"/>
        <v/>
      </c>
      <c r="E8469" s="225"/>
      <c r="F8469" s="226">
        <f t="shared" si="2538"/>
        <v>0</v>
      </c>
      <c r="G8469" s="286">
        <f t="shared" si="2540"/>
        <v>0</v>
      </c>
    </row>
    <row r="8470" spans="1:7" s="229" customFormat="1" ht="24" customHeight="1" x14ac:dyDescent="0.2">
      <c r="A8470" s="224" t="str">
        <f t="shared" si="2536"/>
        <v/>
      </c>
      <c r="B8470" s="222" t="str">
        <f t="shared" si="2539"/>
        <v/>
      </c>
      <c r="C8470" s="223"/>
      <c r="D8470" s="224" t="str">
        <f t="shared" si="2537"/>
        <v/>
      </c>
      <c r="E8470" s="225"/>
      <c r="F8470" s="226">
        <f t="shared" si="2538"/>
        <v>0</v>
      </c>
      <c r="G8470" s="286">
        <f t="shared" si="2540"/>
        <v>0</v>
      </c>
    </row>
    <row r="8471" spans="1:7" s="229" customFormat="1" ht="24" customHeight="1" x14ac:dyDescent="0.2">
      <c r="A8471" s="224" t="str">
        <f t="shared" si="2536"/>
        <v/>
      </c>
      <c r="B8471" s="222" t="str">
        <f t="shared" si="2539"/>
        <v/>
      </c>
      <c r="C8471" s="223"/>
      <c r="D8471" s="224" t="str">
        <f t="shared" si="2537"/>
        <v/>
      </c>
      <c r="E8471" s="225"/>
      <c r="F8471" s="226">
        <f t="shared" si="2538"/>
        <v>0</v>
      </c>
      <c r="G8471" s="286">
        <f t="shared" si="2540"/>
        <v>0</v>
      </c>
    </row>
    <row r="8472" spans="1:7" s="229" customFormat="1" ht="24" customHeight="1" x14ac:dyDescent="0.2">
      <c r="A8472" s="224" t="str">
        <f t="shared" si="2536"/>
        <v/>
      </c>
      <c r="B8472" s="222" t="str">
        <f t="shared" si="2539"/>
        <v/>
      </c>
      <c r="C8472" s="223"/>
      <c r="D8472" s="224" t="str">
        <f t="shared" si="2537"/>
        <v/>
      </c>
      <c r="E8472" s="225"/>
      <c r="F8472" s="226">
        <f t="shared" si="2538"/>
        <v>0</v>
      </c>
      <c r="G8472" s="286">
        <f t="shared" si="2540"/>
        <v>0</v>
      </c>
    </row>
    <row r="8473" spans="1:7" s="229" customFormat="1" ht="24" customHeight="1" x14ac:dyDescent="0.2">
      <c r="A8473" s="224" t="str">
        <f t="shared" si="2536"/>
        <v/>
      </c>
      <c r="B8473" s="222" t="str">
        <f t="shared" si="2539"/>
        <v/>
      </c>
      <c r="C8473" s="223"/>
      <c r="D8473" s="224" t="str">
        <f t="shared" si="2537"/>
        <v/>
      </c>
      <c r="E8473" s="225"/>
      <c r="F8473" s="226">
        <f t="shared" si="2538"/>
        <v>0</v>
      </c>
      <c r="G8473" s="286">
        <f t="shared" si="2540"/>
        <v>0</v>
      </c>
    </row>
    <row r="8474" spans="1:7" s="229" customFormat="1" ht="24" customHeight="1" x14ac:dyDescent="0.2">
      <c r="A8474" s="224" t="str">
        <f t="shared" si="2536"/>
        <v/>
      </c>
      <c r="B8474" s="222" t="str">
        <f t="shared" si="2539"/>
        <v/>
      </c>
      <c r="C8474" s="223"/>
      <c r="D8474" s="224" t="str">
        <f t="shared" si="2537"/>
        <v/>
      </c>
      <c r="E8474" s="225"/>
      <c r="F8474" s="226">
        <f t="shared" si="2538"/>
        <v>0</v>
      </c>
      <c r="G8474" s="286">
        <f t="shared" si="2540"/>
        <v>0</v>
      </c>
    </row>
    <row r="8475" spans="1:7" s="229" customFormat="1" ht="24" customHeight="1" x14ac:dyDescent="0.2">
      <c r="A8475" s="224" t="str">
        <f t="shared" si="2536"/>
        <v/>
      </c>
      <c r="B8475" s="222" t="str">
        <f t="shared" si="2539"/>
        <v/>
      </c>
      <c r="C8475" s="223"/>
      <c r="D8475" s="224" t="str">
        <f t="shared" si="2537"/>
        <v/>
      </c>
      <c r="E8475" s="225"/>
      <c r="F8475" s="227">
        <f t="shared" si="2538"/>
        <v>0</v>
      </c>
      <c r="G8475" s="286">
        <f t="shared" si="2540"/>
        <v>0</v>
      </c>
    </row>
    <row r="8476" spans="1:7" ht="24" customHeight="1" x14ac:dyDescent="0.2">
      <c r="A8476" s="287"/>
      <c r="D8476" s="97"/>
      <c r="E8476" s="98"/>
      <c r="F8476" s="273" t="s">
        <v>31</v>
      </c>
      <c r="G8476" s="288">
        <f>SUBTOTAL(9,G8462:G8475)</f>
        <v>0</v>
      </c>
    </row>
    <row r="8477" spans="1:7" ht="24" customHeight="1" x14ac:dyDescent="0.2">
      <c r="A8477" s="287"/>
      <c r="C8477" s="107" t="s">
        <v>605</v>
      </c>
      <c r="D8477" s="97"/>
      <c r="E8477" s="98"/>
      <c r="G8477" s="289"/>
    </row>
    <row r="8478" spans="1:7" s="229" customFormat="1" ht="24" customHeight="1" x14ac:dyDescent="0.2">
      <c r="A8478" s="224" t="str">
        <f t="shared" ref="A8478:A8485" si="2541">IFERROR(VLOOKUP(C8478,Tabla_Insumos,4,FALSE),"")</f>
        <v/>
      </c>
      <c r="B8478" s="222">
        <f t="shared" ref="B8478:B8485" si="2542">IFERROR(VLOOKUP(A8478,Tabla_Indices,5,FALSE),"")</f>
        <v>0</v>
      </c>
      <c r="C8478" s="223"/>
      <c r="D8478" s="224" t="str">
        <f t="shared" ref="D8478:D8485" si="2543">IFERROR(VLOOKUP(C8478,Tabla_Insumos,2,FALSE),"")</f>
        <v/>
      </c>
      <c r="E8478" s="225"/>
      <c r="F8478" s="228">
        <f t="shared" ref="F8478:F8485" si="2544">IFERROR(VLOOKUP(C8478,Tabla_Insumos,3,FALSE),0)</f>
        <v>0</v>
      </c>
      <c r="G8478" s="286">
        <f>ROUND(E8478*F8478,2)</f>
        <v>0</v>
      </c>
    </row>
    <row r="8479" spans="1:7" s="229" customFormat="1" ht="24" customHeight="1" x14ac:dyDescent="0.2">
      <c r="A8479" s="224" t="str">
        <f t="shared" si="2541"/>
        <v/>
      </c>
      <c r="B8479" s="222">
        <f t="shared" si="2542"/>
        <v>0</v>
      </c>
      <c r="C8479" s="223"/>
      <c r="D8479" s="224" t="str">
        <f t="shared" si="2543"/>
        <v/>
      </c>
      <c r="E8479" s="225"/>
      <c r="F8479" s="228">
        <f t="shared" si="2544"/>
        <v>0</v>
      </c>
      <c r="G8479" s="286">
        <f>ROUND(E8479*F8479,2)</f>
        <v>0</v>
      </c>
    </row>
    <row r="8480" spans="1:7" s="229" customFormat="1" ht="24" customHeight="1" x14ac:dyDescent="0.2">
      <c r="A8480" s="224" t="str">
        <f t="shared" si="2541"/>
        <v/>
      </c>
      <c r="B8480" s="222">
        <f t="shared" si="2542"/>
        <v>0</v>
      </c>
      <c r="C8480" s="223"/>
      <c r="D8480" s="224" t="str">
        <f t="shared" si="2543"/>
        <v/>
      </c>
      <c r="E8480" s="225"/>
      <c r="F8480" s="228">
        <f t="shared" si="2544"/>
        <v>0</v>
      </c>
      <c r="G8480" s="286">
        <f t="shared" ref="G8480:G8485" si="2545">ROUND(E8480*F8480,2)</f>
        <v>0</v>
      </c>
    </row>
    <row r="8481" spans="1:7" s="229" customFormat="1" ht="24" customHeight="1" x14ac:dyDescent="0.2">
      <c r="A8481" s="224" t="str">
        <f t="shared" si="2541"/>
        <v/>
      </c>
      <c r="B8481" s="222">
        <f t="shared" si="2542"/>
        <v>0</v>
      </c>
      <c r="C8481" s="223"/>
      <c r="D8481" s="224" t="str">
        <f t="shared" si="2543"/>
        <v/>
      </c>
      <c r="E8481" s="225"/>
      <c r="F8481" s="228">
        <f t="shared" si="2544"/>
        <v>0</v>
      </c>
      <c r="G8481" s="286">
        <f t="shared" si="2545"/>
        <v>0</v>
      </c>
    </row>
    <row r="8482" spans="1:7" s="229" customFormat="1" ht="24" customHeight="1" x14ac:dyDescent="0.2">
      <c r="A8482" s="224" t="str">
        <f t="shared" si="2541"/>
        <v/>
      </c>
      <c r="B8482" s="222">
        <f t="shared" si="2542"/>
        <v>0</v>
      </c>
      <c r="C8482" s="223"/>
      <c r="D8482" s="224" t="str">
        <f t="shared" si="2543"/>
        <v/>
      </c>
      <c r="E8482" s="225"/>
      <c r="F8482" s="226">
        <f t="shared" si="2544"/>
        <v>0</v>
      </c>
      <c r="G8482" s="286">
        <f t="shared" si="2545"/>
        <v>0</v>
      </c>
    </row>
    <row r="8483" spans="1:7" s="229" customFormat="1" ht="24" customHeight="1" x14ac:dyDescent="0.2">
      <c r="A8483" s="224" t="str">
        <f t="shared" si="2541"/>
        <v/>
      </c>
      <c r="B8483" s="222">
        <f t="shared" si="2542"/>
        <v>0</v>
      </c>
      <c r="C8483" s="223"/>
      <c r="D8483" s="224" t="str">
        <f t="shared" si="2543"/>
        <v/>
      </c>
      <c r="E8483" s="225"/>
      <c r="F8483" s="226">
        <f t="shared" si="2544"/>
        <v>0</v>
      </c>
      <c r="G8483" s="286">
        <f t="shared" si="2545"/>
        <v>0</v>
      </c>
    </row>
    <row r="8484" spans="1:7" s="229" customFormat="1" ht="24" customHeight="1" x14ac:dyDescent="0.2">
      <c r="A8484" s="224" t="str">
        <f t="shared" si="2541"/>
        <v/>
      </c>
      <c r="B8484" s="222">
        <f t="shared" si="2542"/>
        <v>0</v>
      </c>
      <c r="C8484" s="223"/>
      <c r="D8484" s="224" t="str">
        <f t="shared" si="2543"/>
        <v/>
      </c>
      <c r="E8484" s="225"/>
      <c r="F8484" s="226">
        <f t="shared" si="2544"/>
        <v>0</v>
      </c>
      <c r="G8484" s="286">
        <f t="shared" si="2545"/>
        <v>0</v>
      </c>
    </row>
    <row r="8485" spans="1:7" s="229" customFormat="1" ht="24" customHeight="1" x14ac:dyDescent="0.2">
      <c r="A8485" s="224" t="str">
        <f t="shared" si="2541"/>
        <v/>
      </c>
      <c r="B8485" s="222">
        <f t="shared" si="2542"/>
        <v>0</v>
      </c>
      <c r="C8485" s="223"/>
      <c r="D8485" s="224" t="str">
        <f t="shared" si="2543"/>
        <v/>
      </c>
      <c r="E8485" s="225"/>
      <c r="F8485" s="226">
        <f t="shared" si="2544"/>
        <v>0</v>
      </c>
      <c r="G8485" s="286">
        <f t="shared" si="2545"/>
        <v>0</v>
      </c>
    </row>
    <row r="8486" spans="1:7" ht="24" customHeight="1" x14ac:dyDescent="0.2">
      <c r="A8486" s="287"/>
      <c r="D8486" s="97"/>
      <c r="E8486" s="98"/>
      <c r="F8486" s="273" t="s">
        <v>32</v>
      </c>
      <c r="G8486" s="288">
        <f>SUBTOTAL(9,G8478:G8485)</f>
        <v>0</v>
      </c>
    </row>
    <row r="8487" spans="1:7" ht="24" customHeight="1" x14ac:dyDescent="0.2">
      <c r="A8487" s="287"/>
      <c r="C8487" s="107" t="s">
        <v>606</v>
      </c>
      <c r="D8487" s="97"/>
      <c r="E8487" s="98"/>
      <c r="G8487" s="289"/>
    </row>
    <row r="8488" spans="1:7" s="229" customFormat="1" ht="24" customHeight="1" x14ac:dyDescent="0.2">
      <c r="A8488" s="224" t="str">
        <f t="shared" ref="A8488:A8496" si="2546">IFERROR(VLOOKUP(C8488,Tabla_Insumos,4,FALSE),"")</f>
        <v/>
      </c>
      <c r="B8488" s="222" t="str">
        <f t="shared" ref="B8488:B8496" si="2547">IFERROR(VLOOKUP(C8488,Tabla_Insumos,5,FALSE),"")</f>
        <v/>
      </c>
      <c r="C8488" s="223"/>
      <c r="D8488" s="224" t="str">
        <f t="shared" ref="D8488:D8496" si="2548">IFERROR(VLOOKUP(C8488,Tabla_Insumos,2,FALSE),"")</f>
        <v/>
      </c>
      <c r="E8488" s="225"/>
      <c r="F8488" s="226">
        <f t="shared" ref="F8488:F8496" si="2549">IFERROR(VLOOKUP(C8488,Tabla_Insumos,3,FALSE),0)</f>
        <v>0</v>
      </c>
      <c r="G8488" s="286">
        <f t="shared" ref="G8488:G8496" si="2550">ROUND(E8488*F8488,2)</f>
        <v>0</v>
      </c>
    </row>
    <row r="8489" spans="1:7" s="229" customFormat="1" ht="24" customHeight="1" x14ac:dyDescent="0.2">
      <c r="A8489" s="224" t="str">
        <f t="shared" si="2546"/>
        <v/>
      </c>
      <c r="B8489" s="222" t="str">
        <f t="shared" si="2547"/>
        <v/>
      </c>
      <c r="C8489" s="223"/>
      <c r="D8489" s="224" t="str">
        <f t="shared" si="2548"/>
        <v/>
      </c>
      <c r="E8489" s="225"/>
      <c r="F8489" s="226">
        <f t="shared" si="2549"/>
        <v>0</v>
      </c>
      <c r="G8489" s="286">
        <f t="shared" si="2550"/>
        <v>0</v>
      </c>
    </row>
    <row r="8490" spans="1:7" s="229" customFormat="1" ht="24" customHeight="1" x14ac:dyDescent="0.2">
      <c r="A8490" s="224" t="str">
        <f t="shared" si="2546"/>
        <v/>
      </c>
      <c r="B8490" s="222" t="str">
        <f t="shared" si="2547"/>
        <v/>
      </c>
      <c r="C8490" s="223"/>
      <c r="D8490" s="224" t="str">
        <f t="shared" si="2548"/>
        <v/>
      </c>
      <c r="E8490" s="225"/>
      <c r="F8490" s="226">
        <f t="shared" si="2549"/>
        <v>0</v>
      </c>
      <c r="G8490" s="286">
        <f t="shared" si="2550"/>
        <v>0</v>
      </c>
    </row>
    <row r="8491" spans="1:7" s="229" customFormat="1" ht="24" customHeight="1" x14ac:dyDescent="0.2">
      <c r="A8491" s="224" t="str">
        <f t="shared" si="2546"/>
        <v/>
      </c>
      <c r="B8491" s="222" t="str">
        <f t="shared" si="2547"/>
        <v/>
      </c>
      <c r="C8491" s="223"/>
      <c r="D8491" s="224" t="str">
        <f t="shared" si="2548"/>
        <v/>
      </c>
      <c r="E8491" s="225"/>
      <c r="F8491" s="226">
        <f t="shared" si="2549"/>
        <v>0</v>
      </c>
      <c r="G8491" s="286">
        <f t="shared" si="2550"/>
        <v>0</v>
      </c>
    </row>
    <row r="8492" spans="1:7" s="229" customFormat="1" ht="24" customHeight="1" x14ac:dyDescent="0.2">
      <c r="A8492" s="224" t="str">
        <f t="shared" si="2546"/>
        <v/>
      </c>
      <c r="B8492" s="222" t="str">
        <f t="shared" si="2547"/>
        <v/>
      </c>
      <c r="C8492" s="223"/>
      <c r="D8492" s="224" t="str">
        <f t="shared" si="2548"/>
        <v/>
      </c>
      <c r="E8492" s="225"/>
      <c r="F8492" s="226">
        <f t="shared" si="2549"/>
        <v>0</v>
      </c>
      <c r="G8492" s="286">
        <f t="shared" si="2550"/>
        <v>0</v>
      </c>
    </row>
    <row r="8493" spans="1:7" s="229" customFormat="1" ht="24" customHeight="1" x14ac:dyDescent="0.2">
      <c r="A8493" s="224" t="str">
        <f t="shared" si="2546"/>
        <v/>
      </c>
      <c r="B8493" s="222" t="str">
        <f t="shared" si="2547"/>
        <v/>
      </c>
      <c r="C8493" s="223"/>
      <c r="D8493" s="224" t="str">
        <f t="shared" si="2548"/>
        <v/>
      </c>
      <c r="E8493" s="225"/>
      <c r="F8493" s="226">
        <f t="shared" si="2549"/>
        <v>0</v>
      </c>
      <c r="G8493" s="286">
        <f t="shared" si="2550"/>
        <v>0</v>
      </c>
    </row>
    <row r="8494" spans="1:7" s="229" customFormat="1" ht="24" customHeight="1" x14ac:dyDescent="0.2">
      <c r="A8494" s="224" t="str">
        <f t="shared" si="2546"/>
        <v/>
      </c>
      <c r="B8494" s="222" t="str">
        <f t="shared" si="2547"/>
        <v/>
      </c>
      <c r="C8494" s="223"/>
      <c r="D8494" s="224" t="str">
        <f t="shared" si="2548"/>
        <v/>
      </c>
      <c r="E8494" s="225"/>
      <c r="F8494" s="226">
        <f t="shared" si="2549"/>
        <v>0</v>
      </c>
      <c r="G8494" s="286">
        <f t="shared" si="2550"/>
        <v>0</v>
      </c>
    </row>
    <row r="8495" spans="1:7" s="229" customFormat="1" ht="24" customHeight="1" x14ac:dyDescent="0.2">
      <c r="A8495" s="224" t="str">
        <f t="shared" si="2546"/>
        <v/>
      </c>
      <c r="B8495" s="222" t="str">
        <f t="shared" si="2547"/>
        <v/>
      </c>
      <c r="C8495" s="223"/>
      <c r="D8495" s="224" t="str">
        <f t="shared" si="2548"/>
        <v/>
      </c>
      <c r="E8495" s="225"/>
      <c r="F8495" s="226">
        <f t="shared" si="2549"/>
        <v>0</v>
      </c>
      <c r="G8495" s="286">
        <f t="shared" si="2550"/>
        <v>0</v>
      </c>
    </row>
    <row r="8496" spans="1:7" s="229" customFormat="1" ht="24" customHeight="1" x14ac:dyDescent="0.2">
      <c r="A8496" s="224" t="str">
        <f t="shared" si="2546"/>
        <v/>
      </c>
      <c r="B8496" s="222" t="str">
        <f t="shared" si="2547"/>
        <v/>
      </c>
      <c r="C8496" s="223"/>
      <c r="D8496" s="224" t="str">
        <f t="shared" si="2548"/>
        <v/>
      </c>
      <c r="E8496" s="225"/>
      <c r="F8496" s="226">
        <f t="shared" si="2549"/>
        <v>0</v>
      </c>
      <c r="G8496" s="286">
        <f t="shared" si="2550"/>
        <v>0</v>
      </c>
    </row>
    <row r="8497" spans="1:123" ht="24" customHeight="1" x14ac:dyDescent="0.2">
      <c r="A8497" s="290"/>
      <c r="B8497" s="97"/>
      <c r="D8497" s="97"/>
      <c r="E8497" s="98"/>
      <c r="F8497" s="273" t="s">
        <v>33</v>
      </c>
      <c r="G8497" s="288">
        <f>SUBTOTAL(9,G8488:G8496)</f>
        <v>0</v>
      </c>
    </row>
    <row r="8498" spans="1:123" ht="24" customHeight="1" x14ac:dyDescent="0.2">
      <c r="A8498" s="291"/>
      <c r="B8498" s="97"/>
      <c r="D8498" s="97"/>
      <c r="E8498" s="98"/>
      <c r="G8498" s="289"/>
    </row>
    <row r="8499" spans="1:123" ht="24" customHeight="1" x14ac:dyDescent="0.2">
      <c r="A8499" s="292" t="str">
        <f>B8457</f>
        <v/>
      </c>
      <c r="B8499" s="293" t="str">
        <f>C8457</f>
        <v/>
      </c>
      <c r="C8499" s="104"/>
      <c r="D8499" s="104" t="s">
        <v>34</v>
      </c>
      <c r="E8499" s="105"/>
      <c r="F8499" s="295" t="s">
        <v>35</v>
      </c>
      <c r="G8499" s="294">
        <f>SUBTOTAL(9,G8462:G8498)</f>
        <v>0</v>
      </c>
    </row>
    <row r="8501" spans="1:123" ht="24" customHeight="1" x14ac:dyDescent="0.2">
      <c r="A8501" s="274" t="s">
        <v>37</v>
      </c>
      <c r="B8501" s="275"/>
      <c r="C8501" s="275"/>
      <c r="D8501" s="275"/>
      <c r="E8501" s="275"/>
      <c r="F8501" s="275"/>
      <c r="G8501" s="276"/>
    </row>
    <row r="8502" spans="1:123" ht="24" customHeight="1" x14ac:dyDescent="0.2">
      <c r="A8502" s="277" t="s">
        <v>602</v>
      </c>
      <c r="B8502" s="93" t="str">
        <f>Comitente</f>
        <v>DIRECCION PROVINCIAL DE ESPACIOS VERDES</v>
      </c>
      <c r="C8502" s="89"/>
      <c r="D8502" s="94"/>
      <c r="E8502" s="94"/>
      <c r="F8502" s="95"/>
      <c r="G8502" s="278"/>
    </row>
    <row r="8503" spans="1:123" ht="24" customHeight="1" x14ac:dyDescent="0.2">
      <c r="A8503" s="277" t="s">
        <v>603</v>
      </c>
      <c r="B8503" s="93">
        <f>Contratista</f>
        <v>0</v>
      </c>
      <c r="C8503" s="90"/>
      <c r="D8503" s="90"/>
      <c r="E8503" s="90"/>
      <c r="F8503" s="96"/>
      <c r="G8503" s="279"/>
    </row>
    <row r="8504" spans="1:123" ht="24" customHeight="1" x14ac:dyDescent="0.2">
      <c r="A8504" s="277" t="s">
        <v>24</v>
      </c>
      <c r="B8504" s="93" t="str">
        <f>Obra</f>
        <v>MANTENIMIENTO DEL ÁREA VERDE Y SISITEMA DE RIEGO DEL 
PARQUE BELGRANO E INFINITO POR DESCUBRIR - RENGLON 3</v>
      </c>
      <c r="C8504" s="90"/>
      <c r="D8504" s="90"/>
      <c r="E8504" s="90"/>
      <c r="F8504" s="96" t="s">
        <v>38</v>
      </c>
      <c r="G8504" s="280">
        <f>Fecha_Base</f>
        <v>44908</v>
      </c>
    </row>
    <row r="8505" spans="1:123" ht="24" customHeight="1" x14ac:dyDescent="0.2">
      <c r="A8505" s="281" t="s">
        <v>601</v>
      </c>
      <c r="B8505" s="91" t="str">
        <f>Ubicación</f>
        <v>CAPITAL</v>
      </c>
      <c r="C8505" s="91"/>
      <c r="D8505" s="97"/>
      <c r="E8505" s="98"/>
      <c r="G8505" s="282"/>
    </row>
    <row r="8506" spans="1:123" ht="24" customHeight="1" x14ac:dyDescent="0.2">
      <c r="A8506" s="281" t="s">
        <v>39</v>
      </c>
      <c r="B8506" s="100" t="str">
        <f>IFERROR(VALUE(LEFT(B8507,FIND(".",B8507)-1)),"")</f>
        <v/>
      </c>
      <c r="C8506" s="92" t="str">
        <f>IFERROR(VLOOKUP(B8506,Tabla_CyP,2,FALSE),"")</f>
        <v/>
      </c>
      <c r="E8506" s="98"/>
      <c r="G8506" s="282"/>
    </row>
    <row r="8507" spans="1:123" ht="24" customHeight="1" x14ac:dyDescent="0.2">
      <c r="A8507" s="281" t="s">
        <v>25</v>
      </c>
      <c r="B8507" s="101" t="str">
        <f>IFERROR(VLOOKUP(COUNTIF($A$1:A8507,"ANALISIS DE PRECIOS"),Tabla_NumeroItem,2,FALSE),"")</f>
        <v/>
      </c>
      <c r="C8507" s="92" t="str">
        <f>IFERROR(VLOOKUP(B8507,Tabla_CyP,2,FALSE),"")</f>
        <v/>
      </c>
      <c r="D8507" s="97"/>
      <c r="E8507" s="98"/>
      <c r="F8507" s="96" t="s">
        <v>26</v>
      </c>
      <c r="G8507" s="283" t="str">
        <f>IFERROR(VLOOKUP(B8507,Tabla_CyP,4,FALSE),"")</f>
        <v/>
      </c>
    </row>
    <row r="8508" spans="1:123" ht="24" customHeight="1" x14ac:dyDescent="0.2">
      <c r="A8508" s="281"/>
      <c r="B8508" s="91"/>
      <c r="D8508" s="97"/>
      <c r="E8508" s="98"/>
      <c r="G8508" s="282"/>
    </row>
    <row r="8509" spans="1:123" ht="24" customHeight="1" x14ac:dyDescent="0.2">
      <c r="A8509" s="331" t="s">
        <v>507</v>
      </c>
      <c r="B8509" s="332"/>
      <c r="C8509" s="333" t="s">
        <v>0</v>
      </c>
      <c r="D8509" s="333" t="s">
        <v>27</v>
      </c>
      <c r="E8509" s="335" t="s">
        <v>28</v>
      </c>
      <c r="F8509" s="337" t="s">
        <v>29</v>
      </c>
      <c r="G8509" s="337" t="s">
        <v>30</v>
      </c>
    </row>
    <row r="8510" spans="1:123" s="97" customFormat="1" ht="24" customHeight="1" x14ac:dyDescent="0.2">
      <c r="A8510" s="102" t="s">
        <v>508</v>
      </c>
      <c r="B8510" s="102" t="s">
        <v>509</v>
      </c>
      <c r="C8510" s="334"/>
      <c r="D8510" s="334"/>
      <c r="E8510" s="336"/>
      <c r="F8510" s="338"/>
      <c r="G8510" s="338"/>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284"/>
      <c r="B8511" s="103"/>
      <c r="C8511" s="143" t="s">
        <v>604</v>
      </c>
      <c r="D8511" s="104"/>
      <c r="E8511" s="105"/>
      <c r="F8511" s="106"/>
      <c r="G8511" s="285"/>
    </row>
    <row r="8512" spans="1:123" s="229" customFormat="1" ht="24" customHeight="1" x14ac:dyDescent="0.2">
      <c r="A8512" s="224" t="str">
        <f t="shared" ref="A8512:A8525" si="2551">IFERROR(VLOOKUP(C8512,Tabla_Insumos,4,FALSE),"")</f>
        <v/>
      </c>
      <c r="B8512" s="222" t="str">
        <f>IFERROR(VLOOKUP(C8512,Tabla_Insumos,5,FALSE),"")</f>
        <v/>
      </c>
      <c r="C8512" s="223"/>
      <c r="D8512" s="224" t="str">
        <f t="shared" ref="D8512:D8525" si="2552">IFERROR(VLOOKUP(C8512,Tabla_Insumos,2,FALSE),"")</f>
        <v/>
      </c>
      <c r="E8512" s="225"/>
      <c r="F8512" s="226">
        <f t="shared" ref="F8512:F8525" si="2553">IFERROR(VLOOKUP(C8512,Tabla_Insumos,3,FALSE),0)</f>
        <v>0</v>
      </c>
      <c r="G8512" s="286">
        <f>ROUND(E8512*F8512,2)</f>
        <v>0</v>
      </c>
    </row>
    <row r="8513" spans="1:7" s="229" customFormat="1" ht="24" customHeight="1" x14ac:dyDescent="0.2">
      <c r="A8513" s="224" t="str">
        <f t="shared" si="2551"/>
        <v/>
      </c>
      <c r="B8513" s="222" t="str">
        <f t="shared" ref="B8513:B8525" si="2554">IFERROR(VLOOKUP(C8513,Tabla_Insumos,5,FALSE),"")</f>
        <v/>
      </c>
      <c r="C8513" s="223"/>
      <c r="D8513" s="224" t="str">
        <f t="shared" si="2552"/>
        <v/>
      </c>
      <c r="E8513" s="225"/>
      <c r="F8513" s="226">
        <f t="shared" si="2553"/>
        <v>0</v>
      </c>
      <c r="G8513" s="286">
        <f t="shared" ref="G8513:G8525" si="2555">ROUND(E8513*F8513,2)</f>
        <v>0</v>
      </c>
    </row>
    <row r="8514" spans="1:7" s="229" customFormat="1" ht="24" customHeight="1" x14ac:dyDescent="0.2">
      <c r="A8514" s="224" t="str">
        <f t="shared" si="2551"/>
        <v/>
      </c>
      <c r="B8514" s="222" t="str">
        <f t="shared" si="2554"/>
        <v/>
      </c>
      <c r="C8514" s="223"/>
      <c r="D8514" s="224" t="str">
        <f t="shared" si="2552"/>
        <v/>
      </c>
      <c r="E8514" s="225"/>
      <c r="F8514" s="226">
        <f t="shared" si="2553"/>
        <v>0</v>
      </c>
      <c r="G8514" s="286">
        <f t="shared" si="2555"/>
        <v>0</v>
      </c>
    </row>
    <row r="8515" spans="1:7" s="229" customFormat="1" ht="24" customHeight="1" x14ac:dyDescent="0.2">
      <c r="A8515" s="224" t="str">
        <f t="shared" si="2551"/>
        <v/>
      </c>
      <c r="B8515" s="222" t="str">
        <f t="shared" si="2554"/>
        <v/>
      </c>
      <c r="C8515" s="223"/>
      <c r="D8515" s="224" t="str">
        <f t="shared" si="2552"/>
        <v/>
      </c>
      <c r="E8515" s="225"/>
      <c r="F8515" s="226">
        <f t="shared" si="2553"/>
        <v>0</v>
      </c>
      <c r="G8515" s="286">
        <f t="shared" si="2555"/>
        <v>0</v>
      </c>
    </row>
    <row r="8516" spans="1:7" s="229" customFormat="1" ht="24" customHeight="1" x14ac:dyDescent="0.2">
      <c r="A8516" s="224" t="str">
        <f t="shared" si="2551"/>
        <v/>
      </c>
      <c r="B8516" s="222" t="str">
        <f t="shared" si="2554"/>
        <v/>
      </c>
      <c r="C8516" s="223"/>
      <c r="D8516" s="224" t="str">
        <f t="shared" si="2552"/>
        <v/>
      </c>
      <c r="E8516" s="225"/>
      <c r="F8516" s="226">
        <f t="shared" si="2553"/>
        <v>0</v>
      </c>
      <c r="G8516" s="286">
        <f t="shared" si="2555"/>
        <v>0</v>
      </c>
    </row>
    <row r="8517" spans="1:7" s="229" customFormat="1" ht="24" customHeight="1" x14ac:dyDescent="0.2">
      <c r="A8517" s="224" t="str">
        <f t="shared" si="2551"/>
        <v/>
      </c>
      <c r="B8517" s="222" t="str">
        <f t="shared" si="2554"/>
        <v/>
      </c>
      <c r="C8517" s="223"/>
      <c r="D8517" s="224" t="str">
        <f t="shared" si="2552"/>
        <v/>
      </c>
      <c r="E8517" s="225"/>
      <c r="F8517" s="226">
        <f t="shared" si="2553"/>
        <v>0</v>
      </c>
      <c r="G8517" s="286">
        <f t="shared" si="2555"/>
        <v>0</v>
      </c>
    </row>
    <row r="8518" spans="1:7" s="229" customFormat="1" ht="24" customHeight="1" x14ac:dyDescent="0.2">
      <c r="A8518" s="224" t="str">
        <f t="shared" si="2551"/>
        <v/>
      </c>
      <c r="B8518" s="222" t="str">
        <f t="shared" si="2554"/>
        <v/>
      </c>
      <c r="C8518" s="223"/>
      <c r="D8518" s="224" t="str">
        <f t="shared" si="2552"/>
        <v/>
      </c>
      <c r="E8518" s="225"/>
      <c r="F8518" s="226">
        <f t="shared" si="2553"/>
        <v>0</v>
      </c>
      <c r="G8518" s="286">
        <f t="shared" si="2555"/>
        <v>0</v>
      </c>
    </row>
    <row r="8519" spans="1:7" s="229" customFormat="1" ht="24" customHeight="1" x14ac:dyDescent="0.2">
      <c r="A8519" s="224" t="str">
        <f t="shared" si="2551"/>
        <v/>
      </c>
      <c r="B8519" s="222" t="str">
        <f t="shared" si="2554"/>
        <v/>
      </c>
      <c r="C8519" s="223"/>
      <c r="D8519" s="224" t="str">
        <f t="shared" si="2552"/>
        <v/>
      </c>
      <c r="E8519" s="225"/>
      <c r="F8519" s="226">
        <f t="shared" si="2553"/>
        <v>0</v>
      </c>
      <c r="G8519" s="286">
        <f t="shared" si="2555"/>
        <v>0</v>
      </c>
    </row>
    <row r="8520" spans="1:7" s="229" customFormat="1" ht="24" customHeight="1" x14ac:dyDescent="0.2">
      <c r="A8520" s="224" t="str">
        <f t="shared" si="2551"/>
        <v/>
      </c>
      <c r="B8520" s="222" t="str">
        <f t="shared" si="2554"/>
        <v/>
      </c>
      <c r="C8520" s="223"/>
      <c r="D8520" s="224" t="str">
        <f t="shared" si="2552"/>
        <v/>
      </c>
      <c r="E8520" s="225"/>
      <c r="F8520" s="226">
        <f t="shared" si="2553"/>
        <v>0</v>
      </c>
      <c r="G8520" s="286">
        <f t="shared" si="2555"/>
        <v>0</v>
      </c>
    </row>
    <row r="8521" spans="1:7" s="229" customFormat="1" ht="24" customHeight="1" x14ac:dyDescent="0.2">
      <c r="A8521" s="224" t="str">
        <f t="shared" si="2551"/>
        <v/>
      </c>
      <c r="B8521" s="222" t="str">
        <f t="shared" si="2554"/>
        <v/>
      </c>
      <c r="C8521" s="223"/>
      <c r="D8521" s="224" t="str">
        <f t="shared" si="2552"/>
        <v/>
      </c>
      <c r="E8521" s="225"/>
      <c r="F8521" s="226">
        <f t="shared" si="2553"/>
        <v>0</v>
      </c>
      <c r="G8521" s="286">
        <f t="shared" si="2555"/>
        <v>0</v>
      </c>
    </row>
    <row r="8522" spans="1:7" s="229" customFormat="1" ht="24" customHeight="1" x14ac:dyDescent="0.2">
      <c r="A8522" s="224" t="str">
        <f t="shared" si="2551"/>
        <v/>
      </c>
      <c r="B8522" s="222" t="str">
        <f t="shared" si="2554"/>
        <v/>
      </c>
      <c r="C8522" s="223"/>
      <c r="D8522" s="224" t="str">
        <f t="shared" si="2552"/>
        <v/>
      </c>
      <c r="E8522" s="225"/>
      <c r="F8522" s="226">
        <f t="shared" si="2553"/>
        <v>0</v>
      </c>
      <c r="G8522" s="286">
        <f t="shared" si="2555"/>
        <v>0</v>
      </c>
    </row>
    <row r="8523" spans="1:7" s="229" customFormat="1" ht="24" customHeight="1" x14ac:dyDescent="0.2">
      <c r="A8523" s="224" t="str">
        <f t="shared" si="2551"/>
        <v/>
      </c>
      <c r="B8523" s="222" t="str">
        <f t="shared" si="2554"/>
        <v/>
      </c>
      <c r="C8523" s="223"/>
      <c r="D8523" s="224" t="str">
        <f t="shared" si="2552"/>
        <v/>
      </c>
      <c r="E8523" s="225"/>
      <c r="F8523" s="226">
        <f t="shared" si="2553"/>
        <v>0</v>
      </c>
      <c r="G8523" s="286">
        <f t="shared" si="2555"/>
        <v>0</v>
      </c>
    </row>
    <row r="8524" spans="1:7" s="229" customFormat="1" ht="24" customHeight="1" x14ac:dyDescent="0.2">
      <c r="A8524" s="224" t="str">
        <f t="shared" si="2551"/>
        <v/>
      </c>
      <c r="B8524" s="222" t="str">
        <f t="shared" si="2554"/>
        <v/>
      </c>
      <c r="C8524" s="223"/>
      <c r="D8524" s="224" t="str">
        <f t="shared" si="2552"/>
        <v/>
      </c>
      <c r="E8524" s="225"/>
      <c r="F8524" s="226">
        <f t="shared" si="2553"/>
        <v>0</v>
      </c>
      <c r="G8524" s="286">
        <f t="shared" si="2555"/>
        <v>0</v>
      </c>
    </row>
    <row r="8525" spans="1:7" s="229" customFormat="1" ht="24" customHeight="1" x14ac:dyDescent="0.2">
      <c r="A8525" s="224" t="str">
        <f t="shared" si="2551"/>
        <v/>
      </c>
      <c r="B8525" s="222" t="str">
        <f t="shared" si="2554"/>
        <v/>
      </c>
      <c r="C8525" s="223"/>
      <c r="D8525" s="224" t="str">
        <f t="shared" si="2552"/>
        <v/>
      </c>
      <c r="E8525" s="225"/>
      <c r="F8525" s="227">
        <f t="shared" si="2553"/>
        <v>0</v>
      </c>
      <c r="G8525" s="286">
        <f t="shared" si="2555"/>
        <v>0</v>
      </c>
    </row>
    <row r="8526" spans="1:7" ht="24" customHeight="1" x14ac:dyDescent="0.2">
      <c r="A8526" s="287"/>
      <c r="D8526" s="97"/>
      <c r="E8526" s="98"/>
      <c r="F8526" s="273" t="s">
        <v>31</v>
      </c>
      <c r="G8526" s="288">
        <f>SUBTOTAL(9,G8512:G8525)</f>
        <v>0</v>
      </c>
    </row>
    <row r="8527" spans="1:7" ht="24" customHeight="1" x14ac:dyDescent="0.2">
      <c r="A8527" s="287"/>
      <c r="C8527" s="107" t="s">
        <v>605</v>
      </c>
      <c r="D8527" s="97"/>
      <c r="E8527" s="98"/>
      <c r="G8527" s="289"/>
    </row>
    <row r="8528" spans="1:7" s="229" customFormat="1" ht="24" customHeight="1" x14ac:dyDescent="0.2">
      <c r="A8528" s="224" t="str">
        <f t="shared" ref="A8528:A8535" si="2556">IFERROR(VLOOKUP(C8528,Tabla_Insumos,4,FALSE),"")</f>
        <v/>
      </c>
      <c r="B8528" s="222">
        <f t="shared" ref="B8528:B8535" si="2557">IFERROR(VLOOKUP(A8528,Tabla_Indices,5,FALSE),"")</f>
        <v>0</v>
      </c>
      <c r="C8528" s="223"/>
      <c r="D8528" s="224" t="str">
        <f t="shared" ref="D8528:D8535" si="2558">IFERROR(VLOOKUP(C8528,Tabla_Insumos,2,FALSE),"")</f>
        <v/>
      </c>
      <c r="E8528" s="225"/>
      <c r="F8528" s="228">
        <f t="shared" ref="F8528:F8535" si="2559">IFERROR(VLOOKUP(C8528,Tabla_Insumos,3,FALSE),0)</f>
        <v>0</v>
      </c>
      <c r="G8528" s="286">
        <f>ROUND(E8528*F8528,2)</f>
        <v>0</v>
      </c>
    </row>
    <row r="8529" spans="1:7" s="229" customFormat="1" ht="24" customHeight="1" x14ac:dyDescent="0.2">
      <c r="A8529" s="224" t="str">
        <f t="shared" si="2556"/>
        <v/>
      </c>
      <c r="B8529" s="222">
        <f t="shared" si="2557"/>
        <v>0</v>
      </c>
      <c r="C8529" s="223"/>
      <c r="D8529" s="224" t="str">
        <f t="shared" si="2558"/>
        <v/>
      </c>
      <c r="E8529" s="225"/>
      <c r="F8529" s="228">
        <f t="shared" si="2559"/>
        <v>0</v>
      </c>
      <c r="G8529" s="286">
        <f>ROUND(E8529*F8529,2)</f>
        <v>0</v>
      </c>
    </row>
    <row r="8530" spans="1:7" s="229" customFormat="1" ht="24" customHeight="1" x14ac:dyDescent="0.2">
      <c r="A8530" s="224" t="str">
        <f t="shared" si="2556"/>
        <v/>
      </c>
      <c r="B8530" s="222">
        <f t="shared" si="2557"/>
        <v>0</v>
      </c>
      <c r="C8530" s="223"/>
      <c r="D8530" s="224" t="str">
        <f t="shared" si="2558"/>
        <v/>
      </c>
      <c r="E8530" s="225"/>
      <c r="F8530" s="228">
        <f t="shared" si="2559"/>
        <v>0</v>
      </c>
      <c r="G8530" s="286">
        <f t="shared" ref="G8530:G8535" si="2560">ROUND(E8530*F8530,2)</f>
        <v>0</v>
      </c>
    </row>
    <row r="8531" spans="1:7" s="229" customFormat="1" ht="24" customHeight="1" x14ac:dyDescent="0.2">
      <c r="A8531" s="224" t="str">
        <f t="shared" si="2556"/>
        <v/>
      </c>
      <c r="B8531" s="222">
        <f t="shared" si="2557"/>
        <v>0</v>
      </c>
      <c r="C8531" s="223"/>
      <c r="D8531" s="224" t="str">
        <f t="shared" si="2558"/>
        <v/>
      </c>
      <c r="E8531" s="225"/>
      <c r="F8531" s="228">
        <f t="shared" si="2559"/>
        <v>0</v>
      </c>
      <c r="G8531" s="286">
        <f t="shared" si="2560"/>
        <v>0</v>
      </c>
    </row>
    <row r="8532" spans="1:7" s="229" customFormat="1" ht="24" customHeight="1" x14ac:dyDescent="0.2">
      <c r="A8532" s="224" t="str">
        <f t="shared" si="2556"/>
        <v/>
      </c>
      <c r="B8532" s="222">
        <f t="shared" si="2557"/>
        <v>0</v>
      </c>
      <c r="C8532" s="223"/>
      <c r="D8532" s="224" t="str">
        <f t="shared" si="2558"/>
        <v/>
      </c>
      <c r="E8532" s="225"/>
      <c r="F8532" s="226">
        <f t="shared" si="2559"/>
        <v>0</v>
      </c>
      <c r="G8532" s="286">
        <f t="shared" si="2560"/>
        <v>0</v>
      </c>
    </row>
    <row r="8533" spans="1:7" s="229" customFormat="1" ht="24" customHeight="1" x14ac:dyDescent="0.2">
      <c r="A8533" s="224" t="str">
        <f t="shared" si="2556"/>
        <v/>
      </c>
      <c r="B8533" s="222">
        <f t="shared" si="2557"/>
        <v>0</v>
      </c>
      <c r="C8533" s="223"/>
      <c r="D8533" s="224" t="str">
        <f t="shared" si="2558"/>
        <v/>
      </c>
      <c r="E8533" s="225"/>
      <c r="F8533" s="226">
        <f t="shared" si="2559"/>
        <v>0</v>
      </c>
      <c r="G8533" s="286">
        <f t="shared" si="2560"/>
        <v>0</v>
      </c>
    </row>
    <row r="8534" spans="1:7" s="229" customFormat="1" ht="24" customHeight="1" x14ac:dyDescent="0.2">
      <c r="A8534" s="224" t="str">
        <f t="shared" si="2556"/>
        <v/>
      </c>
      <c r="B8534" s="222">
        <f t="shared" si="2557"/>
        <v>0</v>
      </c>
      <c r="C8534" s="223"/>
      <c r="D8534" s="224" t="str">
        <f t="shared" si="2558"/>
        <v/>
      </c>
      <c r="E8534" s="225"/>
      <c r="F8534" s="226">
        <f t="shared" si="2559"/>
        <v>0</v>
      </c>
      <c r="G8534" s="286">
        <f t="shared" si="2560"/>
        <v>0</v>
      </c>
    </row>
    <row r="8535" spans="1:7" s="229" customFormat="1" ht="24" customHeight="1" x14ac:dyDescent="0.2">
      <c r="A8535" s="224" t="str">
        <f t="shared" si="2556"/>
        <v/>
      </c>
      <c r="B8535" s="222">
        <f t="shared" si="2557"/>
        <v>0</v>
      </c>
      <c r="C8535" s="223"/>
      <c r="D8535" s="224" t="str">
        <f t="shared" si="2558"/>
        <v/>
      </c>
      <c r="E8535" s="225"/>
      <c r="F8535" s="226">
        <f t="shared" si="2559"/>
        <v>0</v>
      </c>
      <c r="G8535" s="286">
        <f t="shared" si="2560"/>
        <v>0</v>
      </c>
    </row>
    <row r="8536" spans="1:7" ht="24" customHeight="1" x14ac:dyDescent="0.2">
      <c r="A8536" s="287"/>
      <c r="D8536" s="97"/>
      <c r="E8536" s="98"/>
      <c r="F8536" s="273" t="s">
        <v>32</v>
      </c>
      <c r="G8536" s="288">
        <f>SUBTOTAL(9,G8528:G8535)</f>
        <v>0</v>
      </c>
    </row>
    <row r="8537" spans="1:7" ht="24" customHeight="1" x14ac:dyDescent="0.2">
      <c r="A8537" s="287"/>
      <c r="C8537" s="107" t="s">
        <v>606</v>
      </c>
      <c r="D8537" s="97"/>
      <c r="E8537" s="98"/>
      <c r="G8537" s="289"/>
    </row>
    <row r="8538" spans="1:7" s="229" customFormat="1" ht="24" customHeight="1" x14ac:dyDescent="0.2">
      <c r="A8538" s="224" t="str">
        <f t="shared" ref="A8538:A8546" si="2561">IFERROR(VLOOKUP(C8538,Tabla_Insumos,4,FALSE),"")</f>
        <v/>
      </c>
      <c r="B8538" s="222" t="str">
        <f t="shared" ref="B8538:B8546" si="2562">IFERROR(VLOOKUP(C8538,Tabla_Insumos,5,FALSE),"")</f>
        <v/>
      </c>
      <c r="C8538" s="223"/>
      <c r="D8538" s="224" t="str">
        <f t="shared" ref="D8538:D8546" si="2563">IFERROR(VLOOKUP(C8538,Tabla_Insumos,2,FALSE),"")</f>
        <v/>
      </c>
      <c r="E8538" s="225"/>
      <c r="F8538" s="226">
        <f t="shared" ref="F8538:F8546" si="2564">IFERROR(VLOOKUP(C8538,Tabla_Insumos,3,FALSE),0)</f>
        <v>0</v>
      </c>
      <c r="G8538" s="286">
        <f t="shared" ref="G8538:G8546" si="2565">ROUND(E8538*F8538,2)</f>
        <v>0</v>
      </c>
    </row>
    <row r="8539" spans="1:7" s="229" customFormat="1" ht="24" customHeight="1" x14ac:dyDescent="0.2">
      <c r="A8539" s="224" t="str">
        <f t="shared" si="2561"/>
        <v/>
      </c>
      <c r="B8539" s="222" t="str">
        <f t="shared" si="2562"/>
        <v/>
      </c>
      <c r="C8539" s="223"/>
      <c r="D8539" s="224" t="str">
        <f t="shared" si="2563"/>
        <v/>
      </c>
      <c r="E8539" s="225"/>
      <c r="F8539" s="226">
        <f t="shared" si="2564"/>
        <v>0</v>
      </c>
      <c r="G8539" s="286">
        <f t="shared" si="2565"/>
        <v>0</v>
      </c>
    </row>
    <row r="8540" spans="1:7" s="229" customFormat="1" ht="24" customHeight="1" x14ac:dyDescent="0.2">
      <c r="A8540" s="224" t="str">
        <f t="shared" si="2561"/>
        <v/>
      </c>
      <c r="B8540" s="222" t="str">
        <f t="shared" si="2562"/>
        <v/>
      </c>
      <c r="C8540" s="223"/>
      <c r="D8540" s="224" t="str">
        <f t="shared" si="2563"/>
        <v/>
      </c>
      <c r="E8540" s="225"/>
      <c r="F8540" s="226">
        <f t="shared" si="2564"/>
        <v>0</v>
      </c>
      <c r="G8540" s="286">
        <f t="shared" si="2565"/>
        <v>0</v>
      </c>
    </row>
    <row r="8541" spans="1:7" s="229" customFormat="1" ht="24" customHeight="1" x14ac:dyDescent="0.2">
      <c r="A8541" s="224" t="str">
        <f t="shared" si="2561"/>
        <v/>
      </c>
      <c r="B8541" s="222" t="str">
        <f t="shared" si="2562"/>
        <v/>
      </c>
      <c r="C8541" s="223"/>
      <c r="D8541" s="224" t="str">
        <f t="shared" si="2563"/>
        <v/>
      </c>
      <c r="E8541" s="225"/>
      <c r="F8541" s="226">
        <f t="shared" si="2564"/>
        <v>0</v>
      </c>
      <c r="G8541" s="286">
        <f t="shared" si="2565"/>
        <v>0</v>
      </c>
    </row>
    <row r="8542" spans="1:7" s="229" customFormat="1" ht="24" customHeight="1" x14ac:dyDescent="0.2">
      <c r="A8542" s="224" t="str">
        <f t="shared" si="2561"/>
        <v/>
      </c>
      <c r="B8542" s="222" t="str">
        <f t="shared" si="2562"/>
        <v/>
      </c>
      <c r="C8542" s="223"/>
      <c r="D8542" s="224" t="str">
        <f t="shared" si="2563"/>
        <v/>
      </c>
      <c r="E8542" s="225"/>
      <c r="F8542" s="226">
        <f t="shared" si="2564"/>
        <v>0</v>
      </c>
      <c r="G8542" s="286">
        <f t="shared" si="2565"/>
        <v>0</v>
      </c>
    </row>
    <row r="8543" spans="1:7" s="229" customFormat="1" ht="24" customHeight="1" x14ac:dyDescent="0.2">
      <c r="A8543" s="224" t="str">
        <f t="shared" si="2561"/>
        <v/>
      </c>
      <c r="B8543" s="222" t="str">
        <f t="shared" si="2562"/>
        <v/>
      </c>
      <c r="C8543" s="223"/>
      <c r="D8543" s="224" t="str">
        <f t="shared" si="2563"/>
        <v/>
      </c>
      <c r="E8543" s="225"/>
      <c r="F8543" s="226">
        <f t="shared" si="2564"/>
        <v>0</v>
      </c>
      <c r="G8543" s="286">
        <f t="shared" si="2565"/>
        <v>0</v>
      </c>
    </row>
    <row r="8544" spans="1:7" s="229" customFormat="1" ht="24" customHeight="1" x14ac:dyDescent="0.2">
      <c r="A8544" s="224" t="str">
        <f t="shared" si="2561"/>
        <v/>
      </c>
      <c r="B8544" s="222" t="str">
        <f t="shared" si="2562"/>
        <v/>
      </c>
      <c r="C8544" s="223"/>
      <c r="D8544" s="224" t="str">
        <f t="shared" si="2563"/>
        <v/>
      </c>
      <c r="E8544" s="225"/>
      <c r="F8544" s="226">
        <f t="shared" si="2564"/>
        <v>0</v>
      </c>
      <c r="G8544" s="286">
        <f t="shared" si="2565"/>
        <v>0</v>
      </c>
    </row>
    <row r="8545" spans="1:123" s="229" customFormat="1" ht="24" customHeight="1" x14ac:dyDescent="0.2">
      <c r="A8545" s="224" t="str">
        <f t="shared" si="2561"/>
        <v/>
      </c>
      <c r="B8545" s="222" t="str">
        <f t="shared" si="2562"/>
        <v/>
      </c>
      <c r="C8545" s="223"/>
      <c r="D8545" s="224" t="str">
        <f t="shared" si="2563"/>
        <v/>
      </c>
      <c r="E8545" s="225"/>
      <c r="F8545" s="226">
        <f t="shared" si="2564"/>
        <v>0</v>
      </c>
      <c r="G8545" s="286">
        <f t="shared" si="2565"/>
        <v>0</v>
      </c>
    </row>
    <row r="8546" spans="1:123" s="229" customFormat="1" ht="24" customHeight="1" x14ac:dyDescent="0.2">
      <c r="A8546" s="224" t="str">
        <f t="shared" si="2561"/>
        <v/>
      </c>
      <c r="B8546" s="222" t="str">
        <f t="shared" si="2562"/>
        <v/>
      </c>
      <c r="C8546" s="223"/>
      <c r="D8546" s="224" t="str">
        <f t="shared" si="2563"/>
        <v/>
      </c>
      <c r="E8546" s="225"/>
      <c r="F8546" s="226">
        <f t="shared" si="2564"/>
        <v>0</v>
      </c>
      <c r="G8546" s="286">
        <f t="shared" si="2565"/>
        <v>0</v>
      </c>
    </row>
    <row r="8547" spans="1:123" ht="24" customHeight="1" x14ac:dyDescent="0.2">
      <c r="A8547" s="290"/>
      <c r="B8547" s="97"/>
      <c r="D8547" s="97"/>
      <c r="E8547" s="98"/>
      <c r="F8547" s="273" t="s">
        <v>33</v>
      </c>
      <c r="G8547" s="288">
        <f>SUBTOTAL(9,G8538:G8546)</f>
        <v>0</v>
      </c>
    </row>
    <row r="8548" spans="1:123" ht="24" customHeight="1" x14ac:dyDescent="0.2">
      <c r="A8548" s="291"/>
      <c r="B8548" s="97"/>
      <c r="D8548" s="97"/>
      <c r="E8548" s="98"/>
      <c r="G8548" s="289"/>
    </row>
    <row r="8549" spans="1:123" ht="24" customHeight="1" x14ac:dyDescent="0.2">
      <c r="A8549" s="292" t="str">
        <f>B8507</f>
        <v/>
      </c>
      <c r="B8549" s="293" t="str">
        <f>C8507</f>
        <v/>
      </c>
      <c r="C8549" s="104"/>
      <c r="D8549" s="104" t="s">
        <v>34</v>
      </c>
      <c r="E8549" s="105"/>
      <c r="F8549" s="295" t="s">
        <v>35</v>
      </c>
      <c r="G8549" s="294">
        <f>SUBTOTAL(9,G8512:G8548)</f>
        <v>0</v>
      </c>
    </row>
    <row r="8551" spans="1:123" ht="24" customHeight="1" x14ac:dyDescent="0.2">
      <c r="A8551" s="274" t="s">
        <v>37</v>
      </c>
      <c r="B8551" s="275"/>
      <c r="C8551" s="275"/>
      <c r="D8551" s="275"/>
      <c r="E8551" s="275"/>
      <c r="F8551" s="275"/>
      <c r="G8551" s="276"/>
    </row>
    <row r="8552" spans="1:123" ht="24" customHeight="1" x14ac:dyDescent="0.2">
      <c r="A8552" s="277" t="s">
        <v>602</v>
      </c>
      <c r="B8552" s="93" t="str">
        <f>Comitente</f>
        <v>DIRECCION PROVINCIAL DE ESPACIOS VERDES</v>
      </c>
      <c r="C8552" s="89"/>
      <c r="D8552" s="94"/>
      <c r="E8552" s="94"/>
      <c r="F8552" s="95"/>
      <c r="G8552" s="278"/>
    </row>
    <row r="8553" spans="1:123" ht="24" customHeight="1" x14ac:dyDescent="0.2">
      <c r="A8553" s="277" t="s">
        <v>603</v>
      </c>
      <c r="B8553" s="93">
        <f>Contratista</f>
        <v>0</v>
      </c>
      <c r="C8553" s="90"/>
      <c r="D8553" s="90"/>
      <c r="E8553" s="90"/>
      <c r="F8553" s="96"/>
      <c r="G8553" s="279"/>
    </row>
    <row r="8554" spans="1:123" ht="24" customHeight="1" x14ac:dyDescent="0.2">
      <c r="A8554" s="277" t="s">
        <v>24</v>
      </c>
      <c r="B8554" s="93" t="str">
        <f>Obra</f>
        <v>MANTENIMIENTO DEL ÁREA VERDE Y SISITEMA DE RIEGO DEL 
PARQUE BELGRANO E INFINITO POR DESCUBRIR - RENGLON 3</v>
      </c>
      <c r="C8554" s="90"/>
      <c r="D8554" s="90"/>
      <c r="E8554" s="90"/>
      <c r="F8554" s="96" t="s">
        <v>38</v>
      </c>
      <c r="G8554" s="280">
        <f>Fecha_Base</f>
        <v>44908</v>
      </c>
    </row>
    <row r="8555" spans="1:123" ht="24" customHeight="1" x14ac:dyDescent="0.2">
      <c r="A8555" s="281" t="s">
        <v>601</v>
      </c>
      <c r="B8555" s="91" t="str">
        <f>Ubicación</f>
        <v>CAPITAL</v>
      </c>
      <c r="C8555" s="91"/>
      <c r="D8555" s="97"/>
      <c r="E8555" s="98"/>
      <c r="G8555" s="282"/>
    </row>
    <row r="8556" spans="1:123" ht="24" customHeight="1" x14ac:dyDescent="0.2">
      <c r="A8556" s="281" t="s">
        <v>39</v>
      </c>
      <c r="B8556" s="100" t="str">
        <f>IFERROR(VALUE(LEFT(B8557,FIND(".",B8557)-1)),"")</f>
        <v/>
      </c>
      <c r="C8556" s="92" t="str">
        <f>IFERROR(VLOOKUP(B8556,Tabla_CyP,2,FALSE),"")</f>
        <v/>
      </c>
      <c r="E8556" s="98"/>
      <c r="G8556" s="282"/>
    </row>
    <row r="8557" spans="1:123" ht="24" customHeight="1" x14ac:dyDescent="0.2">
      <c r="A8557" s="281" t="s">
        <v>25</v>
      </c>
      <c r="B8557" s="101" t="str">
        <f>IFERROR(VLOOKUP(COUNTIF($A$1:A8557,"ANALISIS DE PRECIOS"),Tabla_NumeroItem,2,FALSE),"")</f>
        <v/>
      </c>
      <c r="C8557" s="92" t="str">
        <f>IFERROR(VLOOKUP(B8557,Tabla_CyP,2,FALSE),"")</f>
        <v/>
      </c>
      <c r="D8557" s="97"/>
      <c r="E8557" s="98"/>
      <c r="F8557" s="96" t="s">
        <v>26</v>
      </c>
      <c r="G8557" s="283" t="str">
        <f>IFERROR(VLOOKUP(B8557,Tabla_CyP,4,FALSE),"")</f>
        <v/>
      </c>
    </row>
    <row r="8558" spans="1:123" ht="24" customHeight="1" x14ac:dyDescent="0.2">
      <c r="A8558" s="281"/>
      <c r="B8558" s="91"/>
      <c r="D8558" s="97"/>
      <c r="E8558" s="98"/>
      <c r="G8558" s="282"/>
    </row>
    <row r="8559" spans="1:123" ht="24" customHeight="1" x14ac:dyDescent="0.2">
      <c r="A8559" s="331" t="s">
        <v>507</v>
      </c>
      <c r="B8559" s="332"/>
      <c r="C8559" s="333" t="s">
        <v>0</v>
      </c>
      <c r="D8559" s="333" t="s">
        <v>27</v>
      </c>
      <c r="E8559" s="335" t="s">
        <v>28</v>
      </c>
      <c r="F8559" s="337" t="s">
        <v>29</v>
      </c>
      <c r="G8559" s="337" t="s">
        <v>30</v>
      </c>
    </row>
    <row r="8560" spans="1:123" s="97" customFormat="1" ht="24" customHeight="1" x14ac:dyDescent="0.2">
      <c r="A8560" s="102" t="s">
        <v>508</v>
      </c>
      <c r="B8560" s="102" t="s">
        <v>509</v>
      </c>
      <c r="C8560" s="334"/>
      <c r="D8560" s="334"/>
      <c r="E8560" s="336"/>
      <c r="F8560" s="338"/>
      <c r="G8560" s="338"/>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284"/>
      <c r="B8561" s="103"/>
      <c r="C8561" s="143" t="s">
        <v>604</v>
      </c>
      <c r="D8561" s="104"/>
      <c r="E8561" s="105"/>
      <c r="F8561" s="106"/>
      <c r="G8561" s="285"/>
    </row>
    <row r="8562" spans="1:7" s="229" customFormat="1" ht="24" customHeight="1" x14ac:dyDescent="0.2">
      <c r="A8562" s="224" t="str">
        <f t="shared" ref="A8562:A8575" si="2566">IFERROR(VLOOKUP(C8562,Tabla_Insumos,4,FALSE),"")</f>
        <v/>
      </c>
      <c r="B8562" s="222" t="str">
        <f>IFERROR(VLOOKUP(C8562,Tabla_Insumos,5,FALSE),"")</f>
        <v/>
      </c>
      <c r="C8562" s="223"/>
      <c r="D8562" s="224" t="str">
        <f t="shared" ref="D8562:D8575" si="2567">IFERROR(VLOOKUP(C8562,Tabla_Insumos,2,FALSE),"")</f>
        <v/>
      </c>
      <c r="E8562" s="225"/>
      <c r="F8562" s="226">
        <f t="shared" ref="F8562:F8575" si="2568">IFERROR(VLOOKUP(C8562,Tabla_Insumos,3,FALSE),0)</f>
        <v>0</v>
      </c>
      <c r="G8562" s="286">
        <f>ROUND(E8562*F8562,2)</f>
        <v>0</v>
      </c>
    </row>
    <row r="8563" spans="1:7" s="229" customFormat="1" ht="24" customHeight="1" x14ac:dyDescent="0.2">
      <c r="A8563" s="224" t="str">
        <f t="shared" si="2566"/>
        <v/>
      </c>
      <c r="B8563" s="222" t="str">
        <f t="shared" ref="B8563:B8575" si="2569">IFERROR(VLOOKUP(C8563,Tabla_Insumos,5,FALSE),"")</f>
        <v/>
      </c>
      <c r="C8563" s="223"/>
      <c r="D8563" s="224" t="str">
        <f t="shared" si="2567"/>
        <v/>
      </c>
      <c r="E8563" s="225"/>
      <c r="F8563" s="226">
        <f t="shared" si="2568"/>
        <v>0</v>
      </c>
      <c r="G8563" s="286">
        <f t="shared" ref="G8563:G8575" si="2570">ROUND(E8563*F8563,2)</f>
        <v>0</v>
      </c>
    </row>
    <row r="8564" spans="1:7" s="229" customFormat="1" ht="24" customHeight="1" x14ac:dyDescent="0.2">
      <c r="A8564" s="224" t="str">
        <f t="shared" si="2566"/>
        <v/>
      </c>
      <c r="B8564" s="222" t="str">
        <f t="shared" si="2569"/>
        <v/>
      </c>
      <c r="C8564" s="223"/>
      <c r="D8564" s="224" t="str">
        <f t="shared" si="2567"/>
        <v/>
      </c>
      <c r="E8564" s="225"/>
      <c r="F8564" s="226">
        <f t="shared" si="2568"/>
        <v>0</v>
      </c>
      <c r="G8564" s="286">
        <f t="shared" si="2570"/>
        <v>0</v>
      </c>
    </row>
    <row r="8565" spans="1:7" s="229" customFormat="1" ht="24" customHeight="1" x14ac:dyDescent="0.2">
      <c r="A8565" s="224" t="str">
        <f t="shared" si="2566"/>
        <v/>
      </c>
      <c r="B8565" s="222" t="str">
        <f t="shared" si="2569"/>
        <v/>
      </c>
      <c r="C8565" s="223"/>
      <c r="D8565" s="224" t="str">
        <f t="shared" si="2567"/>
        <v/>
      </c>
      <c r="E8565" s="225"/>
      <c r="F8565" s="226">
        <f t="shared" si="2568"/>
        <v>0</v>
      </c>
      <c r="G8565" s="286">
        <f t="shared" si="2570"/>
        <v>0</v>
      </c>
    </row>
    <row r="8566" spans="1:7" s="229" customFormat="1" ht="24" customHeight="1" x14ac:dyDescent="0.2">
      <c r="A8566" s="224" t="str">
        <f t="shared" si="2566"/>
        <v/>
      </c>
      <c r="B8566" s="222" t="str">
        <f t="shared" si="2569"/>
        <v/>
      </c>
      <c r="C8566" s="223"/>
      <c r="D8566" s="224" t="str">
        <f t="shared" si="2567"/>
        <v/>
      </c>
      <c r="E8566" s="225"/>
      <c r="F8566" s="226">
        <f t="shared" si="2568"/>
        <v>0</v>
      </c>
      <c r="G8566" s="286">
        <f t="shared" si="2570"/>
        <v>0</v>
      </c>
    </row>
    <row r="8567" spans="1:7" s="229" customFormat="1" ht="24" customHeight="1" x14ac:dyDescent="0.2">
      <c r="A8567" s="224" t="str">
        <f t="shared" si="2566"/>
        <v/>
      </c>
      <c r="B8567" s="222" t="str">
        <f t="shared" si="2569"/>
        <v/>
      </c>
      <c r="C8567" s="223"/>
      <c r="D8567" s="224" t="str">
        <f t="shared" si="2567"/>
        <v/>
      </c>
      <c r="E8567" s="225"/>
      <c r="F8567" s="226">
        <f t="shared" si="2568"/>
        <v>0</v>
      </c>
      <c r="G8567" s="286">
        <f t="shared" si="2570"/>
        <v>0</v>
      </c>
    </row>
    <row r="8568" spans="1:7" s="229" customFormat="1" ht="24" customHeight="1" x14ac:dyDescent="0.2">
      <c r="A8568" s="224" t="str">
        <f t="shared" si="2566"/>
        <v/>
      </c>
      <c r="B8568" s="222" t="str">
        <f t="shared" si="2569"/>
        <v/>
      </c>
      <c r="C8568" s="223"/>
      <c r="D8568" s="224" t="str">
        <f t="shared" si="2567"/>
        <v/>
      </c>
      <c r="E8568" s="225"/>
      <c r="F8568" s="226">
        <f t="shared" si="2568"/>
        <v>0</v>
      </c>
      <c r="G8568" s="286">
        <f t="shared" si="2570"/>
        <v>0</v>
      </c>
    </row>
    <row r="8569" spans="1:7" s="229" customFormat="1" ht="24" customHeight="1" x14ac:dyDescent="0.2">
      <c r="A8569" s="224" t="str">
        <f t="shared" si="2566"/>
        <v/>
      </c>
      <c r="B8569" s="222" t="str">
        <f t="shared" si="2569"/>
        <v/>
      </c>
      <c r="C8569" s="223"/>
      <c r="D8569" s="224" t="str">
        <f t="shared" si="2567"/>
        <v/>
      </c>
      <c r="E8569" s="225"/>
      <c r="F8569" s="226">
        <f t="shared" si="2568"/>
        <v>0</v>
      </c>
      <c r="G8569" s="286">
        <f t="shared" si="2570"/>
        <v>0</v>
      </c>
    </row>
    <row r="8570" spans="1:7" s="229" customFormat="1" ht="24" customHeight="1" x14ac:dyDescent="0.2">
      <c r="A8570" s="224" t="str">
        <f t="shared" si="2566"/>
        <v/>
      </c>
      <c r="B8570" s="222" t="str">
        <f t="shared" si="2569"/>
        <v/>
      </c>
      <c r="C8570" s="223"/>
      <c r="D8570" s="224" t="str">
        <f t="shared" si="2567"/>
        <v/>
      </c>
      <c r="E8570" s="225"/>
      <c r="F8570" s="226">
        <f t="shared" si="2568"/>
        <v>0</v>
      </c>
      <c r="G8570" s="286">
        <f t="shared" si="2570"/>
        <v>0</v>
      </c>
    </row>
    <row r="8571" spans="1:7" s="229" customFormat="1" ht="24" customHeight="1" x14ac:dyDescent="0.2">
      <c r="A8571" s="224" t="str">
        <f t="shared" si="2566"/>
        <v/>
      </c>
      <c r="B8571" s="222" t="str">
        <f t="shared" si="2569"/>
        <v/>
      </c>
      <c r="C8571" s="223"/>
      <c r="D8571" s="224" t="str">
        <f t="shared" si="2567"/>
        <v/>
      </c>
      <c r="E8571" s="225"/>
      <c r="F8571" s="226">
        <f t="shared" si="2568"/>
        <v>0</v>
      </c>
      <c r="G8571" s="286">
        <f t="shared" si="2570"/>
        <v>0</v>
      </c>
    </row>
    <row r="8572" spans="1:7" s="229" customFormat="1" ht="24" customHeight="1" x14ac:dyDescent="0.2">
      <c r="A8572" s="224" t="str">
        <f t="shared" si="2566"/>
        <v/>
      </c>
      <c r="B8572" s="222" t="str">
        <f t="shared" si="2569"/>
        <v/>
      </c>
      <c r="C8572" s="223"/>
      <c r="D8572" s="224" t="str">
        <f t="shared" si="2567"/>
        <v/>
      </c>
      <c r="E8572" s="225"/>
      <c r="F8572" s="226">
        <f t="shared" si="2568"/>
        <v>0</v>
      </c>
      <c r="G8572" s="286">
        <f t="shared" si="2570"/>
        <v>0</v>
      </c>
    </row>
    <row r="8573" spans="1:7" s="229" customFormat="1" ht="24" customHeight="1" x14ac:dyDescent="0.2">
      <c r="A8573" s="224" t="str">
        <f t="shared" si="2566"/>
        <v/>
      </c>
      <c r="B8573" s="222" t="str">
        <f t="shared" si="2569"/>
        <v/>
      </c>
      <c r="C8573" s="223"/>
      <c r="D8573" s="224" t="str">
        <f t="shared" si="2567"/>
        <v/>
      </c>
      <c r="E8573" s="225"/>
      <c r="F8573" s="226">
        <f t="shared" si="2568"/>
        <v>0</v>
      </c>
      <c r="G8573" s="286">
        <f t="shared" si="2570"/>
        <v>0</v>
      </c>
    </row>
    <row r="8574" spans="1:7" s="229" customFormat="1" ht="24" customHeight="1" x14ac:dyDescent="0.2">
      <c r="A8574" s="224" t="str">
        <f t="shared" si="2566"/>
        <v/>
      </c>
      <c r="B8574" s="222" t="str">
        <f t="shared" si="2569"/>
        <v/>
      </c>
      <c r="C8574" s="223"/>
      <c r="D8574" s="224" t="str">
        <f t="shared" si="2567"/>
        <v/>
      </c>
      <c r="E8574" s="225"/>
      <c r="F8574" s="226">
        <f t="shared" si="2568"/>
        <v>0</v>
      </c>
      <c r="G8574" s="286">
        <f t="shared" si="2570"/>
        <v>0</v>
      </c>
    </row>
    <row r="8575" spans="1:7" s="229" customFormat="1" ht="24" customHeight="1" x14ac:dyDescent="0.2">
      <c r="A8575" s="224" t="str">
        <f t="shared" si="2566"/>
        <v/>
      </c>
      <c r="B8575" s="222" t="str">
        <f t="shared" si="2569"/>
        <v/>
      </c>
      <c r="C8575" s="223"/>
      <c r="D8575" s="224" t="str">
        <f t="shared" si="2567"/>
        <v/>
      </c>
      <c r="E8575" s="225"/>
      <c r="F8575" s="227">
        <f t="shared" si="2568"/>
        <v>0</v>
      </c>
      <c r="G8575" s="286">
        <f t="shared" si="2570"/>
        <v>0</v>
      </c>
    </row>
    <row r="8576" spans="1:7" ht="24" customHeight="1" x14ac:dyDescent="0.2">
      <c r="A8576" s="287"/>
      <c r="D8576" s="97"/>
      <c r="E8576" s="98"/>
      <c r="F8576" s="273" t="s">
        <v>31</v>
      </c>
      <c r="G8576" s="288">
        <f>SUBTOTAL(9,G8562:G8575)</f>
        <v>0</v>
      </c>
    </row>
    <row r="8577" spans="1:7" ht="24" customHeight="1" x14ac:dyDescent="0.2">
      <c r="A8577" s="287"/>
      <c r="C8577" s="107" t="s">
        <v>605</v>
      </c>
      <c r="D8577" s="97"/>
      <c r="E8577" s="98"/>
      <c r="G8577" s="289"/>
    </row>
    <row r="8578" spans="1:7" s="229" customFormat="1" ht="24" customHeight="1" x14ac:dyDescent="0.2">
      <c r="A8578" s="224" t="str">
        <f t="shared" ref="A8578:A8585" si="2571">IFERROR(VLOOKUP(C8578,Tabla_Insumos,4,FALSE),"")</f>
        <v/>
      </c>
      <c r="B8578" s="222">
        <f t="shared" ref="B8578:B8585" si="2572">IFERROR(VLOOKUP(A8578,Tabla_Indices,5,FALSE),"")</f>
        <v>0</v>
      </c>
      <c r="C8578" s="223"/>
      <c r="D8578" s="224" t="str">
        <f t="shared" ref="D8578:D8585" si="2573">IFERROR(VLOOKUP(C8578,Tabla_Insumos,2,FALSE),"")</f>
        <v/>
      </c>
      <c r="E8578" s="225"/>
      <c r="F8578" s="228">
        <f t="shared" ref="F8578:F8585" si="2574">IFERROR(VLOOKUP(C8578,Tabla_Insumos,3,FALSE),0)</f>
        <v>0</v>
      </c>
      <c r="G8578" s="286">
        <f>ROUND(E8578*F8578,2)</f>
        <v>0</v>
      </c>
    </row>
    <row r="8579" spans="1:7" s="229" customFormat="1" ht="24" customHeight="1" x14ac:dyDescent="0.2">
      <c r="A8579" s="224" t="str">
        <f t="shared" si="2571"/>
        <v/>
      </c>
      <c r="B8579" s="222">
        <f t="shared" si="2572"/>
        <v>0</v>
      </c>
      <c r="C8579" s="223"/>
      <c r="D8579" s="224" t="str">
        <f t="shared" si="2573"/>
        <v/>
      </c>
      <c r="E8579" s="225"/>
      <c r="F8579" s="228">
        <f t="shared" si="2574"/>
        <v>0</v>
      </c>
      <c r="G8579" s="286">
        <f>ROUND(E8579*F8579,2)</f>
        <v>0</v>
      </c>
    </row>
    <row r="8580" spans="1:7" s="229" customFormat="1" ht="24" customHeight="1" x14ac:dyDescent="0.2">
      <c r="A8580" s="224" t="str">
        <f t="shared" si="2571"/>
        <v/>
      </c>
      <c r="B8580" s="222">
        <f t="shared" si="2572"/>
        <v>0</v>
      </c>
      <c r="C8580" s="223"/>
      <c r="D8580" s="224" t="str">
        <f t="shared" si="2573"/>
        <v/>
      </c>
      <c r="E8580" s="225"/>
      <c r="F8580" s="228">
        <f t="shared" si="2574"/>
        <v>0</v>
      </c>
      <c r="G8580" s="286">
        <f t="shared" ref="G8580:G8585" si="2575">ROUND(E8580*F8580,2)</f>
        <v>0</v>
      </c>
    </row>
    <row r="8581" spans="1:7" s="229" customFormat="1" ht="24" customHeight="1" x14ac:dyDescent="0.2">
      <c r="A8581" s="224" t="str">
        <f t="shared" si="2571"/>
        <v/>
      </c>
      <c r="B8581" s="222">
        <f t="shared" si="2572"/>
        <v>0</v>
      </c>
      <c r="C8581" s="223"/>
      <c r="D8581" s="224" t="str">
        <f t="shared" si="2573"/>
        <v/>
      </c>
      <c r="E8581" s="225"/>
      <c r="F8581" s="228">
        <f t="shared" si="2574"/>
        <v>0</v>
      </c>
      <c r="G8581" s="286">
        <f t="shared" si="2575"/>
        <v>0</v>
      </c>
    </row>
    <row r="8582" spans="1:7" s="229" customFormat="1" ht="24" customHeight="1" x14ac:dyDescent="0.2">
      <c r="A8582" s="224" t="str">
        <f t="shared" si="2571"/>
        <v/>
      </c>
      <c r="B8582" s="222">
        <f t="shared" si="2572"/>
        <v>0</v>
      </c>
      <c r="C8582" s="223"/>
      <c r="D8582" s="224" t="str">
        <f t="shared" si="2573"/>
        <v/>
      </c>
      <c r="E8582" s="225"/>
      <c r="F8582" s="226">
        <f t="shared" si="2574"/>
        <v>0</v>
      </c>
      <c r="G8582" s="286">
        <f t="shared" si="2575"/>
        <v>0</v>
      </c>
    </row>
    <row r="8583" spans="1:7" s="229" customFormat="1" ht="24" customHeight="1" x14ac:dyDescent="0.2">
      <c r="A8583" s="224" t="str">
        <f t="shared" si="2571"/>
        <v/>
      </c>
      <c r="B8583" s="222">
        <f t="shared" si="2572"/>
        <v>0</v>
      </c>
      <c r="C8583" s="223"/>
      <c r="D8583" s="224" t="str">
        <f t="shared" si="2573"/>
        <v/>
      </c>
      <c r="E8583" s="225"/>
      <c r="F8583" s="226">
        <f t="shared" si="2574"/>
        <v>0</v>
      </c>
      <c r="G8583" s="286">
        <f t="shared" si="2575"/>
        <v>0</v>
      </c>
    </row>
    <row r="8584" spans="1:7" s="229" customFormat="1" ht="24" customHeight="1" x14ac:dyDescent="0.2">
      <c r="A8584" s="224" t="str">
        <f t="shared" si="2571"/>
        <v/>
      </c>
      <c r="B8584" s="222">
        <f t="shared" si="2572"/>
        <v>0</v>
      </c>
      <c r="C8584" s="223"/>
      <c r="D8584" s="224" t="str">
        <f t="shared" si="2573"/>
        <v/>
      </c>
      <c r="E8584" s="225"/>
      <c r="F8584" s="226">
        <f t="shared" si="2574"/>
        <v>0</v>
      </c>
      <c r="G8584" s="286">
        <f t="shared" si="2575"/>
        <v>0</v>
      </c>
    </row>
    <row r="8585" spans="1:7" s="229" customFormat="1" ht="24" customHeight="1" x14ac:dyDescent="0.2">
      <c r="A8585" s="224" t="str">
        <f t="shared" si="2571"/>
        <v/>
      </c>
      <c r="B8585" s="222">
        <f t="shared" si="2572"/>
        <v>0</v>
      </c>
      <c r="C8585" s="223"/>
      <c r="D8585" s="224" t="str">
        <f t="shared" si="2573"/>
        <v/>
      </c>
      <c r="E8585" s="225"/>
      <c r="F8585" s="226">
        <f t="shared" si="2574"/>
        <v>0</v>
      </c>
      <c r="G8585" s="286">
        <f t="shared" si="2575"/>
        <v>0</v>
      </c>
    </row>
    <row r="8586" spans="1:7" ht="24" customHeight="1" x14ac:dyDescent="0.2">
      <c r="A8586" s="287"/>
      <c r="D8586" s="97"/>
      <c r="E8586" s="98"/>
      <c r="F8586" s="273" t="s">
        <v>32</v>
      </c>
      <c r="G8586" s="288">
        <f>SUBTOTAL(9,G8578:G8585)</f>
        <v>0</v>
      </c>
    </row>
    <row r="8587" spans="1:7" ht="24" customHeight="1" x14ac:dyDescent="0.2">
      <c r="A8587" s="287"/>
      <c r="C8587" s="107" t="s">
        <v>606</v>
      </c>
      <c r="D8587" s="97"/>
      <c r="E8587" s="98"/>
      <c r="G8587" s="289"/>
    </row>
    <row r="8588" spans="1:7" s="229" customFormat="1" ht="24" customHeight="1" x14ac:dyDescent="0.2">
      <c r="A8588" s="224" t="str">
        <f t="shared" ref="A8588:A8596" si="2576">IFERROR(VLOOKUP(C8588,Tabla_Insumos,4,FALSE),"")</f>
        <v/>
      </c>
      <c r="B8588" s="222" t="str">
        <f t="shared" ref="B8588:B8596" si="2577">IFERROR(VLOOKUP(C8588,Tabla_Insumos,5,FALSE),"")</f>
        <v/>
      </c>
      <c r="C8588" s="223"/>
      <c r="D8588" s="224" t="str">
        <f t="shared" ref="D8588:D8596" si="2578">IFERROR(VLOOKUP(C8588,Tabla_Insumos,2,FALSE),"")</f>
        <v/>
      </c>
      <c r="E8588" s="225"/>
      <c r="F8588" s="226">
        <f t="shared" ref="F8588:F8596" si="2579">IFERROR(VLOOKUP(C8588,Tabla_Insumos,3,FALSE),0)</f>
        <v>0</v>
      </c>
      <c r="G8588" s="286">
        <f t="shared" ref="G8588:G8596" si="2580">ROUND(E8588*F8588,2)</f>
        <v>0</v>
      </c>
    </row>
    <row r="8589" spans="1:7" s="229" customFormat="1" ht="24" customHeight="1" x14ac:dyDescent="0.2">
      <c r="A8589" s="224" t="str">
        <f t="shared" si="2576"/>
        <v/>
      </c>
      <c r="B8589" s="222" t="str">
        <f t="shared" si="2577"/>
        <v/>
      </c>
      <c r="C8589" s="223"/>
      <c r="D8589" s="224" t="str">
        <f t="shared" si="2578"/>
        <v/>
      </c>
      <c r="E8589" s="225"/>
      <c r="F8589" s="226">
        <f t="shared" si="2579"/>
        <v>0</v>
      </c>
      <c r="G8589" s="286">
        <f t="shared" si="2580"/>
        <v>0</v>
      </c>
    </row>
    <row r="8590" spans="1:7" s="229" customFormat="1" ht="24" customHeight="1" x14ac:dyDescent="0.2">
      <c r="A8590" s="224" t="str">
        <f t="shared" si="2576"/>
        <v/>
      </c>
      <c r="B8590" s="222" t="str">
        <f t="shared" si="2577"/>
        <v/>
      </c>
      <c r="C8590" s="223"/>
      <c r="D8590" s="224" t="str">
        <f t="shared" si="2578"/>
        <v/>
      </c>
      <c r="E8590" s="225"/>
      <c r="F8590" s="226">
        <f t="shared" si="2579"/>
        <v>0</v>
      </c>
      <c r="G8590" s="286">
        <f t="shared" si="2580"/>
        <v>0</v>
      </c>
    </row>
    <row r="8591" spans="1:7" s="229" customFormat="1" ht="24" customHeight="1" x14ac:dyDescent="0.2">
      <c r="A8591" s="224" t="str">
        <f t="shared" si="2576"/>
        <v/>
      </c>
      <c r="B8591" s="222" t="str">
        <f t="shared" si="2577"/>
        <v/>
      </c>
      <c r="C8591" s="223"/>
      <c r="D8591" s="224" t="str">
        <f t="shared" si="2578"/>
        <v/>
      </c>
      <c r="E8591" s="225"/>
      <c r="F8591" s="226">
        <f t="shared" si="2579"/>
        <v>0</v>
      </c>
      <c r="G8591" s="286">
        <f t="shared" si="2580"/>
        <v>0</v>
      </c>
    </row>
    <row r="8592" spans="1:7" s="229" customFormat="1" ht="24" customHeight="1" x14ac:dyDescent="0.2">
      <c r="A8592" s="224" t="str">
        <f t="shared" si="2576"/>
        <v/>
      </c>
      <c r="B8592" s="222" t="str">
        <f t="shared" si="2577"/>
        <v/>
      </c>
      <c r="C8592" s="223"/>
      <c r="D8592" s="224" t="str">
        <f t="shared" si="2578"/>
        <v/>
      </c>
      <c r="E8592" s="225"/>
      <c r="F8592" s="226">
        <f t="shared" si="2579"/>
        <v>0</v>
      </c>
      <c r="G8592" s="286">
        <f t="shared" si="2580"/>
        <v>0</v>
      </c>
    </row>
    <row r="8593" spans="1:7" s="229" customFormat="1" ht="24" customHeight="1" x14ac:dyDescent="0.2">
      <c r="A8593" s="224" t="str">
        <f t="shared" si="2576"/>
        <v/>
      </c>
      <c r="B8593" s="222" t="str">
        <f t="shared" si="2577"/>
        <v/>
      </c>
      <c r="C8593" s="223"/>
      <c r="D8593" s="224" t="str">
        <f t="shared" si="2578"/>
        <v/>
      </c>
      <c r="E8593" s="225"/>
      <c r="F8593" s="226">
        <f t="shared" si="2579"/>
        <v>0</v>
      </c>
      <c r="G8593" s="286">
        <f t="shared" si="2580"/>
        <v>0</v>
      </c>
    </row>
    <row r="8594" spans="1:7" s="229" customFormat="1" ht="24" customHeight="1" x14ac:dyDescent="0.2">
      <c r="A8594" s="224" t="str">
        <f t="shared" si="2576"/>
        <v/>
      </c>
      <c r="B8594" s="222" t="str">
        <f t="shared" si="2577"/>
        <v/>
      </c>
      <c r="C8594" s="223"/>
      <c r="D8594" s="224" t="str">
        <f t="shared" si="2578"/>
        <v/>
      </c>
      <c r="E8594" s="225"/>
      <c r="F8594" s="226">
        <f t="shared" si="2579"/>
        <v>0</v>
      </c>
      <c r="G8594" s="286">
        <f t="shared" si="2580"/>
        <v>0</v>
      </c>
    </row>
    <row r="8595" spans="1:7" s="229" customFormat="1" ht="24" customHeight="1" x14ac:dyDescent="0.2">
      <c r="A8595" s="224" t="str">
        <f t="shared" si="2576"/>
        <v/>
      </c>
      <c r="B8595" s="222" t="str">
        <f t="shared" si="2577"/>
        <v/>
      </c>
      <c r="C8595" s="223"/>
      <c r="D8595" s="224" t="str">
        <f t="shared" si="2578"/>
        <v/>
      </c>
      <c r="E8595" s="225"/>
      <c r="F8595" s="226">
        <f t="shared" si="2579"/>
        <v>0</v>
      </c>
      <c r="G8595" s="286">
        <f t="shared" si="2580"/>
        <v>0</v>
      </c>
    </row>
    <row r="8596" spans="1:7" s="229" customFormat="1" ht="24" customHeight="1" x14ac:dyDescent="0.2">
      <c r="A8596" s="224" t="str">
        <f t="shared" si="2576"/>
        <v/>
      </c>
      <c r="B8596" s="222" t="str">
        <f t="shared" si="2577"/>
        <v/>
      </c>
      <c r="C8596" s="223"/>
      <c r="D8596" s="224" t="str">
        <f t="shared" si="2578"/>
        <v/>
      </c>
      <c r="E8596" s="225"/>
      <c r="F8596" s="226">
        <f t="shared" si="2579"/>
        <v>0</v>
      </c>
      <c r="G8596" s="286">
        <f t="shared" si="2580"/>
        <v>0</v>
      </c>
    </row>
    <row r="8597" spans="1:7" ht="24" customHeight="1" x14ac:dyDescent="0.2">
      <c r="A8597" s="290"/>
      <c r="B8597" s="97"/>
      <c r="D8597" s="97"/>
      <c r="E8597" s="98"/>
      <c r="F8597" s="273" t="s">
        <v>33</v>
      </c>
      <c r="G8597" s="288">
        <f>SUBTOTAL(9,G8588:G8596)</f>
        <v>0</v>
      </c>
    </row>
    <row r="8598" spans="1:7" ht="24" customHeight="1" x14ac:dyDescent="0.2">
      <c r="A8598" s="291"/>
      <c r="B8598" s="97"/>
      <c r="D8598" s="97"/>
      <c r="E8598" s="98"/>
      <c r="G8598" s="289"/>
    </row>
    <row r="8599" spans="1:7" ht="24" customHeight="1" x14ac:dyDescent="0.2">
      <c r="A8599" s="292" t="str">
        <f>B8557</f>
        <v/>
      </c>
      <c r="B8599" s="293" t="str">
        <f>C8557</f>
        <v/>
      </c>
      <c r="C8599" s="104"/>
      <c r="D8599" s="104" t="s">
        <v>34</v>
      </c>
      <c r="E8599" s="105"/>
      <c r="F8599" s="295" t="s">
        <v>35</v>
      </c>
      <c r="G8599" s="294">
        <f>SUBTOTAL(9,G8562:G8598)</f>
        <v>0</v>
      </c>
    </row>
    <row r="8601" spans="1:7" ht="24" customHeight="1" x14ac:dyDescent="0.2">
      <c r="A8601" s="274" t="s">
        <v>37</v>
      </c>
      <c r="B8601" s="275"/>
      <c r="C8601" s="275"/>
      <c r="D8601" s="275"/>
      <c r="E8601" s="275"/>
      <c r="F8601" s="275"/>
      <c r="G8601" s="276"/>
    </row>
    <row r="8602" spans="1:7" ht="24" customHeight="1" x14ac:dyDescent="0.2">
      <c r="A8602" s="277" t="s">
        <v>602</v>
      </c>
      <c r="B8602" s="93" t="str">
        <f>Comitente</f>
        <v>DIRECCION PROVINCIAL DE ESPACIOS VERDES</v>
      </c>
      <c r="C8602" s="89"/>
      <c r="D8602" s="94"/>
      <c r="E8602" s="94"/>
      <c r="F8602" s="95"/>
      <c r="G8602" s="278"/>
    </row>
    <row r="8603" spans="1:7" ht="24" customHeight="1" x14ac:dyDescent="0.2">
      <c r="A8603" s="277" t="s">
        <v>603</v>
      </c>
      <c r="B8603" s="93">
        <f>Contratista</f>
        <v>0</v>
      </c>
      <c r="C8603" s="90"/>
      <c r="D8603" s="90"/>
      <c r="E8603" s="90"/>
      <c r="F8603" s="96"/>
      <c r="G8603" s="279"/>
    </row>
    <row r="8604" spans="1:7" ht="24" customHeight="1" x14ac:dyDescent="0.2">
      <c r="A8604" s="277" t="s">
        <v>24</v>
      </c>
      <c r="B8604" s="93" t="str">
        <f>Obra</f>
        <v>MANTENIMIENTO DEL ÁREA VERDE Y SISITEMA DE RIEGO DEL 
PARQUE BELGRANO E INFINITO POR DESCUBRIR - RENGLON 3</v>
      </c>
      <c r="C8604" s="90"/>
      <c r="D8604" s="90"/>
      <c r="E8604" s="90"/>
      <c r="F8604" s="96" t="s">
        <v>38</v>
      </c>
      <c r="G8604" s="280">
        <f>Fecha_Base</f>
        <v>44908</v>
      </c>
    </row>
    <row r="8605" spans="1:7" ht="24" customHeight="1" x14ac:dyDescent="0.2">
      <c r="A8605" s="281" t="s">
        <v>601</v>
      </c>
      <c r="B8605" s="91" t="str">
        <f>Ubicación</f>
        <v>CAPITAL</v>
      </c>
      <c r="C8605" s="91"/>
      <c r="D8605" s="97"/>
      <c r="E8605" s="98"/>
      <c r="G8605" s="282"/>
    </row>
    <row r="8606" spans="1:7" ht="24" customHeight="1" x14ac:dyDescent="0.2">
      <c r="A8606" s="281" t="s">
        <v>39</v>
      </c>
      <c r="B8606" s="100" t="str">
        <f>IFERROR(VALUE(LEFT(B8607,FIND(".",B8607)-1)),"")</f>
        <v/>
      </c>
      <c r="C8606" s="92" t="str">
        <f>IFERROR(VLOOKUP(B8606,Tabla_CyP,2,FALSE),"")</f>
        <v/>
      </c>
      <c r="E8606" s="98"/>
      <c r="G8606" s="282"/>
    </row>
    <row r="8607" spans="1:7" ht="24" customHeight="1" x14ac:dyDescent="0.2">
      <c r="A8607" s="281" t="s">
        <v>25</v>
      </c>
      <c r="B8607" s="101" t="str">
        <f>IFERROR(VLOOKUP(COUNTIF($A$1:A8607,"ANALISIS DE PRECIOS"),Tabla_NumeroItem,2,FALSE),"")</f>
        <v/>
      </c>
      <c r="C8607" s="92" t="str">
        <f>IFERROR(VLOOKUP(B8607,Tabla_CyP,2,FALSE),"")</f>
        <v/>
      </c>
      <c r="D8607" s="97"/>
      <c r="E8607" s="98"/>
      <c r="F8607" s="96" t="s">
        <v>26</v>
      </c>
      <c r="G8607" s="283" t="str">
        <f>IFERROR(VLOOKUP(B8607,Tabla_CyP,4,FALSE),"")</f>
        <v/>
      </c>
    </row>
    <row r="8608" spans="1:7" ht="24" customHeight="1" x14ac:dyDescent="0.2">
      <c r="A8608" s="281"/>
      <c r="B8608" s="91"/>
      <c r="D8608" s="97"/>
      <c r="E8608" s="98"/>
      <c r="G8608" s="282"/>
    </row>
    <row r="8609" spans="1:123" ht="24" customHeight="1" x14ac:dyDescent="0.2">
      <c r="A8609" s="331" t="s">
        <v>507</v>
      </c>
      <c r="B8609" s="332"/>
      <c r="C8609" s="333" t="s">
        <v>0</v>
      </c>
      <c r="D8609" s="333" t="s">
        <v>27</v>
      </c>
      <c r="E8609" s="335" t="s">
        <v>28</v>
      </c>
      <c r="F8609" s="337" t="s">
        <v>29</v>
      </c>
      <c r="G8609" s="337" t="s">
        <v>30</v>
      </c>
    </row>
    <row r="8610" spans="1:123" s="97" customFormat="1" ht="24" customHeight="1" x14ac:dyDescent="0.2">
      <c r="A8610" s="102" t="s">
        <v>508</v>
      </c>
      <c r="B8610" s="102" t="s">
        <v>509</v>
      </c>
      <c r="C8610" s="334"/>
      <c r="D8610" s="334"/>
      <c r="E8610" s="336"/>
      <c r="F8610" s="338"/>
      <c r="G8610" s="338"/>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284"/>
      <c r="B8611" s="103"/>
      <c r="C8611" s="143" t="s">
        <v>604</v>
      </c>
      <c r="D8611" s="104"/>
      <c r="E8611" s="105"/>
      <c r="F8611" s="106"/>
      <c r="G8611" s="285"/>
    </row>
    <row r="8612" spans="1:123" s="229" customFormat="1" ht="24" customHeight="1" x14ac:dyDescent="0.2">
      <c r="A8612" s="224" t="str">
        <f t="shared" ref="A8612:A8625" si="2581">IFERROR(VLOOKUP(C8612,Tabla_Insumos,4,FALSE),"")</f>
        <v/>
      </c>
      <c r="B8612" s="222" t="str">
        <f>IFERROR(VLOOKUP(C8612,Tabla_Insumos,5,FALSE),"")</f>
        <v/>
      </c>
      <c r="C8612" s="223"/>
      <c r="D8612" s="224" t="str">
        <f t="shared" ref="D8612:D8625" si="2582">IFERROR(VLOOKUP(C8612,Tabla_Insumos,2,FALSE),"")</f>
        <v/>
      </c>
      <c r="E8612" s="225"/>
      <c r="F8612" s="226">
        <f t="shared" ref="F8612:F8625" si="2583">IFERROR(VLOOKUP(C8612,Tabla_Insumos,3,FALSE),0)</f>
        <v>0</v>
      </c>
      <c r="G8612" s="286">
        <f>ROUND(E8612*F8612,2)</f>
        <v>0</v>
      </c>
    </row>
    <row r="8613" spans="1:123" s="229" customFormat="1" ht="24" customHeight="1" x14ac:dyDescent="0.2">
      <c r="A8613" s="224" t="str">
        <f t="shared" si="2581"/>
        <v/>
      </c>
      <c r="B8613" s="222" t="str">
        <f t="shared" ref="B8613:B8625" si="2584">IFERROR(VLOOKUP(C8613,Tabla_Insumos,5,FALSE),"")</f>
        <v/>
      </c>
      <c r="C8613" s="223"/>
      <c r="D8613" s="224" t="str">
        <f t="shared" si="2582"/>
        <v/>
      </c>
      <c r="E8613" s="225"/>
      <c r="F8613" s="226">
        <f t="shared" si="2583"/>
        <v>0</v>
      </c>
      <c r="G8613" s="286">
        <f t="shared" ref="G8613:G8625" si="2585">ROUND(E8613*F8613,2)</f>
        <v>0</v>
      </c>
    </row>
    <row r="8614" spans="1:123" s="229" customFormat="1" ht="24" customHeight="1" x14ac:dyDescent="0.2">
      <c r="A8614" s="224" t="str">
        <f t="shared" si="2581"/>
        <v/>
      </c>
      <c r="B8614" s="222" t="str">
        <f t="shared" si="2584"/>
        <v/>
      </c>
      <c r="C8614" s="223"/>
      <c r="D8614" s="224" t="str">
        <f t="shared" si="2582"/>
        <v/>
      </c>
      <c r="E8614" s="225"/>
      <c r="F8614" s="226">
        <f t="shared" si="2583"/>
        <v>0</v>
      </c>
      <c r="G8614" s="286">
        <f t="shared" si="2585"/>
        <v>0</v>
      </c>
    </row>
    <row r="8615" spans="1:123" s="229" customFormat="1" ht="24" customHeight="1" x14ac:dyDescent="0.2">
      <c r="A8615" s="224" t="str">
        <f t="shared" si="2581"/>
        <v/>
      </c>
      <c r="B8615" s="222" t="str">
        <f t="shared" si="2584"/>
        <v/>
      </c>
      <c r="C8615" s="223"/>
      <c r="D8615" s="224" t="str">
        <f t="shared" si="2582"/>
        <v/>
      </c>
      <c r="E8615" s="225"/>
      <c r="F8615" s="226">
        <f t="shared" si="2583"/>
        <v>0</v>
      </c>
      <c r="G8615" s="286">
        <f t="shared" si="2585"/>
        <v>0</v>
      </c>
    </row>
    <row r="8616" spans="1:123" s="229" customFormat="1" ht="24" customHeight="1" x14ac:dyDescent="0.2">
      <c r="A8616" s="224" t="str">
        <f t="shared" si="2581"/>
        <v/>
      </c>
      <c r="B8616" s="222" t="str">
        <f t="shared" si="2584"/>
        <v/>
      </c>
      <c r="C8616" s="223"/>
      <c r="D8616" s="224" t="str">
        <f t="shared" si="2582"/>
        <v/>
      </c>
      <c r="E8616" s="225"/>
      <c r="F8616" s="226">
        <f t="shared" si="2583"/>
        <v>0</v>
      </c>
      <c r="G8616" s="286">
        <f t="shared" si="2585"/>
        <v>0</v>
      </c>
    </row>
    <row r="8617" spans="1:123" s="229" customFormat="1" ht="24" customHeight="1" x14ac:dyDescent="0.2">
      <c r="A8617" s="224" t="str">
        <f t="shared" si="2581"/>
        <v/>
      </c>
      <c r="B8617" s="222" t="str">
        <f t="shared" si="2584"/>
        <v/>
      </c>
      <c r="C8617" s="223"/>
      <c r="D8617" s="224" t="str">
        <f t="shared" si="2582"/>
        <v/>
      </c>
      <c r="E8617" s="225"/>
      <c r="F8617" s="226">
        <f t="shared" si="2583"/>
        <v>0</v>
      </c>
      <c r="G8617" s="286">
        <f t="shared" si="2585"/>
        <v>0</v>
      </c>
    </row>
    <row r="8618" spans="1:123" s="229" customFormat="1" ht="24" customHeight="1" x14ac:dyDescent="0.2">
      <c r="A8618" s="224" t="str">
        <f t="shared" si="2581"/>
        <v/>
      </c>
      <c r="B8618" s="222" t="str">
        <f t="shared" si="2584"/>
        <v/>
      </c>
      <c r="C8618" s="223"/>
      <c r="D8618" s="224" t="str">
        <f t="shared" si="2582"/>
        <v/>
      </c>
      <c r="E8618" s="225"/>
      <c r="F8618" s="226">
        <f t="shared" si="2583"/>
        <v>0</v>
      </c>
      <c r="G8618" s="286">
        <f t="shared" si="2585"/>
        <v>0</v>
      </c>
    </row>
    <row r="8619" spans="1:123" s="229" customFormat="1" ht="24" customHeight="1" x14ac:dyDescent="0.2">
      <c r="A8619" s="224" t="str">
        <f t="shared" si="2581"/>
        <v/>
      </c>
      <c r="B8619" s="222" t="str">
        <f t="shared" si="2584"/>
        <v/>
      </c>
      <c r="C8619" s="223"/>
      <c r="D8619" s="224" t="str">
        <f t="shared" si="2582"/>
        <v/>
      </c>
      <c r="E8619" s="225"/>
      <c r="F8619" s="226">
        <f t="shared" si="2583"/>
        <v>0</v>
      </c>
      <c r="G8619" s="286">
        <f t="shared" si="2585"/>
        <v>0</v>
      </c>
    </row>
    <row r="8620" spans="1:123" s="229" customFormat="1" ht="24" customHeight="1" x14ac:dyDescent="0.2">
      <c r="A8620" s="224" t="str">
        <f t="shared" si="2581"/>
        <v/>
      </c>
      <c r="B8620" s="222" t="str">
        <f t="shared" si="2584"/>
        <v/>
      </c>
      <c r="C8620" s="223"/>
      <c r="D8620" s="224" t="str">
        <f t="shared" si="2582"/>
        <v/>
      </c>
      <c r="E8620" s="225"/>
      <c r="F8620" s="226">
        <f t="shared" si="2583"/>
        <v>0</v>
      </c>
      <c r="G8620" s="286">
        <f t="shared" si="2585"/>
        <v>0</v>
      </c>
    </row>
    <row r="8621" spans="1:123" s="229" customFormat="1" ht="24" customHeight="1" x14ac:dyDescent="0.2">
      <c r="A8621" s="224" t="str">
        <f t="shared" si="2581"/>
        <v/>
      </c>
      <c r="B8621" s="222" t="str">
        <f t="shared" si="2584"/>
        <v/>
      </c>
      <c r="C8621" s="223"/>
      <c r="D8621" s="224" t="str">
        <f t="shared" si="2582"/>
        <v/>
      </c>
      <c r="E8621" s="225"/>
      <c r="F8621" s="226">
        <f t="shared" si="2583"/>
        <v>0</v>
      </c>
      <c r="G8621" s="286">
        <f t="shared" si="2585"/>
        <v>0</v>
      </c>
    </row>
    <row r="8622" spans="1:123" s="229" customFormat="1" ht="24" customHeight="1" x14ac:dyDescent="0.2">
      <c r="A8622" s="224" t="str">
        <f t="shared" si="2581"/>
        <v/>
      </c>
      <c r="B8622" s="222" t="str">
        <f t="shared" si="2584"/>
        <v/>
      </c>
      <c r="C8622" s="223"/>
      <c r="D8622" s="224" t="str">
        <f t="shared" si="2582"/>
        <v/>
      </c>
      <c r="E8622" s="225"/>
      <c r="F8622" s="226">
        <f t="shared" si="2583"/>
        <v>0</v>
      </c>
      <c r="G8622" s="286">
        <f t="shared" si="2585"/>
        <v>0</v>
      </c>
    </row>
    <row r="8623" spans="1:123" s="229" customFormat="1" ht="24" customHeight="1" x14ac:dyDescent="0.2">
      <c r="A8623" s="224" t="str">
        <f t="shared" si="2581"/>
        <v/>
      </c>
      <c r="B8623" s="222" t="str">
        <f t="shared" si="2584"/>
        <v/>
      </c>
      <c r="C8623" s="223"/>
      <c r="D8623" s="224" t="str">
        <f t="shared" si="2582"/>
        <v/>
      </c>
      <c r="E8623" s="225"/>
      <c r="F8623" s="226">
        <f t="shared" si="2583"/>
        <v>0</v>
      </c>
      <c r="G8623" s="286">
        <f t="shared" si="2585"/>
        <v>0</v>
      </c>
    </row>
    <row r="8624" spans="1:123" s="229" customFormat="1" ht="24" customHeight="1" x14ac:dyDescent="0.2">
      <c r="A8624" s="224" t="str">
        <f t="shared" si="2581"/>
        <v/>
      </c>
      <c r="B8624" s="222" t="str">
        <f t="shared" si="2584"/>
        <v/>
      </c>
      <c r="C8624" s="223"/>
      <c r="D8624" s="224" t="str">
        <f t="shared" si="2582"/>
        <v/>
      </c>
      <c r="E8624" s="225"/>
      <c r="F8624" s="226">
        <f t="shared" si="2583"/>
        <v>0</v>
      </c>
      <c r="G8624" s="286">
        <f t="shared" si="2585"/>
        <v>0</v>
      </c>
    </row>
    <row r="8625" spans="1:7" s="229" customFormat="1" ht="24" customHeight="1" x14ac:dyDescent="0.2">
      <c r="A8625" s="224" t="str">
        <f t="shared" si="2581"/>
        <v/>
      </c>
      <c r="B8625" s="222" t="str">
        <f t="shared" si="2584"/>
        <v/>
      </c>
      <c r="C8625" s="223"/>
      <c r="D8625" s="224" t="str">
        <f t="shared" si="2582"/>
        <v/>
      </c>
      <c r="E8625" s="225"/>
      <c r="F8625" s="227">
        <f t="shared" si="2583"/>
        <v>0</v>
      </c>
      <c r="G8625" s="286">
        <f t="shared" si="2585"/>
        <v>0</v>
      </c>
    </row>
    <row r="8626" spans="1:7" ht="24" customHeight="1" x14ac:dyDescent="0.2">
      <c r="A8626" s="287"/>
      <c r="D8626" s="97"/>
      <c r="E8626" s="98"/>
      <c r="F8626" s="273" t="s">
        <v>31</v>
      </c>
      <c r="G8626" s="288">
        <f>SUBTOTAL(9,G8612:G8625)</f>
        <v>0</v>
      </c>
    </row>
    <row r="8627" spans="1:7" ht="24" customHeight="1" x14ac:dyDescent="0.2">
      <c r="A8627" s="287"/>
      <c r="C8627" s="107" t="s">
        <v>605</v>
      </c>
      <c r="D8627" s="97"/>
      <c r="E8627" s="98"/>
      <c r="G8627" s="289"/>
    </row>
    <row r="8628" spans="1:7" s="229" customFormat="1" ht="24" customHeight="1" x14ac:dyDescent="0.2">
      <c r="A8628" s="224" t="str">
        <f t="shared" ref="A8628:A8635" si="2586">IFERROR(VLOOKUP(C8628,Tabla_Insumos,4,FALSE),"")</f>
        <v/>
      </c>
      <c r="B8628" s="222">
        <f t="shared" ref="B8628:B8635" si="2587">IFERROR(VLOOKUP(A8628,Tabla_Indices,5,FALSE),"")</f>
        <v>0</v>
      </c>
      <c r="C8628" s="223"/>
      <c r="D8628" s="224" t="str">
        <f t="shared" ref="D8628:D8635" si="2588">IFERROR(VLOOKUP(C8628,Tabla_Insumos,2,FALSE),"")</f>
        <v/>
      </c>
      <c r="E8628" s="225"/>
      <c r="F8628" s="228">
        <f t="shared" ref="F8628:F8635" si="2589">IFERROR(VLOOKUP(C8628,Tabla_Insumos,3,FALSE),0)</f>
        <v>0</v>
      </c>
      <c r="G8628" s="286">
        <f>ROUND(E8628*F8628,2)</f>
        <v>0</v>
      </c>
    </row>
    <row r="8629" spans="1:7" s="229" customFormat="1" ht="24" customHeight="1" x14ac:dyDescent="0.2">
      <c r="A8629" s="224" t="str">
        <f t="shared" si="2586"/>
        <v/>
      </c>
      <c r="B8629" s="222">
        <f t="shared" si="2587"/>
        <v>0</v>
      </c>
      <c r="C8629" s="223"/>
      <c r="D8629" s="224" t="str">
        <f t="shared" si="2588"/>
        <v/>
      </c>
      <c r="E8629" s="225"/>
      <c r="F8629" s="228">
        <f t="shared" si="2589"/>
        <v>0</v>
      </c>
      <c r="G8629" s="286">
        <f>ROUND(E8629*F8629,2)</f>
        <v>0</v>
      </c>
    </row>
    <row r="8630" spans="1:7" s="229" customFormat="1" ht="24" customHeight="1" x14ac:dyDescent="0.2">
      <c r="A8630" s="224" t="str">
        <f t="shared" si="2586"/>
        <v/>
      </c>
      <c r="B8630" s="222">
        <f t="shared" si="2587"/>
        <v>0</v>
      </c>
      <c r="C8630" s="223"/>
      <c r="D8630" s="224" t="str">
        <f t="shared" si="2588"/>
        <v/>
      </c>
      <c r="E8630" s="225"/>
      <c r="F8630" s="228">
        <f t="shared" si="2589"/>
        <v>0</v>
      </c>
      <c r="G8630" s="286">
        <f t="shared" ref="G8630:G8635" si="2590">ROUND(E8630*F8630,2)</f>
        <v>0</v>
      </c>
    </row>
    <row r="8631" spans="1:7" s="229" customFormat="1" ht="24" customHeight="1" x14ac:dyDescent="0.2">
      <c r="A8631" s="224" t="str">
        <f t="shared" si="2586"/>
        <v/>
      </c>
      <c r="B8631" s="222">
        <f t="shared" si="2587"/>
        <v>0</v>
      </c>
      <c r="C8631" s="223"/>
      <c r="D8631" s="224" t="str">
        <f t="shared" si="2588"/>
        <v/>
      </c>
      <c r="E8631" s="225"/>
      <c r="F8631" s="228">
        <f t="shared" si="2589"/>
        <v>0</v>
      </c>
      <c r="G8631" s="286">
        <f t="shared" si="2590"/>
        <v>0</v>
      </c>
    </row>
    <row r="8632" spans="1:7" s="229" customFormat="1" ht="24" customHeight="1" x14ac:dyDescent="0.2">
      <c r="A8632" s="224" t="str">
        <f t="shared" si="2586"/>
        <v/>
      </c>
      <c r="B8632" s="222">
        <f t="shared" si="2587"/>
        <v>0</v>
      </c>
      <c r="C8632" s="223"/>
      <c r="D8632" s="224" t="str">
        <f t="shared" si="2588"/>
        <v/>
      </c>
      <c r="E8632" s="225"/>
      <c r="F8632" s="226">
        <f t="shared" si="2589"/>
        <v>0</v>
      </c>
      <c r="G8632" s="286">
        <f t="shared" si="2590"/>
        <v>0</v>
      </c>
    </row>
    <row r="8633" spans="1:7" s="229" customFormat="1" ht="24" customHeight="1" x14ac:dyDescent="0.2">
      <c r="A8633" s="224" t="str">
        <f t="shared" si="2586"/>
        <v/>
      </c>
      <c r="B8633" s="222">
        <f t="shared" si="2587"/>
        <v>0</v>
      </c>
      <c r="C8633" s="223"/>
      <c r="D8633" s="224" t="str">
        <f t="shared" si="2588"/>
        <v/>
      </c>
      <c r="E8633" s="225"/>
      <c r="F8633" s="226">
        <f t="shared" si="2589"/>
        <v>0</v>
      </c>
      <c r="G8633" s="286">
        <f t="shared" si="2590"/>
        <v>0</v>
      </c>
    </row>
    <row r="8634" spans="1:7" s="229" customFormat="1" ht="24" customHeight="1" x14ac:dyDescent="0.2">
      <c r="A8634" s="224" t="str">
        <f t="shared" si="2586"/>
        <v/>
      </c>
      <c r="B8634" s="222">
        <f t="shared" si="2587"/>
        <v>0</v>
      </c>
      <c r="C8634" s="223"/>
      <c r="D8634" s="224" t="str">
        <f t="shared" si="2588"/>
        <v/>
      </c>
      <c r="E8634" s="225"/>
      <c r="F8634" s="226">
        <f t="shared" si="2589"/>
        <v>0</v>
      </c>
      <c r="G8634" s="286">
        <f t="shared" si="2590"/>
        <v>0</v>
      </c>
    </row>
    <row r="8635" spans="1:7" s="229" customFormat="1" ht="24" customHeight="1" x14ac:dyDescent="0.2">
      <c r="A8635" s="224" t="str">
        <f t="shared" si="2586"/>
        <v/>
      </c>
      <c r="B8635" s="222">
        <f t="shared" si="2587"/>
        <v>0</v>
      </c>
      <c r="C8635" s="223"/>
      <c r="D8635" s="224" t="str">
        <f t="shared" si="2588"/>
        <v/>
      </c>
      <c r="E8635" s="225"/>
      <c r="F8635" s="226">
        <f t="shared" si="2589"/>
        <v>0</v>
      </c>
      <c r="G8635" s="286">
        <f t="shared" si="2590"/>
        <v>0</v>
      </c>
    </row>
    <row r="8636" spans="1:7" ht="24" customHeight="1" x14ac:dyDescent="0.2">
      <c r="A8636" s="287"/>
      <c r="D8636" s="97"/>
      <c r="E8636" s="98"/>
      <c r="F8636" s="273" t="s">
        <v>32</v>
      </c>
      <c r="G8636" s="288">
        <f>SUBTOTAL(9,G8628:G8635)</f>
        <v>0</v>
      </c>
    </row>
    <row r="8637" spans="1:7" ht="24" customHeight="1" x14ac:dyDescent="0.2">
      <c r="A8637" s="287"/>
      <c r="C8637" s="107" t="s">
        <v>606</v>
      </c>
      <c r="D8637" s="97"/>
      <c r="E8637" s="98"/>
      <c r="G8637" s="289"/>
    </row>
    <row r="8638" spans="1:7" s="229" customFormat="1" ht="24" customHeight="1" x14ac:dyDescent="0.2">
      <c r="A8638" s="224" t="str">
        <f t="shared" ref="A8638:A8646" si="2591">IFERROR(VLOOKUP(C8638,Tabla_Insumos,4,FALSE),"")</f>
        <v/>
      </c>
      <c r="B8638" s="222" t="str">
        <f t="shared" ref="B8638:B8646" si="2592">IFERROR(VLOOKUP(C8638,Tabla_Insumos,5,FALSE),"")</f>
        <v/>
      </c>
      <c r="C8638" s="223"/>
      <c r="D8638" s="224" t="str">
        <f t="shared" ref="D8638:D8646" si="2593">IFERROR(VLOOKUP(C8638,Tabla_Insumos,2,FALSE),"")</f>
        <v/>
      </c>
      <c r="E8638" s="225"/>
      <c r="F8638" s="226">
        <f t="shared" ref="F8638:F8646" si="2594">IFERROR(VLOOKUP(C8638,Tabla_Insumos,3,FALSE),0)</f>
        <v>0</v>
      </c>
      <c r="G8638" s="286">
        <f t="shared" ref="G8638:G8646" si="2595">ROUND(E8638*F8638,2)</f>
        <v>0</v>
      </c>
    </row>
    <row r="8639" spans="1:7" s="229" customFormat="1" ht="24" customHeight="1" x14ac:dyDescent="0.2">
      <c r="A8639" s="224" t="str">
        <f t="shared" si="2591"/>
        <v/>
      </c>
      <c r="B8639" s="222" t="str">
        <f t="shared" si="2592"/>
        <v/>
      </c>
      <c r="C8639" s="223"/>
      <c r="D8639" s="224" t="str">
        <f t="shared" si="2593"/>
        <v/>
      </c>
      <c r="E8639" s="225"/>
      <c r="F8639" s="226">
        <f t="shared" si="2594"/>
        <v>0</v>
      </c>
      <c r="G8639" s="286">
        <f t="shared" si="2595"/>
        <v>0</v>
      </c>
    </row>
    <row r="8640" spans="1:7" s="229" customFormat="1" ht="24" customHeight="1" x14ac:dyDescent="0.2">
      <c r="A8640" s="224" t="str">
        <f t="shared" si="2591"/>
        <v/>
      </c>
      <c r="B8640" s="222" t="str">
        <f t="shared" si="2592"/>
        <v/>
      </c>
      <c r="C8640" s="223"/>
      <c r="D8640" s="224" t="str">
        <f t="shared" si="2593"/>
        <v/>
      </c>
      <c r="E8640" s="225"/>
      <c r="F8640" s="226">
        <f t="shared" si="2594"/>
        <v>0</v>
      </c>
      <c r="G8640" s="286">
        <f t="shared" si="2595"/>
        <v>0</v>
      </c>
    </row>
    <row r="8641" spans="1:7" s="229" customFormat="1" ht="24" customHeight="1" x14ac:dyDescent="0.2">
      <c r="A8641" s="224" t="str">
        <f t="shared" si="2591"/>
        <v/>
      </c>
      <c r="B8641" s="222" t="str">
        <f t="shared" si="2592"/>
        <v/>
      </c>
      <c r="C8641" s="223"/>
      <c r="D8641" s="224" t="str">
        <f t="shared" si="2593"/>
        <v/>
      </c>
      <c r="E8641" s="225"/>
      <c r="F8641" s="226">
        <f t="shared" si="2594"/>
        <v>0</v>
      </c>
      <c r="G8641" s="286">
        <f t="shared" si="2595"/>
        <v>0</v>
      </c>
    </row>
    <row r="8642" spans="1:7" s="229" customFormat="1" ht="24" customHeight="1" x14ac:dyDescent="0.2">
      <c r="A8642" s="224" t="str">
        <f t="shared" si="2591"/>
        <v/>
      </c>
      <c r="B8642" s="222" t="str">
        <f t="shared" si="2592"/>
        <v/>
      </c>
      <c r="C8642" s="223"/>
      <c r="D8642" s="224" t="str">
        <f t="shared" si="2593"/>
        <v/>
      </c>
      <c r="E8642" s="225"/>
      <c r="F8642" s="226">
        <f t="shared" si="2594"/>
        <v>0</v>
      </c>
      <c r="G8642" s="286">
        <f t="shared" si="2595"/>
        <v>0</v>
      </c>
    </row>
    <row r="8643" spans="1:7" s="229" customFormat="1" ht="24" customHeight="1" x14ac:dyDescent="0.2">
      <c r="A8643" s="224" t="str">
        <f t="shared" si="2591"/>
        <v/>
      </c>
      <c r="B8643" s="222" t="str">
        <f t="shared" si="2592"/>
        <v/>
      </c>
      <c r="C8643" s="223"/>
      <c r="D8643" s="224" t="str">
        <f t="shared" si="2593"/>
        <v/>
      </c>
      <c r="E8643" s="225"/>
      <c r="F8643" s="226">
        <f t="shared" si="2594"/>
        <v>0</v>
      </c>
      <c r="G8643" s="286">
        <f t="shared" si="2595"/>
        <v>0</v>
      </c>
    </row>
    <row r="8644" spans="1:7" s="229" customFormat="1" ht="24" customHeight="1" x14ac:dyDescent="0.2">
      <c r="A8644" s="224" t="str">
        <f t="shared" si="2591"/>
        <v/>
      </c>
      <c r="B8644" s="222" t="str">
        <f t="shared" si="2592"/>
        <v/>
      </c>
      <c r="C8644" s="223"/>
      <c r="D8644" s="224" t="str">
        <f t="shared" si="2593"/>
        <v/>
      </c>
      <c r="E8644" s="225"/>
      <c r="F8644" s="226">
        <f t="shared" si="2594"/>
        <v>0</v>
      </c>
      <c r="G8644" s="286">
        <f t="shared" si="2595"/>
        <v>0</v>
      </c>
    </row>
    <row r="8645" spans="1:7" s="229" customFormat="1" ht="24" customHeight="1" x14ac:dyDescent="0.2">
      <c r="A8645" s="224" t="str">
        <f t="shared" si="2591"/>
        <v/>
      </c>
      <c r="B8645" s="222" t="str">
        <f t="shared" si="2592"/>
        <v/>
      </c>
      <c r="C8645" s="223"/>
      <c r="D8645" s="224" t="str">
        <f t="shared" si="2593"/>
        <v/>
      </c>
      <c r="E8645" s="225"/>
      <c r="F8645" s="226">
        <f t="shared" si="2594"/>
        <v>0</v>
      </c>
      <c r="G8645" s="286">
        <f t="shared" si="2595"/>
        <v>0</v>
      </c>
    </row>
    <row r="8646" spans="1:7" s="229" customFormat="1" ht="24" customHeight="1" x14ac:dyDescent="0.2">
      <c r="A8646" s="224" t="str">
        <f t="shared" si="2591"/>
        <v/>
      </c>
      <c r="B8646" s="222" t="str">
        <f t="shared" si="2592"/>
        <v/>
      </c>
      <c r="C8646" s="223"/>
      <c r="D8646" s="224" t="str">
        <f t="shared" si="2593"/>
        <v/>
      </c>
      <c r="E8646" s="225"/>
      <c r="F8646" s="226">
        <f t="shared" si="2594"/>
        <v>0</v>
      </c>
      <c r="G8646" s="286">
        <f t="shared" si="2595"/>
        <v>0</v>
      </c>
    </row>
    <row r="8647" spans="1:7" ht="24" customHeight="1" x14ac:dyDescent="0.2">
      <c r="A8647" s="290"/>
      <c r="B8647" s="97"/>
      <c r="D8647" s="97"/>
      <c r="E8647" s="98"/>
      <c r="F8647" s="273" t="s">
        <v>33</v>
      </c>
      <c r="G8647" s="288">
        <f>SUBTOTAL(9,G8638:G8646)</f>
        <v>0</v>
      </c>
    </row>
    <row r="8648" spans="1:7" ht="24" customHeight="1" x14ac:dyDescent="0.2">
      <c r="A8648" s="291"/>
      <c r="B8648" s="97"/>
      <c r="D8648" s="97"/>
      <c r="E8648" s="98"/>
      <c r="G8648" s="289"/>
    </row>
    <row r="8649" spans="1:7" ht="24" customHeight="1" x14ac:dyDescent="0.2">
      <c r="A8649" s="292" t="str">
        <f>B8607</f>
        <v/>
      </c>
      <c r="B8649" s="293" t="str">
        <f>C8607</f>
        <v/>
      </c>
      <c r="C8649" s="104"/>
      <c r="D8649" s="104" t="s">
        <v>34</v>
      </c>
      <c r="E8649" s="105"/>
      <c r="F8649" s="295" t="s">
        <v>35</v>
      </c>
      <c r="G8649" s="294">
        <f>SUBTOTAL(9,G8612:G8648)</f>
        <v>0</v>
      </c>
    </row>
    <row r="8651" spans="1:7" ht="24" customHeight="1" x14ac:dyDescent="0.2">
      <c r="A8651" s="274" t="s">
        <v>37</v>
      </c>
      <c r="B8651" s="275"/>
      <c r="C8651" s="275"/>
      <c r="D8651" s="275"/>
      <c r="E8651" s="275"/>
      <c r="F8651" s="275"/>
      <c r="G8651" s="276"/>
    </row>
    <row r="8652" spans="1:7" ht="24" customHeight="1" x14ac:dyDescent="0.2">
      <c r="A8652" s="277" t="s">
        <v>602</v>
      </c>
      <c r="B8652" s="93" t="str">
        <f>Comitente</f>
        <v>DIRECCION PROVINCIAL DE ESPACIOS VERDES</v>
      </c>
      <c r="C8652" s="89"/>
      <c r="D8652" s="94"/>
      <c r="E8652" s="94"/>
      <c r="F8652" s="95"/>
      <c r="G8652" s="278"/>
    </row>
    <row r="8653" spans="1:7" ht="24" customHeight="1" x14ac:dyDescent="0.2">
      <c r="A8653" s="277" t="s">
        <v>603</v>
      </c>
      <c r="B8653" s="93">
        <f>Contratista</f>
        <v>0</v>
      </c>
      <c r="C8653" s="90"/>
      <c r="D8653" s="90"/>
      <c r="E8653" s="90"/>
      <c r="F8653" s="96"/>
      <c r="G8653" s="279"/>
    </row>
    <row r="8654" spans="1:7" ht="24" customHeight="1" x14ac:dyDescent="0.2">
      <c r="A8654" s="277" t="s">
        <v>24</v>
      </c>
      <c r="B8654" s="93" t="str">
        <f>Obra</f>
        <v>MANTENIMIENTO DEL ÁREA VERDE Y SISITEMA DE RIEGO DEL 
PARQUE BELGRANO E INFINITO POR DESCUBRIR - RENGLON 3</v>
      </c>
      <c r="C8654" s="90"/>
      <c r="D8654" s="90"/>
      <c r="E8654" s="90"/>
      <c r="F8654" s="96" t="s">
        <v>38</v>
      </c>
      <c r="G8654" s="280">
        <f>Fecha_Base</f>
        <v>44908</v>
      </c>
    </row>
    <row r="8655" spans="1:7" ht="24" customHeight="1" x14ac:dyDescent="0.2">
      <c r="A8655" s="281" t="s">
        <v>601</v>
      </c>
      <c r="B8655" s="91" t="str">
        <f>Ubicación</f>
        <v>CAPITAL</v>
      </c>
      <c r="C8655" s="91"/>
      <c r="D8655" s="97"/>
      <c r="E8655" s="98"/>
      <c r="G8655" s="282"/>
    </row>
    <row r="8656" spans="1:7" ht="24" customHeight="1" x14ac:dyDescent="0.2">
      <c r="A8656" s="281" t="s">
        <v>39</v>
      </c>
      <c r="B8656" s="100" t="str">
        <f>IFERROR(VALUE(LEFT(B8657,FIND(".",B8657)-1)),"")</f>
        <v/>
      </c>
      <c r="C8656" s="92" t="str">
        <f>IFERROR(VLOOKUP(B8656,Tabla_CyP,2,FALSE),"")</f>
        <v/>
      </c>
      <c r="E8656" s="98"/>
      <c r="G8656" s="282"/>
    </row>
    <row r="8657" spans="1:123" ht="24" customHeight="1" x14ac:dyDescent="0.2">
      <c r="A8657" s="281" t="s">
        <v>25</v>
      </c>
      <c r="B8657" s="101" t="str">
        <f>IFERROR(VLOOKUP(COUNTIF($A$1:A8657,"ANALISIS DE PRECIOS"),Tabla_NumeroItem,2,FALSE),"")</f>
        <v/>
      </c>
      <c r="C8657" s="92" t="str">
        <f>IFERROR(VLOOKUP(B8657,Tabla_CyP,2,FALSE),"")</f>
        <v/>
      </c>
      <c r="D8657" s="97"/>
      <c r="E8657" s="98"/>
      <c r="F8657" s="96" t="s">
        <v>26</v>
      </c>
      <c r="G8657" s="283" t="str">
        <f>IFERROR(VLOOKUP(B8657,Tabla_CyP,4,FALSE),"")</f>
        <v/>
      </c>
    </row>
    <row r="8658" spans="1:123" ht="24" customHeight="1" x14ac:dyDescent="0.2">
      <c r="A8658" s="281"/>
      <c r="B8658" s="91"/>
      <c r="D8658" s="97"/>
      <c r="E8658" s="98"/>
      <c r="G8658" s="282"/>
    </row>
    <row r="8659" spans="1:123" ht="24" customHeight="1" x14ac:dyDescent="0.2">
      <c r="A8659" s="331" t="s">
        <v>507</v>
      </c>
      <c r="B8659" s="332"/>
      <c r="C8659" s="333" t="s">
        <v>0</v>
      </c>
      <c r="D8659" s="333" t="s">
        <v>27</v>
      </c>
      <c r="E8659" s="335" t="s">
        <v>28</v>
      </c>
      <c r="F8659" s="337" t="s">
        <v>29</v>
      </c>
      <c r="G8659" s="337" t="s">
        <v>30</v>
      </c>
    </row>
    <row r="8660" spans="1:123" s="97" customFormat="1" ht="24" customHeight="1" x14ac:dyDescent="0.2">
      <c r="A8660" s="102" t="s">
        <v>508</v>
      </c>
      <c r="B8660" s="102" t="s">
        <v>509</v>
      </c>
      <c r="C8660" s="334"/>
      <c r="D8660" s="334"/>
      <c r="E8660" s="336"/>
      <c r="F8660" s="338"/>
      <c r="G8660" s="338"/>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284"/>
      <c r="B8661" s="103"/>
      <c r="C8661" s="143" t="s">
        <v>604</v>
      </c>
      <c r="D8661" s="104"/>
      <c r="E8661" s="105"/>
      <c r="F8661" s="106"/>
      <c r="G8661" s="285"/>
    </row>
    <row r="8662" spans="1:123" s="229" customFormat="1" ht="24" customHeight="1" x14ac:dyDescent="0.2">
      <c r="A8662" s="224" t="str">
        <f t="shared" ref="A8662:A8675" si="2596">IFERROR(VLOOKUP(C8662,Tabla_Insumos,4,FALSE),"")</f>
        <v/>
      </c>
      <c r="B8662" s="222" t="str">
        <f>IFERROR(VLOOKUP(C8662,Tabla_Insumos,5,FALSE),"")</f>
        <v/>
      </c>
      <c r="C8662" s="223"/>
      <c r="D8662" s="224" t="str">
        <f t="shared" ref="D8662:D8675" si="2597">IFERROR(VLOOKUP(C8662,Tabla_Insumos,2,FALSE),"")</f>
        <v/>
      </c>
      <c r="E8662" s="225"/>
      <c r="F8662" s="226">
        <f t="shared" ref="F8662:F8675" si="2598">IFERROR(VLOOKUP(C8662,Tabla_Insumos,3,FALSE),0)</f>
        <v>0</v>
      </c>
      <c r="G8662" s="286">
        <f>ROUND(E8662*F8662,2)</f>
        <v>0</v>
      </c>
    </row>
    <row r="8663" spans="1:123" s="229" customFormat="1" ht="24" customHeight="1" x14ac:dyDescent="0.2">
      <c r="A8663" s="224" t="str">
        <f t="shared" si="2596"/>
        <v/>
      </c>
      <c r="B8663" s="222" t="str">
        <f t="shared" ref="B8663:B8675" si="2599">IFERROR(VLOOKUP(C8663,Tabla_Insumos,5,FALSE),"")</f>
        <v/>
      </c>
      <c r="C8663" s="223"/>
      <c r="D8663" s="224" t="str">
        <f t="shared" si="2597"/>
        <v/>
      </c>
      <c r="E8663" s="225"/>
      <c r="F8663" s="226">
        <f t="shared" si="2598"/>
        <v>0</v>
      </c>
      <c r="G8663" s="286">
        <f t="shared" ref="G8663:G8675" si="2600">ROUND(E8663*F8663,2)</f>
        <v>0</v>
      </c>
    </row>
    <row r="8664" spans="1:123" s="229" customFormat="1" ht="24" customHeight="1" x14ac:dyDescent="0.2">
      <c r="A8664" s="224" t="str">
        <f t="shared" si="2596"/>
        <v/>
      </c>
      <c r="B8664" s="222" t="str">
        <f t="shared" si="2599"/>
        <v/>
      </c>
      <c r="C8664" s="223"/>
      <c r="D8664" s="224" t="str">
        <f t="shared" si="2597"/>
        <v/>
      </c>
      <c r="E8664" s="225"/>
      <c r="F8664" s="226">
        <f t="shared" si="2598"/>
        <v>0</v>
      </c>
      <c r="G8664" s="286">
        <f t="shared" si="2600"/>
        <v>0</v>
      </c>
    </row>
    <row r="8665" spans="1:123" s="229" customFormat="1" ht="24" customHeight="1" x14ac:dyDescent="0.2">
      <c r="A8665" s="224" t="str">
        <f t="shared" si="2596"/>
        <v/>
      </c>
      <c r="B8665" s="222" t="str">
        <f t="shared" si="2599"/>
        <v/>
      </c>
      <c r="C8665" s="223"/>
      <c r="D8665" s="224" t="str">
        <f t="shared" si="2597"/>
        <v/>
      </c>
      <c r="E8665" s="225"/>
      <c r="F8665" s="226">
        <f t="shared" si="2598"/>
        <v>0</v>
      </c>
      <c r="G8665" s="286">
        <f t="shared" si="2600"/>
        <v>0</v>
      </c>
    </row>
    <row r="8666" spans="1:123" s="229" customFormat="1" ht="24" customHeight="1" x14ac:dyDescent="0.2">
      <c r="A8666" s="224" t="str">
        <f t="shared" si="2596"/>
        <v/>
      </c>
      <c r="B8666" s="222" t="str">
        <f t="shared" si="2599"/>
        <v/>
      </c>
      <c r="C8666" s="223"/>
      <c r="D8666" s="224" t="str">
        <f t="shared" si="2597"/>
        <v/>
      </c>
      <c r="E8666" s="225"/>
      <c r="F8666" s="226">
        <f t="shared" si="2598"/>
        <v>0</v>
      </c>
      <c r="G8666" s="286">
        <f t="shared" si="2600"/>
        <v>0</v>
      </c>
    </row>
    <row r="8667" spans="1:123" s="229" customFormat="1" ht="24" customHeight="1" x14ac:dyDescent="0.2">
      <c r="A8667" s="224" t="str">
        <f t="shared" si="2596"/>
        <v/>
      </c>
      <c r="B8667" s="222" t="str">
        <f t="shared" si="2599"/>
        <v/>
      </c>
      <c r="C8667" s="223"/>
      <c r="D8667" s="224" t="str">
        <f t="shared" si="2597"/>
        <v/>
      </c>
      <c r="E8667" s="225"/>
      <c r="F8667" s="226">
        <f t="shared" si="2598"/>
        <v>0</v>
      </c>
      <c r="G8667" s="286">
        <f t="shared" si="2600"/>
        <v>0</v>
      </c>
    </row>
    <row r="8668" spans="1:123" s="229" customFormat="1" ht="24" customHeight="1" x14ac:dyDescent="0.2">
      <c r="A8668" s="224" t="str">
        <f t="shared" si="2596"/>
        <v/>
      </c>
      <c r="B8668" s="222" t="str">
        <f t="shared" si="2599"/>
        <v/>
      </c>
      <c r="C8668" s="223"/>
      <c r="D8668" s="224" t="str">
        <f t="shared" si="2597"/>
        <v/>
      </c>
      <c r="E8668" s="225"/>
      <c r="F8668" s="226">
        <f t="shared" si="2598"/>
        <v>0</v>
      </c>
      <c r="G8668" s="286">
        <f t="shared" si="2600"/>
        <v>0</v>
      </c>
    </row>
    <row r="8669" spans="1:123" s="229" customFormat="1" ht="24" customHeight="1" x14ac:dyDescent="0.2">
      <c r="A8669" s="224" t="str">
        <f t="shared" si="2596"/>
        <v/>
      </c>
      <c r="B8669" s="222" t="str">
        <f t="shared" si="2599"/>
        <v/>
      </c>
      <c r="C8669" s="223"/>
      <c r="D8669" s="224" t="str">
        <f t="shared" si="2597"/>
        <v/>
      </c>
      <c r="E8669" s="225"/>
      <c r="F8669" s="226">
        <f t="shared" si="2598"/>
        <v>0</v>
      </c>
      <c r="G8669" s="286">
        <f t="shared" si="2600"/>
        <v>0</v>
      </c>
    </row>
    <row r="8670" spans="1:123" s="229" customFormat="1" ht="24" customHeight="1" x14ac:dyDescent="0.2">
      <c r="A8670" s="224" t="str">
        <f t="shared" si="2596"/>
        <v/>
      </c>
      <c r="B8670" s="222" t="str">
        <f t="shared" si="2599"/>
        <v/>
      </c>
      <c r="C8670" s="223"/>
      <c r="D8670" s="224" t="str">
        <f t="shared" si="2597"/>
        <v/>
      </c>
      <c r="E8670" s="225"/>
      <c r="F8670" s="226">
        <f t="shared" si="2598"/>
        <v>0</v>
      </c>
      <c r="G8670" s="286">
        <f t="shared" si="2600"/>
        <v>0</v>
      </c>
    </row>
    <row r="8671" spans="1:123" s="229" customFormat="1" ht="24" customHeight="1" x14ac:dyDescent="0.2">
      <c r="A8671" s="224" t="str">
        <f t="shared" si="2596"/>
        <v/>
      </c>
      <c r="B8671" s="222" t="str">
        <f t="shared" si="2599"/>
        <v/>
      </c>
      <c r="C8671" s="223"/>
      <c r="D8671" s="224" t="str">
        <f t="shared" si="2597"/>
        <v/>
      </c>
      <c r="E8671" s="225"/>
      <c r="F8671" s="226">
        <f t="shared" si="2598"/>
        <v>0</v>
      </c>
      <c r="G8671" s="286">
        <f t="shared" si="2600"/>
        <v>0</v>
      </c>
    </row>
    <row r="8672" spans="1:123" s="229" customFormat="1" ht="24" customHeight="1" x14ac:dyDescent="0.2">
      <c r="A8672" s="224" t="str">
        <f t="shared" si="2596"/>
        <v/>
      </c>
      <c r="B8672" s="222" t="str">
        <f t="shared" si="2599"/>
        <v/>
      </c>
      <c r="C8672" s="223"/>
      <c r="D8672" s="224" t="str">
        <f t="shared" si="2597"/>
        <v/>
      </c>
      <c r="E8672" s="225"/>
      <c r="F8672" s="226">
        <f t="shared" si="2598"/>
        <v>0</v>
      </c>
      <c r="G8672" s="286">
        <f t="shared" si="2600"/>
        <v>0</v>
      </c>
    </row>
    <row r="8673" spans="1:7" s="229" customFormat="1" ht="24" customHeight="1" x14ac:dyDescent="0.2">
      <c r="A8673" s="224" t="str">
        <f t="shared" si="2596"/>
        <v/>
      </c>
      <c r="B8673" s="222" t="str">
        <f t="shared" si="2599"/>
        <v/>
      </c>
      <c r="C8673" s="223"/>
      <c r="D8673" s="224" t="str">
        <f t="shared" si="2597"/>
        <v/>
      </c>
      <c r="E8673" s="225"/>
      <c r="F8673" s="226">
        <f t="shared" si="2598"/>
        <v>0</v>
      </c>
      <c r="G8673" s="286">
        <f t="shared" si="2600"/>
        <v>0</v>
      </c>
    </row>
    <row r="8674" spans="1:7" s="229" customFormat="1" ht="24" customHeight="1" x14ac:dyDescent="0.2">
      <c r="A8674" s="224" t="str">
        <f t="shared" si="2596"/>
        <v/>
      </c>
      <c r="B8674" s="222" t="str">
        <f t="shared" si="2599"/>
        <v/>
      </c>
      <c r="C8674" s="223"/>
      <c r="D8674" s="224" t="str">
        <f t="shared" si="2597"/>
        <v/>
      </c>
      <c r="E8674" s="225"/>
      <c r="F8674" s="226">
        <f t="shared" si="2598"/>
        <v>0</v>
      </c>
      <c r="G8674" s="286">
        <f t="shared" si="2600"/>
        <v>0</v>
      </c>
    </row>
    <row r="8675" spans="1:7" s="229" customFormat="1" ht="24" customHeight="1" x14ac:dyDescent="0.2">
      <c r="A8675" s="224" t="str">
        <f t="shared" si="2596"/>
        <v/>
      </c>
      <c r="B8675" s="222" t="str">
        <f t="shared" si="2599"/>
        <v/>
      </c>
      <c r="C8675" s="223"/>
      <c r="D8675" s="224" t="str">
        <f t="shared" si="2597"/>
        <v/>
      </c>
      <c r="E8675" s="225"/>
      <c r="F8675" s="227">
        <f t="shared" si="2598"/>
        <v>0</v>
      </c>
      <c r="G8675" s="286">
        <f t="shared" si="2600"/>
        <v>0</v>
      </c>
    </row>
    <row r="8676" spans="1:7" ht="24" customHeight="1" x14ac:dyDescent="0.2">
      <c r="A8676" s="287"/>
      <c r="D8676" s="97"/>
      <c r="E8676" s="98"/>
      <c r="F8676" s="273" t="s">
        <v>31</v>
      </c>
      <c r="G8676" s="288">
        <f>SUBTOTAL(9,G8662:G8675)</f>
        <v>0</v>
      </c>
    </row>
    <row r="8677" spans="1:7" ht="24" customHeight="1" x14ac:dyDescent="0.2">
      <c r="A8677" s="287"/>
      <c r="C8677" s="107" t="s">
        <v>605</v>
      </c>
      <c r="D8677" s="97"/>
      <c r="E8677" s="98"/>
      <c r="G8677" s="289"/>
    </row>
    <row r="8678" spans="1:7" s="229" customFormat="1" ht="24" customHeight="1" x14ac:dyDescent="0.2">
      <c r="A8678" s="224" t="str">
        <f t="shared" ref="A8678:A8685" si="2601">IFERROR(VLOOKUP(C8678,Tabla_Insumos,4,FALSE),"")</f>
        <v/>
      </c>
      <c r="B8678" s="222">
        <f t="shared" ref="B8678:B8685" si="2602">IFERROR(VLOOKUP(A8678,Tabla_Indices,5,FALSE),"")</f>
        <v>0</v>
      </c>
      <c r="C8678" s="223"/>
      <c r="D8678" s="224" t="str">
        <f t="shared" ref="D8678:D8685" si="2603">IFERROR(VLOOKUP(C8678,Tabla_Insumos,2,FALSE),"")</f>
        <v/>
      </c>
      <c r="E8678" s="225"/>
      <c r="F8678" s="228">
        <f t="shared" ref="F8678:F8685" si="2604">IFERROR(VLOOKUP(C8678,Tabla_Insumos,3,FALSE),0)</f>
        <v>0</v>
      </c>
      <c r="G8678" s="286">
        <f>ROUND(E8678*F8678,2)</f>
        <v>0</v>
      </c>
    </row>
    <row r="8679" spans="1:7" s="229" customFormat="1" ht="24" customHeight="1" x14ac:dyDescent="0.2">
      <c r="A8679" s="224" t="str">
        <f t="shared" si="2601"/>
        <v/>
      </c>
      <c r="B8679" s="222">
        <f t="shared" si="2602"/>
        <v>0</v>
      </c>
      <c r="C8679" s="223"/>
      <c r="D8679" s="224" t="str">
        <f t="shared" si="2603"/>
        <v/>
      </c>
      <c r="E8679" s="225"/>
      <c r="F8679" s="228">
        <f t="shared" si="2604"/>
        <v>0</v>
      </c>
      <c r="G8679" s="286">
        <f>ROUND(E8679*F8679,2)</f>
        <v>0</v>
      </c>
    </row>
    <row r="8680" spans="1:7" s="229" customFormat="1" ht="24" customHeight="1" x14ac:dyDescent="0.2">
      <c r="A8680" s="224" t="str">
        <f t="shared" si="2601"/>
        <v/>
      </c>
      <c r="B8680" s="222">
        <f t="shared" si="2602"/>
        <v>0</v>
      </c>
      <c r="C8680" s="223"/>
      <c r="D8680" s="224" t="str">
        <f t="shared" si="2603"/>
        <v/>
      </c>
      <c r="E8680" s="225"/>
      <c r="F8680" s="228">
        <f t="shared" si="2604"/>
        <v>0</v>
      </c>
      <c r="G8680" s="286">
        <f t="shared" ref="G8680:G8685" si="2605">ROUND(E8680*F8680,2)</f>
        <v>0</v>
      </c>
    </row>
    <row r="8681" spans="1:7" s="229" customFormat="1" ht="24" customHeight="1" x14ac:dyDescent="0.2">
      <c r="A8681" s="224" t="str">
        <f t="shared" si="2601"/>
        <v/>
      </c>
      <c r="B8681" s="222">
        <f t="shared" si="2602"/>
        <v>0</v>
      </c>
      <c r="C8681" s="223"/>
      <c r="D8681" s="224" t="str">
        <f t="shared" si="2603"/>
        <v/>
      </c>
      <c r="E8681" s="225"/>
      <c r="F8681" s="228">
        <f t="shared" si="2604"/>
        <v>0</v>
      </c>
      <c r="G8681" s="286">
        <f t="shared" si="2605"/>
        <v>0</v>
      </c>
    </row>
    <row r="8682" spans="1:7" s="229" customFormat="1" ht="24" customHeight="1" x14ac:dyDescent="0.2">
      <c r="A8682" s="224" t="str">
        <f t="shared" si="2601"/>
        <v/>
      </c>
      <c r="B8682" s="222">
        <f t="shared" si="2602"/>
        <v>0</v>
      </c>
      <c r="C8682" s="223"/>
      <c r="D8682" s="224" t="str">
        <f t="shared" si="2603"/>
        <v/>
      </c>
      <c r="E8682" s="225"/>
      <c r="F8682" s="226">
        <f t="shared" si="2604"/>
        <v>0</v>
      </c>
      <c r="G8682" s="286">
        <f t="shared" si="2605"/>
        <v>0</v>
      </c>
    </row>
    <row r="8683" spans="1:7" s="229" customFormat="1" ht="24" customHeight="1" x14ac:dyDescent="0.2">
      <c r="A8683" s="224" t="str">
        <f t="shared" si="2601"/>
        <v/>
      </c>
      <c r="B8683" s="222">
        <f t="shared" si="2602"/>
        <v>0</v>
      </c>
      <c r="C8683" s="223"/>
      <c r="D8683" s="224" t="str">
        <f t="shared" si="2603"/>
        <v/>
      </c>
      <c r="E8683" s="225"/>
      <c r="F8683" s="226">
        <f t="shared" si="2604"/>
        <v>0</v>
      </c>
      <c r="G8683" s="286">
        <f t="shared" si="2605"/>
        <v>0</v>
      </c>
    </row>
    <row r="8684" spans="1:7" s="229" customFormat="1" ht="24" customHeight="1" x14ac:dyDescent="0.2">
      <c r="A8684" s="224" t="str">
        <f t="shared" si="2601"/>
        <v/>
      </c>
      <c r="B8684" s="222">
        <f t="shared" si="2602"/>
        <v>0</v>
      </c>
      <c r="C8684" s="223"/>
      <c r="D8684" s="224" t="str">
        <f t="shared" si="2603"/>
        <v/>
      </c>
      <c r="E8684" s="225"/>
      <c r="F8684" s="226">
        <f t="shared" si="2604"/>
        <v>0</v>
      </c>
      <c r="G8684" s="286">
        <f t="shared" si="2605"/>
        <v>0</v>
      </c>
    </row>
    <row r="8685" spans="1:7" s="229" customFormat="1" ht="24" customHeight="1" x14ac:dyDescent="0.2">
      <c r="A8685" s="224" t="str">
        <f t="shared" si="2601"/>
        <v/>
      </c>
      <c r="B8685" s="222">
        <f t="shared" si="2602"/>
        <v>0</v>
      </c>
      <c r="C8685" s="223"/>
      <c r="D8685" s="224" t="str">
        <f t="shared" si="2603"/>
        <v/>
      </c>
      <c r="E8685" s="225"/>
      <c r="F8685" s="226">
        <f t="shared" si="2604"/>
        <v>0</v>
      </c>
      <c r="G8685" s="286">
        <f t="shared" si="2605"/>
        <v>0</v>
      </c>
    </row>
    <row r="8686" spans="1:7" ht="24" customHeight="1" x14ac:dyDescent="0.2">
      <c r="A8686" s="287"/>
      <c r="D8686" s="97"/>
      <c r="E8686" s="98"/>
      <c r="F8686" s="273" t="s">
        <v>32</v>
      </c>
      <c r="G8686" s="288">
        <f>SUBTOTAL(9,G8678:G8685)</f>
        <v>0</v>
      </c>
    </row>
    <row r="8687" spans="1:7" ht="24" customHeight="1" x14ac:dyDescent="0.2">
      <c r="A8687" s="287"/>
      <c r="C8687" s="107" t="s">
        <v>606</v>
      </c>
      <c r="D8687" s="97"/>
      <c r="E8687" s="98"/>
      <c r="G8687" s="289"/>
    </row>
    <row r="8688" spans="1:7" s="229" customFormat="1" ht="24" customHeight="1" x14ac:dyDescent="0.2">
      <c r="A8688" s="224" t="str">
        <f t="shared" ref="A8688:A8696" si="2606">IFERROR(VLOOKUP(C8688,Tabla_Insumos,4,FALSE),"")</f>
        <v/>
      </c>
      <c r="B8688" s="222" t="str">
        <f t="shared" ref="B8688:B8696" si="2607">IFERROR(VLOOKUP(C8688,Tabla_Insumos,5,FALSE),"")</f>
        <v/>
      </c>
      <c r="C8688" s="223"/>
      <c r="D8688" s="224" t="str">
        <f t="shared" ref="D8688:D8696" si="2608">IFERROR(VLOOKUP(C8688,Tabla_Insumos,2,FALSE),"")</f>
        <v/>
      </c>
      <c r="E8688" s="225"/>
      <c r="F8688" s="226">
        <f t="shared" ref="F8688:F8696" si="2609">IFERROR(VLOOKUP(C8688,Tabla_Insumos,3,FALSE),0)</f>
        <v>0</v>
      </c>
      <c r="G8688" s="286">
        <f t="shared" ref="G8688:G8696" si="2610">ROUND(E8688*F8688,2)</f>
        <v>0</v>
      </c>
    </row>
    <row r="8689" spans="1:7" s="229" customFormat="1" ht="24" customHeight="1" x14ac:dyDescent="0.2">
      <c r="A8689" s="224" t="str">
        <f t="shared" si="2606"/>
        <v/>
      </c>
      <c r="B8689" s="222" t="str">
        <f t="shared" si="2607"/>
        <v/>
      </c>
      <c r="C8689" s="223"/>
      <c r="D8689" s="224" t="str">
        <f t="shared" si="2608"/>
        <v/>
      </c>
      <c r="E8689" s="225"/>
      <c r="F8689" s="226">
        <f t="shared" si="2609"/>
        <v>0</v>
      </c>
      <c r="G8689" s="286">
        <f t="shared" si="2610"/>
        <v>0</v>
      </c>
    </row>
    <row r="8690" spans="1:7" s="229" customFormat="1" ht="24" customHeight="1" x14ac:dyDescent="0.2">
      <c r="A8690" s="224" t="str">
        <f t="shared" si="2606"/>
        <v/>
      </c>
      <c r="B8690" s="222" t="str">
        <f t="shared" si="2607"/>
        <v/>
      </c>
      <c r="C8690" s="223"/>
      <c r="D8690" s="224" t="str">
        <f t="shared" si="2608"/>
        <v/>
      </c>
      <c r="E8690" s="225"/>
      <c r="F8690" s="226">
        <f t="shared" si="2609"/>
        <v>0</v>
      </c>
      <c r="G8690" s="286">
        <f t="shared" si="2610"/>
        <v>0</v>
      </c>
    </row>
    <row r="8691" spans="1:7" s="229" customFormat="1" ht="24" customHeight="1" x14ac:dyDescent="0.2">
      <c r="A8691" s="224" t="str">
        <f t="shared" si="2606"/>
        <v/>
      </c>
      <c r="B8691" s="222" t="str">
        <f t="shared" si="2607"/>
        <v/>
      </c>
      <c r="C8691" s="223"/>
      <c r="D8691" s="224" t="str">
        <f t="shared" si="2608"/>
        <v/>
      </c>
      <c r="E8691" s="225"/>
      <c r="F8691" s="226">
        <f t="shared" si="2609"/>
        <v>0</v>
      </c>
      <c r="G8691" s="286">
        <f t="shared" si="2610"/>
        <v>0</v>
      </c>
    </row>
    <row r="8692" spans="1:7" s="229" customFormat="1" ht="24" customHeight="1" x14ac:dyDescent="0.2">
      <c r="A8692" s="224" t="str">
        <f t="shared" si="2606"/>
        <v/>
      </c>
      <c r="B8692" s="222" t="str">
        <f t="shared" si="2607"/>
        <v/>
      </c>
      <c r="C8692" s="223"/>
      <c r="D8692" s="224" t="str">
        <f t="shared" si="2608"/>
        <v/>
      </c>
      <c r="E8692" s="225"/>
      <c r="F8692" s="226">
        <f t="shared" si="2609"/>
        <v>0</v>
      </c>
      <c r="G8692" s="286">
        <f t="shared" si="2610"/>
        <v>0</v>
      </c>
    </row>
    <row r="8693" spans="1:7" s="229" customFormat="1" ht="24" customHeight="1" x14ac:dyDescent="0.2">
      <c r="A8693" s="224" t="str">
        <f t="shared" si="2606"/>
        <v/>
      </c>
      <c r="B8693" s="222" t="str">
        <f t="shared" si="2607"/>
        <v/>
      </c>
      <c r="C8693" s="223"/>
      <c r="D8693" s="224" t="str">
        <f t="shared" si="2608"/>
        <v/>
      </c>
      <c r="E8693" s="225"/>
      <c r="F8693" s="226">
        <f t="shared" si="2609"/>
        <v>0</v>
      </c>
      <c r="G8693" s="286">
        <f t="shared" si="2610"/>
        <v>0</v>
      </c>
    </row>
    <row r="8694" spans="1:7" s="229" customFormat="1" ht="24" customHeight="1" x14ac:dyDescent="0.2">
      <c r="A8694" s="224" t="str">
        <f t="shared" si="2606"/>
        <v/>
      </c>
      <c r="B8694" s="222" t="str">
        <f t="shared" si="2607"/>
        <v/>
      </c>
      <c r="C8694" s="223"/>
      <c r="D8694" s="224" t="str">
        <f t="shared" si="2608"/>
        <v/>
      </c>
      <c r="E8694" s="225"/>
      <c r="F8694" s="226">
        <f t="shared" si="2609"/>
        <v>0</v>
      </c>
      <c r="G8694" s="286">
        <f t="shared" si="2610"/>
        <v>0</v>
      </c>
    </row>
    <row r="8695" spans="1:7" s="229" customFormat="1" ht="24" customHeight="1" x14ac:dyDescent="0.2">
      <c r="A8695" s="224" t="str">
        <f t="shared" si="2606"/>
        <v/>
      </c>
      <c r="B8695" s="222" t="str">
        <f t="shared" si="2607"/>
        <v/>
      </c>
      <c r="C8695" s="223"/>
      <c r="D8695" s="224" t="str">
        <f t="shared" si="2608"/>
        <v/>
      </c>
      <c r="E8695" s="225"/>
      <c r="F8695" s="226">
        <f t="shared" si="2609"/>
        <v>0</v>
      </c>
      <c r="G8695" s="286">
        <f t="shared" si="2610"/>
        <v>0</v>
      </c>
    </row>
    <row r="8696" spans="1:7" s="229" customFormat="1" ht="24" customHeight="1" x14ac:dyDescent="0.2">
      <c r="A8696" s="224" t="str">
        <f t="shared" si="2606"/>
        <v/>
      </c>
      <c r="B8696" s="222" t="str">
        <f t="shared" si="2607"/>
        <v/>
      </c>
      <c r="C8696" s="223"/>
      <c r="D8696" s="224" t="str">
        <f t="shared" si="2608"/>
        <v/>
      </c>
      <c r="E8696" s="225"/>
      <c r="F8696" s="226">
        <f t="shared" si="2609"/>
        <v>0</v>
      </c>
      <c r="G8696" s="286">
        <f t="shared" si="2610"/>
        <v>0</v>
      </c>
    </row>
    <row r="8697" spans="1:7" ht="24" customHeight="1" x14ac:dyDescent="0.2">
      <c r="A8697" s="290"/>
      <c r="B8697" s="97"/>
      <c r="D8697" s="97"/>
      <c r="E8697" s="98"/>
      <c r="F8697" s="273" t="s">
        <v>33</v>
      </c>
      <c r="G8697" s="288">
        <f>SUBTOTAL(9,G8688:G8696)</f>
        <v>0</v>
      </c>
    </row>
    <row r="8698" spans="1:7" ht="24" customHeight="1" x14ac:dyDescent="0.2">
      <c r="A8698" s="291"/>
      <c r="B8698" s="97"/>
      <c r="D8698" s="97"/>
      <c r="E8698" s="98"/>
      <c r="G8698" s="289"/>
    </row>
    <row r="8699" spans="1:7" ht="24" customHeight="1" x14ac:dyDescent="0.2">
      <c r="A8699" s="292" t="str">
        <f>B8657</f>
        <v/>
      </c>
      <c r="B8699" s="293" t="str">
        <f>C8657</f>
        <v/>
      </c>
      <c r="C8699" s="104"/>
      <c r="D8699" s="104" t="s">
        <v>34</v>
      </c>
      <c r="E8699" s="105"/>
      <c r="F8699" s="295" t="s">
        <v>35</v>
      </c>
      <c r="G8699" s="294">
        <f>SUBTOTAL(9,G8662:G8698)</f>
        <v>0</v>
      </c>
    </row>
    <row r="8701" spans="1:7" ht="24" customHeight="1" x14ac:dyDescent="0.2">
      <c r="A8701" s="274" t="s">
        <v>37</v>
      </c>
      <c r="B8701" s="275"/>
      <c r="C8701" s="275"/>
      <c r="D8701" s="275"/>
      <c r="E8701" s="275"/>
      <c r="F8701" s="275"/>
      <c r="G8701" s="276"/>
    </row>
    <row r="8702" spans="1:7" ht="24" customHeight="1" x14ac:dyDescent="0.2">
      <c r="A8702" s="277" t="s">
        <v>602</v>
      </c>
      <c r="B8702" s="93" t="str">
        <f>Comitente</f>
        <v>DIRECCION PROVINCIAL DE ESPACIOS VERDES</v>
      </c>
      <c r="C8702" s="89"/>
      <c r="D8702" s="94"/>
      <c r="E8702" s="94"/>
      <c r="F8702" s="95"/>
      <c r="G8702" s="278"/>
    </row>
    <row r="8703" spans="1:7" ht="24" customHeight="1" x14ac:dyDescent="0.2">
      <c r="A8703" s="277" t="s">
        <v>603</v>
      </c>
      <c r="B8703" s="93">
        <f>Contratista</f>
        <v>0</v>
      </c>
      <c r="C8703" s="90"/>
      <c r="D8703" s="90"/>
      <c r="E8703" s="90"/>
      <c r="F8703" s="96"/>
      <c r="G8703" s="279"/>
    </row>
    <row r="8704" spans="1:7" ht="24" customHeight="1" x14ac:dyDescent="0.2">
      <c r="A8704" s="277" t="s">
        <v>24</v>
      </c>
      <c r="B8704" s="93" t="str">
        <f>Obra</f>
        <v>MANTENIMIENTO DEL ÁREA VERDE Y SISITEMA DE RIEGO DEL 
PARQUE BELGRANO E INFINITO POR DESCUBRIR - RENGLON 3</v>
      </c>
      <c r="C8704" s="90"/>
      <c r="D8704" s="90"/>
      <c r="E8704" s="90"/>
      <c r="F8704" s="96" t="s">
        <v>38</v>
      </c>
      <c r="G8704" s="280">
        <f>Fecha_Base</f>
        <v>44908</v>
      </c>
    </row>
    <row r="8705" spans="1:123" ht="24" customHeight="1" x14ac:dyDescent="0.2">
      <c r="A8705" s="281" t="s">
        <v>601</v>
      </c>
      <c r="B8705" s="91" t="str">
        <f>Ubicación</f>
        <v>CAPITAL</v>
      </c>
      <c r="C8705" s="91"/>
      <c r="D8705" s="97"/>
      <c r="E8705" s="98"/>
      <c r="G8705" s="282"/>
    </row>
    <row r="8706" spans="1:123" ht="24" customHeight="1" x14ac:dyDescent="0.2">
      <c r="A8706" s="281" t="s">
        <v>39</v>
      </c>
      <c r="B8706" s="100" t="str">
        <f>IFERROR(VALUE(LEFT(B8707,FIND(".",B8707)-1)),"")</f>
        <v/>
      </c>
      <c r="C8706" s="92" t="str">
        <f>IFERROR(VLOOKUP(B8706,Tabla_CyP,2,FALSE),"")</f>
        <v/>
      </c>
      <c r="E8706" s="98"/>
      <c r="G8706" s="282"/>
    </row>
    <row r="8707" spans="1:123" ht="24" customHeight="1" x14ac:dyDescent="0.2">
      <c r="A8707" s="281" t="s">
        <v>25</v>
      </c>
      <c r="B8707" s="101" t="str">
        <f>IFERROR(VLOOKUP(COUNTIF($A$1:A8707,"ANALISIS DE PRECIOS"),Tabla_NumeroItem,2,FALSE),"")</f>
        <v/>
      </c>
      <c r="C8707" s="92" t="str">
        <f>IFERROR(VLOOKUP(B8707,Tabla_CyP,2,FALSE),"")</f>
        <v/>
      </c>
      <c r="D8707" s="97"/>
      <c r="E8707" s="98"/>
      <c r="F8707" s="96" t="s">
        <v>26</v>
      </c>
      <c r="G8707" s="283" t="str">
        <f>IFERROR(VLOOKUP(B8707,Tabla_CyP,4,FALSE),"")</f>
        <v/>
      </c>
    </row>
    <row r="8708" spans="1:123" ht="24" customHeight="1" x14ac:dyDescent="0.2">
      <c r="A8708" s="281"/>
      <c r="B8708" s="91"/>
      <c r="D8708" s="97"/>
      <c r="E8708" s="98"/>
      <c r="G8708" s="282"/>
    </row>
    <row r="8709" spans="1:123" ht="24" customHeight="1" x14ac:dyDescent="0.2">
      <c r="A8709" s="331" t="s">
        <v>507</v>
      </c>
      <c r="B8709" s="332"/>
      <c r="C8709" s="333" t="s">
        <v>0</v>
      </c>
      <c r="D8709" s="333" t="s">
        <v>27</v>
      </c>
      <c r="E8709" s="335" t="s">
        <v>28</v>
      </c>
      <c r="F8709" s="337" t="s">
        <v>29</v>
      </c>
      <c r="G8709" s="337" t="s">
        <v>30</v>
      </c>
    </row>
    <row r="8710" spans="1:123" s="97" customFormat="1" ht="24" customHeight="1" x14ac:dyDescent="0.2">
      <c r="A8710" s="102" t="s">
        <v>508</v>
      </c>
      <c r="B8710" s="102" t="s">
        <v>509</v>
      </c>
      <c r="C8710" s="334"/>
      <c r="D8710" s="334"/>
      <c r="E8710" s="336"/>
      <c r="F8710" s="338"/>
      <c r="G8710" s="338"/>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284"/>
      <c r="B8711" s="103"/>
      <c r="C8711" s="143" t="s">
        <v>604</v>
      </c>
      <c r="D8711" s="104"/>
      <c r="E8711" s="105"/>
      <c r="F8711" s="106"/>
      <c r="G8711" s="285"/>
    </row>
    <row r="8712" spans="1:123" s="229" customFormat="1" ht="24" customHeight="1" x14ac:dyDescent="0.2">
      <c r="A8712" s="224" t="str">
        <f t="shared" ref="A8712:A8725" si="2611">IFERROR(VLOOKUP(C8712,Tabla_Insumos,4,FALSE),"")</f>
        <v/>
      </c>
      <c r="B8712" s="222" t="str">
        <f>IFERROR(VLOOKUP(C8712,Tabla_Insumos,5,FALSE),"")</f>
        <v/>
      </c>
      <c r="C8712" s="223"/>
      <c r="D8712" s="224" t="str">
        <f t="shared" ref="D8712:D8725" si="2612">IFERROR(VLOOKUP(C8712,Tabla_Insumos,2,FALSE),"")</f>
        <v/>
      </c>
      <c r="E8712" s="225"/>
      <c r="F8712" s="226">
        <f t="shared" ref="F8712:F8725" si="2613">IFERROR(VLOOKUP(C8712,Tabla_Insumos,3,FALSE),0)</f>
        <v>0</v>
      </c>
      <c r="G8712" s="286">
        <f>ROUND(E8712*F8712,2)</f>
        <v>0</v>
      </c>
    </row>
    <row r="8713" spans="1:123" s="229" customFormat="1" ht="24" customHeight="1" x14ac:dyDescent="0.2">
      <c r="A8713" s="224" t="str">
        <f t="shared" si="2611"/>
        <v/>
      </c>
      <c r="B8713" s="222" t="str">
        <f t="shared" ref="B8713:B8725" si="2614">IFERROR(VLOOKUP(C8713,Tabla_Insumos,5,FALSE),"")</f>
        <v/>
      </c>
      <c r="C8713" s="223"/>
      <c r="D8713" s="224" t="str">
        <f t="shared" si="2612"/>
        <v/>
      </c>
      <c r="E8713" s="225"/>
      <c r="F8713" s="226">
        <f t="shared" si="2613"/>
        <v>0</v>
      </c>
      <c r="G8713" s="286">
        <f t="shared" ref="G8713:G8725" si="2615">ROUND(E8713*F8713,2)</f>
        <v>0</v>
      </c>
    </row>
    <row r="8714" spans="1:123" s="229" customFormat="1" ht="24" customHeight="1" x14ac:dyDescent="0.2">
      <c r="A8714" s="224" t="str">
        <f t="shared" si="2611"/>
        <v/>
      </c>
      <c r="B8714" s="222" t="str">
        <f t="shared" si="2614"/>
        <v/>
      </c>
      <c r="C8714" s="223"/>
      <c r="D8714" s="224" t="str">
        <f t="shared" si="2612"/>
        <v/>
      </c>
      <c r="E8714" s="225"/>
      <c r="F8714" s="226">
        <f t="shared" si="2613"/>
        <v>0</v>
      </c>
      <c r="G8714" s="286">
        <f t="shared" si="2615"/>
        <v>0</v>
      </c>
    </row>
    <row r="8715" spans="1:123" s="229" customFormat="1" ht="24" customHeight="1" x14ac:dyDescent="0.2">
      <c r="A8715" s="224" t="str">
        <f t="shared" si="2611"/>
        <v/>
      </c>
      <c r="B8715" s="222" t="str">
        <f t="shared" si="2614"/>
        <v/>
      </c>
      <c r="C8715" s="223"/>
      <c r="D8715" s="224" t="str">
        <f t="shared" si="2612"/>
        <v/>
      </c>
      <c r="E8715" s="225"/>
      <c r="F8715" s="226">
        <f t="shared" si="2613"/>
        <v>0</v>
      </c>
      <c r="G8715" s="286">
        <f t="shared" si="2615"/>
        <v>0</v>
      </c>
    </row>
    <row r="8716" spans="1:123" s="229" customFormat="1" ht="24" customHeight="1" x14ac:dyDescent="0.2">
      <c r="A8716" s="224" t="str">
        <f t="shared" si="2611"/>
        <v/>
      </c>
      <c r="B8716" s="222" t="str">
        <f t="shared" si="2614"/>
        <v/>
      </c>
      <c r="C8716" s="223"/>
      <c r="D8716" s="224" t="str">
        <f t="shared" si="2612"/>
        <v/>
      </c>
      <c r="E8716" s="225"/>
      <c r="F8716" s="226">
        <f t="shared" si="2613"/>
        <v>0</v>
      </c>
      <c r="G8716" s="286">
        <f t="shared" si="2615"/>
        <v>0</v>
      </c>
    </row>
    <row r="8717" spans="1:123" s="229" customFormat="1" ht="24" customHeight="1" x14ac:dyDescent="0.2">
      <c r="A8717" s="224" t="str">
        <f t="shared" si="2611"/>
        <v/>
      </c>
      <c r="B8717" s="222" t="str">
        <f t="shared" si="2614"/>
        <v/>
      </c>
      <c r="C8717" s="223"/>
      <c r="D8717" s="224" t="str">
        <f t="shared" si="2612"/>
        <v/>
      </c>
      <c r="E8717" s="225"/>
      <c r="F8717" s="226">
        <f t="shared" si="2613"/>
        <v>0</v>
      </c>
      <c r="G8717" s="286">
        <f t="shared" si="2615"/>
        <v>0</v>
      </c>
    </row>
    <row r="8718" spans="1:123" s="229" customFormat="1" ht="24" customHeight="1" x14ac:dyDescent="0.2">
      <c r="A8718" s="224" t="str">
        <f t="shared" si="2611"/>
        <v/>
      </c>
      <c r="B8718" s="222" t="str">
        <f t="shared" si="2614"/>
        <v/>
      </c>
      <c r="C8718" s="223"/>
      <c r="D8718" s="224" t="str">
        <f t="shared" si="2612"/>
        <v/>
      </c>
      <c r="E8718" s="225"/>
      <c r="F8718" s="226">
        <f t="shared" si="2613"/>
        <v>0</v>
      </c>
      <c r="G8718" s="286">
        <f t="shared" si="2615"/>
        <v>0</v>
      </c>
    </row>
    <row r="8719" spans="1:123" s="229" customFormat="1" ht="24" customHeight="1" x14ac:dyDescent="0.2">
      <c r="A8719" s="224" t="str">
        <f t="shared" si="2611"/>
        <v/>
      </c>
      <c r="B8719" s="222" t="str">
        <f t="shared" si="2614"/>
        <v/>
      </c>
      <c r="C8719" s="223"/>
      <c r="D8719" s="224" t="str">
        <f t="shared" si="2612"/>
        <v/>
      </c>
      <c r="E8719" s="225"/>
      <c r="F8719" s="226">
        <f t="shared" si="2613"/>
        <v>0</v>
      </c>
      <c r="G8719" s="286">
        <f t="shared" si="2615"/>
        <v>0</v>
      </c>
    </row>
    <row r="8720" spans="1:123" s="229" customFormat="1" ht="24" customHeight="1" x14ac:dyDescent="0.2">
      <c r="A8720" s="224" t="str">
        <f t="shared" si="2611"/>
        <v/>
      </c>
      <c r="B8720" s="222" t="str">
        <f t="shared" si="2614"/>
        <v/>
      </c>
      <c r="C8720" s="223"/>
      <c r="D8720" s="224" t="str">
        <f t="shared" si="2612"/>
        <v/>
      </c>
      <c r="E8720" s="225"/>
      <c r="F8720" s="226">
        <f t="shared" si="2613"/>
        <v>0</v>
      </c>
      <c r="G8720" s="286">
        <f t="shared" si="2615"/>
        <v>0</v>
      </c>
    </row>
    <row r="8721" spans="1:7" s="229" customFormat="1" ht="24" customHeight="1" x14ac:dyDescent="0.2">
      <c r="A8721" s="224" t="str">
        <f t="shared" si="2611"/>
        <v/>
      </c>
      <c r="B8721" s="222" t="str">
        <f t="shared" si="2614"/>
        <v/>
      </c>
      <c r="C8721" s="223"/>
      <c r="D8721" s="224" t="str">
        <f t="shared" si="2612"/>
        <v/>
      </c>
      <c r="E8721" s="225"/>
      <c r="F8721" s="226">
        <f t="shared" si="2613"/>
        <v>0</v>
      </c>
      <c r="G8721" s="286">
        <f t="shared" si="2615"/>
        <v>0</v>
      </c>
    </row>
    <row r="8722" spans="1:7" s="229" customFormat="1" ht="24" customHeight="1" x14ac:dyDescent="0.2">
      <c r="A8722" s="224" t="str">
        <f t="shared" si="2611"/>
        <v/>
      </c>
      <c r="B8722" s="222" t="str">
        <f t="shared" si="2614"/>
        <v/>
      </c>
      <c r="C8722" s="223"/>
      <c r="D8722" s="224" t="str">
        <f t="shared" si="2612"/>
        <v/>
      </c>
      <c r="E8722" s="225"/>
      <c r="F8722" s="226">
        <f t="shared" si="2613"/>
        <v>0</v>
      </c>
      <c r="G8722" s="286">
        <f t="shared" si="2615"/>
        <v>0</v>
      </c>
    </row>
    <row r="8723" spans="1:7" s="229" customFormat="1" ht="24" customHeight="1" x14ac:dyDescent="0.2">
      <c r="A8723" s="224" t="str">
        <f t="shared" si="2611"/>
        <v/>
      </c>
      <c r="B8723" s="222" t="str">
        <f t="shared" si="2614"/>
        <v/>
      </c>
      <c r="C8723" s="223"/>
      <c r="D8723" s="224" t="str">
        <f t="shared" si="2612"/>
        <v/>
      </c>
      <c r="E8723" s="225"/>
      <c r="F8723" s="226">
        <f t="shared" si="2613"/>
        <v>0</v>
      </c>
      <c r="G8723" s="286">
        <f t="shared" si="2615"/>
        <v>0</v>
      </c>
    </row>
    <row r="8724" spans="1:7" s="229" customFormat="1" ht="24" customHeight="1" x14ac:dyDescent="0.2">
      <c r="A8724" s="224" t="str">
        <f t="shared" si="2611"/>
        <v/>
      </c>
      <c r="B8724" s="222" t="str">
        <f t="shared" si="2614"/>
        <v/>
      </c>
      <c r="C8724" s="223"/>
      <c r="D8724" s="224" t="str">
        <f t="shared" si="2612"/>
        <v/>
      </c>
      <c r="E8724" s="225"/>
      <c r="F8724" s="226">
        <f t="shared" si="2613"/>
        <v>0</v>
      </c>
      <c r="G8724" s="286">
        <f t="shared" si="2615"/>
        <v>0</v>
      </c>
    </row>
    <row r="8725" spans="1:7" s="229" customFormat="1" ht="24" customHeight="1" x14ac:dyDescent="0.2">
      <c r="A8725" s="224" t="str">
        <f t="shared" si="2611"/>
        <v/>
      </c>
      <c r="B8725" s="222" t="str">
        <f t="shared" si="2614"/>
        <v/>
      </c>
      <c r="C8725" s="223"/>
      <c r="D8725" s="224" t="str">
        <f t="shared" si="2612"/>
        <v/>
      </c>
      <c r="E8725" s="225"/>
      <c r="F8725" s="227">
        <f t="shared" si="2613"/>
        <v>0</v>
      </c>
      <c r="G8725" s="286">
        <f t="shared" si="2615"/>
        <v>0</v>
      </c>
    </row>
    <row r="8726" spans="1:7" ht="24" customHeight="1" x14ac:dyDescent="0.2">
      <c r="A8726" s="287"/>
      <c r="D8726" s="97"/>
      <c r="E8726" s="98"/>
      <c r="F8726" s="273" t="s">
        <v>31</v>
      </c>
      <c r="G8726" s="288">
        <f>SUBTOTAL(9,G8712:G8725)</f>
        <v>0</v>
      </c>
    </row>
    <row r="8727" spans="1:7" ht="24" customHeight="1" x14ac:dyDescent="0.2">
      <c r="A8727" s="287"/>
      <c r="C8727" s="107" t="s">
        <v>605</v>
      </c>
      <c r="D8727" s="97"/>
      <c r="E8727" s="98"/>
      <c r="G8727" s="289"/>
    </row>
    <row r="8728" spans="1:7" s="229" customFormat="1" ht="24" customHeight="1" x14ac:dyDescent="0.2">
      <c r="A8728" s="224" t="str">
        <f t="shared" ref="A8728:A8735" si="2616">IFERROR(VLOOKUP(C8728,Tabla_Insumos,4,FALSE),"")</f>
        <v/>
      </c>
      <c r="B8728" s="222">
        <f t="shared" ref="B8728:B8735" si="2617">IFERROR(VLOOKUP(A8728,Tabla_Indices,5,FALSE),"")</f>
        <v>0</v>
      </c>
      <c r="C8728" s="223"/>
      <c r="D8728" s="224" t="str">
        <f t="shared" ref="D8728:D8735" si="2618">IFERROR(VLOOKUP(C8728,Tabla_Insumos,2,FALSE),"")</f>
        <v/>
      </c>
      <c r="E8728" s="225"/>
      <c r="F8728" s="228">
        <f t="shared" ref="F8728:F8735" si="2619">IFERROR(VLOOKUP(C8728,Tabla_Insumos,3,FALSE),0)</f>
        <v>0</v>
      </c>
      <c r="G8728" s="286">
        <f>ROUND(E8728*F8728,2)</f>
        <v>0</v>
      </c>
    </row>
    <row r="8729" spans="1:7" s="229" customFormat="1" ht="24" customHeight="1" x14ac:dyDescent="0.2">
      <c r="A8729" s="224" t="str">
        <f t="shared" si="2616"/>
        <v/>
      </c>
      <c r="B8729" s="222">
        <f t="shared" si="2617"/>
        <v>0</v>
      </c>
      <c r="C8729" s="223"/>
      <c r="D8729" s="224" t="str">
        <f t="shared" si="2618"/>
        <v/>
      </c>
      <c r="E8729" s="225"/>
      <c r="F8729" s="228">
        <f t="shared" si="2619"/>
        <v>0</v>
      </c>
      <c r="G8729" s="286">
        <f>ROUND(E8729*F8729,2)</f>
        <v>0</v>
      </c>
    </row>
    <row r="8730" spans="1:7" s="229" customFormat="1" ht="24" customHeight="1" x14ac:dyDescent="0.2">
      <c r="A8730" s="224" t="str">
        <f t="shared" si="2616"/>
        <v/>
      </c>
      <c r="B8730" s="222">
        <f t="shared" si="2617"/>
        <v>0</v>
      </c>
      <c r="C8730" s="223"/>
      <c r="D8730" s="224" t="str">
        <f t="shared" si="2618"/>
        <v/>
      </c>
      <c r="E8730" s="225"/>
      <c r="F8730" s="228">
        <f t="shared" si="2619"/>
        <v>0</v>
      </c>
      <c r="G8730" s="286">
        <f t="shared" ref="G8730:G8735" si="2620">ROUND(E8730*F8730,2)</f>
        <v>0</v>
      </c>
    </row>
    <row r="8731" spans="1:7" s="229" customFormat="1" ht="24" customHeight="1" x14ac:dyDescent="0.2">
      <c r="A8731" s="224" t="str">
        <f t="shared" si="2616"/>
        <v/>
      </c>
      <c r="B8731" s="222">
        <f t="shared" si="2617"/>
        <v>0</v>
      </c>
      <c r="C8731" s="223"/>
      <c r="D8731" s="224" t="str">
        <f t="shared" si="2618"/>
        <v/>
      </c>
      <c r="E8731" s="225"/>
      <c r="F8731" s="228">
        <f t="shared" si="2619"/>
        <v>0</v>
      </c>
      <c r="G8731" s="286">
        <f t="shared" si="2620"/>
        <v>0</v>
      </c>
    </row>
    <row r="8732" spans="1:7" s="229" customFormat="1" ht="24" customHeight="1" x14ac:dyDescent="0.2">
      <c r="A8732" s="224" t="str">
        <f t="shared" si="2616"/>
        <v/>
      </c>
      <c r="B8732" s="222">
        <f t="shared" si="2617"/>
        <v>0</v>
      </c>
      <c r="C8732" s="223"/>
      <c r="D8732" s="224" t="str">
        <f t="shared" si="2618"/>
        <v/>
      </c>
      <c r="E8732" s="225"/>
      <c r="F8732" s="226">
        <f t="shared" si="2619"/>
        <v>0</v>
      </c>
      <c r="G8732" s="286">
        <f t="shared" si="2620"/>
        <v>0</v>
      </c>
    </row>
    <row r="8733" spans="1:7" s="229" customFormat="1" ht="24" customHeight="1" x14ac:dyDescent="0.2">
      <c r="A8733" s="224" t="str">
        <f t="shared" si="2616"/>
        <v/>
      </c>
      <c r="B8733" s="222">
        <f t="shared" si="2617"/>
        <v>0</v>
      </c>
      <c r="C8733" s="223"/>
      <c r="D8733" s="224" t="str">
        <f t="shared" si="2618"/>
        <v/>
      </c>
      <c r="E8733" s="225"/>
      <c r="F8733" s="226">
        <f t="shared" si="2619"/>
        <v>0</v>
      </c>
      <c r="G8733" s="286">
        <f t="shared" si="2620"/>
        <v>0</v>
      </c>
    </row>
    <row r="8734" spans="1:7" s="229" customFormat="1" ht="24" customHeight="1" x14ac:dyDescent="0.2">
      <c r="A8734" s="224" t="str">
        <f t="shared" si="2616"/>
        <v/>
      </c>
      <c r="B8734" s="222">
        <f t="shared" si="2617"/>
        <v>0</v>
      </c>
      <c r="C8734" s="223"/>
      <c r="D8734" s="224" t="str">
        <f t="shared" si="2618"/>
        <v/>
      </c>
      <c r="E8734" s="225"/>
      <c r="F8734" s="226">
        <f t="shared" si="2619"/>
        <v>0</v>
      </c>
      <c r="G8734" s="286">
        <f t="shared" si="2620"/>
        <v>0</v>
      </c>
    </row>
    <row r="8735" spans="1:7" s="229" customFormat="1" ht="24" customHeight="1" x14ac:dyDescent="0.2">
      <c r="A8735" s="224" t="str">
        <f t="shared" si="2616"/>
        <v/>
      </c>
      <c r="B8735" s="222">
        <f t="shared" si="2617"/>
        <v>0</v>
      </c>
      <c r="C8735" s="223"/>
      <c r="D8735" s="224" t="str">
        <f t="shared" si="2618"/>
        <v/>
      </c>
      <c r="E8735" s="225"/>
      <c r="F8735" s="226">
        <f t="shared" si="2619"/>
        <v>0</v>
      </c>
      <c r="G8735" s="286">
        <f t="shared" si="2620"/>
        <v>0</v>
      </c>
    </row>
    <row r="8736" spans="1:7" ht="24" customHeight="1" x14ac:dyDescent="0.2">
      <c r="A8736" s="287"/>
      <c r="D8736" s="97"/>
      <c r="E8736" s="98"/>
      <c r="F8736" s="273" t="s">
        <v>32</v>
      </c>
      <c r="G8736" s="288">
        <f>SUBTOTAL(9,G8728:G8735)</f>
        <v>0</v>
      </c>
    </row>
    <row r="8737" spans="1:7" ht="24" customHeight="1" x14ac:dyDescent="0.2">
      <c r="A8737" s="287"/>
      <c r="C8737" s="107" t="s">
        <v>606</v>
      </c>
      <c r="D8737" s="97"/>
      <c r="E8737" s="98"/>
      <c r="G8737" s="289"/>
    </row>
    <row r="8738" spans="1:7" s="229" customFormat="1" ht="24" customHeight="1" x14ac:dyDescent="0.2">
      <c r="A8738" s="224" t="str">
        <f t="shared" ref="A8738:A8746" si="2621">IFERROR(VLOOKUP(C8738,Tabla_Insumos,4,FALSE),"")</f>
        <v/>
      </c>
      <c r="B8738" s="222" t="str">
        <f t="shared" ref="B8738:B8746" si="2622">IFERROR(VLOOKUP(C8738,Tabla_Insumos,5,FALSE),"")</f>
        <v/>
      </c>
      <c r="C8738" s="223"/>
      <c r="D8738" s="224" t="str">
        <f t="shared" ref="D8738:D8746" si="2623">IFERROR(VLOOKUP(C8738,Tabla_Insumos,2,FALSE),"")</f>
        <v/>
      </c>
      <c r="E8738" s="225"/>
      <c r="F8738" s="226">
        <f t="shared" ref="F8738:F8746" si="2624">IFERROR(VLOOKUP(C8738,Tabla_Insumos,3,FALSE),0)</f>
        <v>0</v>
      </c>
      <c r="G8738" s="286">
        <f t="shared" ref="G8738:G8746" si="2625">ROUND(E8738*F8738,2)</f>
        <v>0</v>
      </c>
    </row>
    <row r="8739" spans="1:7" s="229" customFormat="1" ht="24" customHeight="1" x14ac:dyDescent="0.2">
      <c r="A8739" s="224" t="str">
        <f t="shared" si="2621"/>
        <v/>
      </c>
      <c r="B8739" s="222" t="str">
        <f t="shared" si="2622"/>
        <v/>
      </c>
      <c r="C8739" s="223"/>
      <c r="D8739" s="224" t="str">
        <f t="shared" si="2623"/>
        <v/>
      </c>
      <c r="E8739" s="225"/>
      <c r="F8739" s="226">
        <f t="shared" si="2624"/>
        <v>0</v>
      </c>
      <c r="G8739" s="286">
        <f t="shared" si="2625"/>
        <v>0</v>
      </c>
    </row>
    <row r="8740" spans="1:7" s="229" customFormat="1" ht="24" customHeight="1" x14ac:dyDescent="0.2">
      <c r="A8740" s="224" t="str">
        <f t="shared" si="2621"/>
        <v/>
      </c>
      <c r="B8740" s="222" t="str">
        <f t="shared" si="2622"/>
        <v/>
      </c>
      <c r="C8740" s="223"/>
      <c r="D8740" s="224" t="str">
        <f t="shared" si="2623"/>
        <v/>
      </c>
      <c r="E8740" s="225"/>
      <c r="F8740" s="226">
        <f t="shared" si="2624"/>
        <v>0</v>
      </c>
      <c r="G8740" s="286">
        <f t="shared" si="2625"/>
        <v>0</v>
      </c>
    </row>
    <row r="8741" spans="1:7" s="229" customFormat="1" ht="24" customHeight="1" x14ac:dyDescent="0.2">
      <c r="A8741" s="224" t="str">
        <f t="shared" si="2621"/>
        <v/>
      </c>
      <c r="B8741" s="222" t="str">
        <f t="shared" si="2622"/>
        <v/>
      </c>
      <c r="C8741" s="223"/>
      <c r="D8741" s="224" t="str">
        <f t="shared" si="2623"/>
        <v/>
      </c>
      <c r="E8741" s="225"/>
      <c r="F8741" s="226">
        <f t="shared" si="2624"/>
        <v>0</v>
      </c>
      <c r="G8741" s="286">
        <f t="shared" si="2625"/>
        <v>0</v>
      </c>
    </row>
    <row r="8742" spans="1:7" s="229" customFormat="1" ht="24" customHeight="1" x14ac:dyDescent="0.2">
      <c r="A8742" s="224" t="str">
        <f t="shared" si="2621"/>
        <v/>
      </c>
      <c r="B8742" s="222" t="str">
        <f t="shared" si="2622"/>
        <v/>
      </c>
      <c r="C8742" s="223"/>
      <c r="D8742" s="224" t="str">
        <f t="shared" si="2623"/>
        <v/>
      </c>
      <c r="E8742" s="225"/>
      <c r="F8742" s="226">
        <f t="shared" si="2624"/>
        <v>0</v>
      </c>
      <c r="G8742" s="286">
        <f t="shared" si="2625"/>
        <v>0</v>
      </c>
    </row>
    <row r="8743" spans="1:7" s="229" customFormat="1" ht="24" customHeight="1" x14ac:dyDescent="0.2">
      <c r="A8743" s="224" t="str">
        <f t="shared" si="2621"/>
        <v/>
      </c>
      <c r="B8743" s="222" t="str">
        <f t="shared" si="2622"/>
        <v/>
      </c>
      <c r="C8743" s="223"/>
      <c r="D8743" s="224" t="str">
        <f t="shared" si="2623"/>
        <v/>
      </c>
      <c r="E8743" s="225"/>
      <c r="F8743" s="226">
        <f t="shared" si="2624"/>
        <v>0</v>
      </c>
      <c r="G8743" s="286">
        <f t="shared" si="2625"/>
        <v>0</v>
      </c>
    </row>
    <row r="8744" spans="1:7" s="229" customFormat="1" ht="24" customHeight="1" x14ac:dyDescent="0.2">
      <c r="A8744" s="224" t="str">
        <f t="shared" si="2621"/>
        <v/>
      </c>
      <c r="B8744" s="222" t="str">
        <f t="shared" si="2622"/>
        <v/>
      </c>
      <c r="C8744" s="223"/>
      <c r="D8744" s="224" t="str">
        <f t="shared" si="2623"/>
        <v/>
      </c>
      <c r="E8744" s="225"/>
      <c r="F8744" s="226">
        <f t="shared" si="2624"/>
        <v>0</v>
      </c>
      <c r="G8744" s="286">
        <f t="shared" si="2625"/>
        <v>0</v>
      </c>
    </row>
    <row r="8745" spans="1:7" s="229" customFormat="1" ht="24" customHeight="1" x14ac:dyDescent="0.2">
      <c r="A8745" s="224" t="str">
        <f t="shared" si="2621"/>
        <v/>
      </c>
      <c r="B8745" s="222" t="str">
        <f t="shared" si="2622"/>
        <v/>
      </c>
      <c r="C8745" s="223"/>
      <c r="D8745" s="224" t="str">
        <f t="shared" si="2623"/>
        <v/>
      </c>
      <c r="E8745" s="225"/>
      <c r="F8745" s="226">
        <f t="shared" si="2624"/>
        <v>0</v>
      </c>
      <c r="G8745" s="286">
        <f t="shared" si="2625"/>
        <v>0</v>
      </c>
    </row>
    <row r="8746" spans="1:7" s="229" customFormat="1" ht="24" customHeight="1" x14ac:dyDescent="0.2">
      <c r="A8746" s="224" t="str">
        <f t="shared" si="2621"/>
        <v/>
      </c>
      <c r="B8746" s="222" t="str">
        <f t="shared" si="2622"/>
        <v/>
      </c>
      <c r="C8746" s="223"/>
      <c r="D8746" s="224" t="str">
        <f t="shared" si="2623"/>
        <v/>
      </c>
      <c r="E8746" s="225"/>
      <c r="F8746" s="226">
        <f t="shared" si="2624"/>
        <v>0</v>
      </c>
      <c r="G8746" s="286">
        <f t="shared" si="2625"/>
        <v>0</v>
      </c>
    </row>
    <row r="8747" spans="1:7" ht="24" customHeight="1" x14ac:dyDescent="0.2">
      <c r="A8747" s="290"/>
      <c r="B8747" s="97"/>
      <c r="D8747" s="97"/>
      <c r="E8747" s="98"/>
      <c r="F8747" s="273" t="s">
        <v>33</v>
      </c>
      <c r="G8747" s="288">
        <f>SUBTOTAL(9,G8738:G8746)</f>
        <v>0</v>
      </c>
    </row>
    <row r="8748" spans="1:7" ht="24" customHeight="1" x14ac:dyDescent="0.2">
      <c r="A8748" s="291"/>
      <c r="B8748" s="97"/>
      <c r="D8748" s="97"/>
      <c r="E8748" s="98"/>
      <c r="G8748" s="289"/>
    </row>
    <row r="8749" spans="1:7" ht="24" customHeight="1" x14ac:dyDescent="0.2">
      <c r="A8749" s="292" t="str">
        <f>B8707</f>
        <v/>
      </c>
      <c r="B8749" s="293" t="str">
        <f>C8707</f>
        <v/>
      </c>
      <c r="C8749" s="104"/>
      <c r="D8749" s="104" t="s">
        <v>34</v>
      </c>
      <c r="E8749" s="105"/>
      <c r="F8749" s="295" t="s">
        <v>35</v>
      </c>
      <c r="G8749" s="294">
        <f>SUBTOTAL(9,G8712:G8748)</f>
        <v>0</v>
      </c>
    </row>
    <row r="8751" spans="1:7" ht="24" customHeight="1" x14ac:dyDescent="0.2">
      <c r="A8751" s="274" t="s">
        <v>37</v>
      </c>
      <c r="B8751" s="275"/>
      <c r="C8751" s="275"/>
      <c r="D8751" s="275"/>
      <c r="E8751" s="275"/>
      <c r="F8751" s="275"/>
      <c r="G8751" s="276"/>
    </row>
    <row r="8752" spans="1:7" ht="24" customHeight="1" x14ac:dyDescent="0.2">
      <c r="A8752" s="277" t="s">
        <v>602</v>
      </c>
      <c r="B8752" s="93" t="str">
        <f>Comitente</f>
        <v>DIRECCION PROVINCIAL DE ESPACIOS VERDES</v>
      </c>
      <c r="C8752" s="89"/>
      <c r="D8752" s="94"/>
      <c r="E8752" s="94"/>
      <c r="F8752" s="95"/>
      <c r="G8752" s="278"/>
    </row>
    <row r="8753" spans="1:123" ht="24" customHeight="1" x14ac:dyDescent="0.2">
      <c r="A8753" s="277" t="s">
        <v>603</v>
      </c>
      <c r="B8753" s="93">
        <f>Contratista</f>
        <v>0</v>
      </c>
      <c r="C8753" s="90"/>
      <c r="D8753" s="90"/>
      <c r="E8753" s="90"/>
      <c r="F8753" s="96"/>
      <c r="G8753" s="279"/>
    </row>
    <row r="8754" spans="1:123" ht="24" customHeight="1" x14ac:dyDescent="0.2">
      <c r="A8754" s="277" t="s">
        <v>24</v>
      </c>
      <c r="B8754" s="93" t="str">
        <f>Obra</f>
        <v>MANTENIMIENTO DEL ÁREA VERDE Y SISITEMA DE RIEGO DEL 
PARQUE BELGRANO E INFINITO POR DESCUBRIR - RENGLON 3</v>
      </c>
      <c r="C8754" s="90"/>
      <c r="D8754" s="90"/>
      <c r="E8754" s="90"/>
      <c r="F8754" s="96" t="s">
        <v>38</v>
      </c>
      <c r="G8754" s="280">
        <f>Fecha_Base</f>
        <v>44908</v>
      </c>
    </row>
    <row r="8755" spans="1:123" ht="24" customHeight="1" x14ac:dyDescent="0.2">
      <c r="A8755" s="281" t="s">
        <v>601</v>
      </c>
      <c r="B8755" s="91" t="str">
        <f>Ubicación</f>
        <v>CAPITAL</v>
      </c>
      <c r="C8755" s="91"/>
      <c r="D8755" s="97"/>
      <c r="E8755" s="98"/>
      <c r="G8755" s="282"/>
    </row>
    <row r="8756" spans="1:123" ht="24" customHeight="1" x14ac:dyDescent="0.2">
      <c r="A8756" s="281" t="s">
        <v>39</v>
      </c>
      <c r="B8756" s="100" t="str">
        <f>IFERROR(VALUE(LEFT(B8757,FIND(".",B8757)-1)),"")</f>
        <v/>
      </c>
      <c r="C8756" s="92" t="str">
        <f>IFERROR(VLOOKUP(B8756,Tabla_CyP,2,FALSE),"")</f>
        <v/>
      </c>
      <c r="E8756" s="98"/>
      <c r="G8756" s="282"/>
    </row>
    <row r="8757" spans="1:123" ht="24" customHeight="1" x14ac:dyDescent="0.2">
      <c r="A8757" s="281" t="s">
        <v>25</v>
      </c>
      <c r="B8757" s="101" t="str">
        <f>IFERROR(VLOOKUP(COUNTIF($A$1:A8757,"ANALISIS DE PRECIOS"),Tabla_NumeroItem,2,FALSE),"")</f>
        <v/>
      </c>
      <c r="C8757" s="92" t="str">
        <f>IFERROR(VLOOKUP(B8757,Tabla_CyP,2,FALSE),"")</f>
        <v/>
      </c>
      <c r="D8757" s="97"/>
      <c r="E8757" s="98"/>
      <c r="F8757" s="96" t="s">
        <v>26</v>
      </c>
      <c r="G8757" s="283" t="str">
        <f>IFERROR(VLOOKUP(B8757,Tabla_CyP,4,FALSE),"")</f>
        <v/>
      </c>
    </row>
    <row r="8758" spans="1:123" ht="24" customHeight="1" x14ac:dyDescent="0.2">
      <c r="A8758" s="281"/>
      <c r="B8758" s="91"/>
      <c r="D8758" s="97"/>
      <c r="E8758" s="98"/>
      <c r="G8758" s="282"/>
    </row>
    <row r="8759" spans="1:123" ht="24" customHeight="1" x14ac:dyDescent="0.2">
      <c r="A8759" s="331" t="s">
        <v>507</v>
      </c>
      <c r="B8759" s="332"/>
      <c r="C8759" s="333" t="s">
        <v>0</v>
      </c>
      <c r="D8759" s="333" t="s">
        <v>27</v>
      </c>
      <c r="E8759" s="335" t="s">
        <v>28</v>
      </c>
      <c r="F8759" s="337" t="s">
        <v>29</v>
      </c>
      <c r="G8759" s="337" t="s">
        <v>30</v>
      </c>
    </row>
    <row r="8760" spans="1:123" s="97" customFormat="1" ht="24" customHeight="1" x14ac:dyDescent="0.2">
      <c r="A8760" s="102" t="s">
        <v>508</v>
      </c>
      <c r="B8760" s="102" t="s">
        <v>509</v>
      </c>
      <c r="C8760" s="334"/>
      <c r="D8760" s="334"/>
      <c r="E8760" s="336"/>
      <c r="F8760" s="338"/>
      <c r="G8760" s="338"/>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284"/>
      <c r="B8761" s="103"/>
      <c r="C8761" s="143" t="s">
        <v>604</v>
      </c>
      <c r="D8761" s="104"/>
      <c r="E8761" s="105"/>
      <c r="F8761" s="106"/>
      <c r="G8761" s="285"/>
    </row>
    <row r="8762" spans="1:123" s="229" customFormat="1" ht="24" customHeight="1" x14ac:dyDescent="0.2">
      <c r="A8762" s="224" t="str">
        <f t="shared" ref="A8762:A8775" si="2626">IFERROR(VLOOKUP(C8762,Tabla_Insumos,4,FALSE),"")</f>
        <v/>
      </c>
      <c r="B8762" s="222" t="str">
        <f>IFERROR(VLOOKUP(C8762,Tabla_Insumos,5,FALSE),"")</f>
        <v/>
      </c>
      <c r="C8762" s="223"/>
      <c r="D8762" s="224" t="str">
        <f t="shared" ref="D8762:D8775" si="2627">IFERROR(VLOOKUP(C8762,Tabla_Insumos,2,FALSE),"")</f>
        <v/>
      </c>
      <c r="E8762" s="225"/>
      <c r="F8762" s="226">
        <f t="shared" ref="F8762:F8775" si="2628">IFERROR(VLOOKUP(C8762,Tabla_Insumos,3,FALSE),0)</f>
        <v>0</v>
      </c>
      <c r="G8762" s="286">
        <f>ROUND(E8762*F8762,2)</f>
        <v>0</v>
      </c>
    </row>
    <row r="8763" spans="1:123" s="229" customFormat="1" ht="24" customHeight="1" x14ac:dyDescent="0.2">
      <c r="A8763" s="224" t="str">
        <f t="shared" si="2626"/>
        <v/>
      </c>
      <c r="B8763" s="222" t="str">
        <f t="shared" ref="B8763:B8775" si="2629">IFERROR(VLOOKUP(C8763,Tabla_Insumos,5,FALSE),"")</f>
        <v/>
      </c>
      <c r="C8763" s="223"/>
      <c r="D8763" s="224" t="str">
        <f t="shared" si="2627"/>
        <v/>
      </c>
      <c r="E8763" s="225"/>
      <c r="F8763" s="226">
        <f t="shared" si="2628"/>
        <v>0</v>
      </c>
      <c r="G8763" s="286">
        <f t="shared" ref="G8763:G8775" si="2630">ROUND(E8763*F8763,2)</f>
        <v>0</v>
      </c>
    </row>
    <row r="8764" spans="1:123" s="229" customFormat="1" ht="24" customHeight="1" x14ac:dyDescent="0.2">
      <c r="A8764" s="224" t="str">
        <f t="shared" si="2626"/>
        <v/>
      </c>
      <c r="B8764" s="222" t="str">
        <f t="shared" si="2629"/>
        <v/>
      </c>
      <c r="C8764" s="223"/>
      <c r="D8764" s="224" t="str">
        <f t="shared" si="2627"/>
        <v/>
      </c>
      <c r="E8764" s="225"/>
      <c r="F8764" s="226">
        <f t="shared" si="2628"/>
        <v>0</v>
      </c>
      <c r="G8764" s="286">
        <f t="shared" si="2630"/>
        <v>0</v>
      </c>
    </row>
    <row r="8765" spans="1:123" s="229" customFormat="1" ht="24" customHeight="1" x14ac:dyDescent="0.2">
      <c r="A8765" s="224" t="str">
        <f t="shared" si="2626"/>
        <v/>
      </c>
      <c r="B8765" s="222" t="str">
        <f t="shared" si="2629"/>
        <v/>
      </c>
      <c r="C8765" s="223"/>
      <c r="D8765" s="224" t="str">
        <f t="shared" si="2627"/>
        <v/>
      </c>
      <c r="E8765" s="225"/>
      <c r="F8765" s="226">
        <f t="shared" si="2628"/>
        <v>0</v>
      </c>
      <c r="G8765" s="286">
        <f t="shared" si="2630"/>
        <v>0</v>
      </c>
    </row>
    <row r="8766" spans="1:123" s="229" customFormat="1" ht="24" customHeight="1" x14ac:dyDescent="0.2">
      <c r="A8766" s="224" t="str">
        <f t="shared" si="2626"/>
        <v/>
      </c>
      <c r="B8766" s="222" t="str">
        <f t="shared" si="2629"/>
        <v/>
      </c>
      <c r="C8766" s="223"/>
      <c r="D8766" s="224" t="str">
        <f t="shared" si="2627"/>
        <v/>
      </c>
      <c r="E8766" s="225"/>
      <c r="F8766" s="226">
        <f t="shared" si="2628"/>
        <v>0</v>
      </c>
      <c r="G8766" s="286">
        <f t="shared" si="2630"/>
        <v>0</v>
      </c>
    </row>
    <row r="8767" spans="1:123" s="229" customFormat="1" ht="24" customHeight="1" x14ac:dyDescent="0.2">
      <c r="A8767" s="224" t="str">
        <f t="shared" si="2626"/>
        <v/>
      </c>
      <c r="B8767" s="222" t="str">
        <f t="shared" si="2629"/>
        <v/>
      </c>
      <c r="C8767" s="223"/>
      <c r="D8767" s="224" t="str">
        <f t="shared" si="2627"/>
        <v/>
      </c>
      <c r="E8767" s="225"/>
      <c r="F8767" s="226">
        <f t="shared" si="2628"/>
        <v>0</v>
      </c>
      <c r="G8767" s="286">
        <f t="shared" si="2630"/>
        <v>0</v>
      </c>
    </row>
    <row r="8768" spans="1:123" s="229" customFormat="1" ht="24" customHeight="1" x14ac:dyDescent="0.2">
      <c r="A8768" s="224" t="str">
        <f t="shared" si="2626"/>
        <v/>
      </c>
      <c r="B8768" s="222" t="str">
        <f t="shared" si="2629"/>
        <v/>
      </c>
      <c r="C8768" s="223"/>
      <c r="D8768" s="224" t="str">
        <f t="shared" si="2627"/>
        <v/>
      </c>
      <c r="E8768" s="225"/>
      <c r="F8768" s="226">
        <f t="shared" si="2628"/>
        <v>0</v>
      </c>
      <c r="G8768" s="286">
        <f t="shared" si="2630"/>
        <v>0</v>
      </c>
    </row>
    <row r="8769" spans="1:7" s="229" customFormat="1" ht="24" customHeight="1" x14ac:dyDescent="0.2">
      <c r="A8769" s="224" t="str">
        <f t="shared" si="2626"/>
        <v/>
      </c>
      <c r="B8769" s="222" t="str">
        <f t="shared" si="2629"/>
        <v/>
      </c>
      <c r="C8769" s="223"/>
      <c r="D8769" s="224" t="str">
        <f t="shared" si="2627"/>
        <v/>
      </c>
      <c r="E8769" s="225"/>
      <c r="F8769" s="226">
        <f t="shared" si="2628"/>
        <v>0</v>
      </c>
      <c r="G8769" s="286">
        <f t="shared" si="2630"/>
        <v>0</v>
      </c>
    </row>
    <row r="8770" spans="1:7" s="229" customFormat="1" ht="24" customHeight="1" x14ac:dyDescent="0.2">
      <c r="A8770" s="224" t="str">
        <f t="shared" si="2626"/>
        <v/>
      </c>
      <c r="B8770" s="222" t="str">
        <f t="shared" si="2629"/>
        <v/>
      </c>
      <c r="C8770" s="223"/>
      <c r="D8770" s="224" t="str">
        <f t="shared" si="2627"/>
        <v/>
      </c>
      <c r="E8770" s="225"/>
      <c r="F8770" s="226">
        <f t="shared" si="2628"/>
        <v>0</v>
      </c>
      <c r="G8770" s="286">
        <f t="shared" si="2630"/>
        <v>0</v>
      </c>
    </row>
    <row r="8771" spans="1:7" s="229" customFormat="1" ht="24" customHeight="1" x14ac:dyDescent="0.2">
      <c r="A8771" s="224" t="str">
        <f t="shared" si="2626"/>
        <v/>
      </c>
      <c r="B8771" s="222" t="str">
        <f t="shared" si="2629"/>
        <v/>
      </c>
      <c r="C8771" s="223"/>
      <c r="D8771" s="224" t="str">
        <f t="shared" si="2627"/>
        <v/>
      </c>
      <c r="E8771" s="225"/>
      <c r="F8771" s="226">
        <f t="shared" si="2628"/>
        <v>0</v>
      </c>
      <c r="G8771" s="286">
        <f t="shared" si="2630"/>
        <v>0</v>
      </c>
    </row>
    <row r="8772" spans="1:7" s="229" customFormat="1" ht="24" customHeight="1" x14ac:dyDescent="0.2">
      <c r="A8772" s="224" t="str">
        <f t="shared" si="2626"/>
        <v/>
      </c>
      <c r="B8772" s="222" t="str">
        <f t="shared" si="2629"/>
        <v/>
      </c>
      <c r="C8772" s="223"/>
      <c r="D8772" s="224" t="str">
        <f t="shared" si="2627"/>
        <v/>
      </c>
      <c r="E8772" s="225"/>
      <c r="F8772" s="226">
        <f t="shared" si="2628"/>
        <v>0</v>
      </c>
      <c r="G8772" s="286">
        <f t="shared" si="2630"/>
        <v>0</v>
      </c>
    </row>
    <row r="8773" spans="1:7" s="229" customFormat="1" ht="24" customHeight="1" x14ac:dyDescent="0.2">
      <c r="A8773" s="224" t="str">
        <f t="shared" si="2626"/>
        <v/>
      </c>
      <c r="B8773" s="222" t="str">
        <f t="shared" si="2629"/>
        <v/>
      </c>
      <c r="C8773" s="223"/>
      <c r="D8773" s="224" t="str">
        <f t="shared" si="2627"/>
        <v/>
      </c>
      <c r="E8773" s="225"/>
      <c r="F8773" s="226">
        <f t="shared" si="2628"/>
        <v>0</v>
      </c>
      <c r="G8773" s="286">
        <f t="shared" si="2630"/>
        <v>0</v>
      </c>
    </row>
    <row r="8774" spans="1:7" s="229" customFormat="1" ht="24" customHeight="1" x14ac:dyDescent="0.2">
      <c r="A8774" s="224" t="str">
        <f t="shared" si="2626"/>
        <v/>
      </c>
      <c r="B8774" s="222" t="str">
        <f t="shared" si="2629"/>
        <v/>
      </c>
      <c r="C8774" s="223"/>
      <c r="D8774" s="224" t="str">
        <f t="shared" si="2627"/>
        <v/>
      </c>
      <c r="E8774" s="225"/>
      <c r="F8774" s="226">
        <f t="shared" si="2628"/>
        <v>0</v>
      </c>
      <c r="G8774" s="286">
        <f t="shared" si="2630"/>
        <v>0</v>
      </c>
    </row>
    <row r="8775" spans="1:7" s="229" customFormat="1" ht="24" customHeight="1" x14ac:dyDescent="0.2">
      <c r="A8775" s="224" t="str">
        <f t="shared" si="2626"/>
        <v/>
      </c>
      <c r="B8775" s="222" t="str">
        <f t="shared" si="2629"/>
        <v/>
      </c>
      <c r="C8775" s="223"/>
      <c r="D8775" s="224" t="str">
        <f t="shared" si="2627"/>
        <v/>
      </c>
      <c r="E8775" s="225"/>
      <c r="F8775" s="227">
        <f t="shared" si="2628"/>
        <v>0</v>
      </c>
      <c r="G8775" s="286">
        <f t="shared" si="2630"/>
        <v>0</v>
      </c>
    </row>
    <row r="8776" spans="1:7" ht="24" customHeight="1" x14ac:dyDescent="0.2">
      <c r="A8776" s="287"/>
      <c r="D8776" s="97"/>
      <c r="E8776" s="98"/>
      <c r="F8776" s="273" t="s">
        <v>31</v>
      </c>
      <c r="G8776" s="288">
        <f>SUBTOTAL(9,G8762:G8775)</f>
        <v>0</v>
      </c>
    </row>
    <row r="8777" spans="1:7" ht="24" customHeight="1" x14ac:dyDescent="0.2">
      <c r="A8777" s="287"/>
      <c r="C8777" s="107" t="s">
        <v>605</v>
      </c>
      <c r="D8777" s="97"/>
      <c r="E8777" s="98"/>
      <c r="G8777" s="289"/>
    </row>
    <row r="8778" spans="1:7" s="229" customFormat="1" ht="24" customHeight="1" x14ac:dyDescent="0.2">
      <c r="A8778" s="224" t="str">
        <f t="shared" ref="A8778:A8785" si="2631">IFERROR(VLOOKUP(C8778,Tabla_Insumos,4,FALSE),"")</f>
        <v/>
      </c>
      <c r="B8778" s="222">
        <f t="shared" ref="B8778:B8785" si="2632">IFERROR(VLOOKUP(A8778,Tabla_Indices,5,FALSE),"")</f>
        <v>0</v>
      </c>
      <c r="C8778" s="223"/>
      <c r="D8778" s="224" t="str">
        <f t="shared" ref="D8778:D8785" si="2633">IFERROR(VLOOKUP(C8778,Tabla_Insumos,2,FALSE),"")</f>
        <v/>
      </c>
      <c r="E8778" s="225"/>
      <c r="F8778" s="228">
        <f t="shared" ref="F8778:F8785" si="2634">IFERROR(VLOOKUP(C8778,Tabla_Insumos,3,FALSE),0)</f>
        <v>0</v>
      </c>
      <c r="G8778" s="286">
        <f>ROUND(E8778*F8778,2)</f>
        <v>0</v>
      </c>
    </row>
    <row r="8779" spans="1:7" s="229" customFormat="1" ht="24" customHeight="1" x14ac:dyDescent="0.2">
      <c r="A8779" s="224" t="str">
        <f t="shared" si="2631"/>
        <v/>
      </c>
      <c r="B8779" s="222">
        <f t="shared" si="2632"/>
        <v>0</v>
      </c>
      <c r="C8779" s="223"/>
      <c r="D8779" s="224" t="str">
        <f t="shared" si="2633"/>
        <v/>
      </c>
      <c r="E8779" s="225"/>
      <c r="F8779" s="228">
        <f t="shared" si="2634"/>
        <v>0</v>
      </c>
      <c r="G8779" s="286">
        <f>ROUND(E8779*F8779,2)</f>
        <v>0</v>
      </c>
    </row>
    <row r="8780" spans="1:7" s="229" customFormat="1" ht="24" customHeight="1" x14ac:dyDescent="0.2">
      <c r="A8780" s="224" t="str">
        <f t="shared" si="2631"/>
        <v/>
      </c>
      <c r="B8780" s="222">
        <f t="shared" si="2632"/>
        <v>0</v>
      </c>
      <c r="C8780" s="223"/>
      <c r="D8780" s="224" t="str">
        <f t="shared" si="2633"/>
        <v/>
      </c>
      <c r="E8780" s="225"/>
      <c r="F8780" s="228">
        <f t="shared" si="2634"/>
        <v>0</v>
      </c>
      <c r="G8780" s="286">
        <f t="shared" ref="G8780:G8785" si="2635">ROUND(E8780*F8780,2)</f>
        <v>0</v>
      </c>
    </row>
    <row r="8781" spans="1:7" s="229" customFormat="1" ht="24" customHeight="1" x14ac:dyDescent="0.2">
      <c r="A8781" s="224" t="str">
        <f t="shared" si="2631"/>
        <v/>
      </c>
      <c r="B8781" s="222">
        <f t="shared" si="2632"/>
        <v>0</v>
      </c>
      <c r="C8781" s="223"/>
      <c r="D8781" s="224" t="str">
        <f t="shared" si="2633"/>
        <v/>
      </c>
      <c r="E8781" s="225"/>
      <c r="F8781" s="228">
        <f t="shared" si="2634"/>
        <v>0</v>
      </c>
      <c r="G8781" s="286">
        <f t="shared" si="2635"/>
        <v>0</v>
      </c>
    </row>
    <row r="8782" spans="1:7" s="229" customFormat="1" ht="24" customHeight="1" x14ac:dyDescent="0.2">
      <c r="A8782" s="224" t="str">
        <f t="shared" si="2631"/>
        <v/>
      </c>
      <c r="B8782" s="222">
        <f t="shared" si="2632"/>
        <v>0</v>
      </c>
      <c r="C8782" s="223"/>
      <c r="D8782" s="224" t="str">
        <f t="shared" si="2633"/>
        <v/>
      </c>
      <c r="E8782" s="225"/>
      <c r="F8782" s="226">
        <f t="shared" si="2634"/>
        <v>0</v>
      </c>
      <c r="G8782" s="286">
        <f t="shared" si="2635"/>
        <v>0</v>
      </c>
    </row>
    <row r="8783" spans="1:7" s="229" customFormat="1" ht="24" customHeight="1" x14ac:dyDescent="0.2">
      <c r="A8783" s="224" t="str">
        <f t="shared" si="2631"/>
        <v/>
      </c>
      <c r="B8783" s="222">
        <f t="shared" si="2632"/>
        <v>0</v>
      </c>
      <c r="C8783" s="223"/>
      <c r="D8783" s="224" t="str">
        <f t="shared" si="2633"/>
        <v/>
      </c>
      <c r="E8783" s="225"/>
      <c r="F8783" s="226">
        <f t="shared" si="2634"/>
        <v>0</v>
      </c>
      <c r="G8783" s="286">
        <f t="shared" si="2635"/>
        <v>0</v>
      </c>
    </row>
    <row r="8784" spans="1:7" s="229" customFormat="1" ht="24" customHeight="1" x14ac:dyDescent="0.2">
      <c r="A8784" s="224" t="str">
        <f t="shared" si="2631"/>
        <v/>
      </c>
      <c r="B8784" s="222">
        <f t="shared" si="2632"/>
        <v>0</v>
      </c>
      <c r="C8784" s="223"/>
      <c r="D8784" s="224" t="str">
        <f t="shared" si="2633"/>
        <v/>
      </c>
      <c r="E8784" s="225"/>
      <c r="F8784" s="226">
        <f t="shared" si="2634"/>
        <v>0</v>
      </c>
      <c r="G8784" s="286">
        <f t="shared" si="2635"/>
        <v>0</v>
      </c>
    </row>
    <row r="8785" spans="1:7" s="229" customFormat="1" ht="24" customHeight="1" x14ac:dyDescent="0.2">
      <c r="A8785" s="224" t="str">
        <f t="shared" si="2631"/>
        <v/>
      </c>
      <c r="B8785" s="222">
        <f t="shared" si="2632"/>
        <v>0</v>
      </c>
      <c r="C8785" s="223"/>
      <c r="D8785" s="224" t="str">
        <f t="shared" si="2633"/>
        <v/>
      </c>
      <c r="E8785" s="225"/>
      <c r="F8785" s="226">
        <f t="shared" si="2634"/>
        <v>0</v>
      </c>
      <c r="G8785" s="286">
        <f t="shared" si="2635"/>
        <v>0</v>
      </c>
    </row>
    <row r="8786" spans="1:7" ht="24" customHeight="1" x14ac:dyDescent="0.2">
      <c r="A8786" s="287"/>
      <c r="D8786" s="97"/>
      <c r="E8786" s="98"/>
      <c r="F8786" s="273" t="s">
        <v>32</v>
      </c>
      <c r="G8786" s="288">
        <f>SUBTOTAL(9,G8778:G8785)</f>
        <v>0</v>
      </c>
    </row>
    <row r="8787" spans="1:7" ht="24" customHeight="1" x14ac:dyDescent="0.2">
      <c r="A8787" s="287"/>
      <c r="C8787" s="107" t="s">
        <v>606</v>
      </c>
      <c r="D8787" s="97"/>
      <c r="E8787" s="98"/>
      <c r="G8787" s="289"/>
    </row>
    <row r="8788" spans="1:7" s="229" customFormat="1" ht="24" customHeight="1" x14ac:dyDescent="0.2">
      <c r="A8788" s="224" t="str">
        <f t="shared" ref="A8788:A8796" si="2636">IFERROR(VLOOKUP(C8788,Tabla_Insumos,4,FALSE),"")</f>
        <v/>
      </c>
      <c r="B8788" s="222" t="str">
        <f t="shared" ref="B8788:B8796" si="2637">IFERROR(VLOOKUP(C8788,Tabla_Insumos,5,FALSE),"")</f>
        <v/>
      </c>
      <c r="C8788" s="223"/>
      <c r="D8788" s="224" t="str">
        <f t="shared" ref="D8788:D8796" si="2638">IFERROR(VLOOKUP(C8788,Tabla_Insumos,2,FALSE),"")</f>
        <v/>
      </c>
      <c r="E8788" s="225"/>
      <c r="F8788" s="226">
        <f t="shared" ref="F8788:F8796" si="2639">IFERROR(VLOOKUP(C8788,Tabla_Insumos,3,FALSE),0)</f>
        <v>0</v>
      </c>
      <c r="G8788" s="286">
        <f t="shared" ref="G8788:G8796" si="2640">ROUND(E8788*F8788,2)</f>
        <v>0</v>
      </c>
    </row>
    <row r="8789" spans="1:7" s="229" customFormat="1" ht="24" customHeight="1" x14ac:dyDescent="0.2">
      <c r="A8789" s="224" t="str">
        <f t="shared" si="2636"/>
        <v/>
      </c>
      <c r="B8789" s="222" t="str">
        <f t="shared" si="2637"/>
        <v/>
      </c>
      <c r="C8789" s="223"/>
      <c r="D8789" s="224" t="str">
        <f t="shared" si="2638"/>
        <v/>
      </c>
      <c r="E8789" s="225"/>
      <c r="F8789" s="226">
        <f t="shared" si="2639"/>
        <v>0</v>
      </c>
      <c r="G8789" s="286">
        <f t="shared" si="2640"/>
        <v>0</v>
      </c>
    </row>
    <row r="8790" spans="1:7" s="229" customFormat="1" ht="24" customHeight="1" x14ac:dyDescent="0.2">
      <c r="A8790" s="224" t="str">
        <f t="shared" si="2636"/>
        <v/>
      </c>
      <c r="B8790" s="222" t="str">
        <f t="shared" si="2637"/>
        <v/>
      </c>
      <c r="C8790" s="223"/>
      <c r="D8790" s="224" t="str">
        <f t="shared" si="2638"/>
        <v/>
      </c>
      <c r="E8790" s="225"/>
      <c r="F8790" s="226">
        <f t="shared" si="2639"/>
        <v>0</v>
      </c>
      <c r="G8790" s="286">
        <f t="shared" si="2640"/>
        <v>0</v>
      </c>
    </row>
    <row r="8791" spans="1:7" s="229" customFormat="1" ht="24" customHeight="1" x14ac:dyDescent="0.2">
      <c r="A8791" s="224" t="str">
        <f t="shared" si="2636"/>
        <v/>
      </c>
      <c r="B8791" s="222" t="str">
        <f t="shared" si="2637"/>
        <v/>
      </c>
      <c r="C8791" s="223"/>
      <c r="D8791" s="224" t="str">
        <f t="shared" si="2638"/>
        <v/>
      </c>
      <c r="E8791" s="225"/>
      <c r="F8791" s="226">
        <f t="shared" si="2639"/>
        <v>0</v>
      </c>
      <c r="G8791" s="286">
        <f t="shared" si="2640"/>
        <v>0</v>
      </c>
    </row>
    <row r="8792" spans="1:7" s="229" customFormat="1" ht="24" customHeight="1" x14ac:dyDescent="0.2">
      <c r="A8792" s="224" t="str">
        <f t="shared" si="2636"/>
        <v/>
      </c>
      <c r="B8792" s="222" t="str">
        <f t="shared" si="2637"/>
        <v/>
      </c>
      <c r="C8792" s="223"/>
      <c r="D8792" s="224" t="str">
        <f t="shared" si="2638"/>
        <v/>
      </c>
      <c r="E8792" s="225"/>
      <c r="F8792" s="226">
        <f t="shared" si="2639"/>
        <v>0</v>
      </c>
      <c r="G8792" s="286">
        <f t="shared" si="2640"/>
        <v>0</v>
      </c>
    </row>
    <row r="8793" spans="1:7" s="229" customFormat="1" ht="24" customHeight="1" x14ac:dyDescent="0.2">
      <c r="A8793" s="224" t="str">
        <f t="shared" si="2636"/>
        <v/>
      </c>
      <c r="B8793" s="222" t="str">
        <f t="shared" si="2637"/>
        <v/>
      </c>
      <c r="C8793" s="223"/>
      <c r="D8793" s="224" t="str">
        <f t="shared" si="2638"/>
        <v/>
      </c>
      <c r="E8793" s="225"/>
      <c r="F8793" s="226">
        <f t="shared" si="2639"/>
        <v>0</v>
      </c>
      <c r="G8793" s="286">
        <f t="shared" si="2640"/>
        <v>0</v>
      </c>
    </row>
    <row r="8794" spans="1:7" s="229" customFormat="1" ht="24" customHeight="1" x14ac:dyDescent="0.2">
      <c r="A8794" s="224" t="str">
        <f t="shared" si="2636"/>
        <v/>
      </c>
      <c r="B8794" s="222" t="str">
        <f t="shared" si="2637"/>
        <v/>
      </c>
      <c r="C8794" s="223"/>
      <c r="D8794" s="224" t="str">
        <f t="shared" si="2638"/>
        <v/>
      </c>
      <c r="E8794" s="225"/>
      <c r="F8794" s="226">
        <f t="shared" si="2639"/>
        <v>0</v>
      </c>
      <c r="G8794" s="286">
        <f t="shared" si="2640"/>
        <v>0</v>
      </c>
    </row>
    <row r="8795" spans="1:7" s="229" customFormat="1" ht="24" customHeight="1" x14ac:dyDescent="0.2">
      <c r="A8795" s="224" t="str">
        <f t="shared" si="2636"/>
        <v/>
      </c>
      <c r="B8795" s="222" t="str">
        <f t="shared" si="2637"/>
        <v/>
      </c>
      <c r="C8795" s="223"/>
      <c r="D8795" s="224" t="str">
        <f t="shared" si="2638"/>
        <v/>
      </c>
      <c r="E8795" s="225"/>
      <c r="F8795" s="226">
        <f t="shared" si="2639"/>
        <v>0</v>
      </c>
      <c r="G8795" s="286">
        <f t="shared" si="2640"/>
        <v>0</v>
      </c>
    </row>
    <row r="8796" spans="1:7" s="229" customFormat="1" ht="24" customHeight="1" x14ac:dyDescent="0.2">
      <c r="A8796" s="224" t="str">
        <f t="shared" si="2636"/>
        <v/>
      </c>
      <c r="B8796" s="222" t="str">
        <f t="shared" si="2637"/>
        <v/>
      </c>
      <c r="C8796" s="223"/>
      <c r="D8796" s="224" t="str">
        <f t="shared" si="2638"/>
        <v/>
      </c>
      <c r="E8796" s="225"/>
      <c r="F8796" s="226">
        <f t="shared" si="2639"/>
        <v>0</v>
      </c>
      <c r="G8796" s="286">
        <f t="shared" si="2640"/>
        <v>0</v>
      </c>
    </row>
    <row r="8797" spans="1:7" ht="24" customHeight="1" x14ac:dyDescent="0.2">
      <c r="A8797" s="290"/>
      <c r="B8797" s="97"/>
      <c r="D8797" s="97"/>
      <c r="E8797" s="98"/>
      <c r="F8797" s="273" t="s">
        <v>33</v>
      </c>
      <c r="G8797" s="288">
        <f>SUBTOTAL(9,G8788:G8796)</f>
        <v>0</v>
      </c>
    </row>
    <row r="8798" spans="1:7" ht="24" customHeight="1" x14ac:dyDescent="0.2">
      <c r="A8798" s="291"/>
      <c r="B8798" s="97"/>
      <c r="D8798" s="97"/>
      <c r="E8798" s="98"/>
      <c r="G8798" s="289"/>
    </row>
    <row r="8799" spans="1:7" ht="24" customHeight="1" x14ac:dyDescent="0.2">
      <c r="A8799" s="292" t="str">
        <f>B8757</f>
        <v/>
      </c>
      <c r="B8799" s="293" t="str">
        <f>C8757</f>
        <v/>
      </c>
      <c r="C8799" s="104"/>
      <c r="D8799" s="104" t="s">
        <v>34</v>
      </c>
      <c r="E8799" s="105"/>
      <c r="F8799" s="295" t="s">
        <v>35</v>
      </c>
      <c r="G8799" s="294">
        <f>SUBTOTAL(9,G8762:G8798)</f>
        <v>0</v>
      </c>
    </row>
    <row r="8801" spans="1:123" ht="24" customHeight="1" x14ac:dyDescent="0.2">
      <c r="A8801" s="274" t="s">
        <v>37</v>
      </c>
      <c r="B8801" s="275"/>
      <c r="C8801" s="275"/>
      <c r="D8801" s="275"/>
      <c r="E8801" s="275"/>
      <c r="F8801" s="275"/>
      <c r="G8801" s="276"/>
    </row>
    <row r="8802" spans="1:123" ht="24" customHeight="1" x14ac:dyDescent="0.2">
      <c r="A8802" s="277" t="s">
        <v>602</v>
      </c>
      <c r="B8802" s="93" t="str">
        <f>Comitente</f>
        <v>DIRECCION PROVINCIAL DE ESPACIOS VERDES</v>
      </c>
      <c r="C8802" s="89"/>
      <c r="D8802" s="94"/>
      <c r="E8802" s="94"/>
      <c r="F8802" s="95"/>
      <c r="G8802" s="278"/>
    </row>
    <row r="8803" spans="1:123" ht="24" customHeight="1" x14ac:dyDescent="0.2">
      <c r="A8803" s="277" t="s">
        <v>603</v>
      </c>
      <c r="B8803" s="93">
        <f>Contratista</f>
        <v>0</v>
      </c>
      <c r="C8803" s="90"/>
      <c r="D8803" s="90"/>
      <c r="E8803" s="90"/>
      <c r="F8803" s="96"/>
      <c r="G8803" s="279"/>
    </row>
    <row r="8804" spans="1:123" ht="24" customHeight="1" x14ac:dyDescent="0.2">
      <c r="A8804" s="277" t="s">
        <v>24</v>
      </c>
      <c r="B8804" s="93" t="str">
        <f>Obra</f>
        <v>MANTENIMIENTO DEL ÁREA VERDE Y SISITEMA DE RIEGO DEL 
PARQUE BELGRANO E INFINITO POR DESCUBRIR - RENGLON 3</v>
      </c>
      <c r="C8804" s="90"/>
      <c r="D8804" s="90"/>
      <c r="E8804" s="90"/>
      <c r="F8804" s="96" t="s">
        <v>38</v>
      </c>
      <c r="G8804" s="280">
        <f>Fecha_Base</f>
        <v>44908</v>
      </c>
    </row>
    <row r="8805" spans="1:123" ht="24" customHeight="1" x14ac:dyDescent="0.2">
      <c r="A8805" s="281" t="s">
        <v>601</v>
      </c>
      <c r="B8805" s="91" t="str">
        <f>Ubicación</f>
        <v>CAPITAL</v>
      </c>
      <c r="C8805" s="91"/>
      <c r="D8805" s="97"/>
      <c r="E8805" s="98"/>
      <c r="G8805" s="282"/>
    </row>
    <row r="8806" spans="1:123" ht="24" customHeight="1" x14ac:dyDescent="0.2">
      <c r="A8806" s="281" t="s">
        <v>39</v>
      </c>
      <c r="B8806" s="100" t="str">
        <f>IFERROR(VALUE(LEFT(B8807,FIND(".",B8807)-1)),"")</f>
        <v/>
      </c>
      <c r="C8806" s="92" t="str">
        <f>IFERROR(VLOOKUP(B8806,Tabla_CyP,2,FALSE),"")</f>
        <v/>
      </c>
      <c r="E8806" s="98"/>
      <c r="G8806" s="282"/>
    </row>
    <row r="8807" spans="1:123" ht="24" customHeight="1" x14ac:dyDescent="0.2">
      <c r="A8807" s="281" t="s">
        <v>25</v>
      </c>
      <c r="B8807" s="101" t="str">
        <f>IFERROR(VLOOKUP(COUNTIF($A$1:A8807,"ANALISIS DE PRECIOS"),Tabla_NumeroItem,2,FALSE),"")</f>
        <v/>
      </c>
      <c r="C8807" s="92" t="str">
        <f>IFERROR(VLOOKUP(B8807,Tabla_CyP,2,FALSE),"")</f>
        <v/>
      </c>
      <c r="D8807" s="97"/>
      <c r="E8807" s="98"/>
      <c r="F8807" s="96" t="s">
        <v>26</v>
      </c>
      <c r="G8807" s="283" t="str">
        <f>IFERROR(VLOOKUP(B8807,Tabla_CyP,4,FALSE),"")</f>
        <v/>
      </c>
    </row>
    <row r="8808" spans="1:123" ht="24" customHeight="1" x14ac:dyDescent="0.2">
      <c r="A8808" s="281"/>
      <c r="B8808" s="91"/>
      <c r="D8808" s="97"/>
      <c r="E8808" s="98"/>
      <c r="G8808" s="282"/>
    </row>
    <row r="8809" spans="1:123" ht="24" customHeight="1" x14ac:dyDescent="0.2">
      <c r="A8809" s="331" t="s">
        <v>507</v>
      </c>
      <c r="B8809" s="332"/>
      <c r="C8809" s="333" t="s">
        <v>0</v>
      </c>
      <c r="D8809" s="333" t="s">
        <v>27</v>
      </c>
      <c r="E8809" s="335" t="s">
        <v>28</v>
      </c>
      <c r="F8809" s="337" t="s">
        <v>29</v>
      </c>
      <c r="G8809" s="337" t="s">
        <v>30</v>
      </c>
    </row>
    <row r="8810" spans="1:123" s="97" customFormat="1" ht="24" customHeight="1" x14ac:dyDescent="0.2">
      <c r="A8810" s="102" t="s">
        <v>508</v>
      </c>
      <c r="B8810" s="102" t="s">
        <v>509</v>
      </c>
      <c r="C8810" s="334"/>
      <c r="D8810" s="334"/>
      <c r="E8810" s="336"/>
      <c r="F8810" s="338"/>
      <c r="G8810" s="338"/>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284"/>
      <c r="B8811" s="103"/>
      <c r="C8811" s="143" t="s">
        <v>604</v>
      </c>
      <c r="D8811" s="104"/>
      <c r="E8811" s="105"/>
      <c r="F8811" s="106"/>
      <c r="G8811" s="285"/>
    </row>
    <row r="8812" spans="1:123" s="229" customFormat="1" ht="24" customHeight="1" x14ac:dyDescent="0.2">
      <c r="A8812" s="224" t="str">
        <f t="shared" ref="A8812:A8825" si="2641">IFERROR(VLOOKUP(C8812,Tabla_Insumos,4,FALSE),"")</f>
        <v/>
      </c>
      <c r="B8812" s="222" t="str">
        <f>IFERROR(VLOOKUP(C8812,Tabla_Insumos,5,FALSE),"")</f>
        <v/>
      </c>
      <c r="C8812" s="223"/>
      <c r="D8812" s="224" t="str">
        <f t="shared" ref="D8812:D8825" si="2642">IFERROR(VLOOKUP(C8812,Tabla_Insumos,2,FALSE),"")</f>
        <v/>
      </c>
      <c r="E8812" s="225"/>
      <c r="F8812" s="226">
        <f t="shared" ref="F8812:F8825" si="2643">IFERROR(VLOOKUP(C8812,Tabla_Insumos,3,FALSE),0)</f>
        <v>0</v>
      </c>
      <c r="G8812" s="286">
        <f>ROUND(E8812*F8812,2)</f>
        <v>0</v>
      </c>
    </row>
    <row r="8813" spans="1:123" s="229" customFormat="1" ht="24" customHeight="1" x14ac:dyDescent="0.2">
      <c r="A8813" s="224" t="str">
        <f t="shared" si="2641"/>
        <v/>
      </c>
      <c r="B8813" s="222" t="str">
        <f t="shared" ref="B8813:B8825" si="2644">IFERROR(VLOOKUP(C8813,Tabla_Insumos,5,FALSE),"")</f>
        <v/>
      </c>
      <c r="C8813" s="223"/>
      <c r="D8813" s="224" t="str">
        <f t="shared" si="2642"/>
        <v/>
      </c>
      <c r="E8813" s="225"/>
      <c r="F8813" s="226">
        <f t="shared" si="2643"/>
        <v>0</v>
      </c>
      <c r="G8813" s="286">
        <f t="shared" ref="G8813:G8825" si="2645">ROUND(E8813*F8813,2)</f>
        <v>0</v>
      </c>
    </row>
    <row r="8814" spans="1:123" s="229" customFormat="1" ht="24" customHeight="1" x14ac:dyDescent="0.2">
      <c r="A8814" s="224" t="str">
        <f t="shared" si="2641"/>
        <v/>
      </c>
      <c r="B8814" s="222" t="str">
        <f t="shared" si="2644"/>
        <v/>
      </c>
      <c r="C8814" s="223"/>
      <c r="D8814" s="224" t="str">
        <f t="shared" si="2642"/>
        <v/>
      </c>
      <c r="E8814" s="225"/>
      <c r="F8814" s="226">
        <f t="shared" si="2643"/>
        <v>0</v>
      </c>
      <c r="G8814" s="286">
        <f t="shared" si="2645"/>
        <v>0</v>
      </c>
    </row>
    <row r="8815" spans="1:123" s="229" customFormat="1" ht="24" customHeight="1" x14ac:dyDescent="0.2">
      <c r="A8815" s="224" t="str">
        <f t="shared" si="2641"/>
        <v/>
      </c>
      <c r="B8815" s="222" t="str">
        <f t="shared" si="2644"/>
        <v/>
      </c>
      <c r="C8815" s="223"/>
      <c r="D8815" s="224" t="str">
        <f t="shared" si="2642"/>
        <v/>
      </c>
      <c r="E8815" s="225"/>
      <c r="F8815" s="226">
        <f t="shared" si="2643"/>
        <v>0</v>
      </c>
      <c r="G8815" s="286">
        <f t="shared" si="2645"/>
        <v>0</v>
      </c>
    </row>
    <row r="8816" spans="1:123" s="229" customFormat="1" ht="24" customHeight="1" x14ac:dyDescent="0.2">
      <c r="A8816" s="224" t="str">
        <f t="shared" si="2641"/>
        <v/>
      </c>
      <c r="B8816" s="222" t="str">
        <f t="shared" si="2644"/>
        <v/>
      </c>
      <c r="C8816" s="223"/>
      <c r="D8816" s="224" t="str">
        <f t="shared" si="2642"/>
        <v/>
      </c>
      <c r="E8816" s="225"/>
      <c r="F8816" s="226">
        <f t="shared" si="2643"/>
        <v>0</v>
      </c>
      <c r="G8816" s="286">
        <f t="shared" si="2645"/>
        <v>0</v>
      </c>
    </row>
    <row r="8817" spans="1:7" s="229" customFormat="1" ht="24" customHeight="1" x14ac:dyDescent="0.2">
      <c r="A8817" s="224" t="str">
        <f t="shared" si="2641"/>
        <v/>
      </c>
      <c r="B8817" s="222" t="str">
        <f t="shared" si="2644"/>
        <v/>
      </c>
      <c r="C8817" s="223"/>
      <c r="D8817" s="224" t="str">
        <f t="shared" si="2642"/>
        <v/>
      </c>
      <c r="E8817" s="225"/>
      <c r="F8817" s="226">
        <f t="shared" si="2643"/>
        <v>0</v>
      </c>
      <c r="G8817" s="286">
        <f t="shared" si="2645"/>
        <v>0</v>
      </c>
    </row>
    <row r="8818" spans="1:7" s="229" customFormat="1" ht="24" customHeight="1" x14ac:dyDescent="0.2">
      <c r="A8818" s="224" t="str">
        <f t="shared" si="2641"/>
        <v/>
      </c>
      <c r="B8818" s="222" t="str">
        <f t="shared" si="2644"/>
        <v/>
      </c>
      <c r="C8818" s="223"/>
      <c r="D8818" s="224" t="str">
        <f t="shared" si="2642"/>
        <v/>
      </c>
      <c r="E8818" s="225"/>
      <c r="F8818" s="226">
        <f t="shared" si="2643"/>
        <v>0</v>
      </c>
      <c r="G8818" s="286">
        <f t="shared" si="2645"/>
        <v>0</v>
      </c>
    </row>
    <row r="8819" spans="1:7" s="229" customFormat="1" ht="24" customHeight="1" x14ac:dyDescent="0.2">
      <c r="A8819" s="224" t="str">
        <f t="shared" si="2641"/>
        <v/>
      </c>
      <c r="B8819" s="222" t="str">
        <f t="shared" si="2644"/>
        <v/>
      </c>
      <c r="C8819" s="223"/>
      <c r="D8819" s="224" t="str">
        <f t="shared" si="2642"/>
        <v/>
      </c>
      <c r="E8819" s="225"/>
      <c r="F8819" s="226">
        <f t="shared" si="2643"/>
        <v>0</v>
      </c>
      <c r="G8819" s="286">
        <f t="shared" si="2645"/>
        <v>0</v>
      </c>
    </row>
    <row r="8820" spans="1:7" s="229" customFormat="1" ht="24" customHeight="1" x14ac:dyDescent="0.2">
      <c r="A8820" s="224" t="str">
        <f t="shared" si="2641"/>
        <v/>
      </c>
      <c r="B8820" s="222" t="str">
        <f t="shared" si="2644"/>
        <v/>
      </c>
      <c r="C8820" s="223"/>
      <c r="D8820" s="224" t="str">
        <f t="shared" si="2642"/>
        <v/>
      </c>
      <c r="E8820" s="225"/>
      <c r="F8820" s="226">
        <f t="shared" si="2643"/>
        <v>0</v>
      </c>
      <c r="G8820" s="286">
        <f t="shared" si="2645"/>
        <v>0</v>
      </c>
    </row>
    <row r="8821" spans="1:7" s="229" customFormat="1" ht="24" customHeight="1" x14ac:dyDescent="0.2">
      <c r="A8821" s="224" t="str">
        <f t="shared" si="2641"/>
        <v/>
      </c>
      <c r="B8821" s="222" t="str">
        <f t="shared" si="2644"/>
        <v/>
      </c>
      <c r="C8821" s="223"/>
      <c r="D8821" s="224" t="str">
        <f t="shared" si="2642"/>
        <v/>
      </c>
      <c r="E8821" s="225"/>
      <c r="F8821" s="226">
        <f t="shared" si="2643"/>
        <v>0</v>
      </c>
      <c r="G8821" s="286">
        <f t="shared" si="2645"/>
        <v>0</v>
      </c>
    </row>
    <row r="8822" spans="1:7" s="229" customFormat="1" ht="24" customHeight="1" x14ac:dyDescent="0.2">
      <c r="A8822" s="224" t="str">
        <f t="shared" si="2641"/>
        <v/>
      </c>
      <c r="B8822" s="222" t="str">
        <f t="shared" si="2644"/>
        <v/>
      </c>
      <c r="C8822" s="223"/>
      <c r="D8822" s="224" t="str">
        <f t="shared" si="2642"/>
        <v/>
      </c>
      <c r="E8822" s="225"/>
      <c r="F8822" s="226">
        <f t="shared" si="2643"/>
        <v>0</v>
      </c>
      <c r="G8822" s="286">
        <f t="shared" si="2645"/>
        <v>0</v>
      </c>
    </row>
    <row r="8823" spans="1:7" s="229" customFormat="1" ht="24" customHeight="1" x14ac:dyDescent="0.2">
      <c r="A8823" s="224" t="str">
        <f t="shared" si="2641"/>
        <v/>
      </c>
      <c r="B8823" s="222" t="str">
        <f t="shared" si="2644"/>
        <v/>
      </c>
      <c r="C8823" s="223"/>
      <c r="D8823" s="224" t="str">
        <f t="shared" si="2642"/>
        <v/>
      </c>
      <c r="E8823" s="225"/>
      <c r="F8823" s="226">
        <f t="shared" si="2643"/>
        <v>0</v>
      </c>
      <c r="G8823" s="286">
        <f t="shared" si="2645"/>
        <v>0</v>
      </c>
    </row>
    <row r="8824" spans="1:7" s="229" customFormat="1" ht="24" customHeight="1" x14ac:dyDescent="0.2">
      <c r="A8824" s="224" t="str">
        <f t="shared" si="2641"/>
        <v/>
      </c>
      <c r="B8824" s="222" t="str">
        <f t="shared" si="2644"/>
        <v/>
      </c>
      <c r="C8824" s="223"/>
      <c r="D8824" s="224" t="str">
        <f t="shared" si="2642"/>
        <v/>
      </c>
      <c r="E8824" s="225"/>
      <c r="F8824" s="226">
        <f t="shared" si="2643"/>
        <v>0</v>
      </c>
      <c r="G8824" s="286">
        <f t="shared" si="2645"/>
        <v>0</v>
      </c>
    </row>
    <row r="8825" spans="1:7" s="229" customFormat="1" ht="24" customHeight="1" x14ac:dyDescent="0.2">
      <c r="A8825" s="224" t="str">
        <f t="shared" si="2641"/>
        <v/>
      </c>
      <c r="B8825" s="222" t="str">
        <f t="shared" si="2644"/>
        <v/>
      </c>
      <c r="C8825" s="223"/>
      <c r="D8825" s="224" t="str">
        <f t="shared" si="2642"/>
        <v/>
      </c>
      <c r="E8825" s="225"/>
      <c r="F8825" s="227">
        <f t="shared" si="2643"/>
        <v>0</v>
      </c>
      <c r="G8825" s="286">
        <f t="shared" si="2645"/>
        <v>0</v>
      </c>
    </row>
    <row r="8826" spans="1:7" ht="24" customHeight="1" x14ac:dyDescent="0.2">
      <c r="A8826" s="287"/>
      <c r="D8826" s="97"/>
      <c r="E8826" s="98"/>
      <c r="F8826" s="273" t="s">
        <v>31</v>
      </c>
      <c r="G8826" s="288">
        <f>SUBTOTAL(9,G8812:G8825)</f>
        <v>0</v>
      </c>
    </row>
    <row r="8827" spans="1:7" ht="24" customHeight="1" x14ac:dyDescent="0.2">
      <c r="A8827" s="287"/>
      <c r="C8827" s="107" t="s">
        <v>605</v>
      </c>
      <c r="D8827" s="97"/>
      <c r="E8827" s="98"/>
      <c r="G8827" s="289"/>
    </row>
    <row r="8828" spans="1:7" s="229" customFormat="1" ht="24" customHeight="1" x14ac:dyDescent="0.2">
      <c r="A8828" s="224" t="str">
        <f t="shared" ref="A8828:A8835" si="2646">IFERROR(VLOOKUP(C8828,Tabla_Insumos,4,FALSE),"")</f>
        <v/>
      </c>
      <c r="B8828" s="222">
        <f t="shared" ref="B8828:B8835" si="2647">IFERROR(VLOOKUP(A8828,Tabla_Indices,5,FALSE),"")</f>
        <v>0</v>
      </c>
      <c r="C8828" s="223"/>
      <c r="D8828" s="224" t="str">
        <f t="shared" ref="D8828:D8835" si="2648">IFERROR(VLOOKUP(C8828,Tabla_Insumos,2,FALSE),"")</f>
        <v/>
      </c>
      <c r="E8828" s="225"/>
      <c r="F8828" s="228">
        <f t="shared" ref="F8828:F8835" si="2649">IFERROR(VLOOKUP(C8828,Tabla_Insumos,3,FALSE),0)</f>
        <v>0</v>
      </c>
      <c r="G8828" s="286">
        <f>ROUND(E8828*F8828,2)</f>
        <v>0</v>
      </c>
    </row>
    <row r="8829" spans="1:7" s="229" customFormat="1" ht="24" customHeight="1" x14ac:dyDescent="0.2">
      <c r="A8829" s="224" t="str">
        <f t="shared" si="2646"/>
        <v/>
      </c>
      <c r="B8829" s="222">
        <f t="shared" si="2647"/>
        <v>0</v>
      </c>
      <c r="C8829" s="223"/>
      <c r="D8829" s="224" t="str">
        <f t="shared" si="2648"/>
        <v/>
      </c>
      <c r="E8829" s="225"/>
      <c r="F8829" s="228">
        <f t="shared" si="2649"/>
        <v>0</v>
      </c>
      <c r="G8829" s="286">
        <f>ROUND(E8829*F8829,2)</f>
        <v>0</v>
      </c>
    </row>
    <row r="8830" spans="1:7" s="229" customFormat="1" ht="24" customHeight="1" x14ac:dyDescent="0.2">
      <c r="A8830" s="224" t="str">
        <f t="shared" si="2646"/>
        <v/>
      </c>
      <c r="B8830" s="222">
        <f t="shared" si="2647"/>
        <v>0</v>
      </c>
      <c r="C8830" s="223"/>
      <c r="D8830" s="224" t="str">
        <f t="shared" si="2648"/>
        <v/>
      </c>
      <c r="E8830" s="225"/>
      <c r="F8830" s="228">
        <f t="shared" si="2649"/>
        <v>0</v>
      </c>
      <c r="G8830" s="286">
        <f t="shared" ref="G8830:G8835" si="2650">ROUND(E8830*F8830,2)</f>
        <v>0</v>
      </c>
    </row>
    <row r="8831" spans="1:7" s="229" customFormat="1" ht="24" customHeight="1" x14ac:dyDescent="0.2">
      <c r="A8831" s="224" t="str">
        <f t="shared" si="2646"/>
        <v/>
      </c>
      <c r="B8831" s="222">
        <f t="shared" si="2647"/>
        <v>0</v>
      </c>
      <c r="C8831" s="223"/>
      <c r="D8831" s="224" t="str">
        <f t="shared" si="2648"/>
        <v/>
      </c>
      <c r="E8831" s="225"/>
      <c r="F8831" s="228">
        <f t="shared" si="2649"/>
        <v>0</v>
      </c>
      <c r="G8831" s="286">
        <f t="shared" si="2650"/>
        <v>0</v>
      </c>
    </row>
    <row r="8832" spans="1:7" s="229" customFormat="1" ht="24" customHeight="1" x14ac:dyDescent="0.2">
      <c r="A8832" s="224" t="str">
        <f t="shared" si="2646"/>
        <v/>
      </c>
      <c r="B8832" s="222">
        <f t="shared" si="2647"/>
        <v>0</v>
      </c>
      <c r="C8832" s="223"/>
      <c r="D8832" s="224" t="str">
        <f t="shared" si="2648"/>
        <v/>
      </c>
      <c r="E8832" s="225"/>
      <c r="F8832" s="226">
        <f t="shared" si="2649"/>
        <v>0</v>
      </c>
      <c r="G8832" s="286">
        <f t="shared" si="2650"/>
        <v>0</v>
      </c>
    </row>
    <row r="8833" spans="1:7" s="229" customFormat="1" ht="24" customHeight="1" x14ac:dyDescent="0.2">
      <c r="A8833" s="224" t="str">
        <f t="shared" si="2646"/>
        <v/>
      </c>
      <c r="B8833" s="222">
        <f t="shared" si="2647"/>
        <v>0</v>
      </c>
      <c r="C8833" s="223"/>
      <c r="D8833" s="224" t="str">
        <f t="shared" si="2648"/>
        <v/>
      </c>
      <c r="E8833" s="225"/>
      <c r="F8833" s="226">
        <f t="shared" si="2649"/>
        <v>0</v>
      </c>
      <c r="G8833" s="286">
        <f t="shared" si="2650"/>
        <v>0</v>
      </c>
    </row>
    <row r="8834" spans="1:7" s="229" customFormat="1" ht="24" customHeight="1" x14ac:dyDescent="0.2">
      <c r="A8834" s="224" t="str">
        <f t="shared" si="2646"/>
        <v/>
      </c>
      <c r="B8834" s="222">
        <f t="shared" si="2647"/>
        <v>0</v>
      </c>
      <c r="C8834" s="223"/>
      <c r="D8834" s="224" t="str">
        <f t="shared" si="2648"/>
        <v/>
      </c>
      <c r="E8834" s="225"/>
      <c r="F8834" s="226">
        <f t="shared" si="2649"/>
        <v>0</v>
      </c>
      <c r="G8834" s="286">
        <f t="shared" si="2650"/>
        <v>0</v>
      </c>
    </row>
    <row r="8835" spans="1:7" s="229" customFormat="1" ht="24" customHeight="1" x14ac:dyDescent="0.2">
      <c r="A8835" s="224" t="str">
        <f t="shared" si="2646"/>
        <v/>
      </c>
      <c r="B8835" s="222">
        <f t="shared" si="2647"/>
        <v>0</v>
      </c>
      <c r="C8835" s="223"/>
      <c r="D8835" s="224" t="str">
        <f t="shared" si="2648"/>
        <v/>
      </c>
      <c r="E8835" s="225"/>
      <c r="F8835" s="226">
        <f t="shared" si="2649"/>
        <v>0</v>
      </c>
      <c r="G8835" s="286">
        <f t="shared" si="2650"/>
        <v>0</v>
      </c>
    </row>
    <row r="8836" spans="1:7" ht="24" customHeight="1" x14ac:dyDescent="0.2">
      <c r="A8836" s="287"/>
      <c r="D8836" s="97"/>
      <c r="E8836" s="98"/>
      <c r="F8836" s="273" t="s">
        <v>32</v>
      </c>
      <c r="G8836" s="288">
        <f>SUBTOTAL(9,G8828:G8835)</f>
        <v>0</v>
      </c>
    </row>
    <row r="8837" spans="1:7" ht="24" customHeight="1" x14ac:dyDescent="0.2">
      <c r="A8837" s="287"/>
      <c r="C8837" s="107" t="s">
        <v>606</v>
      </c>
      <c r="D8837" s="97"/>
      <c r="E8837" s="98"/>
      <c r="G8837" s="289"/>
    </row>
    <row r="8838" spans="1:7" s="229" customFormat="1" ht="24" customHeight="1" x14ac:dyDescent="0.2">
      <c r="A8838" s="224" t="str">
        <f t="shared" ref="A8838:A8846" si="2651">IFERROR(VLOOKUP(C8838,Tabla_Insumos,4,FALSE),"")</f>
        <v/>
      </c>
      <c r="B8838" s="222" t="str">
        <f t="shared" ref="B8838:B8846" si="2652">IFERROR(VLOOKUP(C8838,Tabla_Insumos,5,FALSE),"")</f>
        <v/>
      </c>
      <c r="C8838" s="223"/>
      <c r="D8838" s="224" t="str">
        <f t="shared" ref="D8838:D8846" si="2653">IFERROR(VLOOKUP(C8838,Tabla_Insumos,2,FALSE),"")</f>
        <v/>
      </c>
      <c r="E8838" s="225"/>
      <c r="F8838" s="226">
        <f t="shared" ref="F8838:F8846" si="2654">IFERROR(VLOOKUP(C8838,Tabla_Insumos,3,FALSE),0)</f>
        <v>0</v>
      </c>
      <c r="G8838" s="286">
        <f t="shared" ref="G8838:G8846" si="2655">ROUND(E8838*F8838,2)</f>
        <v>0</v>
      </c>
    </row>
    <row r="8839" spans="1:7" s="229" customFormat="1" ht="24" customHeight="1" x14ac:dyDescent="0.2">
      <c r="A8839" s="224" t="str">
        <f t="shared" si="2651"/>
        <v/>
      </c>
      <c r="B8839" s="222" t="str">
        <f t="shared" si="2652"/>
        <v/>
      </c>
      <c r="C8839" s="223"/>
      <c r="D8839" s="224" t="str">
        <f t="shared" si="2653"/>
        <v/>
      </c>
      <c r="E8839" s="225"/>
      <c r="F8839" s="226">
        <f t="shared" si="2654"/>
        <v>0</v>
      </c>
      <c r="G8839" s="286">
        <f t="shared" si="2655"/>
        <v>0</v>
      </c>
    </row>
    <row r="8840" spans="1:7" s="229" customFormat="1" ht="24" customHeight="1" x14ac:dyDescent="0.2">
      <c r="A8840" s="224" t="str">
        <f t="shared" si="2651"/>
        <v/>
      </c>
      <c r="B8840" s="222" t="str">
        <f t="shared" si="2652"/>
        <v/>
      </c>
      <c r="C8840" s="223"/>
      <c r="D8840" s="224" t="str">
        <f t="shared" si="2653"/>
        <v/>
      </c>
      <c r="E8840" s="225"/>
      <c r="F8840" s="226">
        <f t="shared" si="2654"/>
        <v>0</v>
      </c>
      <c r="G8840" s="286">
        <f t="shared" si="2655"/>
        <v>0</v>
      </c>
    </row>
    <row r="8841" spans="1:7" s="229" customFormat="1" ht="24" customHeight="1" x14ac:dyDescent="0.2">
      <c r="A8841" s="224" t="str">
        <f t="shared" si="2651"/>
        <v/>
      </c>
      <c r="B8841" s="222" t="str">
        <f t="shared" si="2652"/>
        <v/>
      </c>
      <c r="C8841" s="223"/>
      <c r="D8841" s="224" t="str">
        <f t="shared" si="2653"/>
        <v/>
      </c>
      <c r="E8841" s="225"/>
      <c r="F8841" s="226">
        <f t="shared" si="2654"/>
        <v>0</v>
      </c>
      <c r="G8841" s="286">
        <f t="shared" si="2655"/>
        <v>0</v>
      </c>
    </row>
    <row r="8842" spans="1:7" s="229" customFormat="1" ht="24" customHeight="1" x14ac:dyDescent="0.2">
      <c r="A8842" s="224" t="str">
        <f t="shared" si="2651"/>
        <v/>
      </c>
      <c r="B8842" s="222" t="str">
        <f t="shared" si="2652"/>
        <v/>
      </c>
      <c r="C8842" s="223"/>
      <c r="D8842" s="224" t="str">
        <f t="shared" si="2653"/>
        <v/>
      </c>
      <c r="E8842" s="225"/>
      <c r="F8842" s="226">
        <f t="shared" si="2654"/>
        <v>0</v>
      </c>
      <c r="G8842" s="286">
        <f t="shared" si="2655"/>
        <v>0</v>
      </c>
    </row>
    <row r="8843" spans="1:7" s="229" customFormat="1" ht="24" customHeight="1" x14ac:dyDescent="0.2">
      <c r="A8843" s="224" t="str">
        <f t="shared" si="2651"/>
        <v/>
      </c>
      <c r="B8843" s="222" t="str">
        <f t="shared" si="2652"/>
        <v/>
      </c>
      <c r="C8843" s="223"/>
      <c r="D8843" s="224" t="str">
        <f t="shared" si="2653"/>
        <v/>
      </c>
      <c r="E8843" s="225"/>
      <c r="F8843" s="226">
        <f t="shared" si="2654"/>
        <v>0</v>
      </c>
      <c r="G8843" s="286">
        <f t="shared" si="2655"/>
        <v>0</v>
      </c>
    </row>
    <row r="8844" spans="1:7" s="229" customFormat="1" ht="24" customHeight="1" x14ac:dyDescent="0.2">
      <c r="A8844" s="224" t="str">
        <f t="shared" si="2651"/>
        <v/>
      </c>
      <c r="B8844" s="222" t="str">
        <f t="shared" si="2652"/>
        <v/>
      </c>
      <c r="C8844" s="223"/>
      <c r="D8844" s="224" t="str">
        <f t="shared" si="2653"/>
        <v/>
      </c>
      <c r="E8844" s="225"/>
      <c r="F8844" s="226">
        <f t="shared" si="2654"/>
        <v>0</v>
      </c>
      <c r="G8844" s="286">
        <f t="shared" si="2655"/>
        <v>0</v>
      </c>
    </row>
    <row r="8845" spans="1:7" s="229" customFormat="1" ht="24" customHeight="1" x14ac:dyDescent="0.2">
      <c r="A8845" s="224" t="str">
        <f t="shared" si="2651"/>
        <v/>
      </c>
      <c r="B8845" s="222" t="str">
        <f t="shared" si="2652"/>
        <v/>
      </c>
      <c r="C8845" s="223"/>
      <c r="D8845" s="224" t="str">
        <f t="shared" si="2653"/>
        <v/>
      </c>
      <c r="E8845" s="225"/>
      <c r="F8845" s="226">
        <f t="shared" si="2654"/>
        <v>0</v>
      </c>
      <c r="G8845" s="286">
        <f t="shared" si="2655"/>
        <v>0</v>
      </c>
    </row>
    <row r="8846" spans="1:7" s="229" customFormat="1" ht="24" customHeight="1" x14ac:dyDescent="0.2">
      <c r="A8846" s="224" t="str">
        <f t="shared" si="2651"/>
        <v/>
      </c>
      <c r="B8846" s="222" t="str">
        <f t="shared" si="2652"/>
        <v/>
      </c>
      <c r="C8846" s="223"/>
      <c r="D8846" s="224" t="str">
        <f t="shared" si="2653"/>
        <v/>
      </c>
      <c r="E8846" s="225"/>
      <c r="F8846" s="226">
        <f t="shared" si="2654"/>
        <v>0</v>
      </c>
      <c r="G8846" s="286">
        <f t="shared" si="2655"/>
        <v>0</v>
      </c>
    </row>
    <row r="8847" spans="1:7" ht="24" customHeight="1" x14ac:dyDescent="0.2">
      <c r="A8847" s="290"/>
      <c r="B8847" s="97"/>
      <c r="D8847" s="97"/>
      <c r="E8847" s="98"/>
      <c r="F8847" s="273" t="s">
        <v>33</v>
      </c>
      <c r="G8847" s="288">
        <f>SUBTOTAL(9,G8838:G8846)</f>
        <v>0</v>
      </c>
    </row>
    <row r="8848" spans="1:7" ht="24" customHeight="1" x14ac:dyDescent="0.2">
      <c r="A8848" s="291"/>
      <c r="B8848" s="97"/>
      <c r="D8848" s="97"/>
      <c r="E8848" s="98"/>
      <c r="G8848" s="289"/>
    </row>
    <row r="8849" spans="1:123" ht="24" customHeight="1" x14ac:dyDescent="0.2">
      <c r="A8849" s="292" t="str">
        <f>B8807</f>
        <v/>
      </c>
      <c r="B8849" s="293" t="str">
        <f>C8807</f>
        <v/>
      </c>
      <c r="C8849" s="104"/>
      <c r="D8849" s="104" t="s">
        <v>34</v>
      </c>
      <c r="E8849" s="105"/>
      <c r="F8849" s="295" t="s">
        <v>35</v>
      </c>
      <c r="G8849" s="294">
        <f>SUBTOTAL(9,G8812:G8848)</f>
        <v>0</v>
      </c>
    </row>
    <row r="8851" spans="1:123" ht="24" customHeight="1" x14ac:dyDescent="0.2">
      <c r="A8851" s="274" t="s">
        <v>37</v>
      </c>
      <c r="B8851" s="275"/>
      <c r="C8851" s="275"/>
      <c r="D8851" s="275"/>
      <c r="E8851" s="275"/>
      <c r="F8851" s="275"/>
      <c r="G8851" s="276"/>
    </row>
    <row r="8852" spans="1:123" ht="24" customHeight="1" x14ac:dyDescent="0.2">
      <c r="A8852" s="277" t="s">
        <v>602</v>
      </c>
      <c r="B8852" s="93" t="str">
        <f>Comitente</f>
        <v>DIRECCION PROVINCIAL DE ESPACIOS VERDES</v>
      </c>
      <c r="C8852" s="89"/>
      <c r="D8852" s="94"/>
      <c r="E8852" s="94"/>
      <c r="F8852" s="95"/>
      <c r="G8852" s="278"/>
    </row>
    <row r="8853" spans="1:123" ht="24" customHeight="1" x14ac:dyDescent="0.2">
      <c r="A8853" s="277" t="s">
        <v>603</v>
      </c>
      <c r="B8853" s="93">
        <f>Contratista</f>
        <v>0</v>
      </c>
      <c r="C8853" s="90"/>
      <c r="D8853" s="90"/>
      <c r="E8853" s="90"/>
      <c r="F8853" s="96"/>
      <c r="G8853" s="279"/>
    </row>
    <row r="8854" spans="1:123" ht="24" customHeight="1" x14ac:dyDescent="0.2">
      <c r="A8854" s="277" t="s">
        <v>24</v>
      </c>
      <c r="B8854" s="93" t="str">
        <f>Obra</f>
        <v>MANTENIMIENTO DEL ÁREA VERDE Y SISITEMA DE RIEGO DEL 
PARQUE BELGRANO E INFINITO POR DESCUBRIR - RENGLON 3</v>
      </c>
      <c r="C8854" s="90"/>
      <c r="D8854" s="90"/>
      <c r="E8854" s="90"/>
      <c r="F8854" s="96" t="s">
        <v>38</v>
      </c>
      <c r="G8854" s="280">
        <f>Fecha_Base</f>
        <v>44908</v>
      </c>
    </row>
    <row r="8855" spans="1:123" ht="24" customHeight="1" x14ac:dyDescent="0.2">
      <c r="A8855" s="281" t="s">
        <v>601</v>
      </c>
      <c r="B8855" s="91" t="str">
        <f>Ubicación</f>
        <v>CAPITAL</v>
      </c>
      <c r="C8855" s="91"/>
      <c r="D8855" s="97"/>
      <c r="E8855" s="98"/>
      <c r="G8855" s="282"/>
    </row>
    <row r="8856" spans="1:123" ht="24" customHeight="1" x14ac:dyDescent="0.2">
      <c r="A8856" s="281" t="s">
        <v>39</v>
      </c>
      <c r="B8856" s="100" t="str">
        <f>IFERROR(VALUE(LEFT(B8857,FIND(".",B8857)-1)),"")</f>
        <v/>
      </c>
      <c r="C8856" s="92" t="str">
        <f>IFERROR(VLOOKUP(B8856,Tabla_CyP,2,FALSE),"")</f>
        <v/>
      </c>
      <c r="E8856" s="98"/>
      <c r="G8856" s="282"/>
    </row>
    <row r="8857" spans="1:123" ht="24" customHeight="1" x14ac:dyDescent="0.2">
      <c r="A8857" s="281" t="s">
        <v>25</v>
      </c>
      <c r="B8857" s="101" t="str">
        <f>IFERROR(VLOOKUP(COUNTIF($A$1:A8857,"ANALISIS DE PRECIOS"),Tabla_NumeroItem,2,FALSE),"")</f>
        <v/>
      </c>
      <c r="C8857" s="92" t="str">
        <f>IFERROR(VLOOKUP(B8857,Tabla_CyP,2,FALSE),"")</f>
        <v/>
      </c>
      <c r="D8857" s="97"/>
      <c r="E8857" s="98"/>
      <c r="F8857" s="96" t="s">
        <v>26</v>
      </c>
      <c r="G8857" s="283" t="str">
        <f>IFERROR(VLOOKUP(B8857,Tabla_CyP,4,FALSE),"")</f>
        <v/>
      </c>
    </row>
    <row r="8858" spans="1:123" ht="24" customHeight="1" x14ac:dyDescent="0.2">
      <c r="A8858" s="281"/>
      <c r="B8858" s="91"/>
      <c r="D8858" s="97"/>
      <c r="E8858" s="98"/>
      <c r="G8858" s="282"/>
    </row>
    <row r="8859" spans="1:123" ht="24" customHeight="1" x14ac:dyDescent="0.2">
      <c r="A8859" s="331" t="s">
        <v>507</v>
      </c>
      <c r="B8859" s="332"/>
      <c r="C8859" s="333" t="s">
        <v>0</v>
      </c>
      <c r="D8859" s="333" t="s">
        <v>27</v>
      </c>
      <c r="E8859" s="335" t="s">
        <v>28</v>
      </c>
      <c r="F8859" s="337" t="s">
        <v>29</v>
      </c>
      <c r="G8859" s="337" t="s">
        <v>30</v>
      </c>
    </row>
    <row r="8860" spans="1:123" s="97" customFormat="1" ht="24" customHeight="1" x14ac:dyDescent="0.2">
      <c r="A8860" s="102" t="s">
        <v>508</v>
      </c>
      <c r="B8860" s="102" t="s">
        <v>509</v>
      </c>
      <c r="C8860" s="334"/>
      <c r="D8860" s="334"/>
      <c r="E8860" s="336"/>
      <c r="F8860" s="338"/>
      <c r="G8860" s="338"/>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284"/>
      <c r="B8861" s="103"/>
      <c r="C8861" s="143" t="s">
        <v>604</v>
      </c>
      <c r="D8861" s="104"/>
      <c r="E8861" s="105"/>
      <c r="F8861" s="106"/>
      <c r="G8861" s="285"/>
    </row>
    <row r="8862" spans="1:123" s="229" customFormat="1" ht="24" customHeight="1" x14ac:dyDescent="0.2">
      <c r="A8862" s="224" t="str">
        <f t="shared" ref="A8862:A8875" si="2656">IFERROR(VLOOKUP(C8862,Tabla_Insumos,4,FALSE),"")</f>
        <v/>
      </c>
      <c r="B8862" s="222" t="str">
        <f>IFERROR(VLOOKUP(C8862,Tabla_Insumos,5,FALSE),"")</f>
        <v/>
      </c>
      <c r="C8862" s="223"/>
      <c r="D8862" s="224" t="str">
        <f t="shared" ref="D8862:D8875" si="2657">IFERROR(VLOOKUP(C8862,Tabla_Insumos,2,FALSE),"")</f>
        <v/>
      </c>
      <c r="E8862" s="225"/>
      <c r="F8862" s="226">
        <f t="shared" ref="F8862:F8875" si="2658">IFERROR(VLOOKUP(C8862,Tabla_Insumos,3,FALSE),0)</f>
        <v>0</v>
      </c>
      <c r="G8862" s="286">
        <f>ROUND(E8862*F8862,2)</f>
        <v>0</v>
      </c>
    </row>
    <row r="8863" spans="1:123" s="229" customFormat="1" ht="24" customHeight="1" x14ac:dyDescent="0.2">
      <c r="A8863" s="224" t="str">
        <f t="shared" si="2656"/>
        <v/>
      </c>
      <c r="B8863" s="222" t="str">
        <f t="shared" ref="B8863:B8875" si="2659">IFERROR(VLOOKUP(C8863,Tabla_Insumos,5,FALSE),"")</f>
        <v/>
      </c>
      <c r="C8863" s="223"/>
      <c r="D8863" s="224" t="str">
        <f t="shared" si="2657"/>
        <v/>
      </c>
      <c r="E8863" s="225"/>
      <c r="F8863" s="226">
        <f t="shared" si="2658"/>
        <v>0</v>
      </c>
      <c r="G8863" s="286">
        <f t="shared" ref="G8863:G8875" si="2660">ROUND(E8863*F8863,2)</f>
        <v>0</v>
      </c>
    </row>
    <row r="8864" spans="1:123" s="229" customFormat="1" ht="24" customHeight="1" x14ac:dyDescent="0.2">
      <c r="A8864" s="224" t="str">
        <f t="shared" si="2656"/>
        <v/>
      </c>
      <c r="B8864" s="222" t="str">
        <f t="shared" si="2659"/>
        <v/>
      </c>
      <c r="C8864" s="223"/>
      <c r="D8864" s="224" t="str">
        <f t="shared" si="2657"/>
        <v/>
      </c>
      <c r="E8864" s="225"/>
      <c r="F8864" s="226">
        <f t="shared" si="2658"/>
        <v>0</v>
      </c>
      <c r="G8864" s="286">
        <f t="shared" si="2660"/>
        <v>0</v>
      </c>
    </row>
    <row r="8865" spans="1:7" s="229" customFormat="1" ht="24" customHeight="1" x14ac:dyDescent="0.2">
      <c r="A8865" s="224" t="str">
        <f t="shared" si="2656"/>
        <v/>
      </c>
      <c r="B8865" s="222" t="str">
        <f t="shared" si="2659"/>
        <v/>
      </c>
      <c r="C8865" s="223"/>
      <c r="D8865" s="224" t="str">
        <f t="shared" si="2657"/>
        <v/>
      </c>
      <c r="E8865" s="225"/>
      <c r="F8865" s="226">
        <f t="shared" si="2658"/>
        <v>0</v>
      </c>
      <c r="G8865" s="286">
        <f t="shared" si="2660"/>
        <v>0</v>
      </c>
    </row>
    <row r="8866" spans="1:7" s="229" customFormat="1" ht="24" customHeight="1" x14ac:dyDescent="0.2">
      <c r="A8866" s="224" t="str">
        <f t="shared" si="2656"/>
        <v/>
      </c>
      <c r="B8866" s="222" t="str">
        <f t="shared" si="2659"/>
        <v/>
      </c>
      <c r="C8866" s="223"/>
      <c r="D8866" s="224" t="str">
        <f t="shared" si="2657"/>
        <v/>
      </c>
      <c r="E8866" s="225"/>
      <c r="F8866" s="226">
        <f t="shared" si="2658"/>
        <v>0</v>
      </c>
      <c r="G8866" s="286">
        <f t="shared" si="2660"/>
        <v>0</v>
      </c>
    </row>
    <row r="8867" spans="1:7" s="229" customFormat="1" ht="24" customHeight="1" x14ac:dyDescent="0.2">
      <c r="A8867" s="224" t="str">
        <f t="shared" si="2656"/>
        <v/>
      </c>
      <c r="B8867" s="222" t="str">
        <f t="shared" si="2659"/>
        <v/>
      </c>
      <c r="C8867" s="223"/>
      <c r="D8867" s="224" t="str">
        <f t="shared" si="2657"/>
        <v/>
      </c>
      <c r="E8867" s="225"/>
      <c r="F8867" s="226">
        <f t="shared" si="2658"/>
        <v>0</v>
      </c>
      <c r="G8867" s="286">
        <f t="shared" si="2660"/>
        <v>0</v>
      </c>
    </row>
    <row r="8868" spans="1:7" s="229" customFormat="1" ht="24" customHeight="1" x14ac:dyDescent="0.2">
      <c r="A8868" s="224" t="str">
        <f t="shared" si="2656"/>
        <v/>
      </c>
      <c r="B8868" s="222" t="str">
        <f t="shared" si="2659"/>
        <v/>
      </c>
      <c r="C8868" s="223"/>
      <c r="D8868" s="224" t="str">
        <f t="shared" si="2657"/>
        <v/>
      </c>
      <c r="E8868" s="225"/>
      <c r="F8868" s="226">
        <f t="shared" si="2658"/>
        <v>0</v>
      </c>
      <c r="G8868" s="286">
        <f t="shared" si="2660"/>
        <v>0</v>
      </c>
    </row>
    <row r="8869" spans="1:7" s="229" customFormat="1" ht="24" customHeight="1" x14ac:dyDescent="0.2">
      <c r="A8869" s="224" t="str">
        <f t="shared" si="2656"/>
        <v/>
      </c>
      <c r="B8869" s="222" t="str">
        <f t="shared" si="2659"/>
        <v/>
      </c>
      <c r="C8869" s="223"/>
      <c r="D8869" s="224" t="str">
        <f t="shared" si="2657"/>
        <v/>
      </c>
      <c r="E8869" s="225"/>
      <c r="F8869" s="226">
        <f t="shared" si="2658"/>
        <v>0</v>
      </c>
      <c r="G8869" s="286">
        <f t="shared" si="2660"/>
        <v>0</v>
      </c>
    </row>
    <row r="8870" spans="1:7" s="229" customFormat="1" ht="24" customHeight="1" x14ac:dyDescent="0.2">
      <c r="A8870" s="224" t="str">
        <f t="shared" si="2656"/>
        <v/>
      </c>
      <c r="B8870" s="222" t="str">
        <f t="shared" si="2659"/>
        <v/>
      </c>
      <c r="C8870" s="223"/>
      <c r="D8870" s="224" t="str">
        <f t="shared" si="2657"/>
        <v/>
      </c>
      <c r="E8870" s="225"/>
      <c r="F8870" s="226">
        <f t="shared" si="2658"/>
        <v>0</v>
      </c>
      <c r="G8870" s="286">
        <f t="shared" si="2660"/>
        <v>0</v>
      </c>
    </row>
    <row r="8871" spans="1:7" s="229" customFormat="1" ht="24" customHeight="1" x14ac:dyDescent="0.2">
      <c r="A8871" s="224" t="str">
        <f t="shared" si="2656"/>
        <v/>
      </c>
      <c r="B8871" s="222" t="str">
        <f t="shared" si="2659"/>
        <v/>
      </c>
      <c r="C8871" s="223"/>
      <c r="D8871" s="224" t="str">
        <f t="shared" si="2657"/>
        <v/>
      </c>
      <c r="E8871" s="225"/>
      <c r="F8871" s="226">
        <f t="shared" si="2658"/>
        <v>0</v>
      </c>
      <c r="G8871" s="286">
        <f t="shared" si="2660"/>
        <v>0</v>
      </c>
    </row>
    <row r="8872" spans="1:7" s="229" customFormat="1" ht="24" customHeight="1" x14ac:dyDescent="0.2">
      <c r="A8872" s="224" t="str">
        <f t="shared" si="2656"/>
        <v/>
      </c>
      <c r="B8872" s="222" t="str">
        <f t="shared" si="2659"/>
        <v/>
      </c>
      <c r="C8872" s="223"/>
      <c r="D8872" s="224" t="str">
        <f t="shared" si="2657"/>
        <v/>
      </c>
      <c r="E8872" s="225"/>
      <c r="F8872" s="226">
        <f t="shared" si="2658"/>
        <v>0</v>
      </c>
      <c r="G8872" s="286">
        <f t="shared" si="2660"/>
        <v>0</v>
      </c>
    </row>
    <row r="8873" spans="1:7" s="229" customFormat="1" ht="24" customHeight="1" x14ac:dyDescent="0.2">
      <c r="A8873" s="224" t="str">
        <f t="shared" si="2656"/>
        <v/>
      </c>
      <c r="B8873" s="222" t="str">
        <f t="shared" si="2659"/>
        <v/>
      </c>
      <c r="C8873" s="223"/>
      <c r="D8873" s="224" t="str">
        <f t="shared" si="2657"/>
        <v/>
      </c>
      <c r="E8873" s="225"/>
      <c r="F8873" s="226">
        <f t="shared" si="2658"/>
        <v>0</v>
      </c>
      <c r="G8873" s="286">
        <f t="shared" si="2660"/>
        <v>0</v>
      </c>
    </row>
    <row r="8874" spans="1:7" s="229" customFormat="1" ht="24" customHeight="1" x14ac:dyDescent="0.2">
      <c r="A8874" s="224" t="str">
        <f t="shared" si="2656"/>
        <v/>
      </c>
      <c r="B8874" s="222" t="str">
        <f t="shared" si="2659"/>
        <v/>
      </c>
      <c r="C8874" s="223"/>
      <c r="D8874" s="224" t="str">
        <f t="shared" si="2657"/>
        <v/>
      </c>
      <c r="E8874" s="225"/>
      <c r="F8874" s="226">
        <f t="shared" si="2658"/>
        <v>0</v>
      </c>
      <c r="G8874" s="286">
        <f t="shared" si="2660"/>
        <v>0</v>
      </c>
    </row>
    <row r="8875" spans="1:7" s="229" customFormat="1" ht="24" customHeight="1" x14ac:dyDescent="0.2">
      <c r="A8875" s="224" t="str">
        <f t="shared" si="2656"/>
        <v/>
      </c>
      <c r="B8875" s="222" t="str">
        <f t="shared" si="2659"/>
        <v/>
      </c>
      <c r="C8875" s="223"/>
      <c r="D8875" s="224" t="str">
        <f t="shared" si="2657"/>
        <v/>
      </c>
      <c r="E8875" s="225"/>
      <c r="F8875" s="227">
        <f t="shared" si="2658"/>
        <v>0</v>
      </c>
      <c r="G8875" s="286">
        <f t="shared" si="2660"/>
        <v>0</v>
      </c>
    </row>
    <row r="8876" spans="1:7" ht="24" customHeight="1" x14ac:dyDescent="0.2">
      <c r="A8876" s="287"/>
      <c r="D8876" s="97"/>
      <c r="E8876" s="98"/>
      <c r="F8876" s="273" t="s">
        <v>31</v>
      </c>
      <c r="G8876" s="288">
        <f>SUBTOTAL(9,G8862:G8875)</f>
        <v>0</v>
      </c>
    </row>
    <row r="8877" spans="1:7" ht="24" customHeight="1" x14ac:dyDescent="0.2">
      <c r="A8877" s="287"/>
      <c r="C8877" s="107" t="s">
        <v>605</v>
      </c>
      <c r="D8877" s="97"/>
      <c r="E8877" s="98"/>
      <c r="G8877" s="289"/>
    </row>
    <row r="8878" spans="1:7" s="229" customFormat="1" ht="24" customHeight="1" x14ac:dyDescent="0.2">
      <c r="A8878" s="224" t="str">
        <f t="shared" ref="A8878:A8885" si="2661">IFERROR(VLOOKUP(C8878,Tabla_Insumos,4,FALSE),"")</f>
        <v/>
      </c>
      <c r="B8878" s="222">
        <f t="shared" ref="B8878:B8885" si="2662">IFERROR(VLOOKUP(A8878,Tabla_Indices,5,FALSE),"")</f>
        <v>0</v>
      </c>
      <c r="C8878" s="223"/>
      <c r="D8878" s="224" t="str">
        <f t="shared" ref="D8878:D8885" si="2663">IFERROR(VLOOKUP(C8878,Tabla_Insumos,2,FALSE),"")</f>
        <v/>
      </c>
      <c r="E8878" s="225"/>
      <c r="F8878" s="228">
        <f t="shared" ref="F8878:F8885" si="2664">IFERROR(VLOOKUP(C8878,Tabla_Insumos,3,FALSE),0)</f>
        <v>0</v>
      </c>
      <c r="G8878" s="286">
        <f>ROUND(E8878*F8878,2)</f>
        <v>0</v>
      </c>
    </row>
    <row r="8879" spans="1:7" s="229" customFormat="1" ht="24" customHeight="1" x14ac:dyDescent="0.2">
      <c r="A8879" s="224" t="str">
        <f t="shared" si="2661"/>
        <v/>
      </c>
      <c r="B8879" s="222">
        <f t="shared" si="2662"/>
        <v>0</v>
      </c>
      <c r="C8879" s="223"/>
      <c r="D8879" s="224" t="str">
        <f t="shared" si="2663"/>
        <v/>
      </c>
      <c r="E8879" s="225"/>
      <c r="F8879" s="228">
        <f t="shared" si="2664"/>
        <v>0</v>
      </c>
      <c r="G8879" s="286">
        <f>ROUND(E8879*F8879,2)</f>
        <v>0</v>
      </c>
    </row>
    <row r="8880" spans="1:7" s="229" customFormat="1" ht="24" customHeight="1" x14ac:dyDescent="0.2">
      <c r="A8880" s="224" t="str">
        <f t="shared" si="2661"/>
        <v/>
      </c>
      <c r="B8880" s="222">
        <f t="shared" si="2662"/>
        <v>0</v>
      </c>
      <c r="C8880" s="223"/>
      <c r="D8880" s="224" t="str">
        <f t="shared" si="2663"/>
        <v/>
      </c>
      <c r="E8880" s="225"/>
      <c r="F8880" s="228">
        <f t="shared" si="2664"/>
        <v>0</v>
      </c>
      <c r="G8880" s="286">
        <f t="shared" ref="G8880:G8885" si="2665">ROUND(E8880*F8880,2)</f>
        <v>0</v>
      </c>
    </row>
    <row r="8881" spans="1:7" s="229" customFormat="1" ht="24" customHeight="1" x14ac:dyDescent="0.2">
      <c r="A8881" s="224" t="str">
        <f t="shared" si="2661"/>
        <v/>
      </c>
      <c r="B8881" s="222">
        <f t="shared" si="2662"/>
        <v>0</v>
      </c>
      <c r="C8881" s="223"/>
      <c r="D8881" s="224" t="str">
        <f t="shared" si="2663"/>
        <v/>
      </c>
      <c r="E8881" s="225"/>
      <c r="F8881" s="228">
        <f t="shared" si="2664"/>
        <v>0</v>
      </c>
      <c r="G8881" s="286">
        <f t="shared" si="2665"/>
        <v>0</v>
      </c>
    </row>
    <row r="8882" spans="1:7" s="229" customFormat="1" ht="24" customHeight="1" x14ac:dyDescent="0.2">
      <c r="A8882" s="224" t="str">
        <f t="shared" si="2661"/>
        <v/>
      </c>
      <c r="B8882" s="222">
        <f t="shared" si="2662"/>
        <v>0</v>
      </c>
      <c r="C8882" s="223"/>
      <c r="D8882" s="224" t="str">
        <f t="shared" si="2663"/>
        <v/>
      </c>
      <c r="E8882" s="225"/>
      <c r="F8882" s="226">
        <f t="shared" si="2664"/>
        <v>0</v>
      </c>
      <c r="G8882" s="286">
        <f t="shared" si="2665"/>
        <v>0</v>
      </c>
    </row>
    <row r="8883" spans="1:7" s="229" customFormat="1" ht="24" customHeight="1" x14ac:dyDescent="0.2">
      <c r="A8883" s="224" t="str">
        <f t="shared" si="2661"/>
        <v/>
      </c>
      <c r="B8883" s="222">
        <f t="shared" si="2662"/>
        <v>0</v>
      </c>
      <c r="C8883" s="223"/>
      <c r="D8883" s="224" t="str">
        <f t="shared" si="2663"/>
        <v/>
      </c>
      <c r="E8883" s="225"/>
      <c r="F8883" s="226">
        <f t="shared" si="2664"/>
        <v>0</v>
      </c>
      <c r="G8883" s="286">
        <f t="shared" si="2665"/>
        <v>0</v>
      </c>
    </row>
    <row r="8884" spans="1:7" s="229" customFormat="1" ht="24" customHeight="1" x14ac:dyDescent="0.2">
      <c r="A8884" s="224" t="str">
        <f t="shared" si="2661"/>
        <v/>
      </c>
      <c r="B8884" s="222">
        <f t="shared" si="2662"/>
        <v>0</v>
      </c>
      <c r="C8884" s="223"/>
      <c r="D8884" s="224" t="str">
        <f t="shared" si="2663"/>
        <v/>
      </c>
      <c r="E8884" s="225"/>
      <c r="F8884" s="226">
        <f t="shared" si="2664"/>
        <v>0</v>
      </c>
      <c r="G8884" s="286">
        <f t="shared" si="2665"/>
        <v>0</v>
      </c>
    </row>
    <row r="8885" spans="1:7" s="229" customFormat="1" ht="24" customHeight="1" x14ac:dyDescent="0.2">
      <c r="A8885" s="224" t="str">
        <f t="shared" si="2661"/>
        <v/>
      </c>
      <c r="B8885" s="222">
        <f t="shared" si="2662"/>
        <v>0</v>
      </c>
      <c r="C8885" s="223"/>
      <c r="D8885" s="224" t="str">
        <f t="shared" si="2663"/>
        <v/>
      </c>
      <c r="E8885" s="225"/>
      <c r="F8885" s="226">
        <f t="shared" si="2664"/>
        <v>0</v>
      </c>
      <c r="G8885" s="286">
        <f t="shared" si="2665"/>
        <v>0</v>
      </c>
    </row>
    <row r="8886" spans="1:7" ht="24" customHeight="1" x14ac:dyDescent="0.2">
      <c r="A8886" s="287"/>
      <c r="D8886" s="97"/>
      <c r="E8886" s="98"/>
      <c r="F8886" s="273" t="s">
        <v>32</v>
      </c>
      <c r="G8886" s="288">
        <f>SUBTOTAL(9,G8878:G8885)</f>
        <v>0</v>
      </c>
    </row>
    <row r="8887" spans="1:7" ht="24" customHeight="1" x14ac:dyDescent="0.2">
      <c r="A8887" s="287"/>
      <c r="C8887" s="107" t="s">
        <v>606</v>
      </c>
      <c r="D8887" s="97"/>
      <c r="E8887" s="98"/>
      <c r="G8887" s="289"/>
    </row>
    <row r="8888" spans="1:7" s="229" customFormat="1" ht="24" customHeight="1" x14ac:dyDescent="0.2">
      <c r="A8888" s="224" t="str">
        <f t="shared" ref="A8888:A8896" si="2666">IFERROR(VLOOKUP(C8888,Tabla_Insumos,4,FALSE),"")</f>
        <v/>
      </c>
      <c r="B8888" s="222" t="str">
        <f t="shared" ref="B8888:B8896" si="2667">IFERROR(VLOOKUP(C8888,Tabla_Insumos,5,FALSE),"")</f>
        <v/>
      </c>
      <c r="C8888" s="223"/>
      <c r="D8888" s="224" t="str">
        <f t="shared" ref="D8888:D8896" si="2668">IFERROR(VLOOKUP(C8888,Tabla_Insumos,2,FALSE),"")</f>
        <v/>
      </c>
      <c r="E8888" s="225"/>
      <c r="F8888" s="226">
        <f t="shared" ref="F8888:F8896" si="2669">IFERROR(VLOOKUP(C8888,Tabla_Insumos,3,FALSE),0)</f>
        <v>0</v>
      </c>
      <c r="G8888" s="286">
        <f t="shared" ref="G8888:G8896" si="2670">ROUND(E8888*F8888,2)</f>
        <v>0</v>
      </c>
    </row>
    <row r="8889" spans="1:7" s="229" customFormat="1" ht="24" customHeight="1" x14ac:dyDescent="0.2">
      <c r="A8889" s="224" t="str">
        <f t="shared" si="2666"/>
        <v/>
      </c>
      <c r="B8889" s="222" t="str">
        <f t="shared" si="2667"/>
        <v/>
      </c>
      <c r="C8889" s="223"/>
      <c r="D8889" s="224" t="str">
        <f t="shared" si="2668"/>
        <v/>
      </c>
      <c r="E8889" s="225"/>
      <c r="F8889" s="226">
        <f t="shared" si="2669"/>
        <v>0</v>
      </c>
      <c r="G8889" s="286">
        <f t="shared" si="2670"/>
        <v>0</v>
      </c>
    </row>
    <row r="8890" spans="1:7" s="229" customFormat="1" ht="24" customHeight="1" x14ac:dyDescent="0.2">
      <c r="A8890" s="224" t="str">
        <f t="shared" si="2666"/>
        <v/>
      </c>
      <c r="B8890" s="222" t="str">
        <f t="shared" si="2667"/>
        <v/>
      </c>
      <c r="C8890" s="223"/>
      <c r="D8890" s="224" t="str">
        <f t="shared" si="2668"/>
        <v/>
      </c>
      <c r="E8890" s="225"/>
      <c r="F8890" s="226">
        <f t="shared" si="2669"/>
        <v>0</v>
      </c>
      <c r="G8890" s="286">
        <f t="shared" si="2670"/>
        <v>0</v>
      </c>
    </row>
    <row r="8891" spans="1:7" s="229" customFormat="1" ht="24" customHeight="1" x14ac:dyDescent="0.2">
      <c r="A8891" s="224" t="str">
        <f t="shared" si="2666"/>
        <v/>
      </c>
      <c r="B8891" s="222" t="str">
        <f t="shared" si="2667"/>
        <v/>
      </c>
      <c r="C8891" s="223"/>
      <c r="D8891" s="224" t="str">
        <f t="shared" si="2668"/>
        <v/>
      </c>
      <c r="E8891" s="225"/>
      <c r="F8891" s="226">
        <f t="shared" si="2669"/>
        <v>0</v>
      </c>
      <c r="G8891" s="286">
        <f t="shared" si="2670"/>
        <v>0</v>
      </c>
    </row>
    <row r="8892" spans="1:7" s="229" customFormat="1" ht="24" customHeight="1" x14ac:dyDescent="0.2">
      <c r="A8892" s="224" t="str">
        <f t="shared" si="2666"/>
        <v/>
      </c>
      <c r="B8892" s="222" t="str">
        <f t="shared" si="2667"/>
        <v/>
      </c>
      <c r="C8892" s="223"/>
      <c r="D8892" s="224" t="str">
        <f t="shared" si="2668"/>
        <v/>
      </c>
      <c r="E8892" s="225"/>
      <c r="F8892" s="226">
        <f t="shared" si="2669"/>
        <v>0</v>
      </c>
      <c r="G8892" s="286">
        <f t="shared" si="2670"/>
        <v>0</v>
      </c>
    </row>
    <row r="8893" spans="1:7" s="229" customFormat="1" ht="24" customHeight="1" x14ac:dyDescent="0.2">
      <c r="A8893" s="224" t="str">
        <f t="shared" si="2666"/>
        <v/>
      </c>
      <c r="B8893" s="222" t="str">
        <f t="shared" si="2667"/>
        <v/>
      </c>
      <c r="C8893" s="223"/>
      <c r="D8893" s="224" t="str">
        <f t="shared" si="2668"/>
        <v/>
      </c>
      <c r="E8893" s="225"/>
      <c r="F8893" s="226">
        <f t="shared" si="2669"/>
        <v>0</v>
      </c>
      <c r="G8893" s="286">
        <f t="shared" si="2670"/>
        <v>0</v>
      </c>
    </row>
    <row r="8894" spans="1:7" s="229" customFormat="1" ht="24" customHeight="1" x14ac:dyDescent="0.2">
      <c r="A8894" s="224" t="str">
        <f t="shared" si="2666"/>
        <v/>
      </c>
      <c r="B8894" s="222" t="str">
        <f t="shared" si="2667"/>
        <v/>
      </c>
      <c r="C8894" s="223"/>
      <c r="D8894" s="224" t="str">
        <f t="shared" si="2668"/>
        <v/>
      </c>
      <c r="E8894" s="225"/>
      <c r="F8894" s="226">
        <f t="shared" si="2669"/>
        <v>0</v>
      </c>
      <c r="G8894" s="286">
        <f t="shared" si="2670"/>
        <v>0</v>
      </c>
    </row>
    <row r="8895" spans="1:7" s="229" customFormat="1" ht="24" customHeight="1" x14ac:dyDescent="0.2">
      <c r="A8895" s="224" t="str">
        <f t="shared" si="2666"/>
        <v/>
      </c>
      <c r="B8895" s="222" t="str">
        <f t="shared" si="2667"/>
        <v/>
      </c>
      <c r="C8895" s="223"/>
      <c r="D8895" s="224" t="str">
        <f t="shared" si="2668"/>
        <v/>
      </c>
      <c r="E8895" s="225"/>
      <c r="F8895" s="226">
        <f t="shared" si="2669"/>
        <v>0</v>
      </c>
      <c r="G8895" s="286">
        <f t="shared" si="2670"/>
        <v>0</v>
      </c>
    </row>
    <row r="8896" spans="1:7" s="229" customFormat="1" ht="24" customHeight="1" x14ac:dyDescent="0.2">
      <c r="A8896" s="224" t="str">
        <f t="shared" si="2666"/>
        <v/>
      </c>
      <c r="B8896" s="222" t="str">
        <f t="shared" si="2667"/>
        <v/>
      </c>
      <c r="C8896" s="223"/>
      <c r="D8896" s="224" t="str">
        <f t="shared" si="2668"/>
        <v/>
      </c>
      <c r="E8896" s="225"/>
      <c r="F8896" s="226">
        <f t="shared" si="2669"/>
        <v>0</v>
      </c>
      <c r="G8896" s="286">
        <f t="shared" si="2670"/>
        <v>0</v>
      </c>
    </row>
    <row r="8897" spans="1:123" ht="24" customHeight="1" x14ac:dyDescent="0.2">
      <c r="A8897" s="290"/>
      <c r="B8897" s="97"/>
      <c r="D8897" s="97"/>
      <c r="E8897" s="98"/>
      <c r="F8897" s="273" t="s">
        <v>33</v>
      </c>
      <c r="G8897" s="288">
        <f>SUBTOTAL(9,G8888:G8896)</f>
        <v>0</v>
      </c>
    </row>
    <row r="8898" spans="1:123" ht="24" customHeight="1" x14ac:dyDescent="0.2">
      <c r="A8898" s="291"/>
      <c r="B8898" s="97"/>
      <c r="D8898" s="97"/>
      <c r="E8898" s="98"/>
      <c r="G8898" s="289"/>
    </row>
    <row r="8899" spans="1:123" ht="24" customHeight="1" x14ac:dyDescent="0.2">
      <c r="A8899" s="292" t="str">
        <f>B8857</f>
        <v/>
      </c>
      <c r="B8899" s="293" t="str">
        <f>C8857</f>
        <v/>
      </c>
      <c r="C8899" s="104"/>
      <c r="D8899" s="104" t="s">
        <v>34</v>
      </c>
      <c r="E8899" s="105"/>
      <c r="F8899" s="295" t="s">
        <v>35</v>
      </c>
      <c r="G8899" s="294">
        <f>SUBTOTAL(9,G8862:G8898)</f>
        <v>0</v>
      </c>
    </row>
    <row r="8901" spans="1:123" ht="24" customHeight="1" x14ac:dyDescent="0.2">
      <c r="A8901" s="274" t="s">
        <v>37</v>
      </c>
      <c r="B8901" s="275"/>
      <c r="C8901" s="275"/>
      <c r="D8901" s="275"/>
      <c r="E8901" s="275"/>
      <c r="F8901" s="275"/>
      <c r="G8901" s="276"/>
    </row>
    <row r="8902" spans="1:123" ht="24" customHeight="1" x14ac:dyDescent="0.2">
      <c r="A8902" s="277" t="s">
        <v>602</v>
      </c>
      <c r="B8902" s="93" t="str">
        <f>Comitente</f>
        <v>DIRECCION PROVINCIAL DE ESPACIOS VERDES</v>
      </c>
      <c r="C8902" s="89"/>
      <c r="D8902" s="94"/>
      <c r="E8902" s="94"/>
      <c r="F8902" s="95"/>
      <c r="G8902" s="278"/>
    </row>
    <row r="8903" spans="1:123" ht="24" customHeight="1" x14ac:dyDescent="0.2">
      <c r="A8903" s="277" t="s">
        <v>603</v>
      </c>
      <c r="B8903" s="93">
        <f>Contratista</f>
        <v>0</v>
      </c>
      <c r="C8903" s="90"/>
      <c r="D8903" s="90"/>
      <c r="E8903" s="90"/>
      <c r="F8903" s="96"/>
      <c r="G8903" s="279"/>
    </row>
    <row r="8904" spans="1:123" ht="24" customHeight="1" x14ac:dyDescent="0.2">
      <c r="A8904" s="277" t="s">
        <v>24</v>
      </c>
      <c r="B8904" s="93" t="str">
        <f>Obra</f>
        <v>MANTENIMIENTO DEL ÁREA VERDE Y SISITEMA DE RIEGO DEL 
PARQUE BELGRANO E INFINITO POR DESCUBRIR - RENGLON 3</v>
      </c>
      <c r="C8904" s="90"/>
      <c r="D8904" s="90"/>
      <c r="E8904" s="90"/>
      <c r="F8904" s="96" t="s">
        <v>38</v>
      </c>
      <c r="G8904" s="280">
        <f>Fecha_Base</f>
        <v>44908</v>
      </c>
    </row>
    <row r="8905" spans="1:123" ht="24" customHeight="1" x14ac:dyDescent="0.2">
      <c r="A8905" s="281" t="s">
        <v>601</v>
      </c>
      <c r="B8905" s="91" t="str">
        <f>Ubicación</f>
        <v>CAPITAL</v>
      </c>
      <c r="C8905" s="91"/>
      <c r="D8905" s="97"/>
      <c r="E8905" s="98"/>
      <c r="G8905" s="282"/>
    </row>
    <row r="8906" spans="1:123" ht="24" customHeight="1" x14ac:dyDescent="0.2">
      <c r="A8906" s="281" t="s">
        <v>39</v>
      </c>
      <c r="B8906" s="100" t="str">
        <f>IFERROR(VALUE(LEFT(B8907,FIND(".",B8907)-1)),"")</f>
        <v/>
      </c>
      <c r="C8906" s="92" t="str">
        <f>IFERROR(VLOOKUP(B8906,Tabla_CyP,2,FALSE),"")</f>
        <v/>
      </c>
      <c r="E8906" s="98"/>
      <c r="G8906" s="282"/>
    </row>
    <row r="8907" spans="1:123" ht="24" customHeight="1" x14ac:dyDescent="0.2">
      <c r="A8907" s="281" t="s">
        <v>25</v>
      </c>
      <c r="B8907" s="101" t="str">
        <f>IFERROR(VLOOKUP(COUNTIF($A$1:A8907,"ANALISIS DE PRECIOS"),Tabla_NumeroItem,2,FALSE),"")</f>
        <v/>
      </c>
      <c r="C8907" s="92" t="str">
        <f>IFERROR(VLOOKUP(B8907,Tabla_CyP,2,FALSE),"")</f>
        <v/>
      </c>
      <c r="D8907" s="97"/>
      <c r="E8907" s="98"/>
      <c r="F8907" s="96" t="s">
        <v>26</v>
      </c>
      <c r="G8907" s="283" t="str">
        <f>IFERROR(VLOOKUP(B8907,Tabla_CyP,4,FALSE),"")</f>
        <v/>
      </c>
    </row>
    <row r="8908" spans="1:123" ht="24" customHeight="1" x14ac:dyDescent="0.2">
      <c r="A8908" s="281"/>
      <c r="B8908" s="91"/>
      <c r="D8908" s="97"/>
      <c r="E8908" s="98"/>
      <c r="G8908" s="282"/>
    </row>
    <row r="8909" spans="1:123" ht="24" customHeight="1" x14ac:dyDescent="0.2">
      <c r="A8909" s="331" t="s">
        <v>507</v>
      </c>
      <c r="B8909" s="332"/>
      <c r="C8909" s="333" t="s">
        <v>0</v>
      </c>
      <c r="D8909" s="333" t="s">
        <v>27</v>
      </c>
      <c r="E8909" s="335" t="s">
        <v>28</v>
      </c>
      <c r="F8909" s="337" t="s">
        <v>29</v>
      </c>
      <c r="G8909" s="337" t="s">
        <v>30</v>
      </c>
    </row>
    <row r="8910" spans="1:123" s="97" customFormat="1" ht="24" customHeight="1" x14ac:dyDescent="0.2">
      <c r="A8910" s="102" t="s">
        <v>508</v>
      </c>
      <c r="B8910" s="102" t="s">
        <v>509</v>
      </c>
      <c r="C8910" s="334"/>
      <c r="D8910" s="334"/>
      <c r="E8910" s="336"/>
      <c r="F8910" s="338"/>
      <c r="G8910" s="338"/>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284"/>
      <c r="B8911" s="103"/>
      <c r="C8911" s="143" t="s">
        <v>604</v>
      </c>
      <c r="D8911" s="104"/>
      <c r="E8911" s="105"/>
      <c r="F8911" s="106"/>
      <c r="G8911" s="285"/>
    </row>
    <row r="8912" spans="1:123" s="229" customFormat="1" ht="24" customHeight="1" x14ac:dyDescent="0.2">
      <c r="A8912" s="224" t="str">
        <f t="shared" ref="A8912:A8925" si="2671">IFERROR(VLOOKUP(C8912,Tabla_Insumos,4,FALSE),"")</f>
        <v/>
      </c>
      <c r="B8912" s="222" t="str">
        <f>IFERROR(VLOOKUP(C8912,Tabla_Insumos,5,FALSE),"")</f>
        <v/>
      </c>
      <c r="C8912" s="223"/>
      <c r="D8912" s="224" t="str">
        <f t="shared" ref="D8912:D8925" si="2672">IFERROR(VLOOKUP(C8912,Tabla_Insumos,2,FALSE),"")</f>
        <v/>
      </c>
      <c r="E8912" s="225"/>
      <c r="F8912" s="226">
        <f t="shared" ref="F8912:F8925" si="2673">IFERROR(VLOOKUP(C8912,Tabla_Insumos,3,FALSE),0)</f>
        <v>0</v>
      </c>
      <c r="G8912" s="286">
        <f>ROUND(E8912*F8912,2)</f>
        <v>0</v>
      </c>
    </row>
    <row r="8913" spans="1:7" s="229" customFormat="1" ht="24" customHeight="1" x14ac:dyDescent="0.2">
      <c r="A8913" s="224" t="str">
        <f t="shared" si="2671"/>
        <v/>
      </c>
      <c r="B8913" s="222" t="str">
        <f t="shared" ref="B8913:B8925" si="2674">IFERROR(VLOOKUP(C8913,Tabla_Insumos,5,FALSE),"")</f>
        <v/>
      </c>
      <c r="C8913" s="223"/>
      <c r="D8913" s="224" t="str">
        <f t="shared" si="2672"/>
        <v/>
      </c>
      <c r="E8913" s="225"/>
      <c r="F8913" s="226">
        <f t="shared" si="2673"/>
        <v>0</v>
      </c>
      <c r="G8913" s="286">
        <f t="shared" ref="G8913:G8925" si="2675">ROUND(E8913*F8913,2)</f>
        <v>0</v>
      </c>
    </row>
    <row r="8914" spans="1:7" s="229" customFormat="1" ht="24" customHeight="1" x14ac:dyDescent="0.2">
      <c r="A8914" s="224" t="str">
        <f t="shared" si="2671"/>
        <v/>
      </c>
      <c r="B8914" s="222" t="str">
        <f t="shared" si="2674"/>
        <v/>
      </c>
      <c r="C8914" s="223"/>
      <c r="D8914" s="224" t="str">
        <f t="shared" si="2672"/>
        <v/>
      </c>
      <c r="E8914" s="225"/>
      <c r="F8914" s="226">
        <f t="shared" si="2673"/>
        <v>0</v>
      </c>
      <c r="G8914" s="286">
        <f t="shared" si="2675"/>
        <v>0</v>
      </c>
    </row>
    <row r="8915" spans="1:7" s="229" customFormat="1" ht="24" customHeight="1" x14ac:dyDescent="0.2">
      <c r="A8915" s="224" t="str">
        <f t="shared" si="2671"/>
        <v/>
      </c>
      <c r="B8915" s="222" t="str">
        <f t="shared" si="2674"/>
        <v/>
      </c>
      <c r="C8915" s="223"/>
      <c r="D8915" s="224" t="str">
        <f t="shared" si="2672"/>
        <v/>
      </c>
      <c r="E8915" s="225"/>
      <c r="F8915" s="226">
        <f t="shared" si="2673"/>
        <v>0</v>
      </c>
      <c r="G8915" s="286">
        <f t="shared" si="2675"/>
        <v>0</v>
      </c>
    </row>
    <row r="8916" spans="1:7" s="229" customFormat="1" ht="24" customHeight="1" x14ac:dyDescent="0.2">
      <c r="A8916" s="224" t="str">
        <f t="shared" si="2671"/>
        <v/>
      </c>
      <c r="B8916" s="222" t="str">
        <f t="shared" si="2674"/>
        <v/>
      </c>
      <c r="C8916" s="223"/>
      <c r="D8916" s="224" t="str">
        <f t="shared" si="2672"/>
        <v/>
      </c>
      <c r="E8916" s="225"/>
      <c r="F8916" s="226">
        <f t="shared" si="2673"/>
        <v>0</v>
      </c>
      <c r="G8916" s="286">
        <f t="shared" si="2675"/>
        <v>0</v>
      </c>
    </row>
    <row r="8917" spans="1:7" s="229" customFormat="1" ht="24" customHeight="1" x14ac:dyDescent="0.2">
      <c r="A8917" s="224" t="str">
        <f t="shared" si="2671"/>
        <v/>
      </c>
      <c r="B8917" s="222" t="str">
        <f t="shared" si="2674"/>
        <v/>
      </c>
      <c r="C8917" s="223"/>
      <c r="D8917" s="224" t="str">
        <f t="shared" si="2672"/>
        <v/>
      </c>
      <c r="E8917" s="225"/>
      <c r="F8917" s="226">
        <f t="shared" si="2673"/>
        <v>0</v>
      </c>
      <c r="G8917" s="286">
        <f t="shared" si="2675"/>
        <v>0</v>
      </c>
    </row>
    <row r="8918" spans="1:7" s="229" customFormat="1" ht="24" customHeight="1" x14ac:dyDescent="0.2">
      <c r="A8918" s="224" t="str">
        <f t="shared" si="2671"/>
        <v/>
      </c>
      <c r="B8918" s="222" t="str">
        <f t="shared" si="2674"/>
        <v/>
      </c>
      <c r="C8918" s="223"/>
      <c r="D8918" s="224" t="str">
        <f t="shared" si="2672"/>
        <v/>
      </c>
      <c r="E8918" s="225"/>
      <c r="F8918" s="226">
        <f t="shared" si="2673"/>
        <v>0</v>
      </c>
      <c r="G8918" s="286">
        <f t="shared" si="2675"/>
        <v>0</v>
      </c>
    </row>
    <row r="8919" spans="1:7" s="229" customFormat="1" ht="24" customHeight="1" x14ac:dyDescent="0.2">
      <c r="A8919" s="224" t="str">
        <f t="shared" si="2671"/>
        <v/>
      </c>
      <c r="B8919" s="222" t="str">
        <f t="shared" si="2674"/>
        <v/>
      </c>
      <c r="C8919" s="223"/>
      <c r="D8919" s="224" t="str">
        <f t="shared" si="2672"/>
        <v/>
      </c>
      <c r="E8919" s="225"/>
      <c r="F8919" s="226">
        <f t="shared" si="2673"/>
        <v>0</v>
      </c>
      <c r="G8919" s="286">
        <f t="shared" si="2675"/>
        <v>0</v>
      </c>
    </row>
    <row r="8920" spans="1:7" s="229" customFormat="1" ht="24" customHeight="1" x14ac:dyDescent="0.2">
      <c r="A8920" s="224" t="str">
        <f t="shared" si="2671"/>
        <v/>
      </c>
      <c r="B8920" s="222" t="str">
        <f t="shared" si="2674"/>
        <v/>
      </c>
      <c r="C8920" s="223"/>
      <c r="D8920" s="224" t="str">
        <f t="shared" si="2672"/>
        <v/>
      </c>
      <c r="E8920" s="225"/>
      <c r="F8920" s="226">
        <f t="shared" si="2673"/>
        <v>0</v>
      </c>
      <c r="G8920" s="286">
        <f t="shared" si="2675"/>
        <v>0</v>
      </c>
    </row>
    <row r="8921" spans="1:7" s="229" customFormat="1" ht="24" customHeight="1" x14ac:dyDescent="0.2">
      <c r="A8921" s="224" t="str">
        <f t="shared" si="2671"/>
        <v/>
      </c>
      <c r="B8921" s="222" t="str">
        <f t="shared" si="2674"/>
        <v/>
      </c>
      <c r="C8921" s="223"/>
      <c r="D8921" s="224" t="str">
        <f t="shared" si="2672"/>
        <v/>
      </c>
      <c r="E8921" s="225"/>
      <c r="F8921" s="226">
        <f t="shared" si="2673"/>
        <v>0</v>
      </c>
      <c r="G8921" s="286">
        <f t="shared" si="2675"/>
        <v>0</v>
      </c>
    </row>
    <row r="8922" spans="1:7" s="229" customFormat="1" ht="24" customHeight="1" x14ac:dyDescent="0.2">
      <c r="A8922" s="224" t="str">
        <f t="shared" si="2671"/>
        <v/>
      </c>
      <c r="B8922" s="222" t="str">
        <f t="shared" si="2674"/>
        <v/>
      </c>
      <c r="C8922" s="223"/>
      <c r="D8922" s="224" t="str">
        <f t="shared" si="2672"/>
        <v/>
      </c>
      <c r="E8922" s="225"/>
      <c r="F8922" s="226">
        <f t="shared" si="2673"/>
        <v>0</v>
      </c>
      <c r="G8922" s="286">
        <f t="shared" si="2675"/>
        <v>0</v>
      </c>
    </row>
    <row r="8923" spans="1:7" s="229" customFormat="1" ht="24" customHeight="1" x14ac:dyDescent="0.2">
      <c r="A8923" s="224" t="str">
        <f t="shared" si="2671"/>
        <v/>
      </c>
      <c r="B8923" s="222" t="str">
        <f t="shared" si="2674"/>
        <v/>
      </c>
      <c r="C8923" s="223"/>
      <c r="D8923" s="224" t="str">
        <f t="shared" si="2672"/>
        <v/>
      </c>
      <c r="E8923" s="225"/>
      <c r="F8923" s="226">
        <f t="shared" si="2673"/>
        <v>0</v>
      </c>
      <c r="G8923" s="286">
        <f t="shared" si="2675"/>
        <v>0</v>
      </c>
    </row>
    <row r="8924" spans="1:7" s="229" customFormat="1" ht="24" customHeight="1" x14ac:dyDescent="0.2">
      <c r="A8924" s="224" t="str">
        <f t="shared" si="2671"/>
        <v/>
      </c>
      <c r="B8924" s="222" t="str">
        <f t="shared" si="2674"/>
        <v/>
      </c>
      <c r="C8924" s="223"/>
      <c r="D8924" s="224" t="str">
        <f t="shared" si="2672"/>
        <v/>
      </c>
      <c r="E8924" s="225"/>
      <c r="F8924" s="226">
        <f t="shared" si="2673"/>
        <v>0</v>
      </c>
      <c r="G8924" s="286">
        <f t="shared" si="2675"/>
        <v>0</v>
      </c>
    </row>
    <row r="8925" spans="1:7" s="229" customFormat="1" ht="24" customHeight="1" x14ac:dyDescent="0.2">
      <c r="A8925" s="224" t="str">
        <f t="shared" si="2671"/>
        <v/>
      </c>
      <c r="B8925" s="222" t="str">
        <f t="shared" si="2674"/>
        <v/>
      </c>
      <c r="C8925" s="223"/>
      <c r="D8925" s="224" t="str">
        <f t="shared" si="2672"/>
        <v/>
      </c>
      <c r="E8925" s="225"/>
      <c r="F8925" s="227">
        <f t="shared" si="2673"/>
        <v>0</v>
      </c>
      <c r="G8925" s="286">
        <f t="shared" si="2675"/>
        <v>0</v>
      </c>
    </row>
    <row r="8926" spans="1:7" ht="24" customHeight="1" x14ac:dyDescent="0.2">
      <c r="A8926" s="287"/>
      <c r="D8926" s="97"/>
      <c r="E8926" s="98"/>
      <c r="F8926" s="273" t="s">
        <v>31</v>
      </c>
      <c r="G8926" s="288">
        <f>SUBTOTAL(9,G8912:G8925)</f>
        <v>0</v>
      </c>
    </row>
    <row r="8927" spans="1:7" ht="24" customHeight="1" x14ac:dyDescent="0.2">
      <c r="A8927" s="287"/>
      <c r="C8927" s="107" t="s">
        <v>605</v>
      </c>
      <c r="D8927" s="97"/>
      <c r="E8927" s="98"/>
      <c r="G8927" s="289"/>
    </row>
    <row r="8928" spans="1:7" s="229" customFormat="1" ht="24" customHeight="1" x14ac:dyDescent="0.2">
      <c r="A8928" s="224" t="str">
        <f t="shared" ref="A8928:A8935" si="2676">IFERROR(VLOOKUP(C8928,Tabla_Insumos,4,FALSE),"")</f>
        <v/>
      </c>
      <c r="B8928" s="222">
        <f t="shared" ref="B8928:B8935" si="2677">IFERROR(VLOOKUP(A8928,Tabla_Indices,5,FALSE),"")</f>
        <v>0</v>
      </c>
      <c r="C8928" s="223"/>
      <c r="D8928" s="224" t="str">
        <f t="shared" ref="D8928:D8935" si="2678">IFERROR(VLOOKUP(C8928,Tabla_Insumos,2,FALSE),"")</f>
        <v/>
      </c>
      <c r="E8928" s="225"/>
      <c r="F8928" s="228">
        <f t="shared" ref="F8928:F8935" si="2679">IFERROR(VLOOKUP(C8928,Tabla_Insumos,3,FALSE),0)</f>
        <v>0</v>
      </c>
      <c r="G8928" s="286">
        <f>ROUND(E8928*F8928,2)</f>
        <v>0</v>
      </c>
    </row>
    <row r="8929" spans="1:7" s="229" customFormat="1" ht="24" customHeight="1" x14ac:dyDescent="0.2">
      <c r="A8929" s="224" t="str">
        <f t="shared" si="2676"/>
        <v/>
      </c>
      <c r="B8929" s="222">
        <f t="shared" si="2677"/>
        <v>0</v>
      </c>
      <c r="C8929" s="223"/>
      <c r="D8929" s="224" t="str">
        <f t="shared" si="2678"/>
        <v/>
      </c>
      <c r="E8929" s="225"/>
      <c r="F8929" s="228">
        <f t="shared" si="2679"/>
        <v>0</v>
      </c>
      <c r="G8929" s="286">
        <f>ROUND(E8929*F8929,2)</f>
        <v>0</v>
      </c>
    </row>
    <row r="8930" spans="1:7" s="229" customFormat="1" ht="24" customHeight="1" x14ac:dyDescent="0.2">
      <c r="A8930" s="224" t="str">
        <f t="shared" si="2676"/>
        <v/>
      </c>
      <c r="B8930" s="222">
        <f t="shared" si="2677"/>
        <v>0</v>
      </c>
      <c r="C8930" s="223"/>
      <c r="D8930" s="224" t="str">
        <f t="shared" si="2678"/>
        <v/>
      </c>
      <c r="E8930" s="225"/>
      <c r="F8930" s="228">
        <f t="shared" si="2679"/>
        <v>0</v>
      </c>
      <c r="G8930" s="286">
        <f t="shared" ref="G8930:G8935" si="2680">ROUND(E8930*F8930,2)</f>
        <v>0</v>
      </c>
    </row>
    <row r="8931" spans="1:7" s="229" customFormat="1" ht="24" customHeight="1" x14ac:dyDescent="0.2">
      <c r="A8931" s="224" t="str">
        <f t="shared" si="2676"/>
        <v/>
      </c>
      <c r="B8931" s="222">
        <f t="shared" si="2677"/>
        <v>0</v>
      </c>
      <c r="C8931" s="223"/>
      <c r="D8931" s="224" t="str">
        <f t="shared" si="2678"/>
        <v/>
      </c>
      <c r="E8931" s="225"/>
      <c r="F8931" s="228">
        <f t="shared" si="2679"/>
        <v>0</v>
      </c>
      <c r="G8931" s="286">
        <f t="shared" si="2680"/>
        <v>0</v>
      </c>
    </row>
    <row r="8932" spans="1:7" s="229" customFormat="1" ht="24" customHeight="1" x14ac:dyDescent="0.2">
      <c r="A8932" s="224" t="str">
        <f t="shared" si="2676"/>
        <v/>
      </c>
      <c r="B8932" s="222">
        <f t="shared" si="2677"/>
        <v>0</v>
      </c>
      <c r="C8932" s="223"/>
      <c r="D8932" s="224" t="str">
        <f t="shared" si="2678"/>
        <v/>
      </c>
      <c r="E8932" s="225"/>
      <c r="F8932" s="226">
        <f t="shared" si="2679"/>
        <v>0</v>
      </c>
      <c r="G8932" s="286">
        <f t="shared" si="2680"/>
        <v>0</v>
      </c>
    </row>
    <row r="8933" spans="1:7" s="229" customFormat="1" ht="24" customHeight="1" x14ac:dyDescent="0.2">
      <c r="A8933" s="224" t="str">
        <f t="shared" si="2676"/>
        <v/>
      </c>
      <c r="B8933" s="222">
        <f t="shared" si="2677"/>
        <v>0</v>
      </c>
      <c r="C8933" s="223"/>
      <c r="D8933" s="224" t="str">
        <f t="shared" si="2678"/>
        <v/>
      </c>
      <c r="E8933" s="225"/>
      <c r="F8933" s="226">
        <f t="shared" si="2679"/>
        <v>0</v>
      </c>
      <c r="G8933" s="286">
        <f t="shared" si="2680"/>
        <v>0</v>
      </c>
    </row>
    <row r="8934" spans="1:7" s="229" customFormat="1" ht="24" customHeight="1" x14ac:dyDescent="0.2">
      <c r="A8934" s="224" t="str">
        <f t="shared" si="2676"/>
        <v/>
      </c>
      <c r="B8934" s="222">
        <f t="shared" si="2677"/>
        <v>0</v>
      </c>
      <c r="C8934" s="223"/>
      <c r="D8934" s="224" t="str">
        <f t="shared" si="2678"/>
        <v/>
      </c>
      <c r="E8934" s="225"/>
      <c r="F8934" s="226">
        <f t="shared" si="2679"/>
        <v>0</v>
      </c>
      <c r="G8934" s="286">
        <f t="shared" si="2680"/>
        <v>0</v>
      </c>
    </row>
    <row r="8935" spans="1:7" s="229" customFormat="1" ht="24" customHeight="1" x14ac:dyDescent="0.2">
      <c r="A8935" s="224" t="str">
        <f t="shared" si="2676"/>
        <v/>
      </c>
      <c r="B8935" s="222">
        <f t="shared" si="2677"/>
        <v>0</v>
      </c>
      <c r="C8935" s="223"/>
      <c r="D8935" s="224" t="str">
        <f t="shared" si="2678"/>
        <v/>
      </c>
      <c r="E8935" s="225"/>
      <c r="F8935" s="226">
        <f t="shared" si="2679"/>
        <v>0</v>
      </c>
      <c r="G8935" s="286">
        <f t="shared" si="2680"/>
        <v>0</v>
      </c>
    </row>
    <row r="8936" spans="1:7" ht="24" customHeight="1" x14ac:dyDescent="0.2">
      <c r="A8936" s="287"/>
      <c r="D8936" s="97"/>
      <c r="E8936" s="98"/>
      <c r="F8936" s="273" t="s">
        <v>32</v>
      </c>
      <c r="G8936" s="288">
        <f>SUBTOTAL(9,G8928:G8935)</f>
        <v>0</v>
      </c>
    </row>
    <row r="8937" spans="1:7" ht="24" customHeight="1" x14ac:dyDescent="0.2">
      <c r="A8937" s="287"/>
      <c r="C8937" s="107" t="s">
        <v>606</v>
      </c>
      <c r="D8937" s="97"/>
      <c r="E8937" s="98"/>
      <c r="G8937" s="289"/>
    </row>
    <row r="8938" spans="1:7" s="229" customFormat="1" ht="24" customHeight="1" x14ac:dyDescent="0.2">
      <c r="A8938" s="224" t="str">
        <f t="shared" ref="A8938:A8946" si="2681">IFERROR(VLOOKUP(C8938,Tabla_Insumos,4,FALSE),"")</f>
        <v/>
      </c>
      <c r="B8938" s="222" t="str">
        <f t="shared" ref="B8938:B8946" si="2682">IFERROR(VLOOKUP(C8938,Tabla_Insumos,5,FALSE),"")</f>
        <v/>
      </c>
      <c r="C8938" s="223"/>
      <c r="D8938" s="224" t="str">
        <f t="shared" ref="D8938:D8946" si="2683">IFERROR(VLOOKUP(C8938,Tabla_Insumos,2,FALSE),"")</f>
        <v/>
      </c>
      <c r="E8938" s="225"/>
      <c r="F8938" s="226">
        <f t="shared" ref="F8938:F8946" si="2684">IFERROR(VLOOKUP(C8938,Tabla_Insumos,3,FALSE),0)</f>
        <v>0</v>
      </c>
      <c r="G8938" s="286">
        <f t="shared" ref="G8938:G8946" si="2685">ROUND(E8938*F8938,2)</f>
        <v>0</v>
      </c>
    </row>
    <row r="8939" spans="1:7" s="229" customFormat="1" ht="24" customHeight="1" x14ac:dyDescent="0.2">
      <c r="A8939" s="224" t="str">
        <f t="shared" si="2681"/>
        <v/>
      </c>
      <c r="B8939" s="222" t="str">
        <f t="shared" si="2682"/>
        <v/>
      </c>
      <c r="C8939" s="223"/>
      <c r="D8939" s="224" t="str">
        <f t="shared" si="2683"/>
        <v/>
      </c>
      <c r="E8939" s="225"/>
      <c r="F8939" s="226">
        <f t="shared" si="2684"/>
        <v>0</v>
      </c>
      <c r="G8939" s="286">
        <f t="shared" si="2685"/>
        <v>0</v>
      </c>
    </row>
    <row r="8940" spans="1:7" s="229" customFormat="1" ht="24" customHeight="1" x14ac:dyDescent="0.2">
      <c r="A8940" s="224" t="str">
        <f t="shared" si="2681"/>
        <v/>
      </c>
      <c r="B8940" s="222" t="str">
        <f t="shared" si="2682"/>
        <v/>
      </c>
      <c r="C8940" s="223"/>
      <c r="D8940" s="224" t="str">
        <f t="shared" si="2683"/>
        <v/>
      </c>
      <c r="E8940" s="225"/>
      <c r="F8940" s="226">
        <f t="shared" si="2684"/>
        <v>0</v>
      </c>
      <c r="G8940" s="286">
        <f t="shared" si="2685"/>
        <v>0</v>
      </c>
    </row>
    <row r="8941" spans="1:7" s="229" customFormat="1" ht="24" customHeight="1" x14ac:dyDescent="0.2">
      <c r="A8941" s="224" t="str">
        <f t="shared" si="2681"/>
        <v/>
      </c>
      <c r="B8941" s="222" t="str">
        <f t="shared" si="2682"/>
        <v/>
      </c>
      <c r="C8941" s="223"/>
      <c r="D8941" s="224" t="str">
        <f t="shared" si="2683"/>
        <v/>
      </c>
      <c r="E8941" s="225"/>
      <c r="F8941" s="226">
        <f t="shared" si="2684"/>
        <v>0</v>
      </c>
      <c r="G8941" s="286">
        <f t="shared" si="2685"/>
        <v>0</v>
      </c>
    </row>
    <row r="8942" spans="1:7" s="229" customFormat="1" ht="24" customHeight="1" x14ac:dyDescent="0.2">
      <c r="A8942" s="224" t="str">
        <f t="shared" si="2681"/>
        <v/>
      </c>
      <c r="B8942" s="222" t="str">
        <f t="shared" si="2682"/>
        <v/>
      </c>
      <c r="C8942" s="223"/>
      <c r="D8942" s="224" t="str">
        <f t="shared" si="2683"/>
        <v/>
      </c>
      <c r="E8942" s="225"/>
      <c r="F8942" s="226">
        <f t="shared" si="2684"/>
        <v>0</v>
      </c>
      <c r="G8942" s="286">
        <f t="shared" si="2685"/>
        <v>0</v>
      </c>
    </row>
    <row r="8943" spans="1:7" s="229" customFormat="1" ht="24" customHeight="1" x14ac:dyDescent="0.2">
      <c r="A8943" s="224" t="str">
        <f t="shared" si="2681"/>
        <v/>
      </c>
      <c r="B8943" s="222" t="str">
        <f t="shared" si="2682"/>
        <v/>
      </c>
      <c r="C8943" s="223"/>
      <c r="D8943" s="224" t="str">
        <f t="shared" si="2683"/>
        <v/>
      </c>
      <c r="E8943" s="225"/>
      <c r="F8943" s="226">
        <f t="shared" si="2684"/>
        <v>0</v>
      </c>
      <c r="G8943" s="286">
        <f t="shared" si="2685"/>
        <v>0</v>
      </c>
    </row>
    <row r="8944" spans="1:7" s="229" customFormat="1" ht="24" customHeight="1" x14ac:dyDescent="0.2">
      <c r="A8944" s="224" t="str">
        <f t="shared" si="2681"/>
        <v/>
      </c>
      <c r="B8944" s="222" t="str">
        <f t="shared" si="2682"/>
        <v/>
      </c>
      <c r="C8944" s="223"/>
      <c r="D8944" s="224" t="str">
        <f t="shared" si="2683"/>
        <v/>
      </c>
      <c r="E8944" s="225"/>
      <c r="F8944" s="226">
        <f t="shared" si="2684"/>
        <v>0</v>
      </c>
      <c r="G8944" s="286">
        <f t="shared" si="2685"/>
        <v>0</v>
      </c>
    </row>
    <row r="8945" spans="1:123" s="229" customFormat="1" ht="24" customHeight="1" x14ac:dyDescent="0.2">
      <c r="A8945" s="224" t="str">
        <f t="shared" si="2681"/>
        <v/>
      </c>
      <c r="B8945" s="222" t="str">
        <f t="shared" si="2682"/>
        <v/>
      </c>
      <c r="C8945" s="223"/>
      <c r="D8945" s="224" t="str">
        <f t="shared" si="2683"/>
        <v/>
      </c>
      <c r="E8945" s="225"/>
      <c r="F8945" s="226">
        <f t="shared" si="2684"/>
        <v>0</v>
      </c>
      <c r="G8945" s="286">
        <f t="shared" si="2685"/>
        <v>0</v>
      </c>
    </row>
    <row r="8946" spans="1:123" s="229" customFormat="1" ht="24" customHeight="1" x14ac:dyDescent="0.2">
      <c r="A8946" s="224" t="str">
        <f t="shared" si="2681"/>
        <v/>
      </c>
      <c r="B8946" s="222" t="str">
        <f t="shared" si="2682"/>
        <v/>
      </c>
      <c r="C8946" s="223"/>
      <c r="D8946" s="224" t="str">
        <f t="shared" si="2683"/>
        <v/>
      </c>
      <c r="E8946" s="225"/>
      <c r="F8946" s="226">
        <f t="shared" si="2684"/>
        <v>0</v>
      </c>
      <c r="G8946" s="286">
        <f t="shared" si="2685"/>
        <v>0</v>
      </c>
    </row>
    <row r="8947" spans="1:123" ht="24" customHeight="1" x14ac:dyDescent="0.2">
      <c r="A8947" s="290"/>
      <c r="B8947" s="97"/>
      <c r="D8947" s="97"/>
      <c r="E8947" s="98"/>
      <c r="F8947" s="273" t="s">
        <v>33</v>
      </c>
      <c r="G8947" s="288">
        <f>SUBTOTAL(9,G8938:G8946)</f>
        <v>0</v>
      </c>
    </row>
    <row r="8948" spans="1:123" ht="24" customHeight="1" x14ac:dyDescent="0.2">
      <c r="A8948" s="291"/>
      <c r="B8948" s="97"/>
      <c r="D8948" s="97"/>
      <c r="E8948" s="98"/>
      <c r="G8948" s="289"/>
    </row>
    <row r="8949" spans="1:123" ht="24" customHeight="1" x14ac:dyDescent="0.2">
      <c r="A8949" s="292" t="str">
        <f>B8907</f>
        <v/>
      </c>
      <c r="B8949" s="293" t="str">
        <f>C8907</f>
        <v/>
      </c>
      <c r="C8949" s="104"/>
      <c r="D8949" s="104" t="s">
        <v>34</v>
      </c>
      <c r="E8949" s="105"/>
      <c r="F8949" s="295" t="s">
        <v>35</v>
      </c>
      <c r="G8949" s="294">
        <f>SUBTOTAL(9,G8912:G8948)</f>
        <v>0</v>
      </c>
    </row>
    <row r="8951" spans="1:123" ht="24" customHeight="1" x14ac:dyDescent="0.2">
      <c r="A8951" s="274" t="s">
        <v>37</v>
      </c>
      <c r="B8951" s="275"/>
      <c r="C8951" s="275"/>
      <c r="D8951" s="275"/>
      <c r="E8951" s="275"/>
      <c r="F8951" s="275"/>
      <c r="G8951" s="276"/>
    </row>
    <row r="8952" spans="1:123" ht="24" customHeight="1" x14ac:dyDescent="0.2">
      <c r="A8952" s="277" t="s">
        <v>602</v>
      </c>
      <c r="B8952" s="93" t="str">
        <f>Comitente</f>
        <v>DIRECCION PROVINCIAL DE ESPACIOS VERDES</v>
      </c>
      <c r="C8952" s="89"/>
      <c r="D8952" s="94"/>
      <c r="E8952" s="94"/>
      <c r="F8952" s="95"/>
      <c r="G8952" s="278"/>
    </row>
    <row r="8953" spans="1:123" ht="24" customHeight="1" x14ac:dyDescent="0.2">
      <c r="A8953" s="277" t="s">
        <v>603</v>
      </c>
      <c r="B8953" s="93">
        <f>Contratista</f>
        <v>0</v>
      </c>
      <c r="C8953" s="90"/>
      <c r="D8953" s="90"/>
      <c r="E8953" s="90"/>
      <c r="F8953" s="96"/>
      <c r="G8953" s="279"/>
    </row>
    <row r="8954" spans="1:123" ht="24" customHeight="1" x14ac:dyDescent="0.2">
      <c r="A8954" s="277" t="s">
        <v>24</v>
      </c>
      <c r="B8954" s="93" t="str">
        <f>Obra</f>
        <v>MANTENIMIENTO DEL ÁREA VERDE Y SISITEMA DE RIEGO DEL 
PARQUE BELGRANO E INFINITO POR DESCUBRIR - RENGLON 3</v>
      </c>
      <c r="C8954" s="90"/>
      <c r="D8954" s="90"/>
      <c r="E8954" s="90"/>
      <c r="F8954" s="96" t="s">
        <v>38</v>
      </c>
      <c r="G8954" s="280">
        <f>Fecha_Base</f>
        <v>44908</v>
      </c>
    </row>
    <row r="8955" spans="1:123" ht="24" customHeight="1" x14ac:dyDescent="0.2">
      <c r="A8955" s="281" t="s">
        <v>601</v>
      </c>
      <c r="B8955" s="91" t="str">
        <f>Ubicación</f>
        <v>CAPITAL</v>
      </c>
      <c r="C8955" s="91"/>
      <c r="D8955" s="97"/>
      <c r="E8955" s="98"/>
      <c r="G8955" s="282"/>
    </row>
    <row r="8956" spans="1:123" ht="24" customHeight="1" x14ac:dyDescent="0.2">
      <c r="A8956" s="281" t="s">
        <v>39</v>
      </c>
      <c r="B8956" s="100" t="str">
        <f>IFERROR(VALUE(LEFT(B8957,FIND(".",B8957)-1)),"")</f>
        <v/>
      </c>
      <c r="C8956" s="92" t="str">
        <f>IFERROR(VLOOKUP(B8956,Tabla_CyP,2,FALSE),"")</f>
        <v/>
      </c>
      <c r="E8956" s="98"/>
      <c r="G8956" s="282"/>
    </row>
    <row r="8957" spans="1:123" ht="24" customHeight="1" x14ac:dyDescent="0.2">
      <c r="A8957" s="281" t="s">
        <v>25</v>
      </c>
      <c r="B8957" s="101" t="str">
        <f>IFERROR(VLOOKUP(COUNTIF($A$1:A8957,"ANALISIS DE PRECIOS"),Tabla_NumeroItem,2,FALSE),"")</f>
        <v/>
      </c>
      <c r="C8957" s="92" t="str">
        <f>IFERROR(VLOOKUP(B8957,Tabla_CyP,2,FALSE),"")</f>
        <v/>
      </c>
      <c r="D8957" s="97"/>
      <c r="E8957" s="98"/>
      <c r="F8957" s="96" t="s">
        <v>26</v>
      </c>
      <c r="G8957" s="283" t="str">
        <f>IFERROR(VLOOKUP(B8957,Tabla_CyP,4,FALSE),"")</f>
        <v/>
      </c>
    </row>
    <row r="8958" spans="1:123" ht="24" customHeight="1" x14ac:dyDescent="0.2">
      <c r="A8958" s="281"/>
      <c r="B8958" s="91"/>
      <c r="D8958" s="97"/>
      <c r="E8958" s="98"/>
      <c r="G8958" s="282"/>
    </row>
    <row r="8959" spans="1:123" ht="24" customHeight="1" x14ac:dyDescent="0.2">
      <c r="A8959" s="331" t="s">
        <v>507</v>
      </c>
      <c r="B8959" s="332"/>
      <c r="C8959" s="333" t="s">
        <v>0</v>
      </c>
      <c r="D8959" s="333" t="s">
        <v>27</v>
      </c>
      <c r="E8959" s="335" t="s">
        <v>28</v>
      </c>
      <c r="F8959" s="337" t="s">
        <v>29</v>
      </c>
      <c r="G8959" s="337" t="s">
        <v>30</v>
      </c>
    </row>
    <row r="8960" spans="1:123" s="97" customFormat="1" ht="24" customHeight="1" x14ac:dyDescent="0.2">
      <c r="A8960" s="102" t="s">
        <v>508</v>
      </c>
      <c r="B8960" s="102" t="s">
        <v>509</v>
      </c>
      <c r="C8960" s="334"/>
      <c r="D8960" s="334"/>
      <c r="E8960" s="336"/>
      <c r="F8960" s="338"/>
      <c r="G8960" s="338"/>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284"/>
      <c r="B8961" s="103"/>
      <c r="C8961" s="143" t="s">
        <v>604</v>
      </c>
      <c r="D8961" s="104"/>
      <c r="E8961" s="105"/>
      <c r="F8961" s="106"/>
      <c r="G8961" s="285"/>
    </row>
    <row r="8962" spans="1:7" s="229" customFormat="1" ht="24" customHeight="1" x14ac:dyDescent="0.2">
      <c r="A8962" s="224" t="str">
        <f t="shared" ref="A8962:A8975" si="2686">IFERROR(VLOOKUP(C8962,Tabla_Insumos,4,FALSE),"")</f>
        <v/>
      </c>
      <c r="B8962" s="222" t="str">
        <f>IFERROR(VLOOKUP(C8962,Tabla_Insumos,5,FALSE),"")</f>
        <v/>
      </c>
      <c r="C8962" s="223"/>
      <c r="D8962" s="224" t="str">
        <f t="shared" ref="D8962:D8975" si="2687">IFERROR(VLOOKUP(C8962,Tabla_Insumos,2,FALSE),"")</f>
        <v/>
      </c>
      <c r="E8962" s="225"/>
      <c r="F8962" s="226">
        <f t="shared" ref="F8962:F8975" si="2688">IFERROR(VLOOKUP(C8962,Tabla_Insumos,3,FALSE),0)</f>
        <v>0</v>
      </c>
      <c r="G8962" s="286">
        <f>ROUND(E8962*F8962,2)</f>
        <v>0</v>
      </c>
    </row>
    <row r="8963" spans="1:7" s="229" customFormat="1" ht="24" customHeight="1" x14ac:dyDescent="0.2">
      <c r="A8963" s="224" t="str">
        <f t="shared" si="2686"/>
        <v/>
      </c>
      <c r="B8963" s="222" t="str">
        <f t="shared" ref="B8963:B8975" si="2689">IFERROR(VLOOKUP(C8963,Tabla_Insumos,5,FALSE),"")</f>
        <v/>
      </c>
      <c r="C8963" s="223"/>
      <c r="D8963" s="224" t="str">
        <f t="shared" si="2687"/>
        <v/>
      </c>
      <c r="E8963" s="225"/>
      <c r="F8963" s="226">
        <f t="shared" si="2688"/>
        <v>0</v>
      </c>
      <c r="G8963" s="286">
        <f t="shared" ref="G8963:G8975" si="2690">ROUND(E8963*F8963,2)</f>
        <v>0</v>
      </c>
    </row>
    <row r="8964" spans="1:7" s="229" customFormat="1" ht="24" customHeight="1" x14ac:dyDescent="0.2">
      <c r="A8964" s="224" t="str">
        <f t="shared" si="2686"/>
        <v/>
      </c>
      <c r="B8964" s="222" t="str">
        <f t="shared" si="2689"/>
        <v/>
      </c>
      <c r="C8964" s="223"/>
      <c r="D8964" s="224" t="str">
        <f t="shared" si="2687"/>
        <v/>
      </c>
      <c r="E8964" s="225"/>
      <c r="F8964" s="226">
        <f t="shared" si="2688"/>
        <v>0</v>
      </c>
      <c r="G8964" s="286">
        <f t="shared" si="2690"/>
        <v>0</v>
      </c>
    </row>
    <row r="8965" spans="1:7" s="229" customFormat="1" ht="24" customHeight="1" x14ac:dyDescent="0.2">
      <c r="A8965" s="224" t="str">
        <f t="shared" si="2686"/>
        <v/>
      </c>
      <c r="B8965" s="222" t="str">
        <f t="shared" si="2689"/>
        <v/>
      </c>
      <c r="C8965" s="223"/>
      <c r="D8965" s="224" t="str">
        <f t="shared" si="2687"/>
        <v/>
      </c>
      <c r="E8965" s="225"/>
      <c r="F8965" s="226">
        <f t="shared" si="2688"/>
        <v>0</v>
      </c>
      <c r="G8965" s="286">
        <f t="shared" si="2690"/>
        <v>0</v>
      </c>
    </row>
    <row r="8966" spans="1:7" s="229" customFormat="1" ht="24" customHeight="1" x14ac:dyDescent="0.2">
      <c r="A8966" s="224" t="str">
        <f t="shared" si="2686"/>
        <v/>
      </c>
      <c r="B8966" s="222" t="str">
        <f t="shared" si="2689"/>
        <v/>
      </c>
      <c r="C8966" s="223"/>
      <c r="D8966" s="224" t="str">
        <f t="shared" si="2687"/>
        <v/>
      </c>
      <c r="E8966" s="225"/>
      <c r="F8966" s="226">
        <f t="shared" si="2688"/>
        <v>0</v>
      </c>
      <c r="G8966" s="286">
        <f t="shared" si="2690"/>
        <v>0</v>
      </c>
    </row>
    <row r="8967" spans="1:7" s="229" customFormat="1" ht="24" customHeight="1" x14ac:dyDescent="0.2">
      <c r="A8967" s="224" t="str">
        <f t="shared" si="2686"/>
        <v/>
      </c>
      <c r="B8967" s="222" t="str">
        <f t="shared" si="2689"/>
        <v/>
      </c>
      <c r="C8967" s="223"/>
      <c r="D8967" s="224" t="str">
        <f t="shared" si="2687"/>
        <v/>
      </c>
      <c r="E8967" s="225"/>
      <c r="F8967" s="226">
        <f t="shared" si="2688"/>
        <v>0</v>
      </c>
      <c r="G8967" s="286">
        <f t="shared" si="2690"/>
        <v>0</v>
      </c>
    </row>
    <row r="8968" spans="1:7" s="229" customFormat="1" ht="24" customHeight="1" x14ac:dyDescent="0.2">
      <c r="A8968" s="224" t="str">
        <f t="shared" si="2686"/>
        <v/>
      </c>
      <c r="B8968" s="222" t="str">
        <f t="shared" si="2689"/>
        <v/>
      </c>
      <c r="C8968" s="223"/>
      <c r="D8968" s="224" t="str">
        <f t="shared" si="2687"/>
        <v/>
      </c>
      <c r="E8968" s="225"/>
      <c r="F8968" s="226">
        <f t="shared" si="2688"/>
        <v>0</v>
      </c>
      <c r="G8968" s="286">
        <f t="shared" si="2690"/>
        <v>0</v>
      </c>
    </row>
    <row r="8969" spans="1:7" s="229" customFormat="1" ht="24" customHeight="1" x14ac:dyDescent="0.2">
      <c r="A8969" s="224" t="str">
        <f t="shared" si="2686"/>
        <v/>
      </c>
      <c r="B8969" s="222" t="str">
        <f t="shared" si="2689"/>
        <v/>
      </c>
      <c r="C8969" s="223"/>
      <c r="D8969" s="224" t="str">
        <f t="shared" si="2687"/>
        <v/>
      </c>
      <c r="E8969" s="225"/>
      <c r="F8969" s="226">
        <f t="shared" si="2688"/>
        <v>0</v>
      </c>
      <c r="G8969" s="286">
        <f t="shared" si="2690"/>
        <v>0</v>
      </c>
    </row>
    <row r="8970" spans="1:7" s="229" customFormat="1" ht="24" customHeight="1" x14ac:dyDescent="0.2">
      <c r="A8970" s="224" t="str">
        <f t="shared" si="2686"/>
        <v/>
      </c>
      <c r="B8970" s="222" t="str">
        <f t="shared" si="2689"/>
        <v/>
      </c>
      <c r="C8970" s="223"/>
      <c r="D8970" s="224" t="str">
        <f t="shared" si="2687"/>
        <v/>
      </c>
      <c r="E8970" s="225"/>
      <c r="F8970" s="226">
        <f t="shared" si="2688"/>
        <v>0</v>
      </c>
      <c r="G8970" s="286">
        <f t="shared" si="2690"/>
        <v>0</v>
      </c>
    </row>
    <row r="8971" spans="1:7" s="229" customFormat="1" ht="24" customHeight="1" x14ac:dyDescent="0.2">
      <c r="A8971" s="224" t="str">
        <f t="shared" si="2686"/>
        <v/>
      </c>
      <c r="B8971" s="222" t="str">
        <f t="shared" si="2689"/>
        <v/>
      </c>
      <c r="C8971" s="223"/>
      <c r="D8971" s="224" t="str">
        <f t="shared" si="2687"/>
        <v/>
      </c>
      <c r="E8971" s="225"/>
      <c r="F8971" s="226">
        <f t="shared" si="2688"/>
        <v>0</v>
      </c>
      <c r="G8971" s="286">
        <f t="shared" si="2690"/>
        <v>0</v>
      </c>
    </row>
    <row r="8972" spans="1:7" s="229" customFormat="1" ht="24" customHeight="1" x14ac:dyDescent="0.2">
      <c r="A8972" s="224" t="str">
        <f t="shared" si="2686"/>
        <v/>
      </c>
      <c r="B8972" s="222" t="str">
        <f t="shared" si="2689"/>
        <v/>
      </c>
      <c r="C8972" s="223"/>
      <c r="D8972" s="224" t="str">
        <f t="shared" si="2687"/>
        <v/>
      </c>
      <c r="E8972" s="225"/>
      <c r="F8972" s="226">
        <f t="shared" si="2688"/>
        <v>0</v>
      </c>
      <c r="G8972" s="286">
        <f t="shared" si="2690"/>
        <v>0</v>
      </c>
    </row>
    <row r="8973" spans="1:7" s="229" customFormat="1" ht="24" customHeight="1" x14ac:dyDescent="0.2">
      <c r="A8973" s="224" t="str">
        <f t="shared" si="2686"/>
        <v/>
      </c>
      <c r="B8973" s="222" t="str">
        <f t="shared" si="2689"/>
        <v/>
      </c>
      <c r="C8973" s="223"/>
      <c r="D8973" s="224" t="str">
        <f t="shared" si="2687"/>
        <v/>
      </c>
      <c r="E8973" s="225"/>
      <c r="F8973" s="226">
        <f t="shared" si="2688"/>
        <v>0</v>
      </c>
      <c r="G8973" s="286">
        <f t="shared" si="2690"/>
        <v>0</v>
      </c>
    </row>
    <row r="8974" spans="1:7" s="229" customFormat="1" ht="24" customHeight="1" x14ac:dyDescent="0.2">
      <c r="A8974" s="224" t="str">
        <f t="shared" si="2686"/>
        <v/>
      </c>
      <c r="B8974" s="222" t="str">
        <f t="shared" si="2689"/>
        <v/>
      </c>
      <c r="C8974" s="223"/>
      <c r="D8974" s="224" t="str">
        <f t="shared" si="2687"/>
        <v/>
      </c>
      <c r="E8974" s="225"/>
      <c r="F8974" s="226">
        <f t="shared" si="2688"/>
        <v>0</v>
      </c>
      <c r="G8974" s="286">
        <f t="shared" si="2690"/>
        <v>0</v>
      </c>
    </row>
    <row r="8975" spans="1:7" s="229" customFormat="1" ht="24" customHeight="1" x14ac:dyDescent="0.2">
      <c r="A8975" s="224" t="str">
        <f t="shared" si="2686"/>
        <v/>
      </c>
      <c r="B8975" s="222" t="str">
        <f t="shared" si="2689"/>
        <v/>
      </c>
      <c r="C8975" s="223"/>
      <c r="D8975" s="224" t="str">
        <f t="shared" si="2687"/>
        <v/>
      </c>
      <c r="E8975" s="225"/>
      <c r="F8975" s="227">
        <f t="shared" si="2688"/>
        <v>0</v>
      </c>
      <c r="G8975" s="286">
        <f t="shared" si="2690"/>
        <v>0</v>
      </c>
    </row>
    <row r="8976" spans="1:7" ht="24" customHeight="1" x14ac:dyDescent="0.2">
      <c r="A8976" s="287"/>
      <c r="D8976" s="97"/>
      <c r="E8976" s="98"/>
      <c r="F8976" s="273" t="s">
        <v>31</v>
      </c>
      <c r="G8976" s="288">
        <f>SUBTOTAL(9,G8962:G8975)</f>
        <v>0</v>
      </c>
    </row>
    <row r="8977" spans="1:7" ht="24" customHeight="1" x14ac:dyDescent="0.2">
      <c r="A8977" s="287"/>
      <c r="C8977" s="107" t="s">
        <v>605</v>
      </c>
      <c r="D8977" s="97"/>
      <c r="E8977" s="98"/>
      <c r="G8977" s="289"/>
    </row>
    <row r="8978" spans="1:7" s="229" customFormat="1" ht="24" customHeight="1" x14ac:dyDescent="0.2">
      <c r="A8978" s="224" t="str">
        <f t="shared" ref="A8978:A8985" si="2691">IFERROR(VLOOKUP(C8978,Tabla_Insumos,4,FALSE),"")</f>
        <v/>
      </c>
      <c r="B8978" s="222">
        <f t="shared" ref="B8978:B8985" si="2692">IFERROR(VLOOKUP(A8978,Tabla_Indices,5,FALSE),"")</f>
        <v>0</v>
      </c>
      <c r="C8978" s="223"/>
      <c r="D8978" s="224" t="str">
        <f t="shared" ref="D8978:D8985" si="2693">IFERROR(VLOOKUP(C8978,Tabla_Insumos,2,FALSE),"")</f>
        <v/>
      </c>
      <c r="E8978" s="225"/>
      <c r="F8978" s="228">
        <f t="shared" ref="F8978:F8985" si="2694">IFERROR(VLOOKUP(C8978,Tabla_Insumos,3,FALSE),0)</f>
        <v>0</v>
      </c>
      <c r="G8978" s="286">
        <f>ROUND(E8978*F8978,2)</f>
        <v>0</v>
      </c>
    </row>
    <row r="8979" spans="1:7" s="229" customFormat="1" ht="24" customHeight="1" x14ac:dyDescent="0.2">
      <c r="A8979" s="224" t="str">
        <f t="shared" si="2691"/>
        <v/>
      </c>
      <c r="B8979" s="222">
        <f t="shared" si="2692"/>
        <v>0</v>
      </c>
      <c r="C8979" s="223"/>
      <c r="D8979" s="224" t="str">
        <f t="shared" si="2693"/>
        <v/>
      </c>
      <c r="E8979" s="225"/>
      <c r="F8979" s="228">
        <f t="shared" si="2694"/>
        <v>0</v>
      </c>
      <c r="G8979" s="286">
        <f>ROUND(E8979*F8979,2)</f>
        <v>0</v>
      </c>
    </row>
    <row r="8980" spans="1:7" s="229" customFormat="1" ht="24" customHeight="1" x14ac:dyDescent="0.2">
      <c r="A8980" s="224" t="str">
        <f t="shared" si="2691"/>
        <v/>
      </c>
      <c r="B8980" s="222">
        <f t="shared" si="2692"/>
        <v>0</v>
      </c>
      <c r="C8980" s="223"/>
      <c r="D8980" s="224" t="str">
        <f t="shared" si="2693"/>
        <v/>
      </c>
      <c r="E8980" s="225"/>
      <c r="F8980" s="228">
        <f t="shared" si="2694"/>
        <v>0</v>
      </c>
      <c r="G8980" s="286">
        <f t="shared" ref="G8980:G8985" si="2695">ROUND(E8980*F8980,2)</f>
        <v>0</v>
      </c>
    </row>
    <row r="8981" spans="1:7" s="229" customFormat="1" ht="24" customHeight="1" x14ac:dyDescent="0.2">
      <c r="A8981" s="224" t="str">
        <f t="shared" si="2691"/>
        <v/>
      </c>
      <c r="B8981" s="222">
        <f t="shared" si="2692"/>
        <v>0</v>
      </c>
      <c r="C8981" s="223"/>
      <c r="D8981" s="224" t="str">
        <f t="shared" si="2693"/>
        <v/>
      </c>
      <c r="E8981" s="225"/>
      <c r="F8981" s="228">
        <f t="shared" si="2694"/>
        <v>0</v>
      </c>
      <c r="G8981" s="286">
        <f t="shared" si="2695"/>
        <v>0</v>
      </c>
    </row>
    <row r="8982" spans="1:7" s="229" customFormat="1" ht="24" customHeight="1" x14ac:dyDescent="0.2">
      <c r="A8982" s="224" t="str">
        <f t="shared" si="2691"/>
        <v/>
      </c>
      <c r="B8982" s="222">
        <f t="shared" si="2692"/>
        <v>0</v>
      </c>
      <c r="C8982" s="223"/>
      <c r="D8982" s="224" t="str">
        <f t="shared" si="2693"/>
        <v/>
      </c>
      <c r="E8982" s="225"/>
      <c r="F8982" s="226">
        <f t="shared" si="2694"/>
        <v>0</v>
      </c>
      <c r="G8982" s="286">
        <f t="shared" si="2695"/>
        <v>0</v>
      </c>
    </row>
    <row r="8983" spans="1:7" s="229" customFormat="1" ht="24" customHeight="1" x14ac:dyDescent="0.2">
      <c r="A8983" s="224" t="str">
        <f t="shared" si="2691"/>
        <v/>
      </c>
      <c r="B8983" s="222">
        <f t="shared" si="2692"/>
        <v>0</v>
      </c>
      <c r="C8983" s="223"/>
      <c r="D8983" s="224" t="str">
        <f t="shared" si="2693"/>
        <v/>
      </c>
      <c r="E8983" s="225"/>
      <c r="F8983" s="226">
        <f t="shared" si="2694"/>
        <v>0</v>
      </c>
      <c r="G8983" s="286">
        <f t="shared" si="2695"/>
        <v>0</v>
      </c>
    </row>
    <row r="8984" spans="1:7" s="229" customFormat="1" ht="24" customHeight="1" x14ac:dyDescent="0.2">
      <c r="A8984" s="224" t="str">
        <f t="shared" si="2691"/>
        <v/>
      </c>
      <c r="B8984" s="222">
        <f t="shared" si="2692"/>
        <v>0</v>
      </c>
      <c r="C8984" s="223"/>
      <c r="D8984" s="224" t="str">
        <f t="shared" si="2693"/>
        <v/>
      </c>
      <c r="E8984" s="225"/>
      <c r="F8984" s="226">
        <f t="shared" si="2694"/>
        <v>0</v>
      </c>
      <c r="G8984" s="286">
        <f t="shared" si="2695"/>
        <v>0</v>
      </c>
    </row>
    <row r="8985" spans="1:7" s="229" customFormat="1" ht="24" customHeight="1" x14ac:dyDescent="0.2">
      <c r="A8985" s="224" t="str">
        <f t="shared" si="2691"/>
        <v/>
      </c>
      <c r="B8985" s="222">
        <f t="shared" si="2692"/>
        <v>0</v>
      </c>
      <c r="C8985" s="223"/>
      <c r="D8985" s="224" t="str">
        <f t="shared" si="2693"/>
        <v/>
      </c>
      <c r="E8985" s="225"/>
      <c r="F8985" s="226">
        <f t="shared" si="2694"/>
        <v>0</v>
      </c>
      <c r="G8985" s="286">
        <f t="shared" si="2695"/>
        <v>0</v>
      </c>
    </row>
    <row r="8986" spans="1:7" ht="24" customHeight="1" x14ac:dyDescent="0.2">
      <c r="A8986" s="287"/>
      <c r="D8986" s="97"/>
      <c r="E8986" s="98"/>
      <c r="F8986" s="273" t="s">
        <v>32</v>
      </c>
      <c r="G8986" s="288">
        <f>SUBTOTAL(9,G8978:G8985)</f>
        <v>0</v>
      </c>
    </row>
    <row r="8987" spans="1:7" ht="24" customHeight="1" x14ac:dyDescent="0.2">
      <c r="A8987" s="287"/>
      <c r="C8987" s="107" t="s">
        <v>606</v>
      </c>
      <c r="D8987" s="97"/>
      <c r="E8987" s="98"/>
      <c r="G8987" s="289"/>
    </row>
    <row r="8988" spans="1:7" s="229" customFormat="1" ht="24" customHeight="1" x14ac:dyDescent="0.2">
      <c r="A8988" s="224" t="str">
        <f t="shared" ref="A8988:A8996" si="2696">IFERROR(VLOOKUP(C8988,Tabla_Insumos,4,FALSE),"")</f>
        <v/>
      </c>
      <c r="B8988" s="222" t="str">
        <f t="shared" ref="B8988:B8996" si="2697">IFERROR(VLOOKUP(C8988,Tabla_Insumos,5,FALSE),"")</f>
        <v/>
      </c>
      <c r="C8988" s="223"/>
      <c r="D8988" s="224" t="str">
        <f t="shared" ref="D8988:D8996" si="2698">IFERROR(VLOOKUP(C8988,Tabla_Insumos,2,FALSE),"")</f>
        <v/>
      </c>
      <c r="E8988" s="225"/>
      <c r="F8988" s="226">
        <f t="shared" ref="F8988:F8996" si="2699">IFERROR(VLOOKUP(C8988,Tabla_Insumos,3,FALSE),0)</f>
        <v>0</v>
      </c>
      <c r="G8988" s="286">
        <f t="shared" ref="G8988:G8996" si="2700">ROUND(E8988*F8988,2)</f>
        <v>0</v>
      </c>
    </row>
    <row r="8989" spans="1:7" s="229" customFormat="1" ht="24" customHeight="1" x14ac:dyDescent="0.2">
      <c r="A8989" s="224" t="str">
        <f t="shared" si="2696"/>
        <v/>
      </c>
      <c r="B8989" s="222" t="str">
        <f t="shared" si="2697"/>
        <v/>
      </c>
      <c r="C8989" s="223"/>
      <c r="D8989" s="224" t="str">
        <f t="shared" si="2698"/>
        <v/>
      </c>
      <c r="E8989" s="225"/>
      <c r="F8989" s="226">
        <f t="shared" si="2699"/>
        <v>0</v>
      </c>
      <c r="G8989" s="286">
        <f t="shared" si="2700"/>
        <v>0</v>
      </c>
    </row>
    <row r="8990" spans="1:7" s="229" customFormat="1" ht="24" customHeight="1" x14ac:dyDescent="0.2">
      <c r="A8990" s="224" t="str">
        <f t="shared" si="2696"/>
        <v/>
      </c>
      <c r="B8990" s="222" t="str">
        <f t="shared" si="2697"/>
        <v/>
      </c>
      <c r="C8990" s="223"/>
      <c r="D8990" s="224" t="str">
        <f t="shared" si="2698"/>
        <v/>
      </c>
      <c r="E8990" s="225"/>
      <c r="F8990" s="226">
        <f t="shared" si="2699"/>
        <v>0</v>
      </c>
      <c r="G8990" s="286">
        <f t="shared" si="2700"/>
        <v>0</v>
      </c>
    </row>
    <row r="8991" spans="1:7" s="229" customFormat="1" ht="24" customHeight="1" x14ac:dyDescent="0.2">
      <c r="A8991" s="224" t="str">
        <f t="shared" si="2696"/>
        <v/>
      </c>
      <c r="B8991" s="222" t="str">
        <f t="shared" si="2697"/>
        <v/>
      </c>
      <c r="C8991" s="223"/>
      <c r="D8991" s="224" t="str">
        <f t="shared" si="2698"/>
        <v/>
      </c>
      <c r="E8991" s="225"/>
      <c r="F8991" s="226">
        <f t="shared" si="2699"/>
        <v>0</v>
      </c>
      <c r="G8991" s="286">
        <f t="shared" si="2700"/>
        <v>0</v>
      </c>
    </row>
    <row r="8992" spans="1:7" s="229" customFormat="1" ht="24" customHeight="1" x14ac:dyDescent="0.2">
      <c r="A8992" s="224" t="str">
        <f t="shared" si="2696"/>
        <v/>
      </c>
      <c r="B8992" s="222" t="str">
        <f t="shared" si="2697"/>
        <v/>
      </c>
      <c r="C8992" s="223"/>
      <c r="D8992" s="224" t="str">
        <f t="shared" si="2698"/>
        <v/>
      </c>
      <c r="E8992" s="225"/>
      <c r="F8992" s="226">
        <f t="shared" si="2699"/>
        <v>0</v>
      </c>
      <c r="G8992" s="286">
        <f t="shared" si="2700"/>
        <v>0</v>
      </c>
    </row>
    <row r="8993" spans="1:7" s="229" customFormat="1" ht="24" customHeight="1" x14ac:dyDescent="0.2">
      <c r="A8993" s="224" t="str">
        <f t="shared" si="2696"/>
        <v/>
      </c>
      <c r="B8993" s="222" t="str">
        <f t="shared" si="2697"/>
        <v/>
      </c>
      <c r="C8993" s="223"/>
      <c r="D8993" s="224" t="str">
        <f t="shared" si="2698"/>
        <v/>
      </c>
      <c r="E8993" s="225"/>
      <c r="F8993" s="226">
        <f t="shared" si="2699"/>
        <v>0</v>
      </c>
      <c r="G8993" s="286">
        <f t="shared" si="2700"/>
        <v>0</v>
      </c>
    </row>
    <row r="8994" spans="1:7" s="229" customFormat="1" ht="24" customHeight="1" x14ac:dyDescent="0.2">
      <c r="A8994" s="224" t="str">
        <f t="shared" si="2696"/>
        <v/>
      </c>
      <c r="B8994" s="222" t="str">
        <f t="shared" si="2697"/>
        <v/>
      </c>
      <c r="C8994" s="223"/>
      <c r="D8994" s="224" t="str">
        <f t="shared" si="2698"/>
        <v/>
      </c>
      <c r="E8994" s="225"/>
      <c r="F8994" s="226">
        <f t="shared" si="2699"/>
        <v>0</v>
      </c>
      <c r="G8994" s="286">
        <f t="shared" si="2700"/>
        <v>0</v>
      </c>
    </row>
    <row r="8995" spans="1:7" s="229" customFormat="1" ht="24" customHeight="1" x14ac:dyDescent="0.2">
      <c r="A8995" s="224" t="str">
        <f t="shared" si="2696"/>
        <v/>
      </c>
      <c r="B8995" s="222" t="str">
        <f t="shared" si="2697"/>
        <v/>
      </c>
      <c r="C8995" s="223"/>
      <c r="D8995" s="224" t="str">
        <f t="shared" si="2698"/>
        <v/>
      </c>
      <c r="E8995" s="225"/>
      <c r="F8995" s="226">
        <f t="shared" si="2699"/>
        <v>0</v>
      </c>
      <c r="G8995" s="286">
        <f t="shared" si="2700"/>
        <v>0</v>
      </c>
    </row>
    <row r="8996" spans="1:7" s="229" customFormat="1" ht="24" customHeight="1" x14ac:dyDescent="0.2">
      <c r="A8996" s="224" t="str">
        <f t="shared" si="2696"/>
        <v/>
      </c>
      <c r="B8996" s="222" t="str">
        <f t="shared" si="2697"/>
        <v/>
      </c>
      <c r="C8996" s="223"/>
      <c r="D8996" s="224" t="str">
        <f t="shared" si="2698"/>
        <v/>
      </c>
      <c r="E8996" s="225"/>
      <c r="F8996" s="226">
        <f t="shared" si="2699"/>
        <v>0</v>
      </c>
      <c r="G8996" s="286">
        <f t="shared" si="2700"/>
        <v>0</v>
      </c>
    </row>
    <row r="8997" spans="1:7" ht="24" customHeight="1" x14ac:dyDescent="0.2">
      <c r="A8997" s="290"/>
      <c r="B8997" s="97"/>
      <c r="D8997" s="97"/>
      <c r="E8997" s="98"/>
      <c r="F8997" s="273" t="s">
        <v>33</v>
      </c>
      <c r="G8997" s="288">
        <f>SUBTOTAL(9,G8988:G8996)</f>
        <v>0</v>
      </c>
    </row>
    <row r="8998" spans="1:7" ht="24" customHeight="1" x14ac:dyDescent="0.2">
      <c r="A8998" s="291"/>
      <c r="B8998" s="97"/>
      <c r="D8998" s="97"/>
      <c r="E8998" s="98"/>
      <c r="G8998" s="289"/>
    </row>
    <row r="8999" spans="1:7" ht="24" customHeight="1" x14ac:dyDescent="0.2">
      <c r="A8999" s="292" t="str">
        <f>B8957</f>
        <v/>
      </c>
      <c r="B8999" s="293" t="str">
        <f>C8957</f>
        <v/>
      </c>
      <c r="C8999" s="104"/>
      <c r="D8999" s="104" t="s">
        <v>34</v>
      </c>
      <c r="E8999" s="105"/>
      <c r="F8999" s="295" t="s">
        <v>35</v>
      </c>
      <c r="G8999" s="294">
        <f>SUBTOTAL(9,G8962:G8998)</f>
        <v>0</v>
      </c>
    </row>
    <row r="9001" spans="1:7" ht="24" customHeight="1" x14ac:dyDescent="0.2">
      <c r="A9001" s="274" t="s">
        <v>37</v>
      </c>
      <c r="B9001" s="275"/>
      <c r="C9001" s="275"/>
      <c r="D9001" s="275"/>
      <c r="E9001" s="275"/>
      <c r="F9001" s="275"/>
      <c r="G9001" s="276"/>
    </row>
    <row r="9002" spans="1:7" ht="24" customHeight="1" x14ac:dyDescent="0.2">
      <c r="A9002" s="277" t="s">
        <v>602</v>
      </c>
      <c r="B9002" s="93" t="str">
        <f>Comitente</f>
        <v>DIRECCION PROVINCIAL DE ESPACIOS VERDES</v>
      </c>
      <c r="C9002" s="89"/>
      <c r="D9002" s="94"/>
      <c r="E9002" s="94"/>
      <c r="F9002" s="95"/>
      <c r="G9002" s="278"/>
    </row>
    <row r="9003" spans="1:7" ht="24" customHeight="1" x14ac:dyDescent="0.2">
      <c r="A9003" s="277" t="s">
        <v>603</v>
      </c>
      <c r="B9003" s="93">
        <f>Contratista</f>
        <v>0</v>
      </c>
      <c r="C9003" s="90"/>
      <c r="D9003" s="90"/>
      <c r="E9003" s="90"/>
      <c r="F9003" s="96"/>
      <c r="G9003" s="279"/>
    </row>
    <row r="9004" spans="1:7" ht="24" customHeight="1" x14ac:dyDescent="0.2">
      <c r="A9004" s="277" t="s">
        <v>24</v>
      </c>
      <c r="B9004" s="93" t="str">
        <f>Obra</f>
        <v>MANTENIMIENTO DEL ÁREA VERDE Y SISITEMA DE RIEGO DEL 
PARQUE BELGRANO E INFINITO POR DESCUBRIR - RENGLON 3</v>
      </c>
      <c r="C9004" s="90"/>
      <c r="D9004" s="90"/>
      <c r="E9004" s="90"/>
      <c r="F9004" s="96" t="s">
        <v>38</v>
      </c>
      <c r="G9004" s="280">
        <f>Fecha_Base</f>
        <v>44908</v>
      </c>
    </row>
    <row r="9005" spans="1:7" ht="24" customHeight="1" x14ac:dyDescent="0.2">
      <c r="A9005" s="281" t="s">
        <v>601</v>
      </c>
      <c r="B9005" s="91" t="str">
        <f>Ubicación</f>
        <v>CAPITAL</v>
      </c>
      <c r="C9005" s="91"/>
      <c r="D9005" s="97"/>
      <c r="E9005" s="98"/>
      <c r="G9005" s="282"/>
    </row>
    <row r="9006" spans="1:7" ht="24" customHeight="1" x14ac:dyDescent="0.2">
      <c r="A9006" s="281" t="s">
        <v>39</v>
      </c>
      <c r="B9006" s="100" t="str">
        <f>IFERROR(VALUE(LEFT(B9007,FIND(".",B9007)-1)),"")</f>
        <v/>
      </c>
      <c r="C9006" s="92" t="str">
        <f>IFERROR(VLOOKUP(B9006,Tabla_CyP,2,FALSE),"")</f>
        <v/>
      </c>
      <c r="E9006" s="98"/>
      <c r="G9006" s="282"/>
    </row>
    <row r="9007" spans="1:7" ht="24" customHeight="1" x14ac:dyDescent="0.2">
      <c r="A9007" s="281" t="s">
        <v>25</v>
      </c>
      <c r="B9007" s="101" t="str">
        <f>IFERROR(VLOOKUP(COUNTIF($A$1:A9007,"ANALISIS DE PRECIOS"),Tabla_NumeroItem,2,FALSE),"")</f>
        <v/>
      </c>
      <c r="C9007" s="92" t="str">
        <f>IFERROR(VLOOKUP(B9007,Tabla_CyP,2,FALSE),"")</f>
        <v/>
      </c>
      <c r="D9007" s="97"/>
      <c r="E9007" s="98"/>
      <c r="F9007" s="96" t="s">
        <v>26</v>
      </c>
      <c r="G9007" s="283" t="str">
        <f>IFERROR(VLOOKUP(B9007,Tabla_CyP,4,FALSE),"")</f>
        <v/>
      </c>
    </row>
    <row r="9008" spans="1:7" ht="24" customHeight="1" x14ac:dyDescent="0.2">
      <c r="A9008" s="281"/>
      <c r="B9008" s="91"/>
      <c r="D9008" s="97"/>
      <c r="E9008" s="98"/>
      <c r="G9008" s="282"/>
    </row>
    <row r="9009" spans="1:123" ht="24" customHeight="1" x14ac:dyDescent="0.2">
      <c r="A9009" s="331" t="s">
        <v>507</v>
      </c>
      <c r="B9009" s="332"/>
      <c r="C9009" s="333" t="s">
        <v>0</v>
      </c>
      <c r="D9009" s="333" t="s">
        <v>27</v>
      </c>
      <c r="E9009" s="335" t="s">
        <v>28</v>
      </c>
      <c r="F9009" s="337" t="s">
        <v>29</v>
      </c>
      <c r="G9009" s="337" t="s">
        <v>30</v>
      </c>
    </row>
    <row r="9010" spans="1:123" s="97" customFormat="1" ht="24" customHeight="1" x14ac:dyDescent="0.2">
      <c r="A9010" s="102" t="s">
        <v>508</v>
      </c>
      <c r="B9010" s="102" t="s">
        <v>509</v>
      </c>
      <c r="C9010" s="334"/>
      <c r="D9010" s="334"/>
      <c r="E9010" s="336"/>
      <c r="F9010" s="338"/>
      <c r="G9010" s="338"/>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284"/>
      <c r="B9011" s="103"/>
      <c r="C9011" s="143" t="s">
        <v>604</v>
      </c>
      <c r="D9011" s="104"/>
      <c r="E9011" s="105"/>
      <c r="F9011" s="106"/>
      <c r="G9011" s="285"/>
    </row>
    <row r="9012" spans="1:123" s="229" customFormat="1" ht="24" customHeight="1" x14ac:dyDescent="0.2">
      <c r="A9012" s="224" t="str">
        <f t="shared" ref="A9012:A9025" si="2701">IFERROR(VLOOKUP(C9012,Tabla_Insumos,4,FALSE),"")</f>
        <v/>
      </c>
      <c r="B9012" s="222" t="str">
        <f>IFERROR(VLOOKUP(C9012,Tabla_Insumos,5,FALSE),"")</f>
        <v/>
      </c>
      <c r="C9012" s="223"/>
      <c r="D9012" s="224" t="str">
        <f t="shared" ref="D9012:D9025" si="2702">IFERROR(VLOOKUP(C9012,Tabla_Insumos,2,FALSE),"")</f>
        <v/>
      </c>
      <c r="E9012" s="225"/>
      <c r="F9012" s="226">
        <f t="shared" ref="F9012:F9025" si="2703">IFERROR(VLOOKUP(C9012,Tabla_Insumos,3,FALSE),0)</f>
        <v>0</v>
      </c>
      <c r="G9012" s="286">
        <f>ROUND(E9012*F9012,2)</f>
        <v>0</v>
      </c>
    </row>
    <row r="9013" spans="1:123" s="229" customFormat="1" ht="24" customHeight="1" x14ac:dyDescent="0.2">
      <c r="A9013" s="224" t="str">
        <f t="shared" si="2701"/>
        <v/>
      </c>
      <c r="B9013" s="222" t="str">
        <f t="shared" ref="B9013:B9025" si="2704">IFERROR(VLOOKUP(C9013,Tabla_Insumos,5,FALSE),"")</f>
        <v/>
      </c>
      <c r="C9013" s="223"/>
      <c r="D9013" s="224" t="str">
        <f t="shared" si="2702"/>
        <v/>
      </c>
      <c r="E9013" s="225"/>
      <c r="F9013" s="226">
        <f t="shared" si="2703"/>
        <v>0</v>
      </c>
      <c r="G9013" s="286">
        <f t="shared" ref="G9013:G9025" si="2705">ROUND(E9013*F9013,2)</f>
        <v>0</v>
      </c>
    </row>
    <row r="9014" spans="1:123" s="229" customFormat="1" ht="24" customHeight="1" x14ac:dyDescent="0.2">
      <c r="A9014" s="224" t="str">
        <f t="shared" si="2701"/>
        <v/>
      </c>
      <c r="B9014" s="222" t="str">
        <f t="shared" si="2704"/>
        <v/>
      </c>
      <c r="C9014" s="223"/>
      <c r="D9014" s="224" t="str">
        <f t="shared" si="2702"/>
        <v/>
      </c>
      <c r="E9014" s="225"/>
      <c r="F9014" s="226">
        <f t="shared" si="2703"/>
        <v>0</v>
      </c>
      <c r="G9014" s="286">
        <f t="shared" si="2705"/>
        <v>0</v>
      </c>
    </row>
    <row r="9015" spans="1:123" s="229" customFormat="1" ht="24" customHeight="1" x14ac:dyDescent="0.2">
      <c r="A9015" s="224" t="str">
        <f t="shared" si="2701"/>
        <v/>
      </c>
      <c r="B9015" s="222" t="str">
        <f t="shared" si="2704"/>
        <v/>
      </c>
      <c r="C9015" s="223"/>
      <c r="D9015" s="224" t="str">
        <f t="shared" si="2702"/>
        <v/>
      </c>
      <c r="E9015" s="225"/>
      <c r="F9015" s="226">
        <f t="shared" si="2703"/>
        <v>0</v>
      </c>
      <c r="G9015" s="286">
        <f t="shared" si="2705"/>
        <v>0</v>
      </c>
    </row>
    <row r="9016" spans="1:123" s="229" customFormat="1" ht="24" customHeight="1" x14ac:dyDescent="0.2">
      <c r="A9016" s="224" t="str">
        <f t="shared" si="2701"/>
        <v/>
      </c>
      <c r="B9016" s="222" t="str">
        <f t="shared" si="2704"/>
        <v/>
      </c>
      <c r="C9016" s="223"/>
      <c r="D9016" s="224" t="str">
        <f t="shared" si="2702"/>
        <v/>
      </c>
      <c r="E9016" s="225"/>
      <c r="F9016" s="226">
        <f t="shared" si="2703"/>
        <v>0</v>
      </c>
      <c r="G9016" s="286">
        <f t="shared" si="2705"/>
        <v>0</v>
      </c>
    </row>
    <row r="9017" spans="1:123" s="229" customFormat="1" ht="24" customHeight="1" x14ac:dyDescent="0.2">
      <c r="A9017" s="224" t="str">
        <f t="shared" si="2701"/>
        <v/>
      </c>
      <c r="B9017" s="222" t="str">
        <f t="shared" si="2704"/>
        <v/>
      </c>
      <c r="C9017" s="223"/>
      <c r="D9017" s="224" t="str">
        <f t="shared" si="2702"/>
        <v/>
      </c>
      <c r="E9017" s="225"/>
      <c r="F9017" s="226">
        <f t="shared" si="2703"/>
        <v>0</v>
      </c>
      <c r="G9017" s="286">
        <f t="shared" si="2705"/>
        <v>0</v>
      </c>
    </row>
    <row r="9018" spans="1:123" s="229" customFormat="1" ht="24" customHeight="1" x14ac:dyDescent="0.2">
      <c r="A9018" s="224" t="str">
        <f t="shared" si="2701"/>
        <v/>
      </c>
      <c r="B9018" s="222" t="str">
        <f t="shared" si="2704"/>
        <v/>
      </c>
      <c r="C9018" s="223"/>
      <c r="D9018" s="224" t="str">
        <f t="shared" si="2702"/>
        <v/>
      </c>
      <c r="E9018" s="225"/>
      <c r="F9018" s="226">
        <f t="shared" si="2703"/>
        <v>0</v>
      </c>
      <c r="G9018" s="286">
        <f t="shared" si="2705"/>
        <v>0</v>
      </c>
    </row>
    <row r="9019" spans="1:123" s="229" customFormat="1" ht="24" customHeight="1" x14ac:dyDescent="0.2">
      <c r="A9019" s="224" t="str">
        <f t="shared" si="2701"/>
        <v/>
      </c>
      <c r="B9019" s="222" t="str">
        <f t="shared" si="2704"/>
        <v/>
      </c>
      <c r="C9019" s="223"/>
      <c r="D9019" s="224" t="str">
        <f t="shared" si="2702"/>
        <v/>
      </c>
      <c r="E9019" s="225"/>
      <c r="F9019" s="226">
        <f t="shared" si="2703"/>
        <v>0</v>
      </c>
      <c r="G9019" s="286">
        <f t="shared" si="2705"/>
        <v>0</v>
      </c>
    </row>
    <row r="9020" spans="1:123" s="229" customFormat="1" ht="24" customHeight="1" x14ac:dyDescent="0.2">
      <c r="A9020" s="224" t="str">
        <f t="shared" si="2701"/>
        <v/>
      </c>
      <c r="B9020" s="222" t="str">
        <f t="shared" si="2704"/>
        <v/>
      </c>
      <c r="C9020" s="223"/>
      <c r="D9020" s="224" t="str">
        <f t="shared" si="2702"/>
        <v/>
      </c>
      <c r="E9020" s="225"/>
      <c r="F9020" s="226">
        <f t="shared" si="2703"/>
        <v>0</v>
      </c>
      <c r="G9020" s="286">
        <f t="shared" si="2705"/>
        <v>0</v>
      </c>
    </row>
    <row r="9021" spans="1:123" s="229" customFormat="1" ht="24" customHeight="1" x14ac:dyDescent="0.2">
      <c r="A9021" s="224" t="str">
        <f t="shared" si="2701"/>
        <v/>
      </c>
      <c r="B9021" s="222" t="str">
        <f t="shared" si="2704"/>
        <v/>
      </c>
      <c r="C9021" s="223"/>
      <c r="D9021" s="224" t="str">
        <f t="shared" si="2702"/>
        <v/>
      </c>
      <c r="E9021" s="225"/>
      <c r="F9021" s="226">
        <f t="shared" si="2703"/>
        <v>0</v>
      </c>
      <c r="G9021" s="286">
        <f t="shared" si="2705"/>
        <v>0</v>
      </c>
    </row>
    <row r="9022" spans="1:123" s="229" customFormat="1" ht="24" customHeight="1" x14ac:dyDescent="0.2">
      <c r="A9022" s="224" t="str">
        <f t="shared" si="2701"/>
        <v/>
      </c>
      <c r="B9022" s="222" t="str">
        <f t="shared" si="2704"/>
        <v/>
      </c>
      <c r="C9022" s="223"/>
      <c r="D9022" s="224" t="str">
        <f t="shared" si="2702"/>
        <v/>
      </c>
      <c r="E9022" s="225"/>
      <c r="F9022" s="226">
        <f t="shared" si="2703"/>
        <v>0</v>
      </c>
      <c r="G9022" s="286">
        <f t="shared" si="2705"/>
        <v>0</v>
      </c>
    </row>
    <row r="9023" spans="1:123" s="229" customFormat="1" ht="24" customHeight="1" x14ac:dyDescent="0.2">
      <c r="A9023" s="224" t="str">
        <f t="shared" si="2701"/>
        <v/>
      </c>
      <c r="B9023" s="222" t="str">
        <f t="shared" si="2704"/>
        <v/>
      </c>
      <c r="C9023" s="223"/>
      <c r="D9023" s="224" t="str">
        <f t="shared" si="2702"/>
        <v/>
      </c>
      <c r="E9023" s="225"/>
      <c r="F9023" s="226">
        <f t="shared" si="2703"/>
        <v>0</v>
      </c>
      <c r="G9023" s="286">
        <f t="shared" si="2705"/>
        <v>0</v>
      </c>
    </row>
    <row r="9024" spans="1:123" s="229" customFormat="1" ht="24" customHeight="1" x14ac:dyDescent="0.2">
      <c r="A9024" s="224" t="str">
        <f t="shared" si="2701"/>
        <v/>
      </c>
      <c r="B9024" s="222" t="str">
        <f t="shared" si="2704"/>
        <v/>
      </c>
      <c r="C9024" s="223"/>
      <c r="D9024" s="224" t="str">
        <f t="shared" si="2702"/>
        <v/>
      </c>
      <c r="E9024" s="225"/>
      <c r="F9024" s="226">
        <f t="shared" si="2703"/>
        <v>0</v>
      </c>
      <c r="G9024" s="286">
        <f t="shared" si="2705"/>
        <v>0</v>
      </c>
    </row>
    <row r="9025" spans="1:7" s="229" customFormat="1" ht="24" customHeight="1" x14ac:dyDescent="0.2">
      <c r="A9025" s="224" t="str">
        <f t="shared" si="2701"/>
        <v/>
      </c>
      <c r="B9025" s="222" t="str">
        <f t="shared" si="2704"/>
        <v/>
      </c>
      <c r="C9025" s="223"/>
      <c r="D9025" s="224" t="str">
        <f t="shared" si="2702"/>
        <v/>
      </c>
      <c r="E9025" s="225"/>
      <c r="F9025" s="227">
        <f t="shared" si="2703"/>
        <v>0</v>
      </c>
      <c r="G9025" s="286">
        <f t="shared" si="2705"/>
        <v>0</v>
      </c>
    </row>
    <row r="9026" spans="1:7" ht="24" customHeight="1" x14ac:dyDescent="0.2">
      <c r="A9026" s="287"/>
      <c r="D9026" s="97"/>
      <c r="E9026" s="98"/>
      <c r="F9026" s="273" t="s">
        <v>31</v>
      </c>
      <c r="G9026" s="288">
        <f>SUBTOTAL(9,G9012:G9025)</f>
        <v>0</v>
      </c>
    </row>
    <row r="9027" spans="1:7" ht="24" customHeight="1" x14ac:dyDescent="0.2">
      <c r="A9027" s="287"/>
      <c r="C9027" s="107" t="s">
        <v>605</v>
      </c>
      <c r="D9027" s="97"/>
      <c r="E9027" s="98"/>
      <c r="G9027" s="289"/>
    </row>
    <row r="9028" spans="1:7" s="229" customFormat="1" ht="24" customHeight="1" x14ac:dyDescent="0.2">
      <c r="A9028" s="224" t="str">
        <f t="shared" ref="A9028:A9035" si="2706">IFERROR(VLOOKUP(C9028,Tabla_Insumos,4,FALSE),"")</f>
        <v/>
      </c>
      <c r="B9028" s="222">
        <f t="shared" ref="B9028:B9035" si="2707">IFERROR(VLOOKUP(A9028,Tabla_Indices,5,FALSE),"")</f>
        <v>0</v>
      </c>
      <c r="C9028" s="223"/>
      <c r="D9028" s="224" t="str">
        <f t="shared" ref="D9028:D9035" si="2708">IFERROR(VLOOKUP(C9028,Tabla_Insumos,2,FALSE),"")</f>
        <v/>
      </c>
      <c r="E9028" s="225"/>
      <c r="F9028" s="228">
        <f t="shared" ref="F9028:F9035" si="2709">IFERROR(VLOOKUP(C9028,Tabla_Insumos,3,FALSE),0)</f>
        <v>0</v>
      </c>
      <c r="G9028" s="286">
        <f>ROUND(E9028*F9028,2)</f>
        <v>0</v>
      </c>
    </row>
    <row r="9029" spans="1:7" s="229" customFormat="1" ht="24" customHeight="1" x14ac:dyDescent="0.2">
      <c r="A9029" s="224" t="str">
        <f t="shared" si="2706"/>
        <v/>
      </c>
      <c r="B9029" s="222">
        <f t="shared" si="2707"/>
        <v>0</v>
      </c>
      <c r="C9029" s="223"/>
      <c r="D9029" s="224" t="str">
        <f t="shared" si="2708"/>
        <v/>
      </c>
      <c r="E9029" s="225"/>
      <c r="F9029" s="228">
        <f t="shared" si="2709"/>
        <v>0</v>
      </c>
      <c r="G9029" s="286">
        <f>ROUND(E9029*F9029,2)</f>
        <v>0</v>
      </c>
    </row>
    <row r="9030" spans="1:7" s="229" customFormat="1" ht="24" customHeight="1" x14ac:dyDescent="0.2">
      <c r="A9030" s="224" t="str">
        <f t="shared" si="2706"/>
        <v/>
      </c>
      <c r="B9030" s="222">
        <f t="shared" si="2707"/>
        <v>0</v>
      </c>
      <c r="C9030" s="223"/>
      <c r="D9030" s="224" t="str">
        <f t="shared" si="2708"/>
        <v/>
      </c>
      <c r="E9030" s="225"/>
      <c r="F9030" s="228">
        <f t="shared" si="2709"/>
        <v>0</v>
      </c>
      <c r="G9030" s="286">
        <f t="shared" ref="G9030:G9035" si="2710">ROUND(E9030*F9030,2)</f>
        <v>0</v>
      </c>
    </row>
    <row r="9031" spans="1:7" s="229" customFormat="1" ht="24" customHeight="1" x14ac:dyDescent="0.2">
      <c r="A9031" s="224" t="str">
        <f t="shared" si="2706"/>
        <v/>
      </c>
      <c r="B9031" s="222">
        <f t="shared" si="2707"/>
        <v>0</v>
      </c>
      <c r="C9031" s="223"/>
      <c r="D9031" s="224" t="str">
        <f t="shared" si="2708"/>
        <v/>
      </c>
      <c r="E9031" s="225"/>
      <c r="F9031" s="228">
        <f t="shared" si="2709"/>
        <v>0</v>
      </c>
      <c r="G9031" s="286">
        <f t="shared" si="2710"/>
        <v>0</v>
      </c>
    </row>
    <row r="9032" spans="1:7" s="229" customFormat="1" ht="24" customHeight="1" x14ac:dyDescent="0.2">
      <c r="A9032" s="224" t="str">
        <f t="shared" si="2706"/>
        <v/>
      </c>
      <c r="B9032" s="222">
        <f t="shared" si="2707"/>
        <v>0</v>
      </c>
      <c r="C9032" s="223"/>
      <c r="D9032" s="224" t="str">
        <f t="shared" si="2708"/>
        <v/>
      </c>
      <c r="E9032" s="225"/>
      <c r="F9032" s="226">
        <f t="shared" si="2709"/>
        <v>0</v>
      </c>
      <c r="G9032" s="286">
        <f t="shared" si="2710"/>
        <v>0</v>
      </c>
    </row>
    <row r="9033" spans="1:7" s="229" customFormat="1" ht="24" customHeight="1" x14ac:dyDescent="0.2">
      <c r="A9033" s="224" t="str">
        <f t="shared" si="2706"/>
        <v/>
      </c>
      <c r="B9033" s="222">
        <f t="shared" si="2707"/>
        <v>0</v>
      </c>
      <c r="C9033" s="223"/>
      <c r="D9033" s="224" t="str">
        <f t="shared" si="2708"/>
        <v/>
      </c>
      <c r="E9033" s="225"/>
      <c r="F9033" s="226">
        <f t="shared" si="2709"/>
        <v>0</v>
      </c>
      <c r="G9033" s="286">
        <f t="shared" si="2710"/>
        <v>0</v>
      </c>
    </row>
    <row r="9034" spans="1:7" s="229" customFormat="1" ht="24" customHeight="1" x14ac:dyDescent="0.2">
      <c r="A9034" s="224" t="str">
        <f t="shared" si="2706"/>
        <v/>
      </c>
      <c r="B9034" s="222">
        <f t="shared" si="2707"/>
        <v>0</v>
      </c>
      <c r="C9034" s="223"/>
      <c r="D9034" s="224" t="str">
        <f t="shared" si="2708"/>
        <v/>
      </c>
      <c r="E9034" s="225"/>
      <c r="F9034" s="226">
        <f t="shared" si="2709"/>
        <v>0</v>
      </c>
      <c r="G9034" s="286">
        <f t="shared" si="2710"/>
        <v>0</v>
      </c>
    </row>
    <row r="9035" spans="1:7" s="229" customFormat="1" ht="24" customHeight="1" x14ac:dyDescent="0.2">
      <c r="A9035" s="224" t="str">
        <f t="shared" si="2706"/>
        <v/>
      </c>
      <c r="B9035" s="222">
        <f t="shared" si="2707"/>
        <v>0</v>
      </c>
      <c r="C9035" s="223"/>
      <c r="D9035" s="224" t="str">
        <f t="shared" si="2708"/>
        <v/>
      </c>
      <c r="E9035" s="225"/>
      <c r="F9035" s="226">
        <f t="shared" si="2709"/>
        <v>0</v>
      </c>
      <c r="G9035" s="286">
        <f t="shared" si="2710"/>
        <v>0</v>
      </c>
    </row>
    <row r="9036" spans="1:7" ht="24" customHeight="1" x14ac:dyDescent="0.2">
      <c r="A9036" s="287"/>
      <c r="D9036" s="97"/>
      <c r="E9036" s="98"/>
      <c r="F9036" s="273" t="s">
        <v>32</v>
      </c>
      <c r="G9036" s="288">
        <f>SUBTOTAL(9,G9028:G9035)</f>
        <v>0</v>
      </c>
    </row>
    <row r="9037" spans="1:7" ht="24" customHeight="1" x14ac:dyDescent="0.2">
      <c r="A9037" s="287"/>
      <c r="C9037" s="107" t="s">
        <v>606</v>
      </c>
      <c r="D9037" s="97"/>
      <c r="E9037" s="98"/>
      <c r="G9037" s="289"/>
    </row>
    <row r="9038" spans="1:7" s="229" customFormat="1" ht="24" customHeight="1" x14ac:dyDescent="0.2">
      <c r="A9038" s="224" t="str">
        <f t="shared" ref="A9038:A9046" si="2711">IFERROR(VLOOKUP(C9038,Tabla_Insumos,4,FALSE),"")</f>
        <v/>
      </c>
      <c r="B9038" s="222" t="str">
        <f t="shared" ref="B9038:B9046" si="2712">IFERROR(VLOOKUP(C9038,Tabla_Insumos,5,FALSE),"")</f>
        <v/>
      </c>
      <c r="C9038" s="223"/>
      <c r="D9038" s="224" t="str">
        <f t="shared" ref="D9038:D9046" si="2713">IFERROR(VLOOKUP(C9038,Tabla_Insumos,2,FALSE),"")</f>
        <v/>
      </c>
      <c r="E9038" s="225"/>
      <c r="F9038" s="226">
        <f t="shared" ref="F9038:F9046" si="2714">IFERROR(VLOOKUP(C9038,Tabla_Insumos,3,FALSE),0)</f>
        <v>0</v>
      </c>
      <c r="G9038" s="286">
        <f t="shared" ref="G9038:G9046" si="2715">ROUND(E9038*F9038,2)</f>
        <v>0</v>
      </c>
    </row>
    <row r="9039" spans="1:7" s="229" customFormat="1" ht="24" customHeight="1" x14ac:dyDescent="0.2">
      <c r="A9039" s="224" t="str">
        <f t="shared" si="2711"/>
        <v/>
      </c>
      <c r="B9039" s="222" t="str">
        <f t="shared" si="2712"/>
        <v/>
      </c>
      <c r="C9039" s="223"/>
      <c r="D9039" s="224" t="str">
        <f t="shared" si="2713"/>
        <v/>
      </c>
      <c r="E9039" s="225"/>
      <c r="F9039" s="226">
        <f t="shared" si="2714"/>
        <v>0</v>
      </c>
      <c r="G9039" s="286">
        <f t="shared" si="2715"/>
        <v>0</v>
      </c>
    </row>
    <row r="9040" spans="1:7" s="229" customFormat="1" ht="24" customHeight="1" x14ac:dyDescent="0.2">
      <c r="A9040" s="224" t="str">
        <f t="shared" si="2711"/>
        <v/>
      </c>
      <c r="B9040" s="222" t="str">
        <f t="shared" si="2712"/>
        <v/>
      </c>
      <c r="C9040" s="223"/>
      <c r="D9040" s="224" t="str">
        <f t="shared" si="2713"/>
        <v/>
      </c>
      <c r="E9040" s="225"/>
      <c r="F9040" s="226">
        <f t="shared" si="2714"/>
        <v>0</v>
      </c>
      <c r="G9040" s="286">
        <f t="shared" si="2715"/>
        <v>0</v>
      </c>
    </row>
    <row r="9041" spans="1:7" s="229" customFormat="1" ht="24" customHeight="1" x14ac:dyDescent="0.2">
      <c r="A9041" s="224" t="str">
        <f t="shared" si="2711"/>
        <v/>
      </c>
      <c r="B9041" s="222" t="str">
        <f t="shared" si="2712"/>
        <v/>
      </c>
      <c r="C9041" s="223"/>
      <c r="D9041" s="224" t="str">
        <f t="shared" si="2713"/>
        <v/>
      </c>
      <c r="E9041" s="225"/>
      <c r="F9041" s="226">
        <f t="shared" si="2714"/>
        <v>0</v>
      </c>
      <c r="G9041" s="286">
        <f t="shared" si="2715"/>
        <v>0</v>
      </c>
    </row>
    <row r="9042" spans="1:7" s="229" customFormat="1" ht="24" customHeight="1" x14ac:dyDescent="0.2">
      <c r="A9042" s="224" t="str">
        <f t="shared" si="2711"/>
        <v/>
      </c>
      <c r="B9042" s="222" t="str">
        <f t="shared" si="2712"/>
        <v/>
      </c>
      <c r="C9042" s="223"/>
      <c r="D9042" s="224" t="str">
        <f t="shared" si="2713"/>
        <v/>
      </c>
      <c r="E9042" s="225"/>
      <c r="F9042" s="226">
        <f t="shared" si="2714"/>
        <v>0</v>
      </c>
      <c r="G9042" s="286">
        <f t="shared" si="2715"/>
        <v>0</v>
      </c>
    </row>
    <row r="9043" spans="1:7" s="229" customFormat="1" ht="24" customHeight="1" x14ac:dyDescent="0.2">
      <c r="A9043" s="224" t="str">
        <f t="shared" si="2711"/>
        <v/>
      </c>
      <c r="B9043" s="222" t="str">
        <f t="shared" si="2712"/>
        <v/>
      </c>
      <c r="C9043" s="223"/>
      <c r="D9043" s="224" t="str">
        <f t="shared" si="2713"/>
        <v/>
      </c>
      <c r="E9043" s="225"/>
      <c r="F9043" s="226">
        <f t="shared" si="2714"/>
        <v>0</v>
      </c>
      <c r="G9043" s="286">
        <f t="shared" si="2715"/>
        <v>0</v>
      </c>
    </row>
    <row r="9044" spans="1:7" s="229" customFormat="1" ht="24" customHeight="1" x14ac:dyDescent="0.2">
      <c r="A9044" s="224" t="str">
        <f t="shared" si="2711"/>
        <v/>
      </c>
      <c r="B9044" s="222" t="str">
        <f t="shared" si="2712"/>
        <v/>
      </c>
      <c r="C9044" s="223"/>
      <c r="D9044" s="224" t="str">
        <f t="shared" si="2713"/>
        <v/>
      </c>
      <c r="E9044" s="225"/>
      <c r="F9044" s="226">
        <f t="shared" si="2714"/>
        <v>0</v>
      </c>
      <c r="G9044" s="286">
        <f t="shared" si="2715"/>
        <v>0</v>
      </c>
    </row>
    <row r="9045" spans="1:7" s="229" customFormat="1" ht="24" customHeight="1" x14ac:dyDescent="0.2">
      <c r="A9045" s="224" t="str">
        <f t="shared" si="2711"/>
        <v/>
      </c>
      <c r="B9045" s="222" t="str">
        <f t="shared" si="2712"/>
        <v/>
      </c>
      <c r="C9045" s="223"/>
      <c r="D9045" s="224" t="str">
        <f t="shared" si="2713"/>
        <v/>
      </c>
      <c r="E9045" s="225"/>
      <c r="F9045" s="226">
        <f t="shared" si="2714"/>
        <v>0</v>
      </c>
      <c r="G9045" s="286">
        <f t="shared" si="2715"/>
        <v>0</v>
      </c>
    </row>
    <row r="9046" spans="1:7" s="229" customFormat="1" ht="24" customHeight="1" x14ac:dyDescent="0.2">
      <c r="A9046" s="224" t="str">
        <f t="shared" si="2711"/>
        <v/>
      </c>
      <c r="B9046" s="222" t="str">
        <f t="shared" si="2712"/>
        <v/>
      </c>
      <c r="C9046" s="223"/>
      <c r="D9046" s="224" t="str">
        <f t="shared" si="2713"/>
        <v/>
      </c>
      <c r="E9046" s="225"/>
      <c r="F9046" s="226">
        <f t="shared" si="2714"/>
        <v>0</v>
      </c>
      <c r="G9046" s="286">
        <f t="shared" si="2715"/>
        <v>0</v>
      </c>
    </row>
    <row r="9047" spans="1:7" ht="24" customHeight="1" x14ac:dyDescent="0.2">
      <c r="A9047" s="290"/>
      <c r="B9047" s="97"/>
      <c r="D9047" s="97"/>
      <c r="E9047" s="98"/>
      <c r="F9047" s="273" t="s">
        <v>33</v>
      </c>
      <c r="G9047" s="288">
        <f>SUBTOTAL(9,G9038:G9046)</f>
        <v>0</v>
      </c>
    </row>
    <row r="9048" spans="1:7" ht="24" customHeight="1" x14ac:dyDescent="0.2">
      <c r="A9048" s="291"/>
      <c r="B9048" s="97"/>
      <c r="D9048" s="97"/>
      <c r="E9048" s="98"/>
      <c r="G9048" s="289"/>
    </row>
    <row r="9049" spans="1:7" ht="24" customHeight="1" x14ac:dyDescent="0.2">
      <c r="A9049" s="292" t="str">
        <f>B9007</f>
        <v/>
      </c>
      <c r="B9049" s="293" t="str">
        <f>C9007</f>
        <v/>
      </c>
      <c r="C9049" s="104"/>
      <c r="D9049" s="104" t="s">
        <v>34</v>
      </c>
      <c r="E9049" s="105"/>
      <c r="F9049" s="295" t="s">
        <v>35</v>
      </c>
      <c r="G9049" s="294">
        <f>SUBTOTAL(9,G9012:G9048)</f>
        <v>0</v>
      </c>
    </row>
    <row r="9051" spans="1:7" ht="24" customHeight="1" x14ac:dyDescent="0.2">
      <c r="A9051" s="274" t="s">
        <v>37</v>
      </c>
      <c r="B9051" s="275"/>
      <c r="C9051" s="275"/>
      <c r="D9051" s="275"/>
      <c r="E9051" s="275"/>
      <c r="F9051" s="275"/>
      <c r="G9051" s="276"/>
    </row>
    <row r="9052" spans="1:7" ht="24" customHeight="1" x14ac:dyDescent="0.2">
      <c r="A9052" s="277" t="s">
        <v>602</v>
      </c>
      <c r="B9052" s="93" t="str">
        <f>Comitente</f>
        <v>DIRECCION PROVINCIAL DE ESPACIOS VERDES</v>
      </c>
      <c r="C9052" s="89"/>
      <c r="D9052" s="94"/>
      <c r="E9052" s="94"/>
      <c r="F9052" s="95"/>
      <c r="G9052" s="278"/>
    </row>
    <row r="9053" spans="1:7" ht="24" customHeight="1" x14ac:dyDescent="0.2">
      <c r="A9053" s="277" t="s">
        <v>603</v>
      </c>
      <c r="B9053" s="93">
        <f>Contratista</f>
        <v>0</v>
      </c>
      <c r="C9053" s="90"/>
      <c r="D9053" s="90"/>
      <c r="E9053" s="90"/>
      <c r="F9053" s="96"/>
      <c r="G9053" s="279"/>
    </row>
    <row r="9054" spans="1:7" ht="24" customHeight="1" x14ac:dyDescent="0.2">
      <c r="A9054" s="277" t="s">
        <v>24</v>
      </c>
      <c r="B9054" s="93" t="str">
        <f>Obra</f>
        <v>MANTENIMIENTO DEL ÁREA VERDE Y SISITEMA DE RIEGO DEL 
PARQUE BELGRANO E INFINITO POR DESCUBRIR - RENGLON 3</v>
      </c>
      <c r="C9054" s="90"/>
      <c r="D9054" s="90"/>
      <c r="E9054" s="90"/>
      <c r="F9054" s="96" t="s">
        <v>38</v>
      </c>
      <c r="G9054" s="280">
        <f>Fecha_Base</f>
        <v>44908</v>
      </c>
    </row>
    <row r="9055" spans="1:7" ht="24" customHeight="1" x14ac:dyDescent="0.2">
      <c r="A9055" s="281" t="s">
        <v>601</v>
      </c>
      <c r="B9055" s="91" t="str">
        <f>Ubicación</f>
        <v>CAPITAL</v>
      </c>
      <c r="C9055" s="91"/>
      <c r="D9055" s="97"/>
      <c r="E9055" s="98"/>
      <c r="G9055" s="282"/>
    </row>
    <row r="9056" spans="1:7" ht="24" customHeight="1" x14ac:dyDescent="0.2">
      <c r="A9056" s="281" t="s">
        <v>39</v>
      </c>
      <c r="B9056" s="100" t="str">
        <f>IFERROR(VALUE(LEFT(B9057,FIND(".",B9057)-1)),"")</f>
        <v/>
      </c>
      <c r="C9056" s="92" t="str">
        <f>IFERROR(VLOOKUP(B9056,Tabla_CyP,2,FALSE),"")</f>
        <v/>
      </c>
      <c r="E9056" s="98"/>
      <c r="G9056" s="282"/>
    </row>
    <row r="9057" spans="1:123" ht="24" customHeight="1" x14ac:dyDescent="0.2">
      <c r="A9057" s="281" t="s">
        <v>25</v>
      </c>
      <c r="B9057" s="101" t="str">
        <f>IFERROR(VLOOKUP(COUNTIF($A$1:A9057,"ANALISIS DE PRECIOS"),Tabla_NumeroItem,2,FALSE),"")</f>
        <v/>
      </c>
      <c r="C9057" s="92" t="str">
        <f>IFERROR(VLOOKUP(B9057,Tabla_CyP,2,FALSE),"")</f>
        <v/>
      </c>
      <c r="D9057" s="97"/>
      <c r="E9057" s="98"/>
      <c r="F9057" s="96" t="s">
        <v>26</v>
      </c>
      <c r="G9057" s="283" t="str">
        <f>IFERROR(VLOOKUP(B9057,Tabla_CyP,4,FALSE),"")</f>
        <v/>
      </c>
    </row>
    <row r="9058" spans="1:123" ht="24" customHeight="1" x14ac:dyDescent="0.2">
      <c r="A9058" s="281"/>
      <c r="B9058" s="91"/>
      <c r="D9058" s="97"/>
      <c r="E9058" s="98"/>
      <c r="G9058" s="282"/>
    </row>
    <row r="9059" spans="1:123" ht="24" customHeight="1" x14ac:dyDescent="0.2">
      <c r="A9059" s="331" t="s">
        <v>507</v>
      </c>
      <c r="B9059" s="332"/>
      <c r="C9059" s="333" t="s">
        <v>0</v>
      </c>
      <c r="D9059" s="333" t="s">
        <v>27</v>
      </c>
      <c r="E9059" s="335" t="s">
        <v>28</v>
      </c>
      <c r="F9059" s="337" t="s">
        <v>29</v>
      </c>
      <c r="G9059" s="337" t="s">
        <v>30</v>
      </c>
    </row>
    <row r="9060" spans="1:123" s="97" customFormat="1" ht="24" customHeight="1" x14ac:dyDescent="0.2">
      <c r="A9060" s="102" t="s">
        <v>508</v>
      </c>
      <c r="B9060" s="102" t="s">
        <v>509</v>
      </c>
      <c r="C9060" s="334"/>
      <c r="D9060" s="334"/>
      <c r="E9060" s="336"/>
      <c r="F9060" s="338"/>
      <c r="G9060" s="338"/>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284"/>
      <c r="B9061" s="103"/>
      <c r="C9061" s="143" t="s">
        <v>604</v>
      </c>
      <c r="D9061" s="104"/>
      <c r="E9061" s="105"/>
      <c r="F9061" s="106"/>
      <c r="G9061" s="285"/>
    </row>
    <row r="9062" spans="1:123" s="229" customFormat="1" ht="24" customHeight="1" x14ac:dyDescent="0.2">
      <c r="A9062" s="224" t="str">
        <f t="shared" ref="A9062:A9075" si="2716">IFERROR(VLOOKUP(C9062,Tabla_Insumos,4,FALSE),"")</f>
        <v/>
      </c>
      <c r="B9062" s="222" t="str">
        <f>IFERROR(VLOOKUP(C9062,Tabla_Insumos,5,FALSE),"")</f>
        <v/>
      </c>
      <c r="C9062" s="223"/>
      <c r="D9062" s="224" t="str">
        <f t="shared" ref="D9062:D9075" si="2717">IFERROR(VLOOKUP(C9062,Tabla_Insumos,2,FALSE),"")</f>
        <v/>
      </c>
      <c r="E9062" s="225"/>
      <c r="F9062" s="226">
        <f t="shared" ref="F9062:F9075" si="2718">IFERROR(VLOOKUP(C9062,Tabla_Insumos,3,FALSE),0)</f>
        <v>0</v>
      </c>
      <c r="G9062" s="286">
        <f>ROUND(E9062*F9062,2)</f>
        <v>0</v>
      </c>
    </row>
    <row r="9063" spans="1:123" s="229" customFormat="1" ht="24" customHeight="1" x14ac:dyDescent="0.2">
      <c r="A9063" s="224" t="str">
        <f t="shared" si="2716"/>
        <v/>
      </c>
      <c r="B9063" s="222" t="str">
        <f t="shared" ref="B9063:B9075" si="2719">IFERROR(VLOOKUP(C9063,Tabla_Insumos,5,FALSE),"")</f>
        <v/>
      </c>
      <c r="C9063" s="223"/>
      <c r="D9063" s="224" t="str">
        <f t="shared" si="2717"/>
        <v/>
      </c>
      <c r="E9063" s="225"/>
      <c r="F9063" s="226">
        <f t="shared" si="2718"/>
        <v>0</v>
      </c>
      <c r="G9063" s="286">
        <f t="shared" ref="G9063:G9075" si="2720">ROUND(E9063*F9063,2)</f>
        <v>0</v>
      </c>
    </row>
    <row r="9064" spans="1:123" s="229" customFormat="1" ht="24" customHeight="1" x14ac:dyDescent="0.2">
      <c r="A9064" s="224" t="str">
        <f t="shared" si="2716"/>
        <v/>
      </c>
      <c r="B9064" s="222" t="str">
        <f t="shared" si="2719"/>
        <v/>
      </c>
      <c r="C9064" s="223"/>
      <c r="D9064" s="224" t="str">
        <f t="shared" si="2717"/>
        <v/>
      </c>
      <c r="E9064" s="225"/>
      <c r="F9064" s="226">
        <f t="shared" si="2718"/>
        <v>0</v>
      </c>
      <c r="G9064" s="286">
        <f t="shared" si="2720"/>
        <v>0</v>
      </c>
    </row>
    <row r="9065" spans="1:123" s="229" customFormat="1" ht="24" customHeight="1" x14ac:dyDescent="0.2">
      <c r="A9065" s="224" t="str">
        <f t="shared" si="2716"/>
        <v/>
      </c>
      <c r="B9065" s="222" t="str">
        <f t="shared" si="2719"/>
        <v/>
      </c>
      <c r="C9065" s="223"/>
      <c r="D9065" s="224" t="str">
        <f t="shared" si="2717"/>
        <v/>
      </c>
      <c r="E9065" s="225"/>
      <c r="F9065" s="226">
        <f t="shared" si="2718"/>
        <v>0</v>
      </c>
      <c r="G9065" s="286">
        <f t="shared" si="2720"/>
        <v>0</v>
      </c>
    </row>
    <row r="9066" spans="1:123" s="229" customFormat="1" ht="24" customHeight="1" x14ac:dyDescent="0.2">
      <c r="A9066" s="224" t="str">
        <f t="shared" si="2716"/>
        <v/>
      </c>
      <c r="B9066" s="222" t="str">
        <f t="shared" si="2719"/>
        <v/>
      </c>
      <c r="C9066" s="223"/>
      <c r="D9066" s="224" t="str">
        <f t="shared" si="2717"/>
        <v/>
      </c>
      <c r="E9066" s="225"/>
      <c r="F9066" s="226">
        <f t="shared" si="2718"/>
        <v>0</v>
      </c>
      <c r="G9066" s="286">
        <f t="shared" si="2720"/>
        <v>0</v>
      </c>
    </row>
    <row r="9067" spans="1:123" s="229" customFormat="1" ht="24" customHeight="1" x14ac:dyDescent="0.2">
      <c r="A9067" s="224" t="str">
        <f t="shared" si="2716"/>
        <v/>
      </c>
      <c r="B9067" s="222" t="str">
        <f t="shared" si="2719"/>
        <v/>
      </c>
      <c r="C9067" s="223"/>
      <c r="D9067" s="224" t="str">
        <f t="shared" si="2717"/>
        <v/>
      </c>
      <c r="E9067" s="225"/>
      <c r="F9067" s="226">
        <f t="shared" si="2718"/>
        <v>0</v>
      </c>
      <c r="G9067" s="286">
        <f t="shared" si="2720"/>
        <v>0</v>
      </c>
    </row>
    <row r="9068" spans="1:123" s="229" customFormat="1" ht="24" customHeight="1" x14ac:dyDescent="0.2">
      <c r="A9068" s="224" t="str">
        <f t="shared" si="2716"/>
        <v/>
      </c>
      <c r="B9068" s="222" t="str">
        <f t="shared" si="2719"/>
        <v/>
      </c>
      <c r="C9068" s="223"/>
      <c r="D9068" s="224" t="str">
        <f t="shared" si="2717"/>
        <v/>
      </c>
      <c r="E9068" s="225"/>
      <c r="F9068" s="226">
        <f t="shared" si="2718"/>
        <v>0</v>
      </c>
      <c r="G9068" s="286">
        <f t="shared" si="2720"/>
        <v>0</v>
      </c>
    </row>
    <row r="9069" spans="1:123" s="229" customFormat="1" ht="24" customHeight="1" x14ac:dyDescent="0.2">
      <c r="A9069" s="224" t="str">
        <f t="shared" si="2716"/>
        <v/>
      </c>
      <c r="B9069" s="222" t="str">
        <f t="shared" si="2719"/>
        <v/>
      </c>
      <c r="C9069" s="223"/>
      <c r="D9069" s="224" t="str">
        <f t="shared" si="2717"/>
        <v/>
      </c>
      <c r="E9069" s="225"/>
      <c r="F9069" s="226">
        <f t="shared" si="2718"/>
        <v>0</v>
      </c>
      <c r="G9069" s="286">
        <f t="shared" si="2720"/>
        <v>0</v>
      </c>
    </row>
    <row r="9070" spans="1:123" s="229" customFormat="1" ht="24" customHeight="1" x14ac:dyDescent="0.2">
      <c r="A9070" s="224" t="str">
        <f t="shared" si="2716"/>
        <v/>
      </c>
      <c r="B9070" s="222" t="str">
        <f t="shared" si="2719"/>
        <v/>
      </c>
      <c r="C9070" s="223"/>
      <c r="D9070" s="224" t="str">
        <f t="shared" si="2717"/>
        <v/>
      </c>
      <c r="E9070" s="225"/>
      <c r="F9070" s="226">
        <f t="shared" si="2718"/>
        <v>0</v>
      </c>
      <c r="G9070" s="286">
        <f t="shared" si="2720"/>
        <v>0</v>
      </c>
    </row>
    <row r="9071" spans="1:123" s="229" customFormat="1" ht="24" customHeight="1" x14ac:dyDescent="0.2">
      <c r="A9071" s="224" t="str">
        <f t="shared" si="2716"/>
        <v/>
      </c>
      <c r="B9071" s="222" t="str">
        <f t="shared" si="2719"/>
        <v/>
      </c>
      <c r="C9071" s="223"/>
      <c r="D9071" s="224" t="str">
        <f t="shared" si="2717"/>
        <v/>
      </c>
      <c r="E9071" s="225"/>
      <c r="F9071" s="226">
        <f t="shared" si="2718"/>
        <v>0</v>
      </c>
      <c r="G9071" s="286">
        <f t="shared" si="2720"/>
        <v>0</v>
      </c>
    </row>
    <row r="9072" spans="1:123" s="229" customFormat="1" ht="24" customHeight="1" x14ac:dyDescent="0.2">
      <c r="A9072" s="224" t="str">
        <f t="shared" si="2716"/>
        <v/>
      </c>
      <c r="B9072" s="222" t="str">
        <f t="shared" si="2719"/>
        <v/>
      </c>
      <c r="C9072" s="223"/>
      <c r="D9072" s="224" t="str">
        <f t="shared" si="2717"/>
        <v/>
      </c>
      <c r="E9072" s="225"/>
      <c r="F9072" s="226">
        <f t="shared" si="2718"/>
        <v>0</v>
      </c>
      <c r="G9072" s="286">
        <f t="shared" si="2720"/>
        <v>0</v>
      </c>
    </row>
    <row r="9073" spans="1:7" s="229" customFormat="1" ht="24" customHeight="1" x14ac:dyDescent="0.2">
      <c r="A9073" s="224" t="str">
        <f t="shared" si="2716"/>
        <v/>
      </c>
      <c r="B9073" s="222" t="str">
        <f t="shared" si="2719"/>
        <v/>
      </c>
      <c r="C9073" s="223"/>
      <c r="D9073" s="224" t="str">
        <f t="shared" si="2717"/>
        <v/>
      </c>
      <c r="E9073" s="225"/>
      <c r="F9073" s="226">
        <f t="shared" si="2718"/>
        <v>0</v>
      </c>
      <c r="G9073" s="286">
        <f t="shared" si="2720"/>
        <v>0</v>
      </c>
    </row>
    <row r="9074" spans="1:7" s="229" customFormat="1" ht="24" customHeight="1" x14ac:dyDescent="0.2">
      <c r="A9074" s="224" t="str">
        <f t="shared" si="2716"/>
        <v/>
      </c>
      <c r="B9074" s="222" t="str">
        <f t="shared" si="2719"/>
        <v/>
      </c>
      <c r="C9074" s="223"/>
      <c r="D9074" s="224" t="str">
        <f t="shared" si="2717"/>
        <v/>
      </c>
      <c r="E9074" s="225"/>
      <c r="F9074" s="226">
        <f t="shared" si="2718"/>
        <v>0</v>
      </c>
      <c r="G9074" s="286">
        <f t="shared" si="2720"/>
        <v>0</v>
      </c>
    </row>
    <row r="9075" spans="1:7" s="229" customFormat="1" ht="24" customHeight="1" x14ac:dyDescent="0.2">
      <c r="A9075" s="224" t="str">
        <f t="shared" si="2716"/>
        <v/>
      </c>
      <c r="B9075" s="222" t="str">
        <f t="shared" si="2719"/>
        <v/>
      </c>
      <c r="C9075" s="223"/>
      <c r="D9075" s="224" t="str">
        <f t="shared" si="2717"/>
        <v/>
      </c>
      <c r="E9075" s="225"/>
      <c r="F9075" s="227">
        <f t="shared" si="2718"/>
        <v>0</v>
      </c>
      <c r="G9075" s="286">
        <f t="shared" si="2720"/>
        <v>0</v>
      </c>
    </row>
    <row r="9076" spans="1:7" ht="24" customHeight="1" x14ac:dyDescent="0.2">
      <c r="A9076" s="287"/>
      <c r="D9076" s="97"/>
      <c r="E9076" s="98"/>
      <c r="F9076" s="273" t="s">
        <v>31</v>
      </c>
      <c r="G9076" s="288">
        <f>SUBTOTAL(9,G9062:G9075)</f>
        <v>0</v>
      </c>
    </row>
    <row r="9077" spans="1:7" ht="24" customHeight="1" x14ac:dyDescent="0.2">
      <c r="A9077" s="287"/>
      <c r="C9077" s="107" t="s">
        <v>605</v>
      </c>
      <c r="D9077" s="97"/>
      <c r="E9077" s="98"/>
      <c r="G9077" s="289"/>
    </row>
    <row r="9078" spans="1:7" s="229" customFormat="1" ht="24" customHeight="1" x14ac:dyDescent="0.2">
      <c r="A9078" s="224" t="str">
        <f t="shared" ref="A9078:A9085" si="2721">IFERROR(VLOOKUP(C9078,Tabla_Insumos,4,FALSE),"")</f>
        <v/>
      </c>
      <c r="B9078" s="222">
        <f t="shared" ref="B9078:B9085" si="2722">IFERROR(VLOOKUP(A9078,Tabla_Indices,5,FALSE),"")</f>
        <v>0</v>
      </c>
      <c r="C9078" s="223"/>
      <c r="D9078" s="224" t="str">
        <f t="shared" ref="D9078:D9085" si="2723">IFERROR(VLOOKUP(C9078,Tabla_Insumos,2,FALSE),"")</f>
        <v/>
      </c>
      <c r="E9078" s="225"/>
      <c r="F9078" s="228">
        <f t="shared" ref="F9078:F9085" si="2724">IFERROR(VLOOKUP(C9078,Tabla_Insumos,3,FALSE),0)</f>
        <v>0</v>
      </c>
      <c r="G9078" s="286">
        <f>ROUND(E9078*F9078,2)</f>
        <v>0</v>
      </c>
    </row>
    <row r="9079" spans="1:7" s="229" customFormat="1" ht="24" customHeight="1" x14ac:dyDescent="0.2">
      <c r="A9079" s="224" t="str">
        <f t="shared" si="2721"/>
        <v/>
      </c>
      <c r="B9079" s="222">
        <f t="shared" si="2722"/>
        <v>0</v>
      </c>
      <c r="C9079" s="223"/>
      <c r="D9079" s="224" t="str">
        <f t="shared" si="2723"/>
        <v/>
      </c>
      <c r="E9079" s="225"/>
      <c r="F9079" s="228">
        <f t="shared" si="2724"/>
        <v>0</v>
      </c>
      <c r="G9079" s="286">
        <f>ROUND(E9079*F9079,2)</f>
        <v>0</v>
      </c>
    </row>
    <row r="9080" spans="1:7" s="229" customFormat="1" ht="24" customHeight="1" x14ac:dyDescent="0.2">
      <c r="A9080" s="224" t="str">
        <f t="shared" si="2721"/>
        <v/>
      </c>
      <c r="B9080" s="222">
        <f t="shared" si="2722"/>
        <v>0</v>
      </c>
      <c r="C9080" s="223"/>
      <c r="D9080" s="224" t="str">
        <f t="shared" si="2723"/>
        <v/>
      </c>
      <c r="E9080" s="225"/>
      <c r="F9080" s="228">
        <f t="shared" si="2724"/>
        <v>0</v>
      </c>
      <c r="G9080" s="286">
        <f t="shared" ref="G9080:G9085" si="2725">ROUND(E9080*F9080,2)</f>
        <v>0</v>
      </c>
    </row>
    <row r="9081" spans="1:7" s="229" customFormat="1" ht="24" customHeight="1" x14ac:dyDescent="0.2">
      <c r="A9081" s="224" t="str">
        <f t="shared" si="2721"/>
        <v/>
      </c>
      <c r="B9081" s="222">
        <f t="shared" si="2722"/>
        <v>0</v>
      </c>
      <c r="C9081" s="223"/>
      <c r="D9081" s="224" t="str">
        <f t="shared" si="2723"/>
        <v/>
      </c>
      <c r="E9081" s="225"/>
      <c r="F9081" s="228">
        <f t="shared" si="2724"/>
        <v>0</v>
      </c>
      <c r="G9081" s="286">
        <f t="shared" si="2725"/>
        <v>0</v>
      </c>
    </row>
    <row r="9082" spans="1:7" s="229" customFormat="1" ht="24" customHeight="1" x14ac:dyDescent="0.2">
      <c r="A9082" s="224" t="str">
        <f t="shared" si="2721"/>
        <v/>
      </c>
      <c r="B9082" s="222">
        <f t="shared" si="2722"/>
        <v>0</v>
      </c>
      <c r="C9082" s="223"/>
      <c r="D9082" s="224" t="str">
        <f t="shared" si="2723"/>
        <v/>
      </c>
      <c r="E9082" s="225"/>
      <c r="F9082" s="226">
        <f t="shared" si="2724"/>
        <v>0</v>
      </c>
      <c r="G9082" s="286">
        <f t="shared" si="2725"/>
        <v>0</v>
      </c>
    </row>
    <row r="9083" spans="1:7" s="229" customFormat="1" ht="24" customHeight="1" x14ac:dyDescent="0.2">
      <c r="A9083" s="224" t="str">
        <f t="shared" si="2721"/>
        <v/>
      </c>
      <c r="B9083" s="222">
        <f t="shared" si="2722"/>
        <v>0</v>
      </c>
      <c r="C9083" s="223"/>
      <c r="D9083" s="224" t="str">
        <f t="shared" si="2723"/>
        <v/>
      </c>
      <c r="E9083" s="225"/>
      <c r="F9083" s="226">
        <f t="shared" si="2724"/>
        <v>0</v>
      </c>
      <c r="G9083" s="286">
        <f t="shared" si="2725"/>
        <v>0</v>
      </c>
    </row>
    <row r="9084" spans="1:7" s="229" customFormat="1" ht="24" customHeight="1" x14ac:dyDescent="0.2">
      <c r="A9084" s="224" t="str">
        <f t="shared" si="2721"/>
        <v/>
      </c>
      <c r="B9084" s="222">
        <f t="shared" si="2722"/>
        <v>0</v>
      </c>
      <c r="C9084" s="223"/>
      <c r="D9084" s="224" t="str">
        <f t="shared" si="2723"/>
        <v/>
      </c>
      <c r="E9084" s="225"/>
      <c r="F9084" s="226">
        <f t="shared" si="2724"/>
        <v>0</v>
      </c>
      <c r="G9084" s="286">
        <f t="shared" si="2725"/>
        <v>0</v>
      </c>
    </row>
    <row r="9085" spans="1:7" s="229" customFormat="1" ht="24" customHeight="1" x14ac:dyDescent="0.2">
      <c r="A9085" s="224" t="str">
        <f t="shared" si="2721"/>
        <v/>
      </c>
      <c r="B9085" s="222">
        <f t="shared" si="2722"/>
        <v>0</v>
      </c>
      <c r="C9085" s="223"/>
      <c r="D9085" s="224" t="str">
        <f t="shared" si="2723"/>
        <v/>
      </c>
      <c r="E9085" s="225"/>
      <c r="F9085" s="226">
        <f t="shared" si="2724"/>
        <v>0</v>
      </c>
      <c r="G9085" s="286">
        <f t="shared" si="2725"/>
        <v>0</v>
      </c>
    </row>
    <row r="9086" spans="1:7" ht="24" customHeight="1" x14ac:dyDescent="0.2">
      <c r="A9086" s="287"/>
      <c r="D9086" s="97"/>
      <c r="E9086" s="98"/>
      <c r="F9086" s="273" t="s">
        <v>32</v>
      </c>
      <c r="G9086" s="288">
        <f>SUBTOTAL(9,G9078:G9085)</f>
        <v>0</v>
      </c>
    </row>
    <row r="9087" spans="1:7" ht="24" customHeight="1" x14ac:dyDescent="0.2">
      <c r="A9087" s="287"/>
      <c r="C9087" s="107" t="s">
        <v>606</v>
      </c>
      <c r="D9087" s="97"/>
      <c r="E9087" s="98"/>
      <c r="G9087" s="289"/>
    </row>
    <row r="9088" spans="1:7" s="229" customFormat="1" ht="24" customHeight="1" x14ac:dyDescent="0.2">
      <c r="A9088" s="224" t="str">
        <f t="shared" ref="A9088:A9096" si="2726">IFERROR(VLOOKUP(C9088,Tabla_Insumos,4,FALSE),"")</f>
        <v/>
      </c>
      <c r="B9088" s="222" t="str">
        <f t="shared" ref="B9088:B9096" si="2727">IFERROR(VLOOKUP(C9088,Tabla_Insumos,5,FALSE),"")</f>
        <v/>
      </c>
      <c r="C9088" s="223"/>
      <c r="D9088" s="224" t="str">
        <f t="shared" ref="D9088:D9096" si="2728">IFERROR(VLOOKUP(C9088,Tabla_Insumos,2,FALSE),"")</f>
        <v/>
      </c>
      <c r="E9088" s="225"/>
      <c r="F9088" s="226">
        <f t="shared" ref="F9088:F9096" si="2729">IFERROR(VLOOKUP(C9088,Tabla_Insumos,3,FALSE),0)</f>
        <v>0</v>
      </c>
      <c r="G9088" s="286">
        <f t="shared" ref="G9088:G9096" si="2730">ROUND(E9088*F9088,2)</f>
        <v>0</v>
      </c>
    </row>
    <row r="9089" spans="1:7" s="229" customFormat="1" ht="24" customHeight="1" x14ac:dyDescent="0.2">
      <c r="A9089" s="224" t="str">
        <f t="shared" si="2726"/>
        <v/>
      </c>
      <c r="B9089" s="222" t="str">
        <f t="shared" si="2727"/>
        <v/>
      </c>
      <c r="C9089" s="223"/>
      <c r="D9089" s="224" t="str">
        <f t="shared" si="2728"/>
        <v/>
      </c>
      <c r="E9089" s="225"/>
      <c r="F9089" s="226">
        <f t="shared" si="2729"/>
        <v>0</v>
      </c>
      <c r="G9089" s="286">
        <f t="shared" si="2730"/>
        <v>0</v>
      </c>
    </row>
    <row r="9090" spans="1:7" s="229" customFormat="1" ht="24" customHeight="1" x14ac:dyDescent="0.2">
      <c r="A9090" s="224" t="str">
        <f t="shared" si="2726"/>
        <v/>
      </c>
      <c r="B9090" s="222" t="str">
        <f t="shared" si="2727"/>
        <v/>
      </c>
      <c r="C9090" s="223"/>
      <c r="D9090" s="224" t="str">
        <f t="shared" si="2728"/>
        <v/>
      </c>
      <c r="E9090" s="225"/>
      <c r="F9090" s="226">
        <f t="shared" si="2729"/>
        <v>0</v>
      </c>
      <c r="G9090" s="286">
        <f t="shared" si="2730"/>
        <v>0</v>
      </c>
    </row>
    <row r="9091" spans="1:7" s="229" customFormat="1" ht="24" customHeight="1" x14ac:dyDescent="0.2">
      <c r="A9091" s="224" t="str">
        <f t="shared" si="2726"/>
        <v/>
      </c>
      <c r="B9091" s="222" t="str">
        <f t="shared" si="2727"/>
        <v/>
      </c>
      <c r="C9091" s="223"/>
      <c r="D9091" s="224" t="str">
        <f t="shared" si="2728"/>
        <v/>
      </c>
      <c r="E9091" s="225"/>
      <c r="F9091" s="226">
        <f t="shared" si="2729"/>
        <v>0</v>
      </c>
      <c r="G9091" s="286">
        <f t="shared" si="2730"/>
        <v>0</v>
      </c>
    </row>
    <row r="9092" spans="1:7" s="229" customFormat="1" ht="24" customHeight="1" x14ac:dyDescent="0.2">
      <c r="A9092" s="224" t="str">
        <f t="shared" si="2726"/>
        <v/>
      </c>
      <c r="B9092" s="222" t="str">
        <f t="shared" si="2727"/>
        <v/>
      </c>
      <c r="C9092" s="223"/>
      <c r="D9092" s="224" t="str">
        <f t="shared" si="2728"/>
        <v/>
      </c>
      <c r="E9092" s="225"/>
      <c r="F9092" s="226">
        <f t="shared" si="2729"/>
        <v>0</v>
      </c>
      <c r="G9092" s="286">
        <f t="shared" si="2730"/>
        <v>0</v>
      </c>
    </row>
    <row r="9093" spans="1:7" s="229" customFormat="1" ht="24" customHeight="1" x14ac:dyDescent="0.2">
      <c r="A9093" s="224" t="str">
        <f t="shared" si="2726"/>
        <v/>
      </c>
      <c r="B9093" s="222" t="str">
        <f t="shared" si="2727"/>
        <v/>
      </c>
      <c r="C9093" s="223"/>
      <c r="D9093" s="224" t="str">
        <f t="shared" si="2728"/>
        <v/>
      </c>
      <c r="E9093" s="225"/>
      <c r="F9093" s="226">
        <f t="shared" si="2729"/>
        <v>0</v>
      </c>
      <c r="G9093" s="286">
        <f t="shared" si="2730"/>
        <v>0</v>
      </c>
    </row>
    <row r="9094" spans="1:7" s="229" customFormat="1" ht="24" customHeight="1" x14ac:dyDescent="0.2">
      <c r="A9094" s="224" t="str">
        <f t="shared" si="2726"/>
        <v/>
      </c>
      <c r="B9094" s="222" t="str">
        <f t="shared" si="2727"/>
        <v/>
      </c>
      <c r="C9094" s="223"/>
      <c r="D9094" s="224" t="str">
        <f t="shared" si="2728"/>
        <v/>
      </c>
      <c r="E9094" s="225"/>
      <c r="F9094" s="226">
        <f t="shared" si="2729"/>
        <v>0</v>
      </c>
      <c r="G9094" s="286">
        <f t="shared" si="2730"/>
        <v>0</v>
      </c>
    </row>
    <row r="9095" spans="1:7" s="229" customFormat="1" ht="24" customHeight="1" x14ac:dyDescent="0.2">
      <c r="A9095" s="224" t="str">
        <f t="shared" si="2726"/>
        <v/>
      </c>
      <c r="B9095" s="222" t="str">
        <f t="shared" si="2727"/>
        <v/>
      </c>
      <c r="C9095" s="223"/>
      <c r="D9095" s="224" t="str">
        <f t="shared" si="2728"/>
        <v/>
      </c>
      <c r="E9095" s="225"/>
      <c r="F9095" s="226">
        <f t="shared" si="2729"/>
        <v>0</v>
      </c>
      <c r="G9095" s="286">
        <f t="shared" si="2730"/>
        <v>0</v>
      </c>
    </row>
    <row r="9096" spans="1:7" s="229" customFormat="1" ht="24" customHeight="1" x14ac:dyDescent="0.2">
      <c r="A9096" s="224" t="str">
        <f t="shared" si="2726"/>
        <v/>
      </c>
      <c r="B9096" s="222" t="str">
        <f t="shared" si="2727"/>
        <v/>
      </c>
      <c r="C9096" s="223"/>
      <c r="D9096" s="224" t="str">
        <f t="shared" si="2728"/>
        <v/>
      </c>
      <c r="E9096" s="225"/>
      <c r="F9096" s="226">
        <f t="shared" si="2729"/>
        <v>0</v>
      </c>
      <c r="G9096" s="286">
        <f t="shared" si="2730"/>
        <v>0</v>
      </c>
    </row>
    <row r="9097" spans="1:7" ht="24" customHeight="1" x14ac:dyDescent="0.2">
      <c r="A9097" s="290"/>
      <c r="B9097" s="97"/>
      <c r="D9097" s="97"/>
      <c r="E9097" s="98"/>
      <c r="F9097" s="273" t="s">
        <v>33</v>
      </c>
      <c r="G9097" s="288">
        <f>SUBTOTAL(9,G9088:G9096)</f>
        <v>0</v>
      </c>
    </row>
    <row r="9098" spans="1:7" ht="24" customHeight="1" x14ac:dyDescent="0.2">
      <c r="A9098" s="291"/>
      <c r="B9098" s="97"/>
      <c r="D9098" s="97"/>
      <c r="E9098" s="98"/>
      <c r="G9098" s="289"/>
    </row>
    <row r="9099" spans="1:7" ht="24" customHeight="1" x14ac:dyDescent="0.2">
      <c r="A9099" s="292" t="str">
        <f>B9057</f>
        <v/>
      </c>
      <c r="B9099" s="293" t="str">
        <f>C9057</f>
        <v/>
      </c>
      <c r="C9099" s="104"/>
      <c r="D9099" s="104" t="s">
        <v>34</v>
      </c>
      <c r="E9099" s="105"/>
      <c r="F9099" s="295" t="s">
        <v>35</v>
      </c>
      <c r="G9099" s="294">
        <f>SUBTOTAL(9,G9062:G9098)</f>
        <v>0</v>
      </c>
    </row>
    <row r="9101" spans="1:7" ht="24" customHeight="1" x14ac:dyDescent="0.2">
      <c r="A9101" s="274" t="s">
        <v>37</v>
      </c>
      <c r="B9101" s="275"/>
      <c r="C9101" s="275"/>
      <c r="D9101" s="275"/>
      <c r="E9101" s="275"/>
      <c r="F9101" s="275"/>
      <c r="G9101" s="276"/>
    </row>
    <row r="9102" spans="1:7" ht="24" customHeight="1" x14ac:dyDescent="0.2">
      <c r="A9102" s="277" t="s">
        <v>602</v>
      </c>
      <c r="B9102" s="93" t="str">
        <f>Comitente</f>
        <v>DIRECCION PROVINCIAL DE ESPACIOS VERDES</v>
      </c>
      <c r="C9102" s="89"/>
      <c r="D9102" s="94"/>
      <c r="E9102" s="94"/>
      <c r="F9102" s="95"/>
      <c r="G9102" s="278"/>
    </row>
    <row r="9103" spans="1:7" ht="24" customHeight="1" x14ac:dyDescent="0.2">
      <c r="A9103" s="277" t="s">
        <v>603</v>
      </c>
      <c r="B9103" s="93">
        <f>Contratista</f>
        <v>0</v>
      </c>
      <c r="C9103" s="90"/>
      <c r="D9103" s="90"/>
      <c r="E9103" s="90"/>
      <c r="F9103" s="96"/>
      <c r="G9103" s="279"/>
    </row>
    <row r="9104" spans="1:7" ht="24" customHeight="1" x14ac:dyDescent="0.2">
      <c r="A9104" s="277" t="s">
        <v>24</v>
      </c>
      <c r="B9104" s="93" t="str">
        <f>Obra</f>
        <v>MANTENIMIENTO DEL ÁREA VERDE Y SISITEMA DE RIEGO DEL 
PARQUE BELGRANO E INFINITO POR DESCUBRIR - RENGLON 3</v>
      </c>
      <c r="C9104" s="90"/>
      <c r="D9104" s="90"/>
      <c r="E9104" s="90"/>
      <c r="F9104" s="96" t="s">
        <v>38</v>
      </c>
      <c r="G9104" s="280">
        <f>Fecha_Base</f>
        <v>44908</v>
      </c>
    </row>
    <row r="9105" spans="1:123" ht="24" customHeight="1" x14ac:dyDescent="0.2">
      <c r="A9105" s="281" t="s">
        <v>601</v>
      </c>
      <c r="B9105" s="91" t="str">
        <f>Ubicación</f>
        <v>CAPITAL</v>
      </c>
      <c r="C9105" s="91"/>
      <c r="D9105" s="97"/>
      <c r="E9105" s="98"/>
      <c r="G9105" s="282"/>
    </row>
    <row r="9106" spans="1:123" ht="24" customHeight="1" x14ac:dyDescent="0.2">
      <c r="A9106" s="281" t="s">
        <v>39</v>
      </c>
      <c r="B9106" s="100" t="str">
        <f>IFERROR(VALUE(LEFT(B9107,FIND(".",B9107)-1)),"")</f>
        <v/>
      </c>
      <c r="C9106" s="92" t="str">
        <f>IFERROR(VLOOKUP(B9106,Tabla_CyP,2,FALSE),"")</f>
        <v/>
      </c>
      <c r="E9106" s="98"/>
      <c r="G9106" s="282"/>
    </row>
    <row r="9107" spans="1:123" ht="24" customHeight="1" x14ac:dyDescent="0.2">
      <c r="A9107" s="281" t="s">
        <v>25</v>
      </c>
      <c r="B9107" s="101" t="str">
        <f>IFERROR(VLOOKUP(COUNTIF($A$1:A9107,"ANALISIS DE PRECIOS"),Tabla_NumeroItem,2,FALSE),"")</f>
        <v/>
      </c>
      <c r="C9107" s="92" t="str">
        <f>IFERROR(VLOOKUP(B9107,Tabla_CyP,2,FALSE),"")</f>
        <v/>
      </c>
      <c r="D9107" s="97"/>
      <c r="E9107" s="98"/>
      <c r="F9107" s="96" t="s">
        <v>26</v>
      </c>
      <c r="G9107" s="283" t="str">
        <f>IFERROR(VLOOKUP(B9107,Tabla_CyP,4,FALSE),"")</f>
        <v/>
      </c>
    </row>
    <row r="9108" spans="1:123" ht="24" customHeight="1" x14ac:dyDescent="0.2">
      <c r="A9108" s="281"/>
      <c r="B9108" s="91"/>
      <c r="D9108" s="97"/>
      <c r="E9108" s="98"/>
      <c r="G9108" s="282"/>
    </row>
    <row r="9109" spans="1:123" ht="24" customHeight="1" x14ac:dyDescent="0.2">
      <c r="A9109" s="331" t="s">
        <v>507</v>
      </c>
      <c r="B9109" s="332"/>
      <c r="C9109" s="333" t="s">
        <v>0</v>
      </c>
      <c r="D9109" s="333" t="s">
        <v>27</v>
      </c>
      <c r="E9109" s="335" t="s">
        <v>28</v>
      </c>
      <c r="F9109" s="337" t="s">
        <v>29</v>
      </c>
      <c r="G9109" s="337" t="s">
        <v>30</v>
      </c>
    </row>
    <row r="9110" spans="1:123" s="97" customFormat="1" ht="24" customHeight="1" x14ac:dyDescent="0.2">
      <c r="A9110" s="102" t="s">
        <v>508</v>
      </c>
      <c r="B9110" s="102" t="s">
        <v>509</v>
      </c>
      <c r="C9110" s="334"/>
      <c r="D9110" s="334"/>
      <c r="E9110" s="336"/>
      <c r="F9110" s="338"/>
      <c r="G9110" s="338"/>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284"/>
      <c r="B9111" s="103"/>
      <c r="C9111" s="143" t="s">
        <v>604</v>
      </c>
      <c r="D9111" s="104"/>
      <c r="E9111" s="105"/>
      <c r="F9111" s="106"/>
      <c r="G9111" s="285"/>
    </row>
    <row r="9112" spans="1:123" s="229" customFormat="1" ht="24" customHeight="1" x14ac:dyDescent="0.2">
      <c r="A9112" s="224" t="str">
        <f t="shared" ref="A9112:A9125" si="2731">IFERROR(VLOOKUP(C9112,Tabla_Insumos,4,FALSE),"")</f>
        <v/>
      </c>
      <c r="B9112" s="222" t="str">
        <f>IFERROR(VLOOKUP(C9112,Tabla_Insumos,5,FALSE),"")</f>
        <v/>
      </c>
      <c r="C9112" s="223"/>
      <c r="D9112" s="224" t="str">
        <f t="shared" ref="D9112:D9125" si="2732">IFERROR(VLOOKUP(C9112,Tabla_Insumos,2,FALSE),"")</f>
        <v/>
      </c>
      <c r="E9112" s="225"/>
      <c r="F9112" s="226">
        <f t="shared" ref="F9112:F9125" si="2733">IFERROR(VLOOKUP(C9112,Tabla_Insumos,3,FALSE),0)</f>
        <v>0</v>
      </c>
      <c r="G9112" s="286">
        <f>ROUND(E9112*F9112,2)</f>
        <v>0</v>
      </c>
    </row>
    <row r="9113" spans="1:123" s="229" customFormat="1" ht="24" customHeight="1" x14ac:dyDescent="0.2">
      <c r="A9113" s="224" t="str">
        <f t="shared" si="2731"/>
        <v/>
      </c>
      <c r="B9113" s="222" t="str">
        <f t="shared" ref="B9113:B9125" si="2734">IFERROR(VLOOKUP(C9113,Tabla_Insumos,5,FALSE),"")</f>
        <v/>
      </c>
      <c r="C9113" s="223"/>
      <c r="D9113" s="224" t="str">
        <f t="shared" si="2732"/>
        <v/>
      </c>
      <c r="E9113" s="225"/>
      <c r="F9113" s="226">
        <f t="shared" si="2733"/>
        <v>0</v>
      </c>
      <c r="G9113" s="286">
        <f t="shared" ref="G9113:G9125" si="2735">ROUND(E9113*F9113,2)</f>
        <v>0</v>
      </c>
    </row>
    <row r="9114" spans="1:123" s="229" customFormat="1" ht="24" customHeight="1" x14ac:dyDescent="0.2">
      <c r="A9114" s="224" t="str">
        <f t="shared" si="2731"/>
        <v/>
      </c>
      <c r="B9114" s="222" t="str">
        <f t="shared" si="2734"/>
        <v/>
      </c>
      <c r="C9114" s="223"/>
      <c r="D9114" s="224" t="str">
        <f t="shared" si="2732"/>
        <v/>
      </c>
      <c r="E9114" s="225"/>
      <c r="F9114" s="226">
        <f t="shared" si="2733"/>
        <v>0</v>
      </c>
      <c r="G9114" s="286">
        <f t="shared" si="2735"/>
        <v>0</v>
      </c>
    </row>
    <row r="9115" spans="1:123" s="229" customFormat="1" ht="24" customHeight="1" x14ac:dyDescent="0.2">
      <c r="A9115" s="224" t="str">
        <f t="shared" si="2731"/>
        <v/>
      </c>
      <c r="B9115" s="222" t="str">
        <f t="shared" si="2734"/>
        <v/>
      </c>
      <c r="C9115" s="223"/>
      <c r="D9115" s="224" t="str">
        <f t="shared" si="2732"/>
        <v/>
      </c>
      <c r="E9115" s="225"/>
      <c r="F9115" s="226">
        <f t="shared" si="2733"/>
        <v>0</v>
      </c>
      <c r="G9115" s="286">
        <f t="shared" si="2735"/>
        <v>0</v>
      </c>
    </row>
    <row r="9116" spans="1:123" s="229" customFormat="1" ht="24" customHeight="1" x14ac:dyDescent="0.2">
      <c r="A9116" s="224" t="str">
        <f t="shared" si="2731"/>
        <v/>
      </c>
      <c r="B9116" s="222" t="str">
        <f t="shared" si="2734"/>
        <v/>
      </c>
      <c r="C9116" s="223"/>
      <c r="D9116" s="224" t="str">
        <f t="shared" si="2732"/>
        <v/>
      </c>
      <c r="E9116" s="225"/>
      <c r="F9116" s="226">
        <f t="shared" si="2733"/>
        <v>0</v>
      </c>
      <c r="G9116" s="286">
        <f t="shared" si="2735"/>
        <v>0</v>
      </c>
    </row>
    <row r="9117" spans="1:123" s="229" customFormat="1" ht="24" customHeight="1" x14ac:dyDescent="0.2">
      <c r="A9117" s="224" t="str">
        <f t="shared" si="2731"/>
        <v/>
      </c>
      <c r="B9117" s="222" t="str">
        <f t="shared" si="2734"/>
        <v/>
      </c>
      <c r="C9117" s="223"/>
      <c r="D9117" s="224" t="str">
        <f t="shared" si="2732"/>
        <v/>
      </c>
      <c r="E9117" s="225"/>
      <c r="F9117" s="226">
        <f t="shared" si="2733"/>
        <v>0</v>
      </c>
      <c r="G9117" s="286">
        <f t="shared" si="2735"/>
        <v>0</v>
      </c>
    </row>
    <row r="9118" spans="1:123" s="229" customFormat="1" ht="24" customHeight="1" x14ac:dyDescent="0.2">
      <c r="A9118" s="224" t="str">
        <f t="shared" si="2731"/>
        <v/>
      </c>
      <c r="B9118" s="222" t="str">
        <f t="shared" si="2734"/>
        <v/>
      </c>
      <c r="C9118" s="223"/>
      <c r="D9118" s="224" t="str">
        <f t="shared" si="2732"/>
        <v/>
      </c>
      <c r="E9118" s="225"/>
      <c r="F9118" s="226">
        <f t="shared" si="2733"/>
        <v>0</v>
      </c>
      <c r="G9118" s="286">
        <f t="shared" si="2735"/>
        <v>0</v>
      </c>
    </row>
    <row r="9119" spans="1:123" s="229" customFormat="1" ht="24" customHeight="1" x14ac:dyDescent="0.2">
      <c r="A9119" s="224" t="str">
        <f t="shared" si="2731"/>
        <v/>
      </c>
      <c r="B9119" s="222" t="str">
        <f t="shared" si="2734"/>
        <v/>
      </c>
      <c r="C9119" s="223"/>
      <c r="D9119" s="224" t="str">
        <f t="shared" si="2732"/>
        <v/>
      </c>
      <c r="E9119" s="225"/>
      <c r="F9119" s="226">
        <f t="shared" si="2733"/>
        <v>0</v>
      </c>
      <c r="G9119" s="286">
        <f t="shared" si="2735"/>
        <v>0</v>
      </c>
    </row>
    <row r="9120" spans="1:123" s="229" customFormat="1" ht="24" customHeight="1" x14ac:dyDescent="0.2">
      <c r="A9120" s="224" t="str">
        <f t="shared" si="2731"/>
        <v/>
      </c>
      <c r="B9120" s="222" t="str">
        <f t="shared" si="2734"/>
        <v/>
      </c>
      <c r="C9120" s="223"/>
      <c r="D9120" s="224" t="str">
        <f t="shared" si="2732"/>
        <v/>
      </c>
      <c r="E9120" s="225"/>
      <c r="F9120" s="226">
        <f t="shared" si="2733"/>
        <v>0</v>
      </c>
      <c r="G9120" s="286">
        <f t="shared" si="2735"/>
        <v>0</v>
      </c>
    </row>
    <row r="9121" spans="1:7" s="229" customFormat="1" ht="24" customHeight="1" x14ac:dyDescent="0.2">
      <c r="A9121" s="224" t="str">
        <f t="shared" si="2731"/>
        <v/>
      </c>
      <c r="B9121" s="222" t="str">
        <f t="shared" si="2734"/>
        <v/>
      </c>
      <c r="C9121" s="223"/>
      <c r="D9121" s="224" t="str">
        <f t="shared" si="2732"/>
        <v/>
      </c>
      <c r="E9121" s="225"/>
      <c r="F9121" s="226">
        <f t="shared" si="2733"/>
        <v>0</v>
      </c>
      <c r="G9121" s="286">
        <f t="shared" si="2735"/>
        <v>0</v>
      </c>
    </row>
    <row r="9122" spans="1:7" s="229" customFormat="1" ht="24" customHeight="1" x14ac:dyDescent="0.2">
      <c r="A9122" s="224" t="str">
        <f t="shared" si="2731"/>
        <v/>
      </c>
      <c r="B9122" s="222" t="str">
        <f t="shared" si="2734"/>
        <v/>
      </c>
      <c r="C9122" s="223"/>
      <c r="D9122" s="224" t="str">
        <f t="shared" si="2732"/>
        <v/>
      </c>
      <c r="E9122" s="225"/>
      <c r="F9122" s="226">
        <f t="shared" si="2733"/>
        <v>0</v>
      </c>
      <c r="G9122" s="286">
        <f t="shared" si="2735"/>
        <v>0</v>
      </c>
    </row>
    <row r="9123" spans="1:7" s="229" customFormat="1" ht="24" customHeight="1" x14ac:dyDescent="0.2">
      <c r="A9123" s="224" t="str">
        <f t="shared" si="2731"/>
        <v/>
      </c>
      <c r="B9123" s="222" t="str">
        <f t="shared" si="2734"/>
        <v/>
      </c>
      <c r="C9123" s="223"/>
      <c r="D9123" s="224" t="str">
        <f t="shared" si="2732"/>
        <v/>
      </c>
      <c r="E9123" s="225"/>
      <c r="F9123" s="226">
        <f t="shared" si="2733"/>
        <v>0</v>
      </c>
      <c r="G9123" s="286">
        <f t="shared" si="2735"/>
        <v>0</v>
      </c>
    </row>
    <row r="9124" spans="1:7" s="229" customFormat="1" ht="24" customHeight="1" x14ac:dyDescent="0.2">
      <c r="A9124" s="224" t="str">
        <f t="shared" si="2731"/>
        <v/>
      </c>
      <c r="B9124" s="222" t="str">
        <f t="shared" si="2734"/>
        <v/>
      </c>
      <c r="C9124" s="223"/>
      <c r="D9124" s="224" t="str">
        <f t="shared" si="2732"/>
        <v/>
      </c>
      <c r="E9124" s="225"/>
      <c r="F9124" s="226">
        <f t="shared" si="2733"/>
        <v>0</v>
      </c>
      <c r="G9124" s="286">
        <f t="shared" si="2735"/>
        <v>0</v>
      </c>
    </row>
    <row r="9125" spans="1:7" s="229" customFormat="1" ht="24" customHeight="1" x14ac:dyDescent="0.2">
      <c r="A9125" s="224" t="str">
        <f t="shared" si="2731"/>
        <v/>
      </c>
      <c r="B9125" s="222" t="str">
        <f t="shared" si="2734"/>
        <v/>
      </c>
      <c r="C9125" s="223"/>
      <c r="D9125" s="224" t="str">
        <f t="shared" si="2732"/>
        <v/>
      </c>
      <c r="E9125" s="225"/>
      <c r="F9125" s="227">
        <f t="shared" si="2733"/>
        <v>0</v>
      </c>
      <c r="G9125" s="286">
        <f t="shared" si="2735"/>
        <v>0</v>
      </c>
    </row>
    <row r="9126" spans="1:7" ht="24" customHeight="1" x14ac:dyDescent="0.2">
      <c r="A9126" s="287"/>
      <c r="D9126" s="97"/>
      <c r="E9126" s="98"/>
      <c r="F9126" s="273" t="s">
        <v>31</v>
      </c>
      <c r="G9126" s="288">
        <f>SUBTOTAL(9,G9112:G9125)</f>
        <v>0</v>
      </c>
    </row>
    <row r="9127" spans="1:7" ht="24" customHeight="1" x14ac:dyDescent="0.2">
      <c r="A9127" s="287"/>
      <c r="C9127" s="107" t="s">
        <v>605</v>
      </c>
      <c r="D9127" s="97"/>
      <c r="E9127" s="98"/>
      <c r="G9127" s="289"/>
    </row>
    <row r="9128" spans="1:7" s="229" customFormat="1" ht="24" customHeight="1" x14ac:dyDescent="0.2">
      <c r="A9128" s="224" t="str">
        <f t="shared" ref="A9128:A9135" si="2736">IFERROR(VLOOKUP(C9128,Tabla_Insumos,4,FALSE),"")</f>
        <v/>
      </c>
      <c r="B9128" s="222">
        <f t="shared" ref="B9128:B9135" si="2737">IFERROR(VLOOKUP(A9128,Tabla_Indices,5,FALSE),"")</f>
        <v>0</v>
      </c>
      <c r="C9128" s="223"/>
      <c r="D9128" s="224" t="str">
        <f t="shared" ref="D9128:D9135" si="2738">IFERROR(VLOOKUP(C9128,Tabla_Insumos,2,FALSE),"")</f>
        <v/>
      </c>
      <c r="E9128" s="225"/>
      <c r="F9128" s="228">
        <f t="shared" ref="F9128:F9135" si="2739">IFERROR(VLOOKUP(C9128,Tabla_Insumos,3,FALSE),0)</f>
        <v>0</v>
      </c>
      <c r="G9128" s="286">
        <f>ROUND(E9128*F9128,2)</f>
        <v>0</v>
      </c>
    </row>
    <row r="9129" spans="1:7" s="229" customFormat="1" ht="24" customHeight="1" x14ac:dyDescent="0.2">
      <c r="A9129" s="224" t="str">
        <f t="shared" si="2736"/>
        <v/>
      </c>
      <c r="B9129" s="222">
        <f t="shared" si="2737"/>
        <v>0</v>
      </c>
      <c r="C9129" s="223"/>
      <c r="D9129" s="224" t="str">
        <f t="shared" si="2738"/>
        <v/>
      </c>
      <c r="E9129" s="225"/>
      <c r="F9129" s="228">
        <f t="shared" si="2739"/>
        <v>0</v>
      </c>
      <c r="G9129" s="286">
        <f>ROUND(E9129*F9129,2)</f>
        <v>0</v>
      </c>
    </row>
    <row r="9130" spans="1:7" s="229" customFormat="1" ht="24" customHeight="1" x14ac:dyDescent="0.2">
      <c r="A9130" s="224" t="str">
        <f t="shared" si="2736"/>
        <v/>
      </c>
      <c r="B9130" s="222">
        <f t="shared" si="2737"/>
        <v>0</v>
      </c>
      <c r="C9130" s="223"/>
      <c r="D9130" s="224" t="str">
        <f t="shared" si="2738"/>
        <v/>
      </c>
      <c r="E9130" s="225"/>
      <c r="F9130" s="228">
        <f t="shared" si="2739"/>
        <v>0</v>
      </c>
      <c r="G9130" s="286">
        <f t="shared" ref="G9130:G9135" si="2740">ROUND(E9130*F9130,2)</f>
        <v>0</v>
      </c>
    </row>
    <row r="9131" spans="1:7" s="229" customFormat="1" ht="24" customHeight="1" x14ac:dyDescent="0.2">
      <c r="A9131" s="224" t="str">
        <f t="shared" si="2736"/>
        <v/>
      </c>
      <c r="B9131" s="222">
        <f t="shared" si="2737"/>
        <v>0</v>
      </c>
      <c r="C9131" s="223"/>
      <c r="D9131" s="224" t="str">
        <f t="shared" si="2738"/>
        <v/>
      </c>
      <c r="E9131" s="225"/>
      <c r="F9131" s="228">
        <f t="shared" si="2739"/>
        <v>0</v>
      </c>
      <c r="G9131" s="286">
        <f t="shared" si="2740"/>
        <v>0</v>
      </c>
    </row>
    <row r="9132" spans="1:7" s="229" customFormat="1" ht="24" customHeight="1" x14ac:dyDescent="0.2">
      <c r="A9132" s="224" t="str">
        <f t="shared" si="2736"/>
        <v/>
      </c>
      <c r="B9132" s="222">
        <f t="shared" si="2737"/>
        <v>0</v>
      </c>
      <c r="C9132" s="223"/>
      <c r="D9132" s="224" t="str">
        <f t="shared" si="2738"/>
        <v/>
      </c>
      <c r="E9132" s="225"/>
      <c r="F9132" s="226">
        <f t="shared" si="2739"/>
        <v>0</v>
      </c>
      <c r="G9132" s="286">
        <f t="shared" si="2740"/>
        <v>0</v>
      </c>
    </row>
    <row r="9133" spans="1:7" s="229" customFormat="1" ht="24" customHeight="1" x14ac:dyDescent="0.2">
      <c r="A9133" s="224" t="str">
        <f t="shared" si="2736"/>
        <v/>
      </c>
      <c r="B9133" s="222">
        <f t="shared" si="2737"/>
        <v>0</v>
      </c>
      <c r="C9133" s="223"/>
      <c r="D9133" s="224" t="str">
        <f t="shared" si="2738"/>
        <v/>
      </c>
      <c r="E9133" s="225"/>
      <c r="F9133" s="226">
        <f t="shared" si="2739"/>
        <v>0</v>
      </c>
      <c r="G9133" s="286">
        <f t="shared" si="2740"/>
        <v>0</v>
      </c>
    </row>
    <row r="9134" spans="1:7" s="229" customFormat="1" ht="24" customHeight="1" x14ac:dyDescent="0.2">
      <c r="A9134" s="224" t="str">
        <f t="shared" si="2736"/>
        <v/>
      </c>
      <c r="B9134" s="222">
        <f t="shared" si="2737"/>
        <v>0</v>
      </c>
      <c r="C9134" s="223"/>
      <c r="D9134" s="224" t="str">
        <f t="shared" si="2738"/>
        <v/>
      </c>
      <c r="E9134" s="225"/>
      <c r="F9134" s="226">
        <f t="shared" si="2739"/>
        <v>0</v>
      </c>
      <c r="G9134" s="286">
        <f t="shared" si="2740"/>
        <v>0</v>
      </c>
    </row>
    <row r="9135" spans="1:7" s="229" customFormat="1" ht="24" customHeight="1" x14ac:dyDescent="0.2">
      <c r="A9135" s="224" t="str">
        <f t="shared" si="2736"/>
        <v/>
      </c>
      <c r="B9135" s="222">
        <f t="shared" si="2737"/>
        <v>0</v>
      </c>
      <c r="C9135" s="223"/>
      <c r="D9135" s="224" t="str">
        <f t="shared" si="2738"/>
        <v/>
      </c>
      <c r="E9135" s="225"/>
      <c r="F9135" s="226">
        <f t="shared" si="2739"/>
        <v>0</v>
      </c>
      <c r="G9135" s="286">
        <f t="shared" si="2740"/>
        <v>0</v>
      </c>
    </row>
    <row r="9136" spans="1:7" ht="24" customHeight="1" x14ac:dyDescent="0.2">
      <c r="A9136" s="287"/>
      <c r="D9136" s="97"/>
      <c r="E9136" s="98"/>
      <c r="F9136" s="273" t="s">
        <v>32</v>
      </c>
      <c r="G9136" s="288">
        <f>SUBTOTAL(9,G9128:G9135)</f>
        <v>0</v>
      </c>
    </row>
    <row r="9137" spans="1:7" ht="24" customHeight="1" x14ac:dyDescent="0.2">
      <c r="A9137" s="287"/>
      <c r="C9137" s="107" t="s">
        <v>606</v>
      </c>
      <c r="D9137" s="97"/>
      <c r="E9137" s="98"/>
      <c r="G9137" s="289"/>
    </row>
    <row r="9138" spans="1:7" s="229" customFormat="1" ht="24" customHeight="1" x14ac:dyDescent="0.2">
      <c r="A9138" s="224" t="str">
        <f t="shared" ref="A9138:A9146" si="2741">IFERROR(VLOOKUP(C9138,Tabla_Insumos,4,FALSE),"")</f>
        <v/>
      </c>
      <c r="B9138" s="222" t="str">
        <f t="shared" ref="B9138:B9146" si="2742">IFERROR(VLOOKUP(C9138,Tabla_Insumos,5,FALSE),"")</f>
        <v/>
      </c>
      <c r="C9138" s="223"/>
      <c r="D9138" s="224" t="str">
        <f t="shared" ref="D9138:D9146" si="2743">IFERROR(VLOOKUP(C9138,Tabla_Insumos,2,FALSE),"")</f>
        <v/>
      </c>
      <c r="E9138" s="225"/>
      <c r="F9138" s="226">
        <f t="shared" ref="F9138:F9146" si="2744">IFERROR(VLOOKUP(C9138,Tabla_Insumos,3,FALSE),0)</f>
        <v>0</v>
      </c>
      <c r="G9138" s="286">
        <f t="shared" ref="G9138:G9146" si="2745">ROUND(E9138*F9138,2)</f>
        <v>0</v>
      </c>
    </row>
    <row r="9139" spans="1:7" s="229" customFormat="1" ht="24" customHeight="1" x14ac:dyDescent="0.2">
      <c r="A9139" s="224" t="str">
        <f t="shared" si="2741"/>
        <v/>
      </c>
      <c r="B9139" s="222" t="str">
        <f t="shared" si="2742"/>
        <v/>
      </c>
      <c r="C9139" s="223"/>
      <c r="D9139" s="224" t="str">
        <f t="shared" si="2743"/>
        <v/>
      </c>
      <c r="E9139" s="225"/>
      <c r="F9139" s="226">
        <f t="shared" si="2744"/>
        <v>0</v>
      </c>
      <c r="G9139" s="286">
        <f t="shared" si="2745"/>
        <v>0</v>
      </c>
    </row>
    <row r="9140" spans="1:7" s="229" customFormat="1" ht="24" customHeight="1" x14ac:dyDescent="0.2">
      <c r="A9140" s="224" t="str">
        <f t="shared" si="2741"/>
        <v/>
      </c>
      <c r="B9140" s="222" t="str">
        <f t="shared" si="2742"/>
        <v/>
      </c>
      <c r="C9140" s="223"/>
      <c r="D9140" s="224" t="str">
        <f t="shared" si="2743"/>
        <v/>
      </c>
      <c r="E9140" s="225"/>
      <c r="F9140" s="226">
        <f t="shared" si="2744"/>
        <v>0</v>
      </c>
      <c r="G9140" s="286">
        <f t="shared" si="2745"/>
        <v>0</v>
      </c>
    </row>
    <row r="9141" spans="1:7" s="229" customFormat="1" ht="24" customHeight="1" x14ac:dyDescent="0.2">
      <c r="A9141" s="224" t="str">
        <f t="shared" si="2741"/>
        <v/>
      </c>
      <c r="B9141" s="222" t="str">
        <f t="shared" si="2742"/>
        <v/>
      </c>
      <c r="C9141" s="223"/>
      <c r="D9141" s="224" t="str">
        <f t="shared" si="2743"/>
        <v/>
      </c>
      <c r="E9141" s="225"/>
      <c r="F9141" s="226">
        <f t="shared" si="2744"/>
        <v>0</v>
      </c>
      <c r="G9141" s="286">
        <f t="shared" si="2745"/>
        <v>0</v>
      </c>
    </row>
    <row r="9142" spans="1:7" s="229" customFormat="1" ht="24" customHeight="1" x14ac:dyDescent="0.2">
      <c r="A9142" s="224" t="str">
        <f t="shared" si="2741"/>
        <v/>
      </c>
      <c r="B9142" s="222" t="str">
        <f t="shared" si="2742"/>
        <v/>
      </c>
      <c r="C9142" s="223"/>
      <c r="D9142" s="224" t="str">
        <f t="shared" si="2743"/>
        <v/>
      </c>
      <c r="E9142" s="225"/>
      <c r="F9142" s="226">
        <f t="shared" si="2744"/>
        <v>0</v>
      </c>
      <c r="G9142" s="286">
        <f t="shared" si="2745"/>
        <v>0</v>
      </c>
    </row>
    <row r="9143" spans="1:7" s="229" customFormat="1" ht="24" customHeight="1" x14ac:dyDescent="0.2">
      <c r="A9143" s="224" t="str">
        <f t="shared" si="2741"/>
        <v/>
      </c>
      <c r="B9143" s="222" t="str">
        <f t="shared" si="2742"/>
        <v/>
      </c>
      <c r="C9143" s="223"/>
      <c r="D9143" s="224" t="str">
        <f t="shared" si="2743"/>
        <v/>
      </c>
      <c r="E9143" s="225"/>
      <c r="F9143" s="226">
        <f t="shared" si="2744"/>
        <v>0</v>
      </c>
      <c r="G9143" s="286">
        <f t="shared" si="2745"/>
        <v>0</v>
      </c>
    </row>
    <row r="9144" spans="1:7" s="229" customFormat="1" ht="24" customHeight="1" x14ac:dyDescent="0.2">
      <c r="A9144" s="224" t="str">
        <f t="shared" si="2741"/>
        <v/>
      </c>
      <c r="B9144" s="222" t="str">
        <f t="shared" si="2742"/>
        <v/>
      </c>
      <c r="C9144" s="223"/>
      <c r="D9144" s="224" t="str">
        <f t="shared" si="2743"/>
        <v/>
      </c>
      <c r="E9144" s="225"/>
      <c r="F9144" s="226">
        <f t="shared" si="2744"/>
        <v>0</v>
      </c>
      <c r="G9144" s="286">
        <f t="shared" si="2745"/>
        <v>0</v>
      </c>
    </row>
    <row r="9145" spans="1:7" s="229" customFormat="1" ht="24" customHeight="1" x14ac:dyDescent="0.2">
      <c r="A9145" s="224" t="str">
        <f t="shared" si="2741"/>
        <v/>
      </c>
      <c r="B9145" s="222" t="str">
        <f t="shared" si="2742"/>
        <v/>
      </c>
      <c r="C9145" s="223"/>
      <c r="D9145" s="224" t="str">
        <f t="shared" si="2743"/>
        <v/>
      </c>
      <c r="E9145" s="225"/>
      <c r="F9145" s="226">
        <f t="shared" si="2744"/>
        <v>0</v>
      </c>
      <c r="G9145" s="286">
        <f t="shared" si="2745"/>
        <v>0</v>
      </c>
    </row>
    <row r="9146" spans="1:7" s="229" customFormat="1" ht="24" customHeight="1" x14ac:dyDescent="0.2">
      <c r="A9146" s="224" t="str">
        <f t="shared" si="2741"/>
        <v/>
      </c>
      <c r="B9146" s="222" t="str">
        <f t="shared" si="2742"/>
        <v/>
      </c>
      <c r="C9146" s="223"/>
      <c r="D9146" s="224" t="str">
        <f t="shared" si="2743"/>
        <v/>
      </c>
      <c r="E9146" s="225"/>
      <c r="F9146" s="226">
        <f t="shared" si="2744"/>
        <v>0</v>
      </c>
      <c r="G9146" s="286">
        <f t="shared" si="2745"/>
        <v>0</v>
      </c>
    </row>
    <row r="9147" spans="1:7" ht="24" customHeight="1" x14ac:dyDescent="0.2">
      <c r="A9147" s="290"/>
      <c r="B9147" s="97"/>
      <c r="D9147" s="97"/>
      <c r="E9147" s="98"/>
      <c r="F9147" s="273" t="s">
        <v>33</v>
      </c>
      <c r="G9147" s="288">
        <f>SUBTOTAL(9,G9138:G9146)</f>
        <v>0</v>
      </c>
    </row>
    <row r="9148" spans="1:7" ht="24" customHeight="1" x14ac:dyDescent="0.2">
      <c r="A9148" s="291"/>
      <c r="B9148" s="97"/>
      <c r="D9148" s="97"/>
      <c r="E9148" s="98"/>
      <c r="G9148" s="289"/>
    </row>
    <row r="9149" spans="1:7" ht="24" customHeight="1" x14ac:dyDescent="0.2">
      <c r="A9149" s="292" t="str">
        <f>B9107</f>
        <v/>
      </c>
      <c r="B9149" s="293" t="str">
        <f>C9107</f>
        <v/>
      </c>
      <c r="C9149" s="104"/>
      <c r="D9149" s="104" t="s">
        <v>34</v>
      </c>
      <c r="E9149" s="105"/>
      <c r="F9149" s="295" t="s">
        <v>35</v>
      </c>
      <c r="G9149" s="294">
        <f>SUBTOTAL(9,G9112:G9148)</f>
        <v>0</v>
      </c>
    </row>
    <row r="9151" spans="1:7" ht="24" customHeight="1" x14ac:dyDescent="0.2">
      <c r="A9151" s="274" t="s">
        <v>37</v>
      </c>
      <c r="B9151" s="275"/>
      <c r="C9151" s="275"/>
      <c r="D9151" s="275"/>
      <c r="E9151" s="275"/>
      <c r="F9151" s="275"/>
      <c r="G9151" s="276"/>
    </row>
    <row r="9152" spans="1:7" ht="24" customHeight="1" x14ac:dyDescent="0.2">
      <c r="A9152" s="277" t="s">
        <v>602</v>
      </c>
      <c r="B9152" s="93" t="str">
        <f>Comitente</f>
        <v>DIRECCION PROVINCIAL DE ESPACIOS VERDES</v>
      </c>
      <c r="C9152" s="89"/>
      <c r="D9152" s="94"/>
      <c r="E9152" s="94"/>
      <c r="F9152" s="95"/>
      <c r="G9152" s="278"/>
    </row>
    <row r="9153" spans="1:123" ht="24" customHeight="1" x14ac:dyDescent="0.2">
      <c r="A9153" s="277" t="s">
        <v>603</v>
      </c>
      <c r="B9153" s="93">
        <f>Contratista</f>
        <v>0</v>
      </c>
      <c r="C9153" s="90"/>
      <c r="D9153" s="90"/>
      <c r="E9153" s="90"/>
      <c r="F9153" s="96"/>
      <c r="G9153" s="279"/>
    </row>
    <row r="9154" spans="1:123" ht="24" customHeight="1" x14ac:dyDescent="0.2">
      <c r="A9154" s="277" t="s">
        <v>24</v>
      </c>
      <c r="B9154" s="93" t="str">
        <f>Obra</f>
        <v>MANTENIMIENTO DEL ÁREA VERDE Y SISITEMA DE RIEGO DEL 
PARQUE BELGRANO E INFINITO POR DESCUBRIR - RENGLON 3</v>
      </c>
      <c r="C9154" s="90"/>
      <c r="D9154" s="90"/>
      <c r="E9154" s="90"/>
      <c r="F9154" s="96" t="s">
        <v>38</v>
      </c>
      <c r="G9154" s="280">
        <f>Fecha_Base</f>
        <v>44908</v>
      </c>
    </row>
    <row r="9155" spans="1:123" ht="24" customHeight="1" x14ac:dyDescent="0.2">
      <c r="A9155" s="281" t="s">
        <v>601</v>
      </c>
      <c r="B9155" s="91" t="str">
        <f>Ubicación</f>
        <v>CAPITAL</v>
      </c>
      <c r="C9155" s="91"/>
      <c r="D9155" s="97"/>
      <c r="E9155" s="98"/>
      <c r="G9155" s="282"/>
    </row>
    <row r="9156" spans="1:123" ht="24" customHeight="1" x14ac:dyDescent="0.2">
      <c r="A9156" s="281" t="s">
        <v>39</v>
      </c>
      <c r="B9156" s="100" t="str">
        <f>IFERROR(VALUE(LEFT(B9157,FIND(".",B9157)-1)),"")</f>
        <v/>
      </c>
      <c r="C9156" s="92" t="str">
        <f>IFERROR(VLOOKUP(B9156,Tabla_CyP,2,FALSE),"")</f>
        <v/>
      </c>
      <c r="E9156" s="98"/>
      <c r="G9156" s="282"/>
    </row>
    <row r="9157" spans="1:123" ht="24" customHeight="1" x14ac:dyDescent="0.2">
      <c r="A9157" s="281" t="s">
        <v>25</v>
      </c>
      <c r="B9157" s="101" t="str">
        <f>IFERROR(VLOOKUP(COUNTIF($A$1:A9157,"ANALISIS DE PRECIOS"),Tabla_NumeroItem,2,FALSE),"")</f>
        <v/>
      </c>
      <c r="C9157" s="92" t="str">
        <f>IFERROR(VLOOKUP(B9157,Tabla_CyP,2,FALSE),"")</f>
        <v/>
      </c>
      <c r="D9157" s="97"/>
      <c r="E9157" s="98"/>
      <c r="F9157" s="96" t="s">
        <v>26</v>
      </c>
      <c r="G9157" s="283" t="str">
        <f>IFERROR(VLOOKUP(B9157,Tabla_CyP,4,FALSE),"")</f>
        <v/>
      </c>
    </row>
    <row r="9158" spans="1:123" ht="24" customHeight="1" x14ac:dyDescent="0.2">
      <c r="A9158" s="281"/>
      <c r="B9158" s="91"/>
      <c r="D9158" s="97"/>
      <c r="E9158" s="98"/>
      <c r="G9158" s="282"/>
    </row>
    <row r="9159" spans="1:123" ht="24" customHeight="1" x14ac:dyDescent="0.2">
      <c r="A9159" s="331" t="s">
        <v>507</v>
      </c>
      <c r="B9159" s="332"/>
      <c r="C9159" s="333" t="s">
        <v>0</v>
      </c>
      <c r="D9159" s="333" t="s">
        <v>27</v>
      </c>
      <c r="E9159" s="335" t="s">
        <v>28</v>
      </c>
      <c r="F9159" s="337" t="s">
        <v>29</v>
      </c>
      <c r="G9159" s="337" t="s">
        <v>30</v>
      </c>
    </row>
    <row r="9160" spans="1:123" s="97" customFormat="1" ht="24" customHeight="1" x14ac:dyDescent="0.2">
      <c r="A9160" s="102" t="s">
        <v>508</v>
      </c>
      <c r="B9160" s="102" t="s">
        <v>509</v>
      </c>
      <c r="C9160" s="334"/>
      <c r="D9160" s="334"/>
      <c r="E9160" s="336"/>
      <c r="F9160" s="338"/>
      <c r="G9160" s="338"/>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284"/>
      <c r="B9161" s="103"/>
      <c r="C9161" s="143" t="s">
        <v>604</v>
      </c>
      <c r="D9161" s="104"/>
      <c r="E9161" s="105"/>
      <c r="F9161" s="106"/>
      <c r="G9161" s="285"/>
    </row>
    <row r="9162" spans="1:123" s="229" customFormat="1" ht="24" customHeight="1" x14ac:dyDescent="0.2">
      <c r="A9162" s="224" t="str">
        <f t="shared" ref="A9162:A9175" si="2746">IFERROR(VLOOKUP(C9162,Tabla_Insumos,4,FALSE),"")</f>
        <v/>
      </c>
      <c r="B9162" s="222" t="str">
        <f>IFERROR(VLOOKUP(C9162,Tabla_Insumos,5,FALSE),"")</f>
        <v/>
      </c>
      <c r="C9162" s="223"/>
      <c r="D9162" s="224" t="str">
        <f t="shared" ref="D9162:D9175" si="2747">IFERROR(VLOOKUP(C9162,Tabla_Insumos,2,FALSE),"")</f>
        <v/>
      </c>
      <c r="E9162" s="225"/>
      <c r="F9162" s="226">
        <f t="shared" ref="F9162:F9175" si="2748">IFERROR(VLOOKUP(C9162,Tabla_Insumos,3,FALSE),0)</f>
        <v>0</v>
      </c>
      <c r="G9162" s="286">
        <f>ROUND(E9162*F9162,2)</f>
        <v>0</v>
      </c>
    </row>
    <row r="9163" spans="1:123" s="229" customFormat="1" ht="24" customHeight="1" x14ac:dyDescent="0.2">
      <c r="A9163" s="224" t="str">
        <f t="shared" si="2746"/>
        <v/>
      </c>
      <c r="B9163" s="222" t="str">
        <f t="shared" ref="B9163:B9175" si="2749">IFERROR(VLOOKUP(C9163,Tabla_Insumos,5,FALSE),"")</f>
        <v/>
      </c>
      <c r="C9163" s="223"/>
      <c r="D9163" s="224" t="str">
        <f t="shared" si="2747"/>
        <v/>
      </c>
      <c r="E9163" s="225"/>
      <c r="F9163" s="226">
        <f t="shared" si="2748"/>
        <v>0</v>
      </c>
      <c r="G9163" s="286">
        <f t="shared" ref="G9163:G9175" si="2750">ROUND(E9163*F9163,2)</f>
        <v>0</v>
      </c>
    </row>
    <row r="9164" spans="1:123" s="229" customFormat="1" ht="24" customHeight="1" x14ac:dyDescent="0.2">
      <c r="A9164" s="224" t="str">
        <f t="shared" si="2746"/>
        <v/>
      </c>
      <c r="B9164" s="222" t="str">
        <f t="shared" si="2749"/>
        <v/>
      </c>
      <c r="C9164" s="223"/>
      <c r="D9164" s="224" t="str">
        <f t="shared" si="2747"/>
        <v/>
      </c>
      <c r="E9164" s="225"/>
      <c r="F9164" s="226">
        <f t="shared" si="2748"/>
        <v>0</v>
      </c>
      <c r="G9164" s="286">
        <f t="shared" si="2750"/>
        <v>0</v>
      </c>
    </row>
    <row r="9165" spans="1:123" s="229" customFormat="1" ht="24" customHeight="1" x14ac:dyDescent="0.2">
      <c r="A9165" s="224" t="str">
        <f t="shared" si="2746"/>
        <v/>
      </c>
      <c r="B9165" s="222" t="str">
        <f t="shared" si="2749"/>
        <v/>
      </c>
      <c r="C9165" s="223"/>
      <c r="D9165" s="224" t="str">
        <f t="shared" si="2747"/>
        <v/>
      </c>
      <c r="E9165" s="225"/>
      <c r="F9165" s="226">
        <f t="shared" si="2748"/>
        <v>0</v>
      </c>
      <c r="G9165" s="286">
        <f t="shared" si="2750"/>
        <v>0</v>
      </c>
    </row>
    <row r="9166" spans="1:123" s="229" customFormat="1" ht="24" customHeight="1" x14ac:dyDescent="0.2">
      <c r="A9166" s="224" t="str">
        <f t="shared" si="2746"/>
        <v/>
      </c>
      <c r="B9166" s="222" t="str">
        <f t="shared" si="2749"/>
        <v/>
      </c>
      <c r="C9166" s="223"/>
      <c r="D9166" s="224" t="str">
        <f t="shared" si="2747"/>
        <v/>
      </c>
      <c r="E9166" s="225"/>
      <c r="F9166" s="226">
        <f t="shared" si="2748"/>
        <v>0</v>
      </c>
      <c r="G9166" s="286">
        <f t="shared" si="2750"/>
        <v>0</v>
      </c>
    </row>
    <row r="9167" spans="1:123" s="229" customFormat="1" ht="24" customHeight="1" x14ac:dyDescent="0.2">
      <c r="A9167" s="224" t="str">
        <f t="shared" si="2746"/>
        <v/>
      </c>
      <c r="B9167" s="222" t="str">
        <f t="shared" si="2749"/>
        <v/>
      </c>
      <c r="C9167" s="223"/>
      <c r="D9167" s="224" t="str">
        <f t="shared" si="2747"/>
        <v/>
      </c>
      <c r="E9167" s="225"/>
      <c r="F9167" s="226">
        <f t="shared" si="2748"/>
        <v>0</v>
      </c>
      <c r="G9167" s="286">
        <f t="shared" si="2750"/>
        <v>0</v>
      </c>
    </row>
    <row r="9168" spans="1:123" s="229" customFormat="1" ht="24" customHeight="1" x14ac:dyDescent="0.2">
      <c r="A9168" s="224" t="str">
        <f t="shared" si="2746"/>
        <v/>
      </c>
      <c r="B9168" s="222" t="str">
        <f t="shared" si="2749"/>
        <v/>
      </c>
      <c r="C9168" s="223"/>
      <c r="D9168" s="224" t="str">
        <f t="shared" si="2747"/>
        <v/>
      </c>
      <c r="E9168" s="225"/>
      <c r="F9168" s="226">
        <f t="shared" si="2748"/>
        <v>0</v>
      </c>
      <c r="G9168" s="286">
        <f t="shared" si="2750"/>
        <v>0</v>
      </c>
    </row>
    <row r="9169" spans="1:7" s="229" customFormat="1" ht="24" customHeight="1" x14ac:dyDescent="0.2">
      <c r="A9169" s="224" t="str">
        <f t="shared" si="2746"/>
        <v/>
      </c>
      <c r="B9169" s="222" t="str">
        <f t="shared" si="2749"/>
        <v/>
      </c>
      <c r="C9169" s="223"/>
      <c r="D9169" s="224" t="str">
        <f t="shared" si="2747"/>
        <v/>
      </c>
      <c r="E9169" s="225"/>
      <c r="F9169" s="226">
        <f t="shared" si="2748"/>
        <v>0</v>
      </c>
      <c r="G9169" s="286">
        <f t="shared" si="2750"/>
        <v>0</v>
      </c>
    </row>
    <row r="9170" spans="1:7" s="229" customFormat="1" ht="24" customHeight="1" x14ac:dyDescent="0.2">
      <c r="A9170" s="224" t="str">
        <f t="shared" si="2746"/>
        <v/>
      </c>
      <c r="B9170" s="222" t="str">
        <f t="shared" si="2749"/>
        <v/>
      </c>
      <c r="C9170" s="223"/>
      <c r="D9170" s="224" t="str">
        <f t="shared" si="2747"/>
        <v/>
      </c>
      <c r="E9170" s="225"/>
      <c r="F9170" s="226">
        <f t="shared" si="2748"/>
        <v>0</v>
      </c>
      <c r="G9170" s="286">
        <f t="shared" si="2750"/>
        <v>0</v>
      </c>
    </row>
    <row r="9171" spans="1:7" s="229" customFormat="1" ht="24" customHeight="1" x14ac:dyDescent="0.2">
      <c r="A9171" s="224" t="str">
        <f t="shared" si="2746"/>
        <v/>
      </c>
      <c r="B9171" s="222" t="str">
        <f t="shared" si="2749"/>
        <v/>
      </c>
      <c r="C9171" s="223"/>
      <c r="D9171" s="224" t="str">
        <f t="shared" si="2747"/>
        <v/>
      </c>
      <c r="E9171" s="225"/>
      <c r="F9171" s="226">
        <f t="shared" si="2748"/>
        <v>0</v>
      </c>
      <c r="G9171" s="286">
        <f t="shared" si="2750"/>
        <v>0</v>
      </c>
    </row>
    <row r="9172" spans="1:7" s="229" customFormat="1" ht="24" customHeight="1" x14ac:dyDescent="0.2">
      <c r="A9172" s="224" t="str">
        <f t="shared" si="2746"/>
        <v/>
      </c>
      <c r="B9172" s="222" t="str">
        <f t="shared" si="2749"/>
        <v/>
      </c>
      <c r="C9172" s="223"/>
      <c r="D9172" s="224" t="str">
        <f t="shared" si="2747"/>
        <v/>
      </c>
      <c r="E9172" s="225"/>
      <c r="F9172" s="226">
        <f t="shared" si="2748"/>
        <v>0</v>
      </c>
      <c r="G9172" s="286">
        <f t="shared" si="2750"/>
        <v>0</v>
      </c>
    </row>
    <row r="9173" spans="1:7" s="229" customFormat="1" ht="24" customHeight="1" x14ac:dyDescent="0.2">
      <c r="A9173" s="224" t="str">
        <f t="shared" si="2746"/>
        <v/>
      </c>
      <c r="B9173" s="222" t="str">
        <f t="shared" si="2749"/>
        <v/>
      </c>
      <c r="C9173" s="223"/>
      <c r="D9173" s="224" t="str">
        <f t="shared" si="2747"/>
        <v/>
      </c>
      <c r="E9173" s="225"/>
      <c r="F9173" s="226">
        <f t="shared" si="2748"/>
        <v>0</v>
      </c>
      <c r="G9173" s="286">
        <f t="shared" si="2750"/>
        <v>0</v>
      </c>
    </row>
    <row r="9174" spans="1:7" s="229" customFormat="1" ht="24" customHeight="1" x14ac:dyDescent="0.2">
      <c r="A9174" s="224" t="str">
        <f t="shared" si="2746"/>
        <v/>
      </c>
      <c r="B9174" s="222" t="str">
        <f t="shared" si="2749"/>
        <v/>
      </c>
      <c r="C9174" s="223"/>
      <c r="D9174" s="224" t="str">
        <f t="shared" si="2747"/>
        <v/>
      </c>
      <c r="E9174" s="225"/>
      <c r="F9174" s="226">
        <f t="shared" si="2748"/>
        <v>0</v>
      </c>
      <c r="G9174" s="286">
        <f t="shared" si="2750"/>
        <v>0</v>
      </c>
    </row>
    <row r="9175" spans="1:7" s="229" customFormat="1" ht="24" customHeight="1" x14ac:dyDescent="0.2">
      <c r="A9175" s="224" t="str">
        <f t="shared" si="2746"/>
        <v/>
      </c>
      <c r="B9175" s="222" t="str">
        <f t="shared" si="2749"/>
        <v/>
      </c>
      <c r="C9175" s="223"/>
      <c r="D9175" s="224" t="str">
        <f t="shared" si="2747"/>
        <v/>
      </c>
      <c r="E9175" s="225"/>
      <c r="F9175" s="227">
        <f t="shared" si="2748"/>
        <v>0</v>
      </c>
      <c r="G9175" s="286">
        <f t="shared" si="2750"/>
        <v>0</v>
      </c>
    </row>
    <row r="9176" spans="1:7" ht="24" customHeight="1" x14ac:dyDescent="0.2">
      <c r="A9176" s="287"/>
      <c r="D9176" s="97"/>
      <c r="E9176" s="98"/>
      <c r="F9176" s="273" t="s">
        <v>31</v>
      </c>
      <c r="G9176" s="288">
        <f>SUBTOTAL(9,G9162:G9175)</f>
        <v>0</v>
      </c>
    </row>
    <row r="9177" spans="1:7" ht="24" customHeight="1" x14ac:dyDescent="0.2">
      <c r="A9177" s="287"/>
      <c r="C9177" s="107" t="s">
        <v>605</v>
      </c>
      <c r="D9177" s="97"/>
      <c r="E9177" s="98"/>
      <c r="G9177" s="289"/>
    </row>
    <row r="9178" spans="1:7" s="229" customFormat="1" ht="24" customHeight="1" x14ac:dyDescent="0.2">
      <c r="A9178" s="224" t="str">
        <f t="shared" ref="A9178:A9185" si="2751">IFERROR(VLOOKUP(C9178,Tabla_Insumos,4,FALSE),"")</f>
        <v/>
      </c>
      <c r="B9178" s="222">
        <f t="shared" ref="B9178:B9185" si="2752">IFERROR(VLOOKUP(A9178,Tabla_Indices,5,FALSE),"")</f>
        <v>0</v>
      </c>
      <c r="C9178" s="223"/>
      <c r="D9178" s="224" t="str">
        <f t="shared" ref="D9178:D9185" si="2753">IFERROR(VLOOKUP(C9178,Tabla_Insumos,2,FALSE),"")</f>
        <v/>
      </c>
      <c r="E9178" s="225"/>
      <c r="F9178" s="228">
        <f t="shared" ref="F9178:F9185" si="2754">IFERROR(VLOOKUP(C9178,Tabla_Insumos,3,FALSE),0)</f>
        <v>0</v>
      </c>
      <c r="G9178" s="286">
        <f>ROUND(E9178*F9178,2)</f>
        <v>0</v>
      </c>
    </row>
    <row r="9179" spans="1:7" s="229" customFormat="1" ht="24" customHeight="1" x14ac:dyDescent="0.2">
      <c r="A9179" s="224" t="str">
        <f t="shared" si="2751"/>
        <v/>
      </c>
      <c r="B9179" s="222">
        <f t="shared" si="2752"/>
        <v>0</v>
      </c>
      <c r="C9179" s="223"/>
      <c r="D9179" s="224" t="str">
        <f t="shared" si="2753"/>
        <v/>
      </c>
      <c r="E9179" s="225"/>
      <c r="F9179" s="228">
        <f t="shared" si="2754"/>
        <v>0</v>
      </c>
      <c r="G9179" s="286">
        <f>ROUND(E9179*F9179,2)</f>
        <v>0</v>
      </c>
    </row>
    <row r="9180" spans="1:7" s="229" customFormat="1" ht="24" customHeight="1" x14ac:dyDescent="0.2">
      <c r="A9180" s="224" t="str">
        <f t="shared" si="2751"/>
        <v/>
      </c>
      <c r="B9180" s="222">
        <f t="shared" si="2752"/>
        <v>0</v>
      </c>
      <c r="C9180" s="223"/>
      <c r="D9180" s="224" t="str">
        <f t="shared" si="2753"/>
        <v/>
      </c>
      <c r="E9180" s="225"/>
      <c r="F9180" s="228">
        <f t="shared" si="2754"/>
        <v>0</v>
      </c>
      <c r="G9180" s="286">
        <f t="shared" ref="G9180:G9185" si="2755">ROUND(E9180*F9180,2)</f>
        <v>0</v>
      </c>
    </row>
    <row r="9181" spans="1:7" s="229" customFormat="1" ht="24" customHeight="1" x14ac:dyDescent="0.2">
      <c r="A9181" s="224" t="str">
        <f t="shared" si="2751"/>
        <v/>
      </c>
      <c r="B9181" s="222">
        <f t="shared" si="2752"/>
        <v>0</v>
      </c>
      <c r="C9181" s="223"/>
      <c r="D9181" s="224" t="str">
        <f t="shared" si="2753"/>
        <v/>
      </c>
      <c r="E9181" s="225"/>
      <c r="F9181" s="228">
        <f t="shared" si="2754"/>
        <v>0</v>
      </c>
      <c r="G9181" s="286">
        <f t="shared" si="2755"/>
        <v>0</v>
      </c>
    </row>
    <row r="9182" spans="1:7" s="229" customFormat="1" ht="24" customHeight="1" x14ac:dyDescent="0.2">
      <c r="A9182" s="224" t="str">
        <f t="shared" si="2751"/>
        <v/>
      </c>
      <c r="B9182" s="222">
        <f t="shared" si="2752"/>
        <v>0</v>
      </c>
      <c r="C9182" s="223"/>
      <c r="D9182" s="224" t="str">
        <f t="shared" si="2753"/>
        <v/>
      </c>
      <c r="E9182" s="225"/>
      <c r="F9182" s="226">
        <f t="shared" si="2754"/>
        <v>0</v>
      </c>
      <c r="G9182" s="286">
        <f t="shared" si="2755"/>
        <v>0</v>
      </c>
    </row>
    <row r="9183" spans="1:7" s="229" customFormat="1" ht="24" customHeight="1" x14ac:dyDescent="0.2">
      <c r="A9183" s="224" t="str">
        <f t="shared" si="2751"/>
        <v/>
      </c>
      <c r="B9183" s="222">
        <f t="shared" si="2752"/>
        <v>0</v>
      </c>
      <c r="C9183" s="223"/>
      <c r="D9183" s="224" t="str">
        <f t="shared" si="2753"/>
        <v/>
      </c>
      <c r="E9183" s="225"/>
      <c r="F9183" s="226">
        <f t="shared" si="2754"/>
        <v>0</v>
      </c>
      <c r="G9183" s="286">
        <f t="shared" si="2755"/>
        <v>0</v>
      </c>
    </row>
    <row r="9184" spans="1:7" s="229" customFormat="1" ht="24" customHeight="1" x14ac:dyDescent="0.2">
      <c r="A9184" s="224" t="str">
        <f t="shared" si="2751"/>
        <v/>
      </c>
      <c r="B9184" s="222">
        <f t="shared" si="2752"/>
        <v>0</v>
      </c>
      <c r="C9184" s="223"/>
      <c r="D9184" s="224" t="str">
        <f t="shared" si="2753"/>
        <v/>
      </c>
      <c r="E9184" s="225"/>
      <c r="F9184" s="226">
        <f t="shared" si="2754"/>
        <v>0</v>
      </c>
      <c r="G9184" s="286">
        <f t="shared" si="2755"/>
        <v>0</v>
      </c>
    </row>
    <row r="9185" spans="1:7" s="229" customFormat="1" ht="24" customHeight="1" x14ac:dyDescent="0.2">
      <c r="A9185" s="224" t="str">
        <f t="shared" si="2751"/>
        <v/>
      </c>
      <c r="B9185" s="222">
        <f t="shared" si="2752"/>
        <v>0</v>
      </c>
      <c r="C9185" s="223"/>
      <c r="D9185" s="224" t="str">
        <f t="shared" si="2753"/>
        <v/>
      </c>
      <c r="E9185" s="225"/>
      <c r="F9185" s="226">
        <f t="shared" si="2754"/>
        <v>0</v>
      </c>
      <c r="G9185" s="286">
        <f t="shared" si="2755"/>
        <v>0</v>
      </c>
    </row>
    <row r="9186" spans="1:7" ht="24" customHeight="1" x14ac:dyDescent="0.2">
      <c r="A9186" s="287"/>
      <c r="D9186" s="97"/>
      <c r="E9186" s="98"/>
      <c r="F9186" s="273" t="s">
        <v>32</v>
      </c>
      <c r="G9186" s="288">
        <f>SUBTOTAL(9,G9178:G9185)</f>
        <v>0</v>
      </c>
    </row>
    <row r="9187" spans="1:7" ht="24" customHeight="1" x14ac:dyDescent="0.2">
      <c r="A9187" s="287"/>
      <c r="C9187" s="107" t="s">
        <v>606</v>
      </c>
      <c r="D9187" s="97"/>
      <c r="E9187" s="98"/>
      <c r="G9187" s="289"/>
    </row>
    <row r="9188" spans="1:7" s="229" customFormat="1" ht="24" customHeight="1" x14ac:dyDescent="0.2">
      <c r="A9188" s="224" t="str">
        <f t="shared" ref="A9188:A9196" si="2756">IFERROR(VLOOKUP(C9188,Tabla_Insumos,4,FALSE),"")</f>
        <v/>
      </c>
      <c r="B9188" s="222" t="str">
        <f t="shared" ref="B9188:B9196" si="2757">IFERROR(VLOOKUP(C9188,Tabla_Insumos,5,FALSE),"")</f>
        <v/>
      </c>
      <c r="C9188" s="223"/>
      <c r="D9188" s="224" t="str">
        <f t="shared" ref="D9188:D9196" si="2758">IFERROR(VLOOKUP(C9188,Tabla_Insumos,2,FALSE),"")</f>
        <v/>
      </c>
      <c r="E9188" s="225"/>
      <c r="F9188" s="226">
        <f t="shared" ref="F9188:F9196" si="2759">IFERROR(VLOOKUP(C9188,Tabla_Insumos,3,FALSE),0)</f>
        <v>0</v>
      </c>
      <c r="G9188" s="286">
        <f t="shared" ref="G9188:G9196" si="2760">ROUND(E9188*F9188,2)</f>
        <v>0</v>
      </c>
    </row>
    <row r="9189" spans="1:7" s="229" customFormat="1" ht="24" customHeight="1" x14ac:dyDescent="0.2">
      <c r="A9189" s="224" t="str">
        <f t="shared" si="2756"/>
        <v/>
      </c>
      <c r="B9189" s="222" t="str">
        <f t="shared" si="2757"/>
        <v/>
      </c>
      <c r="C9189" s="223"/>
      <c r="D9189" s="224" t="str">
        <f t="shared" si="2758"/>
        <v/>
      </c>
      <c r="E9189" s="225"/>
      <c r="F9189" s="226">
        <f t="shared" si="2759"/>
        <v>0</v>
      </c>
      <c r="G9189" s="286">
        <f t="shared" si="2760"/>
        <v>0</v>
      </c>
    </row>
    <row r="9190" spans="1:7" s="229" customFormat="1" ht="24" customHeight="1" x14ac:dyDescent="0.2">
      <c r="A9190" s="224" t="str">
        <f t="shared" si="2756"/>
        <v/>
      </c>
      <c r="B9190" s="222" t="str">
        <f t="shared" si="2757"/>
        <v/>
      </c>
      <c r="C9190" s="223"/>
      <c r="D9190" s="224" t="str">
        <f t="shared" si="2758"/>
        <v/>
      </c>
      <c r="E9190" s="225"/>
      <c r="F9190" s="226">
        <f t="shared" si="2759"/>
        <v>0</v>
      </c>
      <c r="G9190" s="286">
        <f t="shared" si="2760"/>
        <v>0</v>
      </c>
    </row>
    <row r="9191" spans="1:7" s="229" customFormat="1" ht="24" customHeight="1" x14ac:dyDescent="0.2">
      <c r="A9191" s="224" t="str">
        <f t="shared" si="2756"/>
        <v/>
      </c>
      <c r="B9191" s="222" t="str">
        <f t="shared" si="2757"/>
        <v/>
      </c>
      <c r="C9191" s="223"/>
      <c r="D9191" s="224" t="str">
        <f t="shared" si="2758"/>
        <v/>
      </c>
      <c r="E9191" s="225"/>
      <c r="F9191" s="226">
        <f t="shared" si="2759"/>
        <v>0</v>
      </c>
      <c r="G9191" s="286">
        <f t="shared" si="2760"/>
        <v>0</v>
      </c>
    </row>
    <row r="9192" spans="1:7" s="229" customFormat="1" ht="24" customHeight="1" x14ac:dyDescent="0.2">
      <c r="A9192" s="224" t="str">
        <f t="shared" si="2756"/>
        <v/>
      </c>
      <c r="B9192" s="222" t="str">
        <f t="shared" si="2757"/>
        <v/>
      </c>
      <c r="C9192" s="223"/>
      <c r="D9192" s="224" t="str">
        <f t="shared" si="2758"/>
        <v/>
      </c>
      <c r="E9192" s="225"/>
      <c r="F9192" s="226">
        <f t="shared" si="2759"/>
        <v>0</v>
      </c>
      <c r="G9192" s="286">
        <f t="shared" si="2760"/>
        <v>0</v>
      </c>
    </row>
    <row r="9193" spans="1:7" s="229" customFormat="1" ht="24" customHeight="1" x14ac:dyDescent="0.2">
      <c r="A9193" s="224" t="str">
        <f t="shared" si="2756"/>
        <v/>
      </c>
      <c r="B9193" s="222" t="str">
        <f t="shared" si="2757"/>
        <v/>
      </c>
      <c r="C9193" s="223"/>
      <c r="D9193" s="224" t="str">
        <f t="shared" si="2758"/>
        <v/>
      </c>
      <c r="E9193" s="225"/>
      <c r="F9193" s="226">
        <f t="shared" si="2759"/>
        <v>0</v>
      </c>
      <c r="G9193" s="286">
        <f t="shared" si="2760"/>
        <v>0</v>
      </c>
    </row>
    <row r="9194" spans="1:7" s="229" customFormat="1" ht="24" customHeight="1" x14ac:dyDescent="0.2">
      <c r="A9194" s="224" t="str">
        <f t="shared" si="2756"/>
        <v/>
      </c>
      <c r="B9194" s="222" t="str">
        <f t="shared" si="2757"/>
        <v/>
      </c>
      <c r="C9194" s="223"/>
      <c r="D9194" s="224" t="str">
        <f t="shared" si="2758"/>
        <v/>
      </c>
      <c r="E9194" s="225"/>
      <c r="F9194" s="226">
        <f t="shared" si="2759"/>
        <v>0</v>
      </c>
      <c r="G9194" s="286">
        <f t="shared" si="2760"/>
        <v>0</v>
      </c>
    </row>
    <row r="9195" spans="1:7" s="229" customFormat="1" ht="24" customHeight="1" x14ac:dyDescent="0.2">
      <c r="A9195" s="224" t="str">
        <f t="shared" si="2756"/>
        <v/>
      </c>
      <c r="B9195" s="222" t="str">
        <f t="shared" si="2757"/>
        <v/>
      </c>
      <c r="C9195" s="223"/>
      <c r="D9195" s="224" t="str">
        <f t="shared" si="2758"/>
        <v/>
      </c>
      <c r="E9195" s="225"/>
      <c r="F9195" s="226">
        <f t="shared" si="2759"/>
        <v>0</v>
      </c>
      <c r="G9195" s="286">
        <f t="shared" si="2760"/>
        <v>0</v>
      </c>
    </row>
    <row r="9196" spans="1:7" s="229" customFormat="1" ht="24" customHeight="1" x14ac:dyDescent="0.2">
      <c r="A9196" s="224" t="str">
        <f t="shared" si="2756"/>
        <v/>
      </c>
      <c r="B9196" s="222" t="str">
        <f t="shared" si="2757"/>
        <v/>
      </c>
      <c r="C9196" s="223"/>
      <c r="D9196" s="224" t="str">
        <f t="shared" si="2758"/>
        <v/>
      </c>
      <c r="E9196" s="225"/>
      <c r="F9196" s="226">
        <f t="shared" si="2759"/>
        <v>0</v>
      </c>
      <c r="G9196" s="286">
        <f t="shared" si="2760"/>
        <v>0</v>
      </c>
    </row>
    <row r="9197" spans="1:7" ht="24" customHeight="1" x14ac:dyDescent="0.2">
      <c r="A9197" s="290"/>
      <c r="B9197" s="97"/>
      <c r="D9197" s="97"/>
      <c r="E9197" s="98"/>
      <c r="F9197" s="273" t="s">
        <v>33</v>
      </c>
      <c r="G9197" s="288">
        <f>SUBTOTAL(9,G9188:G9196)</f>
        <v>0</v>
      </c>
    </row>
    <row r="9198" spans="1:7" ht="24" customHeight="1" x14ac:dyDescent="0.2">
      <c r="A9198" s="291"/>
      <c r="B9198" s="97"/>
      <c r="D9198" s="97"/>
      <c r="E9198" s="98"/>
      <c r="G9198" s="289"/>
    </row>
    <row r="9199" spans="1:7" ht="24" customHeight="1" x14ac:dyDescent="0.2">
      <c r="A9199" s="292" t="str">
        <f>B9157</f>
        <v/>
      </c>
      <c r="B9199" s="293" t="str">
        <f>C9157</f>
        <v/>
      </c>
      <c r="C9199" s="104"/>
      <c r="D9199" s="104" t="s">
        <v>34</v>
      </c>
      <c r="E9199" s="105"/>
      <c r="F9199" s="295" t="s">
        <v>35</v>
      </c>
      <c r="G9199" s="294">
        <f>SUBTOTAL(9,G9162:G9198)</f>
        <v>0</v>
      </c>
    </row>
    <row r="9201" spans="1:123" ht="24" customHeight="1" x14ac:dyDescent="0.2">
      <c r="A9201" s="274" t="s">
        <v>37</v>
      </c>
      <c r="B9201" s="275"/>
      <c r="C9201" s="275"/>
      <c r="D9201" s="275"/>
      <c r="E9201" s="275"/>
      <c r="F9201" s="275"/>
      <c r="G9201" s="276"/>
    </row>
    <row r="9202" spans="1:123" ht="24" customHeight="1" x14ac:dyDescent="0.2">
      <c r="A9202" s="277" t="s">
        <v>602</v>
      </c>
      <c r="B9202" s="93" t="str">
        <f>Comitente</f>
        <v>DIRECCION PROVINCIAL DE ESPACIOS VERDES</v>
      </c>
      <c r="C9202" s="89"/>
      <c r="D9202" s="94"/>
      <c r="E9202" s="94"/>
      <c r="F9202" s="95"/>
      <c r="G9202" s="278"/>
    </row>
    <row r="9203" spans="1:123" ht="24" customHeight="1" x14ac:dyDescent="0.2">
      <c r="A9203" s="277" t="s">
        <v>603</v>
      </c>
      <c r="B9203" s="93">
        <f>Contratista</f>
        <v>0</v>
      </c>
      <c r="C9203" s="90"/>
      <c r="D9203" s="90"/>
      <c r="E9203" s="90"/>
      <c r="F9203" s="96"/>
      <c r="G9203" s="279"/>
    </row>
    <row r="9204" spans="1:123" ht="24" customHeight="1" x14ac:dyDescent="0.2">
      <c r="A9204" s="277" t="s">
        <v>24</v>
      </c>
      <c r="B9204" s="93" t="str">
        <f>Obra</f>
        <v>MANTENIMIENTO DEL ÁREA VERDE Y SISITEMA DE RIEGO DEL 
PARQUE BELGRANO E INFINITO POR DESCUBRIR - RENGLON 3</v>
      </c>
      <c r="C9204" s="90"/>
      <c r="D9204" s="90"/>
      <c r="E9204" s="90"/>
      <c r="F9204" s="96" t="s">
        <v>38</v>
      </c>
      <c r="G9204" s="280">
        <f>Fecha_Base</f>
        <v>44908</v>
      </c>
    </row>
    <row r="9205" spans="1:123" ht="24" customHeight="1" x14ac:dyDescent="0.2">
      <c r="A9205" s="281" t="s">
        <v>601</v>
      </c>
      <c r="B9205" s="91" t="str">
        <f>Ubicación</f>
        <v>CAPITAL</v>
      </c>
      <c r="C9205" s="91"/>
      <c r="D9205" s="97"/>
      <c r="E9205" s="98"/>
      <c r="G9205" s="282"/>
    </row>
    <row r="9206" spans="1:123" ht="24" customHeight="1" x14ac:dyDescent="0.2">
      <c r="A9206" s="281" t="s">
        <v>39</v>
      </c>
      <c r="B9206" s="100" t="str">
        <f>IFERROR(VALUE(LEFT(B9207,FIND(".",B9207)-1)),"")</f>
        <v/>
      </c>
      <c r="C9206" s="92" t="str">
        <f>IFERROR(VLOOKUP(B9206,Tabla_CyP,2,FALSE),"")</f>
        <v/>
      </c>
      <c r="E9206" s="98"/>
      <c r="G9206" s="282"/>
    </row>
    <row r="9207" spans="1:123" ht="24" customHeight="1" x14ac:dyDescent="0.2">
      <c r="A9207" s="281" t="s">
        <v>25</v>
      </c>
      <c r="B9207" s="101" t="str">
        <f>IFERROR(VLOOKUP(COUNTIF($A$1:A9207,"ANALISIS DE PRECIOS"),Tabla_NumeroItem,2,FALSE),"")</f>
        <v/>
      </c>
      <c r="C9207" s="92" t="str">
        <f>IFERROR(VLOOKUP(B9207,Tabla_CyP,2,FALSE),"")</f>
        <v/>
      </c>
      <c r="D9207" s="97"/>
      <c r="E9207" s="98"/>
      <c r="F9207" s="96" t="s">
        <v>26</v>
      </c>
      <c r="G9207" s="283" t="str">
        <f>IFERROR(VLOOKUP(B9207,Tabla_CyP,4,FALSE),"")</f>
        <v/>
      </c>
    </row>
    <row r="9208" spans="1:123" ht="24" customHeight="1" x14ac:dyDescent="0.2">
      <c r="A9208" s="281"/>
      <c r="B9208" s="91"/>
      <c r="D9208" s="97"/>
      <c r="E9208" s="98"/>
      <c r="G9208" s="282"/>
    </row>
    <row r="9209" spans="1:123" ht="24" customHeight="1" x14ac:dyDescent="0.2">
      <c r="A9209" s="331" t="s">
        <v>507</v>
      </c>
      <c r="B9209" s="332"/>
      <c r="C9209" s="333" t="s">
        <v>0</v>
      </c>
      <c r="D9209" s="333" t="s">
        <v>27</v>
      </c>
      <c r="E9209" s="335" t="s">
        <v>28</v>
      </c>
      <c r="F9209" s="337" t="s">
        <v>29</v>
      </c>
      <c r="G9209" s="337" t="s">
        <v>30</v>
      </c>
    </row>
    <row r="9210" spans="1:123" s="97" customFormat="1" ht="24" customHeight="1" x14ac:dyDescent="0.2">
      <c r="A9210" s="102" t="s">
        <v>508</v>
      </c>
      <c r="B9210" s="102" t="s">
        <v>509</v>
      </c>
      <c r="C9210" s="334"/>
      <c r="D9210" s="334"/>
      <c r="E9210" s="336"/>
      <c r="F9210" s="338"/>
      <c r="G9210" s="338"/>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284"/>
      <c r="B9211" s="103"/>
      <c r="C9211" s="143" t="s">
        <v>604</v>
      </c>
      <c r="D9211" s="104"/>
      <c r="E9211" s="105"/>
      <c r="F9211" s="106"/>
      <c r="G9211" s="285"/>
    </row>
    <row r="9212" spans="1:123" s="229" customFormat="1" ht="24" customHeight="1" x14ac:dyDescent="0.2">
      <c r="A9212" s="224" t="str">
        <f t="shared" ref="A9212:A9225" si="2761">IFERROR(VLOOKUP(C9212,Tabla_Insumos,4,FALSE),"")</f>
        <v/>
      </c>
      <c r="B9212" s="222" t="str">
        <f>IFERROR(VLOOKUP(C9212,Tabla_Insumos,5,FALSE),"")</f>
        <v/>
      </c>
      <c r="C9212" s="223"/>
      <c r="D9212" s="224" t="str">
        <f t="shared" ref="D9212:D9225" si="2762">IFERROR(VLOOKUP(C9212,Tabla_Insumos,2,FALSE),"")</f>
        <v/>
      </c>
      <c r="E9212" s="225"/>
      <c r="F9212" s="226">
        <f t="shared" ref="F9212:F9225" si="2763">IFERROR(VLOOKUP(C9212,Tabla_Insumos,3,FALSE),0)</f>
        <v>0</v>
      </c>
      <c r="G9212" s="286">
        <f>ROUND(E9212*F9212,2)</f>
        <v>0</v>
      </c>
    </row>
    <row r="9213" spans="1:123" s="229" customFormat="1" ht="24" customHeight="1" x14ac:dyDescent="0.2">
      <c r="A9213" s="224" t="str">
        <f t="shared" si="2761"/>
        <v/>
      </c>
      <c r="B9213" s="222" t="str">
        <f t="shared" ref="B9213:B9225" si="2764">IFERROR(VLOOKUP(C9213,Tabla_Insumos,5,FALSE),"")</f>
        <v/>
      </c>
      <c r="C9213" s="223"/>
      <c r="D9213" s="224" t="str">
        <f t="shared" si="2762"/>
        <v/>
      </c>
      <c r="E9213" s="225"/>
      <c r="F9213" s="226">
        <f t="shared" si="2763"/>
        <v>0</v>
      </c>
      <c r="G9213" s="286">
        <f t="shared" ref="G9213:G9225" si="2765">ROUND(E9213*F9213,2)</f>
        <v>0</v>
      </c>
    </row>
    <row r="9214" spans="1:123" s="229" customFormat="1" ht="24" customHeight="1" x14ac:dyDescent="0.2">
      <c r="A9214" s="224" t="str">
        <f t="shared" si="2761"/>
        <v/>
      </c>
      <c r="B9214" s="222" t="str">
        <f t="shared" si="2764"/>
        <v/>
      </c>
      <c r="C9214" s="223"/>
      <c r="D9214" s="224" t="str">
        <f t="shared" si="2762"/>
        <v/>
      </c>
      <c r="E9214" s="225"/>
      <c r="F9214" s="226">
        <f t="shared" si="2763"/>
        <v>0</v>
      </c>
      <c r="G9214" s="286">
        <f t="shared" si="2765"/>
        <v>0</v>
      </c>
    </row>
    <row r="9215" spans="1:123" s="229" customFormat="1" ht="24" customHeight="1" x14ac:dyDescent="0.2">
      <c r="A9215" s="224" t="str">
        <f t="shared" si="2761"/>
        <v/>
      </c>
      <c r="B9215" s="222" t="str">
        <f t="shared" si="2764"/>
        <v/>
      </c>
      <c r="C9215" s="223"/>
      <c r="D9215" s="224" t="str">
        <f t="shared" si="2762"/>
        <v/>
      </c>
      <c r="E9215" s="225"/>
      <c r="F9215" s="226">
        <f t="shared" si="2763"/>
        <v>0</v>
      </c>
      <c r="G9215" s="286">
        <f t="shared" si="2765"/>
        <v>0</v>
      </c>
    </row>
    <row r="9216" spans="1:123" s="229" customFormat="1" ht="24" customHeight="1" x14ac:dyDescent="0.2">
      <c r="A9216" s="224" t="str">
        <f t="shared" si="2761"/>
        <v/>
      </c>
      <c r="B9216" s="222" t="str">
        <f t="shared" si="2764"/>
        <v/>
      </c>
      <c r="C9216" s="223"/>
      <c r="D9216" s="224" t="str">
        <f t="shared" si="2762"/>
        <v/>
      </c>
      <c r="E9216" s="225"/>
      <c r="F9216" s="226">
        <f t="shared" si="2763"/>
        <v>0</v>
      </c>
      <c r="G9216" s="286">
        <f t="shared" si="2765"/>
        <v>0</v>
      </c>
    </row>
    <row r="9217" spans="1:7" s="229" customFormat="1" ht="24" customHeight="1" x14ac:dyDescent="0.2">
      <c r="A9217" s="224" t="str">
        <f t="shared" si="2761"/>
        <v/>
      </c>
      <c r="B9217" s="222" t="str">
        <f t="shared" si="2764"/>
        <v/>
      </c>
      <c r="C9217" s="223"/>
      <c r="D9217" s="224" t="str">
        <f t="shared" si="2762"/>
        <v/>
      </c>
      <c r="E9217" s="225"/>
      <c r="F9217" s="226">
        <f t="shared" si="2763"/>
        <v>0</v>
      </c>
      <c r="G9217" s="286">
        <f t="shared" si="2765"/>
        <v>0</v>
      </c>
    </row>
    <row r="9218" spans="1:7" s="229" customFormat="1" ht="24" customHeight="1" x14ac:dyDescent="0.2">
      <c r="A9218" s="224" t="str">
        <f t="shared" si="2761"/>
        <v/>
      </c>
      <c r="B9218" s="222" t="str">
        <f t="shared" si="2764"/>
        <v/>
      </c>
      <c r="C9218" s="223"/>
      <c r="D9218" s="224" t="str">
        <f t="shared" si="2762"/>
        <v/>
      </c>
      <c r="E9218" s="225"/>
      <c r="F9218" s="226">
        <f t="shared" si="2763"/>
        <v>0</v>
      </c>
      <c r="G9218" s="286">
        <f t="shared" si="2765"/>
        <v>0</v>
      </c>
    </row>
    <row r="9219" spans="1:7" s="229" customFormat="1" ht="24" customHeight="1" x14ac:dyDescent="0.2">
      <c r="A9219" s="224" t="str">
        <f t="shared" si="2761"/>
        <v/>
      </c>
      <c r="B9219" s="222" t="str">
        <f t="shared" si="2764"/>
        <v/>
      </c>
      <c r="C9219" s="223"/>
      <c r="D9219" s="224" t="str">
        <f t="shared" si="2762"/>
        <v/>
      </c>
      <c r="E9219" s="225"/>
      <c r="F9219" s="226">
        <f t="shared" si="2763"/>
        <v>0</v>
      </c>
      <c r="G9219" s="286">
        <f t="shared" si="2765"/>
        <v>0</v>
      </c>
    </row>
    <row r="9220" spans="1:7" s="229" customFormat="1" ht="24" customHeight="1" x14ac:dyDescent="0.2">
      <c r="A9220" s="224" t="str">
        <f t="shared" si="2761"/>
        <v/>
      </c>
      <c r="B9220" s="222" t="str">
        <f t="shared" si="2764"/>
        <v/>
      </c>
      <c r="C9220" s="223"/>
      <c r="D9220" s="224" t="str">
        <f t="shared" si="2762"/>
        <v/>
      </c>
      <c r="E9220" s="225"/>
      <c r="F9220" s="226">
        <f t="shared" si="2763"/>
        <v>0</v>
      </c>
      <c r="G9220" s="286">
        <f t="shared" si="2765"/>
        <v>0</v>
      </c>
    </row>
    <row r="9221" spans="1:7" s="229" customFormat="1" ht="24" customHeight="1" x14ac:dyDescent="0.2">
      <c r="A9221" s="224" t="str">
        <f t="shared" si="2761"/>
        <v/>
      </c>
      <c r="B9221" s="222" t="str">
        <f t="shared" si="2764"/>
        <v/>
      </c>
      <c r="C9221" s="223"/>
      <c r="D9221" s="224" t="str">
        <f t="shared" si="2762"/>
        <v/>
      </c>
      <c r="E9221" s="225"/>
      <c r="F9221" s="226">
        <f t="shared" si="2763"/>
        <v>0</v>
      </c>
      <c r="G9221" s="286">
        <f t="shared" si="2765"/>
        <v>0</v>
      </c>
    </row>
    <row r="9222" spans="1:7" s="229" customFormat="1" ht="24" customHeight="1" x14ac:dyDescent="0.2">
      <c r="A9222" s="224" t="str">
        <f t="shared" si="2761"/>
        <v/>
      </c>
      <c r="B9222" s="222" t="str">
        <f t="shared" si="2764"/>
        <v/>
      </c>
      <c r="C9222" s="223"/>
      <c r="D9222" s="224" t="str">
        <f t="shared" si="2762"/>
        <v/>
      </c>
      <c r="E9222" s="225"/>
      <c r="F9222" s="226">
        <f t="shared" si="2763"/>
        <v>0</v>
      </c>
      <c r="G9222" s="286">
        <f t="shared" si="2765"/>
        <v>0</v>
      </c>
    </row>
    <row r="9223" spans="1:7" s="229" customFormat="1" ht="24" customHeight="1" x14ac:dyDescent="0.2">
      <c r="A9223" s="224" t="str">
        <f t="shared" si="2761"/>
        <v/>
      </c>
      <c r="B9223" s="222" t="str">
        <f t="shared" si="2764"/>
        <v/>
      </c>
      <c r="C9223" s="223"/>
      <c r="D9223" s="224" t="str">
        <f t="shared" si="2762"/>
        <v/>
      </c>
      <c r="E9223" s="225"/>
      <c r="F9223" s="226">
        <f t="shared" si="2763"/>
        <v>0</v>
      </c>
      <c r="G9223" s="286">
        <f t="shared" si="2765"/>
        <v>0</v>
      </c>
    </row>
    <row r="9224" spans="1:7" s="229" customFormat="1" ht="24" customHeight="1" x14ac:dyDescent="0.2">
      <c r="A9224" s="224" t="str">
        <f t="shared" si="2761"/>
        <v/>
      </c>
      <c r="B9224" s="222" t="str">
        <f t="shared" si="2764"/>
        <v/>
      </c>
      <c r="C9224" s="223"/>
      <c r="D9224" s="224" t="str">
        <f t="shared" si="2762"/>
        <v/>
      </c>
      <c r="E9224" s="225"/>
      <c r="F9224" s="226">
        <f t="shared" si="2763"/>
        <v>0</v>
      </c>
      <c r="G9224" s="286">
        <f t="shared" si="2765"/>
        <v>0</v>
      </c>
    </row>
    <row r="9225" spans="1:7" s="229" customFormat="1" ht="24" customHeight="1" x14ac:dyDescent="0.2">
      <c r="A9225" s="224" t="str">
        <f t="shared" si="2761"/>
        <v/>
      </c>
      <c r="B9225" s="222" t="str">
        <f t="shared" si="2764"/>
        <v/>
      </c>
      <c r="C9225" s="223"/>
      <c r="D9225" s="224" t="str">
        <f t="shared" si="2762"/>
        <v/>
      </c>
      <c r="E9225" s="225"/>
      <c r="F9225" s="227">
        <f t="shared" si="2763"/>
        <v>0</v>
      </c>
      <c r="G9225" s="286">
        <f t="shared" si="2765"/>
        <v>0</v>
      </c>
    </row>
    <row r="9226" spans="1:7" ht="24" customHeight="1" x14ac:dyDescent="0.2">
      <c r="A9226" s="287"/>
      <c r="D9226" s="97"/>
      <c r="E9226" s="98"/>
      <c r="F9226" s="273" t="s">
        <v>31</v>
      </c>
      <c r="G9226" s="288">
        <f>SUBTOTAL(9,G9212:G9225)</f>
        <v>0</v>
      </c>
    </row>
    <row r="9227" spans="1:7" ht="24" customHeight="1" x14ac:dyDescent="0.2">
      <c r="A9227" s="287"/>
      <c r="C9227" s="107" t="s">
        <v>605</v>
      </c>
      <c r="D9227" s="97"/>
      <c r="E9227" s="98"/>
      <c r="G9227" s="289"/>
    </row>
    <row r="9228" spans="1:7" s="229" customFormat="1" ht="24" customHeight="1" x14ac:dyDescent="0.2">
      <c r="A9228" s="224" t="str">
        <f t="shared" ref="A9228:A9235" si="2766">IFERROR(VLOOKUP(C9228,Tabla_Insumos,4,FALSE),"")</f>
        <v/>
      </c>
      <c r="B9228" s="222">
        <f t="shared" ref="B9228:B9235" si="2767">IFERROR(VLOOKUP(A9228,Tabla_Indices,5,FALSE),"")</f>
        <v>0</v>
      </c>
      <c r="C9228" s="223"/>
      <c r="D9228" s="224" t="str">
        <f t="shared" ref="D9228:D9235" si="2768">IFERROR(VLOOKUP(C9228,Tabla_Insumos,2,FALSE),"")</f>
        <v/>
      </c>
      <c r="E9228" s="225"/>
      <c r="F9228" s="228">
        <f t="shared" ref="F9228:F9235" si="2769">IFERROR(VLOOKUP(C9228,Tabla_Insumos,3,FALSE),0)</f>
        <v>0</v>
      </c>
      <c r="G9228" s="286">
        <f>ROUND(E9228*F9228,2)</f>
        <v>0</v>
      </c>
    </row>
    <row r="9229" spans="1:7" s="229" customFormat="1" ht="24" customHeight="1" x14ac:dyDescent="0.2">
      <c r="A9229" s="224" t="str">
        <f t="shared" si="2766"/>
        <v/>
      </c>
      <c r="B9229" s="222">
        <f t="shared" si="2767"/>
        <v>0</v>
      </c>
      <c r="C9229" s="223"/>
      <c r="D9229" s="224" t="str">
        <f t="shared" si="2768"/>
        <v/>
      </c>
      <c r="E9229" s="225"/>
      <c r="F9229" s="228">
        <f t="shared" si="2769"/>
        <v>0</v>
      </c>
      <c r="G9229" s="286">
        <f>ROUND(E9229*F9229,2)</f>
        <v>0</v>
      </c>
    </row>
    <row r="9230" spans="1:7" s="229" customFormat="1" ht="24" customHeight="1" x14ac:dyDescent="0.2">
      <c r="A9230" s="224" t="str">
        <f t="shared" si="2766"/>
        <v/>
      </c>
      <c r="B9230" s="222">
        <f t="shared" si="2767"/>
        <v>0</v>
      </c>
      <c r="C9230" s="223"/>
      <c r="D9230" s="224" t="str">
        <f t="shared" si="2768"/>
        <v/>
      </c>
      <c r="E9230" s="225"/>
      <c r="F9230" s="228">
        <f t="shared" si="2769"/>
        <v>0</v>
      </c>
      <c r="G9230" s="286">
        <f t="shared" ref="G9230:G9235" si="2770">ROUND(E9230*F9230,2)</f>
        <v>0</v>
      </c>
    </row>
    <row r="9231" spans="1:7" s="229" customFormat="1" ht="24" customHeight="1" x14ac:dyDescent="0.2">
      <c r="A9231" s="224" t="str">
        <f t="shared" si="2766"/>
        <v/>
      </c>
      <c r="B9231" s="222">
        <f t="shared" si="2767"/>
        <v>0</v>
      </c>
      <c r="C9231" s="223"/>
      <c r="D9231" s="224" t="str">
        <f t="shared" si="2768"/>
        <v/>
      </c>
      <c r="E9231" s="225"/>
      <c r="F9231" s="228">
        <f t="shared" si="2769"/>
        <v>0</v>
      </c>
      <c r="G9231" s="286">
        <f t="shared" si="2770"/>
        <v>0</v>
      </c>
    </row>
    <row r="9232" spans="1:7" s="229" customFormat="1" ht="24" customHeight="1" x14ac:dyDescent="0.2">
      <c r="A9232" s="224" t="str">
        <f t="shared" si="2766"/>
        <v/>
      </c>
      <c r="B9232" s="222">
        <f t="shared" si="2767"/>
        <v>0</v>
      </c>
      <c r="C9232" s="223"/>
      <c r="D9232" s="224" t="str">
        <f t="shared" si="2768"/>
        <v/>
      </c>
      <c r="E9232" s="225"/>
      <c r="F9232" s="226">
        <f t="shared" si="2769"/>
        <v>0</v>
      </c>
      <c r="G9232" s="286">
        <f t="shared" si="2770"/>
        <v>0</v>
      </c>
    </row>
    <row r="9233" spans="1:7" s="229" customFormat="1" ht="24" customHeight="1" x14ac:dyDescent="0.2">
      <c r="A9233" s="224" t="str">
        <f t="shared" si="2766"/>
        <v/>
      </c>
      <c r="B9233" s="222">
        <f t="shared" si="2767"/>
        <v>0</v>
      </c>
      <c r="C9233" s="223"/>
      <c r="D9233" s="224" t="str">
        <f t="shared" si="2768"/>
        <v/>
      </c>
      <c r="E9233" s="225"/>
      <c r="F9233" s="226">
        <f t="shared" si="2769"/>
        <v>0</v>
      </c>
      <c r="G9233" s="286">
        <f t="shared" si="2770"/>
        <v>0</v>
      </c>
    </row>
    <row r="9234" spans="1:7" s="229" customFormat="1" ht="24" customHeight="1" x14ac:dyDescent="0.2">
      <c r="A9234" s="224" t="str">
        <f t="shared" si="2766"/>
        <v/>
      </c>
      <c r="B9234" s="222">
        <f t="shared" si="2767"/>
        <v>0</v>
      </c>
      <c r="C9234" s="223"/>
      <c r="D9234" s="224" t="str">
        <f t="shared" si="2768"/>
        <v/>
      </c>
      <c r="E9234" s="225"/>
      <c r="F9234" s="226">
        <f t="shared" si="2769"/>
        <v>0</v>
      </c>
      <c r="G9234" s="286">
        <f t="shared" si="2770"/>
        <v>0</v>
      </c>
    </row>
    <row r="9235" spans="1:7" s="229" customFormat="1" ht="24" customHeight="1" x14ac:dyDescent="0.2">
      <c r="A9235" s="224" t="str">
        <f t="shared" si="2766"/>
        <v/>
      </c>
      <c r="B9235" s="222">
        <f t="shared" si="2767"/>
        <v>0</v>
      </c>
      <c r="C9235" s="223"/>
      <c r="D9235" s="224" t="str">
        <f t="shared" si="2768"/>
        <v/>
      </c>
      <c r="E9235" s="225"/>
      <c r="F9235" s="226">
        <f t="shared" si="2769"/>
        <v>0</v>
      </c>
      <c r="G9235" s="286">
        <f t="shared" si="2770"/>
        <v>0</v>
      </c>
    </row>
    <row r="9236" spans="1:7" ht="24" customHeight="1" x14ac:dyDescent="0.2">
      <c r="A9236" s="287"/>
      <c r="D9236" s="97"/>
      <c r="E9236" s="98"/>
      <c r="F9236" s="273" t="s">
        <v>32</v>
      </c>
      <c r="G9236" s="288">
        <f>SUBTOTAL(9,G9228:G9235)</f>
        <v>0</v>
      </c>
    </row>
    <row r="9237" spans="1:7" ht="24" customHeight="1" x14ac:dyDescent="0.2">
      <c r="A9237" s="287"/>
      <c r="C9237" s="107" t="s">
        <v>606</v>
      </c>
      <c r="D9237" s="97"/>
      <c r="E9237" s="98"/>
      <c r="G9237" s="289"/>
    </row>
    <row r="9238" spans="1:7" s="229" customFormat="1" ht="24" customHeight="1" x14ac:dyDescent="0.2">
      <c r="A9238" s="224" t="str">
        <f t="shared" ref="A9238:A9246" si="2771">IFERROR(VLOOKUP(C9238,Tabla_Insumos,4,FALSE),"")</f>
        <v/>
      </c>
      <c r="B9238" s="222" t="str">
        <f t="shared" ref="B9238:B9246" si="2772">IFERROR(VLOOKUP(C9238,Tabla_Insumos,5,FALSE),"")</f>
        <v/>
      </c>
      <c r="C9238" s="223"/>
      <c r="D9238" s="224" t="str">
        <f t="shared" ref="D9238:D9246" si="2773">IFERROR(VLOOKUP(C9238,Tabla_Insumos,2,FALSE),"")</f>
        <v/>
      </c>
      <c r="E9238" s="225"/>
      <c r="F9238" s="226">
        <f t="shared" ref="F9238:F9246" si="2774">IFERROR(VLOOKUP(C9238,Tabla_Insumos,3,FALSE),0)</f>
        <v>0</v>
      </c>
      <c r="G9238" s="286">
        <f t="shared" ref="G9238:G9246" si="2775">ROUND(E9238*F9238,2)</f>
        <v>0</v>
      </c>
    </row>
    <row r="9239" spans="1:7" s="229" customFormat="1" ht="24" customHeight="1" x14ac:dyDescent="0.2">
      <c r="A9239" s="224" t="str">
        <f t="shared" si="2771"/>
        <v/>
      </c>
      <c r="B9239" s="222" t="str">
        <f t="shared" si="2772"/>
        <v/>
      </c>
      <c r="C9239" s="223"/>
      <c r="D9239" s="224" t="str">
        <f t="shared" si="2773"/>
        <v/>
      </c>
      <c r="E9239" s="225"/>
      <c r="F9239" s="226">
        <f t="shared" si="2774"/>
        <v>0</v>
      </c>
      <c r="G9239" s="286">
        <f t="shared" si="2775"/>
        <v>0</v>
      </c>
    </row>
    <row r="9240" spans="1:7" s="229" customFormat="1" ht="24" customHeight="1" x14ac:dyDescent="0.2">
      <c r="A9240" s="224" t="str">
        <f t="shared" si="2771"/>
        <v/>
      </c>
      <c r="B9240" s="222" t="str">
        <f t="shared" si="2772"/>
        <v/>
      </c>
      <c r="C9240" s="223"/>
      <c r="D9240" s="224" t="str">
        <f t="shared" si="2773"/>
        <v/>
      </c>
      <c r="E9240" s="225"/>
      <c r="F9240" s="226">
        <f t="shared" si="2774"/>
        <v>0</v>
      </c>
      <c r="G9240" s="286">
        <f t="shared" si="2775"/>
        <v>0</v>
      </c>
    </row>
    <row r="9241" spans="1:7" s="229" customFormat="1" ht="24" customHeight="1" x14ac:dyDescent="0.2">
      <c r="A9241" s="224" t="str">
        <f t="shared" si="2771"/>
        <v/>
      </c>
      <c r="B9241" s="222" t="str">
        <f t="shared" si="2772"/>
        <v/>
      </c>
      <c r="C9241" s="223"/>
      <c r="D9241" s="224" t="str">
        <f t="shared" si="2773"/>
        <v/>
      </c>
      <c r="E9241" s="225"/>
      <c r="F9241" s="226">
        <f t="shared" si="2774"/>
        <v>0</v>
      </c>
      <c r="G9241" s="286">
        <f t="shared" si="2775"/>
        <v>0</v>
      </c>
    </row>
    <row r="9242" spans="1:7" s="229" customFormat="1" ht="24" customHeight="1" x14ac:dyDescent="0.2">
      <c r="A9242" s="224" t="str">
        <f t="shared" si="2771"/>
        <v/>
      </c>
      <c r="B9242" s="222" t="str">
        <f t="shared" si="2772"/>
        <v/>
      </c>
      <c r="C9242" s="223"/>
      <c r="D9242" s="224" t="str">
        <f t="shared" si="2773"/>
        <v/>
      </c>
      <c r="E9242" s="225"/>
      <c r="F9242" s="226">
        <f t="shared" si="2774"/>
        <v>0</v>
      </c>
      <c r="G9242" s="286">
        <f t="shared" si="2775"/>
        <v>0</v>
      </c>
    </row>
    <row r="9243" spans="1:7" s="229" customFormat="1" ht="24" customHeight="1" x14ac:dyDescent="0.2">
      <c r="A9243" s="224" t="str">
        <f t="shared" si="2771"/>
        <v/>
      </c>
      <c r="B9243" s="222" t="str">
        <f t="shared" si="2772"/>
        <v/>
      </c>
      <c r="C9243" s="223"/>
      <c r="D9243" s="224" t="str">
        <f t="shared" si="2773"/>
        <v/>
      </c>
      <c r="E9243" s="225"/>
      <c r="F9243" s="226">
        <f t="shared" si="2774"/>
        <v>0</v>
      </c>
      <c r="G9243" s="286">
        <f t="shared" si="2775"/>
        <v>0</v>
      </c>
    </row>
    <row r="9244" spans="1:7" s="229" customFormat="1" ht="24" customHeight="1" x14ac:dyDescent="0.2">
      <c r="A9244" s="224" t="str">
        <f t="shared" si="2771"/>
        <v/>
      </c>
      <c r="B9244" s="222" t="str">
        <f t="shared" si="2772"/>
        <v/>
      </c>
      <c r="C9244" s="223"/>
      <c r="D9244" s="224" t="str">
        <f t="shared" si="2773"/>
        <v/>
      </c>
      <c r="E9244" s="225"/>
      <c r="F9244" s="226">
        <f t="shared" si="2774"/>
        <v>0</v>
      </c>
      <c r="G9244" s="286">
        <f t="shared" si="2775"/>
        <v>0</v>
      </c>
    </row>
    <row r="9245" spans="1:7" s="229" customFormat="1" ht="24" customHeight="1" x14ac:dyDescent="0.2">
      <c r="A9245" s="224" t="str">
        <f t="shared" si="2771"/>
        <v/>
      </c>
      <c r="B9245" s="222" t="str">
        <f t="shared" si="2772"/>
        <v/>
      </c>
      <c r="C9245" s="223"/>
      <c r="D9245" s="224" t="str">
        <f t="shared" si="2773"/>
        <v/>
      </c>
      <c r="E9245" s="225"/>
      <c r="F9245" s="226">
        <f t="shared" si="2774"/>
        <v>0</v>
      </c>
      <c r="G9245" s="286">
        <f t="shared" si="2775"/>
        <v>0</v>
      </c>
    </row>
    <row r="9246" spans="1:7" s="229" customFormat="1" ht="24" customHeight="1" x14ac:dyDescent="0.2">
      <c r="A9246" s="224" t="str">
        <f t="shared" si="2771"/>
        <v/>
      </c>
      <c r="B9246" s="222" t="str">
        <f t="shared" si="2772"/>
        <v/>
      </c>
      <c r="C9246" s="223"/>
      <c r="D9246" s="224" t="str">
        <f t="shared" si="2773"/>
        <v/>
      </c>
      <c r="E9246" s="225"/>
      <c r="F9246" s="226">
        <f t="shared" si="2774"/>
        <v>0</v>
      </c>
      <c r="G9246" s="286">
        <f t="shared" si="2775"/>
        <v>0</v>
      </c>
    </row>
    <row r="9247" spans="1:7" ht="24" customHeight="1" x14ac:dyDescent="0.2">
      <c r="A9247" s="290"/>
      <c r="B9247" s="97"/>
      <c r="D9247" s="97"/>
      <c r="E9247" s="98"/>
      <c r="F9247" s="273" t="s">
        <v>33</v>
      </c>
      <c r="G9247" s="288">
        <f>SUBTOTAL(9,G9238:G9246)</f>
        <v>0</v>
      </c>
    </row>
    <row r="9248" spans="1:7" ht="24" customHeight="1" x14ac:dyDescent="0.2">
      <c r="A9248" s="291"/>
      <c r="B9248" s="97"/>
      <c r="D9248" s="97"/>
      <c r="E9248" s="98"/>
      <c r="G9248" s="289"/>
    </row>
    <row r="9249" spans="1:123" ht="24" customHeight="1" x14ac:dyDescent="0.2">
      <c r="A9249" s="292" t="str">
        <f>B9207</f>
        <v/>
      </c>
      <c r="B9249" s="293" t="str">
        <f>C9207</f>
        <v/>
      </c>
      <c r="C9249" s="104"/>
      <c r="D9249" s="104" t="s">
        <v>34</v>
      </c>
      <c r="E9249" s="105"/>
      <c r="F9249" s="295" t="s">
        <v>35</v>
      </c>
      <c r="G9249" s="294">
        <f>SUBTOTAL(9,G9212:G9248)</f>
        <v>0</v>
      </c>
    </row>
    <row r="9251" spans="1:123" ht="24" customHeight="1" x14ac:dyDescent="0.2">
      <c r="A9251" s="274" t="s">
        <v>37</v>
      </c>
      <c r="B9251" s="275"/>
      <c r="C9251" s="275"/>
      <c r="D9251" s="275"/>
      <c r="E9251" s="275"/>
      <c r="F9251" s="275"/>
      <c r="G9251" s="276"/>
    </row>
    <row r="9252" spans="1:123" ht="24" customHeight="1" x14ac:dyDescent="0.2">
      <c r="A9252" s="277" t="s">
        <v>602</v>
      </c>
      <c r="B9252" s="93" t="str">
        <f>Comitente</f>
        <v>DIRECCION PROVINCIAL DE ESPACIOS VERDES</v>
      </c>
      <c r="C9252" s="89"/>
      <c r="D9252" s="94"/>
      <c r="E9252" s="94"/>
      <c r="F9252" s="95"/>
      <c r="G9252" s="278"/>
    </row>
    <row r="9253" spans="1:123" ht="24" customHeight="1" x14ac:dyDescent="0.2">
      <c r="A9253" s="277" t="s">
        <v>603</v>
      </c>
      <c r="B9253" s="93">
        <f>Contratista</f>
        <v>0</v>
      </c>
      <c r="C9253" s="90"/>
      <c r="D9253" s="90"/>
      <c r="E9253" s="90"/>
      <c r="F9253" s="96"/>
      <c r="G9253" s="279"/>
    </row>
    <row r="9254" spans="1:123" ht="24" customHeight="1" x14ac:dyDescent="0.2">
      <c r="A9254" s="277" t="s">
        <v>24</v>
      </c>
      <c r="B9254" s="93" t="str">
        <f>Obra</f>
        <v>MANTENIMIENTO DEL ÁREA VERDE Y SISITEMA DE RIEGO DEL 
PARQUE BELGRANO E INFINITO POR DESCUBRIR - RENGLON 3</v>
      </c>
      <c r="C9254" s="90"/>
      <c r="D9254" s="90"/>
      <c r="E9254" s="90"/>
      <c r="F9254" s="96" t="s">
        <v>38</v>
      </c>
      <c r="G9254" s="280">
        <f>Fecha_Base</f>
        <v>44908</v>
      </c>
    </row>
    <row r="9255" spans="1:123" ht="24" customHeight="1" x14ac:dyDescent="0.2">
      <c r="A9255" s="281" t="s">
        <v>601</v>
      </c>
      <c r="B9255" s="91" t="str">
        <f>Ubicación</f>
        <v>CAPITAL</v>
      </c>
      <c r="C9255" s="91"/>
      <c r="D9255" s="97"/>
      <c r="E9255" s="98"/>
      <c r="G9255" s="282"/>
    </row>
    <row r="9256" spans="1:123" ht="24" customHeight="1" x14ac:dyDescent="0.2">
      <c r="A9256" s="281" t="s">
        <v>39</v>
      </c>
      <c r="B9256" s="100" t="str">
        <f>IFERROR(VALUE(LEFT(B9257,FIND(".",B9257)-1)),"")</f>
        <v/>
      </c>
      <c r="C9256" s="92" t="str">
        <f>IFERROR(VLOOKUP(B9256,Tabla_CyP,2,FALSE),"")</f>
        <v/>
      </c>
      <c r="E9256" s="98"/>
      <c r="G9256" s="282"/>
    </row>
    <row r="9257" spans="1:123" ht="24" customHeight="1" x14ac:dyDescent="0.2">
      <c r="A9257" s="281" t="s">
        <v>25</v>
      </c>
      <c r="B9257" s="101" t="str">
        <f>IFERROR(VLOOKUP(COUNTIF($A$1:A9257,"ANALISIS DE PRECIOS"),Tabla_NumeroItem,2,FALSE),"")</f>
        <v/>
      </c>
      <c r="C9257" s="92" t="str">
        <f>IFERROR(VLOOKUP(B9257,Tabla_CyP,2,FALSE),"")</f>
        <v/>
      </c>
      <c r="D9257" s="97"/>
      <c r="E9257" s="98"/>
      <c r="F9257" s="96" t="s">
        <v>26</v>
      </c>
      <c r="G9257" s="283" t="str">
        <f>IFERROR(VLOOKUP(B9257,Tabla_CyP,4,FALSE),"")</f>
        <v/>
      </c>
    </row>
    <row r="9258" spans="1:123" ht="24" customHeight="1" x14ac:dyDescent="0.2">
      <c r="A9258" s="281"/>
      <c r="B9258" s="91"/>
      <c r="D9258" s="97"/>
      <c r="E9258" s="98"/>
      <c r="G9258" s="282"/>
    </row>
    <row r="9259" spans="1:123" ht="24" customHeight="1" x14ac:dyDescent="0.2">
      <c r="A9259" s="331" t="s">
        <v>507</v>
      </c>
      <c r="B9259" s="332"/>
      <c r="C9259" s="333" t="s">
        <v>0</v>
      </c>
      <c r="D9259" s="333" t="s">
        <v>27</v>
      </c>
      <c r="E9259" s="335" t="s">
        <v>28</v>
      </c>
      <c r="F9259" s="337" t="s">
        <v>29</v>
      </c>
      <c r="G9259" s="337" t="s">
        <v>30</v>
      </c>
    </row>
    <row r="9260" spans="1:123" s="97" customFormat="1" ht="24" customHeight="1" x14ac:dyDescent="0.2">
      <c r="A9260" s="102" t="s">
        <v>508</v>
      </c>
      <c r="B9260" s="102" t="s">
        <v>509</v>
      </c>
      <c r="C9260" s="334"/>
      <c r="D9260" s="334"/>
      <c r="E9260" s="336"/>
      <c r="F9260" s="338"/>
      <c r="G9260" s="338"/>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284"/>
      <c r="B9261" s="103"/>
      <c r="C9261" s="143" t="s">
        <v>604</v>
      </c>
      <c r="D9261" s="104"/>
      <c r="E9261" s="105"/>
      <c r="F9261" s="106"/>
      <c r="G9261" s="285"/>
    </row>
    <row r="9262" spans="1:123" s="229" customFormat="1" ht="24" customHeight="1" x14ac:dyDescent="0.2">
      <c r="A9262" s="224" t="str">
        <f t="shared" ref="A9262:A9275" si="2776">IFERROR(VLOOKUP(C9262,Tabla_Insumos,4,FALSE),"")</f>
        <v/>
      </c>
      <c r="B9262" s="222" t="str">
        <f>IFERROR(VLOOKUP(C9262,Tabla_Insumos,5,FALSE),"")</f>
        <v/>
      </c>
      <c r="C9262" s="223"/>
      <c r="D9262" s="224" t="str">
        <f t="shared" ref="D9262:D9275" si="2777">IFERROR(VLOOKUP(C9262,Tabla_Insumos,2,FALSE),"")</f>
        <v/>
      </c>
      <c r="E9262" s="225"/>
      <c r="F9262" s="226">
        <f t="shared" ref="F9262:F9275" si="2778">IFERROR(VLOOKUP(C9262,Tabla_Insumos,3,FALSE),0)</f>
        <v>0</v>
      </c>
      <c r="G9262" s="286">
        <f>ROUND(E9262*F9262,2)</f>
        <v>0</v>
      </c>
    </row>
    <row r="9263" spans="1:123" s="229" customFormat="1" ht="24" customHeight="1" x14ac:dyDescent="0.2">
      <c r="A9263" s="224" t="str">
        <f t="shared" si="2776"/>
        <v/>
      </c>
      <c r="B9263" s="222" t="str">
        <f t="shared" ref="B9263:B9275" si="2779">IFERROR(VLOOKUP(C9263,Tabla_Insumos,5,FALSE),"")</f>
        <v/>
      </c>
      <c r="C9263" s="223"/>
      <c r="D9263" s="224" t="str">
        <f t="shared" si="2777"/>
        <v/>
      </c>
      <c r="E9263" s="225"/>
      <c r="F9263" s="226">
        <f t="shared" si="2778"/>
        <v>0</v>
      </c>
      <c r="G9263" s="286">
        <f t="shared" ref="G9263:G9275" si="2780">ROUND(E9263*F9263,2)</f>
        <v>0</v>
      </c>
    </row>
    <row r="9264" spans="1:123" s="229" customFormat="1" ht="24" customHeight="1" x14ac:dyDescent="0.2">
      <c r="A9264" s="224" t="str">
        <f t="shared" si="2776"/>
        <v/>
      </c>
      <c r="B9264" s="222" t="str">
        <f t="shared" si="2779"/>
        <v/>
      </c>
      <c r="C9264" s="223"/>
      <c r="D9264" s="224" t="str">
        <f t="shared" si="2777"/>
        <v/>
      </c>
      <c r="E9264" s="225"/>
      <c r="F9264" s="226">
        <f t="shared" si="2778"/>
        <v>0</v>
      </c>
      <c r="G9264" s="286">
        <f t="shared" si="2780"/>
        <v>0</v>
      </c>
    </row>
    <row r="9265" spans="1:7" s="229" customFormat="1" ht="24" customHeight="1" x14ac:dyDescent="0.2">
      <c r="A9265" s="224" t="str">
        <f t="shared" si="2776"/>
        <v/>
      </c>
      <c r="B9265" s="222" t="str">
        <f t="shared" si="2779"/>
        <v/>
      </c>
      <c r="C9265" s="223"/>
      <c r="D9265" s="224" t="str">
        <f t="shared" si="2777"/>
        <v/>
      </c>
      <c r="E9265" s="225"/>
      <c r="F9265" s="226">
        <f t="shared" si="2778"/>
        <v>0</v>
      </c>
      <c r="G9265" s="286">
        <f t="shared" si="2780"/>
        <v>0</v>
      </c>
    </row>
    <row r="9266" spans="1:7" s="229" customFormat="1" ht="24" customHeight="1" x14ac:dyDescent="0.2">
      <c r="A9266" s="224" t="str">
        <f t="shared" si="2776"/>
        <v/>
      </c>
      <c r="B9266" s="222" t="str">
        <f t="shared" si="2779"/>
        <v/>
      </c>
      <c r="C9266" s="223"/>
      <c r="D9266" s="224" t="str">
        <f t="shared" si="2777"/>
        <v/>
      </c>
      <c r="E9266" s="225"/>
      <c r="F9266" s="226">
        <f t="shared" si="2778"/>
        <v>0</v>
      </c>
      <c r="G9266" s="286">
        <f t="shared" si="2780"/>
        <v>0</v>
      </c>
    </row>
    <row r="9267" spans="1:7" s="229" customFormat="1" ht="24" customHeight="1" x14ac:dyDescent="0.2">
      <c r="A9267" s="224" t="str">
        <f t="shared" si="2776"/>
        <v/>
      </c>
      <c r="B9267" s="222" t="str">
        <f t="shared" si="2779"/>
        <v/>
      </c>
      <c r="C9267" s="223"/>
      <c r="D9267" s="224" t="str">
        <f t="shared" si="2777"/>
        <v/>
      </c>
      <c r="E9267" s="225"/>
      <c r="F9267" s="226">
        <f t="shared" si="2778"/>
        <v>0</v>
      </c>
      <c r="G9267" s="286">
        <f t="shared" si="2780"/>
        <v>0</v>
      </c>
    </row>
    <row r="9268" spans="1:7" s="229" customFormat="1" ht="24" customHeight="1" x14ac:dyDescent="0.2">
      <c r="A9268" s="224" t="str">
        <f t="shared" si="2776"/>
        <v/>
      </c>
      <c r="B9268" s="222" t="str">
        <f t="shared" si="2779"/>
        <v/>
      </c>
      <c r="C9268" s="223"/>
      <c r="D9268" s="224" t="str">
        <f t="shared" si="2777"/>
        <v/>
      </c>
      <c r="E9268" s="225"/>
      <c r="F9268" s="226">
        <f t="shared" si="2778"/>
        <v>0</v>
      </c>
      <c r="G9268" s="286">
        <f t="shared" si="2780"/>
        <v>0</v>
      </c>
    </row>
    <row r="9269" spans="1:7" s="229" customFormat="1" ht="24" customHeight="1" x14ac:dyDescent="0.2">
      <c r="A9269" s="224" t="str">
        <f t="shared" si="2776"/>
        <v/>
      </c>
      <c r="B9269" s="222" t="str">
        <f t="shared" si="2779"/>
        <v/>
      </c>
      <c r="C9269" s="223"/>
      <c r="D9269" s="224" t="str">
        <f t="shared" si="2777"/>
        <v/>
      </c>
      <c r="E9269" s="225"/>
      <c r="F9269" s="226">
        <f t="shared" si="2778"/>
        <v>0</v>
      </c>
      <c r="G9269" s="286">
        <f t="shared" si="2780"/>
        <v>0</v>
      </c>
    </row>
    <row r="9270" spans="1:7" s="229" customFormat="1" ht="24" customHeight="1" x14ac:dyDescent="0.2">
      <c r="A9270" s="224" t="str">
        <f t="shared" si="2776"/>
        <v/>
      </c>
      <c r="B9270" s="222" t="str">
        <f t="shared" si="2779"/>
        <v/>
      </c>
      <c r="C9270" s="223"/>
      <c r="D9270" s="224" t="str">
        <f t="shared" si="2777"/>
        <v/>
      </c>
      <c r="E9270" s="225"/>
      <c r="F9270" s="226">
        <f t="shared" si="2778"/>
        <v>0</v>
      </c>
      <c r="G9270" s="286">
        <f t="shared" si="2780"/>
        <v>0</v>
      </c>
    </row>
    <row r="9271" spans="1:7" s="229" customFormat="1" ht="24" customHeight="1" x14ac:dyDescent="0.2">
      <c r="A9271" s="224" t="str">
        <f t="shared" si="2776"/>
        <v/>
      </c>
      <c r="B9271" s="222" t="str">
        <f t="shared" si="2779"/>
        <v/>
      </c>
      <c r="C9271" s="223"/>
      <c r="D9271" s="224" t="str">
        <f t="shared" si="2777"/>
        <v/>
      </c>
      <c r="E9271" s="225"/>
      <c r="F9271" s="226">
        <f t="shared" si="2778"/>
        <v>0</v>
      </c>
      <c r="G9271" s="286">
        <f t="shared" si="2780"/>
        <v>0</v>
      </c>
    </row>
    <row r="9272" spans="1:7" s="229" customFormat="1" ht="24" customHeight="1" x14ac:dyDescent="0.2">
      <c r="A9272" s="224" t="str">
        <f t="shared" si="2776"/>
        <v/>
      </c>
      <c r="B9272" s="222" t="str">
        <f t="shared" si="2779"/>
        <v/>
      </c>
      <c r="C9272" s="223"/>
      <c r="D9272" s="224" t="str">
        <f t="shared" si="2777"/>
        <v/>
      </c>
      <c r="E9272" s="225"/>
      <c r="F9272" s="226">
        <f t="shared" si="2778"/>
        <v>0</v>
      </c>
      <c r="G9272" s="286">
        <f t="shared" si="2780"/>
        <v>0</v>
      </c>
    </row>
    <row r="9273" spans="1:7" s="229" customFormat="1" ht="24" customHeight="1" x14ac:dyDescent="0.2">
      <c r="A9273" s="224" t="str">
        <f t="shared" si="2776"/>
        <v/>
      </c>
      <c r="B9273" s="222" t="str">
        <f t="shared" si="2779"/>
        <v/>
      </c>
      <c r="C9273" s="223"/>
      <c r="D9273" s="224" t="str">
        <f t="shared" si="2777"/>
        <v/>
      </c>
      <c r="E9273" s="225"/>
      <c r="F9273" s="226">
        <f t="shared" si="2778"/>
        <v>0</v>
      </c>
      <c r="G9273" s="286">
        <f t="shared" si="2780"/>
        <v>0</v>
      </c>
    </row>
    <row r="9274" spans="1:7" s="229" customFormat="1" ht="24" customHeight="1" x14ac:dyDescent="0.2">
      <c r="A9274" s="224" t="str">
        <f t="shared" si="2776"/>
        <v/>
      </c>
      <c r="B9274" s="222" t="str">
        <f t="shared" si="2779"/>
        <v/>
      </c>
      <c r="C9274" s="223"/>
      <c r="D9274" s="224" t="str">
        <f t="shared" si="2777"/>
        <v/>
      </c>
      <c r="E9274" s="225"/>
      <c r="F9274" s="226">
        <f t="shared" si="2778"/>
        <v>0</v>
      </c>
      <c r="G9274" s="286">
        <f t="shared" si="2780"/>
        <v>0</v>
      </c>
    </row>
    <row r="9275" spans="1:7" s="229" customFormat="1" ht="24" customHeight="1" x14ac:dyDescent="0.2">
      <c r="A9275" s="224" t="str">
        <f t="shared" si="2776"/>
        <v/>
      </c>
      <c r="B9275" s="222" t="str">
        <f t="shared" si="2779"/>
        <v/>
      </c>
      <c r="C9275" s="223"/>
      <c r="D9275" s="224" t="str">
        <f t="shared" si="2777"/>
        <v/>
      </c>
      <c r="E9275" s="225"/>
      <c r="F9275" s="227">
        <f t="shared" si="2778"/>
        <v>0</v>
      </c>
      <c r="G9275" s="286">
        <f t="shared" si="2780"/>
        <v>0</v>
      </c>
    </row>
    <row r="9276" spans="1:7" ht="24" customHeight="1" x14ac:dyDescent="0.2">
      <c r="A9276" s="287"/>
      <c r="D9276" s="97"/>
      <c r="E9276" s="98"/>
      <c r="F9276" s="273" t="s">
        <v>31</v>
      </c>
      <c r="G9276" s="288">
        <f>SUBTOTAL(9,G9262:G9275)</f>
        <v>0</v>
      </c>
    </row>
    <row r="9277" spans="1:7" ht="24" customHeight="1" x14ac:dyDescent="0.2">
      <c r="A9277" s="287"/>
      <c r="C9277" s="107" t="s">
        <v>605</v>
      </c>
      <c r="D9277" s="97"/>
      <c r="E9277" s="98"/>
      <c r="G9277" s="289"/>
    </row>
    <row r="9278" spans="1:7" s="229" customFormat="1" ht="24" customHeight="1" x14ac:dyDescent="0.2">
      <c r="A9278" s="224" t="str">
        <f t="shared" ref="A9278:A9285" si="2781">IFERROR(VLOOKUP(C9278,Tabla_Insumos,4,FALSE),"")</f>
        <v/>
      </c>
      <c r="B9278" s="222">
        <f t="shared" ref="B9278:B9285" si="2782">IFERROR(VLOOKUP(A9278,Tabla_Indices,5,FALSE),"")</f>
        <v>0</v>
      </c>
      <c r="C9278" s="223"/>
      <c r="D9278" s="224" t="str">
        <f t="shared" ref="D9278:D9285" si="2783">IFERROR(VLOOKUP(C9278,Tabla_Insumos,2,FALSE),"")</f>
        <v/>
      </c>
      <c r="E9278" s="225"/>
      <c r="F9278" s="228">
        <f t="shared" ref="F9278:F9285" si="2784">IFERROR(VLOOKUP(C9278,Tabla_Insumos,3,FALSE),0)</f>
        <v>0</v>
      </c>
      <c r="G9278" s="286">
        <f>ROUND(E9278*F9278,2)</f>
        <v>0</v>
      </c>
    </row>
    <row r="9279" spans="1:7" s="229" customFormat="1" ht="24" customHeight="1" x14ac:dyDescent="0.2">
      <c r="A9279" s="224" t="str">
        <f t="shared" si="2781"/>
        <v/>
      </c>
      <c r="B9279" s="222">
        <f t="shared" si="2782"/>
        <v>0</v>
      </c>
      <c r="C9279" s="223"/>
      <c r="D9279" s="224" t="str">
        <f t="shared" si="2783"/>
        <v/>
      </c>
      <c r="E9279" s="225"/>
      <c r="F9279" s="228">
        <f t="shared" si="2784"/>
        <v>0</v>
      </c>
      <c r="G9279" s="286">
        <f>ROUND(E9279*F9279,2)</f>
        <v>0</v>
      </c>
    </row>
    <row r="9280" spans="1:7" s="229" customFormat="1" ht="24" customHeight="1" x14ac:dyDescent="0.2">
      <c r="A9280" s="224" t="str">
        <f t="shared" si="2781"/>
        <v/>
      </c>
      <c r="B9280" s="222">
        <f t="shared" si="2782"/>
        <v>0</v>
      </c>
      <c r="C9280" s="223"/>
      <c r="D9280" s="224" t="str">
        <f t="shared" si="2783"/>
        <v/>
      </c>
      <c r="E9280" s="225"/>
      <c r="F9280" s="228">
        <f t="shared" si="2784"/>
        <v>0</v>
      </c>
      <c r="G9280" s="286">
        <f t="shared" ref="G9280:G9285" si="2785">ROUND(E9280*F9280,2)</f>
        <v>0</v>
      </c>
    </row>
    <row r="9281" spans="1:7" s="229" customFormat="1" ht="24" customHeight="1" x14ac:dyDescent="0.2">
      <c r="A9281" s="224" t="str">
        <f t="shared" si="2781"/>
        <v/>
      </c>
      <c r="B9281" s="222">
        <f t="shared" si="2782"/>
        <v>0</v>
      </c>
      <c r="C9281" s="223"/>
      <c r="D9281" s="224" t="str">
        <f t="shared" si="2783"/>
        <v/>
      </c>
      <c r="E9281" s="225"/>
      <c r="F9281" s="228">
        <f t="shared" si="2784"/>
        <v>0</v>
      </c>
      <c r="G9281" s="286">
        <f t="shared" si="2785"/>
        <v>0</v>
      </c>
    </row>
    <row r="9282" spans="1:7" s="229" customFormat="1" ht="24" customHeight="1" x14ac:dyDescent="0.2">
      <c r="A9282" s="224" t="str">
        <f t="shared" si="2781"/>
        <v/>
      </c>
      <c r="B9282" s="222">
        <f t="shared" si="2782"/>
        <v>0</v>
      </c>
      <c r="C9282" s="223"/>
      <c r="D9282" s="224" t="str">
        <f t="shared" si="2783"/>
        <v/>
      </c>
      <c r="E9282" s="225"/>
      <c r="F9282" s="226">
        <f t="shared" si="2784"/>
        <v>0</v>
      </c>
      <c r="G9282" s="286">
        <f t="shared" si="2785"/>
        <v>0</v>
      </c>
    </row>
    <row r="9283" spans="1:7" s="229" customFormat="1" ht="24" customHeight="1" x14ac:dyDescent="0.2">
      <c r="A9283" s="224" t="str">
        <f t="shared" si="2781"/>
        <v/>
      </c>
      <c r="B9283" s="222">
        <f t="shared" si="2782"/>
        <v>0</v>
      </c>
      <c r="C9283" s="223"/>
      <c r="D9283" s="224" t="str">
        <f t="shared" si="2783"/>
        <v/>
      </c>
      <c r="E9283" s="225"/>
      <c r="F9283" s="226">
        <f t="shared" si="2784"/>
        <v>0</v>
      </c>
      <c r="G9283" s="286">
        <f t="shared" si="2785"/>
        <v>0</v>
      </c>
    </row>
    <row r="9284" spans="1:7" s="229" customFormat="1" ht="24" customHeight="1" x14ac:dyDescent="0.2">
      <c r="A9284" s="224" t="str">
        <f t="shared" si="2781"/>
        <v/>
      </c>
      <c r="B9284" s="222">
        <f t="shared" si="2782"/>
        <v>0</v>
      </c>
      <c r="C9284" s="223"/>
      <c r="D9284" s="224" t="str">
        <f t="shared" si="2783"/>
        <v/>
      </c>
      <c r="E9284" s="225"/>
      <c r="F9284" s="226">
        <f t="shared" si="2784"/>
        <v>0</v>
      </c>
      <c r="G9284" s="286">
        <f t="shared" si="2785"/>
        <v>0</v>
      </c>
    </row>
    <row r="9285" spans="1:7" s="229" customFormat="1" ht="24" customHeight="1" x14ac:dyDescent="0.2">
      <c r="A9285" s="224" t="str">
        <f t="shared" si="2781"/>
        <v/>
      </c>
      <c r="B9285" s="222">
        <f t="shared" si="2782"/>
        <v>0</v>
      </c>
      <c r="C9285" s="223"/>
      <c r="D9285" s="224" t="str">
        <f t="shared" si="2783"/>
        <v/>
      </c>
      <c r="E9285" s="225"/>
      <c r="F9285" s="226">
        <f t="shared" si="2784"/>
        <v>0</v>
      </c>
      <c r="G9285" s="286">
        <f t="shared" si="2785"/>
        <v>0</v>
      </c>
    </row>
    <row r="9286" spans="1:7" ht="24" customHeight="1" x14ac:dyDescent="0.2">
      <c r="A9286" s="287"/>
      <c r="D9286" s="97"/>
      <c r="E9286" s="98"/>
      <c r="F9286" s="273" t="s">
        <v>32</v>
      </c>
      <c r="G9286" s="288">
        <f>SUBTOTAL(9,G9278:G9285)</f>
        <v>0</v>
      </c>
    </row>
    <row r="9287" spans="1:7" ht="24" customHeight="1" x14ac:dyDescent="0.2">
      <c r="A9287" s="287"/>
      <c r="C9287" s="107" t="s">
        <v>606</v>
      </c>
      <c r="D9287" s="97"/>
      <c r="E9287" s="98"/>
      <c r="G9287" s="289"/>
    </row>
    <row r="9288" spans="1:7" s="229" customFormat="1" ht="24" customHeight="1" x14ac:dyDescent="0.2">
      <c r="A9288" s="224" t="str">
        <f t="shared" ref="A9288:A9296" si="2786">IFERROR(VLOOKUP(C9288,Tabla_Insumos,4,FALSE),"")</f>
        <v/>
      </c>
      <c r="B9288" s="222" t="str">
        <f t="shared" ref="B9288:B9296" si="2787">IFERROR(VLOOKUP(C9288,Tabla_Insumos,5,FALSE),"")</f>
        <v/>
      </c>
      <c r="C9288" s="223"/>
      <c r="D9288" s="224" t="str">
        <f t="shared" ref="D9288:D9296" si="2788">IFERROR(VLOOKUP(C9288,Tabla_Insumos,2,FALSE),"")</f>
        <v/>
      </c>
      <c r="E9288" s="225"/>
      <c r="F9288" s="226">
        <f t="shared" ref="F9288:F9296" si="2789">IFERROR(VLOOKUP(C9288,Tabla_Insumos,3,FALSE),0)</f>
        <v>0</v>
      </c>
      <c r="G9288" s="286">
        <f t="shared" ref="G9288:G9296" si="2790">ROUND(E9288*F9288,2)</f>
        <v>0</v>
      </c>
    </row>
    <row r="9289" spans="1:7" s="229" customFormat="1" ht="24" customHeight="1" x14ac:dyDescent="0.2">
      <c r="A9289" s="224" t="str">
        <f t="shared" si="2786"/>
        <v/>
      </c>
      <c r="B9289" s="222" t="str">
        <f t="shared" si="2787"/>
        <v/>
      </c>
      <c r="C9289" s="223"/>
      <c r="D9289" s="224" t="str">
        <f t="shared" si="2788"/>
        <v/>
      </c>
      <c r="E9289" s="225"/>
      <c r="F9289" s="226">
        <f t="shared" si="2789"/>
        <v>0</v>
      </c>
      <c r="G9289" s="286">
        <f t="shared" si="2790"/>
        <v>0</v>
      </c>
    </row>
    <row r="9290" spans="1:7" s="229" customFormat="1" ht="24" customHeight="1" x14ac:dyDescent="0.2">
      <c r="A9290" s="224" t="str">
        <f t="shared" si="2786"/>
        <v/>
      </c>
      <c r="B9290" s="222" t="str">
        <f t="shared" si="2787"/>
        <v/>
      </c>
      <c r="C9290" s="223"/>
      <c r="D9290" s="224" t="str">
        <f t="shared" si="2788"/>
        <v/>
      </c>
      <c r="E9290" s="225"/>
      <c r="F9290" s="226">
        <f t="shared" si="2789"/>
        <v>0</v>
      </c>
      <c r="G9290" s="286">
        <f t="shared" si="2790"/>
        <v>0</v>
      </c>
    </row>
    <row r="9291" spans="1:7" s="229" customFormat="1" ht="24" customHeight="1" x14ac:dyDescent="0.2">
      <c r="A9291" s="224" t="str">
        <f t="shared" si="2786"/>
        <v/>
      </c>
      <c r="B9291" s="222" t="str">
        <f t="shared" si="2787"/>
        <v/>
      </c>
      <c r="C9291" s="223"/>
      <c r="D9291" s="224" t="str">
        <f t="shared" si="2788"/>
        <v/>
      </c>
      <c r="E9291" s="225"/>
      <c r="F9291" s="226">
        <f t="shared" si="2789"/>
        <v>0</v>
      </c>
      <c r="G9291" s="286">
        <f t="shared" si="2790"/>
        <v>0</v>
      </c>
    </row>
    <row r="9292" spans="1:7" s="229" customFormat="1" ht="24" customHeight="1" x14ac:dyDescent="0.2">
      <c r="A9292" s="224" t="str">
        <f t="shared" si="2786"/>
        <v/>
      </c>
      <c r="B9292" s="222" t="str">
        <f t="shared" si="2787"/>
        <v/>
      </c>
      <c r="C9292" s="223"/>
      <c r="D9292" s="224" t="str">
        <f t="shared" si="2788"/>
        <v/>
      </c>
      <c r="E9292" s="225"/>
      <c r="F9292" s="226">
        <f t="shared" si="2789"/>
        <v>0</v>
      </c>
      <c r="G9292" s="286">
        <f t="shared" si="2790"/>
        <v>0</v>
      </c>
    </row>
    <row r="9293" spans="1:7" s="229" customFormat="1" ht="24" customHeight="1" x14ac:dyDescent="0.2">
      <c r="A9293" s="224" t="str">
        <f t="shared" si="2786"/>
        <v/>
      </c>
      <c r="B9293" s="222" t="str">
        <f t="shared" si="2787"/>
        <v/>
      </c>
      <c r="C9293" s="223"/>
      <c r="D9293" s="224" t="str">
        <f t="shared" si="2788"/>
        <v/>
      </c>
      <c r="E9293" s="225"/>
      <c r="F9293" s="226">
        <f t="shared" si="2789"/>
        <v>0</v>
      </c>
      <c r="G9293" s="286">
        <f t="shared" si="2790"/>
        <v>0</v>
      </c>
    </row>
    <row r="9294" spans="1:7" s="229" customFormat="1" ht="24" customHeight="1" x14ac:dyDescent="0.2">
      <c r="A9294" s="224" t="str">
        <f t="shared" si="2786"/>
        <v/>
      </c>
      <c r="B9294" s="222" t="str">
        <f t="shared" si="2787"/>
        <v/>
      </c>
      <c r="C9294" s="223"/>
      <c r="D9294" s="224" t="str">
        <f t="shared" si="2788"/>
        <v/>
      </c>
      <c r="E9294" s="225"/>
      <c r="F9294" s="226">
        <f t="shared" si="2789"/>
        <v>0</v>
      </c>
      <c r="G9294" s="286">
        <f t="shared" si="2790"/>
        <v>0</v>
      </c>
    </row>
    <row r="9295" spans="1:7" s="229" customFormat="1" ht="24" customHeight="1" x14ac:dyDescent="0.2">
      <c r="A9295" s="224" t="str">
        <f t="shared" si="2786"/>
        <v/>
      </c>
      <c r="B9295" s="222" t="str">
        <f t="shared" si="2787"/>
        <v/>
      </c>
      <c r="C9295" s="223"/>
      <c r="D9295" s="224" t="str">
        <f t="shared" si="2788"/>
        <v/>
      </c>
      <c r="E9295" s="225"/>
      <c r="F9295" s="226">
        <f t="shared" si="2789"/>
        <v>0</v>
      </c>
      <c r="G9295" s="286">
        <f t="shared" si="2790"/>
        <v>0</v>
      </c>
    </row>
    <row r="9296" spans="1:7" s="229" customFormat="1" ht="24" customHeight="1" x14ac:dyDescent="0.2">
      <c r="A9296" s="224" t="str">
        <f t="shared" si="2786"/>
        <v/>
      </c>
      <c r="B9296" s="222" t="str">
        <f t="shared" si="2787"/>
        <v/>
      </c>
      <c r="C9296" s="223"/>
      <c r="D9296" s="224" t="str">
        <f t="shared" si="2788"/>
        <v/>
      </c>
      <c r="E9296" s="225"/>
      <c r="F9296" s="226">
        <f t="shared" si="2789"/>
        <v>0</v>
      </c>
      <c r="G9296" s="286">
        <f t="shared" si="2790"/>
        <v>0</v>
      </c>
    </row>
    <row r="9297" spans="1:123" ht="24" customHeight="1" x14ac:dyDescent="0.2">
      <c r="A9297" s="290"/>
      <c r="B9297" s="97"/>
      <c r="D9297" s="97"/>
      <c r="E9297" s="98"/>
      <c r="F9297" s="273" t="s">
        <v>33</v>
      </c>
      <c r="G9297" s="288">
        <f>SUBTOTAL(9,G9288:G9296)</f>
        <v>0</v>
      </c>
    </row>
    <row r="9298" spans="1:123" ht="24" customHeight="1" x14ac:dyDescent="0.2">
      <c r="A9298" s="291"/>
      <c r="B9298" s="97"/>
      <c r="D9298" s="97"/>
      <c r="E9298" s="98"/>
      <c r="G9298" s="289"/>
    </row>
    <row r="9299" spans="1:123" ht="24" customHeight="1" x14ac:dyDescent="0.2">
      <c r="A9299" s="292" t="str">
        <f>B9257</f>
        <v/>
      </c>
      <c r="B9299" s="293" t="str">
        <f>C9257</f>
        <v/>
      </c>
      <c r="C9299" s="104"/>
      <c r="D9299" s="104" t="s">
        <v>34</v>
      </c>
      <c r="E9299" s="105"/>
      <c r="F9299" s="295" t="s">
        <v>35</v>
      </c>
      <c r="G9299" s="294">
        <f>SUBTOTAL(9,G9262:G9298)</f>
        <v>0</v>
      </c>
    </row>
    <row r="9301" spans="1:123" ht="24" customHeight="1" x14ac:dyDescent="0.2">
      <c r="A9301" s="274" t="s">
        <v>37</v>
      </c>
      <c r="B9301" s="275"/>
      <c r="C9301" s="275"/>
      <c r="D9301" s="275"/>
      <c r="E9301" s="275"/>
      <c r="F9301" s="275"/>
      <c r="G9301" s="276"/>
    </row>
    <row r="9302" spans="1:123" ht="24" customHeight="1" x14ac:dyDescent="0.2">
      <c r="A9302" s="277" t="s">
        <v>602</v>
      </c>
      <c r="B9302" s="93" t="str">
        <f>Comitente</f>
        <v>DIRECCION PROVINCIAL DE ESPACIOS VERDES</v>
      </c>
      <c r="C9302" s="89"/>
      <c r="D9302" s="94"/>
      <c r="E9302" s="94"/>
      <c r="F9302" s="95"/>
      <c r="G9302" s="278"/>
    </row>
    <row r="9303" spans="1:123" ht="24" customHeight="1" x14ac:dyDescent="0.2">
      <c r="A9303" s="277" t="s">
        <v>603</v>
      </c>
      <c r="B9303" s="93">
        <f>Contratista</f>
        <v>0</v>
      </c>
      <c r="C9303" s="90"/>
      <c r="D9303" s="90"/>
      <c r="E9303" s="90"/>
      <c r="F9303" s="96"/>
      <c r="G9303" s="279"/>
    </row>
    <row r="9304" spans="1:123" ht="24" customHeight="1" x14ac:dyDescent="0.2">
      <c r="A9304" s="277" t="s">
        <v>24</v>
      </c>
      <c r="B9304" s="93" t="str">
        <f>Obra</f>
        <v>MANTENIMIENTO DEL ÁREA VERDE Y SISITEMA DE RIEGO DEL 
PARQUE BELGRANO E INFINITO POR DESCUBRIR - RENGLON 3</v>
      </c>
      <c r="C9304" s="90"/>
      <c r="D9304" s="90"/>
      <c r="E9304" s="90"/>
      <c r="F9304" s="96" t="s">
        <v>38</v>
      </c>
      <c r="G9304" s="280">
        <f>Fecha_Base</f>
        <v>44908</v>
      </c>
    </row>
    <row r="9305" spans="1:123" ht="24" customHeight="1" x14ac:dyDescent="0.2">
      <c r="A9305" s="281" t="s">
        <v>601</v>
      </c>
      <c r="B9305" s="91" t="str">
        <f>Ubicación</f>
        <v>CAPITAL</v>
      </c>
      <c r="C9305" s="91"/>
      <c r="D9305" s="97"/>
      <c r="E9305" s="98"/>
      <c r="G9305" s="282"/>
    </row>
    <row r="9306" spans="1:123" ht="24" customHeight="1" x14ac:dyDescent="0.2">
      <c r="A9306" s="281" t="s">
        <v>39</v>
      </c>
      <c r="B9306" s="100" t="str">
        <f>IFERROR(VALUE(LEFT(B9307,FIND(".",B9307)-1)),"")</f>
        <v/>
      </c>
      <c r="C9306" s="92" t="str">
        <f>IFERROR(VLOOKUP(B9306,Tabla_CyP,2,FALSE),"")</f>
        <v/>
      </c>
      <c r="E9306" s="98"/>
      <c r="G9306" s="282"/>
    </row>
    <row r="9307" spans="1:123" ht="24" customHeight="1" x14ac:dyDescent="0.2">
      <c r="A9307" s="281" t="s">
        <v>25</v>
      </c>
      <c r="B9307" s="101" t="str">
        <f>IFERROR(VLOOKUP(COUNTIF($A$1:A9307,"ANALISIS DE PRECIOS"),Tabla_NumeroItem,2,FALSE),"")</f>
        <v/>
      </c>
      <c r="C9307" s="92" t="str">
        <f>IFERROR(VLOOKUP(B9307,Tabla_CyP,2,FALSE),"")</f>
        <v/>
      </c>
      <c r="D9307" s="97"/>
      <c r="E9307" s="98"/>
      <c r="F9307" s="96" t="s">
        <v>26</v>
      </c>
      <c r="G9307" s="283" t="str">
        <f>IFERROR(VLOOKUP(B9307,Tabla_CyP,4,FALSE),"")</f>
        <v/>
      </c>
    </row>
    <row r="9308" spans="1:123" ht="24" customHeight="1" x14ac:dyDescent="0.2">
      <c r="A9308" s="281"/>
      <c r="B9308" s="91"/>
      <c r="D9308" s="97"/>
      <c r="E9308" s="98"/>
      <c r="G9308" s="282"/>
    </row>
    <row r="9309" spans="1:123" ht="24" customHeight="1" x14ac:dyDescent="0.2">
      <c r="A9309" s="331" t="s">
        <v>507</v>
      </c>
      <c r="B9309" s="332"/>
      <c r="C9309" s="333" t="s">
        <v>0</v>
      </c>
      <c r="D9309" s="333" t="s">
        <v>27</v>
      </c>
      <c r="E9309" s="335" t="s">
        <v>28</v>
      </c>
      <c r="F9309" s="337" t="s">
        <v>29</v>
      </c>
      <c r="G9309" s="337" t="s">
        <v>30</v>
      </c>
    </row>
    <row r="9310" spans="1:123" s="97" customFormat="1" ht="24" customHeight="1" x14ac:dyDescent="0.2">
      <c r="A9310" s="102" t="s">
        <v>508</v>
      </c>
      <c r="B9310" s="102" t="s">
        <v>509</v>
      </c>
      <c r="C9310" s="334"/>
      <c r="D9310" s="334"/>
      <c r="E9310" s="336"/>
      <c r="F9310" s="338"/>
      <c r="G9310" s="338"/>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284"/>
      <c r="B9311" s="103"/>
      <c r="C9311" s="143" t="s">
        <v>604</v>
      </c>
      <c r="D9311" s="104"/>
      <c r="E9311" s="105"/>
      <c r="F9311" s="106"/>
      <c r="G9311" s="285"/>
    </row>
    <row r="9312" spans="1:123" s="229" customFormat="1" ht="24" customHeight="1" x14ac:dyDescent="0.2">
      <c r="A9312" s="224" t="str">
        <f t="shared" ref="A9312:A9325" si="2791">IFERROR(VLOOKUP(C9312,Tabla_Insumos,4,FALSE),"")</f>
        <v/>
      </c>
      <c r="B9312" s="222" t="str">
        <f>IFERROR(VLOOKUP(C9312,Tabla_Insumos,5,FALSE),"")</f>
        <v/>
      </c>
      <c r="C9312" s="223"/>
      <c r="D9312" s="224" t="str">
        <f t="shared" ref="D9312:D9325" si="2792">IFERROR(VLOOKUP(C9312,Tabla_Insumos,2,FALSE),"")</f>
        <v/>
      </c>
      <c r="E9312" s="225"/>
      <c r="F9312" s="226">
        <f t="shared" ref="F9312:F9325" si="2793">IFERROR(VLOOKUP(C9312,Tabla_Insumos,3,FALSE),0)</f>
        <v>0</v>
      </c>
      <c r="G9312" s="286">
        <f>ROUND(E9312*F9312,2)</f>
        <v>0</v>
      </c>
    </row>
    <row r="9313" spans="1:7" s="229" customFormat="1" ht="24" customHeight="1" x14ac:dyDescent="0.2">
      <c r="A9313" s="224" t="str">
        <f t="shared" si="2791"/>
        <v/>
      </c>
      <c r="B9313" s="222" t="str">
        <f t="shared" ref="B9313:B9325" si="2794">IFERROR(VLOOKUP(C9313,Tabla_Insumos,5,FALSE),"")</f>
        <v/>
      </c>
      <c r="C9313" s="223"/>
      <c r="D9313" s="224" t="str">
        <f t="shared" si="2792"/>
        <v/>
      </c>
      <c r="E9313" s="225"/>
      <c r="F9313" s="226">
        <f t="shared" si="2793"/>
        <v>0</v>
      </c>
      <c r="G9313" s="286">
        <f t="shared" ref="G9313:G9325" si="2795">ROUND(E9313*F9313,2)</f>
        <v>0</v>
      </c>
    </row>
    <row r="9314" spans="1:7" s="229" customFormat="1" ht="24" customHeight="1" x14ac:dyDescent="0.2">
      <c r="A9314" s="224" t="str">
        <f t="shared" si="2791"/>
        <v/>
      </c>
      <c r="B9314" s="222" t="str">
        <f t="shared" si="2794"/>
        <v/>
      </c>
      <c r="C9314" s="223"/>
      <c r="D9314" s="224" t="str">
        <f t="shared" si="2792"/>
        <v/>
      </c>
      <c r="E9314" s="225"/>
      <c r="F9314" s="226">
        <f t="shared" si="2793"/>
        <v>0</v>
      </c>
      <c r="G9314" s="286">
        <f t="shared" si="2795"/>
        <v>0</v>
      </c>
    </row>
    <row r="9315" spans="1:7" s="229" customFormat="1" ht="24" customHeight="1" x14ac:dyDescent="0.2">
      <c r="A9315" s="224" t="str">
        <f t="shared" si="2791"/>
        <v/>
      </c>
      <c r="B9315" s="222" t="str">
        <f t="shared" si="2794"/>
        <v/>
      </c>
      <c r="C9315" s="223"/>
      <c r="D9315" s="224" t="str">
        <f t="shared" si="2792"/>
        <v/>
      </c>
      <c r="E9315" s="225"/>
      <c r="F9315" s="226">
        <f t="shared" si="2793"/>
        <v>0</v>
      </c>
      <c r="G9315" s="286">
        <f t="shared" si="2795"/>
        <v>0</v>
      </c>
    </row>
    <row r="9316" spans="1:7" s="229" customFormat="1" ht="24" customHeight="1" x14ac:dyDescent="0.2">
      <c r="A9316" s="224" t="str">
        <f t="shared" si="2791"/>
        <v/>
      </c>
      <c r="B9316" s="222" t="str">
        <f t="shared" si="2794"/>
        <v/>
      </c>
      <c r="C9316" s="223"/>
      <c r="D9316" s="224" t="str">
        <f t="shared" si="2792"/>
        <v/>
      </c>
      <c r="E9316" s="225"/>
      <c r="F9316" s="226">
        <f t="shared" si="2793"/>
        <v>0</v>
      </c>
      <c r="G9316" s="286">
        <f t="shared" si="2795"/>
        <v>0</v>
      </c>
    </row>
    <row r="9317" spans="1:7" s="229" customFormat="1" ht="24" customHeight="1" x14ac:dyDescent="0.2">
      <c r="A9317" s="224" t="str">
        <f t="shared" si="2791"/>
        <v/>
      </c>
      <c r="B9317" s="222" t="str">
        <f t="shared" si="2794"/>
        <v/>
      </c>
      <c r="C9317" s="223"/>
      <c r="D9317" s="224" t="str">
        <f t="shared" si="2792"/>
        <v/>
      </c>
      <c r="E9317" s="225"/>
      <c r="F9317" s="226">
        <f t="shared" si="2793"/>
        <v>0</v>
      </c>
      <c r="G9317" s="286">
        <f t="shared" si="2795"/>
        <v>0</v>
      </c>
    </row>
    <row r="9318" spans="1:7" s="229" customFormat="1" ht="24" customHeight="1" x14ac:dyDescent="0.2">
      <c r="A9318" s="224" t="str">
        <f t="shared" si="2791"/>
        <v/>
      </c>
      <c r="B9318" s="222" t="str">
        <f t="shared" si="2794"/>
        <v/>
      </c>
      <c r="C9318" s="223"/>
      <c r="D9318" s="224" t="str">
        <f t="shared" si="2792"/>
        <v/>
      </c>
      <c r="E9318" s="225"/>
      <c r="F9318" s="226">
        <f t="shared" si="2793"/>
        <v>0</v>
      </c>
      <c r="G9318" s="286">
        <f t="shared" si="2795"/>
        <v>0</v>
      </c>
    </row>
    <row r="9319" spans="1:7" s="229" customFormat="1" ht="24" customHeight="1" x14ac:dyDescent="0.2">
      <c r="A9319" s="224" t="str">
        <f t="shared" si="2791"/>
        <v/>
      </c>
      <c r="B9319" s="222" t="str">
        <f t="shared" si="2794"/>
        <v/>
      </c>
      <c r="C9319" s="223"/>
      <c r="D9319" s="224" t="str">
        <f t="shared" si="2792"/>
        <v/>
      </c>
      <c r="E9319" s="225"/>
      <c r="F9319" s="226">
        <f t="shared" si="2793"/>
        <v>0</v>
      </c>
      <c r="G9319" s="286">
        <f t="shared" si="2795"/>
        <v>0</v>
      </c>
    </row>
    <row r="9320" spans="1:7" s="229" customFormat="1" ht="24" customHeight="1" x14ac:dyDescent="0.2">
      <c r="A9320" s="224" t="str">
        <f t="shared" si="2791"/>
        <v/>
      </c>
      <c r="B9320" s="222" t="str">
        <f t="shared" si="2794"/>
        <v/>
      </c>
      <c r="C9320" s="223"/>
      <c r="D9320" s="224" t="str">
        <f t="shared" si="2792"/>
        <v/>
      </c>
      <c r="E9320" s="225"/>
      <c r="F9320" s="226">
        <f t="shared" si="2793"/>
        <v>0</v>
      </c>
      <c r="G9320" s="286">
        <f t="shared" si="2795"/>
        <v>0</v>
      </c>
    </row>
    <row r="9321" spans="1:7" s="229" customFormat="1" ht="24" customHeight="1" x14ac:dyDescent="0.2">
      <c r="A9321" s="224" t="str">
        <f t="shared" si="2791"/>
        <v/>
      </c>
      <c r="B9321" s="222" t="str">
        <f t="shared" si="2794"/>
        <v/>
      </c>
      <c r="C9321" s="223"/>
      <c r="D9321" s="224" t="str">
        <f t="shared" si="2792"/>
        <v/>
      </c>
      <c r="E9321" s="225"/>
      <c r="F9321" s="226">
        <f t="shared" si="2793"/>
        <v>0</v>
      </c>
      <c r="G9321" s="286">
        <f t="shared" si="2795"/>
        <v>0</v>
      </c>
    </row>
    <row r="9322" spans="1:7" s="229" customFormat="1" ht="24" customHeight="1" x14ac:dyDescent="0.2">
      <c r="A9322" s="224" t="str">
        <f t="shared" si="2791"/>
        <v/>
      </c>
      <c r="B9322" s="222" t="str">
        <f t="shared" si="2794"/>
        <v/>
      </c>
      <c r="C9322" s="223"/>
      <c r="D9322" s="224" t="str">
        <f t="shared" si="2792"/>
        <v/>
      </c>
      <c r="E9322" s="225"/>
      <c r="F9322" s="226">
        <f t="shared" si="2793"/>
        <v>0</v>
      </c>
      <c r="G9322" s="286">
        <f t="shared" si="2795"/>
        <v>0</v>
      </c>
    </row>
    <row r="9323" spans="1:7" s="229" customFormat="1" ht="24" customHeight="1" x14ac:dyDescent="0.2">
      <c r="A9323" s="224" t="str">
        <f t="shared" si="2791"/>
        <v/>
      </c>
      <c r="B9323" s="222" t="str">
        <f t="shared" si="2794"/>
        <v/>
      </c>
      <c r="C9323" s="223"/>
      <c r="D9323" s="224" t="str">
        <f t="shared" si="2792"/>
        <v/>
      </c>
      <c r="E9323" s="225"/>
      <c r="F9323" s="226">
        <f t="shared" si="2793"/>
        <v>0</v>
      </c>
      <c r="G9323" s="286">
        <f t="shared" si="2795"/>
        <v>0</v>
      </c>
    </row>
    <row r="9324" spans="1:7" s="229" customFormat="1" ht="24" customHeight="1" x14ac:dyDescent="0.2">
      <c r="A9324" s="224" t="str">
        <f t="shared" si="2791"/>
        <v/>
      </c>
      <c r="B9324" s="222" t="str">
        <f t="shared" si="2794"/>
        <v/>
      </c>
      <c r="C9324" s="223"/>
      <c r="D9324" s="224" t="str">
        <f t="shared" si="2792"/>
        <v/>
      </c>
      <c r="E9324" s="225"/>
      <c r="F9324" s="226">
        <f t="shared" si="2793"/>
        <v>0</v>
      </c>
      <c r="G9324" s="286">
        <f t="shared" si="2795"/>
        <v>0</v>
      </c>
    </row>
    <row r="9325" spans="1:7" s="229" customFormat="1" ht="24" customHeight="1" x14ac:dyDescent="0.2">
      <c r="A9325" s="224" t="str">
        <f t="shared" si="2791"/>
        <v/>
      </c>
      <c r="B9325" s="222" t="str">
        <f t="shared" si="2794"/>
        <v/>
      </c>
      <c r="C9325" s="223"/>
      <c r="D9325" s="224" t="str">
        <f t="shared" si="2792"/>
        <v/>
      </c>
      <c r="E9325" s="225"/>
      <c r="F9325" s="227">
        <f t="shared" si="2793"/>
        <v>0</v>
      </c>
      <c r="G9325" s="286">
        <f t="shared" si="2795"/>
        <v>0</v>
      </c>
    </row>
    <row r="9326" spans="1:7" ht="24" customHeight="1" x14ac:dyDescent="0.2">
      <c r="A9326" s="287"/>
      <c r="D9326" s="97"/>
      <c r="E9326" s="98"/>
      <c r="F9326" s="273" t="s">
        <v>31</v>
      </c>
      <c r="G9326" s="288">
        <f>SUBTOTAL(9,G9312:G9325)</f>
        <v>0</v>
      </c>
    </row>
    <row r="9327" spans="1:7" ht="24" customHeight="1" x14ac:dyDescent="0.2">
      <c r="A9327" s="287"/>
      <c r="C9327" s="107" t="s">
        <v>605</v>
      </c>
      <c r="D9327" s="97"/>
      <c r="E9327" s="98"/>
      <c r="G9327" s="289"/>
    </row>
    <row r="9328" spans="1:7" s="229" customFormat="1" ht="24" customHeight="1" x14ac:dyDescent="0.2">
      <c r="A9328" s="224" t="str">
        <f t="shared" ref="A9328:A9335" si="2796">IFERROR(VLOOKUP(C9328,Tabla_Insumos,4,FALSE),"")</f>
        <v/>
      </c>
      <c r="B9328" s="222">
        <f t="shared" ref="B9328:B9335" si="2797">IFERROR(VLOOKUP(A9328,Tabla_Indices,5,FALSE),"")</f>
        <v>0</v>
      </c>
      <c r="C9328" s="223"/>
      <c r="D9328" s="224" t="str">
        <f t="shared" ref="D9328:D9335" si="2798">IFERROR(VLOOKUP(C9328,Tabla_Insumos,2,FALSE),"")</f>
        <v/>
      </c>
      <c r="E9328" s="225"/>
      <c r="F9328" s="228">
        <f t="shared" ref="F9328:F9335" si="2799">IFERROR(VLOOKUP(C9328,Tabla_Insumos,3,FALSE),0)</f>
        <v>0</v>
      </c>
      <c r="G9328" s="286">
        <f>ROUND(E9328*F9328,2)</f>
        <v>0</v>
      </c>
    </row>
    <row r="9329" spans="1:7" s="229" customFormat="1" ht="24" customHeight="1" x14ac:dyDescent="0.2">
      <c r="A9329" s="224" t="str">
        <f t="shared" si="2796"/>
        <v/>
      </c>
      <c r="B9329" s="222">
        <f t="shared" si="2797"/>
        <v>0</v>
      </c>
      <c r="C9329" s="223"/>
      <c r="D9329" s="224" t="str">
        <f t="shared" si="2798"/>
        <v/>
      </c>
      <c r="E9329" s="225"/>
      <c r="F9329" s="228">
        <f t="shared" si="2799"/>
        <v>0</v>
      </c>
      <c r="G9329" s="286">
        <f>ROUND(E9329*F9329,2)</f>
        <v>0</v>
      </c>
    </row>
    <row r="9330" spans="1:7" s="229" customFormat="1" ht="24" customHeight="1" x14ac:dyDescent="0.2">
      <c r="A9330" s="224" t="str">
        <f t="shared" si="2796"/>
        <v/>
      </c>
      <c r="B9330" s="222">
        <f t="shared" si="2797"/>
        <v>0</v>
      </c>
      <c r="C9330" s="223"/>
      <c r="D9330" s="224" t="str">
        <f t="shared" si="2798"/>
        <v/>
      </c>
      <c r="E9330" s="225"/>
      <c r="F9330" s="228">
        <f t="shared" si="2799"/>
        <v>0</v>
      </c>
      <c r="G9330" s="286">
        <f t="shared" ref="G9330:G9335" si="2800">ROUND(E9330*F9330,2)</f>
        <v>0</v>
      </c>
    </row>
    <row r="9331" spans="1:7" s="229" customFormat="1" ht="24" customHeight="1" x14ac:dyDescent="0.2">
      <c r="A9331" s="224" t="str">
        <f t="shared" si="2796"/>
        <v/>
      </c>
      <c r="B9331" s="222">
        <f t="shared" si="2797"/>
        <v>0</v>
      </c>
      <c r="C9331" s="223"/>
      <c r="D9331" s="224" t="str">
        <f t="shared" si="2798"/>
        <v/>
      </c>
      <c r="E9331" s="225"/>
      <c r="F9331" s="228">
        <f t="shared" si="2799"/>
        <v>0</v>
      </c>
      <c r="G9331" s="286">
        <f t="shared" si="2800"/>
        <v>0</v>
      </c>
    </row>
    <row r="9332" spans="1:7" s="229" customFormat="1" ht="24" customHeight="1" x14ac:dyDescent="0.2">
      <c r="A9332" s="224" t="str">
        <f t="shared" si="2796"/>
        <v/>
      </c>
      <c r="B9332" s="222">
        <f t="shared" si="2797"/>
        <v>0</v>
      </c>
      <c r="C9332" s="223"/>
      <c r="D9332" s="224" t="str">
        <f t="shared" si="2798"/>
        <v/>
      </c>
      <c r="E9332" s="225"/>
      <c r="F9332" s="226">
        <f t="shared" si="2799"/>
        <v>0</v>
      </c>
      <c r="G9332" s="286">
        <f t="shared" si="2800"/>
        <v>0</v>
      </c>
    </row>
    <row r="9333" spans="1:7" s="229" customFormat="1" ht="24" customHeight="1" x14ac:dyDescent="0.2">
      <c r="A9333" s="224" t="str">
        <f t="shared" si="2796"/>
        <v/>
      </c>
      <c r="B9333" s="222">
        <f t="shared" si="2797"/>
        <v>0</v>
      </c>
      <c r="C9333" s="223"/>
      <c r="D9333" s="224" t="str">
        <f t="shared" si="2798"/>
        <v/>
      </c>
      <c r="E9333" s="225"/>
      <c r="F9333" s="226">
        <f t="shared" si="2799"/>
        <v>0</v>
      </c>
      <c r="G9333" s="286">
        <f t="shared" si="2800"/>
        <v>0</v>
      </c>
    </row>
    <row r="9334" spans="1:7" s="229" customFormat="1" ht="24" customHeight="1" x14ac:dyDescent="0.2">
      <c r="A9334" s="224" t="str">
        <f t="shared" si="2796"/>
        <v/>
      </c>
      <c r="B9334" s="222">
        <f t="shared" si="2797"/>
        <v>0</v>
      </c>
      <c r="C9334" s="223"/>
      <c r="D9334" s="224" t="str">
        <f t="shared" si="2798"/>
        <v/>
      </c>
      <c r="E9334" s="225"/>
      <c r="F9334" s="226">
        <f t="shared" si="2799"/>
        <v>0</v>
      </c>
      <c r="G9334" s="286">
        <f t="shared" si="2800"/>
        <v>0</v>
      </c>
    </row>
    <row r="9335" spans="1:7" s="229" customFormat="1" ht="24" customHeight="1" x14ac:dyDescent="0.2">
      <c r="A9335" s="224" t="str">
        <f t="shared" si="2796"/>
        <v/>
      </c>
      <c r="B9335" s="222">
        <f t="shared" si="2797"/>
        <v>0</v>
      </c>
      <c r="C9335" s="223"/>
      <c r="D9335" s="224" t="str">
        <f t="shared" si="2798"/>
        <v/>
      </c>
      <c r="E9335" s="225"/>
      <c r="F9335" s="226">
        <f t="shared" si="2799"/>
        <v>0</v>
      </c>
      <c r="G9335" s="286">
        <f t="shared" si="2800"/>
        <v>0</v>
      </c>
    </row>
    <row r="9336" spans="1:7" ht="24" customHeight="1" x14ac:dyDescent="0.2">
      <c r="A9336" s="287"/>
      <c r="D9336" s="97"/>
      <c r="E9336" s="98"/>
      <c r="F9336" s="273" t="s">
        <v>32</v>
      </c>
      <c r="G9336" s="288">
        <f>SUBTOTAL(9,G9328:G9335)</f>
        <v>0</v>
      </c>
    </row>
    <row r="9337" spans="1:7" ht="24" customHeight="1" x14ac:dyDescent="0.2">
      <c r="A9337" s="287"/>
      <c r="C9337" s="107" t="s">
        <v>606</v>
      </c>
      <c r="D9337" s="97"/>
      <c r="E9337" s="98"/>
      <c r="G9337" s="289"/>
    </row>
    <row r="9338" spans="1:7" s="229" customFormat="1" ht="24" customHeight="1" x14ac:dyDescent="0.2">
      <c r="A9338" s="224" t="str">
        <f t="shared" ref="A9338:A9346" si="2801">IFERROR(VLOOKUP(C9338,Tabla_Insumos,4,FALSE),"")</f>
        <v/>
      </c>
      <c r="B9338" s="222" t="str">
        <f t="shared" ref="B9338:B9346" si="2802">IFERROR(VLOOKUP(C9338,Tabla_Insumos,5,FALSE),"")</f>
        <v/>
      </c>
      <c r="C9338" s="223"/>
      <c r="D9338" s="224" t="str">
        <f t="shared" ref="D9338:D9346" si="2803">IFERROR(VLOOKUP(C9338,Tabla_Insumos,2,FALSE),"")</f>
        <v/>
      </c>
      <c r="E9338" s="225"/>
      <c r="F9338" s="226">
        <f t="shared" ref="F9338:F9346" si="2804">IFERROR(VLOOKUP(C9338,Tabla_Insumos,3,FALSE),0)</f>
        <v>0</v>
      </c>
      <c r="G9338" s="286">
        <f t="shared" ref="G9338:G9346" si="2805">ROUND(E9338*F9338,2)</f>
        <v>0</v>
      </c>
    </row>
    <row r="9339" spans="1:7" s="229" customFormat="1" ht="24" customHeight="1" x14ac:dyDescent="0.2">
      <c r="A9339" s="224" t="str">
        <f t="shared" si="2801"/>
        <v/>
      </c>
      <c r="B9339" s="222" t="str">
        <f t="shared" si="2802"/>
        <v/>
      </c>
      <c r="C9339" s="223"/>
      <c r="D9339" s="224" t="str">
        <f t="shared" si="2803"/>
        <v/>
      </c>
      <c r="E9339" s="225"/>
      <c r="F9339" s="226">
        <f t="shared" si="2804"/>
        <v>0</v>
      </c>
      <c r="G9339" s="286">
        <f t="shared" si="2805"/>
        <v>0</v>
      </c>
    </row>
    <row r="9340" spans="1:7" s="229" customFormat="1" ht="24" customHeight="1" x14ac:dyDescent="0.2">
      <c r="A9340" s="224" t="str">
        <f t="shared" si="2801"/>
        <v/>
      </c>
      <c r="B9340" s="222" t="str">
        <f t="shared" si="2802"/>
        <v/>
      </c>
      <c r="C9340" s="223"/>
      <c r="D9340" s="224" t="str">
        <f t="shared" si="2803"/>
        <v/>
      </c>
      <c r="E9340" s="225"/>
      <c r="F9340" s="226">
        <f t="shared" si="2804"/>
        <v>0</v>
      </c>
      <c r="G9340" s="286">
        <f t="shared" si="2805"/>
        <v>0</v>
      </c>
    </row>
    <row r="9341" spans="1:7" s="229" customFormat="1" ht="24" customHeight="1" x14ac:dyDescent="0.2">
      <c r="A9341" s="224" t="str">
        <f t="shared" si="2801"/>
        <v/>
      </c>
      <c r="B9341" s="222" t="str">
        <f t="shared" si="2802"/>
        <v/>
      </c>
      <c r="C9341" s="223"/>
      <c r="D9341" s="224" t="str">
        <f t="shared" si="2803"/>
        <v/>
      </c>
      <c r="E9341" s="225"/>
      <c r="F9341" s="226">
        <f t="shared" si="2804"/>
        <v>0</v>
      </c>
      <c r="G9341" s="286">
        <f t="shared" si="2805"/>
        <v>0</v>
      </c>
    </row>
    <row r="9342" spans="1:7" s="229" customFormat="1" ht="24" customHeight="1" x14ac:dyDescent="0.2">
      <c r="A9342" s="224" t="str">
        <f t="shared" si="2801"/>
        <v/>
      </c>
      <c r="B9342" s="222" t="str">
        <f t="shared" si="2802"/>
        <v/>
      </c>
      <c r="C9342" s="223"/>
      <c r="D9342" s="224" t="str">
        <f t="shared" si="2803"/>
        <v/>
      </c>
      <c r="E9342" s="225"/>
      <c r="F9342" s="226">
        <f t="shared" si="2804"/>
        <v>0</v>
      </c>
      <c r="G9342" s="286">
        <f t="shared" si="2805"/>
        <v>0</v>
      </c>
    </row>
    <row r="9343" spans="1:7" s="229" customFormat="1" ht="24" customHeight="1" x14ac:dyDescent="0.2">
      <c r="A9343" s="224" t="str">
        <f t="shared" si="2801"/>
        <v/>
      </c>
      <c r="B9343" s="222" t="str">
        <f t="shared" si="2802"/>
        <v/>
      </c>
      <c r="C9343" s="223"/>
      <c r="D9343" s="224" t="str">
        <f t="shared" si="2803"/>
        <v/>
      </c>
      <c r="E9343" s="225"/>
      <c r="F9343" s="226">
        <f t="shared" si="2804"/>
        <v>0</v>
      </c>
      <c r="G9343" s="286">
        <f t="shared" si="2805"/>
        <v>0</v>
      </c>
    </row>
    <row r="9344" spans="1:7" s="229" customFormat="1" ht="24" customHeight="1" x14ac:dyDescent="0.2">
      <c r="A9344" s="224" t="str">
        <f t="shared" si="2801"/>
        <v/>
      </c>
      <c r="B9344" s="222" t="str">
        <f t="shared" si="2802"/>
        <v/>
      </c>
      <c r="C9344" s="223"/>
      <c r="D9344" s="224" t="str">
        <f t="shared" si="2803"/>
        <v/>
      </c>
      <c r="E9344" s="225"/>
      <c r="F9344" s="226">
        <f t="shared" si="2804"/>
        <v>0</v>
      </c>
      <c r="G9344" s="286">
        <f t="shared" si="2805"/>
        <v>0</v>
      </c>
    </row>
    <row r="9345" spans="1:123" s="229" customFormat="1" ht="24" customHeight="1" x14ac:dyDescent="0.2">
      <c r="A9345" s="224" t="str">
        <f t="shared" si="2801"/>
        <v/>
      </c>
      <c r="B9345" s="222" t="str">
        <f t="shared" si="2802"/>
        <v/>
      </c>
      <c r="C9345" s="223"/>
      <c r="D9345" s="224" t="str">
        <f t="shared" si="2803"/>
        <v/>
      </c>
      <c r="E9345" s="225"/>
      <c r="F9345" s="226">
        <f t="shared" si="2804"/>
        <v>0</v>
      </c>
      <c r="G9345" s="286">
        <f t="shared" si="2805"/>
        <v>0</v>
      </c>
    </row>
    <row r="9346" spans="1:123" s="229" customFormat="1" ht="24" customHeight="1" x14ac:dyDescent="0.2">
      <c r="A9346" s="224" t="str">
        <f t="shared" si="2801"/>
        <v/>
      </c>
      <c r="B9346" s="222" t="str">
        <f t="shared" si="2802"/>
        <v/>
      </c>
      <c r="C9346" s="223"/>
      <c r="D9346" s="224" t="str">
        <f t="shared" si="2803"/>
        <v/>
      </c>
      <c r="E9346" s="225"/>
      <c r="F9346" s="226">
        <f t="shared" si="2804"/>
        <v>0</v>
      </c>
      <c r="G9346" s="286">
        <f t="shared" si="2805"/>
        <v>0</v>
      </c>
    </row>
    <row r="9347" spans="1:123" ht="24" customHeight="1" x14ac:dyDescent="0.2">
      <c r="A9347" s="290"/>
      <c r="B9347" s="97"/>
      <c r="D9347" s="97"/>
      <c r="E9347" s="98"/>
      <c r="F9347" s="273" t="s">
        <v>33</v>
      </c>
      <c r="G9347" s="288">
        <f>SUBTOTAL(9,G9338:G9346)</f>
        <v>0</v>
      </c>
    </row>
    <row r="9348" spans="1:123" ht="24" customHeight="1" x14ac:dyDescent="0.2">
      <c r="A9348" s="291"/>
      <c r="B9348" s="97"/>
      <c r="D9348" s="97"/>
      <c r="E9348" s="98"/>
      <c r="G9348" s="289"/>
    </row>
    <row r="9349" spans="1:123" ht="24" customHeight="1" x14ac:dyDescent="0.2">
      <c r="A9349" s="292" t="str">
        <f>B9307</f>
        <v/>
      </c>
      <c r="B9349" s="293" t="str">
        <f>C9307</f>
        <v/>
      </c>
      <c r="C9349" s="104"/>
      <c r="D9349" s="104" t="s">
        <v>34</v>
      </c>
      <c r="E9349" s="105"/>
      <c r="F9349" s="295" t="s">
        <v>35</v>
      </c>
      <c r="G9349" s="294">
        <f>SUBTOTAL(9,G9312:G9348)</f>
        <v>0</v>
      </c>
    </row>
    <row r="9351" spans="1:123" ht="24" customHeight="1" x14ac:dyDescent="0.2">
      <c r="A9351" s="274" t="s">
        <v>37</v>
      </c>
      <c r="B9351" s="275"/>
      <c r="C9351" s="275"/>
      <c r="D9351" s="275"/>
      <c r="E9351" s="275"/>
      <c r="F9351" s="275"/>
      <c r="G9351" s="276"/>
    </row>
    <row r="9352" spans="1:123" ht="24" customHeight="1" x14ac:dyDescent="0.2">
      <c r="A9352" s="277" t="s">
        <v>602</v>
      </c>
      <c r="B9352" s="93" t="str">
        <f>Comitente</f>
        <v>DIRECCION PROVINCIAL DE ESPACIOS VERDES</v>
      </c>
      <c r="C9352" s="89"/>
      <c r="D9352" s="94"/>
      <c r="E9352" s="94"/>
      <c r="F9352" s="95"/>
      <c r="G9352" s="278"/>
    </row>
    <row r="9353" spans="1:123" ht="24" customHeight="1" x14ac:dyDescent="0.2">
      <c r="A9353" s="277" t="s">
        <v>603</v>
      </c>
      <c r="B9353" s="93">
        <f>Contratista</f>
        <v>0</v>
      </c>
      <c r="C9353" s="90"/>
      <c r="D9353" s="90"/>
      <c r="E9353" s="90"/>
      <c r="F9353" s="96"/>
      <c r="G9353" s="279"/>
    </row>
    <row r="9354" spans="1:123" ht="24" customHeight="1" x14ac:dyDescent="0.2">
      <c r="A9354" s="277" t="s">
        <v>24</v>
      </c>
      <c r="B9354" s="93" t="str">
        <f>Obra</f>
        <v>MANTENIMIENTO DEL ÁREA VERDE Y SISITEMA DE RIEGO DEL 
PARQUE BELGRANO E INFINITO POR DESCUBRIR - RENGLON 3</v>
      </c>
      <c r="C9354" s="90"/>
      <c r="D9354" s="90"/>
      <c r="E9354" s="90"/>
      <c r="F9354" s="96" t="s">
        <v>38</v>
      </c>
      <c r="G9354" s="280">
        <f>Fecha_Base</f>
        <v>44908</v>
      </c>
    </row>
    <row r="9355" spans="1:123" ht="24" customHeight="1" x14ac:dyDescent="0.2">
      <c r="A9355" s="281" t="s">
        <v>601</v>
      </c>
      <c r="B9355" s="91" t="str">
        <f>Ubicación</f>
        <v>CAPITAL</v>
      </c>
      <c r="C9355" s="91"/>
      <c r="D9355" s="97"/>
      <c r="E9355" s="98"/>
      <c r="G9355" s="282"/>
    </row>
    <row r="9356" spans="1:123" ht="24" customHeight="1" x14ac:dyDescent="0.2">
      <c r="A9356" s="281" t="s">
        <v>39</v>
      </c>
      <c r="B9356" s="100" t="str">
        <f>IFERROR(VALUE(LEFT(B9357,FIND(".",B9357)-1)),"")</f>
        <v/>
      </c>
      <c r="C9356" s="92" t="str">
        <f>IFERROR(VLOOKUP(B9356,Tabla_CyP,2,FALSE),"")</f>
        <v/>
      </c>
      <c r="E9356" s="98"/>
      <c r="G9356" s="282"/>
    </row>
    <row r="9357" spans="1:123" ht="24" customHeight="1" x14ac:dyDescent="0.2">
      <c r="A9357" s="281" t="s">
        <v>25</v>
      </c>
      <c r="B9357" s="101" t="str">
        <f>IFERROR(VLOOKUP(COUNTIF($A$1:A9357,"ANALISIS DE PRECIOS"),Tabla_NumeroItem,2,FALSE),"")</f>
        <v/>
      </c>
      <c r="C9357" s="92" t="str">
        <f>IFERROR(VLOOKUP(B9357,Tabla_CyP,2,FALSE),"")</f>
        <v/>
      </c>
      <c r="D9357" s="97"/>
      <c r="E9357" s="98"/>
      <c r="F9357" s="96" t="s">
        <v>26</v>
      </c>
      <c r="G9357" s="283" t="str">
        <f>IFERROR(VLOOKUP(B9357,Tabla_CyP,4,FALSE),"")</f>
        <v/>
      </c>
    </row>
    <row r="9358" spans="1:123" ht="24" customHeight="1" x14ac:dyDescent="0.2">
      <c r="A9358" s="281"/>
      <c r="B9358" s="91"/>
      <c r="D9358" s="97"/>
      <c r="E9358" s="98"/>
      <c r="G9358" s="282"/>
    </row>
    <row r="9359" spans="1:123" ht="24" customHeight="1" x14ac:dyDescent="0.2">
      <c r="A9359" s="331" t="s">
        <v>507</v>
      </c>
      <c r="B9359" s="332"/>
      <c r="C9359" s="333" t="s">
        <v>0</v>
      </c>
      <c r="D9359" s="333" t="s">
        <v>27</v>
      </c>
      <c r="E9359" s="335" t="s">
        <v>28</v>
      </c>
      <c r="F9359" s="337" t="s">
        <v>29</v>
      </c>
      <c r="G9359" s="337" t="s">
        <v>30</v>
      </c>
    </row>
    <row r="9360" spans="1:123" s="97" customFormat="1" ht="24" customHeight="1" x14ac:dyDescent="0.2">
      <c r="A9360" s="102" t="s">
        <v>508</v>
      </c>
      <c r="B9360" s="102" t="s">
        <v>509</v>
      </c>
      <c r="C9360" s="334"/>
      <c r="D9360" s="334"/>
      <c r="E9360" s="336"/>
      <c r="F9360" s="338"/>
      <c r="G9360" s="338"/>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284"/>
      <c r="B9361" s="103"/>
      <c r="C9361" s="143" t="s">
        <v>604</v>
      </c>
      <c r="D9361" s="104"/>
      <c r="E9361" s="105"/>
      <c r="F9361" s="106"/>
      <c r="G9361" s="285"/>
    </row>
    <row r="9362" spans="1:7" s="229" customFormat="1" ht="24" customHeight="1" x14ac:dyDescent="0.2">
      <c r="A9362" s="224" t="str">
        <f t="shared" ref="A9362:A9375" si="2806">IFERROR(VLOOKUP(C9362,Tabla_Insumos,4,FALSE),"")</f>
        <v/>
      </c>
      <c r="B9362" s="222" t="str">
        <f>IFERROR(VLOOKUP(C9362,Tabla_Insumos,5,FALSE),"")</f>
        <v/>
      </c>
      <c r="C9362" s="223"/>
      <c r="D9362" s="224" t="str">
        <f t="shared" ref="D9362:D9375" si="2807">IFERROR(VLOOKUP(C9362,Tabla_Insumos,2,FALSE),"")</f>
        <v/>
      </c>
      <c r="E9362" s="225"/>
      <c r="F9362" s="226">
        <f t="shared" ref="F9362:F9375" si="2808">IFERROR(VLOOKUP(C9362,Tabla_Insumos,3,FALSE),0)</f>
        <v>0</v>
      </c>
      <c r="G9362" s="286">
        <f>ROUND(E9362*F9362,2)</f>
        <v>0</v>
      </c>
    </row>
    <row r="9363" spans="1:7" s="229" customFormat="1" ht="24" customHeight="1" x14ac:dyDescent="0.2">
      <c r="A9363" s="224" t="str">
        <f t="shared" si="2806"/>
        <v/>
      </c>
      <c r="B9363" s="222" t="str">
        <f t="shared" ref="B9363:B9375" si="2809">IFERROR(VLOOKUP(C9363,Tabla_Insumos,5,FALSE),"")</f>
        <v/>
      </c>
      <c r="C9363" s="223"/>
      <c r="D9363" s="224" t="str">
        <f t="shared" si="2807"/>
        <v/>
      </c>
      <c r="E9363" s="225"/>
      <c r="F9363" s="226">
        <f t="shared" si="2808"/>
        <v>0</v>
      </c>
      <c r="G9363" s="286">
        <f t="shared" ref="G9363:G9375" si="2810">ROUND(E9363*F9363,2)</f>
        <v>0</v>
      </c>
    </row>
    <row r="9364" spans="1:7" s="229" customFormat="1" ht="24" customHeight="1" x14ac:dyDescent="0.2">
      <c r="A9364" s="224" t="str">
        <f t="shared" si="2806"/>
        <v/>
      </c>
      <c r="B9364" s="222" t="str">
        <f t="shared" si="2809"/>
        <v/>
      </c>
      <c r="C9364" s="223"/>
      <c r="D9364" s="224" t="str">
        <f t="shared" si="2807"/>
        <v/>
      </c>
      <c r="E9364" s="225"/>
      <c r="F9364" s="226">
        <f t="shared" si="2808"/>
        <v>0</v>
      </c>
      <c r="G9364" s="286">
        <f t="shared" si="2810"/>
        <v>0</v>
      </c>
    </row>
    <row r="9365" spans="1:7" s="229" customFormat="1" ht="24" customHeight="1" x14ac:dyDescent="0.2">
      <c r="A9365" s="224" t="str">
        <f t="shared" si="2806"/>
        <v/>
      </c>
      <c r="B9365" s="222" t="str">
        <f t="shared" si="2809"/>
        <v/>
      </c>
      <c r="C9365" s="223"/>
      <c r="D9365" s="224" t="str">
        <f t="shared" si="2807"/>
        <v/>
      </c>
      <c r="E9365" s="225"/>
      <c r="F9365" s="226">
        <f t="shared" si="2808"/>
        <v>0</v>
      </c>
      <c r="G9365" s="286">
        <f t="shared" si="2810"/>
        <v>0</v>
      </c>
    </row>
    <row r="9366" spans="1:7" s="229" customFormat="1" ht="24" customHeight="1" x14ac:dyDescent="0.2">
      <c r="A9366" s="224" t="str">
        <f t="shared" si="2806"/>
        <v/>
      </c>
      <c r="B9366" s="222" t="str">
        <f t="shared" si="2809"/>
        <v/>
      </c>
      <c r="C9366" s="223"/>
      <c r="D9366" s="224" t="str">
        <f t="shared" si="2807"/>
        <v/>
      </c>
      <c r="E9366" s="225"/>
      <c r="F9366" s="226">
        <f t="shared" si="2808"/>
        <v>0</v>
      </c>
      <c r="G9366" s="286">
        <f t="shared" si="2810"/>
        <v>0</v>
      </c>
    </row>
    <row r="9367" spans="1:7" s="229" customFormat="1" ht="24" customHeight="1" x14ac:dyDescent="0.2">
      <c r="A9367" s="224" t="str">
        <f t="shared" si="2806"/>
        <v/>
      </c>
      <c r="B9367" s="222" t="str">
        <f t="shared" si="2809"/>
        <v/>
      </c>
      <c r="C9367" s="223"/>
      <c r="D9367" s="224" t="str">
        <f t="shared" si="2807"/>
        <v/>
      </c>
      <c r="E9367" s="225"/>
      <c r="F9367" s="226">
        <f t="shared" si="2808"/>
        <v>0</v>
      </c>
      <c r="G9367" s="286">
        <f t="shared" si="2810"/>
        <v>0</v>
      </c>
    </row>
    <row r="9368" spans="1:7" s="229" customFormat="1" ht="24" customHeight="1" x14ac:dyDescent="0.2">
      <c r="A9368" s="224" t="str">
        <f t="shared" si="2806"/>
        <v/>
      </c>
      <c r="B9368" s="222" t="str">
        <f t="shared" si="2809"/>
        <v/>
      </c>
      <c r="C9368" s="223"/>
      <c r="D9368" s="224" t="str">
        <f t="shared" si="2807"/>
        <v/>
      </c>
      <c r="E9368" s="225"/>
      <c r="F9368" s="226">
        <f t="shared" si="2808"/>
        <v>0</v>
      </c>
      <c r="G9368" s="286">
        <f t="shared" si="2810"/>
        <v>0</v>
      </c>
    </row>
    <row r="9369" spans="1:7" s="229" customFormat="1" ht="24" customHeight="1" x14ac:dyDescent="0.2">
      <c r="A9369" s="224" t="str">
        <f t="shared" si="2806"/>
        <v/>
      </c>
      <c r="B9369" s="222" t="str">
        <f t="shared" si="2809"/>
        <v/>
      </c>
      <c r="C9369" s="223"/>
      <c r="D9369" s="224" t="str">
        <f t="shared" si="2807"/>
        <v/>
      </c>
      <c r="E9369" s="225"/>
      <c r="F9369" s="226">
        <f t="shared" si="2808"/>
        <v>0</v>
      </c>
      <c r="G9369" s="286">
        <f t="shared" si="2810"/>
        <v>0</v>
      </c>
    </row>
    <row r="9370" spans="1:7" s="229" customFormat="1" ht="24" customHeight="1" x14ac:dyDescent="0.2">
      <c r="A9370" s="224" t="str">
        <f t="shared" si="2806"/>
        <v/>
      </c>
      <c r="B9370" s="222" t="str">
        <f t="shared" si="2809"/>
        <v/>
      </c>
      <c r="C9370" s="223"/>
      <c r="D9370" s="224" t="str">
        <f t="shared" si="2807"/>
        <v/>
      </c>
      <c r="E9370" s="225"/>
      <c r="F9370" s="226">
        <f t="shared" si="2808"/>
        <v>0</v>
      </c>
      <c r="G9370" s="286">
        <f t="shared" si="2810"/>
        <v>0</v>
      </c>
    </row>
    <row r="9371" spans="1:7" s="229" customFormat="1" ht="24" customHeight="1" x14ac:dyDescent="0.2">
      <c r="A9371" s="224" t="str">
        <f t="shared" si="2806"/>
        <v/>
      </c>
      <c r="B9371" s="222" t="str">
        <f t="shared" si="2809"/>
        <v/>
      </c>
      <c r="C9371" s="223"/>
      <c r="D9371" s="224" t="str">
        <f t="shared" si="2807"/>
        <v/>
      </c>
      <c r="E9371" s="225"/>
      <c r="F9371" s="226">
        <f t="shared" si="2808"/>
        <v>0</v>
      </c>
      <c r="G9371" s="286">
        <f t="shared" si="2810"/>
        <v>0</v>
      </c>
    </row>
    <row r="9372" spans="1:7" s="229" customFormat="1" ht="24" customHeight="1" x14ac:dyDescent="0.2">
      <c r="A9372" s="224" t="str">
        <f t="shared" si="2806"/>
        <v/>
      </c>
      <c r="B9372" s="222" t="str">
        <f t="shared" si="2809"/>
        <v/>
      </c>
      <c r="C9372" s="223"/>
      <c r="D9372" s="224" t="str">
        <f t="shared" si="2807"/>
        <v/>
      </c>
      <c r="E9372" s="225"/>
      <c r="F9372" s="226">
        <f t="shared" si="2808"/>
        <v>0</v>
      </c>
      <c r="G9372" s="286">
        <f t="shared" si="2810"/>
        <v>0</v>
      </c>
    </row>
    <row r="9373" spans="1:7" s="229" customFormat="1" ht="24" customHeight="1" x14ac:dyDescent="0.2">
      <c r="A9373" s="224" t="str">
        <f t="shared" si="2806"/>
        <v/>
      </c>
      <c r="B9373" s="222" t="str">
        <f t="shared" si="2809"/>
        <v/>
      </c>
      <c r="C9373" s="223"/>
      <c r="D9373" s="224" t="str">
        <f t="shared" si="2807"/>
        <v/>
      </c>
      <c r="E9373" s="225"/>
      <c r="F9373" s="226">
        <f t="shared" si="2808"/>
        <v>0</v>
      </c>
      <c r="G9373" s="286">
        <f t="shared" si="2810"/>
        <v>0</v>
      </c>
    </row>
    <row r="9374" spans="1:7" s="229" customFormat="1" ht="24" customHeight="1" x14ac:dyDescent="0.2">
      <c r="A9374" s="224" t="str">
        <f t="shared" si="2806"/>
        <v/>
      </c>
      <c r="B9374" s="222" t="str">
        <f t="shared" si="2809"/>
        <v/>
      </c>
      <c r="C9374" s="223"/>
      <c r="D9374" s="224" t="str">
        <f t="shared" si="2807"/>
        <v/>
      </c>
      <c r="E9374" s="225"/>
      <c r="F9374" s="226">
        <f t="shared" si="2808"/>
        <v>0</v>
      </c>
      <c r="G9374" s="286">
        <f t="shared" si="2810"/>
        <v>0</v>
      </c>
    </row>
    <row r="9375" spans="1:7" s="229" customFormat="1" ht="24" customHeight="1" x14ac:dyDescent="0.2">
      <c r="A9375" s="224" t="str">
        <f t="shared" si="2806"/>
        <v/>
      </c>
      <c r="B9375" s="222" t="str">
        <f t="shared" si="2809"/>
        <v/>
      </c>
      <c r="C9375" s="223"/>
      <c r="D9375" s="224" t="str">
        <f t="shared" si="2807"/>
        <v/>
      </c>
      <c r="E9375" s="225"/>
      <c r="F9375" s="227">
        <f t="shared" si="2808"/>
        <v>0</v>
      </c>
      <c r="G9375" s="286">
        <f t="shared" si="2810"/>
        <v>0</v>
      </c>
    </row>
    <row r="9376" spans="1:7" ht="24" customHeight="1" x14ac:dyDescent="0.2">
      <c r="A9376" s="287"/>
      <c r="D9376" s="97"/>
      <c r="E9376" s="98"/>
      <c r="F9376" s="273" t="s">
        <v>31</v>
      </c>
      <c r="G9376" s="288">
        <f>SUBTOTAL(9,G9362:G9375)</f>
        <v>0</v>
      </c>
    </row>
    <row r="9377" spans="1:7" ht="24" customHeight="1" x14ac:dyDescent="0.2">
      <c r="A9377" s="287"/>
      <c r="C9377" s="107" t="s">
        <v>605</v>
      </c>
      <c r="D9377" s="97"/>
      <c r="E9377" s="98"/>
      <c r="G9377" s="289"/>
    </row>
    <row r="9378" spans="1:7" s="229" customFormat="1" ht="24" customHeight="1" x14ac:dyDescent="0.2">
      <c r="A9378" s="224" t="str">
        <f t="shared" ref="A9378:A9385" si="2811">IFERROR(VLOOKUP(C9378,Tabla_Insumos,4,FALSE),"")</f>
        <v/>
      </c>
      <c r="B9378" s="222">
        <f t="shared" ref="B9378:B9385" si="2812">IFERROR(VLOOKUP(A9378,Tabla_Indices,5,FALSE),"")</f>
        <v>0</v>
      </c>
      <c r="C9378" s="223"/>
      <c r="D9378" s="224" t="str">
        <f t="shared" ref="D9378:D9385" si="2813">IFERROR(VLOOKUP(C9378,Tabla_Insumos,2,FALSE),"")</f>
        <v/>
      </c>
      <c r="E9378" s="225"/>
      <c r="F9378" s="228">
        <f t="shared" ref="F9378:F9385" si="2814">IFERROR(VLOOKUP(C9378,Tabla_Insumos,3,FALSE),0)</f>
        <v>0</v>
      </c>
      <c r="G9378" s="286">
        <f>ROUND(E9378*F9378,2)</f>
        <v>0</v>
      </c>
    </row>
    <row r="9379" spans="1:7" s="229" customFormat="1" ht="24" customHeight="1" x14ac:dyDescent="0.2">
      <c r="A9379" s="224" t="str">
        <f t="shared" si="2811"/>
        <v/>
      </c>
      <c r="B9379" s="222">
        <f t="shared" si="2812"/>
        <v>0</v>
      </c>
      <c r="C9379" s="223"/>
      <c r="D9379" s="224" t="str">
        <f t="shared" si="2813"/>
        <v/>
      </c>
      <c r="E9379" s="225"/>
      <c r="F9379" s="228">
        <f t="shared" si="2814"/>
        <v>0</v>
      </c>
      <c r="G9379" s="286">
        <f>ROUND(E9379*F9379,2)</f>
        <v>0</v>
      </c>
    </row>
    <row r="9380" spans="1:7" s="229" customFormat="1" ht="24" customHeight="1" x14ac:dyDescent="0.2">
      <c r="A9380" s="224" t="str">
        <f t="shared" si="2811"/>
        <v/>
      </c>
      <c r="B9380" s="222">
        <f t="shared" si="2812"/>
        <v>0</v>
      </c>
      <c r="C9380" s="223"/>
      <c r="D9380" s="224" t="str">
        <f t="shared" si="2813"/>
        <v/>
      </c>
      <c r="E9380" s="225"/>
      <c r="F9380" s="228">
        <f t="shared" si="2814"/>
        <v>0</v>
      </c>
      <c r="G9380" s="286">
        <f t="shared" ref="G9380:G9385" si="2815">ROUND(E9380*F9380,2)</f>
        <v>0</v>
      </c>
    </row>
    <row r="9381" spans="1:7" s="229" customFormat="1" ht="24" customHeight="1" x14ac:dyDescent="0.2">
      <c r="A9381" s="224" t="str">
        <f t="shared" si="2811"/>
        <v/>
      </c>
      <c r="B9381" s="222">
        <f t="shared" si="2812"/>
        <v>0</v>
      </c>
      <c r="C9381" s="223"/>
      <c r="D9381" s="224" t="str">
        <f t="shared" si="2813"/>
        <v/>
      </c>
      <c r="E9381" s="225"/>
      <c r="F9381" s="228">
        <f t="shared" si="2814"/>
        <v>0</v>
      </c>
      <c r="G9381" s="286">
        <f t="shared" si="2815"/>
        <v>0</v>
      </c>
    </row>
    <row r="9382" spans="1:7" s="229" customFormat="1" ht="24" customHeight="1" x14ac:dyDescent="0.2">
      <c r="A9382" s="224" t="str">
        <f t="shared" si="2811"/>
        <v/>
      </c>
      <c r="B9382" s="222">
        <f t="shared" si="2812"/>
        <v>0</v>
      </c>
      <c r="C9382" s="223"/>
      <c r="D9382" s="224" t="str">
        <f t="shared" si="2813"/>
        <v/>
      </c>
      <c r="E9382" s="225"/>
      <c r="F9382" s="226">
        <f t="shared" si="2814"/>
        <v>0</v>
      </c>
      <c r="G9382" s="286">
        <f t="shared" si="2815"/>
        <v>0</v>
      </c>
    </row>
    <row r="9383" spans="1:7" s="229" customFormat="1" ht="24" customHeight="1" x14ac:dyDescent="0.2">
      <c r="A9383" s="224" t="str">
        <f t="shared" si="2811"/>
        <v/>
      </c>
      <c r="B9383" s="222">
        <f t="shared" si="2812"/>
        <v>0</v>
      </c>
      <c r="C9383" s="223"/>
      <c r="D9383" s="224" t="str">
        <f t="shared" si="2813"/>
        <v/>
      </c>
      <c r="E9383" s="225"/>
      <c r="F9383" s="226">
        <f t="shared" si="2814"/>
        <v>0</v>
      </c>
      <c r="G9383" s="286">
        <f t="shared" si="2815"/>
        <v>0</v>
      </c>
    </row>
    <row r="9384" spans="1:7" s="229" customFormat="1" ht="24" customHeight="1" x14ac:dyDescent="0.2">
      <c r="A9384" s="224" t="str">
        <f t="shared" si="2811"/>
        <v/>
      </c>
      <c r="B9384" s="222">
        <f t="shared" si="2812"/>
        <v>0</v>
      </c>
      <c r="C9384" s="223"/>
      <c r="D9384" s="224" t="str">
        <f t="shared" si="2813"/>
        <v/>
      </c>
      <c r="E9384" s="225"/>
      <c r="F9384" s="226">
        <f t="shared" si="2814"/>
        <v>0</v>
      </c>
      <c r="G9384" s="286">
        <f t="shared" si="2815"/>
        <v>0</v>
      </c>
    </row>
    <row r="9385" spans="1:7" s="229" customFormat="1" ht="24" customHeight="1" x14ac:dyDescent="0.2">
      <c r="A9385" s="224" t="str">
        <f t="shared" si="2811"/>
        <v/>
      </c>
      <c r="B9385" s="222">
        <f t="shared" si="2812"/>
        <v>0</v>
      </c>
      <c r="C9385" s="223"/>
      <c r="D9385" s="224" t="str">
        <f t="shared" si="2813"/>
        <v/>
      </c>
      <c r="E9385" s="225"/>
      <c r="F9385" s="226">
        <f t="shared" si="2814"/>
        <v>0</v>
      </c>
      <c r="G9385" s="286">
        <f t="shared" si="2815"/>
        <v>0</v>
      </c>
    </row>
    <row r="9386" spans="1:7" ht="24" customHeight="1" x14ac:dyDescent="0.2">
      <c r="A9386" s="287"/>
      <c r="D9386" s="97"/>
      <c r="E9386" s="98"/>
      <c r="F9386" s="273" t="s">
        <v>32</v>
      </c>
      <c r="G9386" s="288">
        <f>SUBTOTAL(9,G9378:G9385)</f>
        <v>0</v>
      </c>
    </row>
    <row r="9387" spans="1:7" ht="24" customHeight="1" x14ac:dyDescent="0.2">
      <c r="A9387" s="287"/>
      <c r="C9387" s="107" t="s">
        <v>606</v>
      </c>
      <c r="D9387" s="97"/>
      <c r="E9387" s="98"/>
      <c r="G9387" s="289"/>
    </row>
    <row r="9388" spans="1:7" s="229" customFormat="1" ht="24" customHeight="1" x14ac:dyDescent="0.2">
      <c r="A9388" s="224" t="str">
        <f t="shared" ref="A9388:A9396" si="2816">IFERROR(VLOOKUP(C9388,Tabla_Insumos,4,FALSE),"")</f>
        <v/>
      </c>
      <c r="B9388" s="222" t="str">
        <f t="shared" ref="B9388:B9396" si="2817">IFERROR(VLOOKUP(C9388,Tabla_Insumos,5,FALSE),"")</f>
        <v/>
      </c>
      <c r="C9388" s="223"/>
      <c r="D9388" s="224" t="str">
        <f t="shared" ref="D9388:D9396" si="2818">IFERROR(VLOOKUP(C9388,Tabla_Insumos,2,FALSE),"")</f>
        <v/>
      </c>
      <c r="E9388" s="225"/>
      <c r="F9388" s="226">
        <f t="shared" ref="F9388:F9396" si="2819">IFERROR(VLOOKUP(C9388,Tabla_Insumos,3,FALSE),0)</f>
        <v>0</v>
      </c>
      <c r="G9388" s="286">
        <f t="shared" ref="G9388:G9396" si="2820">ROUND(E9388*F9388,2)</f>
        <v>0</v>
      </c>
    </row>
    <row r="9389" spans="1:7" s="229" customFormat="1" ht="24" customHeight="1" x14ac:dyDescent="0.2">
      <c r="A9389" s="224" t="str">
        <f t="shared" si="2816"/>
        <v/>
      </c>
      <c r="B9389" s="222" t="str">
        <f t="shared" si="2817"/>
        <v/>
      </c>
      <c r="C9389" s="223"/>
      <c r="D9389" s="224" t="str">
        <f t="shared" si="2818"/>
        <v/>
      </c>
      <c r="E9389" s="225"/>
      <c r="F9389" s="226">
        <f t="shared" si="2819"/>
        <v>0</v>
      </c>
      <c r="G9389" s="286">
        <f t="shared" si="2820"/>
        <v>0</v>
      </c>
    </row>
    <row r="9390" spans="1:7" s="229" customFormat="1" ht="24" customHeight="1" x14ac:dyDescent="0.2">
      <c r="A9390" s="224" t="str">
        <f t="shared" si="2816"/>
        <v/>
      </c>
      <c r="B9390" s="222" t="str">
        <f t="shared" si="2817"/>
        <v/>
      </c>
      <c r="C9390" s="223"/>
      <c r="D9390" s="224" t="str">
        <f t="shared" si="2818"/>
        <v/>
      </c>
      <c r="E9390" s="225"/>
      <c r="F9390" s="226">
        <f t="shared" si="2819"/>
        <v>0</v>
      </c>
      <c r="G9390" s="286">
        <f t="shared" si="2820"/>
        <v>0</v>
      </c>
    </row>
    <row r="9391" spans="1:7" s="229" customFormat="1" ht="24" customHeight="1" x14ac:dyDescent="0.2">
      <c r="A9391" s="224" t="str">
        <f t="shared" si="2816"/>
        <v/>
      </c>
      <c r="B9391" s="222" t="str">
        <f t="shared" si="2817"/>
        <v/>
      </c>
      <c r="C9391" s="223"/>
      <c r="D9391" s="224" t="str">
        <f t="shared" si="2818"/>
        <v/>
      </c>
      <c r="E9391" s="225"/>
      <c r="F9391" s="226">
        <f t="shared" si="2819"/>
        <v>0</v>
      </c>
      <c r="G9391" s="286">
        <f t="shared" si="2820"/>
        <v>0</v>
      </c>
    </row>
    <row r="9392" spans="1:7" s="229" customFormat="1" ht="24" customHeight="1" x14ac:dyDescent="0.2">
      <c r="A9392" s="224" t="str">
        <f t="shared" si="2816"/>
        <v/>
      </c>
      <c r="B9392" s="222" t="str">
        <f t="shared" si="2817"/>
        <v/>
      </c>
      <c r="C9392" s="223"/>
      <c r="D9392" s="224" t="str">
        <f t="shared" si="2818"/>
        <v/>
      </c>
      <c r="E9392" s="225"/>
      <c r="F9392" s="226">
        <f t="shared" si="2819"/>
        <v>0</v>
      </c>
      <c r="G9392" s="286">
        <f t="shared" si="2820"/>
        <v>0</v>
      </c>
    </row>
    <row r="9393" spans="1:7" s="229" customFormat="1" ht="24" customHeight="1" x14ac:dyDescent="0.2">
      <c r="A9393" s="224" t="str">
        <f t="shared" si="2816"/>
        <v/>
      </c>
      <c r="B9393" s="222" t="str">
        <f t="shared" si="2817"/>
        <v/>
      </c>
      <c r="C9393" s="223"/>
      <c r="D9393" s="224" t="str">
        <f t="shared" si="2818"/>
        <v/>
      </c>
      <c r="E9393" s="225"/>
      <c r="F9393" s="226">
        <f t="shared" si="2819"/>
        <v>0</v>
      </c>
      <c r="G9393" s="286">
        <f t="shared" si="2820"/>
        <v>0</v>
      </c>
    </row>
    <row r="9394" spans="1:7" s="229" customFormat="1" ht="24" customHeight="1" x14ac:dyDescent="0.2">
      <c r="A9394" s="224" t="str">
        <f t="shared" si="2816"/>
        <v/>
      </c>
      <c r="B9394" s="222" t="str">
        <f t="shared" si="2817"/>
        <v/>
      </c>
      <c r="C9394" s="223"/>
      <c r="D9394" s="224" t="str">
        <f t="shared" si="2818"/>
        <v/>
      </c>
      <c r="E9394" s="225"/>
      <c r="F9394" s="226">
        <f t="shared" si="2819"/>
        <v>0</v>
      </c>
      <c r="G9394" s="286">
        <f t="shared" si="2820"/>
        <v>0</v>
      </c>
    </row>
    <row r="9395" spans="1:7" s="229" customFormat="1" ht="24" customHeight="1" x14ac:dyDescent="0.2">
      <c r="A9395" s="224" t="str">
        <f t="shared" si="2816"/>
        <v/>
      </c>
      <c r="B9395" s="222" t="str">
        <f t="shared" si="2817"/>
        <v/>
      </c>
      <c r="C9395" s="223"/>
      <c r="D9395" s="224" t="str">
        <f t="shared" si="2818"/>
        <v/>
      </c>
      <c r="E9395" s="225"/>
      <c r="F9395" s="226">
        <f t="shared" si="2819"/>
        <v>0</v>
      </c>
      <c r="G9395" s="286">
        <f t="shared" si="2820"/>
        <v>0</v>
      </c>
    </row>
    <row r="9396" spans="1:7" s="229" customFormat="1" ht="24" customHeight="1" x14ac:dyDescent="0.2">
      <c r="A9396" s="224" t="str">
        <f t="shared" si="2816"/>
        <v/>
      </c>
      <c r="B9396" s="222" t="str">
        <f t="shared" si="2817"/>
        <v/>
      </c>
      <c r="C9396" s="223"/>
      <c r="D9396" s="224" t="str">
        <f t="shared" si="2818"/>
        <v/>
      </c>
      <c r="E9396" s="225"/>
      <c r="F9396" s="226">
        <f t="shared" si="2819"/>
        <v>0</v>
      </c>
      <c r="G9396" s="286">
        <f t="shared" si="2820"/>
        <v>0</v>
      </c>
    </row>
    <row r="9397" spans="1:7" ht="24" customHeight="1" x14ac:dyDescent="0.2">
      <c r="A9397" s="290"/>
      <c r="B9397" s="97"/>
      <c r="D9397" s="97"/>
      <c r="E9397" s="98"/>
      <c r="F9397" s="273" t="s">
        <v>33</v>
      </c>
      <c r="G9397" s="288">
        <f>SUBTOTAL(9,G9388:G9396)</f>
        <v>0</v>
      </c>
    </row>
    <row r="9398" spans="1:7" ht="24" customHeight="1" x14ac:dyDescent="0.2">
      <c r="A9398" s="291"/>
      <c r="B9398" s="97"/>
      <c r="D9398" s="97"/>
      <c r="E9398" s="98"/>
      <c r="G9398" s="289"/>
    </row>
    <row r="9399" spans="1:7" ht="24" customHeight="1" x14ac:dyDescent="0.2">
      <c r="A9399" s="292" t="str">
        <f>B9357</f>
        <v/>
      </c>
      <c r="B9399" s="293" t="str">
        <f>C9357</f>
        <v/>
      </c>
      <c r="C9399" s="104"/>
      <c r="D9399" s="104" t="s">
        <v>34</v>
      </c>
      <c r="E9399" s="105"/>
      <c r="F9399" s="295" t="s">
        <v>35</v>
      </c>
      <c r="G9399" s="294">
        <f>SUBTOTAL(9,G9362:G9398)</f>
        <v>0</v>
      </c>
    </row>
    <row r="9401" spans="1:7" ht="24" customHeight="1" x14ac:dyDescent="0.2">
      <c r="A9401" s="274" t="s">
        <v>37</v>
      </c>
      <c r="B9401" s="275"/>
      <c r="C9401" s="275"/>
      <c r="D9401" s="275"/>
      <c r="E9401" s="275"/>
      <c r="F9401" s="275"/>
      <c r="G9401" s="276"/>
    </row>
    <row r="9402" spans="1:7" ht="24" customHeight="1" x14ac:dyDescent="0.2">
      <c r="A9402" s="277" t="s">
        <v>602</v>
      </c>
      <c r="B9402" s="93" t="str">
        <f>Comitente</f>
        <v>DIRECCION PROVINCIAL DE ESPACIOS VERDES</v>
      </c>
      <c r="C9402" s="89"/>
      <c r="D9402" s="94"/>
      <c r="E9402" s="94"/>
      <c r="F9402" s="95"/>
      <c r="G9402" s="278"/>
    </row>
    <row r="9403" spans="1:7" ht="24" customHeight="1" x14ac:dyDescent="0.2">
      <c r="A9403" s="277" t="s">
        <v>603</v>
      </c>
      <c r="B9403" s="93">
        <f>Contratista</f>
        <v>0</v>
      </c>
      <c r="C9403" s="90"/>
      <c r="D9403" s="90"/>
      <c r="E9403" s="90"/>
      <c r="F9403" s="96"/>
      <c r="G9403" s="279"/>
    </row>
    <row r="9404" spans="1:7" ht="24" customHeight="1" x14ac:dyDescent="0.2">
      <c r="A9404" s="277" t="s">
        <v>24</v>
      </c>
      <c r="B9404" s="93" t="str">
        <f>Obra</f>
        <v>MANTENIMIENTO DEL ÁREA VERDE Y SISITEMA DE RIEGO DEL 
PARQUE BELGRANO E INFINITO POR DESCUBRIR - RENGLON 3</v>
      </c>
      <c r="C9404" s="90"/>
      <c r="D9404" s="90"/>
      <c r="E9404" s="90"/>
      <c r="F9404" s="96" t="s">
        <v>38</v>
      </c>
      <c r="G9404" s="280">
        <f>Fecha_Base</f>
        <v>44908</v>
      </c>
    </row>
    <row r="9405" spans="1:7" ht="24" customHeight="1" x14ac:dyDescent="0.2">
      <c r="A9405" s="281" t="s">
        <v>601</v>
      </c>
      <c r="B9405" s="91" t="str">
        <f>Ubicación</f>
        <v>CAPITAL</v>
      </c>
      <c r="C9405" s="91"/>
      <c r="D9405" s="97"/>
      <c r="E9405" s="98"/>
      <c r="G9405" s="282"/>
    </row>
    <row r="9406" spans="1:7" ht="24" customHeight="1" x14ac:dyDescent="0.2">
      <c r="A9406" s="281" t="s">
        <v>39</v>
      </c>
      <c r="B9406" s="100" t="str">
        <f>IFERROR(VALUE(LEFT(B9407,FIND(".",B9407)-1)),"")</f>
        <v/>
      </c>
      <c r="C9406" s="92" t="str">
        <f>IFERROR(VLOOKUP(B9406,Tabla_CyP,2,FALSE),"")</f>
        <v/>
      </c>
      <c r="E9406" s="98"/>
      <c r="G9406" s="282"/>
    </row>
    <row r="9407" spans="1:7" ht="24" customHeight="1" x14ac:dyDescent="0.2">
      <c r="A9407" s="281" t="s">
        <v>25</v>
      </c>
      <c r="B9407" s="101" t="str">
        <f>IFERROR(VLOOKUP(COUNTIF($A$1:A9407,"ANALISIS DE PRECIOS"),Tabla_NumeroItem,2,FALSE),"")</f>
        <v/>
      </c>
      <c r="C9407" s="92" t="str">
        <f>IFERROR(VLOOKUP(B9407,Tabla_CyP,2,FALSE),"")</f>
        <v/>
      </c>
      <c r="D9407" s="97"/>
      <c r="E9407" s="98"/>
      <c r="F9407" s="96" t="s">
        <v>26</v>
      </c>
      <c r="G9407" s="283" t="str">
        <f>IFERROR(VLOOKUP(B9407,Tabla_CyP,4,FALSE),"")</f>
        <v/>
      </c>
    </row>
    <row r="9408" spans="1:7" ht="24" customHeight="1" x14ac:dyDescent="0.2">
      <c r="A9408" s="281"/>
      <c r="B9408" s="91"/>
      <c r="D9408" s="97"/>
      <c r="E9408" s="98"/>
      <c r="G9408" s="282"/>
    </row>
    <row r="9409" spans="1:123" ht="24" customHeight="1" x14ac:dyDescent="0.2">
      <c r="A9409" s="331" t="s">
        <v>507</v>
      </c>
      <c r="B9409" s="332"/>
      <c r="C9409" s="333" t="s">
        <v>0</v>
      </c>
      <c r="D9409" s="333" t="s">
        <v>27</v>
      </c>
      <c r="E9409" s="335" t="s">
        <v>28</v>
      </c>
      <c r="F9409" s="337" t="s">
        <v>29</v>
      </c>
      <c r="G9409" s="337" t="s">
        <v>30</v>
      </c>
    </row>
    <row r="9410" spans="1:123" s="97" customFormat="1" ht="24" customHeight="1" x14ac:dyDescent="0.2">
      <c r="A9410" s="102" t="s">
        <v>508</v>
      </c>
      <c r="B9410" s="102" t="s">
        <v>509</v>
      </c>
      <c r="C9410" s="334"/>
      <c r="D9410" s="334"/>
      <c r="E9410" s="336"/>
      <c r="F9410" s="338"/>
      <c r="G9410" s="338"/>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284"/>
      <c r="B9411" s="103"/>
      <c r="C9411" s="143" t="s">
        <v>604</v>
      </c>
      <c r="D9411" s="104"/>
      <c r="E9411" s="105"/>
      <c r="F9411" s="106"/>
      <c r="G9411" s="285"/>
    </row>
    <row r="9412" spans="1:123" s="229" customFormat="1" ht="24" customHeight="1" x14ac:dyDescent="0.2">
      <c r="A9412" s="224" t="str">
        <f t="shared" ref="A9412:A9425" si="2821">IFERROR(VLOOKUP(C9412,Tabla_Insumos,4,FALSE),"")</f>
        <v/>
      </c>
      <c r="B9412" s="222" t="str">
        <f>IFERROR(VLOOKUP(C9412,Tabla_Insumos,5,FALSE),"")</f>
        <v/>
      </c>
      <c r="C9412" s="223"/>
      <c r="D9412" s="224" t="str">
        <f t="shared" ref="D9412:D9425" si="2822">IFERROR(VLOOKUP(C9412,Tabla_Insumos,2,FALSE),"")</f>
        <v/>
      </c>
      <c r="E9412" s="225"/>
      <c r="F9412" s="226">
        <f t="shared" ref="F9412:F9425" si="2823">IFERROR(VLOOKUP(C9412,Tabla_Insumos,3,FALSE),0)</f>
        <v>0</v>
      </c>
      <c r="G9412" s="286">
        <f>ROUND(E9412*F9412,2)</f>
        <v>0</v>
      </c>
    </row>
    <row r="9413" spans="1:123" s="229" customFormat="1" ht="24" customHeight="1" x14ac:dyDescent="0.2">
      <c r="A9413" s="224" t="str">
        <f t="shared" si="2821"/>
        <v/>
      </c>
      <c r="B9413" s="222" t="str">
        <f t="shared" ref="B9413:B9425" si="2824">IFERROR(VLOOKUP(C9413,Tabla_Insumos,5,FALSE),"")</f>
        <v/>
      </c>
      <c r="C9413" s="223"/>
      <c r="D9413" s="224" t="str">
        <f t="shared" si="2822"/>
        <v/>
      </c>
      <c r="E9413" s="225"/>
      <c r="F9413" s="226">
        <f t="shared" si="2823"/>
        <v>0</v>
      </c>
      <c r="G9413" s="286">
        <f t="shared" ref="G9413:G9425" si="2825">ROUND(E9413*F9413,2)</f>
        <v>0</v>
      </c>
    </row>
    <row r="9414" spans="1:123" s="229" customFormat="1" ht="24" customHeight="1" x14ac:dyDescent="0.2">
      <c r="A9414" s="224" t="str">
        <f t="shared" si="2821"/>
        <v/>
      </c>
      <c r="B9414" s="222" t="str">
        <f t="shared" si="2824"/>
        <v/>
      </c>
      <c r="C9414" s="223"/>
      <c r="D9414" s="224" t="str">
        <f t="shared" si="2822"/>
        <v/>
      </c>
      <c r="E9414" s="225"/>
      <c r="F9414" s="226">
        <f t="shared" si="2823"/>
        <v>0</v>
      </c>
      <c r="G9414" s="286">
        <f t="shared" si="2825"/>
        <v>0</v>
      </c>
    </row>
    <row r="9415" spans="1:123" s="229" customFormat="1" ht="24" customHeight="1" x14ac:dyDescent="0.2">
      <c r="A9415" s="224" t="str">
        <f t="shared" si="2821"/>
        <v/>
      </c>
      <c r="B9415" s="222" t="str">
        <f t="shared" si="2824"/>
        <v/>
      </c>
      <c r="C9415" s="223"/>
      <c r="D9415" s="224" t="str">
        <f t="shared" si="2822"/>
        <v/>
      </c>
      <c r="E9415" s="225"/>
      <c r="F9415" s="226">
        <f t="shared" si="2823"/>
        <v>0</v>
      </c>
      <c r="G9415" s="286">
        <f t="shared" si="2825"/>
        <v>0</v>
      </c>
    </row>
    <row r="9416" spans="1:123" s="229" customFormat="1" ht="24" customHeight="1" x14ac:dyDescent="0.2">
      <c r="A9416" s="224" t="str">
        <f t="shared" si="2821"/>
        <v/>
      </c>
      <c r="B9416" s="222" t="str">
        <f t="shared" si="2824"/>
        <v/>
      </c>
      <c r="C9416" s="223"/>
      <c r="D9416" s="224" t="str">
        <f t="shared" si="2822"/>
        <v/>
      </c>
      <c r="E9416" s="225"/>
      <c r="F9416" s="226">
        <f t="shared" si="2823"/>
        <v>0</v>
      </c>
      <c r="G9416" s="286">
        <f t="shared" si="2825"/>
        <v>0</v>
      </c>
    </row>
    <row r="9417" spans="1:123" s="229" customFormat="1" ht="24" customHeight="1" x14ac:dyDescent="0.2">
      <c r="A9417" s="224" t="str">
        <f t="shared" si="2821"/>
        <v/>
      </c>
      <c r="B9417" s="222" t="str">
        <f t="shared" si="2824"/>
        <v/>
      </c>
      <c r="C9417" s="223"/>
      <c r="D9417" s="224" t="str">
        <f t="shared" si="2822"/>
        <v/>
      </c>
      <c r="E9417" s="225"/>
      <c r="F9417" s="226">
        <f t="shared" si="2823"/>
        <v>0</v>
      </c>
      <c r="G9417" s="286">
        <f t="shared" si="2825"/>
        <v>0</v>
      </c>
    </row>
    <row r="9418" spans="1:123" s="229" customFormat="1" ht="24" customHeight="1" x14ac:dyDescent="0.2">
      <c r="A9418" s="224" t="str">
        <f t="shared" si="2821"/>
        <v/>
      </c>
      <c r="B9418" s="222" t="str">
        <f t="shared" si="2824"/>
        <v/>
      </c>
      <c r="C9418" s="223"/>
      <c r="D9418" s="224" t="str">
        <f t="shared" si="2822"/>
        <v/>
      </c>
      <c r="E9418" s="225"/>
      <c r="F9418" s="226">
        <f t="shared" si="2823"/>
        <v>0</v>
      </c>
      <c r="G9418" s="286">
        <f t="shared" si="2825"/>
        <v>0</v>
      </c>
    </row>
    <row r="9419" spans="1:123" s="229" customFormat="1" ht="24" customHeight="1" x14ac:dyDescent="0.2">
      <c r="A9419" s="224" t="str">
        <f t="shared" si="2821"/>
        <v/>
      </c>
      <c r="B9419" s="222" t="str">
        <f t="shared" si="2824"/>
        <v/>
      </c>
      <c r="C9419" s="223"/>
      <c r="D9419" s="224" t="str">
        <f t="shared" si="2822"/>
        <v/>
      </c>
      <c r="E9419" s="225"/>
      <c r="F9419" s="226">
        <f t="shared" si="2823"/>
        <v>0</v>
      </c>
      <c r="G9419" s="286">
        <f t="shared" si="2825"/>
        <v>0</v>
      </c>
    </row>
    <row r="9420" spans="1:123" s="229" customFormat="1" ht="24" customHeight="1" x14ac:dyDescent="0.2">
      <c r="A9420" s="224" t="str">
        <f t="shared" si="2821"/>
        <v/>
      </c>
      <c r="B9420" s="222" t="str">
        <f t="shared" si="2824"/>
        <v/>
      </c>
      <c r="C9420" s="223"/>
      <c r="D9420" s="224" t="str">
        <f t="shared" si="2822"/>
        <v/>
      </c>
      <c r="E9420" s="225"/>
      <c r="F9420" s="226">
        <f t="shared" si="2823"/>
        <v>0</v>
      </c>
      <c r="G9420" s="286">
        <f t="shared" si="2825"/>
        <v>0</v>
      </c>
    </row>
    <row r="9421" spans="1:123" s="229" customFormat="1" ht="24" customHeight="1" x14ac:dyDescent="0.2">
      <c r="A9421" s="224" t="str">
        <f t="shared" si="2821"/>
        <v/>
      </c>
      <c r="B9421" s="222" t="str">
        <f t="shared" si="2824"/>
        <v/>
      </c>
      <c r="C9421" s="223"/>
      <c r="D9421" s="224" t="str">
        <f t="shared" si="2822"/>
        <v/>
      </c>
      <c r="E9421" s="225"/>
      <c r="F9421" s="226">
        <f t="shared" si="2823"/>
        <v>0</v>
      </c>
      <c r="G9421" s="286">
        <f t="shared" si="2825"/>
        <v>0</v>
      </c>
    </row>
    <row r="9422" spans="1:123" s="229" customFormat="1" ht="24" customHeight="1" x14ac:dyDescent="0.2">
      <c r="A9422" s="224" t="str">
        <f t="shared" si="2821"/>
        <v/>
      </c>
      <c r="B9422" s="222" t="str">
        <f t="shared" si="2824"/>
        <v/>
      </c>
      <c r="C9422" s="223"/>
      <c r="D9422" s="224" t="str">
        <f t="shared" si="2822"/>
        <v/>
      </c>
      <c r="E9422" s="225"/>
      <c r="F9422" s="226">
        <f t="shared" si="2823"/>
        <v>0</v>
      </c>
      <c r="G9422" s="286">
        <f t="shared" si="2825"/>
        <v>0</v>
      </c>
    </row>
    <row r="9423" spans="1:123" s="229" customFormat="1" ht="24" customHeight="1" x14ac:dyDescent="0.2">
      <c r="A9423" s="224" t="str">
        <f t="shared" si="2821"/>
        <v/>
      </c>
      <c r="B9423" s="222" t="str">
        <f t="shared" si="2824"/>
        <v/>
      </c>
      <c r="C9423" s="223"/>
      <c r="D9423" s="224" t="str">
        <f t="shared" si="2822"/>
        <v/>
      </c>
      <c r="E9423" s="225"/>
      <c r="F9423" s="226">
        <f t="shared" si="2823"/>
        <v>0</v>
      </c>
      <c r="G9423" s="286">
        <f t="shared" si="2825"/>
        <v>0</v>
      </c>
    </row>
    <row r="9424" spans="1:123" s="229" customFormat="1" ht="24" customHeight="1" x14ac:dyDescent="0.2">
      <c r="A9424" s="224" t="str">
        <f t="shared" si="2821"/>
        <v/>
      </c>
      <c r="B9424" s="222" t="str">
        <f t="shared" si="2824"/>
        <v/>
      </c>
      <c r="C9424" s="223"/>
      <c r="D9424" s="224" t="str">
        <f t="shared" si="2822"/>
        <v/>
      </c>
      <c r="E9424" s="225"/>
      <c r="F9424" s="226">
        <f t="shared" si="2823"/>
        <v>0</v>
      </c>
      <c r="G9424" s="286">
        <f t="shared" si="2825"/>
        <v>0</v>
      </c>
    </row>
    <row r="9425" spans="1:7" s="229" customFormat="1" ht="24" customHeight="1" x14ac:dyDescent="0.2">
      <c r="A9425" s="224" t="str">
        <f t="shared" si="2821"/>
        <v/>
      </c>
      <c r="B9425" s="222" t="str">
        <f t="shared" si="2824"/>
        <v/>
      </c>
      <c r="C9425" s="223"/>
      <c r="D9425" s="224" t="str">
        <f t="shared" si="2822"/>
        <v/>
      </c>
      <c r="E9425" s="225"/>
      <c r="F9425" s="227">
        <f t="shared" si="2823"/>
        <v>0</v>
      </c>
      <c r="G9425" s="286">
        <f t="shared" si="2825"/>
        <v>0</v>
      </c>
    </row>
    <row r="9426" spans="1:7" ht="24" customHeight="1" x14ac:dyDescent="0.2">
      <c r="A9426" s="287"/>
      <c r="D9426" s="97"/>
      <c r="E9426" s="98"/>
      <c r="F9426" s="273" t="s">
        <v>31</v>
      </c>
      <c r="G9426" s="288">
        <f>SUBTOTAL(9,G9412:G9425)</f>
        <v>0</v>
      </c>
    </row>
    <row r="9427" spans="1:7" ht="24" customHeight="1" x14ac:dyDescent="0.2">
      <c r="A9427" s="287"/>
      <c r="C9427" s="107" t="s">
        <v>605</v>
      </c>
      <c r="D9427" s="97"/>
      <c r="E9427" s="98"/>
      <c r="G9427" s="289"/>
    </row>
    <row r="9428" spans="1:7" s="229" customFormat="1" ht="24" customHeight="1" x14ac:dyDescent="0.2">
      <c r="A9428" s="224" t="str">
        <f t="shared" ref="A9428:A9435" si="2826">IFERROR(VLOOKUP(C9428,Tabla_Insumos,4,FALSE),"")</f>
        <v/>
      </c>
      <c r="B9428" s="222">
        <f t="shared" ref="B9428:B9435" si="2827">IFERROR(VLOOKUP(A9428,Tabla_Indices,5,FALSE),"")</f>
        <v>0</v>
      </c>
      <c r="C9428" s="223"/>
      <c r="D9428" s="224" t="str">
        <f t="shared" ref="D9428:D9435" si="2828">IFERROR(VLOOKUP(C9428,Tabla_Insumos,2,FALSE),"")</f>
        <v/>
      </c>
      <c r="E9428" s="225"/>
      <c r="F9428" s="228">
        <f t="shared" ref="F9428:F9435" si="2829">IFERROR(VLOOKUP(C9428,Tabla_Insumos,3,FALSE),0)</f>
        <v>0</v>
      </c>
      <c r="G9428" s="286">
        <f>ROUND(E9428*F9428,2)</f>
        <v>0</v>
      </c>
    </row>
    <row r="9429" spans="1:7" s="229" customFormat="1" ht="24" customHeight="1" x14ac:dyDescent="0.2">
      <c r="A9429" s="224" t="str">
        <f t="shared" si="2826"/>
        <v/>
      </c>
      <c r="B9429" s="222">
        <f t="shared" si="2827"/>
        <v>0</v>
      </c>
      <c r="C9429" s="223"/>
      <c r="D9429" s="224" t="str">
        <f t="shared" si="2828"/>
        <v/>
      </c>
      <c r="E9429" s="225"/>
      <c r="F9429" s="228">
        <f t="shared" si="2829"/>
        <v>0</v>
      </c>
      <c r="G9429" s="286">
        <f>ROUND(E9429*F9429,2)</f>
        <v>0</v>
      </c>
    </row>
    <row r="9430" spans="1:7" s="229" customFormat="1" ht="24" customHeight="1" x14ac:dyDescent="0.2">
      <c r="A9430" s="224" t="str">
        <f t="shared" si="2826"/>
        <v/>
      </c>
      <c r="B9430" s="222">
        <f t="shared" si="2827"/>
        <v>0</v>
      </c>
      <c r="C9430" s="223"/>
      <c r="D9430" s="224" t="str">
        <f t="shared" si="2828"/>
        <v/>
      </c>
      <c r="E9430" s="225"/>
      <c r="F9430" s="228">
        <f t="shared" si="2829"/>
        <v>0</v>
      </c>
      <c r="G9430" s="286">
        <f t="shared" ref="G9430:G9435" si="2830">ROUND(E9430*F9430,2)</f>
        <v>0</v>
      </c>
    </row>
    <row r="9431" spans="1:7" s="229" customFormat="1" ht="24" customHeight="1" x14ac:dyDescent="0.2">
      <c r="A9431" s="224" t="str">
        <f t="shared" si="2826"/>
        <v/>
      </c>
      <c r="B9431" s="222">
        <f t="shared" si="2827"/>
        <v>0</v>
      </c>
      <c r="C9431" s="223"/>
      <c r="D9431" s="224" t="str">
        <f t="shared" si="2828"/>
        <v/>
      </c>
      <c r="E9431" s="225"/>
      <c r="F9431" s="228">
        <f t="shared" si="2829"/>
        <v>0</v>
      </c>
      <c r="G9431" s="286">
        <f t="shared" si="2830"/>
        <v>0</v>
      </c>
    </row>
    <row r="9432" spans="1:7" s="229" customFormat="1" ht="24" customHeight="1" x14ac:dyDescent="0.2">
      <c r="A9432" s="224" t="str">
        <f t="shared" si="2826"/>
        <v/>
      </c>
      <c r="B9432" s="222">
        <f t="shared" si="2827"/>
        <v>0</v>
      </c>
      <c r="C9432" s="223"/>
      <c r="D9432" s="224" t="str">
        <f t="shared" si="2828"/>
        <v/>
      </c>
      <c r="E9432" s="225"/>
      <c r="F9432" s="226">
        <f t="shared" si="2829"/>
        <v>0</v>
      </c>
      <c r="G9432" s="286">
        <f t="shared" si="2830"/>
        <v>0</v>
      </c>
    </row>
    <row r="9433" spans="1:7" s="229" customFormat="1" ht="24" customHeight="1" x14ac:dyDescent="0.2">
      <c r="A9433" s="224" t="str">
        <f t="shared" si="2826"/>
        <v/>
      </c>
      <c r="B9433" s="222">
        <f t="shared" si="2827"/>
        <v>0</v>
      </c>
      <c r="C9433" s="223"/>
      <c r="D9433" s="224" t="str">
        <f t="shared" si="2828"/>
        <v/>
      </c>
      <c r="E9433" s="225"/>
      <c r="F9433" s="226">
        <f t="shared" si="2829"/>
        <v>0</v>
      </c>
      <c r="G9433" s="286">
        <f t="shared" si="2830"/>
        <v>0</v>
      </c>
    </row>
    <row r="9434" spans="1:7" s="229" customFormat="1" ht="24" customHeight="1" x14ac:dyDescent="0.2">
      <c r="A9434" s="224" t="str">
        <f t="shared" si="2826"/>
        <v/>
      </c>
      <c r="B9434" s="222">
        <f t="shared" si="2827"/>
        <v>0</v>
      </c>
      <c r="C9434" s="223"/>
      <c r="D9434" s="224" t="str">
        <f t="shared" si="2828"/>
        <v/>
      </c>
      <c r="E9434" s="225"/>
      <c r="F9434" s="226">
        <f t="shared" si="2829"/>
        <v>0</v>
      </c>
      <c r="G9434" s="286">
        <f t="shared" si="2830"/>
        <v>0</v>
      </c>
    </row>
    <row r="9435" spans="1:7" s="229" customFormat="1" ht="24" customHeight="1" x14ac:dyDescent="0.2">
      <c r="A9435" s="224" t="str">
        <f t="shared" si="2826"/>
        <v/>
      </c>
      <c r="B9435" s="222">
        <f t="shared" si="2827"/>
        <v>0</v>
      </c>
      <c r="C9435" s="223"/>
      <c r="D9435" s="224" t="str">
        <f t="shared" si="2828"/>
        <v/>
      </c>
      <c r="E9435" s="225"/>
      <c r="F9435" s="226">
        <f t="shared" si="2829"/>
        <v>0</v>
      </c>
      <c r="G9435" s="286">
        <f t="shared" si="2830"/>
        <v>0</v>
      </c>
    </row>
    <row r="9436" spans="1:7" ht="24" customHeight="1" x14ac:dyDescent="0.2">
      <c r="A9436" s="287"/>
      <c r="D9436" s="97"/>
      <c r="E9436" s="98"/>
      <c r="F9436" s="273" t="s">
        <v>32</v>
      </c>
      <c r="G9436" s="288">
        <f>SUBTOTAL(9,G9428:G9435)</f>
        <v>0</v>
      </c>
    </row>
    <row r="9437" spans="1:7" ht="24" customHeight="1" x14ac:dyDescent="0.2">
      <c r="A9437" s="287"/>
      <c r="C9437" s="107" t="s">
        <v>606</v>
      </c>
      <c r="D9437" s="97"/>
      <c r="E9437" s="98"/>
      <c r="G9437" s="289"/>
    </row>
    <row r="9438" spans="1:7" s="229" customFormat="1" ht="24" customHeight="1" x14ac:dyDescent="0.2">
      <c r="A9438" s="224" t="str">
        <f t="shared" ref="A9438:A9446" si="2831">IFERROR(VLOOKUP(C9438,Tabla_Insumos,4,FALSE),"")</f>
        <v/>
      </c>
      <c r="B9438" s="222" t="str">
        <f t="shared" ref="B9438:B9446" si="2832">IFERROR(VLOOKUP(C9438,Tabla_Insumos,5,FALSE),"")</f>
        <v/>
      </c>
      <c r="C9438" s="223"/>
      <c r="D9438" s="224" t="str">
        <f t="shared" ref="D9438:D9446" si="2833">IFERROR(VLOOKUP(C9438,Tabla_Insumos,2,FALSE),"")</f>
        <v/>
      </c>
      <c r="E9438" s="225"/>
      <c r="F9438" s="226">
        <f t="shared" ref="F9438:F9446" si="2834">IFERROR(VLOOKUP(C9438,Tabla_Insumos,3,FALSE),0)</f>
        <v>0</v>
      </c>
      <c r="G9438" s="286">
        <f t="shared" ref="G9438:G9446" si="2835">ROUND(E9438*F9438,2)</f>
        <v>0</v>
      </c>
    </row>
    <row r="9439" spans="1:7" s="229" customFormat="1" ht="24" customHeight="1" x14ac:dyDescent="0.2">
      <c r="A9439" s="224" t="str">
        <f t="shared" si="2831"/>
        <v/>
      </c>
      <c r="B9439" s="222" t="str">
        <f t="shared" si="2832"/>
        <v/>
      </c>
      <c r="C9439" s="223"/>
      <c r="D9439" s="224" t="str">
        <f t="shared" si="2833"/>
        <v/>
      </c>
      <c r="E9439" s="225"/>
      <c r="F9439" s="226">
        <f t="shared" si="2834"/>
        <v>0</v>
      </c>
      <c r="G9439" s="286">
        <f t="shared" si="2835"/>
        <v>0</v>
      </c>
    </row>
    <row r="9440" spans="1:7" s="229" customFormat="1" ht="24" customHeight="1" x14ac:dyDescent="0.2">
      <c r="A9440" s="224" t="str">
        <f t="shared" si="2831"/>
        <v/>
      </c>
      <c r="B9440" s="222" t="str">
        <f t="shared" si="2832"/>
        <v/>
      </c>
      <c r="C9440" s="223"/>
      <c r="D9440" s="224" t="str">
        <f t="shared" si="2833"/>
        <v/>
      </c>
      <c r="E9440" s="225"/>
      <c r="F9440" s="226">
        <f t="shared" si="2834"/>
        <v>0</v>
      </c>
      <c r="G9440" s="286">
        <f t="shared" si="2835"/>
        <v>0</v>
      </c>
    </row>
    <row r="9441" spans="1:7" s="229" customFormat="1" ht="24" customHeight="1" x14ac:dyDescent="0.2">
      <c r="A9441" s="224" t="str">
        <f t="shared" si="2831"/>
        <v/>
      </c>
      <c r="B9441" s="222" t="str">
        <f t="shared" si="2832"/>
        <v/>
      </c>
      <c r="C9441" s="223"/>
      <c r="D9441" s="224" t="str">
        <f t="shared" si="2833"/>
        <v/>
      </c>
      <c r="E9441" s="225"/>
      <c r="F9441" s="226">
        <f t="shared" si="2834"/>
        <v>0</v>
      </c>
      <c r="G9441" s="286">
        <f t="shared" si="2835"/>
        <v>0</v>
      </c>
    </row>
    <row r="9442" spans="1:7" s="229" customFormat="1" ht="24" customHeight="1" x14ac:dyDescent="0.2">
      <c r="A9442" s="224" t="str">
        <f t="shared" si="2831"/>
        <v/>
      </c>
      <c r="B9442" s="222" t="str">
        <f t="shared" si="2832"/>
        <v/>
      </c>
      <c r="C9442" s="223"/>
      <c r="D9442" s="224" t="str">
        <f t="shared" si="2833"/>
        <v/>
      </c>
      <c r="E9442" s="225"/>
      <c r="F9442" s="226">
        <f t="shared" si="2834"/>
        <v>0</v>
      </c>
      <c r="G9442" s="286">
        <f t="shared" si="2835"/>
        <v>0</v>
      </c>
    </row>
    <row r="9443" spans="1:7" s="229" customFormat="1" ht="24" customHeight="1" x14ac:dyDescent="0.2">
      <c r="A9443" s="224" t="str">
        <f t="shared" si="2831"/>
        <v/>
      </c>
      <c r="B9443" s="222" t="str">
        <f t="shared" si="2832"/>
        <v/>
      </c>
      <c r="C9443" s="223"/>
      <c r="D9443" s="224" t="str">
        <f t="shared" si="2833"/>
        <v/>
      </c>
      <c r="E9443" s="225"/>
      <c r="F9443" s="226">
        <f t="shared" si="2834"/>
        <v>0</v>
      </c>
      <c r="G9443" s="286">
        <f t="shared" si="2835"/>
        <v>0</v>
      </c>
    </row>
    <row r="9444" spans="1:7" s="229" customFormat="1" ht="24" customHeight="1" x14ac:dyDescent="0.2">
      <c r="A9444" s="224" t="str">
        <f t="shared" si="2831"/>
        <v/>
      </c>
      <c r="B9444" s="222" t="str">
        <f t="shared" si="2832"/>
        <v/>
      </c>
      <c r="C9444" s="223"/>
      <c r="D9444" s="224" t="str">
        <f t="shared" si="2833"/>
        <v/>
      </c>
      <c r="E9444" s="225"/>
      <c r="F9444" s="226">
        <f t="shared" si="2834"/>
        <v>0</v>
      </c>
      <c r="G9444" s="286">
        <f t="shared" si="2835"/>
        <v>0</v>
      </c>
    </row>
    <row r="9445" spans="1:7" s="229" customFormat="1" ht="24" customHeight="1" x14ac:dyDescent="0.2">
      <c r="A9445" s="224" t="str">
        <f t="shared" si="2831"/>
        <v/>
      </c>
      <c r="B9445" s="222" t="str">
        <f t="shared" si="2832"/>
        <v/>
      </c>
      <c r="C9445" s="223"/>
      <c r="D9445" s="224" t="str">
        <f t="shared" si="2833"/>
        <v/>
      </c>
      <c r="E9445" s="225"/>
      <c r="F9445" s="226">
        <f t="shared" si="2834"/>
        <v>0</v>
      </c>
      <c r="G9445" s="286">
        <f t="shared" si="2835"/>
        <v>0</v>
      </c>
    </row>
    <row r="9446" spans="1:7" s="229" customFormat="1" ht="24" customHeight="1" x14ac:dyDescent="0.2">
      <c r="A9446" s="224" t="str">
        <f t="shared" si="2831"/>
        <v/>
      </c>
      <c r="B9446" s="222" t="str">
        <f t="shared" si="2832"/>
        <v/>
      </c>
      <c r="C9446" s="223"/>
      <c r="D9446" s="224" t="str">
        <f t="shared" si="2833"/>
        <v/>
      </c>
      <c r="E9446" s="225"/>
      <c r="F9446" s="226">
        <f t="shared" si="2834"/>
        <v>0</v>
      </c>
      <c r="G9446" s="286">
        <f t="shared" si="2835"/>
        <v>0</v>
      </c>
    </row>
    <row r="9447" spans="1:7" ht="24" customHeight="1" x14ac:dyDescent="0.2">
      <c r="A9447" s="290"/>
      <c r="B9447" s="97"/>
      <c r="D9447" s="97"/>
      <c r="E9447" s="98"/>
      <c r="F9447" s="273" t="s">
        <v>33</v>
      </c>
      <c r="G9447" s="288">
        <f>SUBTOTAL(9,G9438:G9446)</f>
        <v>0</v>
      </c>
    </row>
    <row r="9448" spans="1:7" ht="24" customHeight="1" x14ac:dyDescent="0.2">
      <c r="A9448" s="291"/>
      <c r="B9448" s="97"/>
      <c r="D9448" s="97"/>
      <c r="E9448" s="98"/>
      <c r="G9448" s="289"/>
    </row>
    <row r="9449" spans="1:7" ht="24" customHeight="1" x14ac:dyDescent="0.2">
      <c r="A9449" s="292" t="str">
        <f>B9407</f>
        <v/>
      </c>
      <c r="B9449" s="293" t="str">
        <f>C9407</f>
        <v/>
      </c>
      <c r="C9449" s="104"/>
      <c r="D9449" s="104" t="s">
        <v>34</v>
      </c>
      <c r="E9449" s="105"/>
      <c r="F9449" s="295" t="s">
        <v>35</v>
      </c>
      <c r="G9449" s="294">
        <f>SUBTOTAL(9,G9412:G9448)</f>
        <v>0</v>
      </c>
    </row>
    <row r="9451" spans="1:7" ht="24" customHeight="1" x14ac:dyDescent="0.2">
      <c r="A9451" s="274" t="s">
        <v>37</v>
      </c>
      <c r="B9451" s="275"/>
      <c r="C9451" s="275"/>
      <c r="D9451" s="275"/>
      <c r="E9451" s="275"/>
      <c r="F9451" s="275"/>
      <c r="G9451" s="276"/>
    </row>
    <row r="9452" spans="1:7" ht="24" customHeight="1" x14ac:dyDescent="0.2">
      <c r="A9452" s="277" t="s">
        <v>602</v>
      </c>
      <c r="B9452" s="93" t="str">
        <f>Comitente</f>
        <v>DIRECCION PROVINCIAL DE ESPACIOS VERDES</v>
      </c>
      <c r="C9452" s="89"/>
      <c r="D9452" s="94"/>
      <c r="E9452" s="94"/>
      <c r="F9452" s="95"/>
      <c r="G9452" s="278"/>
    </row>
    <row r="9453" spans="1:7" ht="24" customHeight="1" x14ac:dyDescent="0.2">
      <c r="A9453" s="277" t="s">
        <v>603</v>
      </c>
      <c r="B9453" s="93">
        <f>Contratista</f>
        <v>0</v>
      </c>
      <c r="C9453" s="90"/>
      <c r="D9453" s="90"/>
      <c r="E9453" s="90"/>
      <c r="F9453" s="96"/>
      <c r="G9453" s="279"/>
    </row>
    <row r="9454" spans="1:7" ht="24" customHeight="1" x14ac:dyDescent="0.2">
      <c r="A9454" s="277" t="s">
        <v>24</v>
      </c>
      <c r="B9454" s="93" t="str">
        <f>Obra</f>
        <v>MANTENIMIENTO DEL ÁREA VERDE Y SISITEMA DE RIEGO DEL 
PARQUE BELGRANO E INFINITO POR DESCUBRIR - RENGLON 3</v>
      </c>
      <c r="C9454" s="90"/>
      <c r="D9454" s="90"/>
      <c r="E9454" s="90"/>
      <c r="F9454" s="96" t="s">
        <v>38</v>
      </c>
      <c r="G9454" s="280">
        <f>Fecha_Base</f>
        <v>44908</v>
      </c>
    </row>
    <row r="9455" spans="1:7" ht="24" customHeight="1" x14ac:dyDescent="0.2">
      <c r="A9455" s="281" t="s">
        <v>601</v>
      </c>
      <c r="B9455" s="91" t="str">
        <f>Ubicación</f>
        <v>CAPITAL</v>
      </c>
      <c r="C9455" s="91"/>
      <c r="D9455" s="97"/>
      <c r="E9455" s="98"/>
      <c r="G9455" s="282"/>
    </row>
    <row r="9456" spans="1:7" ht="24" customHeight="1" x14ac:dyDescent="0.2">
      <c r="A9456" s="281" t="s">
        <v>39</v>
      </c>
      <c r="B9456" s="100" t="str">
        <f>IFERROR(VALUE(LEFT(B9457,FIND(".",B9457)-1)),"")</f>
        <v/>
      </c>
      <c r="C9456" s="92" t="str">
        <f>IFERROR(VLOOKUP(B9456,Tabla_CyP,2,FALSE),"")</f>
        <v/>
      </c>
      <c r="E9456" s="98"/>
      <c r="G9456" s="282"/>
    </row>
    <row r="9457" spans="1:123" ht="24" customHeight="1" x14ac:dyDescent="0.2">
      <c r="A9457" s="281" t="s">
        <v>25</v>
      </c>
      <c r="B9457" s="101" t="str">
        <f>IFERROR(VLOOKUP(COUNTIF($A$1:A9457,"ANALISIS DE PRECIOS"),Tabla_NumeroItem,2,FALSE),"")</f>
        <v/>
      </c>
      <c r="C9457" s="92" t="str">
        <f>IFERROR(VLOOKUP(B9457,Tabla_CyP,2,FALSE),"")</f>
        <v/>
      </c>
      <c r="D9457" s="97"/>
      <c r="E9457" s="98"/>
      <c r="F9457" s="96" t="s">
        <v>26</v>
      </c>
      <c r="G9457" s="283" t="str">
        <f>IFERROR(VLOOKUP(B9457,Tabla_CyP,4,FALSE),"")</f>
        <v/>
      </c>
    </row>
    <row r="9458" spans="1:123" ht="24" customHeight="1" x14ac:dyDescent="0.2">
      <c r="A9458" s="281"/>
      <c r="B9458" s="91"/>
      <c r="D9458" s="97"/>
      <c r="E9458" s="98"/>
      <c r="G9458" s="282"/>
    </row>
    <row r="9459" spans="1:123" ht="24" customHeight="1" x14ac:dyDescent="0.2">
      <c r="A9459" s="331" t="s">
        <v>507</v>
      </c>
      <c r="B9459" s="332"/>
      <c r="C9459" s="333" t="s">
        <v>0</v>
      </c>
      <c r="D9459" s="333" t="s">
        <v>27</v>
      </c>
      <c r="E9459" s="335" t="s">
        <v>28</v>
      </c>
      <c r="F9459" s="337" t="s">
        <v>29</v>
      </c>
      <c r="G9459" s="337" t="s">
        <v>30</v>
      </c>
    </row>
    <row r="9460" spans="1:123" s="97" customFormat="1" ht="24" customHeight="1" x14ac:dyDescent="0.2">
      <c r="A9460" s="102" t="s">
        <v>508</v>
      </c>
      <c r="B9460" s="102" t="s">
        <v>509</v>
      </c>
      <c r="C9460" s="334"/>
      <c r="D9460" s="334"/>
      <c r="E9460" s="336"/>
      <c r="F9460" s="338"/>
      <c r="G9460" s="338"/>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284"/>
      <c r="B9461" s="103"/>
      <c r="C9461" s="143" t="s">
        <v>604</v>
      </c>
      <c r="D9461" s="104"/>
      <c r="E9461" s="105"/>
      <c r="F9461" s="106"/>
      <c r="G9461" s="285"/>
    </row>
    <row r="9462" spans="1:123" s="229" customFormat="1" ht="24" customHeight="1" x14ac:dyDescent="0.2">
      <c r="A9462" s="224" t="str">
        <f t="shared" ref="A9462:A9475" si="2836">IFERROR(VLOOKUP(C9462,Tabla_Insumos,4,FALSE),"")</f>
        <v/>
      </c>
      <c r="B9462" s="222" t="str">
        <f>IFERROR(VLOOKUP(C9462,Tabla_Insumos,5,FALSE),"")</f>
        <v/>
      </c>
      <c r="C9462" s="223"/>
      <c r="D9462" s="224" t="str">
        <f t="shared" ref="D9462:D9475" si="2837">IFERROR(VLOOKUP(C9462,Tabla_Insumos,2,FALSE),"")</f>
        <v/>
      </c>
      <c r="E9462" s="225"/>
      <c r="F9462" s="226">
        <f t="shared" ref="F9462:F9475" si="2838">IFERROR(VLOOKUP(C9462,Tabla_Insumos,3,FALSE),0)</f>
        <v>0</v>
      </c>
      <c r="G9462" s="286">
        <f>ROUND(E9462*F9462,2)</f>
        <v>0</v>
      </c>
    </row>
    <row r="9463" spans="1:123" s="229" customFormat="1" ht="24" customHeight="1" x14ac:dyDescent="0.2">
      <c r="A9463" s="224" t="str">
        <f t="shared" si="2836"/>
        <v/>
      </c>
      <c r="B9463" s="222" t="str">
        <f t="shared" ref="B9463:B9475" si="2839">IFERROR(VLOOKUP(C9463,Tabla_Insumos,5,FALSE),"")</f>
        <v/>
      </c>
      <c r="C9463" s="223"/>
      <c r="D9463" s="224" t="str">
        <f t="shared" si="2837"/>
        <v/>
      </c>
      <c r="E9463" s="225"/>
      <c r="F9463" s="226">
        <f t="shared" si="2838"/>
        <v>0</v>
      </c>
      <c r="G9463" s="286">
        <f t="shared" ref="G9463:G9475" si="2840">ROUND(E9463*F9463,2)</f>
        <v>0</v>
      </c>
    </row>
    <row r="9464" spans="1:123" s="229" customFormat="1" ht="24" customHeight="1" x14ac:dyDescent="0.2">
      <c r="A9464" s="224" t="str">
        <f t="shared" si="2836"/>
        <v/>
      </c>
      <c r="B9464" s="222" t="str">
        <f t="shared" si="2839"/>
        <v/>
      </c>
      <c r="C9464" s="223"/>
      <c r="D9464" s="224" t="str">
        <f t="shared" si="2837"/>
        <v/>
      </c>
      <c r="E9464" s="225"/>
      <c r="F9464" s="226">
        <f t="shared" si="2838"/>
        <v>0</v>
      </c>
      <c r="G9464" s="286">
        <f t="shared" si="2840"/>
        <v>0</v>
      </c>
    </row>
    <row r="9465" spans="1:123" s="229" customFormat="1" ht="24" customHeight="1" x14ac:dyDescent="0.2">
      <c r="A9465" s="224" t="str">
        <f t="shared" si="2836"/>
        <v/>
      </c>
      <c r="B9465" s="222" t="str">
        <f t="shared" si="2839"/>
        <v/>
      </c>
      <c r="C9465" s="223"/>
      <c r="D9465" s="224" t="str">
        <f t="shared" si="2837"/>
        <v/>
      </c>
      <c r="E9465" s="225"/>
      <c r="F9465" s="226">
        <f t="shared" si="2838"/>
        <v>0</v>
      </c>
      <c r="G9465" s="286">
        <f t="shared" si="2840"/>
        <v>0</v>
      </c>
    </row>
    <row r="9466" spans="1:123" s="229" customFormat="1" ht="24" customHeight="1" x14ac:dyDescent="0.2">
      <c r="A9466" s="224" t="str">
        <f t="shared" si="2836"/>
        <v/>
      </c>
      <c r="B9466" s="222" t="str">
        <f t="shared" si="2839"/>
        <v/>
      </c>
      <c r="C9466" s="223"/>
      <c r="D9466" s="224" t="str">
        <f t="shared" si="2837"/>
        <v/>
      </c>
      <c r="E9466" s="225"/>
      <c r="F9466" s="226">
        <f t="shared" si="2838"/>
        <v>0</v>
      </c>
      <c r="G9466" s="286">
        <f t="shared" si="2840"/>
        <v>0</v>
      </c>
    </row>
    <row r="9467" spans="1:123" s="229" customFormat="1" ht="24" customHeight="1" x14ac:dyDescent="0.2">
      <c r="A9467" s="224" t="str">
        <f t="shared" si="2836"/>
        <v/>
      </c>
      <c r="B9467" s="222" t="str">
        <f t="shared" si="2839"/>
        <v/>
      </c>
      <c r="C9467" s="223"/>
      <c r="D9467" s="224" t="str">
        <f t="shared" si="2837"/>
        <v/>
      </c>
      <c r="E9467" s="225"/>
      <c r="F9467" s="226">
        <f t="shared" si="2838"/>
        <v>0</v>
      </c>
      <c r="G9467" s="286">
        <f t="shared" si="2840"/>
        <v>0</v>
      </c>
    </row>
    <row r="9468" spans="1:123" s="229" customFormat="1" ht="24" customHeight="1" x14ac:dyDescent="0.2">
      <c r="A9468" s="224" t="str">
        <f t="shared" si="2836"/>
        <v/>
      </c>
      <c r="B9468" s="222" t="str">
        <f t="shared" si="2839"/>
        <v/>
      </c>
      <c r="C9468" s="223"/>
      <c r="D9468" s="224" t="str">
        <f t="shared" si="2837"/>
        <v/>
      </c>
      <c r="E9468" s="225"/>
      <c r="F9468" s="226">
        <f t="shared" si="2838"/>
        <v>0</v>
      </c>
      <c r="G9468" s="286">
        <f t="shared" si="2840"/>
        <v>0</v>
      </c>
    </row>
    <row r="9469" spans="1:123" s="229" customFormat="1" ht="24" customHeight="1" x14ac:dyDescent="0.2">
      <c r="A9469" s="224" t="str">
        <f t="shared" si="2836"/>
        <v/>
      </c>
      <c r="B9469" s="222" t="str">
        <f t="shared" si="2839"/>
        <v/>
      </c>
      <c r="C9469" s="223"/>
      <c r="D9469" s="224" t="str">
        <f t="shared" si="2837"/>
        <v/>
      </c>
      <c r="E9469" s="225"/>
      <c r="F9469" s="226">
        <f t="shared" si="2838"/>
        <v>0</v>
      </c>
      <c r="G9469" s="286">
        <f t="shared" si="2840"/>
        <v>0</v>
      </c>
    </row>
    <row r="9470" spans="1:123" s="229" customFormat="1" ht="24" customHeight="1" x14ac:dyDescent="0.2">
      <c r="A9470" s="224" t="str">
        <f t="shared" si="2836"/>
        <v/>
      </c>
      <c r="B9470" s="222" t="str">
        <f t="shared" si="2839"/>
        <v/>
      </c>
      <c r="C9470" s="223"/>
      <c r="D9470" s="224" t="str">
        <f t="shared" si="2837"/>
        <v/>
      </c>
      <c r="E9470" s="225"/>
      <c r="F9470" s="226">
        <f t="shared" si="2838"/>
        <v>0</v>
      </c>
      <c r="G9470" s="286">
        <f t="shared" si="2840"/>
        <v>0</v>
      </c>
    </row>
    <row r="9471" spans="1:123" s="229" customFormat="1" ht="24" customHeight="1" x14ac:dyDescent="0.2">
      <c r="A9471" s="224" t="str">
        <f t="shared" si="2836"/>
        <v/>
      </c>
      <c r="B9471" s="222" t="str">
        <f t="shared" si="2839"/>
        <v/>
      </c>
      <c r="C9471" s="223"/>
      <c r="D9471" s="224" t="str">
        <f t="shared" si="2837"/>
        <v/>
      </c>
      <c r="E9471" s="225"/>
      <c r="F9471" s="226">
        <f t="shared" si="2838"/>
        <v>0</v>
      </c>
      <c r="G9471" s="286">
        <f t="shared" si="2840"/>
        <v>0</v>
      </c>
    </row>
    <row r="9472" spans="1:123" s="229" customFormat="1" ht="24" customHeight="1" x14ac:dyDescent="0.2">
      <c r="A9472" s="224" t="str">
        <f t="shared" si="2836"/>
        <v/>
      </c>
      <c r="B9472" s="222" t="str">
        <f t="shared" si="2839"/>
        <v/>
      </c>
      <c r="C9472" s="223"/>
      <c r="D9472" s="224" t="str">
        <f t="shared" si="2837"/>
        <v/>
      </c>
      <c r="E9472" s="225"/>
      <c r="F9472" s="226">
        <f t="shared" si="2838"/>
        <v>0</v>
      </c>
      <c r="G9472" s="286">
        <f t="shared" si="2840"/>
        <v>0</v>
      </c>
    </row>
    <row r="9473" spans="1:7" s="229" customFormat="1" ht="24" customHeight="1" x14ac:dyDescent="0.2">
      <c r="A9473" s="224" t="str">
        <f t="shared" si="2836"/>
        <v/>
      </c>
      <c r="B9473" s="222" t="str">
        <f t="shared" si="2839"/>
        <v/>
      </c>
      <c r="C9473" s="223"/>
      <c r="D9473" s="224" t="str">
        <f t="shared" si="2837"/>
        <v/>
      </c>
      <c r="E9473" s="225"/>
      <c r="F9473" s="226">
        <f t="shared" si="2838"/>
        <v>0</v>
      </c>
      <c r="G9473" s="286">
        <f t="shared" si="2840"/>
        <v>0</v>
      </c>
    </row>
    <row r="9474" spans="1:7" s="229" customFormat="1" ht="24" customHeight="1" x14ac:dyDescent="0.2">
      <c r="A9474" s="224" t="str">
        <f t="shared" si="2836"/>
        <v/>
      </c>
      <c r="B9474" s="222" t="str">
        <f t="shared" si="2839"/>
        <v/>
      </c>
      <c r="C9474" s="223"/>
      <c r="D9474" s="224" t="str">
        <f t="shared" si="2837"/>
        <v/>
      </c>
      <c r="E9474" s="225"/>
      <c r="F9474" s="226">
        <f t="shared" si="2838"/>
        <v>0</v>
      </c>
      <c r="G9474" s="286">
        <f t="shared" si="2840"/>
        <v>0</v>
      </c>
    </row>
    <row r="9475" spans="1:7" s="229" customFormat="1" ht="24" customHeight="1" x14ac:dyDescent="0.2">
      <c r="A9475" s="224" t="str">
        <f t="shared" si="2836"/>
        <v/>
      </c>
      <c r="B9475" s="222" t="str">
        <f t="shared" si="2839"/>
        <v/>
      </c>
      <c r="C9475" s="223"/>
      <c r="D9475" s="224" t="str">
        <f t="shared" si="2837"/>
        <v/>
      </c>
      <c r="E9475" s="225"/>
      <c r="F9475" s="227">
        <f t="shared" si="2838"/>
        <v>0</v>
      </c>
      <c r="G9475" s="286">
        <f t="shared" si="2840"/>
        <v>0</v>
      </c>
    </row>
    <row r="9476" spans="1:7" ht="24" customHeight="1" x14ac:dyDescent="0.2">
      <c r="A9476" s="287"/>
      <c r="D9476" s="97"/>
      <c r="E9476" s="98"/>
      <c r="F9476" s="273" t="s">
        <v>31</v>
      </c>
      <c r="G9476" s="288">
        <f>SUBTOTAL(9,G9462:G9475)</f>
        <v>0</v>
      </c>
    </row>
    <row r="9477" spans="1:7" ht="24" customHeight="1" x14ac:dyDescent="0.2">
      <c r="A9477" s="287"/>
      <c r="C9477" s="107" t="s">
        <v>605</v>
      </c>
      <c r="D9477" s="97"/>
      <c r="E9477" s="98"/>
      <c r="G9477" s="289"/>
    </row>
    <row r="9478" spans="1:7" s="229" customFormat="1" ht="24" customHeight="1" x14ac:dyDescent="0.2">
      <c r="A9478" s="224" t="str">
        <f t="shared" ref="A9478:A9485" si="2841">IFERROR(VLOOKUP(C9478,Tabla_Insumos,4,FALSE),"")</f>
        <v/>
      </c>
      <c r="B9478" s="222">
        <f t="shared" ref="B9478:B9485" si="2842">IFERROR(VLOOKUP(A9478,Tabla_Indices,5,FALSE),"")</f>
        <v>0</v>
      </c>
      <c r="C9478" s="223"/>
      <c r="D9478" s="224" t="str">
        <f t="shared" ref="D9478:D9485" si="2843">IFERROR(VLOOKUP(C9478,Tabla_Insumos,2,FALSE),"")</f>
        <v/>
      </c>
      <c r="E9478" s="225"/>
      <c r="F9478" s="228">
        <f t="shared" ref="F9478:F9485" si="2844">IFERROR(VLOOKUP(C9478,Tabla_Insumos,3,FALSE),0)</f>
        <v>0</v>
      </c>
      <c r="G9478" s="286">
        <f>ROUND(E9478*F9478,2)</f>
        <v>0</v>
      </c>
    </row>
    <row r="9479" spans="1:7" s="229" customFormat="1" ht="24" customHeight="1" x14ac:dyDescent="0.2">
      <c r="A9479" s="224" t="str">
        <f t="shared" si="2841"/>
        <v/>
      </c>
      <c r="B9479" s="222">
        <f t="shared" si="2842"/>
        <v>0</v>
      </c>
      <c r="C9479" s="223"/>
      <c r="D9479" s="224" t="str">
        <f t="shared" si="2843"/>
        <v/>
      </c>
      <c r="E9479" s="225"/>
      <c r="F9479" s="228">
        <f t="shared" si="2844"/>
        <v>0</v>
      </c>
      <c r="G9479" s="286">
        <f>ROUND(E9479*F9479,2)</f>
        <v>0</v>
      </c>
    </row>
    <row r="9480" spans="1:7" s="229" customFormat="1" ht="24" customHeight="1" x14ac:dyDescent="0.2">
      <c r="A9480" s="224" t="str">
        <f t="shared" si="2841"/>
        <v/>
      </c>
      <c r="B9480" s="222">
        <f t="shared" si="2842"/>
        <v>0</v>
      </c>
      <c r="C9480" s="223"/>
      <c r="D9480" s="224" t="str">
        <f t="shared" si="2843"/>
        <v/>
      </c>
      <c r="E9480" s="225"/>
      <c r="F9480" s="228">
        <f t="shared" si="2844"/>
        <v>0</v>
      </c>
      <c r="G9480" s="286">
        <f t="shared" ref="G9480:G9485" si="2845">ROUND(E9480*F9480,2)</f>
        <v>0</v>
      </c>
    </row>
    <row r="9481" spans="1:7" s="229" customFormat="1" ht="24" customHeight="1" x14ac:dyDescent="0.2">
      <c r="A9481" s="224" t="str">
        <f t="shared" si="2841"/>
        <v/>
      </c>
      <c r="B9481" s="222">
        <f t="shared" si="2842"/>
        <v>0</v>
      </c>
      <c r="C9481" s="223"/>
      <c r="D9481" s="224" t="str">
        <f t="shared" si="2843"/>
        <v/>
      </c>
      <c r="E9481" s="225"/>
      <c r="F9481" s="228">
        <f t="shared" si="2844"/>
        <v>0</v>
      </c>
      <c r="G9481" s="286">
        <f t="shared" si="2845"/>
        <v>0</v>
      </c>
    </row>
    <row r="9482" spans="1:7" s="229" customFormat="1" ht="24" customHeight="1" x14ac:dyDescent="0.2">
      <c r="A9482" s="224" t="str">
        <f t="shared" si="2841"/>
        <v/>
      </c>
      <c r="B9482" s="222">
        <f t="shared" si="2842"/>
        <v>0</v>
      </c>
      <c r="C9482" s="223"/>
      <c r="D9482" s="224" t="str">
        <f t="shared" si="2843"/>
        <v/>
      </c>
      <c r="E9482" s="225"/>
      <c r="F9482" s="226">
        <f t="shared" si="2844"/>
        <v>0</v>
      </c>
      <c r="G9482" s="286">
        <f t="shared" si="2845"/>
        <v>0</v>
      </c>
    </row>
    <row r="9483" spans="1:7" s="229" customFormat="1" ht="24" customHeight="1" x14ac:dyDescent="0.2">
      <c r="A9483" s="224" t="str">
        <f t="shared" si="2841"/>
        <v/>
      </c>
      <c r="B9483" s="222">
        <f t="shared" si="2842"/>
        <v>0</v>
      </c>
      <c r="C9483" s="223"/>
      <c r="D9483" s="224" t="str">
        <f t="shared" si="2843"/>
        <v/>
      </c>
      <c r="E9483" s="225"/>
      <c r="F9483" s="226">
        <f t="shared" si="2844"/>
        <v>0</v>
      </c>
      <c r="G9483" s="286">
        <f t="shared" si="2845"/>
        <v>0</v>
      </c>
    </row>
    <row r="9484" spans="1:7" s="229" customFormat="1" ht="24" customHeight="1" x14ac:dyDescent="0.2">
      <c r="A9484" s="224" t="str">
        <f t="shared" si="2841"/>
        <v/>
      </c>
      <c r="B9484" s="222">
        <f t="shared" si="2842"/>
        <v>0</v>
      </c>
      <c r="C9484" s="223"/>
      <c r="D9484" s="224" t="str">
        <f t="shared" si="2843"/>
        <v/>
      </c>
      <c r="E9484" s="225"/>
      <c r="F9484" s="226">
        <f t="shared" si="2844"/>
        <v>0</v>
      </c>
      <c r="G9484" s="286">
        <f t="shared" si="2845"/>
        <v>0</v>
      </c>
    </row>
    <row r="9485" spans="1:7" s="229" customFormat="1" ht="24" customHeight="1" x14ac:dyDescent="0.2">
      <c r="A9485" s="224" t="str">
        <f t="shared" si="2841"/>
        <v/>
      </c>
      <c r="B9485" s="222">
        <f t="shared" si="2842"/>
        <v>0</v>
      </c>
      <c r="C9485" s="223"/>
      <c r="D9485" s="224" t="str">
        <f t="shared" si="2843"/>
        <v/>
      </c>
      <c r="E9485" s="225"/>
      <c r="F9485" s="226">
        <f t="shared" si="2844"/>
        <v>0</v>
      </c>
      <c r="G9485" s="286">
        <f t="shared" si="2845"/>
        <v>0</v>
      </c>
    </row>
    <row r="9486" spans="1:7" ht="24" customHeight="1" x14ac:dyDescent="0.2">
      <c r="A9486" s="287"/>
      <c r="D9486" s="97"/>
      <c r="E9486" s="98"/>
      <c r="F9486" s="273" t="s">
        <v>32</v>
      </c>
      <c r="G9486" s="288">
        <f>SUBTOTAL(9,G9478:G9485)</f>
        <v>0</v>
      </c>
    </row>
    <row r="9487" spans="1:7" ht="24" customHeight="1" x14ac:dyDescent="0.2">
      <c r="A9487" s="287"/>
      <c r="C9487" s="107" t="s">
        <v>606</v>
      </c>
      <c r="D9487" s="97"/>
      <c r="E9487" s="98"/>
      <c r="G9487" s="289"/>
    </row>
    <row r="9488" spans="1:7" s="229" customFormat="1" ht="24" customHeight="1" x14ac:dyDescent="0.2">
      <c r="A9488" s="224" t="str">
        <f t="shared" ref="A9488:A9496" si="2846">IFERROR(VLOOKUP(C9488,Tabla_Insumos,4,FALSE),"")</f>
        <v/>
      </c>
      <c r="B9488" s="222" t="str">
        <f t="shared" ref="B9488:B9496" si="2847">IFERROR(VLOOKUP(C9488,Tabla_Insumos,5,FALSE),"")</f>
        <v/>
      </c>
      <c r="C9488" s="223"/>
      <c r="D9488" s="224" t="str">
        <f t="shared" ref="D9488:D9496" si="2848">IFERROR(VLOOKUP(C9488,Tabla_Insumos,2,FALSE),"")</f>
        <v/>
      </c>
      <c r="E9488" s="225"/>
      <c r="F9488" s="226">
        <f t="shared" ref="F9488:F9496" si="2849">IFERROR(VLOOKUP(C9488,Tabla_Insumos,3,FALSE),0)</f>
        <v>0</v>
      </c>
      <c r="G9488" s="286">
        <f t="shared" ref="G9488:G9496" si="2850">ROUND(E9488*F9488,2)</f>
        <v>0</v>
      </c>
    </row>
    <row r="9489" spans="1:7" s="229" customFormat="1" ht="24" customHeight="1" x14ac:dyDescent="0.2">
      <c r="A9489" s="224" t="str">
        <f t="shared" si="2846"/>
        <v/>
      </c>
      <c r="B9489" s="222" t="str">
        <f t="shared" si="2847"/>
        <v/>
      </c>
      <c r="C9489" s="223"/>
      <c r="D9489" s="224" t="str">
        <f t="shared" si="2848"/>
        <v/>
      </c>
      <c r="E9489" s="225"/>
      <c r="F9489" s="226">
        <f t="shared" si="2849"/>
        <v>0</v>
      </c>
      <c r="G9489" s="286">
        <f t="shared" si="2850"/>
        <v>0</v>
      </c>
    </row>
    <row r="9490" spans="1:7" s="229" customFormat="1" ht="24" customHeight="1" x14ac:dyDescent="0.2">
      <c r="A9490" s="224" t="str">
        <f t="shared" si="2846"/>
        <v/>
      </c>
      <c r="B9490" s="222" t="str">
        <f t="shared" si="2847"/>
        <v/>
      </c>
      <c r="C9490" s="223"/>
      <c r="D9490" s="224" t="str">
        <f t="shared" si="2848"/>
        <v/>
      </c>
      <c r="E9490" s="225"/>
      <c r="F9490" s="226">
        <f t="shared" si="2849"/>
        <v>0</v>
      </c>
      <c r="G9490" s="286">
        <f t="shared" si="2850"/>
        <v>0</v>
      </c>
    </row>
    <row r="9491" spans="1:7" s="229" customFormat="1" ht="24" customHeight="1" x14ac:dyDescent="0.2">
      <c r="A9491" s="224" t="str">
        <f t="shared" si="2846"/>
        <v/>
      </c>
      <c r="B9491" s="222" t="str">
        <f t="shared" si="2847"/>
        <v/>
      </c>
      <c r="C9491" s="223"/>
      <c r="D9491" s="224" t="str">
        <f t="shared" si="2848"/>
        <v/>
      </c>
      <c r="E9491" s="225"/>
      <c r="F9491" s="226">
        <f t="shared" si="2849"/>
        <v>0</v>
      </c>
      <c r="G9491" s="286">
        <f t="shared" si="2850"/>
        <v>0</v>
      </c>
    </row>
    <row r="9492" spans="1:7" s="229" customFormat="1" ht="24" customHeight="1" x14ac:dyDescent="0.2">
      <c r="A9492" s="224" t="str">
        <f t="shared" si="2846"/>
        <v/>
      </c>
      <c r="B9492" s="222" t="str">
        <f t="shared" si="2847"/>
        <v/>
      </c>
      <c r="C9492" s="223"/>
      <c r="D9492" s="224" t="str">
        <f t="shared" si="2848"/>
        <v/>
      </c>
      <c r="E9492" s="225"/>
      <c r="F9492" s="226">
        <f t="shared" si="2849"/>
        <v>0</v>
      </c>
      <c r="G9492" s="286">
        <f t="shared" si="2850"/>
        <v>0</v>
      </c>
    </row>
    <row r="9493" spans="1:7" s="229" customFormat="1" ht="24" customHeight="1" x14ac:dyDescent="0.2">
      <c r="A9493" s="224" t="str">
        <f t="shared" si="2846"/>
        <v/>
      </c>
      <c r="B9493" s="222" t="str">
        <f t="shared" si="2847"/>
        <v/>
      </c>
      <c r="C9493" s="223"/>
      <c r="D9493" s="224" t="str">
        <f t="shared" si="2848"/>
        <v/>
      </c>
      <c r="E9493" s="225"/>
      <c r="F9493" s="226">
        <f t="shared" si="2849"/>
        <v>0</v>
      </c>
      <c r="G9493" s="286">
        <f t="shared" si="2850"/>
        <v>0</v>
      </c>
    </row>
    <row r="9494" spans="1:7" s="229" customFormat="1" ht="24" customHeight="1" x14ac:dyDescent="0.2">
      <c r="A9494" s="224" t="str">
        <f t="shared" si="2846"/>
        <v/>
      </c>
      <c r="B9494" s="222" t="str">
        <f t="shared" si="2847"/>
        <v/>
      </c>
      <c r="C9494" s="223"/>
      <c r="D9494" s="224" t="str">
        <f t="shared" si="2848"/>
        <v/>
      </c>
      <c r="E9494" s="225"/>
      <c r="F9494" s="226">
        <f t="shared" si="2849"/>
        <v>0</v>
      </c>
      <c r="G9494" s="286">
        <f t="shared" si="2850"/>
        <v>0</v>
      </c>
    </row>
    <row r="9495" spans="1:7" s="229" customFormat="1" ht="24" customHeight="1" x14ac:dyDescent="0.2">
      <c r="A9495" s="224" t="str">
        <f t="shared" si="2846"/>
        <v/>
      </c>
      <c r="B9495" s="222" t="str">
        <f t="shared" si="2847"/>
        <v/>
      </c>
      <c r="C9495" s="223"/>
      <c r="D9495" s="224" t="str">
        <f t="shared" si="2848"/>
        <v/>
      </c>
      <c r="E9495" s="225"/>
      <c r="F9495" s="226">
        <f t="shared" si="2849"/>
        <v>0</v>
      </c>
      <c r="G9495" s="286">
        <f t="shared" si="2850"/>
        <v>0</v>
      </c>
    </row>
    <row r="9496" spans="1:7" s="229" customFormat="1" ht="24" customHeight="1" x14ac:dyDescent="0.2">
      <c r="A9496" s="224" t="str">
        <f t="shared" si="2846"/>
        <v/>
      </c>
      <c r="B9496" s="222" t="str">
        <f t="shared" si="2847"/>
        <v/>
      </c>
      <c r="C9496" s="223"/>
      <c r="D9496" s="224" t="str">
        <f t="shared" si="2848"/>
        <v/>
      </c>
      <c r="E9496" s="225"/>
      <c r="F9496" s="226">
        <f t="shared" si="2849"/>
        <v>0</v>
      </c>
      <c r="G9496" s="286">
        <f t="shared" si="2850"/>
        <v>0</v>
      </c>
    </row>
    <row r="9497" spans="1:7" ht="24" customHeight="1" x14ac:dyDescent="0.2">
      <c r="A9497" s="290"/>
      <c r="B9497" s="97"/>
      <c r="D9497" s="97"/>
      <c r="E9497" s="98"/>
      <c r="F9497" s="273" t="s">
        <v>33</v>
      </c>
      <c r="G9497" s="288">
        <f>SUBTOTAL(9,G9488:G9496)</f>
        <v>0</v>
      </c>
    </row>
    <row r="9498" spans="1:7" ht="24" customHeight="1" x14ac:dyDescent="0.2">
      <c r="A9498" s="291"/>
      <c r="B9498" s="97"/>
      <c r="D9498" s="97"/>
      <c r="E9498" s="98"/>
      <c r="G9498" s="289"/>
    </row>
    <row r="9499" spans="1:7" ht="24" customHeight="1" x14ac:dyDescent="0.2">
      <c r="A9499" s="292" t="str">
        <f>B9457</f>
        <v/>
      </c>
      <c r="B9499" s="293" t="str">
        <f>C9457</f>
        <v/>
      </c>
      <c r="C9499" s="104"/>
      <c r="D9499" s="104" t="s">
        <v>34</v>
      </c>
      <c r="E9499" s="105"/>
      <c r="F9499" s="295" t="s">
        <v>35</v>
      </c>
      <c r="G9499" s="294">
        <f>SUBTOTAL(9,G9462:G9498)</f>
        <v>0</v>
      </c>
    </row>
    <row r="9501" spans="1:7" ht="24" customHeight="1" x14ac:dyDescent="0.2">
      <c r="A9501" s="274" t="s">
        <v>37</v>
      </c>
      <c r="B9501" s="275"/>
      <c r="C9501" s="275"/>
      <c r="D9501" s="275"/>
      <c r="E9501" s="275"/>
      <c r="F9501" s="275"/>
      <c r="G9501" s="276"/>
    </row>
    <row r="9502" spans="1:7" ht="24" customHeight="1" x14ac:dyDescent="0.2">
      <c r="A9502" s="277" t="s">
        <v>602</v>
      </c>
      <c r="B9502" s="93" t="str">
        <f>Comitente</f>
        <v>DIRECCION PROVINCIAL DE ESPACIOS VERDES</v>
      </c>
      <c r="C9502" s="89"/>
      <c r="D9502" s="94"/>
      <c r="E9502" s="94"/>
      <c r="F9502" s="95"/>
      <c r="G9502" s="278"/>
    </row>
    <row r="9503" spans="1:7" ht="24" customHeight="1" x14ac:dyDescent="0.2">
      <c r="A9503" s="277" t="s">
        <v>603</v>
      </c>
      <c r="B9503" s="93">
        <f>Contratista</f>
        <v>0</v>
      </c>
      <c r="C9503" s="90"/>
      <c r="D9503" s="90"/>
      <c r="E9503" s="90"/>
      <c r="F9503" s="96"/>
      <c r="G9503" s="279"/>
    </row>
    <row r="9504" spans="1:7" ht="24" customHeight="1" x14ac:dyDescent="0.2">
      <c r="A9504" s="277" t="s">
        <v>24</v>
      </c>
      <c r="B9504" s="93" t="str">
        <f>Obra</f>
        <v>MANTENIMIENTO DEL ÁREA VERDE Y SISITEMA DE RIEGO DEL 
PARQUE BELGRANO E INFINITO POR DESCUBRIR - RENGLON 3</v>
      </c>
      <c r="C9504" s="90"/>
      <c r="D9504" s="90"/>
      <c r="E9504" s="90"/>
      <c r="F9504" s="96" t="s">
        <v>38</v>
      </c>
      <c r="G9504" s="280">
        <f>Fecha_Base</f>
        <v>44908</v>
      </c>
    </row>
    <row r="9505" spans="1:123" ht="24" customHeight="1" x14ac:dyDescent="0.2">
      <c r="A9505" s="281" t="s">
        <v>601</v>
      </c>
      <c r="B9505" s="91" t="str">
        <f>Ubicación</f>
        <v>CAPITAL</v>
      </c>
      <c r="C9505" s="91"/>
      <c r="D9505" s="97"/>
      <c r="E9505" s="98"/>
      <c r="G9505" s="282"/>
    </row>
    <row r="9506" spans="1:123" ht="24" customHeight="1" x14ac:dyDescent="0.2">
      <c r="A9506" s="281" t="s">
        <v>39</v>
      </c>
      <c r="B9506" s="100" t="str">
        <f>IFERROR(VALUE(LEFT(B9507,FIND(".",B9507)-1)),"")</f>
        <v/>
      </c>
      <c r="C9506" s="92" t="str">
        <f>IFERROR(VLOOKUP(B9506,Tabla_CyP,2,FALSE),"")</f>
        <v/>
      </c>
      <c r="E9506" s="98"/>
      <c r="G9506" s="282"/>
    </row>
    <row r="9507" spans="1:123" ht="24" customHeight="1" x14ac:dyDescent="0.2">
      <c r="A9507" s="281" t="s">
        <v>25</v>
      </c>
      <c r="B9507" s="101" t="str">
        <f>IFERROR(VLOOKUP(COUNTIF($A$1:A9507,"ANALISIS DE PRECIOS"),Tabla_NumeroItem,2,FALSE),"")</f>
        <v/>
      </c>
      <c r="C9507" s="92" t="str">
        <f>IFERROR(VLOOKUP(B9507,Tabla_CyP,2,FALSE),"")</f>
        <v/>
      </c>
      <c r="D9507" s="97"/>
      <c r="E9507" s="98"/>
      <c r="F9507" s="96" t="s">
        <v>26</v>
      </c>
      <c r="G9507" s="283" t="str">
        <f>IFERROR(VLOOKUP(B9507,Tabla_CyP,4,FALSE),"")</f>
        <v/>
      </c>
    </row>
    <row r="9508" spans="1:123" ht="24" customHeight="1" x14ac:dyDescent="0.2">
      <c r="A9508" s="281"/>
      <c r="B9508" s="91"/>
      <c r="D9508" s="97"/>
      <c r="E9508" s="98"/>
      <c r="G9508" s="282"/>
    </row>
    <row r="9509" spans="1:123" ht="24" customHeight="1" x14ac:dyDescent="0.2">
      <c r="A9509" s="331" t="s">
        <v>507</v>
      </c>
      <c r="B9509" s="332"/>
      <c r="C9509" s="333" t="s">
        <v>0</v>
      </c>
      <c r="D9509" s="333" t="s">
        <v>27</v>
      </c>
      <c r="E9509" s="335" t="s">
        <v>28</v>
      </c>
      <c r="F9509" s="337" t="s">
        <v>29</v>
      </c>
      <c r="G9509" s="337" t="s">
        <v>30</v>
      </c>
    </row>
    <row r="9510" spans="1:123" s="97" customFormat="1" ht="24" customHeight="1" x14ac:dyDescent="0.2">
      <c r="A9510" s="102" t="s">
        <v>508</v>
      </c>
      <c r="B9510" s="102" t="s">
        <v>509</v>
      </c>
      <c r="C9510" s="334"/>
      <c r="D9510" s="334"/>
      <c r="E9510" s="336"/>
      <c r="F9510" s="338"/>
      <c r="G9510" s="338"/>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284"/>
      <c r="B9511" s="103"/>
      <c r="C9511" s="143" t="s">
        <v>604</v>
      </c>
      <c r="D9511" s="104"/>
      <c r="E9511" s="105"/>
      <c r="F9511" s="106"/>
      <c r="G9511" s="285"/>
    </row>
    <row r="9512" spans="1:123" s="229" customFormat="1" ht="24" customHeight="1" x14ac:dyDescent="0.2">
      <c r="A9512" s="224" t="str">
        <f t="shared" ref="A9512:A9525" si="2851">IFERROR(VLOOKUP(C9512,Tabla_Insumos,4,FALSE),"")</f>
        <v/>
      </c>
      <c r="B9512" s="222" t="str">
        <f>IFERROR(VLOOKUP(C9512,Tabla_Insumos,5,FALSE),"")</f>
        <v/>
      </c>
      <c r="C9512" s="223"/>
      <c r="D9512" s="224" t="str">
        <f t="shared" ref="D9512:D9525" si="2852">IFERROR(VLOOKUP(C9512,Tabla_Insumos,2,FALSE),"")</f>
        <v/>
      </c>
      <c r="E9512" s="225"/>
      <c r="F9512" s="226">
        <f t="shared" ref="F9512:F9525" si="2853">IFERROR(VLOOKUP(C9512,Tabla_Insumos,3,FALSE),0)</f>
        <v>0</v>
      </c>
      <c r="G9512" s="286">
        <f>ROUND(E9512*F9512,2)</f>
        <v>0</v>
      </c>
    </row>
    <row r="9513" spans="1:123" s="229" customFormat="1" ht="24" customHeight="1" x14ac:dyDescent="0.2">
      <c r="A9513" s="224" t="str">
        <f t="shared" si="2851"/>
        <v/>
      </c>
      <c r="B9513" s="222" t="str">
        <f t="shared" ref="B9513:B9525" si="2854">IFERROR(VLOOKUP(C9513,Tabla_Insumos,5,FALSE),"")</f>
        <v/>
      </c>
      <c r="C9513" s="223"/>
      <c r="D9513" s="224" t="str">
        <f t="shared" si="2852"/>
        <v/>
      </c>
      <c r="E9513" s="225"/>
      <c r="F9513" s="226">
        <f t="shared" si="2853"/>
        <v>0</v>
      </c>
      <c r="G9513" s="286">
        <f t="shared" ref="G9513:G9525" si="2855">ROUND(E9513*F9513,2)</f>
        <v>0</v>
      </c>
    </row>
    <row r="9514" spans="1:123" s="229" customFormat="1" ht="24" customHeight="1" x14ac:dyDescent="0.2">
      <c r="A9514" s="224" t="str">
        <f t="shared" si="2851"/>
        <v/>
      </c>
      <c r="B9514" s="222" t="str">
        <f t="shared" si="2854"/>
        <v/>
      </c>
      <c r="C9514" s="223"/>
      <c r="D9514" s="224" t="str">
        <f t="shared" si="2852"/>
        <v/>
      </c>
      <c r="E9514" s="225"/>
      <c r="F9514" s="226">
        <f t="shared" si="2853"/>
        <v>0</v>
      </c>
      <c r="G9514" s="286">
        <f t="shared" si="2855"/>
        <v>0</v>
      </c>
    </row>
    <row r="9515" spans="1:123" s="229" customFormat="1" ht="24" customHeight="1" x14ac:dyDescent="0.2">
      <c r="A9515" s="224" t="str">
        <f t="shared" si="2851"/>
        <v/>
      </c>
      <c r="B9515" s="222" t="str">
        <f t="shared" si="2854"/>
        <v/>
      </c>
      <c r="C9515" s="223"/>
      <c r="D9515" s="224" t="str">
        <f t="shared" si="2852"/>
        <v/>
      </c>
      <c r="E9515" s="225"/>
      <c r="F9515" s="226">
        <f t="shared" si="2853"/>
        <v>0</v>
      </c>
      <c r="G9515" s="286">
        <f t="shared" si="2855"/>
        <v>0</v>
      </c>
    </row>
    <row r="9516" spans="1:123" s="229" customFormat="1" ht="24" customHeight="1" x14ac:dyDescent="0.2">
      <c r="A9516" s="224" t="str">
        <f t="shared" si="2851"/>
        <v/>
      </c>
      <c r="B9516" s="222" t="str">
        <f t="shared" si="2854"/>
        <v/>
      </c>
      <c r="C9516" s="223"/>
      <c r="D9516" s="224" t="str">
        <f t="shared" si="2852"/>
        <v/>
      </c>
      <c r="E9516" s="225"/>
      <c r="F9516" s="226">
        <f t="shared" si="2853"/>
        <v>0</v>
      </c>
      <c r="G9516" s="286">
        <f t="shared" si="2855"/>
        <v>0</v>
      </c>
    </row>
    <row r="9517" spans="1:123" s="229" customFormat="1" ht="24" customHeight="1" x14ac:dyDescent="0.2">
      <c r="A9517" s="224" t="str">
        <f t="shared" si="2851"/>
        <v/>
      </c>
      <c r="B9517" s="222" t="str">
        <f t="shared" si="2854"/>
        <v/>
      </c>
      <c r="C9517" s="223"/>
      <c r="D9517" s="224" t="str">
        <f t="shared" si="2852"/>
        <v/>
      </c>
      <c r="E9517" s="225"/>
      <c r="F9517" s="226">
        <f t="shared" si="2853"/>
        <v>0</v>
      </c>
      <c r="G9517" s="286">
        <f t="shared" si="2855"/>
        <v>0</v>
      </c>
    </row>
    <row r="9518" spans="1:123" s="229" customFormat="1" ht="24" customHeight="1" x14ac:dyDescent="0.2">
      <c r="A9518" s="224" t="str">
        <f t="shared" si="2851"/>
        <v/>
      </c>
      <c r="B9518" s="222" t="str">
        <f t="shared" si="2854"/>
        <v/>
      </c>
      <c r="C9518" s="223"/>
      <c r="D9518" s="224" t="str">
        <f t="shared" si="2852"/>
        <v/>
      </c>
      <c r="E9518" s="225"/>
      <c r="F9518" s="226">
        <f t="shared" si="2853"/>
        <v>0</v>
      </c>
      <c r="G9518" s="286">
        <f t="shared" si="2855"/>
        <v>0</v>
      </c>
    </row>
    <row r="9519" spans="1:123" s="229" customFormat="1" ht="24" customHeight="1" x14ac:dyDescent="0.2">
      <c r="A9519" s="224" t="str">
        <f t="shared" si="2851"/>
        <v/>
      </c>
      <c r="B9519" s="222" t="str">
        <f t="shared" si="2854"/>
        <v/>
      </c>
      <c r="C9519" s="223"/>
      <c r="D9519" s="224" t="str">
        <f t="shared" si="2852"/>
        <v/>
      </c>
      <c r="E9519" s="225"/>
      <c r="F9519" s="226">
        <f t="shared" si="2853"/>
        <v>0</v>
      </c>
      <c r="G9519" s="286">
        <f t="shared" si="2855"/>
        <v>0</v>
      </c>
    </row>
    <row r="9520" spans="1:123" s="229" customFormat="1" ht="24" customHeight="1" x14ac:dyDescent="0.2">
      <c r="A9520" s="224" t="str">
        <f t="shared" si="2851"/>
        <v/>
      </c>
      <c r="B9520" s="222" t="str">
        <f t="shared" si="2854"/>
        <v/>
      </c>
      <c r="C9520" s="223"/>
      <c r="D9520" s="224" t="str">
        <f t="shared" si="2852"/>
        <v/>
      </c>
      <c r="E9520" s="225"/>
      <c r="F9520" s="226">
        <f t="shared" si="2853"/>
        <v>0</v>
      </c>
      <c r="G9520" s="286">
        <f t="shared" si="2855"/>
        <v>0</v>
      </c>
    </row>
    <row r="9521" spans="1:7" s="229" customFormat="1" ht="24" customHeight="1" x14ac:dyDescent="0.2">
      <c r="A9521" s="224" t="str">
        <f t="shared" si="2851"/>
        <v/>
      </c>
      <c r="B9521" s="222" t="str">
        <f t="shared" si="2854"/>
        <v/>
      </c>
      <c r="C9521" s="223"/>
      <c r="D9521" s="224" t="str">
        <f t="shared" si="2852"/>
        <v/>
      </c>
      <c r="E9521" s="225"/>
      <c r="F9521" s="226">
        <f t="shared" si="2853"/>
        <v>0</v>
      </c>
      <c r="G9521" s="286">
        <f t="shared" si="2855"/>
        <v>0</v>
      </c>
    </row>
    <row r="9522" spans="1:7" s="229" customFormat="1" ht="24" customHeight="1" x14ac:dyDescent="0.2">
      <c r="A9522" s="224" t="str">
        <f t="shared" si="2851"/>
        <v/>
      </c>
      <c r="B9522" s="222" t="str">
        <f t="shared" si="2854"/>
        <v/>
      </c>
      <c r="C9522" s="223"/>
      <c r="D9522" s="224" t="str">
        <f t="shared" si="2852"/>
        <v/>
      </c>
      <c r="E9522" s="225"/>
      <c r="F9522" s="226">
        <f t="shared" si="2853"/>
        <v>0</v>
      </c>
      <c r="G9522" s="286">
        <f t="shared" si="2855"/>
        <v>0</v>
      </c>
    </row>
    <row r="9523" spans="1:7" s="229" customFormat="1" ht="24" customHeight="1" x14ac:dyDescent="0.2">
      <c r="A9523" s="224" t="str">
        <f t="shared" si="2851"/>
        <v/>
      </c>
      <c r="B9523" s="222" t="str">
        <f t="shared" si="2854"/>
        <v/>
      </c>
      <c r="C9523" s="223"/>
      <c r="D9523" s="224" t="str">
        <f t="shared" si="2852"/>
        <v/>
      </c>
      <c r="E9523" s="225"/>
      <c r="F9523" s="226">
        <f t="shared" si="2853"/>
        <v>0</v>
      </c>
      <c r="G9523" s="286">
        <f t="shared" si="2855"/>
        <v>0</v>
      </c>
    </row>
    <row r="9524" spans="1:7" s="229" customFormat="1" ht="24" customHeight="1" x14ac:dyDescent="0.2">
      <c r="A9524" s="224" t="str">
        <f t="shared" si="2851"/>
        <v/>
      </c>
      <c r="B9524" s="222" t="str">
        <f t="shared" si="2854"/>
        <v/>
      </c>
      <c r="C9524" s="223"/>
      <c r="D9524" s="224" t="str">
        <f t="shared" si="2852"/>
        <v/>
      </c>
      <c r="E9524" s="225"/>
      <c r="F9524" s="226">
        <f t="shared" si="2853"/>
        <v>0</v>
      </c>
      <c r="G9524" s="286">
        <f t="shared" si="2855"/>
        <v>0</v>
      </c>
    </row>
    <row r="9525" spans="1:7" s="229" customFormat="1" ht="24" customHeight="1" x14ac:dyDescent="0.2">
      <c r="A9525" s="224" t="str">
        <f t="shared" si="2851"/>
        <v/>
      </c>
      <c r="B9525" s="222" t="str">
        <f t="shared" si="2854"/>
        <v/>
      </c>
      <c r="C9525" s="223"/>
      <c r="D9525" s="224" t="str">
        <f t="shared" si="2852"/>
        <v/>
      </c>
      <c r="E9525" s="225"/>
      <c r="F9525" s="227">
        <f t="shared" si="2853"/>
        <v>0</v>
      </c>
      <c r="G9525" s="286">
        <f t="shared" si="2855"/>
        <v>0</v>
      </c>
    </row>
    <row r="9526" spans="1:7" ht="24" customHeight="1" x14ac:dyDescent="0.2">
      <c r="A9526" s="287"/>
      <c r="D9526" s="97"/>
      <c r="E9526" s="98"/>
      <c r="F9526" s="273" t="s">
        <v>31</v>
      </c>
      <c r="G9526" s="288">
        <f>SUBTOTAL(9,G9512:G9525)</f>
        <v>0</v>
      </c>
    </row>
    <row r="9527" spans="1:7" ht="24" customHeight="1" x14ac:dyDescent="0.2">
      <c r="A9527" s="287"/>
      <c r="C9527" s="107" t="s">
        <v>605</v>
      </c>
      <c r="D9527" s="97"/>
      <c r="E9527" s="98"/>
      <c r="G9527" s="289"/>
    </row>
    <row r="9528" spans="1:7" s="229" customFormat="1" ht="24" customHeight="1" x14ac:dyDescent="0.2">
      <c r="A9528" s="224" t="str">
        <f t="shared" ref="A9528:A9535" si="2856">IFERROR(VLOOKUP(C9528,Tabla_Insumos,4,FALSE),"")</f>
        <v/>
      </c>
      <c r="B9528" s="222">
        <f t="shared" ref="B9528:B9535" si="2857">IFERROR(VLOOKUP(A9528,Tabla_Indices,5,FALSE),"")</f>
        <v>0</v>
      </c>
      <c r="C9528" s="223"/>
      <c r="D9528" s="224" t="str">
        <f t="shared" ref="D9528:D9535" si="2858">IFERROR(VLOOKUP(C9528,Tabla_Insumos,2,FALSE),"")</f>
        <v/>
      </c>
      <c r="E9528" s="225"/>
      <c r="F9528" s="228">
        <f t="shared" ref="F9528:F9535" si="2859">IFERROR(VLOOKUP(C9528,Tabla_Insumos,3,FALSE),0)</f>
        <v>0</v>
      </c>
      <c r="G9528" s="286">
        <f>ROUND(E9528*F9528,2)</f>
        <v>0</v>
      </c>
    </row>
    <row r="9529" spans="1:7" s="229" customFormat="1" ht="24" customHeight="1" x14ac:dyDescent="0.2">
      <c r="A9529" s="224" t="str">
        <f t="shared" si="2856"/>
        <v/>
      </c>
      <c r="B9529" s="222">
        <f t="shared" si="2857"/>
        <v>0</v>
      </c>
      <c r="C9529" s="223"/>
      <c r="D9529" s="224" t="str">
        <f t="shared" si="2858"/>
        <v/>
      </c>
      <c r="E9529" s="225"/>
      <c r="F9529" s="228">
        <f t="shared" si="2859"/>
        <v>0</v>
      </c>
      <c r="G9529" s="286">
        <f>ROUND(E9529*F9529,2)</f>
        <v>0</v>
      </c>
    </row>
    <row r="9530" spans="1:7" s="229" customFormat="1" ht="24" customHeight="1" x14ac:dyDescent="0.2">
      <c r="A9530" s="224" t="str">
        <f t="shared" si="2856"/>
        <v/>
      </c>
      <c r="B9530" s="222">
        <f t="shared" si="2857"/>
        <v>0</v>
      </c>
      <c r="C9530" s="223"/>
      <c r="D9530" s="224" t="str">
        <f t="shared" si="2858"/>
        <v/>
      </c>
      <c r="E9530" s="225"/>
      <c r="F9530" s="228">
        <f t="shared" si="2859"/>
        <v>0</v>
      </c>
      <c r="G9530" s="286">
        <f t="shared" ref="G9530:G9535" si="2860">ROUND(E9530*F9530,2)</f>
        <v>0</v>
      </c>
    </row>
    <row r="9531" spans="1:7" s="229" customFormat="1" ht="24" customHeight="1" x14ac:dyDescent="0.2">
      <c r="A9531" s="224" t="str">
        <f t="shared" si="2856"/>
        <v/>
      </c>
      <c r="B9531" s="222">
        <f t="shared" si="2857"/>
        <v>0</v>
      </c>
      <c r="C9531" s="223"/>
      <c r="D9531" s="224" t="str">
        <f t="shared" si="2858"/>
        <v/>
      </c>
      <c r="E9531" s="225"/>
      <c r="F9531" s="228">
        <f t="shared" si="2859"/>
        <v>0</v>
      </c>
      <c r="G9531" s="286">
        <f t="shared" si="2860"/>
        <v>0</v>
      </c>
    </row>
    <row r="9532" spans="1:7" s="229" customFormat="1" ht="24" customHeight="1" x14ac:dyDescent="0.2">
      <c r="A9532" s="224" t="str">
        <f t="shared" si="2856"/>
        <v/>
      </c>
      <c r="B9532" s="222">
        <f t="shared" si="2857"/>
        <v>0</v>
      </c>
      <c r="C9532" s="223"/>
      <c r="D9532" s="224" t="str">
        <f t="shared" si="2858"/>
        <v/>
      </c>
      <c r="E9532" s="225"/>
      <c r="F9532" s="226">
        <f t="shared" si="2859"/>
        <v>0</v>
      </c>
      <c r="G9532" s="286">
        <f t="shared" si="2860"/>
        <v>0</v>
      </c>
    </row>
    <row r="9533" spans="1:7" s="229" customFormat="1" ht="24" customHeight="1" x14ac:dyDescent="0.2">
      <c r="A9533" s="224" t="str">
        <f t="shared" si="2856"/>
        <v/>
      </c>
      <c r="B9533" s="222">
        <f t="shared" si="2857"/>
        <v>0</v>
      </c>
      <c r="C9533" s="223"/>
      <c r="D9533" s="224" t="str">
        <f t="shared" si="2858"/>
        <v/>
      </c>
      <c r="E9533" s="225"/>
      <c r="F9533" s="226">
        <f t="shared" si="2859"/>
        <v>0</v>
      </c>
      <c r="G9533" s="286">
        <f t="shared" si="2860"/>
        <v>0</v>
      </c>
    </row>
    <row r="9534" spans="1:7" s="229" customFormat="1" ht="24" customHeight="1" x14ac:dyDescent="0.2">
      <c r="A9534" s="224" t="str">
        <f t="shared" si="2856"/>
        <v/>
      </c>
      <c r="B9534" s="222">
        <f t="shared" si="2857"/>
        <v>0</v>
      </c>
      <c r="C9534" s="223"/>
      <c r="D9534" s="224" t="str">
        <f t="shared" si="2858"/>
        <v/>
      </c>
      <c r="E9534" s="225"/>
      <c r="F9534" s="226">
        <f t="shared" si="2859"/>
        <v>0</v>
      </c>
      <c r="G9534" s="286">
        <f t="shared" si="2860"/>
        <v>0</v>
      </c>
    </row>
    <row r="9535" spans="1:7" s="229" customFormat="1" ht="24" customHeight="1" x14ac:dyDescent="0.2">
      <c r="A9535" s="224" t="str">
        <f t="shared" si="2856"/>
        <v/>
      </c>
      <c r="B9535" s="222">
        <f t="shared" si="2857"/>
        <v>0</v>
      </c>
      <c r="C9535" s="223"/>
      <c r="D9535" s="224" t="str">
        <f t="shared" si="2858"/>
        <v/>
      </c>
      <c r="E9535" s="225"/>
      <c r="F9535" s="226">
        <f t="shared" si="2859"/>
        <v>0</v>
      </c>
      <c r="G9535" s="286">
        <f t="shared" si="2860"/>
        <v>0</v>
      </c>
    </row>
    <row r="9536" spans="1:7" ht="24" customHeight="1" x14ac:dyDescent="0.2">
      <c r="A9536" s="287"/>
      <c r="D9536" s="97"/>
      <c r="E9536" s="98"/>
      <c r="F9536" s="273" t="s">
        <v>32</v>
      </c>
      <c r="G9536" s="288">
        <f>SUBTOTAL(9,G9528:G9535)</f>
        <v>0</v>
      </c>
    </row>
    <row r="9537" spans="1:7" ht="24" customHeight="1" x14ac:dyDescent="0.2">
      <c r="A9537" s="287"/>
      <c r="C9537" s="107" t="s">
        <v>606</v>
      </c>
      <c r="D9537" s="97"/>
      <c r="E9537" s="98"/>
      <c r="G9537" s="289"/>
    </row>
    <row r="9538" spans="1:7" s="229" customFormat="1" ht="24" customHeight="1" x14ac:dyDescent="0.2">
      <c r="A9538" s="224" t="str">
        <f t="shared" ref="A9538:A9546" si="2861">IFERROR(VLOOKUP(C9538,Tabla_Insumos,4,FALSE),"")</f>
        <v/>
      </c>
      <c r="B9538" s="222" t="str">
        <f t="shared" ref="B9538:B9546" si="2862">IFERROR(VLOOKUP(C9538,Tabla_Insumos,5,FALSE),"")</f>
        <v/>
      </c>
      <c r="C9538" s="223"/>
      <c r="D9538" s="224" t="str">
        <f t="shared" ref="D9538:D9546" si="2863">IFERROR(VLOOKUP(C9538,Tabla_Insumos,2,FALSE),"")</f>
        <v/>
      </c>
      <c r="E9538" s="225"/>
      <c r="F9538" s="226">
        <f t="shared" ref="F9538:F9546" si="2864">IFERROR(VLOOKUP(C9538,Tabla_Insumos,3,FALSE),0)</f>
        <v>0</v>
      </c>
      <c r="G9538" s="286">
        <f t="shared" ref="G9538:G9546" si="2865">ROUND(E9538*F9538,2)</f>
        <v>0</v>
      </c>
    </row>
    <row r="9539" spans="1:7" s="229" customFormat="1" ht="24" customHeight="1" x14ac:dyDescent="0.2">
      <c r="A9539" s="224" t="str">
        <f t="shared" si="2861"/>
        <v/>
      </c>
      <c r="B9539" s="222" t="str">
        <f t="shared" si="2862"/>
        <v/>
      </c>
      <c r="C9539" s="223"/>
      <c r="D9539" s="224" t="str">
        <f t="shared" si="2863"/>
        <v/>
      </c>
      <c r="E9539" s="225"/>
      <c r="F9539" s="226">
        <f t="shared" si="2864"/>
        <v>0</v>
      </c>
      <c r="G9539" s="286">
        <f t="shared" si="2865"/>
        <v>0</v>
      </c>
    </row>
    <row r="9540" spans="1:7" s="229" customFormat="1" ht="24" customHeight="1" x14ac:dyDescent="0.2">
      <c r="A9540" s="224" t="str">
        <f t="shared" si="2861"/>
        <v/>
      </c>
      <c r="B9540" s="222" t="str">
        <f t="shared" si="2862"/>
        <v/>
      </c>
      <c r="C9540" s="223"/>
      <c r="D9540" s="224" t="str">
        <f t="shared" si="2863"/>
        <v/>
      </c>
      <c r="E9540" s="225"/>
      <c r="F9540" s="226">
        <f t="shared" si="2864"/>
        <v>0</v>
      </c>
      <c r="G9540" s="286">
        <f t="shared" si="2865"/>
        <v>0</v>
      </c>
    </row>
    <row r="9541" spans="1:7" s="229" customFormat="1" ht="24" customHeight="1" x14ac:dyDescent="0.2">
      <c r="A9541" s="224" t="str">
        <f t="shared" si="2861"/>
        <v/>
      </c>
      <c r="B9541" s="222" t="str">
        <f t="shared" si="2862"/>
        <v/>
      </c>
      <c r="C9541" s="223"/>
      <c r="D9541" s="224" t="str">
        <f t="shared" si="2863"/>
        <v/>
      </c>
      <c r="E9541" s="225"/>
      <c r="F9541" s="226">
        <f t="shared" si="2864"/>
        <v>0</v>
      </c>
      <c r="G9541" s="286">
        <f t="shared" si="2865"/>
        <v>0</v>
      </c>
    </row>
    <row r="9542" spans="1:7" s="229" customFormat="1" ht="24" customHeight="1" x14ac:dyDescent="0.2">
      <c r="A9542" s="224" t="str">
        <f t="shared" si="2861"/>
        <v/>
      </c>
      <c r="B9542" s="222" t="str">
        <f t="shared" si="2862"/>
        <v/>
      </c>
      <c r="C9542" s="223"/>
      <c r="D9542" s="224" t="str">
        <f t="shared" si="2863"/>
        <v/>
      </c>
      <c r="E9542" s="225"/>
      <c r="F9542" s="226">
        <f t="shared" si="2864"/>
        <v>0</v>
      </c>
      <c r="G9542" s="286">
        <f t="shared" si="2865"/>
        <v>0</v>
      </c>
    </row>
    <row r="9543" spans="1:7" s="229" customFormat="1" ht="24" customHeight="1" x14ac:dyDescent="0.2">
      <c r="A9543" s="224" t="str">
        <f t="shared" si="2861"/>
        <v/>
      </c>
      <c r="B9543" s="222" t="str">
        <f t="shared" si="2862"/>
        <v/>
      </c>
      <c r="C9543" s="223"/>
      <c r="D9543" s="224" t="str">
        <f t="shared" si="2863"/>
        <v/>
      </c>
      <c r="E9543" s="225"/>
      <c r="F9543" s="226">
        <f t="shared" si="2864"/>
        <v>0</v>
      </c>
      <c r="G9543" s="286">
        <f t="shared" si="2865"/>
        <v>0</v>
      </c>
    </row>
    <row r="9544" spans="1:7" s="229" customFormat="1" ht="24" customHeight="1" x14ac:dyDescent="0.2">
      <c r="A9544" s="224" t="str">
        <f t="shared" si="2861"/>
        <v/>
      </c>
      <c r="B9544" s="222" t="str">
        <f t="shared" si="2862"/>
        <v/>
      </c>
      <c r="C9544" s="223"/>
      <c r="D9544" s="224" t="str">
        <f t="shared" si="2863"/>
        <v/>
      </c>
      <c r="E9544" s="225"/>
      <c r="F9544" s="226">
        <f t="shared" si="2864"/>
        <v>0</v>
      </c>
      <c r="G9544" s="286">
        <f t="shared" si="2865"/>
        <v>0</v>
      </c>
    </row>
    <row r="9545" spans="1:7" s="229" customFormat="1" ht="24" customHeight="1" x14ac:dyDescent="0.2">
      <c r="A9545" s="224" t="str">
        <f t="shared" si="2861"/>
        <v/>
      </c>
      <c r="B9545" s="222" t="str">
        <f t="shared" si="2862"/>
        <v/>
      </c>
      <c r="C9545" s="223"/>
      <c r="D9545" s="224" t="str">
        <f t="shared" si="2863"/>
        <v/>
      </c>
      <c r="E9545" s="225"/>
      <c r="F9545" s="226">
        <f t="shared" si="2864"/>
        <v>0</v>
      </c>
      <c r="G9545" s="286">
        <f t="shared" si="2865"/>
        <v>0</v>
      </c>
    </row>
    <row r="9546" spans="1:7" s="229" customFormat="1" ht="24" customHeight="1" x14ac:dyDescent="0.2">
      <c r="A9546" s="224" t="str">
        <f t="shared" si="2861"/>
        <v/>
      </c>
      <c r="B9546" s="222" t="str">
        <f t="shared" si="2862"/>
        <v/>
      </c>
      <c r="C9546" s="223"/>
      <c r="D9546" s="224" t="str">
        <f t="shared" si="2863"/>
        <v/>
      </c>
      <c r="E9546" s="225"/>
      <c r="F9546" s="226">
        <f t="shared" si="2864"/>
        <v>0</v>
      </c>
      <c r="G9546" s="286">
        <f t="shared" si="2865"/>
        <v>0</v>
      </c>
    </row>
    <row r="9547" spans="1:7" ht="24" customHeight="1" x14ac:dyDescent="0.2">
      <c r="A9547" s="290"/>
      <c r="B9547" s="97"/>
      <c r="D9547" s="97"/>
      <c r="E9547" s="98"/>
      <c r="F9547" s="273" t="s">
        <v>33</v>
      </c>
      <c r="G9547" s="288">
        <f>SUBTOTAL(9,G9538:G9546)</f>
        <v>0</v>
      </c>
    </row>
    <row r="9548" spans="1:7" ht="24" customHeight="1" x14ac:dyDescent="0.2">
      <c r="A9548" s="291"/>
      <c r="B9548" s="97"/>
      <c r="D9548" s="97"/>
      <c r="E9548" s="98"/>
      <c r="G9548" s="289"/>
    </row>
    <row r="9549" spans="1:7" ht="24" customHeight="1" x14ac:dyDescent="0.2">
      <c r="A9549" s="292" t="str">
        <f>B9507</f>
        <v/>
      </c>
      <c r="B9549" s="293" t="str">
        <f>C9507</f>
        <v/>
      </c>
      <c r="C9549" s="104"/>
      <c r="D9549" s="104" t="s">
        <v>34</v>
      </c>
      <c r="E9549" s="105"/>
      <c r="F9549" s="295" t="s">
        <v>35</v>
      </c>
      <c r="G9549" s="294">
        <f>SUBTOTAL(9,G9512:G9548)</f>
        <v>0</v>
      </c>
    </row>
    <row r="9551" spans="1:7" ht="24" customHeight="1" x14ac:dyDescent="0.2">
      <c r="A9551" s="274" t="s">
        <v>37</v>
      </c>
      <c r="B9551" s="275"/>
      <c r="C9551" s="275"/>
      <c r="D9551" s="275"/>
      <c r="E9551" s="275"/>
      <c r="F9551" s="275"/>
      <c r="G9551" s="276"/>
    </row>
    <row r="9552" spans="1:7" ht="24" customHeight="1" x14ac:dyDescent="0.2">
      <c r="A9552" s="277" t="s">
        <v>602</v>
      </c>
      <c r="B9552" s="93" t="str">
        <f>Comitente</f>
        <v>DIRECCION PROVINCIAL DE ESPACIOS VERDES</v>
      </c>
      <c r="C9552" s="89"/>
      <c r="D9552" s="94"/>
      <c r="E9552" s="94"/>
      <c r="F9552" s="95"/>
      <c r="G9552" s="278"/>
    </row>
    <row r="9553" spans="1:123" ht="24" customHeight="1" x14ac:dyDescent="0.2">
      <c r="A9553" s="277" t="s">
        <v>603</v>
      </c>
      <c r="B9553" s="93">
        <f>Contratista</f>
        <v>0</v>
      </c>
      <c r="C9553" s="90"/>
      <c r="D9553" s="90"/>
      <c r="E9553" s="90"/>
      <c r="F9553" s="96"/>
      <c r="G9553" s="279"/>
    </row>
    <row r="9554" spans="1:123" ht="24" customHeight="1" x14ac:dyDescent="0.2">
      <c r="A9554" s="277" t="s">
        <v>24</v>
      </c>
      <c r="B9554" s="93" t="str">
        <f>Obra</f>
        <v>MANTENIMIENTO DEL ÁREA VERDE Y SISITEMA DE RIEGO DEL 
PARQUE BELGRANO E INFINITO POR DESCUBRIR - RENGLON 3</v>
      </c>
      <c r="C9554" s="90"/>
      <c r="D9554" s="90"/>
      <c r="E9554" s="90"/>
      <c r="F9554" s="96" t="s">
        <v>38</v>
      </c>
      <c r="G9554" s="280">
        <f>Fecha_Base</f>
        <v>44908</v>
      </c>
    </row>
    <row r="9555" spans="1:123" ht="24" customHeight="1" x14ac:dyDescent="0.2">
      <c r="A9555" s="281" t="s">
        <v>601</v>
      </c>
      <c r="B9555" s="91" t="str">
        <f>Ubicación</f>
        <v>CAPITAL</v>
      </c>
      <c r="C9555" s="91"/>
      <c r="D9555" s="97"/>
      <c r="E9555" s="98"/>
      <c r="G9555" s="282"/>
    </row>
    <row r="9556" spans="1:123" ht="24" customHeight="1" x14ac:dyDescent="0.2">
      <c r="A9556" s="281" t="s">
        <v>39</v>
      </c>
      <c r="B9556" s="100" t="str">
        <f>IFERROR(VALUE(LEFT(B9557,FIND(".",B9557)-1)),"")</f>
        <v/>
      </c>
      <c r="C9556" s="92" t="str">
        <f>IFERROR(VLOOKUP(B9556,Tabla_CyP,2,FALSE),"")</f>
        <v/>
      </c>
      <c r="E9556" s="98"/>
      <c r="G9556" s="282"/>
    </row>
    <row r="9557" spans="1:123" ht="24" customHeight="1" x14ac:dyDescent="0.2">
      <c r="A9557" s="281" t="s">
        <v>25</v>
      </c>
      <c r="B9557" s="101" t="str">
        <f>IFERROR(VLOOKUP(COUNTIF($A$1:A9557,"ANALISIS DE PRECIOS"),Tabla_NumeroItem,2,FALSE),"")</f>
        <v/>
      </c>
      <c r="C9557" s="92" t="str">
        <f>IFERROR(VLOOKUP(B9557,Tabla_CyP,2,FALSE),"")</f>
        <v/>
      </c>
      <c r="D9557" s="97"/>
      <c r="E9557" s="98"/>
      <c r="F9557" s="96" t="s">
        <v>26</v>
      </c>
      <c r="G9557" s="283" t="str">
        <f>IFERROR(VLOOKUP(B9557,Tabla_CyP,4,FALSE),"")</f>
        <v/>
      </c>
    </row>
    <row r="9558" spans="1:123" ht="24" customHeight="1" x14ac:dyDescent="0.2">
      <c r="A9558" s="281"/>
      <c r="B9558" s="91"/>
      <c r="D9558" s="97"/>
      <c r="E9558" s="98"/>
      <c r="G9558" s="282"/>
    </row>
    <row r="9559" spans="1:123" ht="24" customHeight="1" x14ac:dyDescent="0.2">
      <c r="A9559" s="331" t="s">
        <v>507</v>
      </c>
      <c r="B9559" s="332"/>
      <c r="C9559" s="333" t="s">
        <v>0</v>
      </c>
      <c r="D9559" s="333" t="s">
        <v>27</v>
      </c>
      <c r="E9559" s="335" t="s">
        <v>28</v>
      </c>
      <c r="F9559" s="337" t="s">
        <v>29</v>
      </c>
      <c r="G9559" s="337" t="s">
        <v>30</v>
      </c>
    </row>
    <row r="9560" spans="1:123" s="97" customFormat="1" ht="24" customHeight="1" x14ac:dyDescent="0.2">
      <c r="A9560" s="102" t="s">
        <v>508</v>
      </c>
      <c r="B9560" s="102" t="s">
        <v>509</v>
      </c>
      <c r="C9560" s="334"/>
      <c r="D9560" s="334"/>
      <c r="E9560" s="336"/>
      <c r="F9560" s="338"/>
      <c r="G9560" s="338"/>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284"/>
      <c r="B9561" s="103"/>
      <c r="C9561" s="143" t="s">
        <v>604</v>
      </c>
      <c r="D9561" s="104"/>
      <c r="E9561" s="105"/>
      <c r="F9561" s="106"/>
      <c r="G9561" s="285"/>
    </row>
    <row r="9562" spans="1:123" s="229" customFormat="1" ht="24" customHeight="1" x14ac:dyDescent="0.2">
      <c r="A9562" s="224" t="str">
        <f t="shared" ref="A9562:A9575" si="2866">IFERROR(VLOOKUP(C9562,Tabla_Insumos,4,FALSE),"")</f>
        <v/>
      </c>
      <c r="B9562" s="222" t="str">
        <f>IFERROR(VLOOKUP(C9562,Tabla_Insumos,5,FALSE),"")</f>
        <v/>
      </c>
      <c r="C9562" s="223"/>
      <c r="D9562" s="224" t="str">
        <f t="shared" ref="D9562:D9575" si="2867">IFERROR(VLOOKUP(C9562,Tabla_Insumos,2,FALSE),"")</f>
        <v/>
      </c>
      <c r="E9562" s="225"/>
      <c r="F9562" s="226">
        <f t="shared" ref="F9562:F9575" si="2868">IFERROR(VLOOKUP(C9562,Tabla_Insumos,3,FALSE),0)</f>
        <v>0</v>
      </c>
      <c r="G9562" s="286">
        <f>ROUND(E9562*F9562,2)</f>
        <v>0</v>
      </c>
    </row>
    <row r="9563" spans="1:123" s="229" customFormat="1" ht="24" customHeight="1" x14ac:dyDescent="0.2">
      <c r="A9563" s="224" t="str">
        <f t="shared" si="2866"/>
        <v/>
      </c>
      <c r="B9563" s="222" t="str">
        <f t="shared" ref="B9563:B9575" si="2869">IFERROR(VLOOKUP(C9563,Tabla_Insumos,5,FALSE),"")</f>
        <v/>
      </c>
      <c r="C9563" s="223"/>
      <c r="D9563" s="224" t="str">
        <f t="shared" si="2867"/>
        <v/>
      </c>
      <c r="E9563" s="225"/>
      <c r="F9563" s="226">
        <f t="shared" si="2868"/>
        <v>0</v>
      </c>
      <c r="G9563" s="286">
        <f t="shared" ref="G9563:G9575" si="2870">ROUND(E9563*F9563,2)</f>
        <v>0</v>
      </c>
    </row>
    <row r="9564" spans="1:123" s="229" customFormat="1" ht="24" customHeight="1" x14ac:dyDescent="0.2">
      <c r="A9564" s="224" t="str">
        <f t="shared" si="2866"/>
        <v/>
      </c>
      <c r="B9564" s="222" t="str">
        <f t="shared" si="2869"/>
        <v/>
      </c>
      <c r="C9564" s="223"/>
      <c r="D9564" s="224" t="str">
        <f t="shared" si="2867"/>
        <v/>
      </c>
      <c r="E9564" s="225"/>
      <c r="F9564" s="226">
        <f t="shared" si="2868"/>
        <v>0</v>
      </c>
      <c r="G9564" s="286">
        <f t="shared" si="2870"/>
        <v>0</v>
      </c>
    </row>
    <row r="9565" spans="1:123" s="229" customFormat="1" ht="24" customHeight="1" x14ac:dyDescent="0.2">
      <c r="A9565" s="224" t="str">
        <f t="shared" si="2866"/>
        <v/>
      </c>
      <c r="B9565" s="222" t="str">
        <f t="shared" si="2869"/>
        <v/>
      </c>
      <c r="C9565" s="223"/>
      <c r="D9565" s="224" t="str">
        <f t="shared" si="2867"/>
        <v/>
      </c>
      <c r="E9565" s="225"/>
      <c r="F9565" s="226">
        <f t="shared" si="2868"/>
        <v>0</v>
      </c>
      <c r="G9565" s="286">
        <f t="shared" si="2870"/>
        <v>0</v>
      </c>
    </row>
    <row r="9566" spans="1:123" s="229" customFormat="1" ht="24" customHeight="1" x14ac:dyDescent="0.2">
      <c r="A9566" s="224" t="str">
        <f t="shared" si="2866"/>
        <v/>
      </c>
      <c r="B9566" s="222" t="str">
        <f t="shared" si="2869"/>
        <v/>
      </c>
      <c r="C9566" s="223"/>
      <c r="D9566" s="224" t="str">
        <f t="shared" si="2867"/>
        <v/>
      </c>
      <c r="E9566" s="225"/>
      <c r="F9566" s="226">
        <f t="shared" si="2868"/>
        <v>0</v>
      </c>
      <c r="G9566" s="286">
        <f t="shared" si="2870"/>
        <v>0</v>
      </c>
    </row>
    <row r="9567" spans="1:123" s="229" customFormat="1" ht="24" customHeight="1" x14ac:dyDescent="0.2">
      <c r="A9567" s="224" t="str">
        <f t="shared" si="2866"/>
        <v/>
      </c>
      <c r="B9567" s="222" t="str">
        <f t="shared" si="2869"/>
        <v/>
      </c>
      <c r="C9567" s="223"/>
      <c r="D9567" s="224" t="str">
        <f t="shared" si="2867"/>
        <v/>
      </c>
      <c r="E9567" s="225"/>
      <c r="F9567" s="226">
        <f t="shared" si="2868"/>
        <v>0</v>
      </c>
      <c r="G9567" s="286">
        <f t="shared" si="2870"/>
        <v>0</v>
      </c>
    </row>
    <row r="9568" spans="1:123" s="229" customFormat="1" ht="24" customHeight="1" x14ac:dyDescent="0.2">
      <c r="A9568" s="224" t="str">
        <f t="shared" si="2866"/>
        <v/>
      </c>
      <c r="B9568" s="222" t="str">
        <f t="shared" si="2869"/>
        <v/>
      </c>
      <c r="C9568" s="223"/>
      <c r="D9568" s="224" t="str">
        <f t="shared" si="2867"/>
        <v/>
      </c>
      <c r="E9568" s="225"/>
      <c r="F9568" s="226">
        <f t="shared" si="2868"/>
        <v>0</v>
      </c>
      <c r="G9568" s="286">
        <f t="shared" si="2870"/>
        <v>0</v>
      </c>
    </row>
    <row r="9569" spans="1:7" s="229" customFormat="1" ht="24" customHeight="1" x14ac:dyDescent="0.2">
      <c r="A9569" s="224" t="str">
        <f t="shared" si="2866"/>
        <v/>
      </c>
      <c r="B9569" s="222" t="str">
        <f t="shared" si="2869"/>
        <v/>
      </c>
      <c r="C9569" s="223"/>
      <c r="D9569" s="224" t="str">
        <f t="shared" si="2867"/>
        <v/>
      </c>
      <c r="E9569" s="225"/>
      <c r="F9569" s="226">
        <f t="shared" si="2868"/>
        <v>0</v>
      </c>
      <c r="G9569" s="286">
        <f t="shared" si="2870"/>
        <v>0</v>
      </c>
    </row>
    <row r="9570" spans="1:7" s="229" customFormat="1" ht="24" customHeight="1" x14ac:dyDescent="0.2">
      <c r="A9570" s="224" t="str">
        <f t="shared" si="2866"/>
        <v/>
      </c>
      <c r="B9570" s="222" t="str">
        <f t="shared" si="2869"/>
        <v/>
      </c>
      <c r="C9570" s="223"/>
      <c r="D9570" s="224" t="str">
        <f t="shared" si="2867"/>
        <v/>
      </c>
      <c r="E9570" s="225"/>
      <c r="F9570" s="226">
        <f t="shared" si="2868"/>
        <v>0</v>
      </c>
      <c r="G9570" s="286">
        <f t="shared" si="2870"/>
        <v>0</v>
      </c>
    </row>
    <row r="9571" spans="1:7" s="229" customFormat="1" ht="24" customHeight="1" x14ac:dyDescent="0.2">
      <c r="A9571" s="224" t="str">
        <f t="shared" si="2866"/>
        <v/>
      </c>
      <c r="B9571" s="222" t="str">
        <f t="shared" si="2869"/>
        <v/>
      </c>
      <c r="C9571" s="223"/>
      <c r="D9571" s="224" t="str">
        <f t="shared" si="2867"/>
        <v/>
      </c>
      <c r="E9571" s="225"/>
      <c r="F9571" s="226">
        <f t="shared" si="2868"/>
        <v>0</v>
      </c>
      <c r="G9571" s="286">
        <f t="shared" si="2870"/>
        <v>0</v>
      </c>
    </row>
    <row r="9572" spans="1:7" s="229" customFormat="1" ht="24" customHeight="1" x14ac:dyDescent="0.2">
      <c r="A9572" s="224" t="str">
        <f t="shared" si="2866"/>
        <v/>
      </c>
      <c r="B9572" s="222" t="str">
        <f t="shared" si="2869"/>
        <v/>
      </c>
      <c r="C9572" s="223"/>
      <c r="D9572" s="224" t="str">
        <f t="shared" si="2867"/>
        <v/>
      </c>
      <c r="E9572" s="225"/>
      <c r="F9572" s="226">
        <f t="shared" si="2868"/>
        <v>0</v>
      </c>
      <c r="G9572" s="286">
        <f t="shared" si="2870"/>
        <v>0</v>
      </c>
    </row>
    <row r="9573" spans="1:7" s="229" customFormat="1" ht="24" customHeight="1" x14ac:dyDescent="0.2">
      <c r="A9573" s="224" t="str">
        <f t="shared" si="2866"/>
        <v/>
      </c>
      <c r="B9573" s="222" t="str">
        <f t="shared" si="2869"/>
        <v/>
      </c>
      <c r="C9573" s="223"/>
      <c r="D9573" s="224" t="str">
        <f t="shared" si="2867"/>
        <v/>
      </c>
      <c r="E9573" s="225"/>
      <c r="F9573" s="226">
        <f t="shared" si="2868"/>
        <v>0</v>
      </c>
      <c r="G9573" s="286">
        <f t="shared" si="2870"/>
        <v>0</v>
      </c>
    </row>
    <row r="9574" spans="1:7" s="229" customFormat="1" ht="24" customHeight="1" x14ac:dyDescent="0.2">
      <c r="A9574" s="224" t="str">
        <f t="shared" si="2866"/>
        <v/>
      </c>
      <c r="B9574" s="222" t="str">
        <f t="shared" si="2869"/>
        <v/>
      </c>
      <c r="C9574" s="223"/>
      <c r="D9574" s="224" t="str">
        <f t="shared" si="2867"/>
        <v/>
      </c>
      <c r="E9574" s="225"/>
      <c r="F9574" s="226">
        <f t="shared" si="2868"/>
        <v>0</v>
      </c>
      <c r="G9574" s="286">
        <f t="shared" si="2870"/>
        <v>0</v>
      </c>
    </row>
    <row r="9575" spans="1:7" s="229" customFormat="1" ht="24" customHeight="1" x14ac:dyDescent="0.2">
      <c r="A9575" s="224" t="str">
        <f t="shared" si="2866"/>
        <v/>
      </c>
      <c r="B9575" s="222" t="str">
        <f t="shared" si="2869"/>
        <v/>
      </c>
      <c r="C9575" s="223"/>
      <c r="D9575" s="224" t="str">
        <f t="shared" si="2867"/>
        <v/>
      </c>
      <c r="E9575" s="225"/>
      <c r="F9575" s="227">
        <f t="shared" si="2868"/>
        <v>0</v>
      </c>
      <c r="G9575" s="286">
        <f t="shared" si="2870"/>
        <v>0</v>
      </c>
    </row>
    <row r="9576" spans="1:7" ht="24" customHeight="1" x14ac:dyDescent="0.2">
      <c r="A9576" s="287"/>
      <c r="D9576" s="97"/>
      <c r="E9576" s="98"/>
      <c r="F9576" s="273" t="s">
        <v>31</v>
      </c>
      <c r="G9576" s="288">
        <f>SUBTOTAL(9,G9562:G9575)</f>
        <v>0</v>
      </c>
    </row>
    <row r="9577" spans="1:7" ht="24" customHeight="1" x14ac:dyDescent="0.2">
      <c r="A9577" s="287"/>
      <c r="C9577" s="107" t="s">
        <v>605</v>
      </c>
      <c r="D9577" s="97"/>
      <c r="E9577" s="98"/>
      <c r="G9577" s="289"/>
    </row>
    <row r="9578" spans="1:7" s="229" customFormat="1" ht="24" customHeight="1" x14ac:dyDescent="0.2">
      <c r="A9578" s="224" t="str">
        <f t="shared" ref="A9578:A9585" si="2871">IFERROR(VLOOKUP(C9578,Tabla_Insumos,4,FALSE),"")</f>
        <v/>
      </c>
      <c r="B9578" s="222">
        <f t="shared" ref="B9578:B9585" si="2872">IFERROR(VLOOKUP(A9578,Tabla_Indices,5,FALSE),"")</f>
        <v>0</v>
      </c>
      <c r="C9578" s="223"/>
      <c r="D9578" s="224" t="str">
        <f t="shared" ref="D9578:D9585" si="2873">IFERROR(VLOOKUP(C9578,Tabla_Insumos,2,FALSE),"")</f>
        <v/>
      </c>
      <c r="E9578" s="225"/>
      <c r="F9578" s="228">
        <f t="shared" ref="F9578:F9585" si="2874">IFERROR(VLOOKUP(C9578,Tabla_Insumos,3,FALSE),0)</f>
        <v>0</v>
      </c>
      <c r="G9578" s="286">
        <f>ROUND(E9578*F9578,2)</f>
        <v>0</v>
      </c>
    </row>
    <row r="9579" spans="1:7" s="229" customFormat="1" ht="24" customHeight="1" x14ac:dyDescent="0.2">
      <c r="A9579" s="224" t="str">
        <f t="shared" si="2871"/>
        <v/>
      </c>
      <c r="B9579" s="222">
        <f t="shared" si="2872"/>
        <v>0</v>
      </c>
      <c r="C9579" s="223"/>
      <c r="D9579" s="224" t="str">
        <f t="shared" si="2873"/>
        <v/>
      </c>
      <c r="E9579" s="225"/>
      <c r="F9579" s="228">
        <f t="shared" si="2874"/>
        <v>0</v>
      </c>
      <c r="G9579" s="286">
        <f>ROUND(E9579*F9579,2)</f>
        <v>0</v>
      </c>
    </row>
    <row r="9580" spans="1:7" s="229" customFormat="1" ht="24" customHeight="1" x14ac:dyDescent="0.2">
      <c r="A9580" s="224" t="str">
        <f t="shared" si="2871"/>
        <v/>
      </c>
      <c r="B9580" s="222">
        <f t="shared" si="2872"/>
        <v>0</v>
      </c>
      <c r="C9580" s="223"/>
      <c r="D9580" s="224" t="str">
        <f t="shared" si="2873"/>
        <v/>
      </c>
      <c r="E9580" s="225"/>
      <c r="F9580" s="228">
        <f t="shared" si="2874"/>
        <v>0</v>
      </c>
      <c r="G9580" s="286">
        <f t="shared" ref="G9580:G9585" si="2875">ROUND(E9580*F9580,2)</f>
        <v>0</v>
      </c>
    </row>
    <row r="9581" spans="1:7" s="229" customFormat="1" ht="24" customHeight="1" x14ac:dyDescent="0.2">
      <c r="A9581" s="224" t="str">
        <f t="shared" si="2871"/>
        <v/>
      </c>
      <c r="B9581" s="222">
        <f t="shared" si="2872"/>
        <v>0</v>
      </c>
      <c r="C9581" s="223"/>
      <c r="D9581" s="224" t="str">
        <f t="shared" si="2873"/>
        <v/>
      </c>
      <c r="E9581" s="225"/>
      <c r="F9581" s="228">
        <f t="shared" si="2874"/>
        <v>0</v>
      </c>
      <c r="G9581" s="286">
        <f t="shared" si="2875"/>
        <v>0</v>
      </c>
    </row>
    <row r="9582" spans="1:7" s="229" customFormat="1" ht="24" customHeight="1" x14ac:dyDescent="0.2">
      <c r="A9582" s="224" t="str">
        <f t="shared" si="2871"/>
        <v/>
      </c>
      <c r="B9582" s="222">
        <f t="shared" si="2872"/>
        <v>0</v>
      </c>
      <c r="C9582" s="223"/>
      <c r="D9582" s="224" t="str">
        <f t="shared" si="2873"/>
        <v/>
      </c>
      <c r="E9582" s="225"/>
      <c r="F9582" s="226">
        <f t="shared" si="2874"/>
        <v>0</v>
      </c>
      <c r="G9582" s="286">
        <f t="shared" si="2875"/>
        <v>0</v>
      </c>
    </row>
    <row r="9583" spans="1:7" s="229" customFormat="1" ht="24" customHeight="1" x14ac:dyDescent="0.2">
      <c r="A9583" s="224" t="str">
        <f t="shared" si="2871"/>
        <v/>
      </c>
      <c r="B9583" s="222">
        <f t="shared" si="2872"/>
        <v>0</v>
      </c>
      <c r="C9583" s="223"/>
      <c r="D9583" s="224" t="str">
        <f t="shared" si="2873"/>
        <v/>
      </c>
      <c r="E9583" s="225"/>
      <c r="F9583" s="226">
        <f t="shared" si="2874"/>
        <v>0</v>
      </c>
      <c r="G9583" s="286">
        <f t="shared" si="2875"/>
        <v>0</v>
      </c>
    </row>
    <row r="9584" spans="1:7" s="229" customFormat="1" ht="24" customHeight="1" x14ac:dyDescent="0.2">
      <c r="A9584" s="224" t="str">
        <f t="shared" si="2871"/>
        <v/>
      </c>
      <c r="B9584" s="222">
        <f t="shared" si="2872"/>
        <v>0</v>
      </c>
      <c r="C9584" s="223"/>
      <c r="D9584" s="224" t="str">
        <f t="shared" si="2873"/>
        <v/>
      </c>
      <c r="E9584" s="225"/>
      <c r="F9584" s="226">
        <f t="shared" si="2874"/>
        <v>0</v>
      </c>
      <c r="G9584" s="286">
        <f t="shared" si="2875"/>
        <v>0</v>
      </c>
    </row>
    <row r="9585" spans="1:7" s="229" customFormat="1" ht="24" customHeight="1" x14ac:dyDescent="0.2">
      <c r="A9585" s="224" t="str">
        <f t="shared" si="2871"/>
        <v/>
      </c>
      <c r="B9585" s="222">
        <f t="shared" si="2872"/>
        <v>0</v>
      </c>
      <c r="C9585" s="223"/>
      <c r="D9585" s="224" t="str">
        <f t="shared" si="2873"/>
        <v/>
      </c>
      <c r="E9585" s="225"/>
      <c r="F9585" s="226">
        <f t="shared" si="2874"/>
        <v>0</v>
      </c>
      <c r="G9585" s="286">
        <f t="shared" si="2875"/>
        <v>0</v>
      </c>
    </row>
    <row r="9586" spans="1:7" ht="24" customHeight="1" x14ac:dyDescent="0.2">
      <c r="A9586" s="287"/>
      <c r="D9586" s="97"/>
      <c r="E9586" s="98"/>
      <c r="F9586" s="273" t="s">
        <v>32</v>
      </c>
      <c r="G9586" s="288">
        <f>SUBTOTAL(9,G9578:G9585)</f>
        <v>0</v>
      </c>
    </row>
    <row r="9587" spans="1:7" ht="24" customHeight="1" x14ac:dyDescent="0.2">
      <c r="A9587" s="287"/>
      <c r="C9587" s="107" t="s">
        <v>606</v>
      </c>
      <c r="D9587" s="97"/>
      <c r="E9587" s="98"/>
      <c r="G9587" s="289"/>
    </row>
    <row r="9588" spans="1:7" s="229" customFormat="1" ht="24" customHeight="1" x14ac:dyDescent="0.2">
      <c r="A9588" s="224" t="str">
        <f t="shared" ref="A9588:A9596" si="2876">IFERROR(VLOOKUP(C9588,Tabla_Insumos,4,FALSE),"")</f>
        <v/>
      </c>
      <c r="B9588" s="222" t="str">
        <f t="shared" ref="B9588:B9596" si="2877">IFERROR(VLOOKUP(C9588,Tabla_Insumos,5,FALSE),"")</f>
        <v/>
      </c>
      <c r="C9588" s="223"/>
      <c r="D9588" s="224" t="str">
        <f t="shared" ref="D9588:D9596" si="2878">IFERROR(VLOOKUP(C9588,Tabla_Insumos,2,FALSE),"")</f>
        <v/>
      </c>
      <c r="E9588" s="225"/>
      <c r="F9588" s="226">
        <f t="shared" ref="F9588:F9596" si="2879">IFERROR(VLOOKUP(C9588,Tabla_Insumos,3,FALSE),0)</f>
        <v>0</v>
      </c>
      <c r="G9588" s="286">
        <f t="shared" ref="G9588:G9596" si="2880">ROUND(E9588*F9588,2)</f>
        <v>0</v>
      </c>
    </row>
    <row r="9589" spans="1:7" s="229" customFormat="1" ht="24" customHeight="1" x14ac:dyDescent="0.2">
      <c r="A9589" s="224" t="str">
        <f t="shared" si="2876"/>
        <v/>
      </c>
      <c r="B9589" s="222" t="str">
        <f t="shared" si="2877"/>
        <v/>
      </c>
      <c r="C9589" s="223"/>
      <c r="D9589" s="224" t="str">
        <f t="shared" si="2878"/>
        <v/>
      </c>
      <c r="E9589" s="225"/>
      <c r="F9589" s="226">
        <f t="shared" si="2879"/>
        <v>0</v>
      </c>
      <c r="G9589" s="286">
        <f t="shared" si="2880"/>
        <v>0</v>
      </c>
    </row>
    <row r="9590" spans="1:7" s="229" customFormat="1" ht="24" customHeight="1" x14ac:dyDescent="0.2">
      <c r="A9590" s="224" t="str">
        <f t="shared" si="2876"/>
        <v/>
      </c>
      <c r="B9590" s="222" t="str">
        <f t="shared" si="2877"/>
        <v/>
      </c>
      <c r="C9590" s="223"/>
      <c r="D9590" s="224" t="str">
        <f t="shared" si="2878"/>
        <v/>
      </c>
      <c r="E9590" s="225"/>
      <c r="F9590" s="226">
        <f t="shared" si="2879"/>
        <v>0</v>
      </c>
      <c r="G9590" s="286">
        <f t="shared" si="2880"/>
        <v>0</v>
      </c>
    </row>
    <row r="9591" spans="1:7" s="229" customFormat="1" ht="24" customHeight="1" x14ac:dyDescent="0.2">
      <c r="A9591" s="224" t="str">
        <f t="shared" si="2876"/>
        <v/>
      </c>
      <c r="B9591" s="222" t="str">
        <f t="shared" si="2877"/>
        <v/>
      </c>
      <c r="C9591" s="223"/>
      <c r="D9591" s="224" t="str">
        <f t="shared" si="2878"/>
        <v/>
      </c>
      <c r="E9591" s="225"/>
      <c r="F9591" s="226">
        <f t="shared" si="2879"/>
        <v>0</v>
      </c>
      <c r="G9591" s="286">
        <f t="shared" si="2880"/>
        <v>0</v>
      </c>
    </row>
    <row r="9592" spans="1:7" s="229" customFormat="1" ht="24" customHeight="1" x14ac:dyDescent="0.2">
      <c r="A9592" s="224" t="str">
        <f t="shared" si="2876"/>
        <v/>
      </c>
      <c r="B9592" s="222" t="str">
        <f t="shared" si="2877"/>
        <v/>
      </c>
      <c r="C9592" s="223"/>
      <c r="D9592" s="224" t="str">
        <f t="shared" si="2878"/>
        <v/>
      </c>
      <c r="E9592" s="225"/>
      <c r="F9592" s="226">
        <f t="shared" si="2879"/>
        <v>0</v>
      </c>
      <c r="G9592" s="286">
        <f t="shared" si="2880"/>
        <v>0</v>
      </c>
    </row>
    <row r="9593" spans="1:7" s="229" customFormat="1" ht="24" customHeight="1" x14ac:dyDescent="0.2">
      <c r="A9593" s="224" t="str">
        <f t="shared" si="2876"/>
        <v/>
      </c>
      <c r="B9593" s="222" t="str">
        <f t="shared" si="2877"/>
        <v/>
      </c>
      <c r="C9593" s="223"/>
      <c r="D9593" s="224" t="str">
        <f t="shared" si="2878"/>
        <v/>
      </c>
      <c r="E9593" s="225"/>
      <c r="F9593" s="226">
        <f t="shared" si="2879"/>
        <v>0</v>
      </c>
      <c r="G9593" s="286">
        <f t="shared" si="2880"/>
        <v>0</v>
      </c>
    </row>
    <row r="9594" spans="1:7" s="229" customFormat="1" ht="24" customHeight="1" x14ac:dyDescent="0.2">
      <c r="A9594" s="224" t="str">
        <f t="shared" si="2876"/>
        <v/>
      </c>
      <c r="B9594" s="222" t="str">
        <f t="shared" si="2877"/>
        <v/>
      </c>
      <c r="C9594" s="223"/>
      <c r="D9594" s="224" t="str">
        <f t="shared" si="2878"/>
        <v/>
      </c>
      <c r="E9594" s="225"/>
      <c r="F9594" s="226">
        <f t="shared" si="2879"/>
        <v>0</v>
      </c>
      <c r="G9594" s="286">
        <f t="shared" si="2880"/>
        <v>0</v>
      </c>
    </row>
    <row r="9595" spans="1:7" s="229" customFormat="1" ht="24" customHeight="1" x14ac:dyDescent="0.2">
      <c r="A9595" s="224" t="str">
        <f t="shared" si="2876"/>
        <v/>
      </c>
      <c r="B9595" s="222" t="str">
        <f t="shared" si="2877"/>
        <v/>
      </c>
      <c r="C9595" s="223"/>
      <c r="D9595" s="224" t="str">
        <f t="shared" si="2878"/>
        <v/>
      </c>
      <c r="E9595" s="225"/>
      <c r="F9595" s="226">
        <f t="shared" si="2879"/>
        <v>0</v>
      </c>
      <c r="G9595" s="286">
        <f t="shared" si="2880"/>
        <v>0</v>
      </c>
    </row>
    <row r="9596" spans="1:7" s="229" customFormat="1" ht="24" customHeight="1" x14ac:dyDescent="0.2">
      <c r="A9596" s="224" t="str">
        <f t="shared" si="2876"/>
        <v/>
      </c>
      <c r="B9596" s="222" t="str">
        <f t="shared" si="2877"/>
        <v/>
      </c>
      <c r="C9596" s="223"/>
      <c r="D9596" s="224" t="str">
        <f t="shared" si="2878"/>
        <v/>
      </c>
      <c r="E9596" s="225"/>
      <c r="F9596" s="226">
        <f t="shared" si="2879"/>
        <v>0</v>
      </c>
      <c r="G9596" s="286">
        <f t="shared" si="2880"/>
        <v>0</v>
      </c>
    </row>
    <row r="9597" spans="1:7" ht="24" customHeight="1" x14ac:dyDescent="0.2">
      <c r="A9597" s="290"/>
      <c r="B9597" s="97"/>
      <c r="D9597" s="97"/>
      <c r="E9597" s="98"/>
      <c r="F9597" s="273" t="s">
        <v>33</v>
      </c>
      <c r="G9597" s="288">
        <f>SUBTOTAL(9,G9588:G9596)</f>
        <v>0</v>
      </c>
    </row>
    <row r="9598" spans="1:7" ht="24" customHeight="1" x14ac:dyDescent="0.2">
      <c r="A9598" s="291"/>
      <c r="B9598" s="97"/>
      <c r="D9598" s="97"/>
      <c r="E9598" s="98"/>
      <c r="G9598" s="289"/>
    </row>
    <row r="9599" spans="1:7" ht="24" customHeight="1" x14ac:dyDescent="0.2">
      <c r="A9599" s="292" t="str">
        <f>B9557</f>
        <v/>
      </c>
      <c r="B9599" s="293" t="str">
        <f>C9557</f>
        <v/>
      </c>
      <c r="C9599" s="104"/>
      <c r="D9599" s="104" t="s">
        <v>34</v>
      </c>
      <c r="E9599" s="105"/>
      <c r="F9599" s="295" t="s">
        <v>35</v>
      </c>
      <c r="G9599" s="294">
        <f>SUBTOTAL(9,G9562:G9598)</f>
        <v>0</v>
      </c>
    </row>
    <row r="9601" spans="1:123" ht="24" customHeight="1" x14ac:dyDescent="0.2">
      <c r="A9601" s="274" t="s">
        <v>37</v>
      </c>
      <c r="B9601" s="275"/>
      <c r="C9601" s="275"/>
      <c r="D9601" s="275"/>
      <c r="E9601" s="275"/>
      <c r="F9601" s="275"/>
      <c r="G9601" s="276"/>
    </row>
    <row r="9602" spans="1:123" ht="24" customHeight="1" x14ac:dyDescent="0.2">
      <c r="A9602" s="277" t="s">
        <v>602</v>
      </c>
      <c r="B9602" s="93" t="str">
        <f>Comitente</f>
        <v>DIRECCION PROVINCIAL DE ESPACIOS VERDES</v>
      </c>
      <c r="C9602" s="89"/>
      <c r="D9602" s="94"/>
      <c r="E9602" s="94"/>
      <c r="F9602" s="95"/>
      <c r="G9602" s="278"/>
    </row>
    <row r="9603" spans="1:123" ht="24" customHeight="1" x14ac:dyDescent="0.2">
      <c r="A9603" s="277" t="s">
        <v>603</v>
      </c>
      <c r="B9603" s="93">
        <f>Contratista</f>
        <v>0</v>
      </c>
      <c r="C9603" s="90"/>
      <c r="D9603" s="90"/>
      <c r="E9603" s="90"/>
      <c r="F9603" s="96"/>
      <c r="G9603" s="279"/>
    </row>
    <row r="9604" spans="1:123" ht="24" customHeight="1" x14ac:dyDescent="0.2">
      <c r="A9604" s="277" t="s">
        <v>24</v>
      </c>
      <c r="B9604" s="93" t="str">
        <f>Obra</f>
        <v>MANTENIMIENTO DEL ÁREA VERDE Y SISITEMA DE RIEGO DEL 
PARQUE BELGRANO E INFINITO POR DESCUBRIR - RENGLON 3</v>
      </c>
      <c r="C9604" s="90"/>
      <c r="D9604" s="90"/>
      <c r="E9604" s="90"/>
      <c r="F9604" s="96" t="s">
        <v>38</v>
      </c>
      <c r="G9604" s="280">
        <f>Fecha_Base</f>
        <v>44908</v>
      </c>
    </row>
    <row r="9605" spans="1:123" ht="24" customHeight="1" x14ac:dyDescent="0.2">
      <c r="A9605" s="281" t="s">
        <v>601</v>
      </c>
      <c r="B9605" s="91" t="str">
        <f>Ubicación</f>
        <v>CAPITAL</v>
      </c>
      <c r="C9605" s="91"/>
      <c r="D9605" s="97"/>
      <c r="E9605" s="98"/>
      <c r="G9605" s="282"/>
    </row>
    <row r="9606" spans="1:123" ht="24" customHeight="1" x14ac:dyDescent="0.2">
      <c r="A9606" s="281" t="s">
        <v>39</v>
      </c>
      <c r="B9606" s="100" t="str">
        <f>IFERROR(VALUE(LEFT(B9607,FIND(".",B9607)-1)),"")</f>
        <v/>
      </c>
      <c r="C9606" s="92" t="str">
        <f>IFERROR(VLOOKUP(B9606,Tabla_CyP,2,FALSE),"")</f>
        <v/>
      </c>
      <c r="E9606" s="98"/>
      <c r="G9606" s="282"/>
    </row>
    <row r="9607" spans="1:123" ht="24" customHeight="1" x14ac:dyDescent="0.2">
      <c r="A9607" s="281" t="s">
        <v>25</v>
      </c>
      <c r="B9607" s="101" t="str">
        <f>IFERROR(VLOOKUP(COUNTIF($A$1:A9607,"ANALISIS DE PRECIOS"),Tabla_NumeroItem,2,FALSE),"")</f>
        <v/>
      </c>
      <c r="C9607" s="92" t="str">
        <f>IFERROR(VLOOKUP(B9607,Tabla_CyP,2,FALSE),"")</f>
        <v/>
      </c>
      <c r="D9607" s="97"/>
      <c r="E9607" s="98"/>
      <c r="F9607" s="96" t="s">
        <v>26</v>
      </c>
      <c r="G9607" s="283" t="str">
        <f>IFERROR(VLOOKUP(B9607,Tabla_CyP,4,FALSE),"")</f>
        <v/>
      </c>
    </row>
    <row r="9608" spans="1:123" ht="24" customHeight="1" x14ac:dyDescent="0.2">
      <c r="A9608" s="281"/>
      <c r="B9608" s="91"/>
      <c r="D9608" s="97"/>
      <c r="E9608" s="98"/>
      <c r="G9608" s="282"/>
    </row>
    <row r="9609" spans="1:123" ht="24" customHeight="1" x14ac:dyDescent="0.2">
      <c r="A9609" s="331" t="s">
        <v>507</v>
      </c>
      <c r="B9609" s="332"/>
      <c r="C9609" s="333" t="s">
        <v>0</v>
      </c>
      <c r="D9609" s="333" t="s">
        <v>27</v>
      </c>
      <c r="E9609" s="335" t="s">
        <v>28</v>
      </c>
      <c r="F9609" s="337" t="s">
        <v>29</v>
      </c>
      <c r="G9609" s="337" t="s">
        <v>30</v>
      </c>
    </row>
    <row r="9610" spans="1:123" s="97" customFormat="1" ht="24" customHeight="1" x14ac:dyDescent="0.2">
      <c r="A9610" s="102" t="s">
        <v>508</v>
      </c>
      <c r="B9610" s="102" t="s">
        <v>509</v>
      </c>
      <c r="C9610" s="334"/>
      <c r="D9610" s="334"/>
      <c r="E9610" s="336"/>
      <c r="F9610" s="338"/>
      <c r="G9610" s="338"/>
      <c r="H9610" s="230"/>
      <c r="I9610" s="230"/>
      <c r="J9610" s="230"/>
      <c r="K9610" s="230"/>
      <c r="L9610" s="230"/>
      <c r="M9610" s="230"/>
      <c r="N9610" s="230"/>
      <c r="O9610" s="230"/>
      <c r="P9610" s="230"/>
      <c r="Q9610" s="230"/>
      <c r="R9610" s="230"/>
      <c r="S9610" s="230"/>
      <c r="T9610" s="230"/>
      <c r="U9610" s="230"/>
      <c r="V9610" s="230"/>
      <c r="W9610" s="230"/>
      <c r="X9610" s="230"/>
      <c r="Y9610" s="230"/>
      <c r="Z9610" s="230"/>
      <c r="AA9610" s="230"/>
      <c r="AB9610" s="230"/>
      <c r="AC9610" s="230"/>
      <c r="AD9610" s="230"/>
      <c r="AE9610" s="230"/>
      <c r="AF9610" s="230"/>
      <c r="AG9610" s="230"/>
      <c r="AH9610" s="230"/>
      <c r="AI9610" s="230"/>
      <c r="AJ9610" s="230"/>
      <c r="AK9610" s="230"/>
      <c r="AL9610" s="230"/>
      <c r="AM9610" s="230"/>
      <c r="AN9610" s="230"/>
      <c r="AO9610" s="230"/>
      <c r="AP9610" s="230"/>
      <c r="AQ9610" s="230"/>
      <c r="AR9610" s="230"/>
      <c r="AS9610" s="230"/>
      <c r="AT9610" s="230"/>
      <c r="AU9610" s="230"/>
      <c r="AV9610" s="230"/>
      <c r="AW9610" s="230"/>
      <c r="AX9610" s="230"/>
      <c r="AY9610" s="230"/>
      <c r="AZ9610" s="230"/>
      <c r="BA9610" s="230"/>
      <c r="BB9610" s="230"/>
      <c r="BC9610" s="230"/>
      <c r="BD9610" s="230"/>
      <c r="BE9610" s="230"/>
      <c r="BF9610" s="230"/>
      <c r="BG9610" s="230"/>
      <c r="BH9610" s="230"/>
      <c r="BI9610" s="230"/>
      <c r="BJ9610" s="230"/>
      <c r="BK9610" s="230"/>
      <c r="BL9610" s="230"/>
      <c r="BM9610" s="230"/>
      <c r="BN9610" s="230"/>
      <c r="BO9610" s="230"/>
      <c r="BP9610" s="230"/>
      <c r="BQ9610" s="230"/>
      <c r="BR9610" s="230"/>
      <c r="BS9610" s="230"/>
      <c r="BT9610" s="230"/>
      <c r="BU9610" s="230"/>
      <c r="BV9610" s="230"/>
      <c r="BW9610" s="230"/>
      <c r="BX9610" s="230"/>
      <c r="BY9610" s="230"/>
      <c r="BZ9610" s="230"/>
      <c r="CA9610" s="230"/>
      <c r="CB9610" s="230"/>
      <c r="CC9610" s="230"/>
      <c r="CD9610" s="230"/>
      <c r="CE9610" s="230"/>
      <c r="CF9610" s="230"/>
      <c r="CG9610" s="230"/>
      <c r="CH9610" s="230"/>
      <c r="CI9610" s="230"/>
      <c r="CJ9610" s="230"/>
      <c r="CK9610" s="230"/>
      <c r="CL9610" s="230"/>
      <c r="CM9610" s="230"/>
      <c r="CN9610" s="230"/>
      <c r="CO9610" s="230"/>
      <c r="CP9610" s="230"/>
      <c r="CQ9610" s="230"/>
      <c r="CR9610" s="230"/>
      <c r="CS9610" s="230"/>
      <c r="CT9610" s="230"/>
      <c r="CU9610" s="230"/>
      <c r="CV9610" s="230"/>
      <c r="CW9610" s="230"/>
      <c r="CX9610" s="230"/>
      <c r="CY9610" s="230"/>
      <c r="CZ9610" s="230"/>
      <c r="DA9610" s="230"/>
      <c r="DB9610" s="230"/>
      <c r="DC9610" s="230"/>
      <c r="DD9610" s="230"/>
      <c r="DE9610" s="230"/>
      <c r="DF9610" s="230"/>
      <c r="DG9610" s="230"/>
      <c r="DH9610" s="230"/>
      <c r="DI9610" s="230"/>
      <c r="DJ9610" s="230"/>
      <c r="DK9610" s="230"/>
      <c r="DL9610" s="230"/>
      <c r="DM9610" s="230"/>
      <c r="DN9610" s="230"/>
      <c r="DO9610" s="230"/>
      <c r="DP9610" s="230"/>
      <c r="DQ9610" s="230"/>
      <c r="DR9610" s="230"/>
      <c r="DS9610" s="230"/>
    </row>
    <row r="9611" spans="1:123" ht="24" customHeight="1" x14ac:dyDescent="0.2">
      <c r="A9611" s="284"/>
      <c r="B9611" s="103"/>
      <c r="C9611" s="143" t="s">
        <v>604</v>
      </c>
      <c r="D9611" s="104"/>
      <c r="E9611" s="105"/>
      <c r="F9611" s="106"/>
      <c r="G9611" s="285"/>
    </row>
    <row r="9612" spans="1:123" s="229" customFormat="1" ht="24" customHeight="1" x14ac:dyDescent="0.2">
      <c r="A9612" s="224" t="str">
        <f t="shared" ref="A9612:A9625" si="2881">IFERROR(VLOOKUP(C9612,Tabla_Insumos,4,FALSE),"")</f>
        <v/>
      </c>
      <c r="B9612" s="222" t="str">
        <f>IFERROR(VLOOKUP(C9612,Tabla_Insumos,5,FALSE),"")</f>
        <v/>
      </c>
      <c r="C9612" s="223"/>
      <c r="D9612" s="224" t="str">
        <f t="shared" ref="D9612:D9625" si="2882">IFERROR(VLOOKUP(C9612,Tabla_Insumos,2,FALSE),"")</f>
        <v/>
      </c>
      <c r="E9612" s="225"/>
      <c r="F9612" s="226">
        <f t="shared" ref="F9612:F9625" si="2883">IFERROR(VLOOKUP(C9612,Tabla_Insumos,3,FALSE),0)</f>
        <v>0</v>
      </c>
      <c r="G9612" s="286">
        <f>ROUND(E9612*F9612,2)</f>
        <v>0</v>
      </c>
    </row>
    <row r="9613" spans="1:123" s="229" customFormat="1" ht="24" customHeight="1" x14ac:dyDescent="0.2">
      <c r="A9613" s="224" t="str">
        <f t="shared" si="2881"/>
        <v/>
      </c>
      <c r="B9613" s="222" t="str">
        <f t="shared" ref="B9613:B9625" si="2884">IFERROR(VLOOKUP(C9613,Tabla_Insumos,5,FALSE),"")</f>
        <v/>
      </c>
      <c r="C9613" s="223"/>
      <c r="D9613" s="224" t="str">
        <f t="shared" si="2882"/>
        <v/>
      </c>
      <c r="E9613" s="225"/>
      <c r="F9613" s="226">
        <f t="shared" si="2883"/>
        <v>0</v>
      </c>
      <c r="G9613" s="286">
        <f t="shared" ref="G9613:G9625" si="2885">ROUND(E9613*F9613,2)</f>
        <v>0</v>
      </c>
    </row>
    <row r="9614" spans="1:123" s="229" customFormat="1" ht="24" customHeight="1" x14ac:dyDescent="0.2">
      <c r="A9614" s="224" t="str">
        <f t="shared" si="2881"/>
        <v/>
      </c>
      <c r="B9614" s="222" t="str">
        <f t="shared" si="2884"/>
        <v/>
      </c>
      <c r="C9614" s="223"/>
      <c r="D9614" s="224" t="str">
        <f t="shared" si="2882"/>
        <v/>
      </c>
      <c r="E9614" s="225"/>
      <c r="F9614" s="226">
        <f t="shared" si="2883"/>
        <v>0</v>
      </c>
      <c r="G9614" s="286">
        <f t="shared" si="2885"/>
        <v>0</v>
      </c>
    </row>
    <row r="9615" spans="1:123" s="229" customFormat="1" ht="24" customHeight="1" x14ac:dyDescent="0.2">
      <c r="A9615" s="224" t="str">
        <f t="shared" si="2881"/>
        <v/>
      </c>
      <c r="B9615" s="222" t="str">
        <f t="shared" si="2884"/>
        <v/>
      </c>
      <c r="C9615" s="223"/>
      <c r="D9615" s="224" t="str">
        <f t="shared" si="2882"/>
        <v/>
      </c>
      <c r="E9615" s="225"/>
      <c r="F9615" s="226">
        <f t="shared" si="2883"/>
        <v>0</v>
      </c>
      <c r="G9615" s="286">
        <f t="shared" si="2885"/>
        <v>0</v>
      </c>
    </row>
    <row r="9616" spans="1:123" s="229" customFormat="1" ht="24" customHeight="1" x14ac:dyDescent="0.2">
      <c r="A9616" s="224" t="str">
        <f t="shared" si="2881"/>
        <v/>
      </c>
      <c r="B9616" s="222" t="str">
        <f t="shared" si="2884"/>
        <v/>
      </c>
      <c r="C9616" s="223"/>
      <c r="D9616" s="224" t="str">
        <f t="shared" si="2882"/>
        <v/>
      </c>
      <c r="E9616" s="225"/>
      <c r="F9616" s="226">
        <f t="shared" si="2883"/>
        <v>0</v>
      </c>
      <c r="G9616" s="286">
        <f t="shared" si="2885"/>
        <v>0</v>
      </c>
    </row>
    <row r="9617" spans="1:7" s="229" customFormat="1" ht="24" customHeight="1" x14ac:dyDescent="0.2">
      <c r="A9617" s="224" t="str">
        <f t="shared" si="2881"/>
        <v/>
      </c>
      <c r="B9617" s="222" t="str">
        <f t="shared" si="2884"/>
        <v/>
      </c>
      <c r="C9617" s="223"/>
      <c r="D9617" s="224" t="str">
        <f t="shared" si="2882"/>
        <v/>
      </c>
      <c r="E9617" s="225"/>
      <c r="F9617" s="226">
        <f t="shared" si="2883"/>
        <v>0</v>
      </c>
      <c r="G9617" s="286">
        <f t="shared" si="2885"/>
        <v>0</v>
      </c>
    </row>
    <row r="9618" spans="1:7" s="229" customFormat="1" ht="24" customHeight="1" x14ac:dyDescent="0.2">
      <c r="A9618" s="224" t="str">
        <f t="shared" si="2881"/>
        <v/>
      </c>
      <c r="B9618" s="222" t="str">
        <f t="shared" si="2884"/>
        <v/>
      </c>
      <c r="C9618" s="223"/>
      <c r="D9618" s="224" t="str">
        <f t="shared" si="2882"/>
        <v/>
      </c>
      <c r="E9618" s="225"/>
      <c r="F9618" s="226">
        <f t="shared" si="2883"/>
        <v>0</v>
      </c>
      <c r="G9618" s="286">
        <f t="shared" si="2885"/>
        <v>0</v>
      </c>
    </row>
    <row r="9619" spans="1:7" s="229" customFormat="1" ht="24" customHeight="1" x14ac:dyDescent="0.2">
      <c r="A9619" s="224" t="str">
        <f t="shared" si="2881"/>
        <v/>
      </c>
      <c r="B9619" s="222" t="str">
        <f t="shared" si="2884"/>
        <v/>
      </c>
      <c r="C9619" s="223"/>
      <c r="D9619" s="224" t="str">
        <f t="shared" si="2882"/>
        <v/>
      </c>
      <c r="E9619" s="225"/>
      <c r="F9619" s="226">
        <f t="shared" si="2883"/>
        <v>0</v>
      </c>
      <c r="G9619" s="286">
        <f t="shared" si="2885"/>
        <v>0</v>
      </c>
    </row>
    <row r="9620" spans="1:7" s="229" customFormat="1" ht="24" customHeight="1" x14ac:dyDescent="0.2">
      <c r="A9620" s="224" t="str">
        <f t="shared" si="2881"/>
        <v/>
      </c>
      <c r="B9620" s="222" t="str">
        <f t="shared" si="2884"/>
        <v/>
      </c>
      <c r="C9620" s="223"/>
      <c r="D9620" s="224" t="str">
        <f t="shared" si="2882"/>
        <v/>
      </c>
      <c r="E9620" s="225"/>
      <c r="F9620" s="226">
        <f t="shared" si="2883"/>
        <v>0</v>
      </c>
      <c r="G9620" s="286">
        <f t="shared" si="2885"/>
        <v>0</v>
      </c>
    </row>
    <row r="9621" spans="1:7" s="229" customFormat="1" ht="24" customHeight="1" x14ac:dyDescent="0.2">
      <c r="A9621" s="224" t="str">
        <f t="shared" si="2881"/>
        <v/>
      </c>
      <c r="B9621" s="222" t="str">
        <f t="shared" si="2884"/>
        <v/>
      </c>
      <c r="C9621" s="223"/>
      <c r="D9621" s="224" t="str">
        <f t="shared" si="2882"/>
        <v/>
      </c>
      <c r="E9621" s="225"/>
      <c r="F9621" s="226">
        <f t="shared" si="2883"/>
        <v>0</v>
      </c>
      <c r="G9621" s="286">
        <f t="shared" si="2885"/>
        <v>0</v>
      </c>
    </row>
    <row r="9622" spans="1:7" s="229" customFormat="1" ht="24" customHeight="1" x14ac:dyDescent="0.2">
      <c r="A9622" s="224" t="str">
        <f t="shared" si="2881"/>
        <v/>
      </c>
      <c r="B9622" s="222" t="str">
        <f t="shared" si="2884"/>
        <v/>
      </c>
      <c r="C9622" s="223"/>
      <c r="D9622" s="224" t="str">
        <f t="shared" si="2882"/>
        <v/>
      </c>
      <c r="E9622" s="225"/>
      <c r="F9622" s="226">
        <f t="shared" si="2883"/>
        <v>0</v>
      </c>
      <c r="G9622" s="286">
        <f t="shared" si="2885"/>
        <v>0</v>
      </c>
    </row>
    <row r="9623" spans="1:7" s="229" customFormat="1" ht="24" customHeight="1" x14ac:dyDescent="0.2">
      <c r="A9623" s="224" t="str">
        <f t="shared" si="2881"/>
        <v/>
      </c>
      <c r="B9623" s="222" t="str">
        <f t="shared" si="2884"/>
        <v/>
      </c>
      <c r="C9623" s="223"/>
      <c r="D9623" s="224" t="str">
        <f t="shared" si="2882"/>
        <v/>
      </c>
      <c r="E9623" s="225"/>
      <c r="F9623" s="226">
        <f t="shared" si="2883"/>
        <v>0</v>
      </c>
      <c r="G9623" s="286">
        <f t="shared" si="2885"/>
        <v>0</v>
      </c>
    </row>
    <row r="9624" spans="1:7" s="229" customFormat="1" ht="24" customHeight="1" x14ac:dyDescent="0.2">
      <c r="A9624" s="224" t="str">
        <f t="shared" si="2881"/>
        <v/>
      </c>
      <c r="B9624" s="222" t="str">
        <f t="shared" si="2884"/>
        <v/>
      </c>
      <c r="C9624" s="223"/>
      <c r="D9624" s="224" t="str">
        <f t="shared" si="2882"/>
        <v/>
      </c>
      <c r="E9624" s="225"/>
      <c r="F9624" s="226">
        <f t="shared" si="2883"/>
        <v>0</v>
      </c>
      <c r="G9624" s="286">
        <f t="shared" si="2885"/>
        <v>0</v>
      </c>
    </row>
    <row r="9625" spans="1:7" s="229" customFormat="1" ht="24" customHeight="1" x14ac:dyDescent="0.2">
      <c r="A9625" s="224" t="str">
        <f t="shared" si="2881"/>
        <v/>
      </c>
      <c r="B9625" s="222" t="str">
        <f t="shared" si="2884"/>
        <v/>
      </c>
      <c r="C9625" s="223"/>
      <c r="D9625" s="224" t="str">
        <f t="shared" si="2882"/>
        <v/>
      </c>
      <c r="E9625" s="225"/>
      <c r="F9625" s="227">
        <f t="shared" si="2883"/>
        <v>0</v>
      </c>
      <c r="G9625" s="286">
        <f t="shared" si="2885"/>
        <v>0</v>
      </c>
    </row>
    <row r="9626" spans="1:7" ht="24" customHeight="1" x14ac:dyDescent="0.2">
      <c r="A9626" s="287"/>
      <c r="D9626" s="97"/>
      <c r="E9626" s="98"/>
      <c r="F9626" s="273" t="s">
        <v>31</v>
      </c>
      <c r="G9626" s="288">
        <f>SUBTOTAL(9,G9612:G9625)</f>
        <v>0</v>
      </c>
    </row>
    <row r="9627" spans="1:7" ht="24" customHeight="1" x14ac:dyDescent="0.2">
      <c r="A9627" s="287"/>
      <c r="C9627" s="107" t="s">
        <v>605</v>
      </c>
      <c r="D9627" s="97"/>
      <c r="E9627" s="98"/>
      <c r="G9627" s="289"/>
    </row>
    <row r="9628" spans="1:7" s="229" customFormat="1" ht="24" customHeight="1" x14ac:dyDescent="0.2">
      <c r="A9628" s="224" t="str">
        <f t="shared" ref="A9628:A9635" si="2886">IFERROR(VLOOKUP(C9628,Tabla_Insumos,4,FALSE),"")</f>
        <v/>
      </c>
      <c r="B9628" s="222">
        <f t="shared" ref="B9628:B9635" si="2887">IFERROR(VLOOKUP(A9628,Tabla_Indices,5,FALSE),"")</f>
        <v>0</v>
      </c>
      <c r="C9628" s="223"/>
      <c r="D9628" s="224" t="str">
        <f t="shared" ref="D9628:D9635" si="2888">IFERROR(VLOOKUP(C9628,Tabla_Insumos,2,FALSE),"")</f>
        <v/>
      </c>
      <c r="E9628" s="225"/>
      <c r="F9628" s="228">
        <f t="shared" ref="F9628:F9635" si="2889">IFERROR(VLOOKUP(C9628,Tabla_Insumos,3,FALSE),0)</f>
        <v>0</v>
      </c>
      <c r="G9628" s="286">
        <f>ROUND(E9628*F9628,2)</f>
        <v>0</v>
      </c>
    </row>
    <row r="9629" spans="1:7" s="229" customFormat="1" ht="24" customHeight="1" x14ac:dyDescent="0.2">
      <c r="A9629" s="224" t="str">
        <f t="shared" si="2886"/>
        <v/>
      </c>
      <c r="B9629" s="222">
        <f t="shared" si="2887"/>
        <v>0</v>
      </c>
      <c r="C9629" s="223"/>
      <c r="D9629" s="224" t="str">
        <f t="shared" si="2888"/>
        <v/>
      </c>
      <c r="E9629" s="225"/>
      <c r="F9629" s="228">
        <f t="shared" si="2889"/>
        <v>0</v>
      </c>
      <c r="G9629" s="286">
        <f>ROUND(E9629*F9629,2)</f>
        <v>0</v>
      </c>
    </row>
    <row r="9630" spans="1:7" s="229" customFormat="1" ht="24" customHeight="1" x14ac:dyDescent="0.2">
      <c r="A9630" s="224" t="str">
        <f t="shared" si="2886"/>
        <v/>
      </c>
      <c r="B9630" s="222">
        <f t="shared" si="2887"/>
        <v>0</v>
      </c>
      <c r="C9630" s="223"/>
      <c r="D9630" s="224" t="str">
        <f t="shared" si="2888"/>
        <v/>
      </c>
      <c r="E9630" s="225"/>
      <c r="F9630" s="228">
        <f t="shared" si="2889"/>
        <v>0</v>
      </c>
      <c r="G9630" s="286">
        <f t="shared" ref="G9630:G9635" si="2890">ROUND(E9630*F9630,2)</f>
        <v>0</v>
      </c>
    </row>
    <row r="9631" spans="1:7" s="229" customFormat="1" ht="24" customHeight="1" x14ac:dyDescent="0.2">
      <c r="A9631" s="224" t="str">
        <f t="shared" si="2886"/>
        <v/>
      </c>
      <c r="B9631" s="222">
        <f t="shared" si="2887"/>
        <v>0</v>
      </c>
      <c r="C9631" s="223"/>
      <c r="D9631" s="224" t="str">
        <f t="shared" si="2888"/>
        <v/>
      </c>
      <c r="E9631" s="225"/>
      <c r="F9631" s="228">
        <f t="shared" si="2889"/>
        <v>0</v>
      </c>
      <c r="G9631" s="286">
        <f t="shared" si="2890"/>
        <v>0</v>
      </c>
    </row>
    <row r="9632" spans="1:7" s="229" customFormat="1" ht="24" customHeight="1" x14ac:dyDescent="0.2">
      <c r="A9632" s="224" t="str">
        <f t="shared" si="2886"/>
        <v/>
      </c>
      <c r="B9632" s="222">
        <f t="shared" si="2887"/>
        <v>0</v>
      </c>
      <c r="C9632" s="223"/>
      <c r="D9632" s="224" t="str">
        <f t="shared" si="2888"/>
        <v/>
      </c>
      <c r="E9632" s="225"/>
      <c r="F9632" s="226">
        <f t="shared" si="2889"/>
        <v>0</v>
      </c>
      <c r="G9632" s="286">
        <f t="shared" si="2890"/>
        <v>0</v>
      </c>
    </row>
    <row r="9633" spans="1:7" s="229" customFormat="1" ht="24" customHeight="1" x14ac:dyDescent="0.2">
      <c r="A9633" s="224" t="str">
        <f t="shared" si="2886"/>
        <v/>
      </c>
      <c r="B9633" s="222">
        <f t="shared" si="2887"/>
        <v>0</v>
      </c>
      <c r="C9633" s="223"/>
      <c r="D9633" s="224" t="str">
        <f t="shared" si="2888"/>
        <v/>
      </c>
      <c r="E9633" s="225"/>
      <c r="F9633" s="226">
        <f t="shared" si="2889"/>
        <v>0</v>
      </c>
      <c r="G9633" s="286">
        <f t="shared" si="2890"/>
        <v>0</v>
      </c>
    </row>
    <row r="9634" spans="1:7" s="229" customFormat="1" ht="24" customHeight="1" x14ac:dyDescent="0.2">
      <c r="A9634" s="224" t="str">
        <f t="shared" si="2886"/>
        <v/>
      </c>
      <c r="B9634" s="222">
        <f t="shared" si="2887"/>
        <v>0</v>
      </c>
      <c r="C9634" s="223"/>
      <c r="D9634" s="224" t="str">
        <f t="shared" si="2888"/>
        <v/>
      </c>
      <c r="E9634" s="225"/>
      <c r="F9634" s="226">
        <f t="shared" si="2889"/>
        <v>0</v>
      </c>
      <c r="G9634" s="286">
        <f t="shared" si="2890"/>
        <v>0</v>
      </c>
    </row>
    <row r="9635" spans="1:7" s="229" customFormat="1" ht="24" customHeight="1" x14ac:dyDescent="0.2">
      <c r="A9635" s="224" t="str">
        <f t="shared" si="2886"/>
        <v/>
      </c>
      <c r="B9635" s="222">
        <f t="shared" si="2887"/>
        <v>0</v>
      </c>
      <c r="C9635" s="223"/>
      <c r="D9635" s="224" t="str">
        <f t="shared" si="2888"/>
        <v/>
      </c>
      <c r="E9635" s="225"/>
      <c r="F9635" s="226">
        <f t="shared" si="2889"/>
        <v>0</v>
      </c>
      <c r="G9635" s="286">
        <f t="shared" si="2890"/>
        <v>0</v>
      </c>
    </row>
    <row r="9636" spans="1:7" ht="24" customHeight="1" x14ac:dyDescent="0.2">
      <c r="A9636" s="287"/>
      <c r="D9636" s="97"/>
      <c r="E9636" s="98"/>
      <c r="F9636" s="273" t="s">
        <v>32</v>
      </c>
      <c r="G9636" s="288">
        <f>SUBTOTAL(9,G9628:G9635)</f>
        <v>0</v>
      </c>
    </row>
    <row r="9637" spans="1:7" ht="24" customHeight="1" x14ac:dyDescent="0.2">
      <c r="A9637" s="287"/>
      <c r="C9637" s="107" t="s">
        <v>606</v>
      </c>
      <c r="D9637" s="97"/>
      <c r="E9637" s="98"/>
      <c r="G9637" s="289"/>
    </row>
    <row r="9638" spans="1:7" s="229" customFormat="1" ht="24" customHeight="1" x14ac:dyDescent="0.2">
      <c r="A9638" s="224" t="str">
        <f t="shared" ref="A9638:A9646" si="2891">IFERROR(VLOOKUP(C9638,Tabla_Insumos,4,FALSE),"")</f>
        <v/>
      </c>
      <c r="B9638" s="222" t="str">
        <f t="shared" ref="B9638:B9646" si="2892">IFERROR(VLOOKUP(C9638,Tabla_Insumos,5,FALSE),"")</f>
        <v/>
      </c>
      <c r="C9638" s="223"/>
      <c r="D9638" s="224" t="str">
        <f t="shared" ref="D9638:D9646" si="2893">IFERROR(VLOOKUP(C9638,Tabla_Insumos,2,FALSE),"")</f>
        <v/>
      </c>
      <c r="E9638" s="225"/>
      <c r="F9638" s="226">
        <f t="shared" ref="F9638:F9646" si="2894">IFERROR(VLOOKUP(C9638,Tabla_Insumos,3,FALSE),0)</f>
        <v>0</v>
      </c>
      <c r="G9638" s="286">
        <f t="shared" ref="G9638:G9646" si="2895">ROUND(E9638*F9638,2)</f>
        <v>0</v>
      </c>
    </row>
    <row r="9639" spans="1:7" s="229" customFormat="1" ht="24" customHeight="1" x14ac:dyDescent="0.2">
      <c r="A9639" s="224" t="str">
        <f t="shared" si="2891"/>
        <v/>
      </c>
      <c r="B9639" s="222" t="str">
        <f t="shared" si="2892"/>
        <v/>
      </c>
      <c r="C9639" s="223"/>
      <c r="D9639" s="224" t="str">
        <f t="shared" si="2893"/>
        <v/>
      </c>
      <c r="E9639" s="225"/>
      <c r="F9639" s="226">
        <f t="shared" si="2894"/>
        <v>0</v>
      </c>
      <c r="G9639" s="286">
        <f t="shared" si="2895"/>
        <v>0</v>
      </c>
    </row>
    <row r="9640" spans="1:7" s="229" customFormat="1" ht="24" customHeight="1" x14ac:dyDescent="0.2">
      <c r="A9640" s="224" t="str">
        <f t="shared" si="2891"/>
        <v/>
      </c>
      <c r="B9640" s="222" t="str">
        <f t="shared" si="2892"/>
        <v/>
      </c>
      <c r="C9640" s="223"/>
      <c r="D9640" s="224" t="str">
        <f t="shared" si="2893"/>
        <v/>
      </c>
      <c r="E9640" s="225"/>
      <c r="F9640" s="226">
        <f t="shared" si="2894"/>
        <v>0</v>
      </c>
      <c r="G9640" s="286">
        <f t="shared" si="2895"/>
        <v>0</v>
      </c>
    </row>
    <row r="9641" spans="1:7" s="229" customFormat="1" ht="24" customHeight="1" x14ac:dyDescent="0.2">
      <c r="A9641" s="224" t="str">
        <f t="shared" si="2891"/>
        <v/>
      </c>
      <c r="B9641" s="222" t="str">
        <f t="shared" si="2892"/>
        <v/>
      </c>
      <c r="C9641" s="223"/>
      <c r="D9641" s="224" t="str">
        <f t="shared" si="2893"/>
        <v/>
      </c>
      <c r="E9641" s="225"/>
      <c r="F9641" s="226">
        <f t="shared" si="2894"/>
        <v>0</v>
      </c>
      <c r="G9641" s="286">
        <f t="shared" si="2895"/>
        <v>0</v>
      </c>
    </row>
    <row r="9642" spans="1:7" s="229" customFormat="1" ht="24" customHeight="1" x14ac:dyDescent="0.2">
      <c r="A9642" s="224" t="str">
        <f t="shared" si="2891"/>
        <v/>
      </c>
      <c r="B9642" s="222" t="str">
        <f t="shared" si="2892"/>
        <v/>
      </c>
      <c r="C9642" s="223"/>
      <c r="D9642" s="224" t="str">
        <f t="shared" si="2893"/>
        <v/>
      </c>
      <c r="E9642" s="225"/>
      <c r="F9642" s="226">
        <f t="shared" si="2894"/>
        <v>0</v>
      </c>
      <c r="G9642" s="286">
        <f t="shared" si="2895"/>
        <v>0</v>
      </c>
    </row>
    <row r="9643" spans="1:7" s="229" customFormat="1" ht="24" customHeight="1" x14ac:dyDescent="0.2">
      <c r="A9643" s="224" t="str">
        <f t="shared" si="2891"/>
        <v/>
      </c>
      <c r="B9643" s="222" t="str">
        <f t="shared" si="2892"/>
        <v/>
      </c>
      <c r="C9643" s="223"/>
      <c r="D9643" s="224" t="str">
        <f t="shared" si="2893"/>
        <v/>
      </c>
      <c r="E9643" s="225"/>
      <c r="F9643" s="226">
        <f t="shared" si="2894"/>
        <v>0</v>
      </c>
      <c r="G9643" s="286">
        <f t="shared" si="2895"/>
        <v>0</v>
      </c>
    </row>
    <row r="9644" spans="1:7" s="229" customFormat="1" ht="24" customHeight="1" x14ac:dyDescent="0.2">
      <c r="A9644" s="224" t="str">
        <f t="shared" si="2891"/>
        <v/>
      </c>
      <c r="B9644" s="222" t="str">
        <f t="shared" si="2892"/>
        <v/>
      </c>
      <c r="C9644" s="223"/>
      <c r="D9644" s="224" t="str">
        <f t="shared" si="2893"/>
        <v/>
      </c>
      <c r="E9644" s="225"/>
      <c r="F9644" s="226">
        <f t="shared" si="2894"/>
        <v>0</v>
      </c>
      <c r="G9644" s="286">
        <f t="shared" si="2895"/>
        <v>0</v>
      </c>
    </row>
    <row r="9645" spans="1:7" s="229" customFormat="1" ht="24" customHeight="1" x14ac:dyDescent="0.2">
      <c r="A9645" s="224" t="str">
        <f t="shared" si="2891"/>
        <v/>
      </c>
      <c r="B9645" s="222" t="str">
        <f t="shared" si="2892"/>
        <v/>
      </c>
      <c r="C9645" s="223"/>
      <c r="D9645" s="224" t="str">
        <f t="shared" si="2893"/>
        <v/>
      </c>
      <c r="E9645" s="225"/>
      <c r="F9645" s="226">
        <f t="shared" si="2894"/>
        <v>0</v>
      </c>
      <c r="G9645" s="286">
        <f t="shared" si="2895"/>
        <v>0</v>
      </c>
    </row>
    <row r="9646" spans="1:7" s="229" customFormat="1" ht="24" customHeight="1" x14ac:dyDescent="0.2">
      <c r="A9646" s="224" t="str">
        <f t="shared" si="2891"/>
        <v/>
      </c>
      <c r="B9646" s="222" t="str">
        <f t="shared" si="2892"/>
        <v/>
      </c>
      <c r="C9646" s="223"/>
      <c r="D9646" s="224" t="str">
        <f t="shared" si="2893"/>
        <v/>
      </c>
      <c r="E9646" s="225"/>
      <c r="F9646" s="226">
        <f t="shared" si="2894"/>
        <v>0</v>
      </c>
      <c r="G9646" s="286">
        <f t="shared" si="2895"/>
        <v>0</v>
      </c>
    </row>
    <row r="9647" spans="1:7" ht="24" customHeight="1" x14ac:dyDescent="0.2">
      <c r="A9647" s="290"/>
      <c r="B9647" s="97"/>
      <c r="D9647" s="97"/>
      <c r="E9647" s="98"/>
      <c r="F9647" s="273" t="s">
        <v>33</v>
      </c>
      <c r="G9647" s="288">
        <f>SUBTOTAL(9,G9638:G9646)</f>
        <v>0</v>
      </c>
    </row>
    <row r="9648" spans="1:7" ht="24" customHeight="1" x14ac:dyDescent="0.2">
      <c r="A9648" s="291"/>
      <c r="B9648" s="97"/>
      <c r="D9648" s="97"/>
      <c r="E9648" s="98"/>
      <c r="G9648" s="289"/>
    </row>
    <row r="9649" spans="1:123" ht="24" customHeight="1" x14ac:dyDescent="0.2">
      <c r="A9649" s="292" t="str">
        <f>B9607</f>
        <v/>
      </c>
      <c r="B9649" s="293" t="str">
        <f>C9607</f>
        <v/>
      </c>
      <c r="C9649" s="104"/>
      <c r="D9649" s="104" t="s">
        <v>34</v>
      </c>
      <c r="E9649" s="105"/>
      <c r="F9649" s="295" t="s">
        <v>35</v>
      </c>
      <c r="G9649" s="294">
        <f>SUBTOTAL(9,G9612:G9648)</f>
        <v>0</v>
      </c>
    </row>
    <row r="9651" spans="1:123" ht="24" customHeight="1" x14ac:dyDescent="0.2">
      <c r="A9651" s="274" t="s">
        <v>37</v>
      </c>
      <c r="B9651" s="275"/>
      <c r="C9651" s="275"/>
      <c r="D9651" s="275"/>
      <c r="E9651" s="275"/>
      <c r="F9651" s="275"/>
      <c r="G9651" s="276"/>
    </row>
    <row r="9652" spans="1:123" ht="24" customHeight="1" x14ac:dyDescent="0.2">
      <c r="A9652" s="277" t="s">
        <v>602</v>
      </c>
      <c r="B9652" s="93" t="str">
        <f>Comitente</f>
        <v>DIRECCION PROVINCIAL DE ESPACIOS VERDES</v>
      </c>
      <c r="C9652" s="89"/>
      <c r="D9652" s="94"/>
      <c r="E9652" s="94"/>
      <c r="F9652" s="95"/>
      <c r="G9652" s="278"/>
    </row>
    <row r="9653" spans="1:123" ht="24" customHeight="1" x14ac:dyDescent="0.2">
      <c r="A9653" s="277" t="s">
        <v>603</v>
      </c>
      <c r="B9653" s="93">
        <f>Contratista</f>
        <v>0</v>
      </c>
      <c r="C9653" s="90"/>
      <c r="D9653" s="90"/>
      <c r="E9653" s="90"/>
      <c r="F9653" s="96"/>
      <c r="G9653" s="279"/>
    </row>
    <row r="9654" spans="1:123" ht="24" customHeight="1" x14ac:dyDescent="0.2">
      <c r="A9654" s="277" t="s">
        <v>24</v>
      </c>
      <c r="B9654" s="93" t="str">
        <f>Obra</f>
        <v>MANTENIMIENTO DEL ÁREA VERDE Y SISITEMA DE RIEGO DEL 
PARQUE BELGRANO E INFINITO POR DESCUBRIR - RENGLON 3</v>
      </c>
      <c r="C9654" s="90"/>
      <c r="D9654" s="90"/>
      <c r="E9654" s="90"/>
      <c r="F9654" s="96" t="s">
        <v>38</v>
      </c>
      <c r="G9654" s="280">
        <f>Fecha_Base</f>
        <v>44908</v>
      </c>
    </row>
    <row r="9655" spans="1:123" ht="24" customHeight="1" x14ac:dyDescent="0.2">
      <c r="A9655" s="281" t="s">
        <v>601</v>
      </c>
      <c r="B9655" s="91" t="str">
        <f>Ubicación</f>
        <v>CAPITAL</v>
      </c>
      <c r="C9655" s="91"/>
      <c r="D9655" s="97"/>
      <c r="E9655" s="98"/>
      <c r="G9655" s="282"/>
    </row>
    <row r="9656" spans="1:123" ht="24" customHeight="1" x14ac:dyDescent="0.2">
      <c r="A9656" s="281" t="s">
        <v>39</v>
      </c>
      <c r="B9656" s="100" t="str">
        <f>IFERROR(VALUE(LEFT(B9657,FIND(".",B9657)-1)),"")</f>
        <v/>
      </c>
      <c r="C9656" s="92" t="str">
        <f>IFERROR(VLOOKUP(B9656,Tabla_CyP,2,FALSE),"")</f>
        <v/>
      </c>
      <c r="E9656" s="98"/>
      <c r="G9656" s="282"/>
    </row>
    <row r="9657" spans="1:123" ht="24" customHeight="1" x14ac:dyDescent="0.2">
      <c r="A9657" s="281" t="s">
        <v>25</v>
      </c>
      <c r="B9657" s="101" t="str">
        <f>IFERROR(VLOOKUP(COUNTIF($A$1:A9657,"ANALISIS DE PRECIOS"),Tabla_NumeroItem,2,FALSE),"")</f>
        <v/>
      </c>
      <c r="C9657" s="92" t="str">
        <f>IFERROR(VLOOKUP(B9657,Tabla_CyP,2,FALSE),"")</f>
        <v/>
      </c>
      <c r="D9657" s="97"/>
      <c r="E9657" s="98"/>
      <c r="F9657" s="96" t="s">
        <v>26</v>
      </c>
      <c r="G9657" s="283" t="str">
        <f>IFERROR(VLOOKUP(B9657,Tabla_CyP,4,FALSE),"")</f>
        <v/>
      </c>
    </row>
    <row r="9658" spans="1:123" ht="24" customHeight="1" x14ac:dyDescent="0.2">
      <c r="A9658" s="281"/>
      <c r="B9658" s="91"/>
      <c r="D9658" s="97"/>
      <c r="E9658" s="98"/>
      <c r="G9658" s="282"/>
    </row>
    <row r="9659" spans="1:123" ht="24" customHeight="1" x14ac:dyDescent="0.2">
      <c r="A9659" s="331" t="s">
        <v>507</v>
      </c>
      <c r="B9659" s="332"/>
      <c r="C9659" s="333" t="s">
        <v>0</v>
      </c>
      <c r="D9659" s="333" t="s">
        <v>27</v>
      </c>
      <c r="E9659" s="335" t="s">
        <v>28</v>
      </c>
      <c r="F9659" s="337" t="s">
        <v>29</v>
      </c>
      <c r="G9659" s="337" t="s">
        <v>30</v>
      </c>
    </row>
    <row r="9660" spans="1:123" s="97" customFormat="1" ht="24" customHeight="1" x14ac:dyDescent="0.2">
      <c r="A9660" s="102" t="s">
        <v>508</v>
      </c>
      <c r="B9660" s="102" t="s">
        <v>509</v>
      </c>
      <c r="C9660" s="334"/>
      <c r="D9660" s="334"/>
      <c r="E9660" s="336"/>
      <c r="F9660" s="338"/>
      <c r="G9660" s="338"/>
      <c r="H9660" s="230"/>
      <c r="I9660" s="230"/>
      <c r="J9660" s="230"/>
      <c r="K9660" s="230"/>
      <c r="L9660" s="230"/>
      <c r="M9660" s="230"/>
      <c r="N9660" s="230"/>
      <c r="O9660" s="230"/>
      <c r="P9660" s="230"/>
      <c r="Q9660" s="230"/>
      <c r="R9660" s="230"/>
      <c r="S9660" s="230"/>
      <c r="T9660" s="230"/>
      <c r="U9660" s="230"/>
      <c r="V9660" s="230"/>
      <c r="W9660" s="230"/>
      <c r="X9660" s="230"/>
      <c r="Y9660" s="230"/>
      <c r="Z9660" s="230"/>
      <c r="AA9660" s="230"/>
      <c r="AB9660" s="230"/>
      <c r="AC9660" s="230"/>
      <c r="AD9660" s="230"/>
      <c r="AE9660" s="230"/>
      <c r="AF9660" s="230"/>
      <c r="AG9660" s="230"/>
      <c r="AH9660" s="230"/>
      <c r="AI9660" s="230"/>
      <c r="AJ9660" s="230"/>
      <c r="AK9660" s="230"/>
      <c r="AL9660" s="230"/>
      <c r="AM9660" s="230"/>
      <c r="AN9660" s="230"/>
      <c r="AO9660" s="230"/>
      <c r="AP9660" s="230"/>
      <c r="AQ9660" s="230"/>
      <c r="AR9660" s="230"/>
      <c r="AS9660" s="230"/>
      <c r="AT9660" s="230"/>
      <c r="AU9660" s="230"/>
      <c r="AV9660" s="230"/>
      <c r="AW9660" s="230"/>
      <c r="AX9660" s="230"/>
      <c r="AY9660" s="230"/>
      <c r="AZ9660" s="230"/>
      <c r="BA9660" s="230"/>
      <c r="BB9660" s="230"/>
      <c r="BC9660" s="230"/>
      <c r="BD9660" s="230"/>
      <c r="BE9660" s="230"/>
      <c r="BF9660" s="230"/>
      <c r="BG9660" s="230"/>
      <c r="BH9660" s="230"/>
      <c r="BI9660" s="230"/>
      <c r="BJ9660" s="230"/>
      <c r="BK9660" s="230"/>
      <c r="BL9660" s="230"/>
      <c r="BM9660" s="230"/>
      <c r="BN9660" s="230"/>
      <c r="BO9660" s="230"/>
      <c r="BP9660" s="230"/>
      <c r="BQ9660" s="230"/>
      <c r="BR9660" s="230"/>
      <c r="BS9660" s="230"/>
      <c r="BT9660" s="230"/>
      <c r="BU9660" s="230"/>
      <c r="BV9660" s="230"/>
      <c r="BW9660" s="230"/>
      <c r="BX9660" s="230"/>
      <c r="BY9660" s="230"/>
      <c r="BZ9660" s="230"/>
      <c r="CA9660" s="230"/>
      <c r="CB9660" s="230"/>
      <c r="CC9660" s="230"/>
      <c r="CD9660" s="230"/>
      <c r="CE9660" s="230"/>
      <c r="CF9660" s="230"/>
      <c r="CG9660" s="230"/>
      <c r="CH9660" s="230"/>
      <c r="CI9660" s="230"/>
      <c r="CJ9660" s="230"/>
      <c r="CK9660" s="230"/>
      <c r="CL9660" s="230"/>
      <c r="CM9660" s="230"/>
      <c r="CN9660" s="230"/>
      <c r="CO9660" s="230"/>
      <c r="CP9660" s="230"/>
      <c r="CQ9660" s="230"/>
      <c r="CR9660" s="230"/>
      <c r="CS9660" s="230"/>
      <c r="CT9660" s="230"/>
      <c r="CU9660" s="230"/>
      <c r="CV9660" s="230"/>
      <c r="CW9660" s="230"/>
      <c r="CX9660" s="230"/>
      <c r="CY9660" s="230"/>
      <c r="CZ9660" s="230"/>
      <c r="DA9660" s="230"/>
      <c r="DB9660" s="230"/>
      <c r="DC9660" s="230"/>
      <c r="DD9660" s="230"/>
      <c r="DE9660" s="230"/>
      <c r="DF9660" s="230"/>
      <c r="DG9660" s="230"/>
      <c r="DH9660" s="230"/>
      <c r="DI9660" s="230"/>
      <c r="DJ9660" s="230"/>
      <c r="DK9660" s="230"/>
      <c r="DL9660" s="230"/>
      <c r="DM9660" s="230"/>
      <c r="DN9660" s="230"/>
      <c r="DO9660" s="230"/>
      <c r="DP9660" s="230"/>
      <c r="DQ9660" s="230"/>
      <c r="DR9660" s="230"/>
      <c r="DS9660" s="230"/>
    </row>
    <row r="9661" spans="1:123" ht="24" customHeight="1" x14ac:dyDescent="0.2">
      <c r="A9661" s="284"/>
      <c r="B9661" s="103"/>
      <c r="C9661" s="143" t="s">
        <v>604</v>
      </c>
      <c r="D9661" s="104"/>
      <c r="E9661" s="105"/>
      <c r="F9661" s="106"/>
      <c r="G9661" s="285"/>
    </row>
    <row r="9662" spans="1:123" s="229" customFormat="1" ht="24" customHeight="1" x14ac:dyDescent="0.2">
      <c r="A9662" s="224" t="str">
        <f t="shared" ref="A9662:A9675" si="2896">IFERROR(VLOOKUP(C9662,Tabla_Insumos,4,FALSE),"")</f>
        <v/>
      </c>
      <c r="B9662" s="222" t="str">
        <f>IFERROR(VLOOKUP(C9662,Tabla_Insumos,5,FALSE),"")</f>
        <v/>
      </c>
      <c r="C9662" s="223"/>
      <c r="D9662" s="224" t="str">
        <f t="shared" ref="D9662:D9675" si="2897">IFERROR(VLOOKUP(C9662,Tabla_Insumos,2,FALSE),"")</f>
        <v/>
      </c>
      <c r="E9662" s="225"/>
      <c r="F9662" s="226">
        <f t="shared" ref="F9662:F9675" si="2898">IFERROR(VLOOKUP(C9662,Tabla_Insumos,3,FALSE),0)</f>
        <v>0</v>
      </c>
      <c r="G9662" s="286">
        <f>ROUND(E9662*F9662,2)</f>
        <v>0</v>
      </c>
    </row>
    <row r="9663" spans="1:123" s="229" customFormat="1" ht="24" customHeight="1" x14ac:dyDescent="0.2">
      <c r="A9663" s="224" t="str">
        <f t="shared" si="2896"/>
        <v/>
      </c>
      <c r="B9663" s="222" t="str">
        <f t="shared" ref="B9663:B9675" si="2899">IFERROR(VLOOKUP(C9663,Tabla_Insumos,5,FALSE),"")</f>
        <v/>
      </c>
      <c r="C9663" s="223"/>
      <c r="D9663" s="224" t="str">
        <f t="shared" si="2897"/>
        <v/>
      </c>
      <c r="E9663" s="225"/>
      <c r="F9663" s="226">
        <f t="shared" si="2898"/>
        <v>0</v>
      </c>
      <c r="G9663" s="286">
        <f t="shared" ref="G9663:G9675" si="2900">ROUND(E9663*F9663,2)</f>
        <v>0</v>
      </c>
    </row>
    <row r="9664" spans="1:123" s="229" customFormat="1" ht="24" customHeight="1" x14ac:dyDescent="0.2">
      <c r="A9664" s="224" t="str">
        <f t="shared" si="2896"/>
        <v/>
      </c>
      <c r="B9664" s="222" t="str">
        <f t="shared" si="2899"/>
        <v/>
      </c>
      <c r="C9664" s="223"/>
      <c r="D9664" s="224" t="str">
        <f t="shared" si="2897"/>
        <v/>
      </c>
      <c r="E9664" s="225"/>
      <c r="F9664" s="226">
        <f t="shared" si="2898"/>
        <v>0</v>
      </c>
      <c r="G9664" s="286">
        <f t="shared" si="2900"/>
        <v>0</v>
      </c>
    </row>
    <row r="9665" spans="1:7" s="229" customFormat="1" ht="24" customHeight="1" x14ac:dyDescent="0.2">
      <c r="A9665" s="224" t="str">
        <f t="shared" si="2896"/>
        <v/>
      </c>
      <c r="B9665" s="222" t="str">
        <f t="shared" si="2899"/>
        <v/>
      </c>
      <c r="C9665" s="223"/>
      <c r="D9665" s="224" t="str">
        <f t="shared" si="2897"/>
        <v/>
      </c>
      <c r="E9665" s="225"/>
      <c r="F9665" s="226">
        <f t="shared" si="2898"/>
        <v>0</v>
      </c>
      <c r="G9665" s="286">
        <f t="shared" si="2900"/>
        <v>0</v>
      </c>
    </row>
    <row r="9666" spans="1:7" s="229" customFormat="1" ht="24" customHeight="1" x14ac:dyDescent="0.2">
      <c r="A9666" s="224" t="str">
        <f t="shared" si="2896"/>
        <v/>
      </c>
      <c r="B9666" s="222" t="str">
        <f t="shared" si="2899"/>
        <v/>
      </c>
      <c r="C9666" s="223"/>
      <c r="D9666" s="224" t="str">
        <f t="shared" si="2897"/>
        <v/>
      </c>
      <c r="E9666" s="225"/>
      <c r="F9666" s="226">
        <f t="shared" si="2898"/>
        <v>0</v>
      </c>
      <c r="G9666" s="286">
        <f t="shared" si="2900"/>
        <v>0</v>
      </c>
    </row>
    <row r="9667" spans="1:7" s="229" customFormat="1" ht="24" customHeight="1" x14ac:dyDescent="0.2">
      <c r="A9667" s="224" t="str">
        <f t="shared" si="2896"/>
        <v/>
      </c>
      <c r="B9667" s="222" t="str">
        <f t="shared" si="2899"/>
        <v/>
      </c>
      <c r="C9667" s="223"/>
      <c r="D9667" s="224" t="str">
        <f t="shared" si="2897"/>
        <v/>
      </c>
      <c r="E9667" s="225"/>
      <c r="F9667" s="226">
        <f t="shared" si="2898"/>
        <v>0</v>
      </c>
      <c r="G9667" s="286">
        <f t="shared" si="2900"/>
        <v>0</v>
      </c>
    </row>
    <row r="9668" spans="1:7" s="229" customFormat="1" ht="24" customHeight="1" x14ac:dyDescent="0.2">
      <c r="A9668" s="224" t="str">
        <f t="shared" si="2896"/>
        <v/>
      </c>
      <c r="B9668" s="222" t="str">
        <f t="shared" si="2899"/>
        <v/>
      </c>
      <c r="C9668" s="223"/>
      <c r="D9668" s="224" t="str">
        <f t="shared" si="2897"/>
        <v/>
      </c>
      <c r="E9668" s="225"/>
      <c r="F9668" s="226">
        <f t="shared" si="2898"/>
        <v>0</v>
      </c>
      <c r="G9668" s="286">
        <f t="shared" si="2900"/>
        <v>0</v>
      </c>
    </row>
    <row r="9669" spans="1:7" s="229" customFormat="1" ht="24" customHeight="1" x14ac:dyDescent="0.2">
      <c r="A9669" s="224" t="str">
        <f t="shared" si="2896"/>
        <v/>
      </c>
      <c r="B9669" s="222" t="str">
        <f t="shared" si="2899"/>
        <v/>
      </c>
      <c r="C9669" s="223"/>
      <c r="D9669" s="224" t="str">
        <f t="shared" si="2897"/>
        <v/>
      </c>
      <c r="E9669" s="225"/>
      <c r="F9669" s="226">
        <f t="shared" si="2898"/>
        <v>0</v>
      </c>
      <c r="G9669" s="286">
        <f t="shared" si="2900"/>
        <v>0</v>
      </c>
    </row>
    <row r="9670" spans="1:7" s="229" customFormat="1" ht="24" customHeight="1" x14ac:dyDescent="0.2">
      <c r="A9670" s="224" t="str">
        <f t="shared" si="2896"/>
        <v/>
      </c>
      <c r="B9670" s="222" t="str">
        <f t="shared" si="2899"/>
        <v/>
      </c>
      <c r="C9670" s="223"/>
      <c r="D9670" s="224" t="str">
        <f t="shared" si="2897"/>
        <v/>
      </c>
      <c r="E9670" s="225"/>
      <c r="F9670" s="226">
        <f t="shared" si="2898"/>
        <v>0</v>
      </c>
      <c r="G9670" s="286">
        <f t="shared" si="2900"/>
        <v>0</v>
      </c>
    </row>
    <row r="9671" spans="1:7" s="229" customFormat="1" ht="24" customHeight="1" x14ac:dyDescent="0.2">
      <c r="A9671" s="224" t="str">
        <f t="shared" si="2896"/>
        <v/>
      </c>
      <c r="B9671" s="222" t="str">
        <f t="shared" si="2899"/>
        <v/>
      </c>
      <c r="C9671" s="223"/>
      <c r="D9671" s="224" t="str">
        <f t="shared" si="2897"/>
        <v/>
      </c>
      <c r="E9671" s="225"/>
      <c r="F9671" s="226">
        <f t="shared" si="2898"/>
        <v>0</v>
      </c>
      <c r="G9671" s="286">
        <f t="shared" si="2900"/>
        <v>0</v>
      </c>
    </row>
    <row r="9672" spans="1:7" s="229" customFormat="1" ht="24" customHeight="1" x14ac:dyDescent="0.2">
      <c r="A9672" s="224" t="str">
        <f t="shared" si="2896"/>
        <v/>
      </c>
      <c r="B9672" s="222" t="str">
        <f t="shared" si="2899"/>
        <v/>
      </c>
      <c r="C9672" s="223"/>
      <c r="D9672" s="224" t="str">
        <f t="shared" si="2897"/>
        <v/>
      </c>
      <c r="E9672" s="225"/>
      <c r="F9672" s="226">
        <f t="shared" si="2898"/>
        <v>0</v>
      </c>
      <c r="G9672" s="286">
        <f t="shared" si="2900"/>
        <v>0</v>
      </c>
    </row>
    <row r="9673" spans="1:7" s="229" customFormat="1" ht="24" customHeight="1" x14ac:dyDescent="0.2">
      <c r="A9673" s="224" t="str">
        <f t="shared" si="2896"/>
        <v/>
      </c>
      <c r="B9673" s="222" t="str">
        <f t="shared" si="2899"/>
        <v/>
      </c>
      <c r="C9673" s="223"/>
      <c r="D9673" s="224" t="str">
        <f t="shared" si="2897"/>
        <v/>
      </c>
      <c r="E9673" s="225"/>
      <c r="F9673" s="226">
        <f t="shared" si="2898"/>
        <v>0</v>
      </c>
      <c r="G9673" s="286">
        <f t="shared" si="2900"/>
        <v>0</v>
      </c>
    </row>
    <row r="9674" spans="1:7" s="229" customFormat="1" ht="24" customHeight="1" x14ac:dyDescent="0.2">
      <c r="A9674" s="224" t="str">
        <f t="shared" si="2896"/>
        <v/>
      </c>
      <c r="B9674" s="222" t="str">
        <f t="shared" si="2899"/>
        <v/>
      </c>
      <c r="C9674" s="223"/>
      <c r="D9674" s="224" t="str">
        <f t="shared" si="2897"/>
        <v/>
      </c>
      <c r="E9674" s="225"/>
      <c r="F9674" s="226">
        <f t="shared" si="2898"/>
        <v>0</v>
      </c>
      <c r="G9674" s="286">
        <f t="shared" si="2900"/>
        <v>0</v>
      </c>
    </row>
    <row r="9675" spans="1:7" s="229" customFormat="1" ht="24" customHeight="1" x14ac:dyDescent="0.2">
      <c r="A9675" s="224" t="str">
        <f t="shared" si="2896"/>
        <v/>
      </c>
      <c r="B9675" s="222" t="str">
        <f t="shared" si="2899"/>
        <v/>
      </c>
      <c r="C9675" s="223"/>
      <c r="D9675" s="224" t="str">
        <f t="shared" si="2897"/>
        <v/>
      </c>
      <c r="E9675" s="225"/>
      <c r="F9675" s="227">
        <f t="shared" si="2898"/>
        <v>0</v>
      </c>
      <c r="G9675" s="286">
        <f t="shared" si="2900"/>
        <v>0</v>
      </c>
    </row>
    <row r="9676" spans="1:7" ht="24" customHeight="1" x14ac:dyDescent="0.2">
      <c r="A9676" s="287"/>
      <c r="D9676" s="97"/>
      <c r="E9676" s="98"/>
      <c r="F9676" s="273" t="s">
        <v>31</v>
      </c>
      <c r="G9676" s="288">
        <f>SUBTOTAL(9,G9662:G9675)</f>
        <v>0</v>
      </c>
    </row>
    <row r="9677" spans="1:7" ht="24" customHeight="1" x14ac:dyDescent="0.2">
      <c r="A9677" s="287"/>
      <c r="C9677" s="107" t="s">
        <v>605</v>
      </c>
      <c r="D9677" s="97"/>
      <c r="E9677" s="98"/>
      <c r="G9677" s="289"/>
    </row>
    <row r="9678" spans="1:7" s="229" customFormat="1" ht="24" customHeight="1" x14ac:dyDescent="0.2">
      <c r="A9678" s="224" t="str">
        <f t="shared" ref="A9678:A9685" si="2901">IFERROR(VLOOKUP(C9678,Tabla_Insumos,4,FALSE),"")</f>
        <v/>
      </c>
      <c r="B9678" s="222">
        <f t="shared" ref="B9678:B9685" si="2902">IFERROR(VLOOKUP(A9678,Tabla_Indices,5,FALSE),"")</f>
        <v>0</v>
      </c>
      <c r="C9678" s="223"/>
      <c r="D9678" s="224" t="str">
        <f t="shared" ref="D9678:D9685" si="2903">IFERROR(VLOOKUP(C9678,Tabla_Insumos,2,FALSE),"")</f>
        <v/>
      </c>
      <c r="E9678" s="225"/>
      <c r="F9678" s="228">
        <f t="shared" ref="F9678:F9685" si="2904">IFERROR(VLOOKUP(C9678,Tabla_Insumos,3,FALSE),0)</f>
        <v>0</v>
      </c>
      <c r="G9678" s="286">
        <f>ROUND(E9678*F9678,2)</f>
        <v>0</v>
      </c>
    </row>
    <row r="9679" spans="1:7" s="229" customFormat="1" ht="24" customHeight="1" x14ac:dyDescent="0.2">
      <c r="A9679" s="224" t="str">
        <f t="shared" si="2901"/>
        <v/>
      </c>
      <c r="B9679" s="222">
        <f t="shared" si="2902"/>
        <v>0</v>
      </c>
      <c r="C9679" s="223"/>
      <c r="D9679" s="224" t="str">
        <f t="shared" si="2903"/>
        <v/>
      </c>
      <c r="E9679" s="225"/>
      <c r="F9679" s="228">
        <f t="shared" si="2904"/>
        <v>0</v>
      </c>
      <c r="G9679" s="286">
        <f>ROUND(E9679*F9679,2)</f>
        <v>0</v>
      </c>
    </row>
    <row r="9680" spans="1:7" s="229" customFormat="1" ht="24" customHeight="1" x14ac:dyDescent="0.2">
      <c r="A9680" s="224" t="str">
        <f t="shared" si="2901"/>
        <v/>
      </c>
      <c r="B9680" s="222">
        <f t="shared" si="2902"/>
        <v>0</v>
      </c>
      <c r="C9680" s="223"/>
      <c r="D9680" s="224" t="str">
        <f t="shared" si="2903"/>
        <v/>
      </c>
      <c r="E9680" s="225"/>
      <c r="F9680" s="228">
        <f t="shared" si="2904"/>
        <v>0</v>
      </c>
      <c r="G9680" s="286">
        <f t="shared" ref="G9680:G9685" si="2905">ROUND(E9680*F9680,2)</f>
        <v>0</v>
      </c>
    </row>
    <row r="9681" spans="1:7" s="229" customFormat="1" ht="24" customHeight="1" x14ac:dyDescent="0.2">
      <c r="A9681" s="224" t="str">
        <f t="shared" si="2901"/>
        <v/>
      </c>
      <c r="B9681" s="222">
        <f t="shared" si="2902"/>
        <v>0</v>
      </c>
      <c r="C9681" s="223"/>
      <c r="D9681" s="224" t="str">
        <f t="shared" si="2903"/>
        <v/>
      </c>
      <c r="E9681" s="225"/>
      <c r="F9681" s="228">
        <f t="shared" si="2904"/>
        <v>0</v>
      </c>
      <c r="G9681" s="286">
        <f t="shared" si="2905"/>
        <v>0</v>
      </c>
    </row>
    <row r="9682" spans="1:7" s="229" customFormat="1" ht="24" customHeight="1" x14ac:dyDescent="0.2">
      <c r="A9682" s="224" t="str">
        <f t="shared" si="2901"/>
        <v/>
      </c>
      <c r="B9682" s="222">
        <f t="shared" si="2902"/>
        <v>0</v>
      </c>
      <c r="C9682" s="223"/>
      <c r="D9682" s="224" t="str">
        <f t="shared" si="2903"/>
        <v/>
      </c>
      <c r="E9682" s="225"/>
      <c r="F9682" s="226">
        <f t="shared" si="2904"/>
        <v>0</v>
      </c>
      <c r="G9682" s="286">
        <f t="shared" si="2905"/>
        <v>0</v>
      </c>
    </row>
    <row r="9683" spans="1:7" s="229" customFormat="1" ht="24" customHeight="1" x14ac:dyDescent="0.2">
      <c r="A9683" s="224" t="str">
        <f t="shared" si="2901"/>
        <v/>
      </c>
      <c r="B9683" s="222">
        <f t="shared" si="2902"/>
        <v>0</v>
      </c>
      <c r="C9683" s="223"/>
      <c r="D9683" s="224" t="str">
        <f t="shared" si="2903"/>
        <v/>
      </c>
      <c r="E9683" s="225"/>
      <c r="F9683" s="226">
        <f t="shared" si="2904"/>
        <v>0</v>
      </c>
      <c r="G9683" s="286">
        <f t="shared" si="2905"/>
        <v>0</v>
      </c>
    </row>
    <row r="9684" spans="1:7" s="229" customFormat="1" ht="24" customHeight="1" x14ac:dyDescent="0.2">
      <c r="A9684" s="224" t="str">
        <f t="shared" si="2901"/>
        <v/>
      </c>
      <c r="B9684" s="222">
        <f t="shared" si="2902"/>
        <v>0</v>
      </c>
      <c r="C9684" s="223"/>
      <c r="D9684" s="224" t="str">
        <f t="shared" si="2903"/>
        <v/>
      </c>
      <c r="E9684" s="225"/>
      <c r="F9684" s="226">
        <f t="shared" si="2904"/>
        <v>0</v>
      </c>
      <c r="G9684" s="286">
        <f t="shared" si="2905"/>
        <v>0</v>
      </c>
    </row>
    <row r="9685" spans="1:7" s="229" customFormat="1" ht="24" customHeight="1" x14ac:dyDescent="0.2">
      <c r="A9685" s="224" t="str">
        <f t="shared" si="2901"/>
        <v/>
      </c>
      <c r="B9685" s="222">
        <f t="shared" si="2902"/>
        <v>0</v>
      </c>
      <c r="C9685" s="223"/>
      <c r="D9685" s="224" t="str">
        <f t="shared" si="2903"/>
        <v/>
      </c>
      <c r="E9685" s="225"/>
      <c r="F9685" s="226">
        <f t="shared" si="2904"/>
        <v>0</v>
      </c>
      <c r="G9685" s="286">
        <f t="shared" si="2905"/>
        <v>0</v>
      </c>
    </row>
    <row r="9686" spans="1:7" ht="24" customHeight="1" x14ac:dyDescent="0.2">
      <c r="A9686" s="287"/>
      <c r="D9686" s="97"/>
      <c r="E9686" s="98"/>
      <c r="F9686" s="273" t="s">
        <v>32</v>
      </c>
      <c r="G9686" s="288">
        <f>SUBTOTAL(9,G9678:G9685)</f>
        <v>0</v>
      </c>
    </row>
    <row r="9687" spans="1:7" ht="24" customHeight="1" x14ac:dyDescent="0.2">
      <c r="A9687" s="287"/>
      <c r="C9687" s="107" t="s">
        <v>606</v>
      </c>
      <c r="D9687" s="97"/>
      <c r="E9687" s="98"/>
      <c r="G9687" s="289"/>
    </row>
    <row r="9688" spans="1:7" s="229" customFormat="1" ht="24" customHeight="1" x14ac:dyDescent="0.2">
      <c r="A9688" s="224" t="str">
        <f t="shared" ref="A9688:A9696" si="2906">IFERROR(VLOOKUP(C9688,Tabla_Insumos,4,FALSE),"")</f>
        <v/>
      </c>
      <c r="B9688" s="222" t="str">
        <f t="shared" ref="B9688:B9696" si="2907">IFERROR(VLOOKUP(C9688,Tabla_Insumos,5,FALSE),"")</f>
        <v/>
      </c>
      <c r="C9688" s="223"/>
      <c r="D9688" s="224" t="str">
        <f t="shared" ref="D9688:D9696" si="2908">IFERROR(VLOOKUP(C9688,Tabla_Insumos,2,FALSE),"")</f>
        <v/>
      </c>
      <c r="E9688" s="225"/>
      <c r="F9688" s="226">
        <f t="shared" ref="F9688:F9696" si="2909">IFERROR(VLOOKUP(C9688,Tabla_Insumos,3,FALSE),0)</f>
        <v>0</v>
      </c>
      <c r="G9688" s="286">
        <f t="shared" ref="G9688:G9696" si="2910">ROUND(E9688*F9688,2)</f>
        <v>0</v>
      </c>
    </row>
    <row r="9689" spans="1:7" s="229" customFormat="1" ht="24" customHeight="1" x14ac:dyDescent="0.2">
      <c r="A9689" s="224" t="str">
        <f t="shared" si="2906"/>
        <v/>
      </c>
      <c r="B9689" s="222" t="str">
        <f t="shared" si="2907"/>
        <v/>
      </c>
      <c r="C9689" s="223"/>
      <c r="D9689" s="224" t="str">
        <f t="shared" si="2908"/>
        <v/>
      </c>
      <c r="E9689" s="225"/>
      <c r="F9689" s="226">
        <f t="shared" si="2909"/>
        <v>0</v>
      </c>
      <c r="G9689" s="286">
        <f t="shared" si="2910"/>
        <v>0</v>
      </c>
    </row>
    <row r="9690" spans="1:7" s="229" customFormat="1" ht="24" customHeight="1" x14ac:dyDescent="0.2">
      <c r="A9690" s="224" t="str">
        <f t="shared" si="2906"/>
        <v/>
      </c>
      <c r="B9690" s="222" t="str">
        <f t="shared" si="2907"/>
        <v/>
      </c>
      <c r="C9690" s="223"/>
      <c r="D9690" s="224" t="str">
        <f t="shared" si="2908"/>
        <v/>
      </c>
      <c r="E9690" s="225"/>
      <c r="F9690" s="226">
        <f t="shared" si="2909"/>
        <v>0</v>
      </c>
      <c r="G9690" s="286">
        <f t="shared" si="2910"/>
        <v>0</v>
      </c>
    </row>
    <row r="9691" spans="1:7" s="229" customFormat="1" ht="24" customHeight="1" x14ac:dyDescent="0.2">
      <c r="A9691" s="224" t="str">
        <f t="shared" si="2906"/>
        <v/>
      </c>
      <c r="B9691" s="222" t="str">
        <f t="shared" si="2907"/>
        <v/>
      </c>
      <c r="C9691" s="223"/>
      <c r="D9691" s="224" t="str">
        <f t="shared" si="2908"/>
        <v/>
      </c>
      <c r="E9691" s="225"/>
      <c r="F9691" s="226">
        <f t="shared" si="2909"/>
        <v>0</v>
      </c>
      <c r="G9691" s="286">
        <f t="shared" si="2910"/>
        <v>0</v>
      </c>
    </row>
    <row r="9692" spans="1:7" s="229" customFormat="1" ht="24" customHeight="1" x14ac:dyDescent="0.2">
      <c r="A9692" s="224" t="str">
        <f t="shared" si="2906"/>
        <v/>
      </c>
      <c r="B9692" s="222" t="str">
        <f t="shared" si="2907"/>
        <v/>
      </c>
      <c r="C9692" s="223"/>
      <c r="D9692" s="224" t="str">
        <f t="shared" si="2908"/>
        <v/>
      </c>
      <c r="E9692" s="225"/>
      <c r="F9692" s="226">
        <f t="shared" si="2909"/>
        <v>0</v>
      </c>
      <c r="G9692" s="286">
        <f t="shared" si="2910"/>
        <v>0</v>
      </c>
    </row>
    <row r="9693" spans="1:7" s="229" customFormat="1" ht="24" customHeight="1" x14ac:dyDescent="0.2">
      <c r="A9693" s="224" t="str">
        <f t="shared" si="2906"/>
        <v/>
      </c>
      <c r="B9693" s="222" t="str">
        <f t="shared" si="2907"/>
        <v/>
      </c>
      <c r="C9693" s="223"/>
      <c r="D9693" s="224" t="str">
        <f t="shared" si="2908"/>
        <v/>
      </c>
      <c r="E9693" s="225"/>
      <c r="F9693" s="226">
        <f t="shared" si="2909"/>
        <v>0</v>
      </c>
      <c r="G9693" s="286">
        <f t="shared" si="2910"/>
        <v>0</v>
      </c>
    </row>
    <row r="9694" spans="1:7" s="229" customFormat="1" ht="24" customHeight="1" x14ac:dyDescent="0.2">
      <c r="A9694" s="224" t="str">
        <f t="shared" si="2906"/>
        <v/>
      </c>
      <c r="B9694" s="222" t="str">
        <f t="shared" si="2907"/>
        <v/>
      </c>
      <c r="C9694" s="223"/>
      <c r="D9694" s="224" t="str">
        <f t="shared" si="2908"/>
        <v/>
      </c>
      <c r="E9694" s="225"/>
      <c r="F9694" s="226">
        <f t="shared" si="2909"/>
        <v>0</v>
      </c>
      <c r="G9694" s="286">
        <f t="shared" si="2910"/>
        <v>0</v>
      </c>
    </row>
    <row r="9695" spans="1:7" s="229" customFormat="1" ht="24" customHeight="1" x14ac:dyDescent="0.2">
      <c r="A9695" s="224" t="str">
        <f t="shared" si="2906"/>
        <v/>
      </c>
      <c r="B9695" s="222" t="str">
        <f t="shared" si="2907"/>
        <v/>
      </c>
      <c r="C9695" s="223"/>
      <c r="D9695" s="224" t="str">
        <f t="shared" si="2908"/>
        <v/>
      </c>
      <c r="E9695" s="225"/>
      <c r="F9695" s="226">
        <f t="shared" si="2909"/>
        <v>0</v>
      </c>
      <c r="G9695" s="286">
        <f t="shared" si="2910"/>
        <v>0</v>
      </c>
    </row>
    <row r="9696" spans="1:7" s="229" customFormat="1" ht="24" customHeight="1" x14ac:dyDescent="0.2">
      <c r="A9696" s="224" t="str">
        <f t="shared" si="2906"/>
        <v/>
      </c>
      <c r="B9696" s="222" t="str">
        <f t="shared" si="2907"/>
        <v/>
      </c>
      <c r="C9696" s="223"/>
      <c r="D9696" s="224" t="str">
        <f t="shared" si="2908"/>
        <v/>
      </c>
      <c r="E9696" s="225"/>
      <c r="F9696" s="226">
        <f t="shared" si="2909"/>
        <v>0</v>
      </c>
      <c r="G9696" s="286">
        <f t="shared" si="2910"/>
        <v>0</v>
      </c>
    </row>
    <row r="9697" spans="1:123" ht="24" customHeight="1" x14ac:dyDescent="0.2">
      <c r="A9697" s="290"/>
      <c r="B9697" s="97"/>
      <c r="D9697" s="97"/>
      <c r="E9697" s="98"/>
      <c r="F9697" s="273" t="s">
        <v>33</v>
      </c>
      <c r="G9697" s="288">
        <f>SUBTOTAL(9,G9688:G9696)</f>
        <v>0</v>
      </c>
    </row>
    <row r="9698" spans="1:123" ht="24" customHeight="1" x14ac:dyDescent="0.2">
      <c r="A9698" s="291"/>
      <c r="B9698" s="97"/>
      <c r="D9698" s="97"/>
      <c r="E9698" s="98"/>
      <c r="G9698" s="289"/>
    </row>
    <row r="9699" spans="1:123" ht="24" customHeight="1" x14ac:dyDescent="0.2">
      <c r="A9699" s="292" t="str">
        <f>B9657</f>
        <v/>
      </c>
      <c r="B9699" s="293" t="str">
        <f>C9657</f>
        <v/>
      </c>
      <c r="C9699" s="104"/>
      <c r="D9699" s="104" t="s">
        <v>34</v>
      </c>
      <c r="E9699" s="105"/>
      <c r="F9699" s="295" t="s">
        <v>35</v>
      </c>
      <c r="G9699" s="294">
        <f>SUBTOTAL(9,G9662:G9698)</f>
        <v>0</v>
      </c>
    </row>
    <row r="9701" spans="1:123" ht="24" customHeight="1" x14ac:dyDescent="0.2">
      <c r="A9701" s="274" t="s">
        <v>37</v>
      </c>
      <c r="B9701" s="275"/>
      <c r="C9701" s="275"/>
      <c r="D9701" s="275"/>
      <c r="E9701" s="275"/>
      <c r="F9701" s="275"/>
      <c r="G9701" s="276"/>
    </row>
    <row r="9702" spans="1:123" ht="24" customHeight="1" x14ac:dyDescent="0.2">
      <c r="A9702" s="277" t="s">
        <v>602</v>
      </c>
      <c r="B9702" s="93" t="str">
        <f>Comitente</f>
        <v>DIRECCION PROVINCIAL DE ESPACIOS VERDES</v>
      </c>
      <c r="C9702" s="89"/>
      <c r="D9702" s="94"/>
      <c r="E9702" s="94"/>
      <c r="F9702" s="95"/>
      <c r="G9702" s="278"/>
    </row>
    <row r="9703" spans="1:123" ht="24" customHeight="1" x14ac:dyDescent="0.2">
      <c r="A9703" s="277" t="s">
        <v>603</v>
      </c>
      <c r="B9703" s="93">
        <f>Contratista</f>
        <v>0</v>
      </c>
      <c r="C9703" s="90"/>
      <c r="D9703" s="90"/>
      <c r="E9703" s="90"/>
      <c r="F9703" s="96"/>
      <c r="G9703" s="279"/>
    </row>
    <row r="9704" spans="1:123" ht="24" customHeight="1" x14ac:dyDescent="0.2">
      <c r="A9704" s="277" t="s">
        <v>24</v>
      </c>
      <c r="B9704" s="93" t="str">
        <f>Obra</f>
        <v>MANTENIMIENTO DEL ÁREA VERDE Y SISITEMA DE RIEGO DEL 
PARQUE BELGRANO E INFINITO POR DESCUBRIR - RENGLON 3</v>
      </c>
      <c r="C9704" s="90"/>
      <c r="D9704" s="90"/>
      <c r="E9704" s="90"/>
      <c r="F9704" s="96" t="s">
        <v>38</v>
      </c>
      <c r="G9704" s="280">
        <f>Fecha_Base</f>
        <v>44908</v>
      </c>
    </row>
    <row r="9705" spans="1:123" ht="24" customHeight="1" x14ac:dyDescent="0.2">
      <c r="A9705" s="281" t="s">
        <v>601</v>
      </c>
      <c r="B9705" s="91" t="str">
        <f>Ubicación</f>
        <v>CAPITAL</v>
      </c>
      <c r="C9705" s="91"/>
      <c r="D9705" s="97"/>
      <c r="E9705" s="98"/>
      <c r="G9705" s="282"/>
    </row>
    <row r="9706" spans="1:123" ht="24" customHeight="1" x14ac:dyDescent="0.2">
      <c r="A9706" s="281" t="s">
        <v>39</v>
      </c>
      <c r="B9706" s="100" t="str">
        <f>IFERROR(VALUE(LEFT(B9707,FIND(".",B9707)-1)),"")</f>
        <v/>
      </c>
      <c r="C9706" s="92" t="str">
        <f>IFERROR(VLOOKUP(B9706,Tabla_CyP,2,FALSE),"")</f>
        <v/>
      </c>
      <c r="E9706" s="98"/>
      <c r="G9706" s="282"/>
    </row>
    <row r="9707" spans="1:123" ht="24" customHeight="1" x14ac:dyDescent="0.2">
      <c r="A9707" s="281" t="s">
        <v>25</v>
      </c>
      <c r="B9707" s="101" t="str">
        <f>IFERROR(VLOOKUP(COUNTIF($A$1:A9707,"ANALISIS DE PRECIOS"),Tabla_NumeroItem,2,FALSE),"")</f>
        <v/>
      </c>
      <c r="C9707" s="92" t="str">
        <f>IFERROR(VLOOKUP(B9707,Tabla_CyP,2,FALSE),"")</f>
        <v/>
      </c>
      <c r="D9707" s="97"/>
      <c r="E9707" s="98"/>
      <c r="F9707" s="96" t="s">
        <v>26</v>
      </c>
      <c r="G9707" s="283" t="str">
        <f>IFERROR(VLOOKUP(B9707,Tabla_CyP,4,FALSE),"")</f>
        <v/>
      </c>
    </row>
    <row r="9708" spans="1:123" ht="24" customHeight="1" x14ac:dyDescent="0.2">
      <c r="A9708" s="281"/>
      <c r="B9708" s="91"/>
      <c r="D9708" s="97"/>
      <c r="E9708" s="98"/>
      <c r="G9708" s="282"/>
    </row>
    <row r="9709" spans="1:123" ht="24" customHeight="1" x14ac:dyDescent="0.2">
      <c r="A9709" s="331" t="s">
        <v>507</v>
      </c>
      <c r="B9709" s="332"/>
      <c r="C9709" s="333" t="s">
        <v>0</v>
      </c>
      <c r="D9709" s="333" t="s">
        <v>27</v>
      </c>
      <c r="E9709" s="335" t="s">
        <v>28</v>
      </c>
      <c r="F9709" s="337" t="s">
        <v>29</v>
      </c>
      <c r="G9709" s="337" t="s">
        <v>30</v>
      </c>
    </row>
    <row r="9710" spans="1:123" s="97" customFormat="1" ht="24" customHeight="1" x14ac:dyDescent="0.2">
      <c r="A9710" s="102" t="s">
        <v>508</v>
      </c>
      <c r="B9710" s="102" t="s">
        <v>509</v>
      </c>
      <c r="C9710" s="334"/>
      <c r="D9710" s="334"/>
      <c r="E9710" s="336"/>
      <c r="F9710" s="338"/>
      <c r="G9710" s="338"/>
      <c r="H9710" s="230"/>
      <c r="I9710" s="230"/>
      <c r="J9710" s="230"/>
      <c r="K9710" s="230"/>
      <c r="L9710" s="230"/>
      <c r="M9710" s="230"/>
      <c r="N9710" s="230"/>
      <c r="O9710" s="230"/>
      <c r="P9710" s="230"/>
      <c r="Q9710" s="230"/>
      <c r="R9710" s="230"/>
      <c r="S9710" s="230"/>
      <c r="T9710" s="230"/>
      <c r="U9710" s="230"/>
      <c r="V9710" s="230"/>
      <c r="W9710" s="230"/>
      <c r="X9710" s="230"/>
      <c r="Y9710" s="230"/>
      <c r="Z9710" s="230"/>
      <c r="AA9710" s="230"/>
      <c r="AB9710" s="230"/>
      <c r="AC9710" s="230"/>
      <c r="AD9710" s="230"/>
      <c r="AE9710" s="230"/>
      <c r="AF9710" s="230"/>
      <c r="AG9710" s="230"/>
      <c r="AH9710" s="230"/>
      <c r="AI9710" s="230"/>
      <c r="AJ9710" s="230"/>
      <c r="AK9710" s="230"/>
      <c r="AL9710" s="230"/>
      <c r="AM9710" s="230"/>
      <c r="AN9710" s="230"/>
      <c r="AO9710" s="230"/>
      <c r="AP9710" s="230"/>
      <c r="AQ9710" s="230"/>
      <c r="AR9710" s="230"/>
      <c r="AS9710" s="230"/>
      <c r="AT9710" s="230"/>
      <c r="AU9710" s="230"/>
      <c r="AV9710" s="230"/>
      <c r="AW9710" s="230"/>
      <c r="AX9710" s="230"/>
      <c r="AY9710" s="230"/>
      <c r="AZ9710" s="230"/>
      <c r="BA9710" s="230"/>
      <c r="BB9710" s="230"/>
      <c r="BC9710" s="230"/>
      <c r="BD9710" s="230"/>
      <c r="BE9710" s="230"/>
      <c r="BF9710" s="230"/>
      <c r="BG9710" s="230"/>
      <c r="BH9710" s="230"/>
      <c r="BI9710" s="230"/>
      <c r="BJ9710" s="230"/>
      <c r="BK9710" s="230"/>
      <c r="BL9710" s="230"/>
      <c r="BM9710" s="230"/>
      <c r="BN9710" s="230"/>
      <c r="BO9710" s="230"/>
      <c r="BP9710" s="230"/>
      <c r="BQ9710" s="230"/>
      <c r="BR9710" s="230"/>
      <c r="BS9710" s="230"/>
      <c r="BT9710" s="230"/>
      <c r="BU9710" s="230"/>
      <c r="BV9710" s="230"/>
      <c r="BW9710" s="230"/>
      <c r="BX9710" s="230"/>
      <c r="BY9710" s="230"/>
      <c r="BZ9710" s="230"/>
      <c r="CA9710" s="230"/>
      <c r="CB9710" s="230"/>
      <c r="CC9710" s="230"/>
      <c r="CD9710" s="230"/>
      <c r="CE9710" s="230"/>
      <c r="CF9710" s="230"/>
      <c r="CG9710" s="230"/>
      <c r="CH9710" s="230"/>
      <c r="CI9710" s="230"/>
      <c r="CJ9710" s="230"/>
      <c r="CK9710" s="230"/>
      <c r="CL9710" s="230"/>
      <c r="CM9710" s="230"/>
      <c r="CN9710" s="230"/>
      <c r="CO9710" s="230"/>
      <c r="CP9710" s="230"/>
      <c r="CQ9710" s="230"/>
      <c r="CR9710" s="230"/>
      <c r="CS9710" s="230"/>
      <c r="CT9710" s="230"/>
      <c r="CU9710" s="230"/>
      <c r="CV9710" s="230"/>
      <c r="CW9710" s="230"/>
      <c r="CX9710" s="230"/>
      <c r="CY9710" s="230"/>
      <c r="CZ9710" s="230"/>
      <c r="DA9710" s="230"/>
      <c r="DB9710" s="230"/>
      <c r="DC9710" s="230"/>
      <c r="DD9710" s="230"/>
      <c r="DE9710" s="230"/>
      <c r="DF9710" s="230"/>
      <c r="DG9710" s="230"/>
      <c r="DH9710" s="230"/>
      <c r="DI9710" s="230"/>
      <c r="DJ9710" s="230"/>
      <c r="DK9710" s="230"/>
      <c r="DL9710" s="230"/>
      <c r="DM9710" s="230"/>
      <c r="DN9710" s="230"/>
      <c r="DO9710" s="230"/>
      <c r="DP9710" s="230"/>
      <c r="DQ9710" s="230"/>
      <c r="DR9710" s="230"/>
      <c r="DS9710" s="230"/>
    </row>
    <row r="9711" spans="1:123" ht="24" customHeight="1" x14ac:dyDescent="0.2">
      <c r="A9711" s="284"/>
      <c r="B9711" s="103"/>
      <c r="C9711" s="143" t="s">
        <v>604</v>
      </c>
      <c r="D9711" s="104"/>
      <c r="E9711" s="105"/>
      <c r="F9711" s="106"/>
      <c r="G9711" s="285"/>
    </row>
    <row r="9712" spans="1:123" s="229" customFormat="1" ht="24" customHeight="1" x14ac:dyDescent="0.2">
      <c r="A9712" s="224" t="str">
        <f t="shared" ref="A9712:A9725" si="2911">IFERROR(VLOOKUP(C9712,Tabla_Insumos,4,FALSE),"")</f>
        <v/>
      </c>
      <c r="B9712" s="222" t="str">
        <f>IFERROR(VLOOKUP(C9712,Tabla_Insumos,5,FALSE),"")</f>
        <v/>
      </c>
      <c r="C9712" s="223"/>
      <c r="D9712" s="224" t="str">
        <f t="shared" ref="D9712:D9725" si="2912">IFERROR(VLOOKUP(C9712,Tabla_Insumos,2,FALSE),"")</f>
        <v/>
      </c>
      <c r="E9712" s="225"/>
      <c r="F9712" s="226">
        <f t="shared" ref="F9712:F9725" si="2913">IFERROR(VLOOKUP(C9712,Tabla_Insumos,3,FALSE),0)</f>
        <v>0</v>
      </c>
      <c r="G9712" s="286">
        <f>ROUND(E9712*F9712,2)</f>
        <v>0</v>
      </c>
    </row>
    <row r="9713" spans="1:7" s="229" customFormat="1" ht="24" customHeight="1" x14ac:dyDescent="0.2">
      <c r="A9713" s="224" t="str">
        <f t="shared" si="2911"/>
        <v/>
      </c>
      <c r="B9713" s="222" t="str">
        <f t="shared" ref="B9713:B9725" si="2914">IFERROR(VLOOKUP(C9713,Tabla_Insumos,5,FALSE),"")</f>
        <v/>
      </c>
      <c r="C9713" s="223"/>
      <c r="D9713" s="224" t="str">
        <f t="shared" si="2912"/>
        <v/>
      </c>
      <c r="E9713" s="225"/>
      <c r="F9713" s="226">
        <f t="shared" si="2913"/>
        <v>0</v>
      </c>
      <c r="G9713" s="286">
        <f t="shared" ref="G9713:G9725" si="2915">ROUND(E9713*F9713,2)</f>
        <v>0</v>
      </c>
    </row>
    <row r="9714" spans="1:7" s="229" customFormat="1" ht="24" customHeight="1" x14ac:dyDescent="0.2">
      <c r="A9714" s="224" t="str">
        <f t="shared" si="2911"/>
        <v/>
      </c>
      <c r="B9714" s="222" t="str">
        <f t="shared" si="2914"/>
        <v/>
      </c>
      <c r="C9714" s="223"/>
      <c r="D9714" s="224" t="str">
        <f t="shared" si="2912"/>
        <v/>
      </c>
      <c r="E9714" s="225"/>
      <c r="F9714" s="226">
        <f t="shared" si="2913"/>
        <v>0</v>
      </c>
      <c r="G9714" s="286">
        <f t="shared" si="2915"/>
        <v>0</v>
      </c>
    </row>
    <row r="9715" spans="1:7" s="229" customFormat="1" ht="24" customHeight="1" x14ac:dyDescent="0.2">
      <c r="A9715" s="224" t="str">
        <f t="shared" si="2911"/>
        <v/>
      </c>
      <c r="B9715" s="222" t="str">
        <f t="shared" si="2914"/>
        <v/>
      </c>
      <c r="C9715" s="223"/>
      <c r="D9715" s="224" t="str">
        <f t="shared" si="2912"/>
        <v/>
      </c>
      <c r="E9715" s="225"/>
      <c r="F9715" s="226">
        <f t="shared" si="2913"/>
        <v>0</v>
      </c>
      <c r="G9715" s="286">
        <f t="shared" si="2915"/>
        <v>0</v>
      </c>
    </row>
    <row r="9716" spans="1:7" s="229" customFormat="1" ht="24" customHeight="1" x14ac:dyDescent="0.2">
      <c r="A9716" s="224" t="str">
        <f t="shared" si="2911"/>
        <v/>
      </c>
      <c r="B9716" s="222" t="str">
        <f t="shared" si="2914"/>
        <v/>
      </c>
      <c r="C9716" s="223"/>
      <c r="D9716" s="224" t="str">
        <f t="shared" si="2912"/>
        <v/>
      </c>
      <c r="E9716" s="225"/>
      <c r="F9716" s="226">
        <f t="shared" si="2913"/>
        <v>0</v>
      </c>
      <c r="G9716" s="286">
        <f t="shared" si="2915"/>
        <v>0</v>
      </c>
    </row>
    <row r="9717" spans="1:7" s="229" customFormat="1" ht="24" customHeight="1" x14ac:dyDescent="0.2">
      <c r="A9717" s="224" t="str">
        <f t="shared" si="2911"/>
        <v/>
      </c>
      <c r="B9717" s="222" t="str">
        <f t="shared" si="2914"/>
        <v/>
      </c>
      <c r="C9717" s="223"/>
      <c r="D9717" s="224" t="str">
        <f t="shared" si="2912"/>
        <v/>
      </c>
      <c r="E9717" s="225"/>
      <c r="F9717" s="226">
        <f t="shared" si="2913"/>
        <v>0</v>
      </c>
      <c r="G9717" s="286">
        <f t="shared" si="2915"/>
        <v>0</v>
      </c>
    </row>
    <row r="9718" spans="1:7" s="229" customFormat="1" ht="24" customHeight="1" x14ac:dyDescent="0.2">
      <c r="A9718" s="224" t="str">
        <f t="shared" si="2911"/>
        <v/>
      </c>
      <c r="B9718" s="222" t="str">
        <f t="shared" si="2914"/>
        <v/>
      </c>
      <c r="C9718" s="223"/>
      <c r="D9718" s="224" t="str">
        <f t="shared" si="2912"/>
        <v/>
      </c>
      <c r="E9718" s="225"/>
      <c r="F9718" s="226">
        <f t="shared" si="2913"/>
        <v>0</v>
      </c>
      <c r="G9718" s="286">
        <f t="shared" si="2915"/>
        <v>0</v>
      </c>
    </row>
    <row r="9719" spans="1:7" s="229" customFormat="1" ht="24" customHeight="1" x14ac:dyDescent="0.2">
      <c r="A9719" s="224" t="str">
        <f t="shared" si="2911"/>
        <v/>
      </c>
      <c r="B9719" s="222" t="str">
        <f t="shared" si="2914"/>
        <v/>
      </c>
      <c r="C9719" s="223"/>
      <c r="D9719" s="224" t="str">
        <f t="shared" si="2912"/>
        <v/>
      </c>
      <c r="E9719" s="225"/>
      <c r="F9719" s="226">
        <f t="shared" si="2913"/>
        <v>0</v>
      </c>
      <c r="G9719" s="286">
        <f t="shared" si="2915"/>
        <v>0</v>
      </c>
    </row>
    <row r="9720" spans="1:7" s="229" customFormat="1" ht="24" customHeight="1" x14ac:dyDescent="0.2">
      <c r="A9720" s="224" t="str">
        <f t="shared" si="2911"/>
        <v/>
      </c>
      <c r="B9720" s="222" t="str">
        <f t="shared" si="2914"/>
        <v/>
      </c>
      <c r="C9720" s="223"/>
      <c r="D9720" s="224" t="str">
        <f t="shared" si="2912"/>
        <v/>
      </c>
      <c r="E9720" s="225"/>
      <c r="F9720" s="226">
        <f t="shared" si="2913"/>
        <v>0</v>
      </c>
      <c r="G9720" s="286">
        <f t="shared" si="2915"/>
        <v>0</v>
      </c>
    </row>
    <row r="9721" spans="1:7" s="229" customFormat="1" ht="24" customHeight="1" x14ac:dyDescent="0.2">
      <c r="A9721" s="224" t="str">
        <f t="shared" si="2911"/>
        <v/>
      </c>
      <c r="B9721" s="222" t="str">
        <f t="shared" si="2914"/>
        <v/>
      </c>
      <c r="C9721" s="223"/>
      <c r="D9721" s="224" t="str">
        <f t="shared" si="2912"/>
        <v/>
      </c>
      <c r="E9721" s="225"/>
      <c r="F9721" s="226">
        <f t="shared" si="2913"/>
        <v>0</v>
      </c>
      <c r="G9721" s="286">
        <f t="shared" si="2915"/>
        <v>0</v>
      </c>
    </row>
    <row r="9722" spans="1:7" s="229" customFormat="1" ht="24" customHeight="1" x14ac:dyDescent="0.2">
      <c r="A9722" s="224" t="str">
        <f t="shared" si="2911"/>
        <v/>
      </c>
      <c r="B9722" s="222" t="str">
        <f t="shared" si="2914"/>
        <v/>
      </c>
      <c r="C9722" s="223"/>
      <c r="D9722" s="224" t="str">
        <f t="shared" si="2912"/>
        <v/>
      </c>
      <c r="E9722" s="225"/>
      <c r="F9722" s="226">
        <f t="shared" si="2913"/>
        <v>0</v>
      </c>
      <c r="G9722" s="286">
        <f t="shared" si="2915"/>
        <v>0</v>
      </c>
    </row>
    <row r="9723" spans="1:7" s="229" customFormat="1" ht="24" customHeight="1" x14ac:dyDescent="0.2">
      <c r="A9723" s="224" t="str">
        <f t="shared" si="2911"/>
        <v/>
      </c>
      <c r="B9723" s="222" t="str">
        <f t="shared" si="2914"/>
        <v/>
      </c>
      <c r="C9723" s="223"/>
      <c r="D9723" s="224" t="str">
        <f t="shared" si="2912"/>
        <v/>
      </c>
      <c r="E9723" s="225"/>
      <c r="F9723" s="226">
        <f t="shared" si="2913"/>
        <v>0</v>
      </c>
      <c r="G9723" s="286">
        <f t="shared" si="2915"/>
        <v>0</v>
      </c>
    </row>
    <row r="9724" spans="1:7" s="229" customFormat="1" ht="24" customHeight="1" x14ac:dyDescent="0.2">
      <c r="A9724" s="224" t="str">
        <f t="shared" si="2911"/>
        <v/>
      </c>
      <c r="B9724" s="222" t="str">
        <f t="shared" si="2914"/>
        <v/>
      </c>
      <c r="C9724" s="223"/>
      <c r="D9724" s="224" t="str">
        <f t="shared" si="2912"/>
        <v/>
      </c>
      <c r="E9724" s="225"/>
      <c r="F9724" s="226">
        <f t="shared" si="2913"/>
        <v>0</v>
      </c>
      <c r="G9724" s="286">
        <f t="shared" si="2915"/>
        <v>0</v>
      </c>
    </row>
    <row r="9725" spans="1:7" s="229" customFormat="1" ht="24" customHeight="1" x14ac:dyDescent="0.2">
      <c r="A9725" s="224" t="str">
        <f t="shared" si="2911"/>
        <v/>
      </c>
      <c r="B9725" s="222" t="str">
        <f t="shared" si="2914"/>
        <v/>
      </c>
      <c r="C9725" s="223"/>
      <c r="D9725" s="224" t="str">
        <f t="shared" si="2912"/>
        <v/>
      </c>
      <c r="E9725" s="225"/>
      <c r="F9725" s="227">
        <f t="shared" si="2913"/>
        <v>0</v>
      </c>
      <c r="G9725" s="286">
        <f t="shared" si="2915"/>
        <v>0</v>
      </c>
    </row>
    <row r="9726" spans="1:7" ht="24" customHeight="1" x14ac:dyDescent="0.2">
      <c r="A9726" s="287"/>
      <c r="D9726" s="97"/>
      <c r="E9726" s="98"/>
      <c r="F9726" s="273" t="s">
        <v>31</v>
      </c>
      <c r="G9726" s="288">
        <f>SUBTOTAL(9,G9712:G9725)</f>
        <v>0</v>
      </c>
    </row>
    <row r="9727" spans="1:7" ht="24" customHeight="1" x14ac:dyDescent="0.2">
      <c r="A9727" s="287"/>
      <c r="C9727" s="107" t="s">
        <v>605</v>
      </c>
      <c r="D9727" s="97"/>
      <c r="E9727" s="98"/>
      <c r="G9727" s="289"/>
    </row>
    <row r="9728" spans="1:7" s="229" customFormat="1" ht="24" customHeight="1" x14ac:dyDescent="0.2">
      <c r="A9728" s="224" t="str">
        <f t="shared" ref="A9728:A9735" si="2916">IFERROR(VLOOKUP(C9728,Tabla_Insumos,4,FALSE),"")</f>
        <v/>
      </c>
      <c r="B9728" s="222">
        <f t="shared" ref="B9728:B9735" si="2917">IFERROR(VLOOKUP(A9728,Tabla_Indices,5,FALSE),"")</f>
        <v>0</v>
      </c>
      <c r="C9728" s="223"/>
      <c r="D9728" s="224" t="str">
        <f t="shared" ref="D9728:D9735" si="2918">IFERROR(VLOOKUP(C9728,Tabla_Insumos,2,FALSE),"")</f>
        <v/>
      </c>
      <c r="E9728" s="225"/>
      <c r="F9728" s="228">
        <f t="shared" ref="F9728:F9735" si="2919">IFERROR(VLOOKUP(C9728,Tabla_Insumos,3,FALSE),0)</f>
        <v>0</v>
      </c>
      <c r="G9728" s="286">
        <f>ROUND(E9728*F9728,2)</f>
        <v>0</v>
      </c>
    </row>
    <row r="9729" spans="1:7" s="229" customFormat="1" ht="24" customHeight="1" x14ac:dyDescent="0.2">
      <c r="A9729" s="224" t="str">
        <f t="shared" si="2916"/>
        <v/>
      </c>
      <c r="B9729" s="222">
        <f t="shared" si="2917"/>
        <v>0</v>
      </c>
      <c r="C9729" s="223"/>
      <c r="D9729" s="224" t="str">
        <f t="shared" si="2918"/>
        <v/>
      </c>
      <c r="E9729" s="225"/>
      <c r="F9729" s="228">
        <f t="shared" si="2919"/>
        <v>0</v>
      </c>
      <c r="G9729" s="286">
        <f>ROUND(E9729*F9729,2)</f>
        <v>0</v>
      </c>
    </row>
    <row r="9730" spans="1:7" s="229" customFormat="1" ht="24" customHeight="1" x14ac:dyDescent="0.2">
      <c r="A9730" s="224" t="str">
        <f t="shared" si="2916"/>
        <v/>
      </c>
      <c r="B9730" s="222">
        <f t="shared" si="2917"/>
        <v>0</v>
      </c>
      <c r="C9730" s="223"/>
      <c r="D9730" s="224" t="str">
        <f t="shared" si="2918"/>
        <v/>
      </c>
      <c r="E9730" s="225"/>
      <c r="F9730" s="228">
        <f t="shared" si="2919"/>
        <v>0</v>
      </c>
      <c r="G9730" s="286">
        <f t="shared" ref="G9730:G9735" si="2920">ROUND(E9730*F9730,2)</f>
        <v>0</v>
      </c>
    </row>
    <row r="9731" spans="1:7" s="229" customFormat="1" ht="24" customHeight="1" x14ac:dyDescent="0.2">
      <c r="A9731" s="224" t="str">
        <f t="shared" si="2916"/>
        <v/>
      </c>
      <c r="B9731" s="222">
        <f t="shared" si="2917"/>
        <v>0</v>
      </c>
      <c r="C9731" s="223"/>
      <c r="D9731" s="224" t="str">
        <f t="shared" si="2918"/>
        <v/>
      </c>
      <c r="E9731" s="225"/>
      <c r="F9731" s="228">
        <f t="shared" si="2919"/>
        <v>0</v>
      </c>
      <c r="G9731" s="286">
        <f t="shared" si="2920"/>
        <v>0</v>
      </c>
    </row>
    <row r="9732" spans="1:7" s="229" customFormat="1" ht="24" customHeight="1" x14ac:dyDescent="0.2">
      <c r="A9732" s="224" t="str">
        <f t="shared" si="2916"/>
        <v/>
      </c>
      <c r="B9732" s="222">
        <f t="shared" si="2917"/>
        <v>0</v>
      </c>
      <c r="C9732" s="223"/>
      <c r="D9732" s="224" t="str">
        <f t="shared" si="2918"/>
        <v/>
      </c>
      <c r="E9732" s="225"/>
      <c r="F9732" s="226">
        <f t="shared" si="2919"/>
        <v>0</v>
      </c>
      <c r="G9732" s="286">
        <f t="shared" si="2920"/>
        <v>0</v>
      </c>
    </row>
    <row r="9733" spans="1:7" s="229" customFormat="1" ht="24" customHeight="1" x14ac:dyDescent="0.2">
      <c r="A9733" s="224" t="str">
        <f t="shared" si="2916"/>
        <v/>
      </c>
      <c r="B9733" s="222">
        <f t="shared" si="2917"/>
        <v>0</v>
      </c>
      <c r="C9733" s="223"/>
      <c r="D9733" s="224" t="str">
        <f t="shared" si="2918"/>
        <v/>
      </c>
      <c r="E9733" s="225"/>
      <c r="F9733" s="226">
        <f t="shared" si="2919"/>
        <v>0</v>
      </c>
      <c r="G9733" s="286">
        <f t="shared" si="2920"/>
        <v>0</v>
      </c>
    </row>
    <row r="9734" spans="1:7" s="229" customFormat="1" ht="24" customHeight="1" x14ac:dyDescent="0.2">
      <c r="A9734" s="224" t="str">
        <f t="shared" si="2916"/>
        <v/>
      </c>
      <c r="B9734" s="222">
        <f t="shared" si="2917"/>
        <v>0</v>
      </c>
      <c r="C9734" s="223"/>
      <c r="D9734" s="224" t="str">
        <f t="shared" si="2918"/>
        <v/>
      </c>
      <c r="E9734" s="225"/>
      <c r="F9734" s="226">
        <f t="shared" si="2919"/>
        <v>0</v>
      </c>
      <c r="G9734" s="286">
        <f t="shared" si="2920"/>
        <v>0</v>
      </c>
    </row>
    <row r="9735" spans="1:7" s="229" customFormat="1" ht="24" customHeight="1" x14ac:dyDescent="0.2">
      <c r="A9735" s="224" t="str">
        <f t="shared" si="2916"/>
        <v/>
      </c>
      <c r="B9735" s="222">
        <f t="shared" si="2917"/>
        <v>0</v>
      </c>
      <c r="C9735" s="223"/>
      <c r="D9735" s="224" t="str">
        <f t="shared" si="2918"/>
        <v/>
      </c>
      <c r="E9735" s="225"/>
      <c r="F9735" s="226">
        <f t="shared" si="2919"/>
        <v>0</v>
      </c>
      <c r="G9735" s="286">
        <f t="shared" si="2920"/>
        <v>0</v>
      </c>
    </row>
    <row r="9736" spans="1:7" ht="24" customHeight="1" x14ac:dyDescent="0.2">
      <c r="A9736" s="287"/>
      <c r="D9736" s="97"/>
      <c r="E9736" s="98"/>
      <c r="F9736" s="273" t="s">
        <v>32</v>
      </c>
      <c r="G9736" s="288">
        <f>SUBTOTAL(9,G9728:G9735)</f>
        <v>0</v>
      </c>
    </row>
    <row r="9737" spans="1:7" ht="24" customHeight="1" x14ac:dyDescent="0.2">
      <c r="A9737" s="287"/>
      <c r="C9737" s="107" t="s">
        <v>606</v>
      </c>
      <c r="D9737" s="97"/>
      <c r="E9737" s="98"/>
      <c r="G9737" s="289"/>
    </row>
    <row r="9738" spans="1:7" s="229" customFormat="1" ht="24" customHeight="1" x14ac:dyDescent="0.2">
      <c r="A9738" s="224" t="str">
        <f t="shared" ref="A9738:A9746" si="2921">IFERROR(VLOOKUP(C9738,Tabla_Insumos,4,FALSE),"")</f>
        <v/>
      </c>
      <c r="B9738" s="222" t="str">
        <f t="shared" ref="B9738:B9746" si="2922">IFERROR(VLOOKUP(C9738,Tabla_Insumos,5,FALSE),"")</f>
        <v/>
      </c>
      <c r="C9738" s="223"/>
      <c r="D9738" s="224" t="str">
        <f t="shared" ref="D9738:D9746" si="2923">IFERROR(VLOOKUP(C9738,Tabla_Insumos,2,FALSE),"")</f>
        <v/>
      </c>
      <c r="E9738" s="225"/>
      <c r="F9738" s="226">
        <f t="shared" ref="F9738:F9746" si="2924">IFERROR(VLOOKUP(C9738,Tabla_Insumos,3,FALSE),0)</f>
        <v>0</v>
      </c>
      <c r="G9738" s="286">
        <f t="shared" ref="G9738:G9746" si="2925">ROUND(E9738*F9738,2)</f>
        <v>0</v>
      </c>
    </row>
    <row r="9739" spans="1:7" s="229" customFormat="1" ht="24" customHeight="1" x14ac:dyDescent="0.2">
      <c r="A9739" s="224" t="str">
        <f t="shared" si="2921"/>
        <v/>
      </c>
      <c r="B9739" s="222" t="str">
        <f t="shared" si="2922"/>
        <v/>
      </c>
      <c r="C9739" s="223"/>
      <c r="D9739" s="224" t="str">
        <f t="shared" si="2923"/>
        <v/>
      </c>
      <c r="E9739" s="225"/>
      <c r="F9739" s="226">
        <f t="shared" si="2924"/>
        <v>0</v>
      </c>
      <c r="G9739" s="286">
        <f t="shared" si="2925"/>
        <v>0</v>
      </c>
    </row>
    <row r="9740" spans="1:7" s="229" customFormat="1" ht="24" customHeight="1" x14ac:dyDescent="0.2">
      <c r="A9740" s="224" t="str">
        <f t="shared" si="2921"/>
        <v/>
      </c>
      <c r="B9740" s="222" t="str">
        <f t="shared" si="2922"/>
        <v/>
      </c>
      <c r="C9740" s="223"/>
      <c r="D9740" s="224" t="str">
        <f t="shared" si="2923"/>
        <v/>
      </c>
      <c r="E9740" s="225"/>
      <c r="F9740" s="226">
        <f t="shared" si="2924"/>
        <v>0</v>
      </c>
      <c r="G9740" s="286">
        <f t="shared" si="2925"/>
        <v>0</v>
      </c>
    </row>
    <row r="9741" spans="1:7" s="229" customFormat="1" ht="24" customHeight="1" x14ac:dyDescent="0.2">
      <c r="A9741" s="224" t="str">
        <f t="shared" si="2921"/>
        <v/>
      </c>
      <c r="B9741" s="222" t="str">
        <f t="shared" si="2922"/>
        <v/>
      </c>
      <c r="C9741" s="223"/>
      <c r="D9741" s="224" t="str">
        <f t="shared" si="2923"/>
        <v/>
      </c>
      <c r="E9741" s="225"/>
      <c r="F9741" s="226">
        <f t="shared" si="2924"/>
        <v>0</v>
      </c>
      <c r="G9741" s="286">
        <f t="shared" si="2925"/>
        <v>0</v>
      </c>
    </row>
    <row r="9742" spans="1:7" s="229" customFormat="1" ht="24" customHeight="1" x14ac:dyDescent="0.2">
      <c r="A9742" s="224" t="str">
        <f t="shared" si="2921"/>
        <v/>
      </c>
      <c r="B9742" s="222" t="str">
        <f t="shared" si="2922"/>
        <v/>
      </c>
      <c r="C9742" s="223"/>
      <c r="D9742" s="224" t="str">
        <f t="shared" si="2923"/>
        <v/>
      </c>
      <c r="E9742" s="225"/>
      <c r="F9742" s="226">
        <f t="shared" si="2924"/>
        <v>0</v>
      </c>
      <c r="G9742" s="286">
        <f t="shared" si="2925"/>
        <v>0</v>
      </c>
    </row>
    <row r="9743" spans="1:7" s="229" customFormat="1" ht="24" customHeight="1" x14ac:dyDescent="0.2">
      <c r="A9743" s="224" t="str">
        <f t="shared" si="2921"/>
        <v/>
      </c>
      <c r="B9743" s="222" t="str">
        <f t="shared" si="2922"/>
        <v/>
      </c>
      <c r="C9743" s="223"/>
      <c r="D9743" s="224" t="str">
        <f t="shared" si="2923"/>
        <v/>
      </c>
      <c r="E9743" s="225"/>
      <c r="F9743" s="226">
        <f t="shared" si="2924"/>
        <v>0</v>
      </c>
      <c r="G9743" s="286">
        <f t="shared" si="2925"/>
        <v>0</v>
      </c>
    </row>
    <row r="9744" spans="1:7" s="229" customFormat="1" ht="24" customHeight="1" x14ac:dyDescent="0.2">
      <c r="A9744" s="224" t="str">
        <f t="shared" si="2921"/>
        <v/>
      </c>
      <c r="B9744" s="222" t="str">
        <f t="shared" si="2922"/>
        <v/>
      </c>
      <c r="C9744" s="223"/>
      <c r="D9744" s="224" t="str">
        <f t="shared" si="2923"/>
        <v/>
      </c>
      <c r="E9744" s="225"/>
      <c r="F9744" s="226">
        <f t="shared" si="2924"/>
        <v>0</v>
      </c>
      <c r="G9744" s="286">
        <f t="shared" si="2925"/>
        <v>0</v>
      </c>
    </row>
    <row r="9745" spans="1:123" s="229" customFormat="1" ht="24" customHeight="1" x14ac:dyDescent="0.2">
      <c r="A9745" s="224" t="str">
        <f t="shared" si="2921"/>
        <v/>
      </c>
      <c r="B9745" s="222" t="str">
        <f t="shared" si="2922"/>
        <v/>
      </c>
      <c r="C9745" s="223"/>
      <c r="D9745" s="224" t="str">
        <f t="shared" si="2923"/>
        <v/>
      </c>
      <c r="E9745" s="225"/>
      <c r="F9745" s="226">
        <f t="shared" si="2924"/>
        <v>0</v>
      </c>
      <c r="G9745" s="286">
        <f t="shared" si="2925"/>
        <v>0</v>
      </c>
    </row>
    <row r="9746" spans="1:123" s="229" customFormat="1" ht="24" customHeight="1" x14ac:dyDescent="0.2">
      <c r="A9746" s="224" t="str">
        <f t="shared" si="2921"/>
        <v/>
      </c>
      <c r="B9746" s="222" t="str">
        <f t="shared" si="2922"/>
        <v/>
      </c>
      <c r="C9746" s="223"/>
      <c r="D9746" s="224" t="str">
        <f t="shared" si="2923"/>
        <v/>
      </c>
      <c r="E9746" s="225"/>
      <c r="F9746" s="226">
        <f t="shared" si="2924"/>
        <v>0</v>
      </c>
      <c r="G9746" s="286">
        <f t="shared" si="2925"/>
        <v>0</v>
      </c>
    </row>
    <row r="9747" spans="1:123" ht="24" customHeight="1" x14ac:dyDescent="0.2">
      <c r="A9747" s="290"/>
      <c r="B9747" s="97"/>
      <c r="D9747" s="97"/>
      <c r="E9747" s="98"/>
      <c r="F9747" s="273" t="s">
        <v>33</v>
      </c>
      <c r="G9747" s="288">
        <f>SUBTOTAL(9,G9738:G9746)</f>
        <v>0</v>
      </c>
    </row>
    <row r="9748" spans="1:123" ht="24" customHeight="1" x14ac:dyDescent="0.2">
      <c r="A9748" s="291"/>
      <c r="B9748" s="97"/>
      <c r="D9748" s="97"/>
      <c r="E9748" s="98"/>
      <c r="G9748" s="289"/>
    </row>
    <row r="9749" spans="1:123" ht="24" customHeight="1" x14ac:dyDescent="0.2">
      <c r="A9749" s="292" t="str">
        <f>B9707</f>
        <v/>
      </c>
      <c r="B9749" s="293" t="str">
        <f>C9707</f>
        <v/>
      </c>
      <c r="C9749" s="104"/>
      <c r="D9749" s="104" t="s">
        <v>34</v>
      </c>
      <c r="E9749" s="105"/>
      <c r="F9749" s="295" t="s">
        <v>35</v>
      </c>
      <c r="G9749" s="294">
        <f>SUBTOTAL(9,G9712:G9748)</f>
        <v>0</v>
      </c>
    </row>
    <row r="9751" spans="1:123" ht="24" customHeight="1" x14ac:dyDescent="0.2">
      <c r="A9751" s="274" t="s">
        <v>37</v>
      </c>
      <c r="B9751" s="275"/>
      <c r="C9751" s="275"/>
      <c r="D9751" s="275"/>
      <c r="E9751" s="275"/>
      <c r="F9751" s="275"/>
      <c r="G9751" s="276"/>
    </row>
    <row r="9752" spans="1:123" ht="24" customHeight="1" x14ac:dyDescent="0.2">
      <c r="A9752" s="277" t="s">
        <v>602</v>
      </c>
      <c r="B9752" s="93" t="str">
        <f>Comitente</f>
        <v>DIRECCION PROVINCIAL DE ESPACIOS VERDES</v>
      </c>
      <c r="C9752" s="89"/>
      <c r="D9752" s="94"/>
      <c r="E9752" s="94"/>
      <c r="F9752" s="95"/>
      <c r="G9752" s="278"/>
    </row>
    <row r="9753" spans="1:123" ht="24" customHeight="1" x14ac:dyDescent="0.2">
      <c r="A9753" s="277" t="s">
        <v>603</v>
      </c>
      <c r="B9753" s="93">
        <f>Contratista</f>
        <v>0</v>
      </c>
      <c r="C9753" s="90"/>
      <c r="D9753" s="90"/>
      <c r="E9753" s="90"/>
      <c r="F9753" s="96"/>
      <c r="G9753" s="279"/>
    </row>
    <row r="9754" spans="1:123" ht="24" customHeight="1" x14ac:dyDescent="0.2">
      <c r="A9754" s="277" t="s">
        <v>24</v>
      </c>
      <c r="B9754" s="93" t="str">
        <f>Obra</f>
        <v>MANTENIMIENTO DEL ÁREA VERDE Y SISITEMA DE RIEGO DEL 
PARQUE BELGRANO E INFINITO POR DESCUBRIR - RENGLON 3</v>
      </c>
      <c r="C9754" s="90"/>
      <c r="D9754" s="90"/>
      <c r="E9754" s="90"/>
      <c r="F9754" s="96" t="s">
        <v>38</v>
      </c>
      <c r="G9754" s="280">
        <f>Fecha_Base</f>
        <v>44908</v>
      </c>
    </row>
    <row r="9755" spans="1:123" ht="24" customHeight="1" x14ac:dyDescent="0.2">
      <c r="A9755" s="281" t="s">
        <v>601</v>
      </c>
      <c r="B9755" s="91" t="str">
        <f>Ubicación</f>
        <v>CAPITAL</v>
      </c>
      <c r="C9755" s="91"/>
      <c r="D9755" s="97"/>
      <c r="E9755" s="98"/>
      <c r="G9755" s="282"/>
    </row>
    <row r="9756" spans="1:123" ht="24" customHeight="1" x14ac:dyDescent="0.2">
      <c r="A9756" s="281" t="s">
        <v>39</v>
      </c>
      <c r="B9756" s="100" t="str">
        <f>IFERROR(VALUE(LEFT(B9757,FIND(".",B9757)-1)),"")</f>
        <v/>
      </c>
      <c r="C9756" s="92" t="str">
        <f>IFERROR(VLOOKUP(B9756,Tabla_CyP,2,FALSE),"")</f>
        <v/>
      </c>
      <c r="E9756" s="98"/>
      <c r="G9756" s="282"/>
    </row>
    <row r="9757" spans="1:123" ht="24" customHeight="1" x14ac:dyDescent="0.2">
      <c r="A9757" s="281" t="s">
        <v>25</v>
      </c>
      <c r="B9757" s="101" t="str">
        <f>IFERROR(VLOOKUP(COUNTIF($A$1:A9757,"ANALISIS DE PRECIOS"),Tabla_NumeroItem,2,FALSE),"")</f>
        <v/>
      </c>
      <c r="C9757" s="92" t="str">
        <f>IFERROR(VLOOKUP(B9757,Tabla_CyP,2,FALSE),"")</f>
        <v/>
      </c>
      <c r="D9757" s="97"/>
      <c r="E9757" s="98"/>
      <c r="F9757" s="96" t="s">
        <v>26</v>
      </c>
      <c r="G9757" s="283" t="str">
        <f>IFERROR(VLOOKUP(B9757,Tabla_CyP,4,FALSE),"")</f>
        <v/>
      </c>
    </row>
    <row r="9758" spans="1:123" ht="24" customHeight="1" x14ac:dyDescent="0.2">
      <c r="A9758" s="281"/>
      <c r="B9758" s="91"/>
      <c r="D9758" s="97"/>
      <c r="E9758" s="98"/>
      <c r="G9758" s="282"/>
    </row>
    <row r="9759" spans="1:123" ht="24" customHeight="1" x14ac:dyDescent="0.2">
      <c r="A9759" s="331" t="s">
        <v>507</v>
      </c>
      <c r="B9759" s="332"/>
      <c r="C9759" s="333" t="s">
        <v>0</v>
      </c>
      <c r="D9759" s="333" t="s">
        <v>27</v>
      </c>
      <c r="E9759" s="335" t="s">
        <v>28</v>
      </c>
      <c r="F9759" s="337" t="s">
        <v>29</v>
      </c>
      <c r="G9759" s="337" t="s">
        <v>30</v>
      </c>
    </row>
    <row r="9760" spans="1:123" s="97" customFormat="1" ht="24" customHeight="1" x14ac:dyDescent="0.2">
      <c r="A9760" s="102" t="s">
        <v>508</v>
      </c>
      <c r="B9760" s="102" t="s">
        <v>509</v>
      </c>
      <c r="C9760" s="334"/>
      <c r="D9760" s="334"/>
      <c r="E9760" s="336"/>
      <c r="F9760" s="338"/>
      <c r="G9760" s="338"/>
      <c r="H9760" s="230"/>
      <c r="I9760" s="230"/>
      <c r="J9760" s="230"/>
      <c r="K9760" s="230"/>
      <c r="L9760" s="230"/>
      <c r="M9760" s="230"/>
      <c r="N9760" s="230"/>
      <c r="O9760" s="230"/>
      <c r="P9760" s="230"/>
      <c r="Q9760" s="230"/>
      <c r="R9760" s="230"/>
      <c r="S9760" s="230"/>
      <c r="T9760" s="230"/>
      <c r="U9760" s="230"/>
      <c r="V9760" s="230"/>
      <c r="W9760" s="230"/>
      <c r="X9760" s="230"/>
      <c r="Y9760" s="230"/>
      <c r="Z9760" s="230"/>
      <c r="AA9760" s="230"/>
      <c r="AB9760" s="230"/>
      <c r="AC9760" s="230"/>
      <c r="AD9760" s="230"/>
      <c r="AE9760" s="230"/>
      <c r="AF9760" s="230"/>
      <c r="AG9760" s="230"/>
      <c r="AH9760" s="230"/>
      <c r="AI9760" s="230"/>
      <c r="AJ9760" s="230"/>
      <c r="AK9760" s="230"/>
      <c r="AL9760" s="230"/>
      <c r="AM9760" s="230"/>
      <c r="AN9760" s="230"/>
      <c r="AO9760" s="230"/>
      <c r="AP9760" s="230"/>
      <c r="AQ9760" s="230"/>
      <c r="AR9760" s="230"/>
      <c r="AS9760" s="230"/>
      <c r="AT9760" s="230"/>
      <c r="AU9760" s="230"/>
      <c r="AV9760" s="230"/>
      <c r="AW9760" s="230"/>
      <c r="AX9760" s="230"/>
      <c r="AY9760" s="230"/>
      <c r="AZ9760" s="230"/>
      <c r="BA9760" s="230"/>
      <c r="BB9760" s="230"/>
      <c r="BC9760" s="230"/>
      <c r="BD9760" s="230"/>
      <c r="BE9760" s="230"/>
      <c r="BF9760" s="230"/>
      <c r="BG9760" s="230"/>
      <c r="BH9760" s="230"/>
      <c r="BI9760" s="230"/>
      <c r="BJ9760" s="230"/>
      <c r="BK9760" s="230"/>
      <c r="BL9760" s="230"/>
      <c r="BM9760" s="230"/>
      <c r="BN9760" s="230"/>
      <c r="BO9760" s="230"/>
      <c r="BP9760" s="230"/>
      <c r="BQ9760" s="230"/>
      <c r="BR9760" s="230"/>
      <c r="BS9760" s="230"/>
      <c r="BT9760" s="230"/>
      <c r="BU9760" s="230"/>
      <c r="BV9760" s="230"/>
      <c r="BW9760" s="230"/>
      <c r="BX9760" s="230"/>
      <c r="BY9760" s="230"/>
      <c r="BZ9760" s="230"/>
      <c r="CA9760" s="230"/>
      <c r="CB9760" s="230"/>
      <c r="CC9760" s="230"/>
      <c r="CD9760" s="230"/>
      <c r="CE9760" s="230"/>
      <c r="CF9760" s="230"/>
      <c r="CG9760" s="230"/>
      <c r="CH9760" s="230"/>
      <c r="CI9760" s="230"/>
      <c r="CJ9760" s="230"/>
      <c r="CK9760" s="230"/>
      <c r="CL9760" s="230"/>
      <c r="CM9760" s="230"/>
      <c r="CN9760" s="230"/>
      <c r="CO9760" s="230"/>
      <c r="CP9760" s="230"/>
      <c r="CQ9760" s="230"/>
      <c r="CR9760" s="230"/>
      <c r="CS9760" s="230"/>
      <c r="CT9760" s="230"/>
      <c r="CU9760" s="230"/>
      <c r="CV9760" s="230"/>
      <c r="CW9760" s="230"/>
      <c r="CX9760" s="230"/>
      <c r="CY9760" s="230"/>
      <c r="CZ9760" s="230"/>
      <c r="DA9760" s="230"/>
      <c r="DB9760" s="230"/>
      <c r="DC9760" s="230"/>
      <c r="DD9760" s="230"/>
      <c r="DE9760" s="230"/>
      <c r="DF9760" s="230"/>
      <c r="DG9760" s="230"/>
      <c r="DH9760" s="230"/>
      <c r="DI9760" s="230"/>
      <c r="DJ9760" s="230"/>
      <c r="DK9760" s="230"/>
      <c r="DL9760" s="230"/>
      <c r="DM9760" s="230"/>
      <c r="DN9760" s="230"/>
      <c r="DO9760" s="230"/>
      <c r="DP9760" s="230"/>
      <c r="DQ9760" s="230"/>
      <c r="DR9760" s="230"/>
      <c r="DS9760" s="230"/>
    </row>
    <row r="9761" spans="1:7" ht="24" customHeight="1" x14ac:dyDescent="0.2">
      <c r="A9761" s="284"/>
      <c r="B9761" s="103"/>
      <c r="C9761" s="143" t="s">
        <v>604</v>
      </c>
      <c r="D9761" s="104"/>
      <c r="E9761" s="105"/>
      <c r="F9761" s="106"/>
      <c r="G9761" s="285"/>
    </row>
    <row r="9762" spans="1:7" s="229" customFormat="1" ht="24" customHeight="1" x14ac:dyDescent="0.2">
      <c r="A9762" s="224" t="str">
        <f t="shared" ref="A9762:A9775" si="2926">IFERROR(VLOOKUP(C9762,Tabla_Insumos,4,FALSE),"")</f>
        <v/>
      </c>
      <c r="B9762" s="222" t="str">
        <f>IFERROR(VLOOKUP(C9762,Tabla_Insumos,5,FALSE),"")</f>
        <v/>
      </c>
      <c r="C9762" s="223"/>
      <c r="D9762" s="224" t="str">
        <f t="shared" ref="D9762:D9775" si="2927">IFERROR(VLOOKUP(C9762,Tabla_Insumos,2,FALSE),"")</f>
        <v/>
      </c>
      <c r="E9762" s="225"/>
      <c r="F9762" s="226">
        <f t="shared" ref="F9762:F9775" si="2928">IFERROR(VLOOKUP(C9762,Tabla_Insumos,3,FALSE),0)</f>
        <v>0</v>
      </c>
      <c r="G9762" s="286">
        <f>ROUND(E9762*F9762,2)</f>
        <v>0</v>
      </c>
    </row>
    <row r="9763" spans="1:7" s="229" customFormat="1" ht="24" customHeight="1" x14ac:dyDescent="0.2">
      <c r="A9763" s="224" t="str">
        <f t="shared" si="2926"/>
        <v/>
      </c>
      <c r="B9763" s="222" t="str">
        <f t="shared" ref="B9763:B9775" si="2929">IFERROR(VLOOKUP(C9763,Tabla_Insumos,5,FALSE),"")</f>
        <v/>
      </c>
      <c r="C9763" s="223"/>
      <c r="D9763" s="224" t="str">
        <f t="shared" si="2927"/>
        <v/>
      </c>
      <c r="E9763" s="225"/>
      <c r="F9763" s="226">
        <f t="shared" si="2928"/>
        <v>0</v>
      </c>
      <c r="G9763" s="286">
        <f t="shared" ref="G9763:G9775" si="2930">ROUND(E9763*F9763,2)</f>
        <v>0</v>
      </c>
    </row>
    <row r="9764" spans="1:7" s="229" customFormat="1" ht="24" customHeight="1" x14ac:dyDescent="0.2">
      <c r="A9764" s="224" t="str">
        <f t="shared" si="2926"/>
        <v/>
      </c>
      <c r="B9764" s="222" t="str">
        <f t="shared" si="2929"/>
        <v/>
      </c>
      <c r="C9764" s="223"/>
      <c r="D9764" s="224" t="str">
        <f t="shared" si="2927"/>
        <v/>
      </c>
      <c r="E9764" s="225"/>
      <c r="F9764" s="226">
        <f t="shared" si="2928"/>
        <v>0</v>
      </c>
      <c r="G9764" s="286">
        <f t="shared" si="2930"/>
        <v>0</v>
      </c>
    </row>
    <row r="9765" spans="1:7" s="229" customFormat="1" ht="24" customHeight="1" x14ac:dyDescent="0.2">
      <c r="A9765" s="224" t="str">
        <f t="shared" si="2926"/>
        <v/>
      </c>
      <c r="B9765" s="222" t="str">
        <f t="shared" si="2929"/>
        <v/>
      </c>
      <c r="C9765" s="223"/>
      <c r="D9765" s="224" t="str">
        <f t="shared" si="2927"/>
        <v/>
      </c>
      <c r="E9765" s="225"/>
      <c r="F9765" s="226">
        <f t="shared" si="2928"/>
        <v>0</v>
      </c>
      <c r="G9765" s="286">
        <f t="shared" si="2930"/>
        <v>0</v>
      </c>
    </row>
    <row r="9766" spans="1:7" s="229" customFormat="1" ht="24" customHeight="1" x14ac:dyDescent="0.2">
      <c r="A9766" s="224" t="str">
        <f t="shared" si="2926"/>
        <v/>
      </c>
      <c r="B9766" s="222" t="str">
        <f t="shared" si="2929"/>
        <v/>
      </c>
      <c r="C9766" s="223"/>
      <c r="D9766" s="224" t="str">
        <f t="shared" si="2927"/>
        <v/>
      </c>
      <c r="E9766" s="225"/>
      <c r="F9766" s="226">
        <f t="shared" si="2928"/>
        <v>0</v>
      </c>
      <c r="G9766" s="286">
        <f t="shared" si="2930"/>
        <v>0</v>
      </c>
    </row>
    <row r="9767" spans="1:7" s="229" customFormat="1" ht="24" customHeight="1" x14ac:dyDescent="0.2">
      <c r="A9767" s="224" t="str">
        <f t="shared" si="2926"/>
        <v/>
      </c>
      <c r="B9767" s="222" t="str">
        <f t="shared" si="2929"/>
        <v/>
      </c>
      <c r="C9767" s="223"/>
      <c r="D9767" s="224" t="str">
        <f t="shared" si="2927"/>
        <v/>
      </c>
      <c r="E9767" s="225"/>
      <c r="F9767" s="226">
        <f t="shared" si="2928"/>
        <v>0</v>
      </c>
      <c r="G9767" s="286">
        <f t="shared" si="2930"/>
        <v>0</v>
      </c>
    </row>
    <row r="9768" spans="1:7" s="229" customFormat="1" ht="24" customHeight="1" x14ac:dyDescent="0.2">
      <c r="A9768" s="224" t="str">
        <f t="shared" si="2926"/>
        <v/>
      </c>
      <c r="B9768" s="222" t="str">
        <f t="shared" si="2929"/>
        <v/>
      </c>
      <c r="C9768" s="223"/>
      <c r="D9768" s="224" t="str">
        <f t="shared" si="2927"/>
        <v/>
      </c>
      <c r="E9768" s="225"/>
      <c r="F9768" s="226">
        <f t="shared" si="2928"/>
        <v>0</v>
      </c>
      <c r="G9768" s="286">
        <f t="shared" si="2930"/>
        <v>0</v>
      </c>
    </row>
    <row r="9769" spans="1:7" s="229" customFormat="1" ht="24" customHeight="1" x14ac:dyDescent="0.2">
      <c r="A9769" s="224" t="str">
        <f t="shared" si="2926"/>
        <v/>
      </c>
      <c r="B9769" s="222" t="str">
        <f t="shared" si="2929"/>
        <v/>
      </c>
      <c r="C9769" s="223"/>
      <c r="D9769" s="224" t="str">
        <f t="shared" si="2927"/>
        <v/>
      </c>
      <c r="E9769" s="225"/>
      <c r="F9769" s="226">
        <f t="shared" si="2928"/>
        <v>0</v>
      </c>
      <c r="G9769" s="286">
        <f t="shared" si="2930"/>
        <v>0</v>
      </c>
    </row>
    <row r="9770" spans="1:7" s="229" customFormat="1" ht="24" customHeight="1" x14ac:dyDescent="0.2">
      <c r="A9770" s="224" t="str">
        <f t="shared" si="2926"/>
        <v/>
      </c>
      <c r="B9770" s="222" t="str">
        <f t="shared" si="2929"/>
        <v/>
      </c>
      <c r="C9770" s="223"/>
      <c r="D9770" s="224" t="str">
        <f t="shared" si="2927"/>
        <v/>
      </c>
      <c r="E9770" s="225"/>
      <c r="F9770" s="226">
        <f t="shared" si="2928"/>
        <v>0</v>
      </c>
      <c r="G9770" s="286">
        <f t="shared" si="2930"/>
        <v>0</v>
      </c>
    </row>
    <row r="9771" spans="1:7" s="229" customFormat="1" ht="24" customHeight="1" x14ac:dyDescent="0.2">
      <c r="A9771" s="224" t="str">
        <f t="shared" si="2926"/>
        <v/>
      </c>
      <c r="B9771" s="222" t="str">
        <f t="shared" si="2929"/>
        <v/>
      </c>
      <c r="C9771" s="223"/>
      <c r="D9771" s="224" t="str">
        <f t="shared" si="2927"/>
        <v/>
      </c>
      <c r="E9771" s="225"/>
      <c r="F9771" s="226">
        <f t="shared" si="2928"/>
        <v>0</v>
      </c>
      <c r="G9771" s="286">
        <f t="shared" si="2930"/>
        <v>0</v>
      </c>
    </row>
    <row r="9772" spans="1:7" s="229" customFormat="1" ht="24" customHeight="1" x14ac:dyDescent="0.2">
      <c r="A9772" s="224" t="str">
        <f t="shared" si="2926"/>
        <v/>
      </c>
      <c r="B9772" s="222" t="str">
        <f t="shared" si="2929"/>
        <v/>
      </c>
      <c r="C9772" s="223"/>
      <c r="D9772" s="224" t="str">
        <f t="shared" si="2927"/>
        <v/>
      </c>
      <c r="E9772" s="225"/>
      <c r="F9772" s="226">
        <f t="shared" si="2928"/>
        <v>0</v>
      </c>
      <c r="G9772" s="286">
        <f t="shared" si="2930"/>
        <v>0</v>
      </c>
    </row>
    <row r="9773" spans="1:7" s="229" customFormat="1" ht="24" customHeight="1" x14ac:dyDescent="0.2">
      <c r="A9773" s="224" t="str">
        <f t="shared" si="2926"/>
        <v/>
      </c>
      <c r="B9773" s="222" t="str">
        <f t="shared" si="2929"/>
        <v/>
      </c>
      <c r="C9773" s="223"/>
      <c r="D9773" s="224" t="str">
        <f t="shared" si="2927"/>
        <v/>
      </c>
      <c r="E9773" s="225"/>
      <c r="F9773" s="226">
        <f t="shared" si="2928"/>
        <v>0</v>
      </c>
      <c r="G9773" s="286">
        <f t="shared" si="2930"/>
        <v>0</v>
      </c>
    </row>
    <row r="9774" spans="1:7" s="229" customFormat="1" ht="24" customHeight="1" x14ac:dyDescent="0.2">
      <c r="A9774" s="224" t="str">
        <f t="shared" si="2926"/>
        <v/>
      </c>
      <c r="B9774" s="222" t="str">
        <f t="shared" si="2929"/>
        <v/>
      </c>
      <c r="C9774" s="223"/>
      <c r="D9774" s="224" t="str">
        <f t="shared" si="2927"/>
        <v/>
      </c>
      <c r="E9774" s="225"/>
      <c r="F9774" s="226">
        <f t="shared" si="2928"/>
        <v>0</v>
      </c>
      <c r="G9774" s="286">
        <f t="shared" si="2930"/>
        <v>0</v>
      </c>
    </row>
    <row r="9775" spans="1:7" s="229" customFormat="1" ht="24" customHeight="1" x14ac:dyDescent="0.2">
      <c r="A9775" s="224" t="str">
        <f t="shared" si="2926"/>
        <v/>
      </c>
      <c r="B9775" s="222" t="str">
        <f t="shared" si="2929"/>
        <v/>
      </c>
      <c r="C9775" s="223"/>
      <c r="D9775" s="224" t="str">
        <f t="shared" si="2927"/>
        <v/>
      </c>
      <c r="E9775" s="225"/>
      <c r="F9775" s="227">
        <f t="shared" si="2928"/>
        <v>0</v>
      </c>
      <c r="G9775" s="286">
        <f t="shared" si="2930"/>
        <v>0</v>
      </c>
    </row>
    <row r="9776" spans="1:7" ht="24" customHeight="1" x14ac:dyDescent="0.2">
      <c r="A9776" s="287"/>
      <c r="D9776" s="97"/>
      <c r="E9776" s="98"/>
      <c r="F9776" s="273" t="s">
        <v>31</v>
      </c>
      <c r="G9776" s="288">
        <f>SUBTOTAL(9,G9762:G9775)</f>
        <v>0</v>
      </c>
    </row>
    <row r="9777" spans="1:7" ht="24" customHeight="1" x14ac:dyDescent="0.2">
      <c r="A9777" s="287"/>
      <c r="C9777" s="107" t="s">
        <v>605</v>
      </c>
      <c r="D9777" s="97"/>
      <c r="E9777" s="98"/>
      <c r="G9777" s="289"/>
    </row>
    <row r="9778" spans="1:7" s="229" customFormat="1" ht="24" customHeight="1" x14ac:dyDescent="0.2">
      <c r="A9778" s="224" t="str">
        <f t="shared" ref="A9778:A9785" si="2931">IFERROR(VLOOKUP(C9778,Tabla_Insumos,4,FALSE),"")</f>
        <v/>
      </c>
      <c r="B9778" s="222">
        <f t="shared" ref="B9778:B9785" si="2932">IFERROR(VLOOKUP(A9778,Tabla_Indices,5,FALSE),"")</f>
        <v>0</v>
      </c>
      <c r="C9778" s="223"/>
      <c r="D9778" s="224" t="str">
        <f t="shared" ref="D9778:D9785" si="2933">IFERROR(VLOOKUP(C9778,Tabla_Insumos,2,FALSE),"")</f>
        <v/>
      </c>
      <c r="E9778" s="225"/>
      <c r="F9778" s="228">
        <f t="shared" ref="F9778:F9785" si="2934">IFERROR(VLOOKUP(C9778,Tabla_Insumos,3,FALSE),0)</f>
        <v>0</v>
      </c>
      <c r="G9778" s="286">
        <f>ROUND(E9778*F9778,2)</f>
        <v>0</v>
      </c>
    </row>
    <row r="9779" spans="1:7" s="229" customFormat="1" ht="24" customHeight="1" x14ac:dyDescent="0.2">
      <c r="A9779" s="224" t="str">
        <f t="shared" si="2931"/>
        <v/>
      </c>
      <c r="B9779" s="222">
        <f t="shared" si="2932"/>
        <v>0</v>
      </c>
      <c r="C9779" s="223"/>
      <c r="D9779" s="224" t="str">
        <f t="shared" si="2933"/>
        <v/>
      </c>
      <c r="E9779" s="225"/>
      <c r="F9779" s="228">
        <f t="shared" si="2934"/>
        <v>0</v>
      </c>
      <c r="G9779" s="286">
        <f>ROUND(E9779*F9779,2)</f>
        <v>0</v>
      </c>
    </row>
    <row r="9780" spans="1:7" s="229" customFormat="1" ht="24" customHeight="1" x14ac:dyDescent="0.2">
      <c r="A9780" s="224" t="str">
        <f t="shared" si="2931"/>
        <v/>
      </c>
      <c r="B9780" s="222">
        <f t="shared" si="2932"/>
        <v>0</v>
      </c>
      <c r="C9780" s="223"/>
      <c r="D9780" s="224" t="str">
        <f t="shared" si="2933"/>
        <v/>
      </c>
      <c r="E9780" s="225"/>
      <c r="F9780" s="228">
        <f t="shared" si="2934"/>
        <v>0</v>
      </c>
      <c r="G9780" s="286">
        <f t="shared" ref="G9780:G9785" si="2935">ROUND(E9780*F9780,2)</f>
        <v>0</v>
      </c>
    </row>
    <row r="9781" spans="1:7" s="229" customFormat="1" ht="24" customHeight="1" x14ac:dyDescent="0.2">
      <c r="A9781" s="224" t="str">
        <f t="shared" si="2931"/>
        <v/>
      </c>
      <c r="B9781" s="222">
        <f t="shared" si="2932"/>
        <v>0</v>
      </c>
      <c r="C9781" s="223"/>
      <c r="D9781" s="224" t="str">
        <f t="shared" si="2933"/>
        <v/>
      </c>
      <c r="E9781" s="225"/>
      <c r="F9781" s="228">
        <f t="shared" si="2934"/>
        <v>0</v>
      </c>
      <c r="G9781" s="286">
        <f t="shared" si="2935"/>
        <v>0</v>
      </c>
    </row>
    <row r="9782" spans="1:7" s="229" customFormat="1" ht="24" customHeight="1" x14ac:dyDescent="0.2">
      <c r="A9782" s="224" t="str">
        <f t="shared" si="2931"/>
        <v/>
      </c>
      <c r="B9782" s="222">
        <f t="shared" si="2932"/>
        <v>0</v>
      </c>
      <c r="C9782" s="223"/>
      <c r="D9782" s="224" t="str">
        <f t="shared" si="2933"/>
        <v/>
      </c>
      <c r="E9782" s="225"/>
      <c r="F9782" s="226">
        <f t="shared" si="2934"/>
        <v>0</v>
      </c>
      <c r="G9782" s="286">
        <f t="shared" si="2935"/>
        <v>0</v>
      </c>
    </row>
    <row r="9783" spans="1:7" s="229" customFormat="1" ht="24" customHeight="1" x14ac:dyDescent="0.2">
      <c r="A9783" s="224" t="str">
        <f t="shared" si="2931"/>
        <v/>
      </c>
      <c r="B9783" s="222">
        <f t="shared" si="2932"/>
        <v>0</v>
      </c>
      <c r="C9783" s="223"/>
      <c r="D9783" s="224" t="str">
        <f t="shared" si="2933"/>
        <v/>
      </c>
      <c r="E9783" s="225"/>
      <c r="F9783" s="226">
        <f t="shared" si="2934"/>
        <v>0</v>
      </c>
      <c r="G9783" s="286">
        <f t="shared" si="2935"/>
        <v>0</v>
      </c>
    </row>
    <row r="9784" spans="1:7" s="229" customFormat="1" ht="24" customHeight="1" x14ac:dyDescent="0.2">
      <c r="A9784" s="224" t="str">
        <f t="shared" si="2931"/>
        <v/>
      </c>
      <c r="B9784" s="222">
        <f t="shared" si="2932"/>
        <v>0</v>
      </c>
      <c r="C9784" s="223"/>
      <c r="D9784" s="224" t="str">
        <f t="shared" si="2933"/>
        <v/>
      </c>
      <c r="E9784" s="225"/>
      <c r="F9784" s="226">
        <f t="shared" si="2934"/>
        <v>0</v>
      </c>
      <c r="G9784" s="286">
        <f t="shared" si="2935"/>
        <v>0</v>
      </c>
    </row>
    <row r="9785" spans="1:7" s="229" customFormat="1" ht="24" customHeight="1" x14ac:dyDescent="0.2">
      <c r="A9785" s="224" t="str">
        <f t="shared" si="2931"/>
        <v/>
      </c>
      <c r="B9785" s="222">
        <f t="shared" si="2932"/>
        <v>0</v>
      </c>
      <c r="C9785" s="223"/>
      <c r="D9785" s="224" t="str">
        <f t="shared" si="2933"/>
        <v/>
      </c>
      <c r="E9785" s="225"/>
      <c r="F9785" s="226">
        <f t="shared" si="2934"/>
        <v>0</v>
      </c>
      <c r="G9785" s="286">
        <f t="shared" si="2935"/>
        <v>0</v>
      </c>
    </row>
    <row r="9786" spans="1:7" ht="24" customHeight="1" x14ac:dyDescent="0.2">
      <c r="A9786" s="287"/>
      <c r="D9786" s="97"/>
      <c r="E9786" s="98"/>
      <c r="F9786" s="273" t="s">
        <v>32</v>
      </c>
      <c r="G9786" s="288">
        <f>SUBTOTAL(9,G9778:G9785)</f>
        <v>0</v>
      </c>
    </row>
    <row r="9787" spans="1:7" ht="24" customHeight="1" x14ac:dyDescent="0.2">
      <c r="A9787" s="287"/>
      <c r="C9787" s="107" t="s">
        <v>606</v>
      </c>
      <c r="D9787" s="97"/>
      <c r="E9787" s="98"/>
      <c r="G9787" s="289"/>
    </row>
    <row r="9788" spans="1:7" s="229" customFormat="1" ht="24" customHeight="1" x14ac:dyDescent="0.2">
      <c r="A9788" s="224" t="str">
        <f t="shared" ref="A9788:A9796" si="2936">IFERROR(VLOOKUP(C9788,Tabla_Insumos,4,FALSE),"")</f>
        <v/>
      </c>
      <c r="B9788" s="222" t="str">
        <f t="shared" ref="B9788:B9796" si="2937">IFERROR(VLOOKUP(C9788,Tabla_Insumos,5,FALSE),"")</f>
        <v/>
      </c>
      <c r="C9788" s="223"/>
      <c r="D9788" s="224" t="str">
        <f t="shared" ref="D9788:D9796" si="2938">IFERROR(VLOOKUP(C9788,Tabla_Insumos,2,FALSE),"")</f>
        <v/>
      </c>
      <c r="E9788" s="225"/>
      <c r="F9788" s="226">
        <f t="shared" ref="F9788:F9796" si="2939">IFERROR(VLOOKUP(C9788,Tabla_Insumos,3,FALSE),0)</f>
        <v>0</v>
      </c>
      <c r="G9788" s="286">
        <f t="shared" ref="G9788:G9796" si="2940">ROUND(E9788*F9788,2)</f>
        <v>0</v>
      </c>
    </row>
    <row r="9789" spans="1:7" s="229" customFormat="1" ht="24" customHeight="1" x14ac:dyDescent="0.2">
      <c r="A9789" s="224" t="str">
        <f t="shared" si="2936"/>
        <v/>
      </c>
      <c r="B9789" s="222" t="str">
        <f t="shared" si="2937"/>
        <v/>
      </c>
      <c r="C9789" s="223"/>
      <c r="D9789" s="224" t="str">
        <f t="shared" si="2938"/>
        <v/>
      </c>
      <c r="E9789" s="225"/>
      <c r="F9789" s="226">
        <f t="shared" si="2939"/>
        <v>0</v>
      </c>
      <c r="G9789" s="286">
        <f t="shared" si="2940"/>
        <v>0</v>
      </c>
    </row>
    <row r="9790" spans="1:7" s="229" customFormat="1" ht="24" customHeight="1" x14ac:dyDescent="0.2">
      <c r="A9790" s="224" t="str">
        <f t="shared" si="2936"/>
        <v/>
      </c>
      <c r="B9790" s="222" t="str">
        <f t="shared" si="2937"/>
        <v/>
      </c>
      <c r="C9790" s="223"/>
      <c r="D9790" s="224" t="str">
        <f t="shared" si="2938"/>
        <v/>
      </c>
      <c r="E9790" s="225"/>
      <c r="F9790" s="226">
        <f t="shared" si="2939"/>
        <v>0</v>
      </c>
      <c r="G9790" s="286">
        <f t="shared" si="2940"/>
        <v>0</v>
      </c>
    </row>
    <row r="9791" spans="1:7" s="229" customFormat="1" ht="24" customHeight="1" x14ac:dyDescent="0.2">
      <c r="A9791" s="224" t="str">
        <f t="shared" si="2936"/>
        <v/>
      </c>
      <c r="B9791" s="222" t="str">
        <f t="shared" si="2937"/>
        <v/>
      </c>
      <c r="C9791" s="223"/>
      <c r="D9791" s="224" t="str">
        <f t="shared" si="2938"/>
        <v/>
      </c>
      <c r="E9791" s="225"/>
      <c r="F9791" s="226">
        <f t="shared" si="2939"/>
        <v>0</v>
      </c>
      <c r="G9791" s="286">
        <f t="shared" si="2940"/>
        <v>0</v>
      </c>
    </row>
    <row r="9792" spans="1:7" s="229" customFormat="1" ht="24" customHeight="1" x14ac:dyDescent="0.2">
      <c r="A9792" s="224" t="str">
        <f t="shared" si="2936"/>
        <v/>
      </c>
      <c r="B9792" s="222" t="str">
        <f t="shared" si="2937"/>
        <v/>
      </c>
      <c r="C9792" s="223"/>
      <c r="D9792" s="224" t="str">
        <f t="shared" si="2938"/>
        <v/>
      </c>
      <c r="E9792" s="225"/>
      <c r="F9792" s="226">
        <f t="shared" si="2939"/>
        <v>0</v>
      </c>
      <c r="G9792" s="286">
        <f t="shared" si="2940"/>
        <v>0</v>
      </c>
    </row>
    <row r="9793" spans="1:7" s="229" customFormat="1" ht="24" customHeight="1" x14ac:dyDescent="0.2">
      <c r="A9793" s="224" t="str">
        <f t="shared" si="2936"/>
        <v/>
      </c>
      <c r="B9793" s="222" t="str">
        <f t="shared" si="2937"/>
        <v/>
      </c>
      <c r="C9793" s="223"/>
      <c r="D9793" s="224" t="str">
        <f t="shared" si="2938"/>
        <v/>
      </c>
      <c r="E9793" s="225"/>
      <c r="F9793" s="226">
        <f t="shared" si="2939"/>
        <v>0</v>
      </c>
      <c r="G9793" s="286">
        <f t="shared" si="2940"/>
        <v>0</v>
      </c>
    </row>
    <row r="9794" spans="1:7" s="229" customFormat="1" ht="24" customHeight="1" x14ac:dyDescent="0.2">
      <c r="A9794" s="224" t="str">
        <f t="shared" si="2936"/>
        <v/>
      </c>
      <c r="B9794" s="222" t="str">
        <f t="shared" si="2937"/>
        <v/>
      </c>
      <c r="C9794" s="223"/>
      <c r="D9794" s="224" t="str">
        <f t="shared" si="2938"/>
        <v/>
      </c>
      <c r="E9794" s="225"/>
      <c r="F9794" s="226">
        <f t="shared" si="2939"/>
        <v>0</v>
      </c>
      <c r="G9794" s="286">
        <f t="shared" si="2940"/>
        <v>0</v>
      </c>
    </row>
    <row r="9795" spans="1:7" s="229" customFormat="1" ht="24" customHeight="1" x14ac:dyDescent="0.2">
      <c r="A9795" s="224" t="str">
        <f t="shared" si="2936"/>
        <v/>
      </c>
      <c r="B9795" s="222" t="str">
        <f t="shared" si="2937"/>
        <v/>
      </c>
      <c r="C9795" s="223"/>
      <c r="D9795" s="224" t="str">
        <f t="shared" si="2938"/>
        <v/>
      </c>
      <c r="E9795" s="225"/>
      <c r="F9795" s="226">
        <f t="shared" si="2939"/>
        <v>0</v>
      </c>
      <c r="G9795" s="286">
        <f t="shared" si="2940"/>
        <v>0</v>
      </c>
    </row>
    <row r="9796" spans="1:7" s="229" customFormat="1" ht="24" customHeight="1" x14ac:dyDescent="0.2">
      <c r="A9796" s="224" t="str">
        <f t="shared" si="2936"/>
        <v/>
      </c>
      <c r="B9796" s="222" t="str">
        <f t="shared" si="2937"/>
        <v/>
      </c>
      <c r="C9796" s="223"/>
      <c r="D9796" s="224" t="str">
        <f t="shared" si="2938"/>
        <v/>
      </c>
      <c r="E9796" s="225"/>
      <c r="F9796" s="226">
        <f t="shared" si="2939"/>
        <v>0</v>
      </c>
      <c r="G9796" s="286">
        <f t="shared" si="2940"/>
        <v>0</v>
      </c>
    </row>
    <row r="9797" spans="1:7" ht="24" customHeight="1" x14ac:dyDescent="0.2">
      <c r="A9797" s="290"/>
      <c r="B9797" s="97"/>
      <c r="D9797" s="97"/>
      <c r="E9797" s="98"/>
      <c r="F9797" s="273" t="s">
        <v>33</v>
      </c>
      <c r="G9797" s="288">
        <f>SUBTOTAL(9,G9788:G9796)</f>
        <v>0</v>
      </c>
    </row>
    <row r="9798" spans="1:7" ht="24" customHeight="1" x14ac:dyDescent="0.2">
      <c r="A9798" s="291"/>
      <c r="B9798" s="97"/>
      <c r="D9798" s="97"/>
      <c r="E9798" s="98"/>
      <c r="G9798" s="289"/>
    </row>
    <row r="9799" spans="1:7" ht="24" customHeight="1" x14ac:dyDescent="0.2">
      <c r="A9799" s="292" t="str">
        <f>B9757</f>
        <v/>
      </c>
      <c r="B9799" s="293" t="str">
        <f>C9757</f>
        <v/>
      </c>
      <c r="C9799" s="104"/>
      <c r="D9799" s="104" t="s">
        <v>34</v>
      </c>
      <c r="E9799" s="105"/>
      <c r="F9799" s="295" t="s">
        <v>35</v>
      </c>
      <c r="G9799" s="294">
        <f>SUBTOTAL(9,G9762:G9798)</f>
        <v>0</v>
      </c>
    </row>
    <row r="9801" spans="1:7" ht="24" customHeight="1" x14ac:dyDescent="0.2">
      <c r="A9801" s="274" t="s">
        <v>37</v>
      </c>
      <c r="B9801" s="275"/>
      <c r="C9801" s="275"/>
      <c r="D9801" s="275"/>
      <c r="E9801" s="275"/>
      <c r="F9801" s="275"/>
      <c r="G9801" s="276"/>
    </row>
    <row r="9802" spans="1:7" ht="24" customHeight="1" x14ac:dyDescent="0.2">
      <c r="A9802" s="277" t="s">
        <v>602</v>
      </c>
      <c r="B9802" s="93" t="str">
        <f>Comitente</f>
        <v>DIRECCION PROVINCIAL DE ESPACIOS VERDES</v>
      </c>
      <c r="C9802" s="89"/>
      <c r="D9802" s="94"/>
      <c r="E9802" s="94"/>
      <c r="F9802" s="95"/>
      <c r="G9802" s="278"/>
    </row>
    <row r="9803" spans="1:7" ht="24" customHeight="1" x14ac:dyDescent="0.2">
      <c r="A9803" s="277" t="s">
        <v>603</v>
      </c>
      <c r="B9803" s="93">
        <f>Contratista</f>
        <v>0</v>
      </c>
      <c r="C9803" s="90"/>
      <c r="D9803" s="90"/>
      <c r="E9803" s="90"/>
      <c r="F9803" s="96"/>
      <c r="G9803" s="279"/>
    </row>
    <row r="9804" spans="1:7" ht="24" customHeight="1" x14ac:dyDescent="0.2">
      <c r="A9804" s="277" t="s">
        <v>24</v>
      </c>
      <c r="B9804" s="93" t="str">
        <f>Obra</f>
        <v>MANTENIMIENTO DEL ÁREA VERDE Y SISITEMA DE RIEGO DEL 
PARQUE BELGRANO E INFINITO POR DESCUBRIR - RENGLON 3</v>
      </c>
      <c r="C9804" s="90"/>
      <c r="D9804" s="90"/>
      <c r="E9804" s="90"/>
      <c r="F9804" s="96" t="s">
        <v>38</v>
      </c>
      <c r="G9804" s="280">
        <f>Fecha_Base</f>
        <v>44908</v>
      </c>
    </row>
    <row r="9805" spans="1:7" ht="24" customHeight="1" x14ac:dyDescent="0.2">
      <c r="A9805" s="281" t="s">
        <v>601</v>
      </c>
      <c r="B9805" s="91" t="str">
        <f>Ubicación</f>
        <v>CAPITAL</v>
      </c>
      <c r="C9805" s="91"/>
      <c r="D9805" s="97"/>
      <c r="E9805" s="98"/>
      <c r="G9805" s="282"/>
    </row>
    <row r="9806" spans="1:7" ht="24" customHeight="1" x14ac:dyDescent="0.2">
      <c r="A9806" s="281" t="s">
        <v>39</v>
      </c>
      <c r="B9806" s="100" t="str">
        <f>IFERROR(VALUE(LEFT(B9807,FIND(".",B9807)-1)),"")</f>
        <v/>
      </c>
      <c r="C9806" s="92" t="str">
        <f>IFERROR(VLOOKUP(B9806,Tabla_CyP,2,FALSE),"")</f>
        <v/>
      </c>
      <c r="E9806" s="98"/>
      <c r="G9806" s="282"/>
    </row>
    <row r="9807" spans="1:7" ht="24" customHeight="1" x14ac:dyDescent="0.2">
      <c r="A9807" s="281" t="s">
        <v>25</v>
      </c>
      <c r="B9807" s="101" t="str">
        <f>IFERROR(VLOOKUP(COUNTIF($A$1:A9807,"ANALISIS DE PRECIOS"),Tabla_NumeroItem,2,FALSE),"")</f>
        <v/>
      </c>
      <c r="C9807" s="92" t="str">
        <f>IFERROR(VLOOKUP(B9807,Tabla_CyP,2,FALSE),"")</f>
        <v/>
      </c>
      <c r="D9807" s="97"/>
      <c r="E9807" s="98"/>
      <c r="F9807" s="96" t="s">
        <v>26</v>
      </c>
      <c r="G9807" s="283" t="str">
        <f>IFERROR(VLOOKUP(B9807,Tabla_CyP,4,FALSE),"")</f>
        <v/>
      </c>
    </row>
    <row r="9808" spans="1:7" ht="24" customHeight="1" x14ac:dyDescent="0.2">
      <c r="A9808" s="281"/>
      <c r="B9808" s="91"/>
      <c r="D9808" s="97"/>
      <c r="E9808" s="98"/>
      <c r="G9808" s="282"/>
    </row>
    <row r="9809" spans="1:123" ht="24" customHeight="1" x14ac:dyDescent="0.2">
      <c r="A9809" s="331" t="s">
        <v>507</v>
      </c>
      <c r="B9809" s="332"/>
      <c r="C9809" s="333" t="s">
        <v>0</v>
      </c>
      <c r="D9809" s="333" t="s">
        <v>27</v>
      </c>
      <c r="E9809" s="335" t="s">
        <v>28</v>
      </c>
      <c r="F9809" s="337" t="s">
        <v>29</v>
      </c>
      <c r="G9809" s="337" t="s">
        <v>30</v>
      </c>
    </row>
    <row r="9810" spans="1:123" s="97" customFormat="1" ht="24" customHeight="1" x14ac:dyDescent="0.2">
      <c r="A9810" s="102" t="s">
        <v>508</v>
      </c>
      <c r="B9810" s="102" t="s">
        <v>509</v>
      </c>
      <c r="C9810" s="334"/>
      <c r="D9810" s="334"/>
      <c r="E9810" s="336"/>
      <c r="F9810" s="338"/>
      <c r="G9810" s="338"/>
      <c r="H9810" s="230"/>
      <c r="I9810" s="230"/>
      <c r="J9810" s="230"/>
      <c r="K9810" s="230"/>
      <c r="L9810" s="230"/>
      <c r="M9810" s="230"/>
      <c r="N9810" s="230"/>
      <c r="O9810" s="230"/>
      <c r="P9810" s="230"/>
      <c r="Q9810" s="230"/>
      <c r="R9810" s="230"/>
      <c r="S9810" s="230"/>
      <c r="T9810" s="230"/>
      <c r="U9810" s="230"/>
      <c r="V9810" s="230"/>
      <c r="W9810" s="230"/>
      <c r="X9810" s="230"/>
      <c r="Y9810" s="230"/>
      <c r="Z9810" s="230"/>
      <c r="AA9810" s="230"/>
      <c r="AB9810" s="230"/>
      <c r="AC9810" s="230"/>
      <c r="AD9810" s="230"/>
      <c r="AE9810" s="230"/>
      <c r="AF9810" s="230"/>
      <c r="AG9810" s="230"/>
      <c r="AH9810" s="230"/>
      <c r="AI9810" s="230"/>
      <c r="AJ9810" s="230"/>
      <c r="AK9810" s="230"/>
      <c r="AL9810" s="230"/>
      <c r="AM9810" s="230"/>
      <c r="AN9810" s="230"/>
      <c r="AO9810" s="230"/>
      <c r="AP9810" s="230"/>
      <c r="AQ9810" s="230"/>
      <c r="AR9810" s="230"/>
      <c r="AS9810" s="230"/>
      <c r="AT9810" s="230"/>
      <c r="AU9810" s="230"/>
      <c r="AV9810" s="230"/>
      <c r="AW9810" s="230"/>
      <c r="AX9810" s="230"/>
      <c r="AY9810" s="230"/>
      <c r="AZ9810" s="230"/>
      <c r="BA9810" s="230"/>
      <c r="BB9810" s="230"/>
      <c r="BC9810" s="230"/>
      <c r="BD9810" s="230"/>
      <c r="BE9810" s="230"/>
      <c r="BF9810" s="230"/>
      <c r="BG9810" s="230"/>
      <c r="BH9810" s="230"/>
      <c r="BI9810" s="230"/>
      <c r="BJ9810" s="230"/>
      <c r="BK9810" s="230"/>
      <c r="BL9810" s="230"/>
      <c r="BM9810" s="230"/>
      <c r="BN9810" s="230"/>
      <c r="BO9810" s="230"/>
      <c r="BP9810" s="230"/>
      <c r="BQ9810" s="230"/>
      <c r="BR9810" s="230"/>
      <c r="BS9810" s="230"/>
      <c r="BT9810" s="230"/>
      <c r="BU9810" s="230"/>
      <c r="BV9810" s="230"/>
      <c r="BW9810" s="230"/>
      <c r="BX9810" s="230"/>
      <c r="BY9810" s="230"/>
      <c r="BZ9810" s="230"/>
      <c r="CA9810" s="230"/>
      <c r="CB9810" s="230"/>
      <c r="CC9810" s="230"/>
      <c r="CD9810" s="230"/>
      <c r="CE9810" s="230"/>
      <c r="CF9810" s="230"/>
      <c r="CG9810" s="230"/>
      <c r="CH9810" s="230"/>
      <c r="CI9810" s="230"/>
      <c r="CJ9810" s="230"/>
      <c r="CK9810" s="230"/>
      <c r="CL9810" s="230"/>
      <c r="CM9810" s="230"/>
      <c r="CN9810" s="230"/>
      <c r="CO9810" s="230"/>
      <c r="CP9810" s="230"/>
      <c r="CQ9810" s="230"/>
      <c r="CR9810" s="230"/>
      <c r="CS9810" s="230"/>
      <c r="CT9810" s="230"/>
      <c r="CU9810" s="230"/>
      <c r="CV9810" s="230"/>
      <c r="CW9810" s="230"/>
      <c r="CX9810" s="230"/>
      <c r="CY9810" s="230"/>
      <c r="CZ9810" s="230"/>
      <c r="DA9810" s="230"/>
      <c r="DB9810" s="230"/>
      <c r="DC9810" s="230"/>
      <c r="DD9810" s="230"/>
      <c r="DE9810" s="230"/>
      <c r="DF9810" s="230"/>
      <c r="DG9810" s="230"/>
      <c r="DH9810" s="230"/>
      <c r="DI9810" s="230"/>
      <c r="DJ9810" s="230"/>
      <c r="DK9810" s="230"/>
      <c r="DL9810" s="230"/>
      <c r="DM9810" s="230"/>
      <c r="DN9810" s="230"/>
      <c r="DO9810" s="230"/>
      <c r="DP9810" s="230"/>
      <c r="DQ9810" s="230"/>
      <c r="DR9810" s="230"/>
      <c r="DS9810" s="230"/>
    </row>
    <row r="9811" spans="1:123" ht="24" customHeight="1" x14ac:dyDescent="0.2">
      <c r="A9811" s="284"/>
      <c r="B9811" s="103"/>
      <c r="C9811" s="143" t="s">
        <v>604</v>
      </c>
      <c r="D9811" s="104"/>
      <c r="E9811" s="105"/>
      <c r="F9811" s="106"/>
      <c r="G9811" s="285"/>
    </row>
    <row r="9812" spans="1:123" s="229" customFormat="1" ht="24" customHeight="1" x14ac:dyDescent="0.2">
      <c r="A9812" s="224" t="str">
        <f t="shared" ref="A9812:A9825" si="2941">IFERROR(VLOOKUP(C9812,Tabla_Insumos,4,FALSE),"")</f>
        <v/>
      </c>
      <c r="B9812" s="222" t="str">
        <f>IFERROR(VLOOKUP(C9812,Tabla_Insumos,5,FALSE),"")</f>
        <v/>
      </c>
      <c r="C9812" s="223"/>
      <c r="D9812" s="224" t="str">
        <f t="shared" ref="D9812:D9825" si="2942">IFERROR(VLOOKUP(C9812,Tabla_Insumos,2,FALSE),"")</f>
        <v/>
      </c>
      <c r="E9812" s="225"/>
      <c r="F9812" s="226">
        <f t="shared" ref="F9812:F9825" si="2943">IFERROR(VLOOKUP(C9812,Tabla_Insumos,3,FALSE),0)</f>
        <v>0</v>
      </c>
      <c r="G9812" s="286">
        <f>ROUND(E9812*F9812,2)</f>
        <v>0</v>
      </c>
    </row>
    <row r="9813" spans="1:123" s="229" customFormat="1" ht="24" customHeight="1" x14ac:dyDescent="0.2">
      <c r="A9813" s="224" t="str">
        <f t="shared" si="2941"/>
        <v/>
      </c>
      <c r="B9813" s="222" t="str">
        <f t="shared" ref="B9813:B9825" si="2944">IFERROR(VLOOKUP(C9813,Tabla_Insumos,5,FALSE),"")</f>
        <v/>
      </c>
      <c r="C9813" s="223"/>
      <c r="D9813" s="224" t="str">
        <f t="shared" si="2942"/>
        <v/>
      </c>
      <c r="E9813" s="225"/>
      <c r="F9813" s="226">
        <f t="shared" si="2943"/>
        <v>0</v>
      </c>
      <c r="G9813" s="286">
        <f t="shared" ref="G9813:G9825" si="2945">ROUND(E9813*F9813,2)</f>
        <v>0</v>
      </c>
    </row>
    <row r="9814" spans="1:123" s="229" customFormat="1" ht="24" customHeight="1" x14ac:dyDescent="0.2">
      <c r="A9814" s="224" t="str">
        <f t="shared" si="2941"/>
        <v/>
      </c>
      <c r="B9814" s="222" t="str">
        <f t="shared" si="2944"/>
        <v/>
      </c>
      <c r="C9814" s="223"/>
      <c r="D9814" s="224" t="str">
        <f t="shared" si="2942"/>
        <v/>
      </c>
      <c r="E9814" s="225"/>
      <c r="F9814" s="226">
        <f t="shared" si="2943"/>
        <v>0</v>
      </c>
      <c r="G9814" s="286">
        <f t="shared" si="2945"/>
        <v>0</v>
      </c>
    </row>
    <row r="9815" spans="1:123" s="229" customFormat="1" ht="24" customHeight="1" x14ac:dyDescent="0.2">
      <c r="A9815" s="224" t="str">
        <f t="shared" si="2941"/>
        <v/>
      </c>
      <c r="B9815" s="222" t="str">
        <f t="shared" si="2944"/>
        <v/>
      </c>
      <c r="C9815" s="223"/>
      <c r="D9815" s="224" t="str">
        <f t="shared" si="2942"/>
        <v/>
      </c>
      <c r="E9815" s="225"/>
      <c r="F9815" s="226">
        <f t="shared" si="2943"/>
        <v>0</v>
      </c>
      <c r="G9815" s="286">
        <f t="shared" si="2945"/>
        <v>0</v>
      </c>
    </row>
    <row r="9816" spans="1:123" s="229" customFormat="1" ht="24" customHeight="1" x14ac:dyDescent="0.2">
      <c r="A9816" s="224" t="str">
        <f t="shared" si="2941"/>
        <v/>
      </c>
      <c r="B9816" s="222" t="str">
        <f t="shared" si="2944"/>
        <v/>
      </c>
      <c r="C9816" s="223"/>
      <c r="D9816" s="224" t="str">
        <f t="shared" si="2942"/>
        <v/>
      </c>
      <c r="E9816" s="225"/>
      <c r="F9816" s="226">
        <f t="shared" si="2943"/>
        <v>0</v>
      </c>
      <c r="G9816" s="286">
        <f t="shared" si="2945"/>
        <v>0</v>
      </c>
    </row>
    <row r="9817" spans="1:123" s="229" customFormat="1" ht="24" customHeight="1" x14ac:dyDescent="0.2">
      <c r="A9817" s="224" t="str">
        <f t="shared" si="2941"/>
        <v/>
      </c>
      <c r="B9817" s="222" t="str">
        <f t="shared" si="2944"/>
        <v/>
      </c>
      <c r="C9817" s="223"/>
      <c r="D9817" s="224" t="str">
        <f t="shared" si="2942"/>
        <v/>
      </c>
      <c r="E9817" s="225"/>
      <c r="F9817" s="226">
        <f t="shared" si="2943"/>
        <v>0</v>
      </c>
      <c r="G9817" s="286">
        <f t="shared" si="2945"/>
        <v>0</v>
      </c>
    </row>
    <row r="9818" spans="1:123" s="229" customFormat="1" ht="24" customHeight="1" x14ac:dyDescent="0.2">
      <c r="A9818" s="224" t="str">
        <f t="shared" si="2941"/>
        <v/>
      </c>
      <c r="B9818" s="222" t="str">
        <f t="shared" si="2944"/>
        <v/>
      </c>
      <c r="C9818" s="223"/>
      <c r="D9818" s="224" t="str">
        <f t="shared" si="2942"/>
        <v/>
      </c>
      <c r="E9818" s="225"/>
      <c r="F9818" s="226">
        <f t="shared" si="2943"/>
        <v>0</v>
      </c>
      <c r="G9818" s="286">
        <f t="shared" si="2945"/>
        <v>0</v>
      </c>
    </row>
    <row r="9819" spans="1:123" s="229" customFormat="1" ht="24" customHeight="1" x14ac:dyDescent="0.2">
      <c r="A9819" s="224" t="str">
        <f t="shared" si="2941"/>
        <v/>
      </c>
      <c r="B9819" s="222" t="str">
        <f t="shared" si="2944"/>
        <v/>
      </c>
      <c r="C9819" s="223"/>
      <c r="D9819" s="224" t="str">
        <f t="shared" si="2942"/>
        <v/>
      </c>
      <c r="E9819" s="225"/>
      <c r="F9819" s="226">
        <f t="shared" si="2943"/>
        <v>0</v>
      </c>
      <c r="G9819" s="286">
        <f t="shared" si="2945"/>
        <v>0</v>
      </c>
    </row>
    <row r="9820" spans="1:123" s="229" customFormat="1" ht="24" customHeight="1" x14ac:dyDescent="0.2">
      <c r="A9820" s="224" t="str">
        <f t="shared" si="2941"/>
        <v/>
      </c>
      <c r="B9820" s="222" t="str">
        <f t="shared" si="2944"/>
        <v/>
      </c>
      <c r="C9820" s="223"/>
      <c r="D9820" s="224" t="str">
        <f t="shared" si="2942"/>
        <v/>
      </c>
      <c r="E9820" s="225"/>
      <c r="F9820" s="226">
        <f t="shared" si="2943"/>
        <v>0</v>
      </c>
      <c r="G9820" s="286">
        <f t="shared" si="2945"/>
        <v>0</v>
      </c>
    </row>
    <row r="9821" spans="1:123" s="229" customFormat="1" ht="24" customHeight="1" x14ac:dyDescent="0.2">
      <c r="A9821" s="224" t="str">
        <f t="shared" si="2941"/>
        <v/>
      </c>
      <c r="B9821" s="222" t="str">
        <f t="shared" si="2944"/>
        <v/>
      </c>
      <c r="C9821" s="223"/>
      <c r="D9821" s="224" t="str">
        <f t="shared" si="2942"/>
        <v/>
      </c>
      <c r="E9821" s="225"/>
      <c r="F9821" s="226">
        <f t="shared" si="2943"/>
        <v>0</v>
      </c>
      <c r="G9821" s="286">
        <f t="shared" si="2945"/>
        <v>0</v>
      </c>
    </row>
    <row r="9822" spans="1:123" s="229" customFormat="1" ht="24" customHeight="1" x14ac:dyDescent="0.2">
      <c r="A9822" s="224" t="str">
        <f t="shared" si="2941"/>
        <v/>
      </c>
      <c r="B9822" s="222" t="str">
        <f t="shared" si="2944"/>
        <v/>
      </c>
      <c r="C9822" s="223"/>
      <c r="D9822" s="224" t="str">
        <f t="shared" si="2942"/>
        <v/>
      </c>
      <c r="E9822" s="225"/>
      <c r="F9822" s="226">
        <f t="shared" si="2943"/>
        <v>0</v>
      </c>
      <c r="G9822" s="286">
        <f t="shared" si="2945"/>
        <v>0</v>
      </c>
    </row>
    <row r="9823" spans="1:123" s="229" customFormat="1" ht="24" customHeight="1" x14ac:dyDescent="0.2">
      <c r="A9823" s="224" t="str">
        <f t="shared" si="2941"/>
        <v/>
      </c>
      <c r="B9823" s="222" t="str">
        <f t="shared" si="2944"/>
        <v/>
      </c>
      <c r="C9823" s="223"/>
      <c r="D9823" s="224" t="str">
        <f t="shared" si="2942"/>
        <v/>
      </c>
      <c r="E9823" s="225"/>
      <c r="F9823" s="226">
        <f t="shared" si="2943"/>
        <v>0</v>
      </c>
      <c r="G9823" s="286">
        <f t="shared" si="2945"/>
        <v>0</v>
      </c>
    </row>
    <row r="9824" spans="1:123" s="229" customFormat="1" ht="24" customHeight="1" x14ac:dyDescent="0.2">
      <c r="A9824" s="224" t="str">
        <f t="shared" si="2941"/>
        <v/>
      </c>
      <c r="B9824" s="222" t="str">
        <f t="shared" si="2944"/>
        <v/>
      </c>
      <c r="C9824" s="223"/>
      <c r="D9824" s="224" t="str">
        <f t="shared" si="2942"/>
        <v/>
      </c>
      <c r="E9824" s="225"/>
      <c r="F9824" s="226">
        <f t="shared" si="2943"/>
        <v>0</v>
      </c>
      <c r="G9824" s="286">
        <f t="shared" si="2945"/>
        <v>0</v>
      </c>
    </row>
    <row r="9825" spans="1:7" s="229" customFormat="1" ht="24" customHeight="1" x14ac:dyDescent="0.2">
      <c r="A9825" s="224" t="str">
        <f t="shared" si="2941"/>
        <v/>
      </c>
      <c r="B9825" s="222" t="str">
        <f t="shared" si="2944"/>
        <v/>
      </c>
      <c r="C9825" s="223"/>
      <c r="D9825" s="224" t="str">
        <f t="shared" si="2942"/>
        <v/>
      </c>
      <c r="E9825" s="225"/>
      <c r="F9825" s="227">
        <f t="shared" si="2943"/>
        <v>0</v>
      </c>
      <c r="G9825" s="286">
        <f t="shared" si="2945"/>
        <v>0</v>
      </c>
    </row>
    <row r="9826" spans="1:7" ht="24" customHeight="1" x14ac:dyDescent="0.2">
      <c r="A9826" s="287"/>
      <c r="D9826" s="97"/>
      <c r="E9826" s="98"/>
      <c r="F9826" s="273" t="s">
        <v>31</v>
      </c>
      <c r="G9826" s="288">
        <f>SUBTOTAL(9,G9812:G9825)</f>
        <v>0</v>
      </c>
    </row>
    <row r="9827" spans="1:7" ht="24" customHeight="1" x14ac:dyDescent="0.2">
      <c r="A9827" s="287"/>
      <c r="C9827" s="107" t="s">
        <v>605</v>
      </c>
      <c r="D9827" s="97"/>
      <c r="E9827" s="98"/>
      <c r="G9827" s="289"/>
    </row>
    <row r="9828" spans="1:7" s="229" customFormat="1" ht="24" customHeight="1" x14ac:dyDescent="0.2">
      <c r="A9828" s="224" t="str">
        <f t="shared" ref="A9828:A9835" si="2946">IFERROR(VLOOKUP(C9828,Tabla_Insumos,4,FALSE),"")</f>
        <v/>
      </c>
      <c r="B9828" s="222">
        <f t="shared" ref="B9828:B9835" si="2947">IFERROR(VLOOKUP(A9828,Tabla_Indices,5,FALSE),"")</f>
        <v>0</v>
      </c>
      <c r="C9828" s="223"/>
      <c r="D9828" s="224" t="str">
        <f t="shared" ref="D9828:D9835" si="2948">IFERROR(VLOOKUP(C9828,Tabla_Insumos,2,FALSE),"")</f>
        <v/>
      </c>
      <c r="E9828" s="225"/>
      <c r="F9828" s="228">
        <f t="shared" ref="F9828:F9835" si="2949">IFERROR(VLOOKUP(C9828,Tabla_Insumos,3,FALSE),0)</f>
        <v>0</v>
      </c>
      <c r="G9828" s="286">
        <f>ROUND(E9828*F9828,2)</f>
        <v>0</v>
      </c>
    </row>
    <row r="9829" spans="1:7" s="229" customFormat="1" ht="24" customHeight="1" x14ac:dyDescent="0.2">
      <c r="A9829" s="224" t="str">
        <f t="shared" si="2946"/>
        <v/>
      </c>
      <c r="B9829" s="222">
        <f t="shared" si="2947"/>
        <v>0</v>
      </c>
      <c r="C9829" s="223"/>
      <c r="D9829" s="224" t="str">
        <f t="shared" si="2948"/>
        <v/>
      </c>
      <c r="E9829" s="225"/>
      <c r="F9829" s="228">
        <f t="shared" si="2949"/>
        <v>0</v>
      </c>
      <c r="G9829" s="286">
        <f>ROUND(E9829*F9829,2)</f>
        <v>0</v>
      </c>
    </row>
    <row r="9830" spans="1:7" s="229" customFormat="1" ht="24" customHeight="1" x14ac:dyDescent="0.2">
      <c r="A9830" s="224" t="str">
        <f t="shared" si="2946"/>
        <v/>
      </c>
      <c r="B9830" s="222">
        <f t="shared" si="2947"/>
        <v>0</v>
      </c>
      <c r="C9830" s="223"/>
      <c r="D9830" s="224" t="str">
        <f t="shared" si="2948"/>
        <v/>
      </c>
      <c r="E9830" s="225"/>
      <c r="F9830" s="228">
        <f t="shared" si="2949"/>
        <v>0</v>
      </c>
      <c r="G9830" s="286">
        <f t="shared" ref="G9830:G9835" si="2950">ROUND(E9830*F9830,2)</f>
        <v>0</v>
      </c>
    </row>
    <row r="9831" spans="1:7" s="229" customFormat="1" ht="24" customHeight="1" x14ac:dyDescent="0.2">
      <c r="A9831" s="224" t="str">
        <f t="shared" si="2946"/>
        <v/>
      </c>
      <c r="B9831" s="222">
        <f t="shared" si="2947"/>
        <v>0</v>
      </c>
      <c r="C9831" s="223"/>
      <c r="D9831" s="224" t="str">
        <f t="shared" si="2948"/>
        <v/>
      </c>
      <c r="E9831" s="225"/>
      <c r="F9831" s="228">
        <f t="shared" si="2949"/>
        <v>0</v>
      </c>
      <c r="G9831" s="286">
        <f t="shared" si="2950"/>
        <v>0</v>
      </c>
    </row>
    <row r="9832" spans="1:7" s="229" customFormat="1" ht="24" customHeight="1" x14ac:dyDescent="0.2">
      <c r="A9832" s="224" t="str">
        <f t="shared" si="2946"/>
        <v/>
      </c>
      <c r="B9832" s="222">
        <f t="shared" si="2947"/>
        <v>0</v>
      </c>
      <c r="C9832" s="223"/>
      <c r="D9832" s="224" t="str">
        <f t="shared" si="2948"/>
        <v/>
      </c>
      <c r="E9832" s="225"/>
      <c r="F9832" s="226">
        <f t="shared" si="2949"/>
        <v>0</v>
      </c>
      <c r="G9832" s="286">
        <f t="shared" si="2950"/>
        <v>0</v>
      </c>
    </row>
    <row r="9833" spans="1:7" s="229" customFormat="1" ht="24" customHeight="1" x14ac:dyDescent="0.2">
      <c r="A9833" s="224" t="str">
        <f t="shared" si="2946"/>
        <v/>
      </c>
      <c r="B9833" s="222">
        <f t="shared" si="2947"/>
        <v>0</v>
      </c>
      <c r="C9833" s="223"/>
      <c r="D9833" s="224" t="str">
        <f t="shared" si="2948"/>
        <v/>
      </c>
      <c r="E9833" s="225"/>
      <c r="F9833" s="226">
        <f t="shared" si="2949"/>
        <v>0</v>
      </c>
      <c r="G9833" s="286">
        <f t="shared" si="2950"/>
        <v>0</v>
      </c>
    </row>
    <row r="9834" spans="1:7" s="229" customFormat="1" ht="24" customHeight="1" x14ac:dyDescent="0.2">
      <c r="A9834" s="224" t="str">
        <f t="shared" si="2946"/>
        <v/>
      </c>
      <c r="B9834" s="222">
        <f t="shared" si="2947"/>
        <v>0</v>
      </c>
      <c r="C9834" s="223"/>
      <c r="D9834" s="224" t="str">
        <f t="shared" si="2948"/>
        <v/>
      </c>
      <c r="E9834" s="225"/>
      <c r="F9834" s="226">
        <f t="shared" si="2949"/>
        <v>0</v>
      </c>
      <c r="G9834" s="286">
        <f t="shared" si="2950"/>
        <v>0</v>
      </c>
    </row>
    <row r="9835" spans="1:7" s="229" customFormat="1" ht="24" customHeight="1" x14ac:dyDescent="0.2">
      <c r="A9835" s="224" t="str">
        <f t="shared" si="2946"/>
        <v/>
      </c>
      <c r="B9835" s="222">
        <f t="shared" si="2947"/>
        <v>0</v>
      </c>
      <c r="C9835" s="223"/>
      <c r="D9835" s="224" t="str">
        <f t="shared" si="2948"/>
        <v/>
      </c>
      <c r="E9835" s="225"/>
      <c r="F9835" s="226">
        <f t="shared" si="2949"/>
        <v>0</v>
      </c>
      <c r="G9835" s="286">
        <f t="shared" si="2950"/>
        <v>0</v>
      </c>
    </row>
    <row r="9836" spans="1:7" ht="24" customHeight="1" x14ac:dyDescent="0.2">
      <c r="A9836" s="287"/>
      <c r="D9836" s="97"/>
      <c r="E9836" s="98"/>
      <c r="F9836" s="273" t="s">
        <v>32</v>
      </c>
      <c r="G9836" s="288">
        <f>SUBTOTAL(9,G9828:G9835)</f>
        <v>0</v>
      </c>
    </row>
    <row r="9837" spans="1:7" ht="24" customHeight="1" x14ac:dyDescent="0.2">
      <c r="A9837" s="287"/>
      <c r="C9837" s="107" t="s">
        <v>606</v>
      </c>
      <c r="D9837" s="97"/>
      <c r="E9837" s="98"/>
      <c r="G9837" s="289"/>
    </row>
    <row r="9838" spans="1:7" s="229" customFormat="1" ht="24" customHeight="1" x14ac:dyDescent="0.2">
      <c r="A9838" s="224" t="str">
        <f t="shared" ref="A9838:A9846" si="2951">IFERROR(VLOOKUP(C9838,Tabla_Insumos,4,FALSE),"")</f>
        <v/>
      </c>
      <c r="B9838" s="222" t="str">
        <f t="shared" ref="B9838:B9846" si="2952">IFERROR(VLOOKUP(C9838,Tabla_Insumos,5,FALSE),"")</f>
        <v/>
      </c>
      <c r="C9838" s="223"/>
      <c r="D9838" s="224" t="str">
        <f t="shared" ref="D9838:D9846" si="2953">IFERROR(VLOOKUP(C9838,Tabla_Insumos,2,FALSE),"")</f>
        <v/>
      </c>
      <c r="E9838" s="225"/>
      <c r="F9838" s="226">
        <f t="shared" ref="F9838:F9846" si="2954">IFERROR(VLOOKUP(C9838,Tabla_Insumos,3,FALSE),0)</f>
        <v>0</v>
      </c>
      <c r="G9838" s="286">
        <f t="shared" ref="G9838:G9846" si="2955">ROUND(E9838*F9838,2)</f>
        <v>0</v>
      </c>
    </row>
    <row r="9839" spans="1:7" s="229" customFormat="1" ht="24" customHeight="1" x14ac:dyDescent="0.2">
      <c r="A9839" s="224" t="str">
        <f t="shared" si="2951"/>
        <v/>
      </c>
      <c r="B9839" s="222" t="str">
        <f t="shared" si="2952"/>
        <v/>
      </c>
      <c r="C9839" s="223"/>
      <c r="D9839" s="224" t="str">
        <f t="shared" si="2953"/>
        <v/>
      </c>
      <c r="E9839" s="225"/>
      <c r="F9839" s="226">
        <f t="shared" si="2954"/>
        <v>0</v>
      </c>
      <c r="G9839" s="286">
        <f t="shared" si="2955"/>
        <v>0</v>
      </c>
    </row>
    <row r="9840" spans="1:7" s="229" customFormat="1" ht="24" customHeight="1" x14ac:dyDescent="0.2">
      <c r="A9840" s="224" t="str">
        <f t="shared" si="2951"/>
        <v/>
      </c>
      <c r="B9840" s="222" t="str">
        <f t="shared" si="2952"/>
        <v/>
      </c>
      <c r="C9840" s="223"/>
      <c r="D9840" s="224" t="str">
        <f t="shared" si="2953"/>
        <v/>
      </c>
      <c r="E9840" s="225"/>
      <c r="F9840" s="226">
        <f t="shared" si="2954"/>
        <v>0</v>
      </c>
      <c r="G9840" s="286">
        <f t="shared" si="2955"/>
        <v>0</v>
      </c>
    </row>
    <row r="9841" spans="1:7" s="229" customFormat="1" ht="24" customHeight="1" x14ac:dyDescent="0.2">
      <c r="A9841" s="224" t="str">
        <f t="shared" si="2951"/>
        <v/>
      </c>
      <c r="B9841" s="222" t="str">
        <f t="shared" si="2952"/>
        <v/>
      </c>
      <c r="C9841" s="223"/>
      <c r="D9841" s="224" t="str">
        <f t="shared" si="2953"/>
        <v/>
      </c>
      <c r="E9841" s="225"/>
      <c r="F9841" s="226">
        <f t="shared" si="2954"/>
        <v>0</v>
      </c>
      <c r="G9841" s="286">
        <f t="shared" si="2955"/>
        <v>0</v>
      </c>
    </row>
    <row r="9842" spans="1:7" s="229" customFormat="1" ht="24" customHeight="1" x14ac:dyDescent="0.2">
      <c r="A9842" s="224" t="str">
        <f t="shared" si="2951"/>
        <v/>
      </c>
      <c r="B9842" s="222" t="str">
        <f t="shared" si="2952"/>
        <v/>
      </c>
      <c r="C9842" s="223"/>
      <c r="D9842" s="224" t="str">
        <f t="shared" si="2953"/>
        <v/>
      </c>
      <c r="E9842" s="225"/>
      <c r="F9842" s="226">
        <f t="shared" si="2954"/>
        <v>0</v>
      </c>
      <c r="G9842" s="286">
        <f t="shared" si="2955"/>
        <v>0</v>
      </c>
    </row>
    <row r="9843" spans="1:7" s="229" customFormat="1" ht="24" customHeight="1" x14ac:dyDescent="0.2">
      <c r="A9843" s="224" t="str">
        <f t="shared" si="2951"/>
        <v/>
      </c>
      <c r="B9843" s="222" t="str">
        <f t="shared" si="2952"/>
        <v/>
      </c>
      <c r="C9843" s="223"/>
      <c r="D9843" s="224" t="str">
        <f t="shared" si="2953"/>
        <v/>
      </c>
      <c r="E9843" s="225"/>
      <c r="F9843" s="226">
        <f t="shared" si="2954"/>
        <v>0</v>
      </c>
      <c r="G9843" s="286">
        <f t="shared" si="2955"/>
        <v>0</v>
      </c>
    </row>
    <row r="9844" spans="1:7" s="229" customFormat="1" ht="24" customHeight="1" x14ac:dyDescent="0.2">
      <c r="A9844" s="224" t="str">
        <f t="shared" si="2951"/>
        <v/>
      </c>
      <c r="B9844" s="222" t="str">
        <f t="shared" si="2952"/>
        <v/>
      </c>
      <c r="C9844" s="223"/>
      <c r="D9844" s="224" t="str">
        <f t="shared" si="2953"/>
        <v/>
      </c>
      <c r="E9844" s="225"/>
      <c r="F9844" s="226">
        <f t="shared" si="2954"/>
        <v>0</v>
      </c>
      <c r="G9844" s="286">
        <f t="shared" si="2955"/>
        <v>0</v>
      </c>
    </row>
    <row r="9845" spans="1:7" s="229" customFormat="1" ht="24" customHeight="1" x14ac:dyDescent="0.2">
      <c r="A9845" s="224" t="str">
        <f t="shared" si="2951"/>
        <v/>
      </c>
      <c r="B9845" s="222" t="str">
        <f t="shared" si="2952"/>
        <v/>
      </c>
      <c r="C9845" s="223"/>
      <c r="D9845" s="224" t="str">
        <f t="shared" si="2953"/>
        <v/>
      </c>
      <c r="E9845" s="225"/>
      <c r="F9845" s="226">
        <f t="shared" si="2954"/>
        <v>0</v>
      </c>
      <c r="G9845" s="286">
        <f t="shared" si="2955"/>
        <v>0</v>
      </c>
    </row>
    <row r="9846" spans="1:7" s="229" customFormat="1" ht="24" customHeight="1" x14ac:dyDescent="0.2">
      <c r="A9846" s="224" t="str">
        <f t="shared" si="2951"/>
        <v/>
      </c>
      <c r="B9846" s="222" t="str">
        <f t="shared" si="2952"/>
        <v/>
      </c>
      <c r="C9846" s="223"/>
      <c r="D9846" s="224" t="str">
        <f t="shared" si="2953"/>
        <v/>
      </c>
      <c r="E9846" s="225"/>
      <c r="F9846" s="226">
        <f t="shared" si="2954"/>
        <v>0</v>
      </c>
      <c r="G9846" s="286">
        <f t="shared" si="2955"/>
        <v>0</v>
      </c>
    </row>
    <row r="9847" spans="1:7" ht="24" customHeight="1" x14ac:dyDescent="0.2">
      <c r="A9847" s="290"/>
      <c r="B9847" s="97"/>
      <c r="D9847" s="97"/>
      <c r="E9847" s="98"/>
      <c r="F9847" s="273" t="s">
        <v>33</v>
      </c>
      <c r="G9847" s="288">
        <f>SUBTOTAL(9,G9838:G9846)</f>
        <v>0</v>
      </c>
    </row>
    <row r="9848" spans="1:7" ht="24" customHeight="1" x14ac:dyDescent="0.2">
      <c r="A9848" s="291"/>
      <c r="B9848" s="97"/>
      <c r="D9848" s="97"/>
      <c r="E9848" s="98"/>
      <c r="G9848" s="289"/>
    </row>
    <row r="9849" spans="1:7" ht="24" customHeight="1" x14ac:dyDescent="0.2">
      <c r="A9849" s="292" t="str">
        <f>B9807</f>
        <v/>
      </c>
      <c r="B9849" s="293" t="str">
        <f>C9807</f>
        <v/>
      </c>
      <c r="C9849" s="104"/>
      <c r="D9849" s="104" t="s">
        <v>34</v>
      </c>
      <c r="E9849" s="105"/>
      <c r="F9849" s="295" t="s">
        <v>35</v>
      </c>
      <c r="G9849" s="294">
        <f>SUBTOTAL(9,G9812:G9848)</f>
        <v>0</v>
      </c>
    </row>
    <row r="9851" spans="1:7" ht="24" customHeight="1" x14ac:dyDescent="0.2">
      <c r="A9851" s="274" t="s">
        <v>37</v>
      </c>
      <c r="B9851" s="275"/>
      <c r="C9851" s="275"/>
      <c r="D9851" s="275"/>
      <c r="E9851" s="275"/>
      <c r="F9851" s="275"/>
      <c r="G9851" s="276"/>
    </row>
    <row r="9852" spans="1:7" ht="24" customHeight="1" x14ac:dyDescent="0.2">
      <c r="A9852" s="277" t="s">
        <v>602</v>
      </c>
      <c r="B9852" s="93" t="str">
        <f>Comitente</f>
        <v>DIRECCION PROVINCIAL DE ESPACIOS VERDES</v>
      </c>
      <c r="C9852" s="89"/>
      <c r="D9852" s="94"/>
      <c r="E9852" s="94"/>
      <c r="F9852" s="95"/>
      <c r="G9852" s="278"/>
    </row>
    <row r="9853" spans="1:7" ht="24" customHeight="1" x14ac:dyDescent="0.2">
      <c r="A9853" s="277" t="s">
        <v>603</v>
      </c>
      <c r="B9853" s="93">
        <f>Contratista</f>
        <v>0</v>
      </c>
      <c r="C9853" s="90"/>
      <c r="D9853" s="90"/>
      <c r="E9853" s="90"/>
      <c r="F9853" s="96"/>
      <c r="G9853" s="279"/>
    </row>
    <row r="9854" spans="1:7" ht="24" customHeight="1" x14ac:dyDescent="0.2">
      <c r="A9854" s="277" t="s">
        <v>24</v>
      </c>
      <c r="B9854" s="93" t="str">
        <f>Obra</f>
        <v>MANTENIMIENTO DEL ÁREA VERDE Y SISITEMA DE RIEGO DEL 
PARQUE BELGRANO E INFINITO POR DESCUBRIR - RENGLON 3</v>
      </c>
      <c r="C9854" s="90"/>
      <c r="D9854" s="90"/>
      <c r="E9854" s="90"/>
      <c r="F9854" s="96" t="s">
        <v>38</v>
      </c>
      <c r="G9854" s="280">
        <f>Fecha_Base</f>
        <v>44908</v>
      </c>
    </row>
    <row r="9855" spans="1:7" ht="24" customHeight="1" x14ac:dyDescent="0.2">
      <c r="A9855" s="281" t="s">
        <v>601</v>
      </c>
      <c r="B9855" s="91" t="str">
        <f>Ubicación</f>
        <v>CAPITAL</v>
      </c>
      <c r="C9855" s="91"/>
      <c r="D9855" s="97"/>
      <c r="E9855" s="98"/>
      <c r="G9855" s="282"/>
    </row>
    <row r="9856" spans="1:7" ht="24" customHeight="1" x14ac:dyDescent="0.2">
      <c r="A9856" s="281" t="s">
        <v>39</v>
      </c>
      <c r="B9856" s="100" t="str">
        <f>IFERROR(VALUE(LEFT(B9857,FIND(".",B9857)-1)),"")</f>
        <v/>
      </c>
      <c r="C9856" s="92" t="str">
        <f>IFERROR(VLOOKUP(B9856,Tabla_CyP,2,FALSE),"")</f>
        <v/>
      </c>
      <c r="E9856" s="98"/>
      <c r="G9856" s="282"/>
    </row>
    <row r="9857" spans="1:123" ht="24" customHeight="1" x14ac:dyDescent="0.2">
      <c r="A9857" s="281" t="s">
        <v>25</v>
      </c>
      <c r="B9857" s="101" t="str">
        <f>IFERROR(VLOOKUP(COUNTIF($A$1:A9857,"ANALISIS DE PRECIOS"),Tabla_NumeroItem,2,FALSE),"")</f>
        <v/>
      </c>
      <c r="C9857" s="92" t="str">
        <f>IFERROR(VLOOKUP(B9857,Tabla_CyP,2,FALSE),"")</f>
        <v/>
      </c>
      <c r="D9857" s="97"/>
      <c r="E9857" s="98"/>
      <c r="F9857" s="96" t="s">
        <v>26</v>
      </c>
      <c r="G9857" s="283" t="str">
        <f>IFERROR(VLOOKUP(B9857,Tabla_CyP,4,FALSE),"")</f>
        <v/>
      </c>
    </row>
    <row r="9858" spans="1:123" ht="24" customHeight="1" x14ac:dyDescent="0.2">
      <c r="A9858" s="281"/>
      <c r="B9858" s="91"/>
      <c r="D9858" s="97"/>
      <c r="E9858" s="98"/>
      <c r="G9858" s="282"/>
    </row>
    <row r="9859" spans="1:123" ht="24" customHeight="1" x14ac:dyDescent="0.2">
      <c r="A9859" s="331" t="s">
        <v>507</v>
      </c>
      <c r="B9859" s="332"/>
      <c r="C9859" s="333" t="s">
        <v>0</v>
      </c>
      <c r="D9859" s="333" t="s">
        <v>27</v>
      </c>
      <c r="E9859" s="335" t="s">
        <v>28</v>
      </c>
      <c r="F9859" s="337" t="s">
        <v>29</v>
      </c>
      <c r="G9859" s="337" t="s">
        <v>30</v>
      </c>
    </row>
    <row r="9860" spans="1:123" s="97" customFormat="1" ht="24" customHeight="1" x14ac:dyDescent="0.2">
      <c r="A9860" s="102" t="s">
        <v>508</v>
      </c>
      <c r="B9860" s="102" t="s">
        <v>509</v>
      </c>
      <c r="C9860" s="334"/>
      <c r="D9860" s="334"/>
      <c r="E9860" s="336"/>
      <c r="F9860" s="338"/>
      <c r="G9860" s="338"/>
      <c r="H9860" s="230"/>
      <c r="I9860" s="230"/>
      <c r="J9860" s="230"/>
      <c r="K9860" s="230"/>
      <c r="L9860" s="230"/>
      <c r="M9860" s="230"/>
      <c r="N9860" s="230"/>
      <c r="O9860" s="230"/>
      <c r="P9860" s="230"/>
      <c r="Q9860" s="230"/>
      <c r="R9860" s="230"/>
      <c r="S9860" s="230"/>
      <c r="T9860" s="230"/>
      <c r="U9860" s="230"/>
      <c r="V9860" s="230"/>
      <c r="W9860" s="230"/>
      <c r="X9860" s="230"/>
      <c r="Y9860" s="230"/>
      <c r="Z9860" s="230"/>
      <c r="AA9860" s="230"/>
      <c r="AB9860" s="230"/>
      <c r="AC9860" s="230"/>
      <c r="AD9860" s="230"/>
      <c r="AE9860" s="230"/>
      <c r="AF9860" s="230"/>
      <c r="AG9860" s="230"/>
      <c r="AH9860" s="230"/>
      <c r="AI9860" s="230"/>
      <c r="AJ9860" s="230"/>
      <c r="AK9860" s="230"/>
      <c r="AL9860" s="230"/>
      <c r="AM9860" s="230"/>
      <c r="AN9860" s="230"/>
      <c r="AO9860" s="230"/>
      <c r="AP9860" s="230"/>
      <c r="AQ9860" s="230"/>
      <c r="AR9860" s="230"/>
      <c r="AS9860" s="230"/>
      <c r="AT9860" s="230"/>
      <c r="AU9860" s="230"/>
      <c r="AV9860" s="230"/>
      <c r="AW9860" s="230"/>
      <c r="AX9860" s="230"/>
      <c r="AY9860" s="230"/>
      <c r="AZ9860" s="230"/>
      <c r="BA9860" s="230"/>
      <c r="BB9860" s="230"/>
      <c r="BC9860" s="230"/>
      <c r="BD9860" s="230"/>
      <c r="BE9860" s="230"/>
      <c r="BF9860" s="230"/>
      <c r="BG9860" s="230"/>
      <c r="BH9860" s="230"/>
      <c r="BI9860" s="230"/>
      <c r="BJ9860" s="230"/>
      <c r="BK9860" s="230"/>
      <c r="BL9860" s="230"/>
      <c r="BM9860" s="230"/>
      <c r="BN9860" s="230"/>
      <c r="BO9860" s="230"/>
      <c r="BP9860" s="230"/>
      <c r="BQ9860" s="230"/>
      <c r="BR9860" s="230"/>
      <c r="BS9860" s="230"/>
      <c r="BT9860" s="230"/>
      <c r="BU9860" s="230"/>
      <c r="BV9860" s="230"/>
      <c r="BW9860" s="230"/>
      <c r="BX9860" s="230"/>
      <c r="BY9860" s="230"/>
      <c r="BZ9860" s="230"/>
      <c r="CA9860" s="230"/>
      <c r="CB9860" s="230"/>
      <c r="CC9860" s="230"/>
      <c r="CD9860" s="230"/>
      <c r="CE9860" s="230"/>
      <c r="CF9860" s="230"/>
      <c r="CG9860" s="230"/>
      <c r="CH9860" s="230"/>
      <c r="CI9860" s="230"/>
      <c r="CJ9860" s="230"/>
      <c r="CK9860" s="230"/>
      <c r="CL9860" s="230"/>
      <c r="CM9860" s="230"/>
      <c r="CN9860" s="230"/>
      <c r="CO9860" s="230"/>
      <c r="CP9860" s="230"/>
      <c r="CQ9860" s="230"/>
      <c r="CR9860" s="230"/>
      <c r="CS9860" s="230"/>
      <c r="CT9860" s="230"/>
      <c r="CU9860" s="230"/>
      <c r="CV9860" s="230"/>
      <c r="CW9860" s="230"/>
      <c r="CX9860" s="230"/>
      <c r="CY9860" s="230"/>
      <c r="CZ9860" s="230"/>
      <c r="DA9860" s="230"/>
      <c r="DB9860" s="230"/>
      <c r="DC9860" s="230"/>
      <c r="DD9860" s="230"/>
      <c r="DE9860" s="230"/>
      <c r="DF9860" s="230"/>
      <c r="DG9860" s="230"/>
      <c r="DH9860" s="230"/>
      <c r="DI9860" s="230"/>
      <c r="DJ9860" s="230"/>
      <c r="DK9860" s="230"/>
      <c r="DL9860" s="230"/>
      <c r="DM9860" s="230"/>
      <c r="DN9860" s="230"/>
      <c r="DO9860" s="230"/>
      <c r="DP9860" s="230"/>
      <c r="DQ9860" s="230"/>
      <c r="DR9860" s="230"/>
      <c r="DS9860" s="230"/>
    </row>
    <row r="9861" spans="1:123" ht="24" customHeight="1" x14ac:dyDescent="0.2">
      <c r="A9861" s="284"/>
      <c r="B9861" s="103"/>
      <c r="C9861" s="143" t="s">
        <v>604</v>
      </c>
      <c r="D9861" s="104"/>
      <c r="E9861" s="105"/>
      <c r="F9861" s="106"/>
      <c r="G9861" s="285"/>
    </row>
    <row r="9862" spans="1:123" s="229" customFormat="1" ht="24" customHeight="1" x14ac:dyDescent="0.2">
      <c r="A9862" s="224" t="str">
        <f t="shared" ref="A9862:A9875" si="2956">IFERROR(VLOOKUP(C9862,Tabla_Insumos,4,FALSE),"")</f>
        <v/>
      </c>
      <c r="B9862" s="222" t="str">
        <f>IFERROR(VLOOKUP(C9862,Tabla_Insumos,5,FALSE),"")</f>
        <v/>
      </c>
      <c r="C9862" s="223"/>
      <c r="D9862" s="224" t="str">
        <f t="shared" ref="D9862:D9875" si="2957">IFERROR(VLOOKUP(C9862,Tabla_Insumos,2,FALSE),"")</f>
        <v/>
      </c>
      <c r="E9862" s="225"/>
      <c r="F9862" s="226">
        <f t="shared" ref="F9862:F9875" si="2958">IFERROR(VLOOKUP(C9862,Tabla_Insumos,3,FALSE),0)</f>
        <v>0</v>
      </c>
      <c r="G9862" s="286">
        <f>ROUND(E9862*F9862,2)</f>
        <v>0</v>
      </c>
    </row>
    <row r="9863" spans="1:123" s="229" customFormat="1" ht="24" customHeight="1" x14ac:dyDescent="0.2">
      <c r="A9863" s="224" t="str">
        <f t="shared" si="2956"/>
        <v/>
      </c>
      <c r="B9863" s="222" t="str">
        <f t="shared" ref="B9863:B9875" si="2959">IFERROR(VLOOKUP(C9863,Tabla_Insumos,5,FALSE),"")</f>
        <v/>
      </c>
      <c r="C9863" s="223"/>
      <c r="D9863" s="224" t="str">
        <f t="shared" si="2957"/>
        <v/>
      </c>
      <c r="E9863" s="225"/>
      <c r="F9863" s="226">
        <f t="shared" si="2958"/>
        <v>0</v>
      </c>
      <c r="G9863" s="286">
        <f t="shared" ref="G9863:G9875" si="2960">ROUND(E9863*F9863,2)</f>
        <v>0</v>
      </c>
    </row>
    <row r="9864" spans="1:123" s="229" customFormat="1" ht="24" customHeight="1" x14ac:dyDescent="0.2">
      <c r="A9864" s="224" t="str">
        <f t="shared" si="2956"/>
        <v/>
      </c>
      <c r="B9864" s="222" t="str">
        <f t="shared" si="2959"/>
        <v/>
      </c>
      <c r="C9864" s="223"/>
      <c r="D9864" s="224" t="str">
        <f t="shared" si="2957"/>
        <v/>
      </c>
      <c r="E9864" s="225"/>
      <c r="F9864" s="226">
        <f t="shared" si="2958"/>
        <v>0</v>
      </c>
      <c r="G9864" s="286">
        <f t="shared" si="2960"/>
        <v>0</v>
      </c>
    </row>
    <row r="9865" spans="1:123" s="229" customFormat="1" ht="24" customHeight="1" x14ac:dyDescent="0.2">
      <c r="A9865" s="224" t="str">
        <f t="shared" si="2956"/>
        <v/>
      </c>
      <c r="B9865" s="222" t="str">
        <f t="shared" si="2959"/>
        <v/>
      </c>
      <c r="C9865" s="223"/>
      <c r="D9865" s="224" t="str">
        <f t="shared" si="2957"/>
        <v/>
      </c>
      <c r="E9865" s="225"/>
      <c r="F9865" s="226">
        <f t="shared" si="2958"/>
        <v>0</v>
      </c>
      <c r="G9865" s="286">
        <f t="shared" si="2960"/>
        <v>0</v>
      </c>
    </row>
    <row r="9866" spans="1:123" s="229" customFormat="1" ht="24" customHeight="1" x14ac:dyDescent="0.2">
      <c r="A9866" s="224" t="str">
        <f t="shared" si="2956"/>
        <v/>
      </c>
      <c r="B9866" s="222" t="str">
        <f t="shared" si="2959"/>
        <v/>
      </c>
      <c r="C9866" s="223"/>
      <c r="D9866" s="224" t="str">
        <f t="shared" si="2957"/>
        <v/>
      </c>
      <c r="E9866" s="225"/>
      <c r="F9866" s="226">
        <f t="shared" si="2958"/>
        <v>0</v>
      </c>
      <c r="G9866" s="286">
        <f t="shared" si="2960"/>
        <v>0</v>
      </c>
    </row>
    <row r="9867" spans="1:123" s="229" customFormat="1" ht="24" customHeight="1" x14ac:dyDescent="0.2">
      <c r="A9867" s="224" t="str">
        <f t="shared" si="2956"/>
        <v/>
      </c>
      <c r="B9867" s="222" t="str">
        <f t="shared" si="2959"/>
        <v/>
      </c>
      <c r="C9867" s="223"/>
      <c r="D9867" s="224" t="str">
        <f t="shared" si="2957"/>
        <v/>
      </c>
      <c r="E9867" s="225"/>
      <c r="F9867" s="226">
        <f t="shared" si="2958"/>
        <v>0</v>
      </c>
      <c r="G9867" s="286">
        <f t="shared" si="2960"/>
        <v>0</v>
      </c>
    </row>
    <row r="9868" spans="1:123" s="229" customFormat="1" ht="24" customHeight="1" x14ac:dyDescent="0.2">
      <c r="A9868" s="224" t="str">
        <f t="shared" si="2956"/>
        <v/>
      </c>
      <c r="B9868" s="222" t="str">
        <f t="shared" si="2959"/>
        <v/>
      </c>
      <c r="C9868" s="223"/>
      <c r="D9868" s="224" t="str">
        <f t="shared" si="2957"/>
        <v/>
      </c>
      <c r="E9868" s="225"/>
      <c r="F9868" s="226">
        <f t="shared" si="2958"/>
        <v>0</v>
      </c>
      <c r="G9868" s="286">
        <f t="shared" si="2960"/>
        <v>0</v>
      </c>
    </row>
    <row r="9869" spans="1:123" s="229" customFormat="1" ht="24" customHeight="1" x14ac:dyDescent="0.2">
      <c r="A9869" s="224" t="str">
        <f t="shared" si="2956"/>
        <v/>
      </c>
      <c r="B9869" s="222" t="str">
        <f t="shared" si="2959"/>
        <v/>
      </c>
      <c r="C9869" s="223"/>
      <c r="D9869" s="224" t="str">
        <f t="shared" si="2957"/>
        <v/>
      </c>
      <c r="E9869" s="225"/>
      <c r="F9869" s="226">
        <f t="shared" si="2958"/>
        <v>0</v>
      </c>
      <c r="G9869" s="286">
        <f t="shared" si="2960"/>
        <v>0</v>
      </c>
    </row>
    <row r="9870" spans="1:123" s="229" customFormat="1" ht="24" customHeight="1" x14ac:dyDescent="0.2">
      <c r="A9870" s="224" t="str">
        <f t="shared" si="2956"/>
        <v/>
      </c>
      <c r="B9870" s="222" t="str">
        <f t="shared" si="2959"/>
        <v/>
      </c>
      <c r="C9870" s="223"/>
      <c r="D9870" s="224" t="str">
        <f t="shared" si="2957"/>
        <v/>
      </c>
      <c r="E9870" s="225"/>
      <c r="F9870" s="226">
        <f t="shared" si="2958"/>
        <v>0</v>
      </c>
      <c r="G9870" s="286">
        <f t="shared" si="2960"/>
        <v>0</v>
      </c>
    </row>
    <row r="9871" spans="1:123" s="229" customFormat="1" ht="24" customHeight="1" x14ac:dyDescent="0.2">
      <c r="A9871" s="224" t="str">
        <f t="shared" si="2956"/>
        <v/>
      </c>
      <c r="B9871" s="222" t="str">
        <f t="shared" si="2959"/>
        <v/>
      </c>
      <c r="C9871" s="223"/>
      <c r="D9871" s="224" t="str">
        <f t="shared" si="2957"/>
        <v/>
      </c>
      <c r="E9871" s="225"/>
      <c r="F9871" s="226">
        <f t="shared" si="2958"/>
        <v>0</v>
      </c>
      <c r="G9871" s="286">
        <f t="shared" si="2960"/>
        <v>0</v>
      </c>
    </row>
    <row r="9872" spans="1:123" s="229" customFormat="1" ht="24" customHeight="1" x14ac:dyDescent="0.2">
      <c r="A9872" s="224" t="str">
        <f t="shared" si="2956"/>
        <v/>
      </c>
      <c r="B9872" s="222" t="str">
        <f t="shared" si="2959"/>
        <v/>
      </c>
      <c r="C9872" s="223"/>
      <c r="D9872" s="224" t="str">
        <f t="shared" si="2957"/>
        <v/>
      </c>
      <c r="E9872" s="225"/>
      <c r="F9872" s="226">
        <f t="shared" si="2958"/>
        <v>0</v>
      </c>
      <c r="G9872" s="286">
        <f t="shared" si="2960"/>
        <v>0</v>
      </c>
    </row>
    <row r="9873" spans="1:7" s="229" customFormat="1" ht="24" customHeight="1" x14ac:dyDescent="0.2">
      <c r="A9873" s="224" t="str">
        <f t="shared" si="2956"/>
        <v/>
      </c>
      <c r="B9873" s="222" t="str">
        <f t="shared" si="2959"/>
        <v/>
      </c>
      <c r="C9873" s="223"/>
      <c r="D9873" s="224" t="str">
        <f t="shared" si="2957"/>
        <v/>
      </c>
      <c r="E9873" s="225"/>
      <c r="F9873" s="226">
        <f t="shared" si="2958"/>
        <v>0</v>
      </c>
      <c r="G9873" s="286">
        <f t="shared" si="2960"/>
        <v>0</v>
      </c>
    </row>
    <row r="9874" spans="1:7" s="229" customFormat="1" ht="24" customHeight="1" x14ac:dyDescent="0.2">
      <c r="A9874" s="224" t="str">
        <f t="shared" si="2956"/>
        <v/>
      </c>
      <c r="B9874" s="222" t="str">
        <f t="shared" si="2959"/>
        <v/>
      </c>
      <c r="C9874" s="223"/>
      <c r="D9874" s="224" t="str">
        <f t="shared" si="2957"/>
        <v/>
      </c>
      <c r="E9874" s="225"/>
      <c r="F9874" s="226">
        <f t="shared" si="2958"/>
        <v>0</v>
      </c>
      <c r="G9874" s="286">
        <f t="shared" si="2960"/>
        <v>0</v>
      </c>
    </row>
    <row r="9875" spans="1:7" s="229" customFormat="1" ht="24" customHeight="1" x14ac:dyDescent="0.2">
      <c r="A9875" s="224" t="str">
        <f t="shared" si="2956"/>
        <v/>
      </c>
      <c r="B9875" s="222" t="str">
        <f t="shared" si="2959"/>
        <v/>
      </c>
      <c r="C9875" s="223"/>
      <c r="D9875" s="224" t="str">
        <f t="shared" si="2957"/>
        <v/>
      </c>
      <c r="E9875" s="225"/>
      <c r="F9875" s="227">
        <f t="shared" si="2958"/>
        <v>0</v>
      </c>
      <c r="G9875" s="286">
        <f t="shared" si="2960"/>
        <v>0</v>
      </c>
    </row>
    <row r="9876" spans="1:7" ht="24" customHeight="1" x14ac:dyDescent="0.2">
      <c r="A9876" s="287"/>
      <c r="D9876" s="97"/>
      <c r="E9876" s="98"/>
      <c r="F9876" s="273" t="s">
        <v>31</v>
      </c>
      <c r="G9876" s="288">
        <f>SUBTOTAL(9,G9862:G9875)</f>
        <v>0</v>
      </c>
    </row>
    <row r="9877" spans="1:7" ht="24" customHeight="1" x14ac:dyDescent="0.2">
      <c r="A9877" s="287"/>
      <c r="C9877" s="107" t="s">
        <v>605</v>
      </c>
      <c r="D9877" s="97"/>
      <c r="E9877" s="98"/>
      <c r="G9877" s="289"/>
    </row>
    <row r="9878" spans="1:7" s="229" customFormat="1" ht="24" customHeight="1" x14ac:dyDescent="0.2">
      <c r="A9878" s="224" t="str">
        <f t="shared" ref="A9878:A9885" si="2961">IFERROR(VLOOKUP(C9878,Tabla_Insumos,4,FALSE),"")</f>
        <v/>
      </c>
      <c r="B9878" s="222">
        <f t="shared" ref="B9878:B9885" si="2962">IFERROR(VLOOKUP(A9878,Tabla_Indices,5,FALSE),"")</f>
        <v>0</v>
      </c>
      <c r="C9878" s="223"/>
      <c r="D9878" s="224" t="str">
        <f t="shared" ref="D9878:D9885" si="2963">IFERROR(VLOOKUP(C9878,Tabla_Insumos,2,FALSE),"")</f>
        <v/>
      </c>
      <c r="E9878" s="225"/>
      <c r="F9878" s="228">
        <f t="shared" ref="F9878:F9885" si="2964">IFERROR(VLOOKUP(C9878,Tabla_Insumos,3,FALSE),0)</f>
        <v>0</v>
      </c>
      <c r="G9878" s="286">
        <f>ROUND(E9878*F9878,2)</f>
        <v>0</v>
      </c>
    </row>
    <row r="9879" spans="1:7" s="229" customFormat="1" ht="24" customHeight="1" x14ac:dyDescent="0.2">
      <c r="A9879" s="224" t="str">
        <f t="shared" si="2961"/>
        <v/>
      </c>
      <c r="B9879" s="222">
        <f t="shared" si="2962"/>
        <v>0</v>
      </c>
      <c r="C9879" s="223"/>
      <c r="D9879" s="224" t="str">
        <f t="shared" si="2963"/>
        <v/>
      </c>
      <c r="E9879" s="225"/>
      <c r="F9879" s="228">
        <f t="shared" si="2964"/>
        <v>0</v>
      </c>
      <c r="G9879" s="286">
        <f>ROUND(E9879*F9879,2)</f>
        <v>0</v>
      </c>
    </row>
    <row r="9880" spans="1:7" s="229" customFormat="1" ht="24" customHeight="1" x14ac:dyDescent="0.2">
      <c r="A9880" s="224" t="str">
        <f t="shared" si="2961"/>
        <v/>
      </c>
      <c r="B9880" s="222">
        <f t="shared" si="2962"/>
        <v>0</v>
      </c>
      <c r="C9880" s="223"/>
      <c r="D9880" s="224" t="str">
        <f t="shared" si="2963"/>
        <v/>
      </c>
      <c r="E9880" s="225"/>
      <c r="F9880" s="228">
        <f t="shared" si="2964"/>
        <v>0</v>
      </c>
      <c r="G9880" s="286">
        <f t="shared" ref="G9880:G9885" si="2965">ROUND(E9880*F9880,2)</f>
        <v>0</v>
      </c>
    </row>
    <row r="9881" spans="1:7" s="229" customFormat="1" ht="24" customHeight="1" x14ac:dyDescent="0.2">
      <c r="A9881" s="224" t="str">
        <f t="shared" si="2961"/>
        <v/>
      </c>
      <c r="B9881" s="222">
        <f t="shared" si="2962"/>
        <v>0</v>
      </c>
      <c r="C9881" s="223"/>
      <c r="D9881" s="224" t="str">
        <f t="shared" si="2963"/>
        <v/>
      </c>
      <c r="E9881" s="225"/>
      <c r="F9881" s="228">
        <f t="shared" si="2964"/>
        <v>0</v>
      </c>
      <c r="G9881" s="286">
        <f t="shared" si="2965"/>
        <v>0</v>
      </c>
    </row>
    <row r="9882" spans="1:7" s="229" customFormat="1" ht="24" customHeight="1" x14ac:dyDescent="0.2">
      <c r="A9882" s="224" t="str">
        <f t="shared" si="2961"/>
        <v/>
      </c>
      <c r="B9882" s="222">
        <f t="shared" si="2962"/>
        <v>0</v>
      </c>
      <c r="C9882" s="223"/>
      <c r="D9882" s="224" t="str">
        <f t="shared" si="2963"/>
        <v/>
      </c>
      <c r="E9882" s="225"/>
      <c r="F9882" s="226">
        <f t="shared" si="2964"/>
        <v>0</v>
      </c>
      <c r="G9882" s="286">
        <f t="shared" si="2965"/>
        <v>0</v>
      </c>
    </row>
    <row r="9883" spans="1:7" s="229" customFormat="1" ht="24" customHeight="1" x14ac:dyDescent="0.2">
      <c r="A9883" s="224" t="str">
        <f t="shared" si="2961"/>
        <v/>
      </c>
      <c r="B9883" s="222">
        <f t="shared" si="2962"/>
        <v>0</v>
      </c>
      <c r="C9883" s="223"/>
      <c r="D9883" s="224" t="str">
        <f t="shared" si="2963"/>
        <v/>
      </c>
      <c r="E9883" s="225"/>
      <c r="F9883" s="226">
        <f t="shared" si="2964"/>
        <v>0</v>
      </c>
      <c r="G9883" s="286">
        <f t="shared" si="2965"/>
        <v>0</v>
      </c>
    </row>
    <row r="9884" spans="1:7" s="229" customFormat="1" ht="24" customHeight="1" x14ac:dyDescent="0.2">
      <c r="A9884" s="224" t="str">
        <f t="shared" si="2961"/>
        <v/>
      </c>
      <c r="B9884" s="222">
        <f t="shared" si="2962"/>
        <v>0</v>
      </c>
      <c r="C9884" s="223"/>
      <c r="D9884" s="224" t="str">
        <f t="shared" si="2963"/>
        <v/>
      </c>
      <c r="E9884" s="225"/>
      <c r="F9884" s="226">
        <f t="shared" si="2964"/>
        <v>0</v>
      </c>
      <c r="G9884" s="286">
        <f t="shared" si="2965"/>
        <v>0</v>
      </c>
    </row>
    <row r="9885" spans="1:7" s="229" customFormat="1" ht="24" customHeight="1" x14ac:dyDescent="0.2">
      <c r="A9885" s="224" t="str">
        <f t="shared" si="2961"/>
        <v/>
      </c>
      <c r="B9885" s="222">
        <f t="shared" si="2962"/>
        <v>0</v>
      </c>
      <c r="C9885" s="223"/>
      <c r="D9885" s="224" t="str">
        <f t="shared" si="2963"/>
        <v/>
      </c>
      <c r="E9885" s="225"/>
      <c r="F9885" s="226">
        <f t="shared" si="2964"/>
        <v>0</v>
      </c>
      <c r="G9885" s="286">
        <f t="shared" si="2965"/>
        <v>0</v>
      </c>
    </row>
    <row r="9886" spans="1:7" ht="24" customHeight="1" x14ac:dyDescent="0.2">
      <c r="A9886" s="287"/>
      <c r="D9886" s="97"/>
      <c r="E9886" s="98"/>
      <c r="F9886" s="273" t="s">
        <v>32</v>
      </c>
      <c r="G9886" s="288">
        <f>SUBTOTAL(9,G9878:G9885)</f>
        <v>0</v>
      </c>
    </row>
    <row r="9887" spans="1:7" ht="24" customHeight="1" x14ac:dyDescent="0.2">
      <c r="A9887" s="287"/>
      <c r="C9887" s="107" t="s">
        <v>606</v>
      </c>
      <c r="D9887" s="97"/>
      <c r="E9887" s="98"/>
      <c r="G9887" s="289"/>
    </row>
    <row r="9888" spans="1:7" s="229" customFormat="1" ht="24" customHeight="1" x14ac:dyDescent="0.2">
      <c r="A9888" s="224" t="str">
        <f t="shared" ref="A9888:A9896" si="2966">IFERROR(VLOOKUP(C9888,Tabla_Insumos,4,FALSE),"")</f>
        <v/>
      </c>
      <c r="B9888" s="222" t="str">
        <f t="shared" ref="B9888:B9896" si="2967">IFERROR(VLOOKUP(C9888,Tabla_Insumos,5,FALSE),"")</f>
        <v/>
      </c>
      <c r="C9888" s="223"/>
      <c r="D9888" s="224" t="str">
        <f t="shared" ref="D9888:D9896" si="2968">IFERROR(VLOOKUP(C9888,Tabla_Insumos,2,FALSE),"")</f>
        <v/>
      </c>
      <c r="E9888" s="225"/>
      <c r="F9888" s="226">
        <f t="shared" ref="F9888:F9896" si="2969">IFERROR(VLOOKUP(C9888,Tabla_Insumos,3,FALSE),0)</f>
        <v>0</v>
      </c>
      <c r="G9888" s="286">
        <f t="shared" ref="G9888:G9896" si="2970">ROUND(E9888*F9888,2)</f>
        <v>0</v>
      </c>
    </row>
    <row r="9889" spans="1:7" s="229" customFormat="1" ht="24" customHeight="1" x14ac:dyDescent="0.2">
      <c r="A9889" s="224" t="str">
        <f t="shared" si="2966"/>
        <v/>
      </c>
      <c r="B9889" s="222" t="str">
        <f t="shared" si="2967"/>
        <v/>
      </c>
      <c r="C9889" s="223"/>
      <c r="D9889" s="224" t="str">
        <f t="shared" si="2968"/>
        <v/>
      </c>
      <c r="E9889" s="225"/>
      <c r="F9889" s="226">
        <f t="shared" si="2969"/>
        <v>0</v>
      </c>
      <c r="G9889" s="286">
        <f t="shared" si="2970"/>
        <v>0</v>
      </c>
    </row>
    <row r="9890" spans="1:7" s="229" customFormat="1" ht="24" customHeight="1" x14ac:dyDescent="0.2">
      <c r="A9890" s="224" t="str">
        <f t="shared" si="2966"/>
        <v/>
      </c>
      <c r="B9890" s="222" t="str">
        <f t="shared" si="2967"/>
        <v/>
      </c>
      <c r="C9890" s="223"/>
      <c r="D9890" s="224" t="str">
        <f t="shared" si="2968"/>
        <v/>
      </c>
      <c r="E9890" s="225"/>
      <c r="F9890" s="226">
        <f t="shared" si="2969"/>
        <v>0</v>
      </c>
      <c r="G9890" s="286">
        <f t="shared" si="2970"/>
        <v>0</v>
      </c>
    </row>
    <row r="9891" spans="1:7" s="229" customFormat="1" ht="24" customHeight="1" x14ac:dyDescent="0.2">
      <c r="A9891" s="224" t="str">
        <f t="shared" si="2966"/>
        <v/>
      </c>
      <c r="B9891" s="222" t="str">
        <f t="shared" si="2967"/>
        <v/>
      </c>
      <c r="C9891" s="223"/>
      <c r="D9891" s="224" t="str">
        <f t="shared" si="2968"/>
        <v/>
      </c>
      <c r="E9891" s="225"/>
      <c r="F9891" s="226">
        <f t="shared" si="2969"/>
        <v>0</v>
      </c>
      <c r="G9891" s="286">
        <f t="shared" si="2970"/>
        <v>0</v>
      </c>
    </row>
    <row r="9892" spans="1:7" s="229" customFormat="1" ht="24" customHeight="1" x14ac:dyDescent="0.2">
      <c r="A9892" s="224" t="str">
        <f t="shared" si="2966"/>
        <v/>
      </c>
      <c r="B9892" s="222" t="str">
        <f t="shared" si="2967"/>
        <v/>
      </c>
      <c r="C9892" s="223"/>
      <c r="D9892" s="224" t="str">
        <f t="shared" si="2968"/>
        <v/>
      </c>
      <c r="E9892" s="225"/>
      <c r="F9892" s="226">
        <f t="shared" si="2969"/>
        <v>0</v>
      </c>
      <c r="G9892" s="286">
        <f t="shared" si="2970"/>
        <v>0</v>
      </c>
    </row>
    <row r="9893" spans="1:7" s="229" customFormat="1" ht="24" customHeight="1" x14ac:dyDescent="0.2">
      <c r="A9893" s="224" t="str">
        <f t="shared" si="2966"/>
        <v/>
      </c>
      <c r="B9893" s="222" t="str">
        <f t="shared" si="2967"/>
        <v/>
      </c>
      <c r="C9893" s="223"/>
      <c r="D9893" s="224" t="str">
        <f t="shared" si="2968"/>
        <v/>
      </c>
      <c r="E9893" s="225"/>
      <c r="F9893" s="226">
        <f t="shared" si="2969"/>
        <v>0</v>
      </c>
      <c r="G9893" s="286">
        <f t="shared" si="2970"/>
        <v>0</v>
      </c>
    </row>
    <row r="9894" spans="1:7" s="229" customFormat="1" ht="24" customHeight="1" x14ac:dyDescent="0.2">
      <c r="A9894" s="224" t="str">
        <f t="shared" si="2966"/>
        <v/>
      </c>
      <c r="B9894" s="222" t="str">
        <f t="shared" si="2967"/>
        <v/>
      </c>
      <c r="C9894" s="223"/>
      <c r="D9894" s="224" t="str">
        <f t="shared" si="2968"/>
        <v/>
      </c>
      <c r="E9894" s="225"/>
      <c r="F9894" s="226">
        <f t="shared" si="2969"/>
        <v>0</v>
      </c>
      <c r="G9894" s="286">
        <f t="shared" si="2970"/>
        <v>0</v>
      </c>
    </row>
    <row r="9895" spans="1:7" s="229" customFormat="1" ht="24" customHeight="1" x14ac:dyDescent="0.2">
      <c r="A9895" s="224" t="str">
        <f t="shared" si="2966"/>
        <v/>
      </c>
      <c r="B9895" s="222" t="str">
        <f t="shared" si="2967"/>
        <v/>
      </c>
      <c r="C9895" s="223"/>
      <c r="D9895" s="224" t="str">
        <f t="shared" si="2968"/>
        <v/>
      </c>
      <c r="E9895" s="225"/>
      <c r="F9895" s="226">
        <f t="shared" si="2969"/>
        <v>0</v>
      </c>
      <c r="G9895" s="286">
        <f t="shared" si="2970"/>
        <v>0</v>
      </c>
    </row>
    <row r="9896" spans="1:7" s="229" customFormat="1" ht="24" customHeight="1" x14ac:dyDescent="0.2">
      <c r="A9896" s="224" t="str">
        <f t="shared" si="2966"/>
        <v/>
      </c>
      <c r="B9896" s="222" t="str">
        <f t="shared" si="2967"/>
        <v/>
      </c>
      <c r="C9896" s="223"/>
      <c r="D9896" s="224" t="str">
        <f t="shared" si="2968"/>
        <v/>
      </c>
      <c r="E9896" s="225"/>
      <c r="F9896" s="226">
        <f t="shared" si="2969"/>
        <v>0</v>
      </c>
      <c r="G9896" s="286">
        <f t="shared" si="2970"/>
        <v>0</v>
      </c>
    </row>
    <row r="9897" spans="1:7" ht="24" customHeight="1" x14ac:dyDescent="0.2">
      <c r="A9897" s="290"/>
      <c r="B9897" s="97"/>
      <c r="D9897" s="97"/>
      <c r="E9897" s="98"/>
      <c r="F9897" s="273" t="s">
        <v>33</v>
      </c>
      <c r="G9897" s="288">
        <f>SUBTOTAL(9,G9888:G9896)</f>
        <v>0</v>
      </c>
    </row>
    <row r="9898" spans="1:7" ht="24" customHeight="1" x14ac:dyDescent="0.2">
      <c r="A9898" s="291"/>
      <c r="B9898" s="97"/>
      <c r="D9898" s="97"/>
      <c r="E9898" s="98"/>
      <c r="G9898" s="289"/>
    </row>
    <row r="9899" spans="1:7" ht="24" customHeight="1" x14ac:dyDescent="0.2">
      <c r="A9899" s="292" t="str">
        <f>B9857</f>
        <v/>
      </c>
      <c r="B9899" s="293" t="str">
        <f>C9857</f>
        <v/>
      </c>
      <c r="C9899" s="104"/>
      <c r="D9899" s="104" t="s">
        <v>34</v>
      </c>
      <c r="E9899" s="105"/>
      <c r="F9899" s="295" t="s">
        <v>35</v>
      </c>
      <c r="G9899" s="294">
        <f>SUBTOTAL(9,G9862:G9898)</f>
        <v>0</v>
      </c>
    </row>
    <row r="9901" spans="1:7" ht="24" customHeight="1" x14ac:dyDescent="0.2">
      <c r="A9901" s="274" t="s">
        <v>37</v>
      </c>
      <c r="B9901" s="275"/>
      <c r="C9901" s="275"/>
      <c r="D9901" s="275"/>
      <c r="E9901" s="275"/>
      <c r="F9901" s="275"/>
      <c r="G9901" s="276"/>
    </row>
    <row r="9902" spans="1:7" ht="24" customHeight="1" x14ac:dyDescent="0.2">
      <c r="A9902" s="277" t="s">
        <v>602</v>
      </c>
      <c r="B9902" s="93" t="str">
        <f>Comitente</f>
        <v>DIRECCION PROVINCIAL DE ESPACIOS VERDES</v>
      </c>
      <c r="C9902" s="89"/>
      <c r="D9902" s="94"/>
      <c r="E9902" s="94"/>
      <c r="F9902" s="95"/>
      <c r="G9902" s="278"/>
    </row>
    <row r="9903" spans="1:7" ht="24" customHeight="1" x14ac:dyDescent="0.2">
      <c r="A9903" s="277" t="s">
        <v>603</v>
      </c>
      <c r="B9903" s="93">
        <f>Contratista</f>
        <v>0</v>
      </c>
      <c r="C9903" s="90"/>
      <c r="D9903" s="90"/>
      <c r="E9903" s="90"/>
      <c r="F9903" s="96"/>
      <c r="G9903" s="279"/>
    </row>
    <row r="9904" spans="1:7" ht="24" customHeight="1" x14ac:dyDescent="0.2">
      <c r="A9904" s="277" t="s">
        <v>24</v>
      </c>
      <c r="B9904" s="93" t="str">
        <f>Obra</f>
        <v>MANTENIMIENTO DEL ÁREA VERDE Y SISITEMA DE RIEGO DEL 
PARQUE BELGRANO E INFINITO POR DESCUBRIR - RENGLON 3</v>
      </c>
      <c r="C9904" s="90"/>
      <c r="D9904" s="90"/>
      <c r="E9904" s="90"/>
      <c r="F9904" s="96" t="s">
        <v>38</v>
      </c>
      <c r="G9904" s="280">
        <f>Fecha_Base</f>
        <v>44908</v>
      </c>
    </row>
    <row r="9905" spans="1:123" ht="24" customHeight="1" x14ac:dyDescent="0.2">
      <c r="A9905" s="281" t="s">
        <v>601</v>
      </c>
      <c r="B9905" s="91" t="str">
        <f>Ubicación</f>
        <v>CAPITAL</v>
      </c>
      <c r="C9905" s="91"/>
      <c r="D9905" s="97"/>
      <c r="E9905" s="98"/>
      <c r="G9905" s="282"/>
    </row>
    <row r="9906" spans="1:123" ht="24" customHeight="1" x14ac:dyDescent="0.2">
      <c r="A9906" s="281" t="s">
        <v>39</v>
      </c>
      <c r="B9906" s="100" t="str">
        <f>IFERROR(VALUE(LEFT(B9907,FIND(".",B9907)-1)),"")</f>
        <v/>
      </c>
      <c r="C9906" s="92" t="str">
        <f>IFERROR(VLOOKUP(B9906,Tabla_CyP,2,FALSE),"")</f>
        <v/>
      </c>
      <c r="E9906" s="98"/>
      <c r="G9906" s="282"/>
    </row>
    <row r="9907" spans="1:123" ht="24" customHeight="1" x14ac:dyDescent="0.2">
      <c r="A9907" s="281" t="s">
        <v>25</v>
      </c>
      <c r="B9907" s="101" t="str">
        <f>IFERROR(VLOOKUP(COUNTIF($A$1:A9907,"ANALISIS DE PRECIOS"),Tabla_NumeroItem,2,FALSE),"")</f>
        <v/>
      </c>
      <c r="C9907" s="92" t="str">
        <f>IFERROR(VLOOKUP(B9907,Tabla_CyP,2,FALSE),"")</f>
        <v/>
      </c>
      <c r="D9907" s="97"/>
      <c r="E9907" s="98"/>
      <c r="F9907" s="96" t="s">
        <v>26</v>
      </c>
      <c r="G9907" s="283" t="str">
        <f>IFERROR(VLOOKUP(B9907,Tabla_CyP,4,FALSE),"")</f>
        <v/>
      </c>
    </row>
    <row r="9908" spans="1:123" ht="24" customHeight="1" x14ac:dyDescent="0.2">
      <c r="A9908" s="281"/>
      <c r="B9908" s="91"/>
      <c r="D9908" s="97"/>
      <c r="E9908" s="98"/>
      <c r="G9908" s="282"/>
    </row>
    <row r="9909" spans="1:123" ht="24" customHeight="1" x14ac:dyDescent="0.2">
      <c r="A9909" s="331" t="s">
        <v>507</v>
      </c>
      <c r="B9909" s="332"/>
      <c r="C9909" s="333" t="s">
        <v>0</v>
      </c>
      <c r="D9909" s="333" t="s">
        <v>27</v>
      </c>
      <c r="E9909" s="335" t="s">
        <v>28</v>
      </c>
      <c r="F9909" s="337" t="s">
        <v>29</v>
      </c>
      <c r="G9909" s="337" t="s">
        <v>30</v>
      </c>
    </row>
    <row r="9910" spans="1:123" s="97" customFormat="1" ht="24" customHeight="1" x14ac:dyDescent="0.2">
      <c r="A9910" s="102" t="s">
        <v>508</v>
      </c>
      <c r="B9910" s="102" t="s">
        <v>509</v>
      </c>
      <c r="C9910" s="334"/>
      <c r="D9910" s="334"/>
      <c r="E9910" s="336"/>
      <c r="F9910" s="338"/>
      <c r="G9910" s="338"/>
      <c r="H9910" s="230"/>
      <c r="I9910" s="230"/>
      <c r="J9910" s="230"/>
      <c r="K9910" s="230"/>
      <c r="L9910" s="230"/>
      <c r="M9910" s="230"/>
      <c r="N9910" s="230"/>
      <c r="O9910" s="230"/>
      <c r="P9910" s="230"/>
      <c r="Q9910" s="230"/>
      <c r="R9910" s="230"/>
      <c r="S9910" s="230"/>
      <c r="T9910" s="230"/>
      <c r="U9910" s="230"/>
      <c r="V9910" s="230"/>
      <c r="W9910" s="230"/>
      <c r="X9910" s="230"/>
      <c r="Y9910" s="230"/>
      <c r="Z9910" s="230"/>
      <c r="AA9910" s="230"/>
      <c r="AB9910" s="230"/>
      <c r="AC9910" s="230"/>
      <c r="AD9910" s="230"/>
      <c r="AE9910" s="230"/>
      <c r="AF9910" s="230"/>
      <c r="AG9910" s="230"/>
      <c r="AH9910" s="230"/>
      <c r="AI9910" s="230"/>
      <c r="AJ9910" s="230"/>
      <c r="AK9910" s="230"/>
      <c r="AL9910" s="230"/>
      <c r="AM9910" s="230"/>
      <c r="AN9910" s="230"/>
      <c r="AO9910" s="230"/>
      <c r="AP9910" s="230"/>
      <c r="AQ9910" s="230"/>
      <c r="AR9910" s="230"/>
      <c r="AS9910" s="230"/>
      <c r="AT9910" s="230"/>
      <c r="AU9910" s="230"/>
      <c r="AV9910" s="230"/>
      <c r="AW9910" s="230"/>
      <c r="AX9910" s="230"/>
      <c r="AY9910" s="230"/>
      <c r="AZ9910" s="230"/>
      <c r="BA9910" s="230"/>
      <c r="BB9910" s="230"/>
      <c r="BC9910" s="230"/>
      <c r="BD9910" s="230"/>
      <c r="BE9910" s="230"/>
      <c r="BF9910" s="230"/>
      <c r="BG9910" s="230"/>
      <c r="BH9910" s="230"/>
      <c r="BI9910" s="230"/>
      <c r="BJ9910" s="230"/>
      <c r="BK9910" s="230"/>
      <c r="BL9910" s="230"/>
      <c r="BM9910" s="230"/>
      <c r="BN9910" s="230"/>
      <c r="BO9910" s="230"/>
      <c r="BP9910" s="230"/>
      <c r="BQ9910" s="230"/>
      <c r="BR9910" s="230"/>
      <c r="BS9910" s="230"/>
      <c r="BT9910" s="230"/>
      <c r="BU9910" s="230"/>
      <c r="BV9910" s="230"/>
      <c r="BW9910" s="230"/>
      <c r="BX9910" s="230"/>
      <c r="BY9910" s="230"/>
      <c r="BZ9910" s="230"/>
      <c r="CA9910" s="230"/>
      <c r="CB9910" s="230"/>
      <c r="CC9910" s="230"/>
      <c r="CD9910" s="230"/>
      <c r="CE9910" s="230"/>
      <c r="CF9910" s="230"/>
      <c r="CG9910" s="230"/>
      <c r="CH9910" s="230"/>
      <c r="CI9910" s="230"/>
      <c r="CJ9910" s="230"/>
      <c r="CK9910" s="230"/>
      <c r="CL9910" s="230"/>
      <c r="CM9910" s="230"/>
      <c r="CN9910" s="230"/>
      <c r="CO9910" s="230"/>
      <c r="CP9910" s="230"/>
      <c r="CQ9910" s="230"/>
      <c r="CR9910" s="230"/>
      <c r="CS9910" s="230"/>
      <c r="CT9910" s="230"/>
      <c r="CU9910" s="230"/>
      <c r="CV9910" s="230"/>
      <c r="CW9910" s="230"/>
      <c r="CX9910" s="230"/>
      <c r="CY9910" s="230"/>
      <c r="CZ9910" s="230"/>
      <c r="DA9910" s="230"/>
      <c r="DB9910" s="230"/>
      <c r="DC9910" s="230"/>
      <c r="DD9910" s="230"/>
      <c r="DE9910" s="230"/>
      <c r="DF9910" s="230"/>
      <c r="DG9910" s="230"/>
      <c r="DH9910" s="230"/>
      <c r="DI9910" s="230"/>
      <c r="DJ9910" s="230"/>
      <c r="DK9910" s="230"/>
      <c r="DL9910" s="230"/>
      <c r="DM9910" s="230"/>
      <c r="DN9910" s="230"/>
      <c r="DO9910" s="230"/>
      <c r="DP9910" s="230"/>
      <c r="DQ9910" s="230"/>
      <c r="DR9910" s="230"/>
      <c r="DS9910" s="230"/>
    </row>
    <row r="9911" spans="1:123" ht="24" customHeight="1" x14ac:dyDescent="0.2">
      <c r="A9911" s="284"/>
      <c r="B9911" s="103"/>
      <c r="C9911" s="143" t="s">
        <v>604</v>
      </c>
      <c r="D9911" s="104"/>
      <c r="E9911" s="105"/>
      <c r="F9911" s="106"/>
      <c r="G9911" s="285"/>
    </row>
    <row r="9912" spans="1:123" s="229" customFormat="1" ht="24" customHeight="1" x14ac:dyDescent="0.2">
      <c r="A9912" s="224" t="str">
        <f t="shared" ref="A9912:A9925" si="2971">IFERROR(VLOOKUP(C9912,Tabla_Insumos,4,FALSE),"")</f>
        <v/>
      </c>
      <c r="B9912" s="222" t="str">
        <f>IFERROR(VLOOKUP(C9912,Tabla_Insumos,5,FALSE),"")</f>
        <v/>
      </c>
      <c r="C9912" s="223"/>
      <c r="D9912" s="224" t="str">
        <f t="shared" ref="D9912:D9925" si="2972">IFERROR(VLOOKUP(C9912,Tabla_Insumos,2,FALSE),"")</f>
        <v/>
      </c>
      <c r="E9912" s="225"/>
      <c r="F9912" s="226">
        <f t="shared" ref="F9912:F9925" si="2973">IFERROR(VLOOKUP(C9912,Tabla_Insumos,3,FALSE),0)</f>
        <v>0</v>
      </c>
      <c r="G9912" s="286">
        <f>ROUND(E9912*F9912,2)</f>
        <v>0</v>
      </c>
    </row>
    <row r="9913" spans="1:123" s="229" customFormat="1" ht="24" customHeight="1" x14ac:dyDescent="0.2">
      <c r="A9913" s="224" t="str">
        <f t="shared" si="2971"/>
        <v/>
      </c>
      <c r="B9913" s="222" t="str">
        <f t="shared" ref="B9913:B9925" si="2974">IFERROR(VLOOKUP(C9913,Tabla_Insumos,5,FALSE),"")</f>
        <v/>
      </c>
      <c r="C9913" s="223"/>
      <c r="D9913" s="224" t="str">
        <f t="shared" si="2972"/>
        <v/>
      </c>
      <c r="E9913" s="225"/>
      <c r="F9913" s="226">
        <f t="shared" si="2973"/>
        <v>0</v>
      </c>
      <c r="G9913" s="286">
        <f t="shared" ref="G9913:G9925" si="2975">ROUND(E9913*F9913,2)</f>
        <v>0</v>
      </c>
    </row>
    <row r="9914" spans="1:123" s="229" customFormat="1" ht="24" customHeight="1" x14ac:dyDescent="0.2">
      <c r="A9914" s="224" t="str">
        <f t="shared" si="2971"/>
        <v/>
      </c>
      <c r="B9914" s="222" t="str">
        <f t="shared" si="2974"/>
        <v/>
      </c>
      <c r="C9914" s="223"/>
      <c r="D9914" s="224" t="str">
        <f t="shared" si="2972"/>
        <v/>
      </c>
      <c r="E9914" s="225"/>
      <c r="F9914" s="226">
        <f t="shared" si="2973"/>
        <v>0</v>
      </c>
      <c r="G9914" s="286">
        <f t="shared" si="2975"/>
        <v>0</v>
      </c>
    </row>
    <row r="9915" spans="1:123" s="229" customFormat="1" ht="24" customHeight="1" x14ac:dyDescent="0.2">
      <c r="A9915" s="224" t="str">
        <f t="shared" si="2971"/>
        <v/>
      </c>
      <c r="B9915" s="222" t="str">
        <f t="shared" si="2974"/>
        <v/>
      </c>
      <c r="C9915" s="223"/>
      <c r="D9915" s="224" t="str">
        <f t="shared" si="2972"/>
        <v/>
      </c>
      <c r="E9915" s="225"/>
      <c r="F9915" s="226">
        <f t="shared" si="2973"/>
        <v>0</v>
      </c>
      <c r="G9915" s="286">
        <f t="shared" si="2975"/>
        <v>0</v>
      </c>
    </row>
    <row r="9916" spans="1:123" s="229" customFormat="1" ht="24" customHeight="1" x14ac:dyDescent="0.2">
      <c r="A9916" s="224" t="str">
        <f t="shared" si="2971"/>
        <v/>
      </c>
      <c r="B9916" s="222" t="str">
        <f t="shared" si="2974"/>
        <v/>
      </c>
      <c r="C9916" s="223"/>
      <c r="D9916" s="224" t="str">
        <f t="shared" si="2972"/>
        <v/>
      </c>
      <c r="E9916" s="225"/>
      <c r="F9916" s="226">
        <f t="shared" si="2973"/>
        <v>0</v>
      </c>
      <c r="G9916" s="286">
        <f t="shared" si="2975"/>
        <v>0</v>
      </c>
    </row>
    <row r="9917" spans="1:123" s="229" customFormat="1" ht="24" customHeight="1" x14ac:dyDescent="0.2">
      <c r="A9917" s="224" t="str">
        <f t="shared" si="2971"/>
        <v/>
      </c>
      <c r="B9917" s="222" t="str">
        <f t="shared" si="2974"/>
        <v/>
      </c>
      <c r="C9917" s="223"/>
      <c r="D9917" s="224" t="str">
        <f t="shared" si="2972"/>
        <v/>
      </c>
      <c r="E9917" s="225"/>
      <c r="F9917" s="226">
        <f t="shared" si="2973"/>
        <v>0</v>
      </c>
      <c r="G9917" s="286">
        <f t="shared" si="2975"/>
        <v>0</v>
      </c>
    </row>
    <row r="9918" spans="1:123" s="229" customFormat="1" ht="24" customHeight="1" x14ac:dyDescent="0.2">
      <c r="A9918" s="224" t="str">
        <f t="shared" si="2971"/>
        <v/>
      </c>
      <c r="B9918" s="222" t="str">
        <f t="shared" si="2974"/>
        <v/>
      </c>
      <c r="C9918" s="223"/>
      <c r="D9918" s="224" t="str">
        <f t="shared" si="2972"/>
        <v/>
      </c>
      <c r="E9918" s="225"/>
      <c r="F9918" s="226">
        <f t="shared" si="2973"/>
        <v>0</v>
      </c>
      <c r="G9918" s="286">
        <f t="shared" si="2975"/>
        <v>0</v>
      </c>
    </row>
    <row r="9919" spans="1:123" s="229" customFormat="1" ht="24" customHeight="1" x14ac:dyDescent="0.2">
      <c r="A9919" s="224" t="str">
        <f t="shared" si="2971"/>
        <v/>
      </c>
      <c r="B9919" s="222" t="str">
        <f t="shared" si="2974"/>
        <v/>
      </c>
      <c r="C9919" s="223"/>
      <c r="D9919" s="224" t="str">
        <f t="shared" si="2972"/>
        <v/>
      </c>
      <c r="E9919" s="225"/>
      <c r="F9919" s="226">
        <f t="shared" si="2973"/>
        <v>0</v>
      </c>
      <c r="G9919" s="286">
        <f t="shared" si="2975"/>
        <v>0</v>
      </c>
    </row>
    <row r="9920" spans="1:123" s="229" customFormat="1" ht="24" customHeight="1" x14ac:dyDescent="0.2">
      <c r="A9920" s="224" t="str">
        <f t="shared" si="2971"/>
        <v/>
      </c>
      <c r="B9920" s="222" t="str">
        <f t="shared" si="2974"/>
        <v/>
      </c>
      <c r="C9920" s="223"/>
      <c r="D9920" s="224" t="str">
        <f t="shared" si="2972"/>
        <v/>
      </c>
      <c r="E9920" s="225"/>
      <c r="F9920" s="226">
        <f t="shared" si="2973"/>
        <v>0</v>
      </c>
      <c r="G9920" s="286">
        <f t="shared" si="2975"/>
        <v>0</v>
      </c>
    </row>
    <row r="9921" spans="1:7" s="229" customFormat="1" ht="24" customHeight="1" x14ac:dyDescent="0.2">
      <c r="A9921" s="224" t="str">
        <f t="shared" si="2971"/>
        <v/>
      </c>
      <c r="B9921" s="222" t="str">
        <f t="shared" si="2974"/>
        <v/>
      </c>
      <c r="C9921" s="223"/>
      <c r="D9921" s="224" t="str">
        <f t="shared" si="2972"/>
        <v/>
      </c>
      <c r="E9921" s="225"/>
      <c r="F9921" s="226">
        <f t="shared" si="2973"/>
        <v>0</v>
      </c>
      <c r="G9921" s="286">
        <f t="shared" si="2975"/>
        <v>0</v>
      </c>
    </row>
    <row r="9922" spans="1:7" s="229" customFormat="1" ht="24" customHeight="1" x14ac:dyDescent="0.2">
      <c r="A9922" s="224" t="str">
        <f t="shared" si="2971"/>
        <v/>
      </c>
      <c r="B9922" s="222" t="str">
        <f t="shared" si="2974"/>
        <v/>
      </c>
      <c r="C9922" s="223"/>
      <c r="D9922" s="224" t="str">
        <f t="shared" si="2972"/>
        <v/>
      </c>
      <c r="E9922" s="225"/>
      <c r="F9922" s="226">
        <f t="shared" si="2973"/>
        <v>0</v>
      </c>
      <c r="G9922" s="286">
        <f t="shared" si="2975"/>
        <v>0</v>
      </c>
    </row>
    <row r="9923" spans="1:7" s="229" customFormat="1" ht="24" customHeight="1" x14ac:dyDescent="0.2">
      <c r="A9923" s="224" t="str">
        <f t="shared" si="2971"/>
        <v/>
      </c>
      <c r="B9923" s="222" t="str">
        <f t="shared" si="2974"/>
        <v/>
      </c>
      <c r="C9923" s="223"/>
      <c r="D9923" s="224" t="str">
        <f t="shared" si="2972"/>
        <v/>
      </c>
      <c r="E9923" s="225"/>
      <c r="F9923" s="226">
        <f t="shared" si="2973"/>
        <v>0</v>
      </c>
      <c r="G9923" s="286">
        <f t="shared" si="2975"/>
        <v>0</v>
      </c>
    </row>
    <row r="9924" spans="1:7" s="229" customFormat="1" ht="24" customHeight="1" x14ac:dyDescent="0.2">
      <c r="A9924" s="224" t="str">
        <f t="shared" si="2971"/>
        <v/>
      </c>
      <c r="B9924" s="222" t="str">
        <f t="shared" si="2974"/>
        <v/>
      </c>
      <c r="C9924" s="223"/>
      <c r="D9924" s="224" t="str">
        <f t="shared" si="2972"/>
        <v/>
      </c>
      <c r="E9924" s="225"/>
      <c r="F9924" s="226">
        <f t="shared" si="2973"/>
        <v>0</v>
      </c>
      <c r="G9924" s="286">
        <f t="shared" si="2975"/>
        <v>0</v>
      </c>
    </row>
    <row r="9925" spans="1:7" s="229" customFormat="1" ht="24" customHeight="1" x14ac:dyDescent="0.2">
      <c r="A9925" s="224" t="str">
        <f t="shared" si="2971"/>
        <v/>
      </c>
      <c r="B9925" s="222" t="str">
        <f t="shared" si="2974"/>
        <v/>
      </c>
      <c r="C9925" s="223"/>
      <c r="D9925" s="224" t="str">
        <f t="shared" si="2972"/>
        <v/>
      </c>
      <c r="E9925" s="225"/>
      <c r="F9925" s="227">
        <f t="shared" si="2973"/>
        <v>0</v>
      </c>
      <c r="G9925" s="286">
        <f t="shared" si="2975"/>
        <v>0</v>
      </c>
    </row>
    <row r="9926" spans="1:7" ht="24" customHeight="1" x14ac:dyDescent="0.2">
      <c r="A9926" s="287"/>
      <c r="D9926" s="97"/>
      <c r="E9926" s="98"/>
      <c r="F9926" s="273" t="s">
        <v>31</v>
      </c>
      <c r="G9926" s="288">
        <f>SUBTOTAL(9,G9912:G9925)</f>
        <v>0</v>
      </c>
    </row>
    <row r="9927" spans="1:7" ht="24" customHeight="1" x14ac:dyDescent="0.2">
      <c r="A9927" s="287"/>
      <c r="C9927" s="107" t="s">
        <v>605</v>
      </c>
      <c r="D9927" s="97"/>
      <c r="E9927" s="98"/>
      <c r="G9927" s="289"/>
    </row>
    <row r="9928" spans="1:7" s="229" customFormat="1" ht="24" customHeight="1" x14ac:dyDescent="0.2">
      <c r="A9928" s="224" t="str">
        <f t="shared" ref="A9928:A9935" si="2976">IFERROR(VLOOKUP(C9928,Tabla_Insumos,4,FALSE),"")</f>
        <v/>
      </c>
      <c r="B9928" s="222">
        <f t="shared" ref="B9928:B9935" si="2977">IFERROR(VLOOKUP(A9928,Tabla_Indices,5,FALSE),"")</f>
        <v>0</v>
      </c>
      <c r="C9928" s="223"/>
      <c r="D9928" s="224" t="str">
        <f t="shared" ref="D9928:D9935" si="2978">IFERROR(VLOOKUP(C9928,Tabla_Insumos,2,FALSE),"")</f>
        <v/>
      </c>
      <c r="E9928" s="225"/>
      <c r="F9928" s="228">
        <f t="shared" ref="F9928:F9935" si="2979">IFERROR(VLOOKUP(C9928,Tabla_Insumos,3,FALSE),0)</f>
        <v>0</v>
      </c>
      <c r="G9928" s="286">
        <f>ROUND(E9928*F9928,2)</f>
        <v>0</v>
      </c>
    </row>
    <row r="9929" spans="1:7" s="229" customFormat="1" ht="24" customHeight="1" x14ac:dyDescent="0.2">
      <c r="A9929" s="224" t="str">
        <f t="shared" si="2976"/>
        <v/>
      </c>
      <c r="B9929" s="222">
        <f t="shared" si="2977"/>
        <v>0</v>
      </c>
      <c r="C9929" s="223"/>
      <c r="D9929" s="224" t="str">
        <f t="shared" si="2978"/>
        <v/>
      </c>
      <c r="E9929" s="225"/>
      <c r="F9929" s="228">
        <f t="shared" si="2979"/>
        <v>0</v>
      </c>
      <c r="G9929" s="286">
        <f>ROUND(E9929*F9929,2)</f>
        <v>0</v>
      </c>
    </row>
    <row r="9930" spans="1:7" s="229" customFormat="1" ht="24" customHeight="1" x14ac:dyDescent="0.2">
      <c r="A9930" s="224" t="str">
        <f t="shared" si="2976"/>
        <v/>
      </c>
      <c r="B9930" s="222">
        <f t="shared" si="2977"/>
        <v>0</v>
      </c>
      <c r="C9930" s="223"/>
      <c r="D9930" s="224" t="str">
        <f t="shared" si="2978"/>
        <v/>
      </c>
      <c r="E9930" s="225"/>
      <c r="F9930" s="228">
        <f t="shared" si="2979"/>
        <v>0</v>
      </c>
      <c r="G9930" s="286">
        <f t="shared" ref="G9930:G9935" si="2980">ROUND(E9930*F9930,2)</f>
        <v>0</v>
      </c>
    </row>
    <row r="9931" spans="1:7" s="229" customFormat="1" ht="24" customHeight="1" x14ac:dyDescent="0.2">
      <c r="A9931" s="224" t="str">
        <f t="shared" si="2976"/>
        <v/>
      </c>
      <c r="B9931" s="222">
        <f t="shared" si="2977"/>
        <v>0</v>
      </c>
      <c r="C9931" s="223"/>
      <c r="D9931" s="224" t="str">
        <f t="shared" si="2978"/>
        <v/>
      </c>
      <c r="E9931" s="225"/>
      <c r="F9931" s="228">
        <f t="shared" si="2979"/>
        <v>0</v>
      </c>
      <c r="G9931" s="286">
        <f t="shared" si="2980"/>
        <v>0</v>
      </c>
    </row>
    <row r="9932" spans="1:7" s="229" customFormat="1" ht="24" customHeight="1" x14ac:dyDescent="0.2">
      <c r="A9932" s="224" t="str">
        <f t="shared" si="2976"/>
        <v/>
      </c>
      <c r="B9932" s="222">
        <f t="shared" si="2977"/>
        <v>0</v>
      </c>
      <c r="C9932" s="223"/>
      <c r="D9932" s="224" t="str">
        <f t="shared" si="2978"/>
        <v/>
      </c>
      <c r="E9932" s="225"/>
      <c r="F9932" s="226">
        <f t="shared" si="2979"/>
        <v>0</v>
      </c>
      <c r="G9932" s="286">
        <f t="shared" si="2980"/>
        <v>0</v>
      </c>
    </row>
    <row r="9933" spans="1:7" s="229" customFormat="1" ht="24" customHeight="1" x14ac:dyDescent="0.2">
      <c r="A9933" s="224" t="str">
        <f t="shared" si="2976"/>
        <v/>
      </c>
      <c r="B9933" s="222">
        <f t="shared" si="2977"/>
        <v>0</v>
      </c>
      <c r="C9933" s="223"/>
      <c r="D9933" s="224" t="str">
        <f t="shared" si="2978"/>
        <v/>
      </c>
      <c r="E9933" s="225"/>
      <c r="F9933" s="226">
        <f t="shared" si="2979"/>
        <v>0</v>
      </c>
      <c r="G9933" s="286">
        <f t="shared" si="2980"/>
        <v>0</v>
      </c>
    </row>
    <row r="9934" spans="1:7" s="229" customFormat="1" ht="24" customHeight="1" x14ac:dyDescent="0.2">
      <c r="A9934" s="224" t="str">
        <f t="shared" si="2976"/>
        <v/>
      </c>
      <c r="B9934" s="222">
        <f t="shared" si="2977"/>
        <v>0</v>
      </c>
      <c r="C9934" s="223"/>
      <c r="D9934" s="224" t="str">
        <f t="shared" si="2978"/>
        <v/>
      </c>
      <c r="E9934" s="225"/>
      <c r="F9934" s="226">
        <f t="shared" si="2979"/>
        <v>0</v>
      </c>
      <c r="G9934" s="286">
        <f t="shared" si="2980"/>
        <v>0</v>
      </c>
    </row>
    <row r="9935" spans="1:7" s="229" customFormat="1" ht="24" customHeight="1" x14ac:dyDescent="0.2">
      <c r="A9935" s="224" t="str">
        <f t="shared" si="2976"/>
        <v/>
      </c>
      <c r="B9935" s="222">
        <f t="shared" si="2977"/>
        <v>0</v>
      </c>
      <c r="C9935" s="223"/>
      <c r="D9935" s="224" t="str">
        <f t="shared" si="2978"/>
        <v/>
      </c>
      <c r="E9935" s="225"/>
      <c r="F9935" s="226">
        <f t="shared" si="2979"/>
        <v>0</v>
      </c>
      <c r="G9935" s="286">
        <f t="shared" si="2980"/>
        <v>0</v>
      </c>
    </row>
    <row r="9936" spans="1:7" ht="24" customHeight="1" x14ac:dyDescent="0.2">
      <c r="A9936" s="287"/>
      <c r="D9936" s="97"/>
      <c r="E9936" s="98"/>
      <c r="F9936" s="273" t="s">
        <v>32</v>
      </c>
      <c r="G9936" s="288">
        <f>SUBTOTAL(9,G9928:G9935)</f>
        <v>0</v>
      </c>
    </row>
    <row r="9937" spans="1:7" ht="24" customHeight="1" x14ac:dyDescent="0.2">
      <c r="A9937" s="287"/>
      <c r="C9937" s="107" t="s">
        <v>606</v>
      </c>
      <c r="D9937" s="97"/>
      <c r="E9937" s="98"/>
      <c r="G9937" s="289"/>
    </row>
    <row r="9938" spans="1:7" s="229" customFormat="1" ht="24" customHeight="1" x14ac:dyDescent="0.2">
      <c r="A9938" s="224" t="str">
        <f t="shared" ref="A9938:A9946" si="2981">IFERROR(VLOOKUP(C9938,Tabla_Insumos,4,FALSE),"")</f>
        <v/>
      </c>
      <c r="B9938" s="222" t="str">
        <f t="shared" ref="B9938:B9946" si="2982">IFERROR(VLOOKUP(C9938,Tabla_Insumos,5,FALSE),"")</f>
        <v/>
      </c>
      <c r="C9938" s="223"/>
      <c r="D9938" s="224" t="str">
        <f t="shared" ref="D9938:D9946" si="2983">IFERROR(VLOOKUP(C9938,Tabla_Insumos,2,FALSE),"")</f>
        <v/>
      </c>
      <c r="E9938" s="225"/>
      <c r="F9938" s="226">
        <f t="shared" ref="F9938:F9946" si="2984">IFERROR(VLOOKUP(C9938,Tabla_Insumos,3,FALSE),0)</f>
        <v>0</v>
      </c>
      <c r="G9938" s="286">
        <f t="shared" ref="G9938:G9946" si="2985">ROUND(E9938*F9938,2)</f>
        <v>0</v>
      </c>
    </row>
    <row r="9939" spans="1:7" s="229" customFormat="1" ht="24" customHeight="1" x14ac:dyDescent="0.2">
      <c r="A9939" s="224" t="str">
        <f t="shared" si="2981"/>
        <v/>
      </c>
      <c r="B9939" s="222" t="str">
        <f t="shared" si="2982"/>
        <v/>
      </c>
      <c r="C9939" s="223"/>
      <c r="D9939" s="224" t="str">
        <f t="shared" si="2983"/>
        <v/>
      </c>
      <c r="E9939" s="225"/>
      <c r="F9939" s="226">
        <f t="shared" si="2984"/>
        <v>0</v>
      </c>
      <c r="G9939" s="286">
        <f t="shared" si="2985"/>
        <v>0</v>
      </c>
    </row>
    <row r="9940" spans="1:7" s="229" customFormat="1" ht="24" customHeight="1" x14ac:dyDescent="0.2">
      <c r="A9940" s="224" t="str">
        <f t="shared" si="2981"/>
        <v/>
      </c>
      <c r="B9940" s="222" t="str">
        <f t="shared" si="2982"/>
        <v/>
      </c>
      <c r="C9940" s="223"/>
      <c r="D9940" s="224" t="str">
        <f t="shared" si="2983"/>
        <v/>
      </c>
      <c r="E9940" s="225"/>
      <c r="F9940" s="226">
        <f t="shared" si="2984"/>
        <v>0</v>
      </c>
      <c r="G9940" s="286">
        <f t="shared" si="2985"/>
        <v>0</v>
      </c>
    </row>
    <row r="9941" spans="1:7" s="229" customFormat="1" ht="24" customHeight="1" x14ac:dyDescent="0.2">
      <c r="A9941" s="224" t="str">
        <f t="shared" si="2981"/>
        <v/>
      </c>
      <c r="B9941" s="222" t="str">
        <f t="shared" si="2982"/>
        <v/>
      </c>
      <c r="C9941" s="223"/>
      <c r="D9941" s="224" t="str">
        <f t="shared" si="2983"/>
        <v/>
      </c>
      <c r="E9941" s="225"/>
      <c r="F9941" s="226">
        <f t="shared" si="2984"/>
        <v>0</v>
      </c>
      <c r="G9941" s="286">
        <f t="shared" si="2985"/>
        <v>0</v>
      </c>
    </row>
    <row r="9942" spans="1:7" s="229" customFormat="1" ht="24" customHeight="1" x14ac:dyDescent="0.2">
      <c r="A9942" s="224" t="str">
        <f t="shared" si="2981"/>
        <v/>
      </c>
      <c r="B9942" s="222" t="str">
        <f t="shared" si="2982"/>
        <v/>
      </c>
      <c r="C9942" s="223"/>
      <c r="D9942" s="224" t="str">
        <f t="shared" si="2983"/>
        <v/>
      </c>
      <c r="E9942" s="225"/>
      <c r="F9942" s="226">
        <f t="shared" si="2984"/>
        <v>0</v>
      </c>
      <c r="G9942" s="286">
        <f t="shared" si="2985"/>
        <v>0</v>
      </c>
    </row>
    <row r="9943" spans="1:7" s="229" customFormat="1" ht="24" customHeight="1" x14ac:dyDescent="0.2">
      <c r="A9943" s="224" t="str">
        <f t="shared" si="2981"/>
        <v/>
      </c>
      <c r="B9943" s="222" t="str">
        <f t="shared" si="2982"/>
        <v/>
      </c>
      <c r="C9943" s="223"/>
      <c r="D9943" s="224" t="str">
        <f t="shared" si="2983"/>
        <v/>
      </c>
      <c r="E9943" s="225"/>
      <c r="F9943" s="226">
        <f t="shared" si="2984"/>
        <v>0</v>
      </c>
      <c r="G9943" s="286">
        <f t="shared" si="2985"/>
        <v>0</v>
      </c>
    </row>
    <row r="9944" spans="1:7" s="229" customFormat="1" ht="24" customHeight="1" x14ac:dyDescent="0.2">
      <c r="A9944" s="224" t="str">
        <f t="shared" si="2981"/>
        <v/>
      </c>
      <c r="B9944" s="222" t="str">
        <f t="shared" si="2982"/>
        <v/>
      </c>
      <c r="C9944" s="223"/>
      <c r="D9944" s="224" t="str">
        <f t="shared" si="2983"/>
        <v/>
      </c>
      <c r="E9944" s="225"/>
      <c r="F9944" s="226">
        <f t="shared" si="2984"/>
        <v>0</v>
      </c>
      <c r="G9944" s="286">
        <f t="shared" si="2985"/>
        <v>0</v>
      </c>
    </row>
    <row r="9945" spans="1:7" s="229" customFormat="1" ht="24" customHeight="1" x14ac:dyDescent="0.2">
      <c r="A9945" s="224" t="str">
        <f t="shared" si="2981"/>
        <v/>
      </c>
      <c r="B9945" s="222" t="str">
        <f t="shared" si="2982"/>
        <v/>
      </c>
      <c r="C9945" s="223"/>
      <c r="D9945" s="224" t="str">
        <f t="shared" si="2983"/>
        <v/>
      </c>
      <c r="E9945" s="225"/>
      <c r="F9945" s="226">
        <f t="shared" si="2984"/>
        <v>0</v>
      </c>
      <c r="G9945" s="286">
        <f t="shared" si="2985"/>
        <v>0</v>
      </c>
    </row>
    <row r="9946" spans="1:7" s="229" customFormat="1" ht="24" customHeight="1" x14ac:dyDescent="0.2">
      <c r="A9946" s="224" t="str">
        <f t="shared" si="2981"/>
        <v/>
      </c>
      <c r="B9946" s="222" t="str">
        <f t="shared" si="2982"/>
        <v/>
      </c>
      <c r="C9946" s="223"/>
      <c r="D9946" s="224" t="str">
        <f t="shared" si="2983"/>
        <v/>
      </c>
      <c r="E9946" s="225"/>
      <c r="F9946" s="226">
        <f t="shared" si="2984"/>
        <v>0</v>
      </c>
      <c r="G9946" s="286">
        <f t="shared" si="2985"/>
        <v>0</v>
      </c>
    </row>
    <row r="9947" spans="1:7" ht="24" customHeight="1" x14ac:dyDescent="0.2">
      <c r="A9947" s="290"/>
      <c r="B9947" s="97"/>
      <c r="D9947" s="97"/>
      <c r="E9947" s="98"/>
      <c r="F9947" s="273" t="s">
        <v>33</v>
      </c>
      <c r="G9947" s="288">
        <f>SUBTOTAL(9,G9938:G9946)</f>
        <v>0</v>
      </c>
    </row>
    <row r="9948" spans="1:7" ht="24" customHeight="1" x14ac:dyDescent="0.2">
      <c r="A9948" s="291"/>
      <c r="B9948" s="97"/>
      <c r="D9948" s="97"/>
      <c r="E9948" s="98"/>
      <c r="G9948" s="289"/>
    </row>
    <row r="9949" spans="1:7" ht="24" customHeight="1" x14ac:dyDescent="0.2">
      <c r="A9949" s="292" t="str">
        <f>B9907</f>
        <v/>
      </c>
      <c r="B9949" s="293" t="str">
        <f>C9907</f>
        <v/>
      </c>
      <c r="C9949" s="104"/>
      <c r="D9949" s="104" t="s">
        <v>34</v>
      </c>
      <c r="E9949" s="105"/>
      <c r="F9949" s="295" t="s">
        <v>35</v>
      </c>
      <c r="G9949" s="294">
        <f>SUBTOTAL(9,G9912:G9948)</f>
        <v>0</v>
      </c>
    </row>
    <row r="9951" spans="1:7" ht="24" customHeight="1" x14ac:dyDescent="0.2">
      <c r="A9951" s="274" t="s">
        <v>37</v>
      </c>
      <c r="B9951" s="275"/>
      <c r="C9951" s="275"/>
      <c r="D9951" s="275"/>
      <c r="E9951" s="275"/>
      <c r="F9951" s="275"/>
      <c r="G9951" s="276"/>
    </row>
    <row r="9952" spans="1:7" ht="24" customHeight="1" x14ac:dyDescent="0.2">
      <c r="A9952" s="277" t="s">
        <v>602</v>
      </c>
      <c r="B9952" s="93" t="str">
        <f>Comitente</f>
        <v>DIRECCION PROVINCIAL DE ESPACIOS VERDES</v>
      </c>
      <c r="C9952" s="89"/>
      <c r="D9952" s="94"/>
      <c r="E9952" s="94"/>
      <c r="F9952" s="95"/>
      <c r="G9952" s="278"/>
    </row>
    <row r="9953" spans="1:123" ht="24" customHeight="1" x14ac:dyDescent="0.2">
      <c r="A9953" s="277" t="s">
        <v>603</v>
      </c>
      <c r="B9953" s="93">
        <f>Contratista</f>
        <v>0</v>
      </c>
      <c r="C9953" s="90"/>
      <c r="D9953" s="90"/>
      <c r="E9953" s="90"/>
      <c r="F9953" s="96"/>
      <c r="G9953" s="279"/>
    </row>
    <row r="9954" spans="1:123" ht="24" customHeight="1" x14ac:dyDescent="0.2">
      <c r="A9954" s="277" t="s">
        <v>24</v>
      </c>
      <c r="B9954" s="93" t="str">
        <f>Obra</f>
        <v>MANTENIMIENTO DEL ÁREA VERDE Y SISITEMA DE RIEGO DEL 
PARQUE BELGRANO E INFINITO POR DESCUBRIR - RENGLON 3</v>
      </c>
      <c r="C9954" s="90"/>
      <c r="D9954" s="90"/>
      <c r="E9954" s="90"/>
      <c r="F9954" s="96" t="s">
        <v>38</v>
      </c>
      <c r="G9954" s="280">
        <f>Fecha_Base</f>
        <v>44908</v>
      </c>
    </row>
    <row r="9955" spans="1:123" ht="24" customHeight="1" x14ac:dyDescent="0.2">
      <c r="A9955" s="281" t="s">
        <v>601</v>
      </c>
      <c r="B9955" s="91" t="str">
        <f>Ubicación</f>
        <v>CAPITAL</v>
      </c>
      <c r="C9955" s="91"/>
      <c r="D9955" s="97"/>
      <c r="E9955" s="98"/>
      <c r="G9955" s="282"/>
    </row>
    <row r="9956" spans="1:123" ht="24" customHeight="1" x14ac:dyDescent="0.2">
      <c r="A9956" s="281" t="s">
        <v>39</v>
      </c>
      <c r="B9956" s="100" t="str">
        <f>IFERROR(VALUE(LEFT(B9957,FIND(".",B9957)-1)),"")</f>
        <v/>
      </c>
      <c r="C9956" s="92" t="str">
        <f>IFERROR(VLOOKUP(B9956,Tabla_CyP,2,FALSE),"")</f>
        <v/>
      </c>
      <c r="E9956" s="98"/>
      <c r="G9956" s="282"/>
    </row>
    <row r="9957" spans="1:123" ht="24" customHeight="1" x14ac:dyDescent="0.2">
      <c r="A9957" s="281" t="s">
        <v>25</v>
      </c>
      <c r="B9957" s="101" t="str">
        <f>IFERROR(VLOOKUP(COUNTIF($A$1:A9957,"ANALISIS DE PRECIOS"),Tabla_NumeroItem,2,FALSE),"")</f>
        <v/>
      </c>
      <c r="C9957" s="92" t="str">
        <f>IFERROR(VLOOKUP(B9957,Tabla_CyP,2,FALSE),"")</f>
        <v/>
      </c>
      <c r="D9957" s="97"/>
      <c r="E9957" s="98"/>
      <c r="F9957" s="96" t="s">
        <v>26</v>
      </c>
      <c r="G9957" s="283" t="str">
        <f>IFERROR(VLOOKUP(B9957,Tabla_CyP,4,FALSE),"")</f>
        <v/>
      </c>
    </row>
    <row r="9958" spans="1:123" ht="24" customHeight="1" x14ac:dyDescent="0.2">
      <c r="A9958" s="281"/>
      <c r="B9958" s="91"/>
      <c r="D9958" s="97"/>
      <c r="E9958" s="98"/>
      <c r="G9958" s="282"/>
    </row>
    <row r="9959" spans="1:123" ht="24" customHeight="1" x14ac:dyDescent="0.2">
      <c r="A9959" s="331" t="s">
        <v>507</v>
      </c>
      <c r="B9959" s="332"/>
      <c r="C9959" s="333" t="s">
        <v>0</v>
      </c>
      <c r="D9959" s="333" t="s">
        <v>27</v>
      </c>
      <c r="E9959" s="335" t="s">
        <v>28</v>
      </c>
      <c r="F9959" s="337" t="s">
        <v>29</v>
      </c>
      <c r="G9959" s="337" t="s">
        <v>30</v>
      </c>
    </row>
    <row r="9960" spans="1:123" s="97" customFormat="1" ht="24" customHeight="1" x14ac:dyDescent="0.2">
      <c r="A9960" s="102" t="s">
        <v>508</v>
      </c>
      <c r="B9960" s="102" t="s">
        <v>509</v>
      </c>
      <c r="C9960" s="334"/>
      <c r="D9960" s="334"/>
      <c r="E9960" s="336"/>
      <c r="F9960" s="338"/>
      <c r="G9960" s="338"/>
      <c r="H9960" s="230"/>
      <c r="I9960" s="230"/>
      <c r="J9960" s="230"/>
      <c r="K9960" s="230"/>
      <c r="L9960" s="230"/>
      <c r="M9960" s="230"/>
      <c r="N9960" s="230"/>
      <c r="O9960" s="230"/>
      <c r="P9960" s="230"/>
      <c r="Q9960" s="230"/>
      <c r="R9960" s="230"/>
      <c r="S9960" s="230"/>
      <c r="T9960" s="230"/>
      <c r="U9960" s="230"/>
      <c r="V9960" s="230"/>
      <c r="W9960" s="230"/>
      <c r="X9960" s="230"/>
      <c r="Y9960" s="230"/>
      <c r="Z9960" s="230"/>
      <c r="AA9960" s="230"/>
      <c r="AB9960" s="230"/>
      <c r="AC9960" s="230"/>
      <c r="AD9960" s="230"/>
      <c r="AE9960" s="230"/>
      <c r="AF9960" s="230"/>
      <c r="AG9960" s="230"/>
      <c r="AH9960" s="230"/>
      <c r="AI9960" s="230"/>
      <c r="AJ9960" s="230"/>
      <c r="AK9960" s="230"/>
      <c r="AL9960" s="230"/>
      <c r="AM9960" s="230"/>
      <c r="AN9960" s="230"/>
      <c r="AO9960" s="230"/>
      <c r="AP9960" s="230"/>
      <c r="AQ9960" s="230"/>
      <c r="AR9960" s="230"/>
      <c r="AS9960" s="230"/>
      <c r="AT9960" s="230"/>
      <c r="AU9960" s="230"/>
      <c r="AV9960" s="230"/>
      <c r="AW9960" s="230"/>
      <c r="AX9960" s="230"/>
      <c r="AY9960" s="230"/>
      <c r="AZ9960" s="230"/>
      <c r="BA9960" s="230"/>
      <c r="BB9960" s="230"/>
      <c r="BC9960" s="230"/>
      <c r="BD9960" s="230"/>
      <c r="BE9960" s="230"/>
      <c r="BF9960" s="230"/>
      <c r="BG9960" s="230"/>
      <c r="BH9960" s="230"/>
      <c r="BI9960" s="230"/>
      <c r="BJ9960" s="230"/>
      <c r="BK9960" s="230"/>
      <c r="BL9960" s="230"/>
      <c r="BM9960" s="230"/>
      <c r="BN9960" s="230"/>
      <c r="BO9960" s="230"/>
      <c r="BP9960" s="230"/>
      <c r="BQ9960" s="230"/>
      <c r="BR9960" s="230"/>
      <c r="BS9960" s="230"/>
      <c r="BT9960" s="230"/>
      <c r="BU9960" s="230"/>
      <c r="BV9960" s="230"/>
      <c r="BW9960" s="230"/>
      <c r="BX9960" s="230"/>
      <c r="BY9960" s="230"/>
      <c r="BZ9960" s="230"/>
      <c r="CA9960" s="230"/>
      <c r="CB9960" s="230"/>
      <c r="CC9960" s="230"/>
      <c r="CD9960" s="230"/>
      <c r="CE9960" s="230"/>
      <c r="CF9960" s="230"/>
      <c r="CG9960" s="230"/>
      <c r="CH9960" s="230"/>
      <c r="CI9960" s="230"/>
      <c r="CJ9960" s="230"/>
      <c r="CK9960" s="230"/>
      <c r="CL9960" s="230"/>
      <c r="CM9960" s="230"/>
      <c r="CN9960" s="230"/>
      <c r="CO9960" s="230"/>
      <c r="CP9960" s="230"/>
      <c r="CQ9960" s="230"/>
      <c r="CR9960" s="230"/>
      <c r="CS9960" s="230"/>
      <c r="CT9960" s="230"/>
      <c r="CU9960" s="230"/>
      <c r="CV9960" s="230"/>
      <c r="CW9960" s="230"/>
      <c r="CX9960" s="230"/>
      <c r="CY9960" s="230"/>
      <c r="CZ9960" s="230"/>
      <c r="DA9960" s="230"/>
      <c r="DB9960" s="230"/>
      <c r="DC9960" s="230"/>
      <c r="DD9960" s="230"/>
      <c r="DE9960" s="230"/>
      <c r="DF9960" s="230"/>
      <c r="DG9960" s="230"/>
      <c r="DH9960" s="230"/>
      <c r="DI9960" s="230"/>
      <c r="DJ9960" s="230"/>
      <c r="DK9960" s="230"/>
      <c r="DL9960" s="230"/>
      <c r="DM9960" s="230"/>
      <c r="DN9960" s="230"/>
      <c r="DO9960" s="230"/>
      <c r="DP9960" s="230"/>
      <c r="DQ9960" s="230"/>
      <c r="DR9960" s="230"/>
      <c r="DS9960" s="230"/>
    </row>
    <row r="9961" spans="1:123" ht="24" customHeight="1" x14ac:dyDescent="0.2">
      <c r="A9961" s="284"/>
      <c r="B9961" s="103"/>
      <c r="C9961" s="143" t="s">
        <v>604</v>
      </c>
      <c r="D9961" s="104"/>
      <c r="E9961" s="105"/>
      <c r="F9961" s="106"/>
      <c r="G9961" s="285"/>
    </row>
    <row r="9962" spans="1:123" s="229" customFormat="1" ht="24" customHeight="1" x14ac:dyDescent="0.2">
      <c r="A9962" s="224" t="str">
        <f t="shared" ref="A9962:A9975" si="2986">IFERROR(VLOOKUP(C9962,Tabla_Insumos,4,FALSE),"")</f>
        <v/>
      </c>
      <c r="B9962" s="222" t="str">
        <f>IFERROR(VLOOKUP(C9962,Tabla_Insumos,5,FALSE),"")</f>
        <v/>
      </c>
      <c r="C9962" s="223"/>
      <c r="D9962" s="224" t="str">
        <f t="shared" ref="D9962:D9975" si="2987">IFERROR(VLOOKUP(C9962,Tabla_Insumos,2,FALSE),"")</f>
        <v/>
      </c>
      <c r="E9962" s="225"/>
      <c r="F9962" s="226">
        <f t="shared" ref="F9962:F9975" si="2988">IFERROR(VLOOKUP(C9962,Tabla_Insumos,3,FALSE),0)</f>
        <v>0</v>
      </c>
      <c r="G9962" s="286">
        <f>ROUND(E9962*F9962,2)</f>
        <v>0</v>
      </c>
    </row>
    <row r="9963" spans="1:123" s="229" customFormat="1" ht="24" customHeight="1" x14ac:dyDescent="0.2">
      <c r="A9963" s="224" t="str">
        <f t="shared" si="2986"/>
        <v/>
      </c>
      <c r="B9963" s="222" t="str">
        <f t="shared" ref="B9963:B9975" si="2989">IFERROR(VLOOKUP(C9963,Tabla_Insumos,5,FALSE),"")</f>
        <v/>
      </c>
      <c r="C9963" s="223"/>
      <c r="D9963" s="224" t="str">
        <f t="shared" si="2987"/>
        <v/>
      </c>
      <c r="E9963" s="225"/>
      <c r="F9963" s="226">
        <f t="shared" si="2988"/>
        <v>0</v>
      </c>
      <c r="G9963" s="286">
        <f t="shared" ref="G9963:G9975" si="2990">ROUND(E9963*F9963,2)</f>
        <v>0</v>
      </c>
    </row>
    <row r="9964" spans="1:123" s="229" customFormat="1" ht="24" customHeight="1" x14ac:dyDescent="0.2">
      <c r="A9964" s="224" t="str">
        <f t="shared" si="2986"/>
        <v/>
      </c>
      <c r="B9964" s="222" t="str">
        <f t="shared" si="2989"/>
        <v/>
      </c>
      <c r="C9964" s="223"/>
      <c r="D9964" s="224" t="str">
        <f t="shared" si="2987"/>
        <v/>
      </c>
      <c r="E9964" s="225"/>
      <c r="F9964" s="226">
        <f t="shared" si="2988"/>
        <v>0</v>
      </c>
      <c r="G9964" s="286">
        <f t="shared" si="2990"/>
        <v>0</v>
      </c>
    </row>
    <row r="9965" spans="1:123" s="229" customFormat="1" ht="24" customHeight="1" x14ac:dyDescent="0.2">
      <c r="A9965" s="224" t="str">
        <f t="shared" si="2986"/>
        <v/>
      </c>
      <c r="B9965" s="222" t="str">
        <f t="shared" si="2989"/>
        <v/>
      </c>
      <c r="C9965" s="223"/>
      <c r="D9965" s="224" t="str">
        <f t="shared" si="2987"/>
        <v/>
      </c>
      <c r="E9965" s="225"/>
      <c r="F9965" s="226">
        <f t="shared" si="2988"/>
        <v>0</v>
      </c>
      <c r="G9965" s="286">
        <f t="shared" si="2990"/>
        <v>0</v>
      </c>
    </row>
    <row r="9966" spans="1:123" s="229" customFormat="1" ht="24" customHeight="1" x14ac:dyDescent="0.2">
      <c r="A9966" s="224" t="str">
        <f t="shared" si="2986"/>
        <v/>
      </c>
      <c r="B9966" s="222" t="str">
        <f t="shared" si="2989"/>
        <v/>
      </c>
      <c r="C9966" s="223"/>
      <c r="D9966" s="224" t="str">
        <f t="shared" si="2987"/>
        <v/>
      </c>
      <c r="E9966" s="225"/>
      <c r="F9966" s="226">
        <f t="shared" si="2988"/>
        <v>0</v>
      </c>
      <c r="G9966" s="286">
        <f t="shared" si="2990"/>
        <v>0</v>
      </c>
    </row>
    <row r="9967" spans="1:123" s="229" customFormat="1" ht="24" customHeight="1" x14ac:dyDescent="0.2">
      <c r="A9967" s="224" t="str">
        <f t="shared" si="2986"/>
        <v/>
      </c>
      <c r="B9967" s="222" t="str">
        <f t="shared" si="2989"/>
        <v/>
      </c>
      <c r="C9967" s="223"/>
      <c r="D9967" s="224" t="str">
        <f t="shared" si="2987"/>
        <v/>
      </c>
      <c r="E9967" s="225"/>
      <c r="F9967" s="226">
        <f t="shared" si="2988"/>
        <v>0</v>
      </c>
      <c r="G9967" s="286">
        <f t="shared" si="2990"/>
        <v>0</v>
      </c>
    </row>
    <row r="9968" spans="1:123" s="229" customFormat="1" ht="24" customHeight="1" x14ac:dyDescent="0.2">
      <c r="A9968" s="224" t="str">
        <f t="shared" si="2986"/>
        <v/>
      </c>
      <c r="B9968" s="222" t="str">
        <f t="shared" si="2989"/>
        <v/>
      </c>
      <c r="C9968" s="223"/>
      <c r="D9968" s="224" t="str">
        <f t="shared" si="2987"/>
        <v/>
      </c>
      <c r="E9968" s="225"/>
      <c r="F9968" s="226">
        <f t="shared" si="2988"/>
        <v>0</v>
      </c>
      <c r="G9968" s="286">
        <f t="shared" si="2990"/>
        <v>0</v>
      </c>
    </row>
    <row r="9969" spans="1:7" s="229" customFormat="1" ht="24" customHeight="1" x14ac:dyDescent="0.2">
      <c r="A9969" s="224" t="str">
        <f t="shared" si="2986"/>
        <v/>
      </c>
      <c r="B9969" s="222" t="str">
        <f t="shared" si="2989"/>
        <v/>
      </c>
      <c r="C9969" s="223"/>
      <c r="D9969" s="224" t="str">
        <f t="shared" si="2987"/>
        <v/>
      </c>
      <c r="E9969" s="225"/>
      <c r="F9969" s="226">
        <f t="shared" si="2988"/>
        <v>0</v>
      </c>
      <c r="G9969" s="286">
        <f t="shared" si="2990"/>
        <v>0</v>
      </c>
    </row>
    <row r="9970" spans="1:7" s="229" customFormat="1" ht="24" customHeight="1" x14ac:dyDescent="0.2">
      <c r="A9970" s="224" t="str">
        <f t="shared" si="2986"/>
        <v/>
      </c>
      <c r="B9970" s="222" t="str">
        <f t="shared" si="2989"/>
        <v/>
      </c>
      <c r="C9970" s="223"/>
      <c r="D9970" s="224" t="str">
        <f t="shared" si="2987"/>
        <v/>
      </c>
      <c r="E9970" s="225"/>
      <c r="F9970" s="226">
        <f t="shared" si="2988"/>
        <v>0</v>
      </c>
      <c r="G9970" s="286">
        <f t="shared" si="2990"/>
        <v>0</v>
      </c>
    </row>
    <row r="9971" spans="1:7" s="229" customFormat="1" ht="24" customHeight="1" x14ac:dyDescent="0.2">
      <c r="A9971" s="224" t="str">
        <f t="shared" si="2986"/>
        <v/>
      </c>
      <c r="B9971" s="222" t="str">
        <f t="shared" si="2989"/>
        <v/>
      </c>
      <c r="C9971" s="223"/>
      <c r="D9971" s="224" t="str">
        <f t="shared" si="2987"/>
        <v/>
      </c>
      <c r="E9971" s="225"/>
      <c r="F9971" s="226">
        <f t="shared" si="2988"/>
        <v>0</v>
      </c>
      <c r="G9971" s="286">
        <f t="shared" si="2990"/>
        <v>0</v>
      </c>
    </row>
    <row r="9972" spans="1:7" s="229" customFormat="1" ht="24" customHeight="1" x14ac:dyDescent="0.2">
      <c r="A9972" s="224" t="str">
        <f t="shared" si="2986"/>
        <v/>
      </c>
      <c r="B9972" s="222" t="str">
        <f t="shared" si="2989"/>
        <v/>
      </c>
      <c r="C9972" s="223"/>
      <c r="D9972" s="224" t="str">
        <f t="shared" si="2987"/>
        <v/>
      </c>
      <c r="E9972" s="225"/>
      <c r="F9972" s="226">
        <f t="shared" si="2988"/>
        <v>0</v>
      </c>
      <c r="G9972" s="286">
        <f t="shared" si="2990"/>
        <v>0</v>
      </c>
    </row>
    <row r="9973" spans="1:7" s="229" customFormat="1" ht="24" customHeight="1" x14ac:dyDescent="0.2">
      <c r="A9973" s="224" t="str">
        <f t="shared" si="2986"/>
        <v/>
      </c>
      <c r="B9973" s="222" t="str">
        <f t="shared" si="2989"/>
        <v/>
      </c>
      <c r="C9973" s="223"/>
      <c r="D9973" s="224" t="str">
        <f t="shared" si="2987"/>
        <v/>
      </c>
      <c r="E9973" s="225"/>
      <c r="F9973" s="226">
        <f t="shared" si="2988"/>
        <v>0</v>
      </c>
      <c r="G9973" s="286">
        <f t="shared" si="2990"/>
        <v>0</v>
      </c>
    </row>
    <row r="9974" spans="1:7" s="229" customFormat="1" ht="24" customHeight="1" x14ac:dyDescent="0.2">
      <c r="A9974" s="224" t="str">
        <f t="shared" si="2986"/>
        <v/>
      </c>
      <c r="B9974" s="222" t="str">
        <f t="shared" si="2989"/>
        <v/>
      </c>
      <c r="C9974" s="223"/>
      <c r="D9974" s="224" t="str">
        <f t="shared" si="2987"/>
        <v/>
      </c>
      <c r="E9974" s="225"/>
      <c r="F9974" s="226">
        <f t="shared" si="2988"/>
        <v>0</v>
      </c>
      <c r="G9974" s="286">
        <f t="shared" si="2990"/>
        <v>0</v>
      </c>
    </row>
    <row r="9975" spans="1:7" s="229" customFormat="1" ht="24" customHeight="1" x14ac:dyDescent="0.2">
      <c r="A9975" s="224" t="str">
        <f t="shared" si="2986"/>
        <v/>
      </c>
      <c r="B9975" s="222" t="str">
        <f t="shared" si="2989"/>
        <v/>
      </c>
      <c r="C9975" s="223"/>
      <c r="D9975" s="224" t="str">
        <f t="shared" si="2987"/>
        <v/>
      </c>
      <c r="E9975" s="225"/>
      <c r="F9975" s="227">
        <f t="shared" si="2988"/>
        <v>0</v>
      </c>
      <c r="G9975" s="286">
        <f t="shared" si="2990"/>
        <v>0</v>
      </c>
    </row>
    <row r="9976" spans="1:7" ht="24" customHeight="1" x14ac:dyDescent="0.2">
      <c r="A9976" s="287"/>
      <c r="D9976" s="97"/>
      <c r="E9976" s="98"/>
      <c r="F9976" s="273" t="s">
        <v>31</v>
      </c>
      <c r="G9976" s="288">
        <f>SUBTOTAL(9,G9962:G9975)</f>
        <v>0</v>
      </c>
    </row>
    <row r="9977" spans="1:7" ht="24" customHeight="1" x14ac:dyDescent="0.2">
      <c r="A9977" s="287"/>
      <c r="C9977" s="107" t="s">
        <v>605</v>
      </c>
      <c r="D9977" s="97"/>
      <c r="E9977" s="98"/>
      <c r="G9977" s="289"/>
    </row>
    <row r="9978" spans="1:7" s="229" customFormat="1" ht="24" customHeight="1" x14ac:dyDescent="0.2">
      <c r="A9978" s="224" t="str">
        <f t="shared" ref="A9978:A9985" si="2991">IFERROR(VLOOKUP(C9978,Tabla_Insumos,4,FALSE),"")</f>
        <v/>
      </c>
      <c r="B9978" s="222">
        <f t="shared" ref="B9978:B9985" si="2992">IFERROR(VLOOKUP(A9978,Tabla_Indices,5,FALSE),"")</f>
        <v>0</v>
      </c>
      <c r="C9978" s="223"/>
      <c r="D9978" s="224" t="str">
        <f t="shared" ref="D9978:D9985" si="2993">IFERROR(VLOOKUP(C9978,Tabla_Insumos,2,FALSE),"")</f>
        <v/>
      </c>
      <c r="E9978" s="225"/>
      <c r="F9978" s="228">
        <f t="shared" ref="F9978:F9985" si="2994">IFERROR(VLOOKUP(C9978,Tabla_Insumos,3,FALSE),0)</f>
        <v>0</v>
      </c>
      <c r="G9978" s="286">
        <f>ROUND(E9978*F9978,2)</f>
        <v>0</v>
      </c>
    </row>
    <row r="9979" spans="1:7" s="229" customFormat="1" ht="24" customHeight="1" x14ac:dyDescent="0.2">
      <c r="A9979" s="224" t="str">
        <f t="shared" si="2991"/>
        <v/>
      </c>
      <c r="B9979" s="222">
        <f t="shared" si="2992"/>
        <v>0</v>
      </c>
      <c r="C9979" s="223"/>
      <c r="D9979" s="224" t="str">
        <f t="shared" si="2993"/>
        <v/>
      </c>
      <c r="E9979" s="225"/>
      <c r="F9979" s="228">
        <f t="shared" si="2994"/>
        <v>0</v>
      </c>
      <c r="G9979" s="286">
        <f>ROUND(E9979*F9979,2)</f>
        <v>0</v>
      </c>
    </row>
    <row r="9980" spans="1:7" s="229" customFormat="1" ht="24" customHeight="1" x14ac:dyDescent="0.2">
      <c r="A9980" s="224" t="str">
        <f t="shared" si="2991"/>
        <v/>
      </c>
      <c r="B9980" s="222">
        <f t="shared" si="2992"/>
        <v>0</v>
      </c>
      <c r="C9980" s="223"/>
      <c r="D9980" s="224" t="str">
        <f t="shared" si="2993"/>
        <v/>
      </c>
      <c r="E9980" s="225"/>
      <c r="F9980" s="228">
        <f t="shared" si="2994"/>
        <v>0</v>
      </c>
      <c r="G9980" s="286">
        <f t="shared" ref="G9980:G9985" si="2995">ROUND(E9980*F9980,2)</f>
        <v>0</v>
      </c>
    </row>
    <row r="9981" spans="1:7" s="229" customFormat="1" ht="24" customHeight="1" x14ac:dyDescent="0.2">
      <c r="A9981" s="224" t="str">
        <f t="shared" si="2991"/>
        <v/>
      </c>
      <c r="B9981" s="222">
        <f t="shared" si="2992"/>
        <v>0</v>
      </c>
      <c r="C9981" s="223"/>
      <c r="D9981" s="224" t="str">
        <f t="shared" si="2993"/>
        <v/>
      </c>
      <c r="E9981" s="225"/>
      <c r="F9981" s="228">
        <f t="shared" si="2994"/>
        <v>0</v>
      </c>
      <c r="G9981" s="286">
        <f t="shared" si="2995"/>
        <v>0</v>
      </c>
    </row>
    <row r="9982" spans="1:7" s="229" customFormat="1" ht="24" customHeight="1" x14ac:dyDescent="0.2">
      <c r="A9982" s="224" t="str">
        <f t="shared" si="2991"/>
        <v/>
      </c>
      <c r="B9982" s="222">
        <f t="shared" si="2992"/>
        <v>0</v>
      </c>
      <c r="C9982" s="223"/>
      <c r="D9982" s="224" t="str">
        <f t="shared" si="2993"/>
        <v/>
      </c>
      <c r="E9982" s="225"/>
      <c r="F9982" s="226">
        <f t="shared" si="2994"/>
        <v>0</v>
      </c>
      <c r="G9982" s="286">
        <f t="shared" si="2995"/>
        <v>0</v>
      </c>
    </row>
    <row r="9983" spans="1:7" s="229" customFormat="1" ht="24" customHeight="1" x14ac:dyDescent="0.2">
      <c r="A9983" s="224" t="str">
        <f t="shared" si="2991"/>
        <v/>
      </c>
      <c r="B9983" s="222">
        <f t="shared" si="2992"/>
        <v>0</v>
      </c>
      <c r="C9983" s="223"/>
      <c r="D9983" s="224" t="str">
        <f t="shared" si="2993"/>
        <v/>
      </c>
      <c r="E9983" s="225"/>
      <c r="F9983" s="226">
        <f t="shared" si="2994"/>
        <v>0</v>
      </c>
      <c r="G9983" s="286">
        <f t="shared" si="2995"/>
        <v>0</v>
      </c>
    </row>
    <row r="9984" spans="1:7" s="229" customFormat="1" ht="24" customHeight="1" x14ac:dyDescent="0.2">
      <c r="A9984" s="224" t="str">
        <f t="shared" si="2991"/>
        <v/>
      </c>
      <c r="B9984" s="222">
        <f t="shared" si="2992"/>
        <v>0</v>
      </c>
      <c r="C9984" s="223"/>
      <c r="D9984" s="224" t="str">
        <f t="shared" si="2993"/>
        <v/>
      </c>
      <c r="E9984" s="225"/>
      <c r="F9984" s="226">
        <f t="shared" si="2994"/>
        <v>0</v>
      </c>
      <c r="G9984" s="286">
        <f t="shared" si="2995"/>
        <v>0</v>
      </c>
    </row>
    <row r="9985" spans="1:7" s="229" customFormat="1" ht="24" customHeight="1" x14ac:dyDescent="0.2">
      <c r="A9985" s="224" t="str">
        <f t="shared" si="2991"/>
        <v/>
      </c>
      <c r="B9985" s="222">
        <f t="shared" si="2992"/>
        <v>0</v>
      </c>
      <c r="C9985" s="223"/>
      <c r="D9985" s="224" t="str">
        <f t="shared" si="2993"/>
        <v/>
      </c>
      <c r="E9985" s="225"/>
      <c r="F9985" s="226">
        <f t="shared" si="2994"/>
        <v>0</v>
      </c>
      <c r="G9985" s="286">
        <f t="shared" si="2995"/>
        <v>0</v>
      </c>
    </row>
    <row r="9986" spans="1:7" ht="24" customHeight="1" x14ac:dyDescent="0.2">
      <c r="A9986" s="287"/>
      <c r="D9986" s="97"/>
      <c r="E9986" s="98"/>
      <c r="F9986" s="273" t="s">
        <v>32</v>
      </c>
      <c r="G9986" s="288">
        <f>SUBTOTAL(9,G9978:G9985)</f>
        <v>0</v>
      </c>
    </row>
    <row r="9987" spans="1:7" ht="24" customHeight="1" x14ac:dyDescent="0.2">
      <c r="A9987" s="287"/>
      <c r="C9987" s="107" t="s">
        <v>606</v>
      </c>
      <c r="D9987" s="97"/>
      <c r="E9987" s="98"/>
      <c r="G9987" s="289"/>
    </row>
    <row r="9988" spans="1:7" s="229" customFormat="1" ht="24" customHeight="1" x14ac:dyDescent="0.2">
      <c r="A9988" s="224" t="str">
        <f t="shared" ref="A9988:A9996" si="2996">IFERROR(VLOOKUP(C9988,Tabla_Insumos,4,FALSE),"")</f>
        <v/>
      </c>
      <c r="B9988" s="222" t="str">
        <f t="shared" ref="B9988:B9996" si="2997">IFERROR(VLOOKUP(C9988,Tabla_Insumos,5,FALSE),"")</f>
        <v/>
      </c>
      <c r="C9988" s="223"/>
      <c r="D9988" s="224" t="str">
        <f t="shared" ref="D9988:D9996" si="2998">IFERROR(VLOOKUP(C9988,Tabla_Insumos,2,FALSE),"")</f>
        <v/>
      </c>
      <c r="E9988" s="225"/>
      <c r="F9988" s="226">
        <f t="shared" ref="F9988:F9996" si="2999">IFERROR(VLOOKUP(C9988,Tabla_Insumos,3,FALSE),0)</f>
        <v>0</v>
      </c>
      <c r="G9988" s="286">
        <f t="shared" ref="G9988:G9996" si="3000">ROUND(E9988*F9988,2)</f>
        <v>0</v>
      </c>
    </row>
    <row r="9989" spans="1:7" s="229" customFormat="1" ht="24" customHeight="1" x14ac:dyDescent="0.2">
      <c r="A9989" s="224" t="str">
        <f t="shared" si="2996"/>
        <v/>
      </c>
      <c r="B9989" s="222" t="str">
        <f t="shared" si="2997"/>
        <v/>
      </c>
      <c r="C9989" s="223"/>
      <c r="D9989" s="224" t="str">
        <f t="shared" si="2998"/>
        <v/>
      </c>
      <c r="E9989" s="225"/>
      <c r="F9989" s="226">
        <f t="shared" si="2999"/>
        <v>0</v>
      </c>
      <c r="G9989" s="286">
        <f t="shared" si="3000"/>
        <v>0</v>
      </c>
    </row>
    <row r="9990" spans="1:7" s="229" customFormat="1" ht="24" customHeight="1" x14ac:dyDescent="0.2">
      <c r="A9990" s="224" t="str">
        <f t="shared" si="2996"/>
        <v/>
      </c>
      <c r="B9990" s="222" t="str">
        <f t="shared" si="2997"/>
        <v/>
      </c>
      <c r="C9990" s="223"/>
      <c r="D9990" s="224" t="str">
        <f t="shared" si="2998"/>
        <v/>
      </c>
      <c r="E9990" s="225"/>
      <c r="F9990" s="226">
        <f t="shared" si="2999"/>
        <v>0</v>
      </c>
      <c r="G9990" s="286">
        <f t="shared" si="3000"/>
        <v>0</v>
      </c>
    </row>
    <row r="9991" spans="1:7" s="229" customFormat="1" ht="24" customHeight="1" x14ac:dyDescent="0.2">
      <c r="A9991" s="224" t="str">
        <f t="shared" si="2996"/>
        <v/>
      </c>
      <c r="B9991" s="222" t="str">
        <f t="shared" si="2997"/>
        <v/>
      </c>
      <c r="C9991" s="223"/>
      <c r="D9991" s="224" t="str">
        <f t="shared" si="2998"/>
        <v/>
      </c>
      <c r="E9991" s="225"/>
      <c r="F9991" s="226">
        <f t="shared" si="2999"/>
        <v>0</v>
      </c>
      <c r="G9991" s="286">
        <f t="shared" si="3000"/>
        <v>0</v>
      </c>
    </row>
    <row r="9992" spans="1:7" s="229" customFormat="1" ht="24" customHeight="1" x14ac:dyDescent="0.2">
      <c r="A9992" s="224" t="str">
        <f t="shared" si="2996"/>
        <v/>
      </c>
      <c r="B9992" s="222" t="str">
        <f t="shared" si="2997"/>
        <v/>
      </c>
      <c r="C9992" s="223"/>
      <c r="D9992" s="224" t="str">
        <f t="shared" si="2998"/>
        <v/>
      </c>
      <c r="E9992" s="225"/>
      <c r="F9992" s="226">
        <f t="shared" si="2999"/>
        <v>0</v>
      </c>
      <c r="G9992" s="286">
        <f t="shared" si="3000"/>
        <v>0</v>
      </c>
    </row>
    <row r="9993" spans="1:7" s="229" customFormat="1" ht="24" customHeight="1" x14ac:dyDescent="0.2">
      <c r="A9993" s="224" t="str">
        <f t="shared" si="2996"/>
        <v/>
      </c>
      <c r="B9993" s="222" t="str">
        <f t="shared" si="2997"/>
        <v/>
      </c>
      <c r="C9993" s="223"/>
      <c r="D9993" s="224" t="str">
        <f t="shared" si="2998"/>
        <v/>
      </c>
      <c r="E9993" s="225"/>
      <c r="F9993" s="226">
        <f t="shared" si="2999"/>
        <v>0</v>
      </c>
      <c r="G9993" s="286">
        <f t="shared" si="3000"/>
        <v>0</v>
      </c>
    </row>
    <row r="9994" spans="1:7" s="229" customFormat="1" ht="24" customHeight="1" x14ac:dyDescent="0.2">
      <c r="A9994" s="224" t="str">
        <f t="shared" si="2996"/>
        <v/>
      </c>
      <c r="B9994" s="222" t="str">
        <f t="shared" si="2997"/>
        <v/>
      </c>
      <c r="C9994" s="223"/>
      <c r="D9994" s="224" t="str">
        <f t="shared" si="2998"/>
        <v/>
      </c>
      <c r="E9994" s="225"/>
      <c r="F9994" s="226">
        <f t="shared" si="2999"/>
        <v>0</v>
      </c>
      <c r="G9994" s="286">
        <f t="shared" si="3000"/>
        <v>0</v>
      </c>
    </row>
    <row r="9995" spans="1:7" s="229" customFormat="1" ht="24" customHeight="1" x14ac:dyDescent="0.2">
      <c r="A9995" s="224" t="str">
        <f t="shared" si="2996"/>
        <v/>
      </c>
      <c r="B9995" s="222" t="str">
        <f t="shared" si="2997"/>
        <v/>
      </c>
      <c r="C9995" s="223"/>
      <c r="D9995" s="224" t="str">
        <f t="shared" si="2998"/>
        <v/>
      </c>
      <c r="E9995" s="225"/>
      <c r="F9995" s="226">
        <f t="shared" si="2999"/>
        <v>0</v>
      </c>
      <c r="G9995" s="286">
        <f t="shared" si="3000"/>
        <v>0</v>
      </c>
    </row>
    <row r="9996" spans="1:7" s="229" customFormat="1" ht="24" customHeight="1" x14ac:dyDescent="0.2">
      <c r="A9996" s="224" t="str">
        <f t="shared" si="2996"/>
        <v/>
      </c>
      <c r="B9996" s="222" t="str">
        <f t="shared" si="2997"/>
        <v/>
      </c>
      <c r="C9996" s="223"/>
      <c r="D9996" s="224" t="str">
        <f t="shared" si="2998"/>
        <v/>
      </c>
      <c r="E9996" s="225"/>
      <c r="F9996" s="226">
        <f t="shared" si="2999"/>
        <v>0</v>
      </c>
      <c r="G9996" s="286">
        <f t="shared" si="3000"/>
        <v>0</v>
      </c>
    </row>
    <row r="9997" spans="1:7" ht="24" customHeight="1" x14ac:dyDescent="0.2">
      <c r="A9997" s="290"/>
      <c r="B9997" s="97"/>
      <c r="D9997" s="97"/>
      <c r="E9997" s="98"/>
      <c r="F9997" s="273" t="s">
        <v>33</v>
      </c>
      <c r="G9997" s="288">
        <f>SUBTOTAL(9,G9988:G9996)</f>
        <v>0</v>
      </c>
    </row>
    <row r="9998" spans="1:7" ht="24" customHeight="1" x14ac:dyDescent="0.2">
      <c r="A9998" s="291"/>
      <c r="B9998" s="97"/>
      <c r="D9998" s="97"/>
      <c r="E9998" s="98"/>
      <c r="G9998" s="289"/>
    </row>
    <row r="9999" spans="1:7" ht="24" customHeight="1" x14ac:dyDescent="0.2">
      <c r="A9999" s="292" t="str">
        <f>B9957</f>
        <v/>
      </c>
      <c r="B9999" s="293" t="str">
        <f>C9957</f>
        <v/>
      </c>
      <c r="C9999" s="104"/>
      <c r="D9999" s="104" t="s">
        <v>34</v>
      </c>
      <c r="E9999" s="105"/>
      <c r="F9999" s="295" t="s">
        <v>35</v>
      </c>
      <c r="G9999" s="294">
        <f>SUBTOTAL(9,G9962:G9998)</f>
        <v>0</v>
      </c>
    </row>
    <row r="10001" spans="1:123" ht="24" customHeight="1" x14ac:dyDescent="0.2">
      <c r="A10001" s="274" t="s">
        <v>37</v>
      </c>
      <c r="B10001" s="275"/>
      <c r="C10001" s="275"/>
      <c r="D10001" s="275"/>
      <c r="E10001" s="275"/>
      <c r="F10001" s="275"/>
      <c r="G10001" s="276"/>
    </row>
    <row r="10002" spans="1:123" ht="24" customHeight="1" x14ac:dyDescent="0.2">
      <c r="A10002" s="277" t="s">
        <v>602</v>
      </c>
      <c r="B10002" s="93" t="str">
        <f>Comitente</f>
        <v>DIRECCION PROVINCIAL DE ESPACIOS VERDES</v>
      </c>
      <c r="C10002" s="89"/>
      <c r="D10002" s="94"/>
      <c r="E10002" s="94"/>
      <c r="F10002" s="95"/>
      <c r="G10002" s="278"/>
    </row>
    <row r="10003" spans="1:123" ht="24" customHeight="1" x14ac:dyDescent="0.2">
      <c r="A10003" s="277" t="s">
        <v>603</v>
      </c>
      <c r="B10003" s="93">
        <f>Contratista</f>
        <v>0</v>
      </c>
      <c r="C10003" s="90"/>
      <c r="D10003" s="90"/>
      <c r="E10003" s="90"/>
      <c r="F10003" s="96"/>
      <c r="G10003" s="279"/>
    </row>
    <row r="10004" spans="1:123" ht="24" customHeight="1" x14ac:dyDescent="0.2">
      <c r="A10004" s="277" t="s">
        <v>24</v>
      </c>
      <c r="B10004" s="93" t="str">
        <f>Obra</f>
        <v>MANTENIMIENTO DEL ÁREA VERDE Y SISITEMA DE RIEGO DEL 
PARQUE BELGRANO E INFINITO POR DESCUBRIR - RENGLON 3</v>
      </c>
      <c r="C10004" s="90"/>
      <c r="D10004" s="90"/>
      <c r="E10004" s="90"/>
      <c r="F10004" s="96" t="s">
        <v>38</v>
      </c>
      <c r="G10004" s="280">
        <f>Fecha_Base</f>
        <v>44908</v>
      </c>
    </row>
    <row r="10005" spans="1:123" ht="24" customHeight="1" x14ac:dyDescent="0.2">
      <c r="A10005" s="281" t="s">
        <v>601</v>
      </c>
      <c r="B10005" s="91" t="str">
        <f>Ubicación</f>
        <v>CAPITAL</v>
      </c>
      <c r="C10005" s="91"/>
      <c r="D10005" s="97"/>
      <c r="E10005" s="98"/>
      <c r="G10005" s="282"/>
    </row>
    <row r="10006" spans="1:123" ht="24" customHeight="1" x14ac:dyDescent="0.2">
      <c r="A10006" s="281" t="s">
        <v>39</v>
      </c>
      <c r="B10006" s="100" t="str">
        <f>IFERROR(VALUE(LEFT(B10007,FIND(".",B10007)-1)),"")</f>
        <v/>
      </c>
      <c r="C10006" s="92" t="str">
        <f>IFERROR(VLOOKUP(B10006,Tabla_CyP,2,FALSE),"")</f>
        <v/>
      </c>
      <c r="E10006" s="98"/>
      <c r="G10006" s="282"/>
    </row>
    <row r="10007" spans="1:123" ht="24" customHeight="1" x14ac:dyDescent="0.2">
      <c r="A10007" s="281" t="s">
        <v>25</v>
      </c>
      <c r="B10007" s="101" t="str">
        <f>IFERROR(VLOOKUP(COUNTIF($A$1:A10007,"ANALISIS DE PRECIOS"),Tabla_NumeroItem,2,FALSE),"")</f>
        <v/>
      </c>
      <c r="C10007" s="92" t="str">
        <f>IFERROR(VLOOKUP(B10007,Tabla_CyP,2,FALSE),"")</f>
        <v/>
      </c>
      <c r="D10007" s="97"/>
      <c r="E10007" s="98"/>
      <c r="F10007" s="96" t="s">
        <v>26</v>
      </c>
      <c r="G10007" s="283" t="str">
        <f>IFERROR(VLOOKUP(B10007,Tabla_CyP,4,FALSE),"")</f>
        <v/>
      </c>
    </row>
    <row r="10008" spans="1:123" ht="24" customHeight="1" x14ac:dyDescent="0.2">
      <c r="A10008" s="281"/>
      <c r="B10008" s="91"/>
      <c r="D10008" s="97"/>
      <c r="E10008" s="98"/>
      <c r="G10008" s="282"/>
    </row>
    <row r="10009" spans="1:123" ht="24" customHeight="1" x14ac:dyDescent="0.2">
      <c r="A10009" s="331" t="s">
        <v>507</v>
      </c>
      <c r="B10009" s="332"/>
      <c r="C10009" s="333" t="s">
        <v>0</v>
      </c>
      <c r="D10009" s="333" t="s">
        <v>27</v>
      </c>
      <c r="E10009" s="335" t="s">
        <v>28</v>
      </c>
      <c r="F10009" s="337" t="s">
        <v>29</v>
      </c>
      <c r="G10009" s="337" t="s">
        <v>30</v>
      </c>
    </row>
    <row r="10010" spans="1:123" s="97" customFormat="1" ht="24" customHeight="1" x14ac:dyDescent="0.2">
      <c r="A10010" s="102" t="s">
        <v>508</v>
      </c>
      <c r="B10010" s="102" t="s">
        <v>509</v>
      </c>
      <c r="C10010" s="334"/>
      <c r="D10010" s="334"/>
      <c r="E10010" s="336"/>
      <c r="F10010" s="338"/>
      <c r="G10010" s="338"/>
      <c r="H10010" s="230"/>
      <c r="I10010" s="230"/>
      <c r="J10010" s="230"/>
      <c r="K10010" s="230"/>
      <c r="L10010" s="230"/>
      <c r="M10010" s="230"/>
      <c r="N10010" s="230"/>
      <c r="O10010" s="230"/>
      <c r="P10010" s="230"/>
      <c r="Q10010" s="230"/>
      <c r="R10010" s="230"/>
      <c r="S10010" s="230"/>
      <c r="T10010" s="230"/>
      <c r="U10010" s="230"/>
      <c r="V10010" s="230"/>
      <c r="W10010" s="230"/>
      <c r="X10010" s="230"/>
      <c r="Y10010" s="230"/>
      <c r="Z10010" s="230"/>
      <c r="AA10010" s="230"/>
      <c r="AB10010" s="230"/>
      <c r="AC10010" s="230"/>
      <c r="AD10010" s="230"/>
      <c r="AE10010" s="230"/>
      <c r="AF10010" s="230"/>
      <c r="AG10010" s="230"/>
      <c r="AH10010" s="230"/>
      <c r="AI10010" s="230"/>
      <c r="AJ10010" s="230"/>
      <c r="AK10010" s="230"/>
      <c r="AL10010" s="230"/>
      <c r="AM10010" s="230"/>
      <c r="AN10010" s="230"/>
      <c r="AO10010" s="230"/>
      <c r="AP10010" s="230"/>
      <c r="AQ10010" s="230"/>
      <c r="AR10010" s="230"/>
      <c r="AS10010" s="230"/>
      <c r="AT10010" s="230"/>
      <c r="AU10010" s="230"/>
      <c r="AV10010" s="230"/>
      <c r="AW10010" s="230"/>
      <c r="AX10010" s="230"/>
      <c r="AY10010" s="230"/>
      <c r="AZ10010" s="230"/>
      <c r="BA10010" s="230"/>
      <c r="BB10010" s="230"/>
      <c r="BC10010" s="230"/>
      <c r="BD10010" s="230"/>
      <c r="BE10010" s="230"/>
      <c r="BF10010" s="230"/>
      <c r="BG10010" s="230"/>
      <c r="BH10010" s="230"/>
      <c r="BI10010" s="230"/>
      <c r="BJ10010" s="230"/>
      <c r="BK10010" s="230"/>
      <c r="BL10010" s="230"/>
      <c r="BM10010" s="230"/>
      <c r="BN10010" s="230"/>
      <c r="BO10010" s="230"/>
      <c r="BP10010" s="230"/>
      <c r="BQ10010" s="230"/>
      <c r="BR10010" s="230"/>
      <c r="BS10010" s="230"/>
      <c r="BT10010" s="230"/>
      <c r="BU10010" s="230"/>
      <c r="BV10010" s="230"/>
      <c r="BW10010" s="230"/>
      <c r="BX10010" s="230"/>
      <c r="BY10010" s="230"/>
      <c r="BZ10010" s="230"/>
      <c r="CA10010" s="230"/>
      <c r="CB10010" s="230"/>
      <c r="CC10010" s="230"/>
      <c r="CD10010" s="230"/>
      <c r="CE10010" s="230"/>
      <c r="CF10010" s="230"/>
      <c r="CG10010" s="230"/>
      <c r="CH10010" s="230"/>
      <c r="CI10010" s="230"/>
      <c r="CJ10010" s="230"/>
      <c r="CK10010" s="230"/>
      <c r="CL10010" s="230"/>
      <c r="CM10010" s="230"/>
      <c r="CN10010" s="230"/>
      <c r="CO10010" s="230"/>
      <c r="CP10010" s="230"/>
      <c r="CQ10010" s="230"/>
      <c r="CR10010" s="230"/>
      <c r="CS10010" s="230"/>
      <c r="CT10010" s="230"/>
      <c r="CU10010" s="230"/>
      <c r="CV10010" s="230"/>
      <c r="CW10010" s="230"/>
      <c r="CX10010" s="230"/>
      <c r="CY10010" s="230"/>
      <c r="CZ10010" s="230"/>
      <c r="DA10010" s="230"/>
      <c r="DB10010" s="230"/>
      <c r="DC10010" s="230"/>
      <c r="DD10010" s="230"/>
      <c r="DE10010" s="230"/>
      <c r="DF10010" s="230"/>
      <c r="DG10010" s="230"/>
      <c r="DH10010" s="230"/>
      <c r="DI10010" s="230"/>
      <c r="DJ10010" s="230"/>
      <c r="DK10010" s="230"/>
      <c r="DL10010" s="230"/>
      <c r="DM10010" s="230"/>
      <c r="DN10010" s="230"/>
      <c r="DO10010" s="230"/>
      <c r="DP10010" s="230"/>
      <c r="DQ10010" s="230"/>
      <c r="DR10010" s="230"/>
      <c r="DS10010" s="230"/>
    </row>
    <row r="10011" spans="1:123" ht="24" customHeight="1" x14ac:dyDescent="0.2">
      <c r="A10011" s="284"/>
      <c r="B10011" s="103"/>
      <c r="C10011" s="143" t="s">
        <v>604</v>
      </c>
      <c r="D10011" s="104"/>
      <c r="E10011" s="105"/>
      <c r="F10011" s="106"/>
      <c r="G10011" s="285"/>
    </row>
    <row r="10012" spans="1:123" s="229" customFormat="1" ht="24" customHeight="1" x14ac:dyDescent="0.2">
      <c r="A10012" s="224" t="str">
        <f t="shared" ref="A10012:A10025" si="3001">IFERROR(VLOOKUP(C10012,Tabla_Insumos,4,FALSE),"")</f>
        <v/>
      </c>
      <c r="B10012" s="222" t="str">
        <f>IFERROR(VLOOKUP(C10012,Tabla_Insumos,5,FALSE),"")</f>
        <v/>
      </c>
      <c r="C10012" s="223"/>
      <c r="D10012" s="224" t="str">
        <f t="shared" ref="D10012:D10025" si="3002">IFERROR(VLOOKUP(C10012,Tabla_Insumos,2,FALSE),"")</f>
        <v/>
      </c>
      <c r="E10012" s="225"/>
      <c r="F10012" s="226">
        <f t="shared" ref="F10012:F10025" si="3003">IFERROR(VLOOKUP(C10012,Tabla_Insumos,3,FALSE),0)</f>
        <v>0</v>
      </c>
      <c r="G10012" s="286">
        <f>ROUND(E10012*F10012,2)</f>
        <v>0</v>
      </c>
    </row>
    <row r="10013" spans="1:123" s="229" customFormat="1" ht="24" customHeight="1" x14ac:dyDescent="0.2">
      <c r="A10013" s="224" t="str">
        <f t="shared" si="3001"/>
        <v/>
      </c>
      <c r="B10013" s="222" t="str">
        <f t="shared" ref="B10013:B10025" si="3004">IFERROR(VLOOKUP(C10013,Tabla_Insumos,5,FALSE),"")</f>
        <v/>
      </c>
      <c r="C10013" s="223"/>
      <c r="D10013" s="224" t="str">
        <f t="shared" si="3002"/>
        <v/>
      </c>
      <c r="E10013" s="225"/>
      <c r="F10013" s="226">
        <f t="shared" si="3003"/>
        <v>0</v>
      </c>
      <c r="G10013" s="286">
        <f t="shared" ref="G10013:G10025" si="3005">ROUND(E10013*F10013,2)</f>
        <v>0</v>
      </c>
    </row>
    <row r="10014" spans="1:123" s="229" customFormat="1" ht="24" customHeight="1" x14ac:dyDescent="0.2">
      <c r="A10014" s="224" t="str">
        <f t="shared" si="3001"/>
        <v/>
      </c>
      <c r="B10014" s="222" t="str">
        <f t="shared" si="3004"/>
        <v/>
      </c>
      <c r="C10014" s="223"/>
      <c r="D10014" s="224" t="str">
        <f t="shared" si="3002"/>
        <v/>
      </c>
      <c r="E10014" s="225"/>
      <c r="F10014" s="226">
        <f t="shared" si="3003"/>
        <v>0</v>
      </c>
      <c r="G10014" s="286">
        <f t="shared" si="3005"/>
        <v>0</v>
      </c>
    </row>
    <row r="10015" spans="1:123" s="229" customFormat="1" ht="24" customHeight="1" x14ac:dyDescent="0.2">
      <c r="A10015" s="224" t="str">
        <f t="shared" si="3001"/>
        <v/>
      </c>
      <c r="B10015" s="222" t="str">
        <f t="shared" si="3004"/>
        <v/>
      </c>
      <c r="C10015" s="223"/>
      <c r="D10015" s="224" t="str">
        <f t="shared" si="3002"/>
        <v/>
      </c>
      <c r="E10015" s="225"/>
      <c r="F10015" s="226">
        <f t="shared" si="3003"/>
        <v>0</v>
      </c>
      <c r="G10015" s="286">
        <f t="shared" si="3005"/>
        <v>0</v>
      </c>
    </row>
    <row r="10016" spans="1:123" s="229" customFormat="1" ht="24" customHeight="1" x14ac:dyDescent="0.2">
      <c r="A10016" s="224" t="str">
        <f t="shared" si="3001"/>
        <v/>
      </c>
      <c r="B10016" s="222" t="str">
        <f t="shared" si="3004"/>
        <v/>
      </c>
      <c r="C10016" s="223"/>
      <c r="D10016" s="224" t="str">
        <f t="shared" si="3002"/>
        <v/>
      </c>
      <c r="E10016" s="225"/>
      <c r="F10016" s="226">
        <f t="shared" si="3003"/>
        <v>0</v>
      </c>
      <c r="G10016" s="286">
        <f t="shared" si="3005"/>
        <v>0</v>
      </c>
    </row>
    <row r="10017" spans="1:7" s="229" customFormat="1" ht="24" customHeight="1" x14ac:dyDescent="0.2">
      <c r="A10017" s="224" t="str">
        <f t="shared" si="3001"/>
        <v/>
      </c>
      <c r="B10017" s="222" t="str">
        <f t="shared" si="3004"/>
        <v/>
      </c>
      <c r="C10017" s="223"/>
      <c r="D10017" s="224" t="str">
        <f t="shared" si="3002"/>
        <v/>
      </c>
      <c r="E10017" s="225"/>
      <c r="F10017" s="226">
        <f t="shared" si="3003"/>
        <v>0</v>
      </c>
      <c r="G10017" s="286">
        <f t="shared" si="3005"/>
        <v>0</v>
      </c>
    </row>
    <row r="10018" spans="1:7" s="229" customFormat="1" ht="24" customHeight="1" x14ac:dyDescent="0.2">
      <c r="A10018" s="224" t="str">
        <f t="shared" si="3001"/>
        <v/>
      </c>
      <c r="B10018" s="222" t="str">
        <f t="shared" si="3004"/>
        <v/>
      </c>
      <c r="C10018" s="223"/>
      <c r="D10018" s="224" t="str">
        <f t="shared" si="3002"/>
        <v/>
      </c>
      <c r="E10018" s="225"/>
      <c r="F10018" s="226">
        <f t="shared" si="3003"/>
        <v>0</v>
      </c>
      <c r="G10018" s="286">
        <f t="shared" si="3005"/>
        <v>0</v>
      </c>
    </row>
    <row r="10019" spans="1:7" s="229" customFormat="1" ht="24" customHeight="1" x14ac:dyDescent="0.2">
      <c r="A10019" s="224" t="str">
        <f t="shared" si="3001"/>
        <v/>
      </c>
      <c r="B10019" s="222" t="str">
        <f t="shared" si="3004"/>
        <v/>
      </c>
      <c r="C10019" s="223"/>
      <c r="D10019" s="224" t="str">
        <f t="shared" si="3002"/>
        <v/>
      </c>
      <c r="E10019" s="225"/>
      <c r="F10019" s="226">
        <f t="shared" si="3003"/>
        <v>0</v>
      </c>
      <c r="G10019" s="286">
        <f t="shared" si="3005"/>
        <v>0</v>
      </c>
    </row>
    <row r="10020" spans="1:7" s="229" customFormat="1" ht="24" customHeight="1" x14ac:dyDescent="0.2">
      <c r="A10020" s="224" t="str">
        <f t="shared" si="3001"/>
        <v/>
      </c>
      <c r="B10020" s="222" t="str">
        <f t="shared" si="3004"/>
        <v/>
      </c>
      <c r="C10020" s="223"/>
      <c r="D10020" s="224" t="str">
        <f t="shared" si="3002"/>
        <v/>
      </c>
      <c r="E10020" s="225"/>
      <c r="F10020" s="226">
        <f t="shared" si="3003"/>
        <v>0</v>
      </c>
      <c r="G10020" s="286">
        <f t="shared" si="3005"/>
        <v>0</v>
      </c>
    </row>
    <row r="10021" spans="1:7" s="229" customFormat="1" ht="24" customHeight="1" x14ac:dyDescent="0.2">
      <c r="A10021" s="224" t="str">
        <f t="shared" si="3001"/>
        <v/>
      </c>
      <c r="B10021" s="222" t="str">
        <f t="shared" si="3004"/>
        <v/>
      </c>
      <c r="C10021" s="223"/>
      <c r="D10021" s="224" t="str">
        <f t="shared" si="3002"/>
        <v/>
      </c>
      <c r="E10021" s="225"/>
      <c r="F10021" s="226">
        <f t="shared" si="3003"/>
        <v>0</v>
      </c>
      <c r="G10021" s="286">
        <f t="shared" si="3005"/>
        <v>0</v>
      </c>
    </row>
    <row r="10022" spans="1:7" s="229" customFormat="1" ht="24" customHeight="1" x14ac:dyDescent="0.2">
      <c r="A10022" s="224" t="str">
        <f t="shared" si="3001"/>
        <v/>
      </c>
      <c r="B10022" s="222" t="str">
        <f t="shared" si="3004"/>
        <v/>
      </c>
      <c r="C10022" s="223"/>
      <c r="D10022" s="224" t="str">
        <f t="shared" si="3002"/>
        <v/>
      </c>
      <c r="E10022" s="225"/>
      <c r="F10022" s="226">
        <f t="shared" si="3003"/>
        <v>0</v>
      </c>
      <c r="G10022" s="286">
        <f t="shared" si="3005"/>
        <v>0</v>
      </c>
    </row>
    <row r="10023" spans="1:7" s="229" customFormat="1" ht="24" customHeight="1" x14ac:dyDescent="0.2">
      <c r="A10023" s="224" t="str">
        <f t="shared" si="3001"/>
        <v/>
      </c>
      <c r="B10023" s="222" t="str">
        <f t="shared" si="3004"/>
        <v/>
      </c>
      <c r="C10023" s="223"/>
      <c r="D10023" s="224" t="str">
        <f t="shared" si="3002"/>
        <v/>
      </c>
      <c r="E10023" s="225"/>
      <c r="F10023" s="226">
        <f t="shared" si="3003"/>
        <v>0</v>
      </c>
      <c r="G10023" s="286">
        <f t="shared" si="3005"/>
        <v>0</v>
      </c>
    </row>
    <row r="10024" spans="1:7" s="229" customFormat="1" ht="24" customHeight="1" x14ac:dyDescent="0.2">
      <c r="A10024" s="224" t="str">
        <f t="shared" si="3001"/>
        <v/>
      </c>
      <c r="B10024" s="222" t="str">
        <f t="shared" si="3004"/>
        <v/>
      </c>
      <c r="C10024" s="223"/>
      <c r="D10024" s="224" t="str">
        <f t="shared" si="3002"/>
        <v/>
      </c>
      <c r="E10024" s="225"/>
      <c r="F10024" s="226">
        <f t="shared" si="3003"/>
        <v>0</v>
      </c>
      <c r="G10024" s="286">
        <f t="shared" si="3005"/>
        <v>0</v>
      </c>
    </row>
    <row r="10025" spans="1:7" s="229" customFormat="1" ht="24" customHeight="1" x14ac:dyDescent="0.2">
      <c r="A10025" s="224" t="str">
        <f t="shared" si="3001"/>
        <v/>
      </c>
      <c r="B10025" s="222" t="str">
        <f t="shared" si="3004"/>
        <v/>
      </c>
      <c r="C10025" s="223"/>
      <c r="D10025" s="224" t="str">
        <f t="shared" si="3002"/>
        <v/>
      </c>
      <c r="E10025" s="225"/>
      <c r="F10025" s="227">
        <f t="shared" si="3003"/>
        <v>0</v>
      </c>
      <c r="G10025" s="286">
        <f t="shared" si="3005"/>
        <v>0</v>
      </c>
    </row>
    <row r="10026" spans="1:7" ht="24" customHeight="1" x14ac:dyDescent="0.2">
      <c r="A10026" s="287"/>
      <c r="D10026" s="97"/>
      <c r="E10026" s="98"/>
      <c r="F10026" s="273" t="s">
        <v>31</v>
      </c>
      <c r="G10026" s="288">
        <f>SUBTOTAL(9,G10012:G10025)</f>
        <v>0</v>
      </c>
    </row>
    <row r="10027" spans="1:7" ht="24" customHeight="1" x14ac:dyDescent="0.2">
      <c r="A10027" s="287"/>
      <c r="C10027" s="107" t="s">
        <v>605</v>
      </c>
      <c r="D10027" s="97"/>
      <c r="E10027" s="98"/>
      <c r="G10027" s="289"/>
    </row>
    <row r="10028" spans="1:7" s="229" customFormat="1" ht="24" customHeight="1" x14ac:dyDescent="0.2">
      <c r="A10028" s="224" t="str">
        <f t="shared" ref="A10028:A10035" si="3006">IFERROR(VLOOKUP(C10028,Tabla_Insumos,4,FALSE),"")</f>
        <v/>
      </c>
      <c r="B10028" s="222">
        <f t="shared" ref="B10028:B10035" si="3007">IFERROR(VLOOKUP(A10028,Tabla_Indices,5,FALSE),"")</f>
        <v>0</v>
      </c>
      <c r="C10028" s="223"/>
      <c r="D10028" s="224" t="str">
        <f t="shared" ref="D10028:D10035" si="3008">IFERROR(VLOOKUP(C10028,Tabla_Insumos,2,FALSE),"")</f>
        <v/>
      </c>
      <c r="E10028" s="225"/>
      <c r="F10028" s="228">
        <f t="shared" ref="F10028:F10035" si="3009">IFERROR(VLOOKUP(C10028,Tabla_Insumos,3,FALSE),0)</f>
        <v>0</v>
      </c>
      <c r="G10028" s="286">
        <f>ROUND(E10028*F10028,2)</f>
        <v>0</v>
      </c>
    </row>
    <row r="10029" spans="1:7" s="229" customFormat="1" ht="24" customHeight="1" x14ac:dyDescent="0.2">
      <c r="A10029" s="224" t="str">
        <f t="shared" si="3006"/>
        <v/>
      </c>
      <c r="B10029" s="222">
        <f t="shared" si="3007"/>
        <v>0</v>
      </c>
      <c r="C10029" s="223"/>
      <c r="D10029" s="224" t="str">
        <f t="shared" si="3008"/>
        <v/>
      </c>
      <c r="E10029" s="225"/>
      <c r="F10029" s="228">
        <f t="shared" si="3009"/>
        <v>0</v>
      </c>
      <c r="G10029" s="286">
        <f>ROUND(E10029*F10029,2)</f>
        <v>0</v>
      </c>
    </row>
    <row r="10030" spans="1:7" s="229" customFormat="1" ht="24" customHeight="1" x14ac:dyDescent="0.2">
      <c r="A10030" s="224" t="str">
        <f t="shared" si="3006"/>
        <v/>
      </c>
      <c r="B10030" s="222">
        <f t="shared" si="3007"/>
        <v>0</v>
      </c>
      <c r="C10030" s="223"/>
      <c r="D10030" s="224" t="str">
        <f t="shared" si="3008"/>
        <v/>
      </c>
      <c r="E10030" s="225"/>
      <c r="F10030" s="228">
        <f t="shared" si="3009"/>
        <v>0</v>
      </c>
      <c r="G10030" s="286">
        <f t="shared" ref="G10030:G10035" si="3010">ROUND(E10030*F10030,2)</f>
        <v>0</v>
      </c>
    </row>
    <row r="10031" spans="1:7" s="229" customFormat="1" ht="24" customHeight="1" x14ac:dyDescent="0.2">
      <c r="A10031" s="224" t="str">
        <f t="shared" si="3006"/>
        <v/>
      </c>
      <c r="B10031" s="222">
        <f t="shared" si="3007"/>
        <v>0</v>
      </c>
      <c r="C10031" s="223"/>
      <c r="D10031" s="224" t="str">
        <f t="shared" si="3008"/>
        <v/>
      </c>
      <c r="E10031" s="225"/>
      <c r="F10031" s="228">
        <f t="shared" si="3009"/>
        <v>0</v>
      </c>
      <c r="G10031" s="286">
        <f t="shared" si="3010"/>
        <v>0</v>
      </c>
    </row>
    <row r="10032" spans="1:7" s="229" customFormat="1" ht="24" customHeight="1" x14ac:dyDescent="0.2">
      <c r="A10032" s="224" t="str">
        <f t="shared" si="3006"/>
        <v/>
      </c>
      <c r="B10032" s="222">
        <f t="shared" si="3007"/>
        <v>0</v>
      </c>
      <c r="C10032" s="223"/>
      <c r="D10032" s="224" t="str">
        <f t="shared" si="3008"/>
        <v/>
      </c>
      <c r="E10032" s="225"/>
      <c r="F10032" s="226">
        <f t="shared" si="3009"/>
        <v>0</v>
      </c>
      <c r="G10032" s="286">
        <f t="shared" si="3010"/>
        <v>0</v>
      </c>
    </row>
    <row r="10033" spans="1:7" s="229" customFormat="1" ht="24" customHeight="1" x14ac:dyDescent="0.2">
      <c r="A10033" s="224" t="str">
        <f t="shared" si="3006"/>
        <v/>
      </c>
      <c r="B10033" s="222">
        <f t="shared" si="3007"/>
        <v>0</v>
      </c>
      <c r="C10033" s="223"/>
      <c r="D10033" s="224" t="str">
        <f t="shared" si="3008"/>
        <v/>
      </c>
      <c r="E10033" s="225"/>
      <c r="F10033" s="226">
        <f t="shared" si="3009"/>
        <v>0</v>
      </c>
      <c r="G10033" s="286">
        <f t="shared" si="3010"/>
        <v>0</v>
      </c>
    </row>
    <row r="10034" spans="1:7" s="229" customFormat="1" ht="24" customHeight="1" x14ac:dyDescent="0.2">
      <c r="A10034" s="224" t="str">
        <f t="shared" si="3006"/>
        <v/>
      </c>
      <c r="B10034" s="222">
        <f t="shared" si="3007"/>
        <v>0</v>
      </c>
      <c r="C10034" s="223"/>
      <c r="D10034" s="224" t="str">
        <f t="shared" si="3008"/>
        <v/>
      </c>
      <c r="E10034" s="225"/>
      <c r="F10034" s="226">
        <f t="shared" si="3009"/>
        <v>0</v>
      </c>
      <c r="G10034" s="286">
        <f t="shared" si="3010"/>
        <v>0</v>
      </c>
    </row>
    <row r="10035" spans="1:7" s="229" customFormat="1" ht="24" customHeight="1" x14ac:dyDescent="0.2">
      <c r="A10035" s="224" t="str">
        <f t="shared" si="3006"/>
        <v/>
      </c>
      <c r="B10035" s="222">
        <f t="shared" si="3007"/>
        <v>0</v>
      </c>
      <c r="C10035" s="223"/>
      <c r="D10035" s="224" t="str">
        <f t="shared" si="3008"/>
        <v/>
      </c>
      <c r="E10035" s="225"/>
      <c r="F10035" s="226">
        <f t="shared" si="3009"/>
        <v>0</v>
      </c>
      <c r="G10035" s="286">
        <f t="shared" si="3010"/>
        <v>0</v>
      </c>
    </row>
    <row r="10036" spans="1:7" ht="24" customHeight="1" x14ac:dyDescent="0.2">
      <c r="A10036" s="287"/>
      <c r="D10036" s="97"/>
      <c r="E10036" s="98"/>
      <c r="F10036" s="273" t="s">
        <v>32</v>
      </c>
      <c r="G10036" s="288">
        <f>SUBTOTAL(9,G10028:G10035)</f>
        <v>0</v>
      </c>
    </row>
    <row r="10037" spans="1:7" ht="24" customHeight="1" x14ac:dyDescent="0.2">
      <c r="A10037" s="287"/>
      <c r="C10037" s="107" t="s">
        <v>606</v>
      </c>
      <c r="D10037" s="97"/>
      <c r="E10037" s="98"/>
      <c r="G10037" s="289"/>
    </row>
    <row r="10038" spans="1:7" s="229" customFormat="1" ht="24" customHeight="1" x14ac:dyDescent="0.2">
      <c r="A10038" s="224" t="str">
        <f t="shared" ref="A10038:A10046" si="3011">IFERROR(VLOOKUP(C10038,Tabla_Insumos,4,FALSE),"")</f>
        <v/>
      </c>
      <c r="B10038" s="222" t="str">
        <f t="shared" ref="B10038:B10046" si="3012">IFERROR(VLOOKUP(C10038,Tabla_Insumos,5,FALSE),"")</f>
        <v/>
      </c>
      <c r="C10038" s="223"/>
      <c r="D10038" s="224" t="str">
        <f t="shared" ref="D10038:D10046" si="3013">IFERROR(VLOOKUP(C10038,Tabla_Insumos,2,FALSE),"")</f>
        <v/>
      </c>
      <c r="E10038" s="225"/>
      <c r="F10038" s="226">
        <f t="shared" ref="F10038:F10046" si="3014">IFERROR(VLOOKUP(C10038,Tabla_Insumos,3,FALSE),0)</f>
        <v>0</v>
      </c>
      <c r="G10038" s="286">
        <f t="shared" ref="G10038:G10046" si="3015">ROUND(E10038*F10038,2)</f>
        <v>0</v>
      </c>
    </row>
    <row r="10039" spans="1:7" s="229" customFormat="1" ht="24" customHeight="1" x14ac:dyDescent="0.2">
      <c r="A10039" s="224" t="str">
        <f t="shared" si="3011"/>
        <v/>
      </c>
      <c r="B10039" s="222" t="str">
        <f t="shared" si="3012"/>
        <v/>
      </c>
      <c r="C10039" s="223"/>
      <c r="D10039" s="224" t="str">
        <f t="shared" si="3013"/>
        <v/>
      </c>
      <c r="E10039" s="225"/>
      <c r="F10039" s="226">
        <f t="shared" si="3014"/>
        <v>0</v>
      </c>
      <c r="G10039" s="286">
        <f t="shared" si="3015"/>
        <v>0</v>
      </c>
    </row>
    <row r="10040" spans="1:7" s="229" customFormat="1" ht="24" customHeight="1" x14ac:dyDescent="0.2">
      <c r="A10040" s="224" t="str">
        <f t="shared" si="3011"/>
        <v/>
      </c>
      <c r="B10040" s="222" t="str">
        <f t="shared" si="3012"/>
        <v/>
      </c>
      <c r="C10040" s="223"/>
      <c r="D10040" s="224" t="str">
        <f t="shared" si="3013"/>
        <v/>
      </c>
      <c r="E10040" s="225"/>
      <c r="F10040" s="226">
        <f t="shared" si="3014"/>
        <v>0</v>
      </c>
      <c r="G10040" s="286">
        <f t="shared" si="3015"/>
        <v>0</v>
      </c>
    </row>
    <row r="10041" spans="1:7" s="229" customFormat="1" ht="24" customHeight="1" x14ac:dyDescent="0.2">
      <c r="A10041" s="224" t="str">
        <f t="shared" si="3011"/>
        <v/>
      </c>
      <c r="B10041" s="222" t="str">
        <f t="shared" si="3012"/>
        <v/>
      </c>
      <c r="C10041" s="223"/>
      <c r="D10041" s="224" t="str">
        <f t="shared" si="3013"/>
        <v/>
      </c>
      <c r="E10041" s="225"/>
      <c r="F10041" s="226">
        <f t="shared" si="3014"/>
        <v>0</v>
      </c>
      <c r="G10041" s="286">
        <f t="shared" si="3015"/>
        <v>0</v>
      </c>
    </row>
    <row r="10042" spans="1:7" s="229" customFormat="1" ht="24" customHeight="1" x14ac:dyDescent="0.2">
      <c r="A10042" s="224" t="str">
        <f t="shared" si="3011"/>
        <v/>
      </c>
      <c r="B10042" s="222" t="str">
        <f t="shared" si="3012"/>
        <v/>
      </c>
      <c r="C10042" s="223"/>
      <c r="D10042" s="224" t="str">
        <f t="shared" si="3013"/>
        <v/>
      </c>
      <c r="E10042" s="225"/>
      <c r="F10042" s="226">
        <f t="shared" si="3014"/>
        <v>0</v>
      </c>
      <c r="G10042" s="286">
        <f t="shared" si="3015"/>
        <v>0</v>
      </c>
    </row>
    <row r="10043" spans="1:7" s="229" customFormat="1" ht="24" customHeight="1" x14ac:dyDescent="0.2">
      <c r="A10043" s="224" t="str">
        <f t="shared" si="3011"/>
        <v/>
      </c>
      <c r="B10043" s="222" t="str">
        <f t="shared" si="3012"/>
        <v/>
      </c>
      <c r="C10043" s="223"/>
      <c r="D10043" s="224" t="str">
        <f t="shared" si="3013"/>
        <v/>
      </c>
      <c r="E10043" s="225"/>
      <c r="F10043" s="226">
        <f t="shared" si="3014"/>
        <v>0</v>
      </c>
      <c r="G10043" s="286">
        <f t="shared" si="3015"/>
        <v>0</v>
      </c>
    </row>
    <row r="10044" spans="1:7" s="229" customFormat="1" ht="24" customHeight="1" x14ac:dyDescent="0.2">
      <c r="A10044" s="224" t="str">
        <f t="shared" si="3011"/>
        <v/>
      </c>
      <c r="B10044" s="222" t="str">
        <f t="shared" si="3012"/>
        <v/>
      </c>
      <c r="C10044" s="223"/>
      <c r="D10044" s="224" t="str">
        <f t="shared" si="3013"/>
        <v/>
      </c>
      <c r="E10044" s="225"/>
      <c r="F10044" s="226">
        <f t="shared" si="3014"/>
        <v>0</v>
      </c>
      <c r="G10044" s="286">
        <f t="shared" si="3015"/>
        <v>0</v>
      </c>
    </row>
    <row r="10045" spans="1:7" s="229" customFormat="1" ht="24" customHeight="1" x14ac:dyDescent="0.2">
      <c r="A10045" s="224" t="str">
        <f t="shared" si="3011"/>
        <v/>
      </c>
      <c r="B10045" s="222" t="str">
        <f t="shared" si="3012"/>
        <v/>
      </c>
      <c r="C10045" s="223"/>
      <c r="D10045" s="224" t="str">
        <f t="shared" si="3013"/>
        <v/>
      </c>
      <c r="E10045" s="225"/>
      <c r="F10045" s="226">
        <f t="shared" si="3014"/>
        <v>0</v>
      </c>
      <c r="G10045" s="286">
        <f t="shared" si="3015"/>
        <v>0</v>
      </c>
    </row>
    <row r="10046" spans="1:7" s="229" customFormat="1" ht="24" customHeight="1" x14ac:dyDescent="0.2">
      <c r="A10046" s="224" t="str">
        <f t="shared" si="3011"/>
        <v/>
      </c>
      <c r="B10046" s="222" t="str">
        <f t="shared" si="3012"/>
        <v/>
      </c>
      <c r="C10046" s="223"/>
      <c r="D10046" s="224" t="str">
        <f t="shared" si="3013"/>
        <v/>
      </c>
      <c r="E10046" s="225"/>
      <c r="F10046" s="226">
        <f t="shared" si="3014"/>
        <v>0</v>
      </c>
      <c r="G10046" s="286">
        <f t="shared" si="3015"/>
        <v>0</v>
      </c>
    </row>
    <row r="10047" spans="1:7" ht="24" customHeight="1" x14ac:dyDescent="0.2">
      <c r="A10047" s="290"/>
      <c r="B10047" s="97"/>
      <c r="D10047" s="97"/>
      <c r="E10047" s="98"/>
      <c r="F10047" s="273" t="s">
        <v>33</v>
      </c>
      <c r="G10047" s="288">
        <f>SUBTOTAL(9,G10038:G10046)</f>
        <v>0</v>
      </c>
    </row>
    <row r="10048" spans="1:7" ht="24" customHeight="1" x14ac:dyDescent="0.2">
      <c r="A10048" s="291"/>
      <c r="B10048" s="97"/>
      <c r="D10048" s="97"/>
      <c r="E10048" s="98"/>
      <c r="G10048" s="289"/>
    </row>
    <row r="10049" spans="1:123" ht="24" customHeight="1" x14ac:dyDescent="0.2">
      <c r="A10049" s="292" t="str">
        <f>B10007</f>
        <v/>
      </c>
      <c r="B10049" s="293" t="str">
        <f>C10007</f>
        <v/>
      </c>
      <c r="C10049" s="104"/>
      <c r="D10049" s="104" t="s">
        <v>34</v>
      </c>
      <c r="E10049" s="105"/>
      <c r="F10049" s="295" t="s">
        <v>35</v>
      </c>
      <c r="G10049" s="294">
        <f>SUBTOTAL(9,G10012:G10048)</f>
        <v>0</v>
      </c>
    </row>
    <row r="10051" spans="1:123" ht="24" customHeight="1" x14ac:dyDescent="0.2">
      <c r="A10051" s="274" t="s">
        <v>37</v>
      </c>
      <c r="B10051" s="275"/>
      <c r="C10051" s="275"/>
      <c r="D10051" s="275"/>
      <c r="E10051" s="275"/>
      <c r="F10051" s="275"/>
      <c r="G10051" s="276"/>
    </row>
    <row r="10052" spans="1:123" ht="24" customHeight="1" x14ac:dyDescent="0.2">
      <c r="A10052" s="277" t="s">
        <v>602</v>
      </c>
      <c r="B10052" s="93" t="str">
        <f>Comitente</f>
        <v>DIRECCION PROVINCIAL DE ESPACIOS VERDES</v>
      </c>
      <c r="C10052" s="89"/>
      <c r="D10052" s="94"/>
      <c r="E10052" s="94"/>
      <c r="F10052" s="95"/>
      <c r="G10052" s="278"/>
    </row>
    <row r="10053" spans="1:123" ht="24" customHeight="1" x14ac:dyDescent="0.2">
      <c r="A10053" s="277" t="s">
        <v>603</v>
      </c>
      <c r="B10053" s="93">
        <f>Contratista</f>
        <v>0</v>
      </c>
      <c r="C10053" s="90"/>
      <c r="D10053" s="90"/>
      <c r="E10053" s="90"/>
      <c r="F10053" s="96"/>
      <c r="G10053" s="279"/>
    </row>
    <row r="10054" spans="1:123" ht="24" customHeight="1" x14ac:dyDescent="0.2">
      <c r="A10054" s="277" t="s">
        <v>24</v>
      </c>
      <c r="B10054" s="93" t="str">
        <f>Obra</f>
        <v>MANTENIMIENTO DEL ÁREA VERDE Y SISITEMA DE RIEGO DEL 
PARQUE BELGRANO E INFINITO POR DESCUBRIR - RENGLON 3</v>
      </c>
      <c r="C10054" s="90"/>
      <c r="D10054" s="90"/>
      <c r="E10054" s="90"/>
      <c r="F10054" s="96" t="s">
        <v>38</v>
      </c>
      <c r="G10054" s="280">
        <f>Fecha_Base</f>
        <v>44908</v>
      </c>
    </row>
    <row r="10055" spans="1:123" ht="24" customHeight="1" x14ac:dyDescent="0.2">
      <c r="A10055" s="281" t="s">
        <v>601</v>
      </c>
      <c r="B10055" s="91" t="str">
        <f>Ubicación</f>
        <v>CAPITAL</v>
      </c>
      <c r="C10055" s="91"/>
      <c r="D10055" s="97"/>
      <c r="E10055" s="98"/>
      <c r="G10055" s="282"/>
    </row>
    <row r="10056" spans="1:123" ht="24" customHeight="1" x14ac:dyDescent="0.2">
      <c r="A10056" s="281" t="s">
        <v>39</v>
      </c>
      <c r="B10056" s="100" t="str">
        <f>IFERROR(VALUE(LEFT(B10057,FIND(".",B10057)-1)),"")</f>
        <v/>
      </c>
      <c r="C10056" s="92" t="str">
        <f>IFERROR(VLOOKUP(B10056,Tabla_CyP,2,FALSE),"")</f>
        <v/>
      </c>
      <c r="E10056" s="98"/>
      <c r="G10056" s="282"/>
    </row>
    <row r="10057" spans="1:123" ht="24" customHeight="1" x14ac:dyDescent="0.2">
      <c r="A10057" s="281" t="s">
        <v>25</v>
      </c>
      <c r="B10057" s="101" t="str">
        <f>IFERROR(VLOOKUP(COUNTIF($A$1:A10057,"ANALISIS DE PRECIOS"),Tabla_NumeroItem,2,FALSE),"")</f>
        <v/>
      </c>
      <c r="C10057" s="92" t="str">
        <f>IFERROR(VLOOKUP(B10057,Tabla_CyP,2,FALSE),"")</f>
        <v/>
      </c>
      <c r="D10057" s="97"/>
      <c r="E10057" s="98"/>
      <c r="F10057" s="96" t="s">
        <v>26</v>
      </c>
      <c r="G10057" s="283" t="str">
        <f>IFERROR(VLOOKUP(B10057,Tabla_CyP,4,FALSE),"")</f>
        <v/>
      </c>
    </row>
    <row r="10058" spans="1:123" ht="24" customHeight="1" x14ac:dyDescent="0.2">
      <c r="A10058" s="281"/>
      <c r="B10058" s="91"/>
      <c r="D10058" s="97"/>
      <c r="E10058" s="98"/>
      <c r="G10058" s="282"/>
    </row>
    <row r="10059" spans="1:123" ht="24" customHeight="1" x14ac:dyDescent="0.2">
      <c r="A10059" s="331" t="s">
        <v>507</v>
      </c>
      <c r="B10059" s="332"/>
      <c r="C10059" s="333" t="s">
        <v>0</v>
      </c>
      <c r="D10059" s="333" t="s">
        <v>27</v>
      </c>
      <c r="E10059" s="335" t="s">
        <v>28</v>
      </c>
      <c r="F10059" s="337" t="s">
        <v>29</v>
      </c>
      <c r="G10059" s="337" t="s">
        <v>30</v>
      </c>
    </row>
    <row r="10060" spans="1:123" s="97" customFormat="1" ht="24" customHeight="1" x14ac:dyDescent="0.2">
      <c r="A10060" s="102" t="s">
        <v>508</v>
      </c>
      <c r="B10060" s="102" t="s">
        <v>509</v>
      </c>
      <c r="C10060" s="334"/>
      <c r="D10060" s="334"/>
      <c r="E10060" s="336"/>
      <c r="F10060" s="338"/>
      <c r="G10060" s="338"/>
      <c r="H10060" s="230"/>
      <c r="I10060" s="230"/>
      <c r="J10060" s="230"/>
      <c r="K10060" s="230"/>
      <c r="L10060" s="230"/>
      <c r="M10060" s="230"/>
      <c r="N10060" s="230"/>
      <c r="O10060" s="230"/>
      <c r="P10060" s="230"/>
      <c r="Q10060" s="230"/>
      <c r="R10060" s="230"/>
      <c r="S10060" s="230"/>
      <c r="T10060" s="230"/>
      <c r="U10060" s="230"/>
      <c r="V10060" s="230"/>
      <c r="W10060" s="230"/>
      <c r="X10060" s="230"/>
      <c r="Y10060" s="230"/>
      <c r="Z10060" s="230"/>
      <c r="AA10060" s="230"/>
      <c r="AB10060" s="230"/>
      <c r="AC10060" s="230"/>
      <c r="AD10060" s="230"/>
      <c r="AE10060" s="230"/>
      <c r="AF10060" s="230"/>
      <c r="AG10060" s="230"/>
      <c r="AH10060" s="230"/>
      <c r="AI10060" s="230"/>
      <c r="AJ10060" s="230"/>
      <c r="AK10060" s="230"/>
      <c r="AL10060" s="230"/>
      <c r="AM10060" s="230"/>
      <c r="AN10060" s="230"/>
      <c r="AO10060" s="230"/>
      <c r="AP10060" s="230"/>
      <c r="AQ10060" s="230"/>
      <c r="AR10060" s="230"/>
      <c r="AS10060" s="230"/>
      <c r="AT10060" s="230"/>
      <c r="AU10060" s="230"/>
      <c r="AV10060" s="230"/>
      <c r="AW10060" s="230"/>
      <c r="AX10060" s="230"/>
      <c r="AY10060" s="230"/>
      <c r="AZ10060" s="230"/>
      <c r="BA10060" s="230"/>
      <c r="BB10060" s="230"/>
      <c r="BC10060" s="230"/>
      <c r="BD10060" s="230"/>
      <c r="BE10060" s="230"/>
      <c r="BF10060" s="230"/>
      <c r="BG10060" s="230"/>
      <c r="BH10060" s="230"/>
      <c r="BI10060" s="230"/>
      <c r="BJ10060" s="230"/>
      <c r="BK10060" s="230"/>
      <c r="BL10060" s="230"/>
      <c r="BM10060" s="230"/>
      <c r="BN10060" s="230"/>
      <c r="BO10060" s="230"/>
      <c r="BP10060" s="230"/>
      <c r="BQ10060" s="230"/>
      <c r="BR10060" s="230"/>
      <c r="BS10060" s="230"/>
      <c r="BT10060" s="230"/>
      <c r="BU10060" s="230"/>
      <c r="BV10060" s="230"/>
      <c r="BW10060" s="230"/>
      <c r="BX10060" s="230"/>
      <c r="BY10060" s="230"/>
      <c r="BZ10060" s="230"/>
      <c r="CA10060" s="230"/>
      <c r="CB10060" s="230"/>
      <c r="CC10060" s="230"/>
      <c r="CD10060" s="230"/>
      <c r="CE10060" s="230"/>
      <c r="CF10060" s="230"/>
      <c r="CG10060" s="230"/>
      <c r="CH10060" s="230"/>
      <c r="CI10060" s="230"/>
      <c r="CJ10060" s="230"/>
      <c r="CK10060" s="230"/>
      <c r="CL10060" s="230"/>
      <c r="CM10060" s="230"/>
      <c r="CN10060" s="230"/>
      <c r="CO10060" s="230"/>
      <c r="CP10060" s="230"/>
      <c r="CQ10060" s="230"/>
      <c r="CR10060" s="230"/>
      <c r="CS10060" s="230"/>
      <c r="CT10060" s="230"/>
      <c r="CU10060" s="230"/>
      <c r="CV10060" s="230"/>
      <c r="CW10060" s="230"/>
      <c r="CX10060" s="230"/>
      <c r="CY10060" s="230"/>
      <c r="CZ10060" s="230"/>
      <c r="DA10060" s="230"/>
      <c r="DB10060" s="230"/>
      <c r="DC10060" s="230"/>
      <c r="DD10060" s="230"/>
      <c r="DE10060" s="230"/>
      <c r="DF10060" s="230"/>
      <c r="DG10060" s="230"/>
      <c r="DH10060" s="230"/>
      <c r="DI10060" s="230"/>
      <c r="DJ10060" s="230"/>
      <c r="DK10060" s="230"/>
      <c r="DL10060" s="230"/>
      <c r="DM10060" s="230"/>
      <c r="DN10060" s="230"/>
      <c r="DO10060" s="230"/>
      <c r="DP10060" s="230"/>
      <c r="DQ10060" s="230"/>
      <c r="DR10060" s="230"/>
      <c r="DS10060" s="230"/>
    </row>
    <row r="10061" spans="1:123" ht="24" customHeight="1" x14ac:dyDescent="0.2">
      <c r="A10061" s="284"/>
      <c r="B10061" s="103"/>
      <c r="C10061" s="143" t="s">
        <v>604</v>
      </c>
      <c r="D10061" s="104"/>
      <c r="E10061" s="105"/>
      <c r="F10061" s="106"/>
      <c r="G10061" s="285"/>
    </row>
    <row r="10062" spans="1:123" s="229" customFormat="1" ht="24" customHeight="1" x14ac:dyDescent="0.2">
      <c r="A10062" s="224" t="str">
        <f t="shared" ref="A10062:A10075" si="3016">IFERROR(VLOOKUP(C10062,Tabla_Insumos,4,FALSE),"")</f>
        <v/>
      </c>
      <c r="B10062" s="222" t="str">
        <f>IFERROR(VLOOKUP(C10062,Tabla_Insumos,5,FALSE),"")</f>
        <v/>
      </c>
      <c r="C10062" s="223"/>
      <c r="D10062" s="224" t="str">
        <f t="shared" ref="D10062:D10075" si="3017">IFERROR(VLOOKUP(C10062,Tabla_Insumos,2,FALSE),"")</f>
        <v/>
      </c>
      <c r="E10062" s="225"/>
      <c r="F10062" s="226">
        <f t="shared" ref="F10062:F10075" si="3018">IFERROR(VLOOKUP(C10062,Tabla_Insumos,3,FALSE),0)</f>
        <v>0</v>
      </c>
      <c r="G10062" s="286">
        <f>ROUND(E10062*F10062,2)</f>
        <v>0</v>
      </c>
    </row>
    <row r="10063" spans="1:123" s="229" customFormat="1" ht="24" customHeight="1" x14ac:dyDescent="0.2">
      <c r="A10063" s="224" t="str">
        <f t="shared" si="3016"/>
        <v/>
      </c>
      <c r="B10063" s="222" t="str">
        <f t="shared" ref="B10063:B10075" si="3019">IFERROR(VLOOKUP(C10063,Tabla_Insumos,5,FALSE),"")</f>
        <v/>
      </c>
      <c r="C10063" s="223"/>
      <c r="D10063" s="224" t="str">
        <f t="shared" si="3017"/>
        <v/>
      </c>
      <c r="E10063" s="225"/>
      <c r="F10063" s="226">
        <f t="shared" si="3018"/>
        <v>0</v>
      </c>
      <c r="G10063" s="286">
        <f t="shared" ref="G10063:G10075" si="3020">ROUND(E10063*F10063,2)</f>
        <v>0</v>
      </c>
    </row>
    <row r="10064" spans="1:123" s="229" customFormat="1" ht="24" customHeight="1" x14ac:dyDescent="0.2">
      <c r="A10064" s="224" t="str">
        <f t="shared" si="3016"/>
        <v/>
      </c>
      <c r="B10064" s="222" t="str">
        <f t="shared" si="3019"/>
        <v/>
      </c>
      <c r="C10064" s="223"/>
      <c r="D10064" s="224" t="str">
        <f t="shared" si="3017"/>
        <v/>
      </c>
      <c r="E10064" s="225"/>
      <c r="F10064" s="226">
        <f t="shared" si="3018"/>
        <v>0</v>
      </c>
      <c r="G10064" s="286">
        <f t="shared" si="3020"/>
        <v>0</v>
      </c>
    </row>
    <row r="10065" spans="1:7" s="229" customFormat="1" ht="24" customHeight="1" x14ac:dyDescent="0.2">
      <c r="A10065" s="224" t="str">
        <f t="shared" si="3016"/>
        <v/>
      </c>
      <c r="B10065" s="222" t="str">
        <f t="shared" si="3019"/>
        <v/>
      </c>
      <c r="C10065" s="223"/>
      <c r="D10065" s="224" t="str">
        <f t="shared" si="3017"/>
        <v/>
      </c>
      <c r="E10065" s="225"/>
      <c r="F10065" s="226">
        <f t="shared" si="3018"/>
        <v>0</v>
      </c>
      <c r="G10065" s="286">
        <f t="shared" si="3020"/>
        <v>0</v>
      </c>
    </row>
    <row r="10066" spans="1:7" s="229" customFormat="1" ht="24" customHeight="1" x14ac:dyDescent="0.2">
      <c r="A10066" s="224" t="str">
        <f t="shared" si="3016"/>
        <v/>
      </c>
      <c r="B10066" s="222" t="str">
        <f t="shared" si="3019"/>
        <v/>
      </c>
      <c r="C10066" s="223"/>
      <c r="D10066" s="224" t="str">
        <f t="shared" si="3017"/>
        <v/>
      </c>
      <c r="E10066" s="225"/>
      <c r="F10066" s="226">
        <f t="shared" si="3018"/>
        <v>0</v>
      </c>
      <c r="G10066" s="286">
        <f t="shared" si="3020"/>
        <v>0</v>
      </c>
    </row>
    <row r="10067" spans="1:7" s="229" customFormat="1" ht="24" customHeight="1" x14ac:dyDescent="0.2">
      <c r="A10067" s="224" t="str">
        <f t="shared" si="3016"/>
        <v/>
      </c>
      <c r="B10067" s="222" t="str">
        <f t="shared" si="3019"/>
        <v/>
      </c>
      <c r="C10067" s="223"/>
      <c r="D10067" s="224" t="str">
        <f t="shared" si="3017"/>
        <v/>
      </c>
      <c r="E10067" s="225"/>
      <c r="F10067" s="226">
        <f t="shared" si="3018"/>
        <v>0</v>
      </c>
      <c r="G10067" s="286">
        <f t="shared" si="3020"/>
        <v>0</v>
      </c>
    </row>
    <row r="10068" spans="1:7" s="229" customFormat="1" ht="24" customHeight="1" x14ac:dyDescent="0.2">
      <c r="A10068" s="224" t="str">
        <f t="shared" si="3016"/>
        <v/>
      </c>
      <c r="B10068" s="222" t="str">
        <f t="shared" si="3019"/>
        <v/>
      </c>
      <c r="C10068" s="223"/>
      <c r="D10068" s="224" t="str">
        <f t="shared" si="3017"/>
        <v/>
      </c>
      <c r="E10068" s="225"/>
      <c r="F10068" s="226">
        <f t="shared" si="3018"/>
        <v>0</v>
      </c>
      <c r="G10068" s="286">
        <f t="shared" si="3020"/>
        <v>0</v>
      </c>
    </row>
    <row r="10069" spans="1:7" s="229" customFormat="1" ht="24" customHeight="1" x14ac:dyDescent="0.2">
      <c r="A10069" s="224" t="str">
        <f t="shared" si="3016"/>
        <v/>
      </c>
      <c r="B10069" s="222" t="str">
        <f t="shared" si="3019"/>
        <v/>
      </c>
      <c r="C10069" s="223"/>
      <c r="D10069" s="224" t="str">
        <f t="shared" si="3017"/>
        <v/>
      </c>
      <c r="E10069" s="225"/>
      <c r="F10069" s="226">
        <f t="shared" si="3018"/>
        <v>0</v>
      </c>
      <c r="G10069" s="286">
        <f t="shared" si="3020"/>
        <v>0</v>
      </c>
    </row>
    <row r="10070" spans="1:7" s="229" customFormat="1" ht="24" customHeight="1" x14ac:dyDescent="0.2">
      <c r="A10070" s="224" t="str">
        <f t="shared" si="3016"/>
        <v/>
      </c>
      <c r="B10070" s="222" t="str">
        <f t="shared" si="3019"/>
        <v/>
      </c>
      <c r="C10070" s="223"/>
      <c r="D10070" s="224" t="str">
        <f t="shared" si="3017"/>
        <v/>
      </c>
      <c r="E10070" s="225"/>
      <c r="F10070" s="226">
        <f t="shared" si="3018"/>
        <v>0</v>
      </c>
      <c r="G10070" s="286">
        <f t="shared" si="3020"/>
        <v>0</v>
      </c>
    </row>
    <row r="10071" spans="1:7" s="229" customFormat="1" ht="24" customHeight="1" x14ac:dyDescent="0.2">
      <c r="A10071" s="224" t="str">
        <f t="shared" si="3016"/>
        <v/>
      </c>
      <c r="B10071" s="222" t="str">
        <f t="shared" si="3019"/>
        <v/>
      </c>
      <c r="C10071" s="223"/>
      <c r="D10071" s="224" t="str">
        <f t="shared" si="3017"/>
        <v/>
      </c>
      <c r="E10071" s="225"/>
      <c r="F10071" s="226">
        <f t="shared" si="3018"/>
        <v>0</v>
      </c>
      <c r="G10071" s="286">
        <f t="shared" si="3020"/>
        <v>0</v>
      </c>
    </row>
    <row r="10072" spans="1:7" s="229" customFormat="1" ht="24" customHeight="1" x14ac:dyDescent="0.2">
      <c r="A10072" s="224" t="str">
        <f t="shared" si="3016"/>
        <v/>
      </c>
      <c r="B10072" s="222" t="str">
        <f t="shared" si="3019"/>
        <v/>
      </c>
      <c r="C10072" s="223"/>
      <c r="D10072" s="224" t="str">
        <f t="shared" si="3017"/>
        <v/>
      </c>
      <c r="E10072" s="225"/>
      <c r="F10072" s="226">
        <f t="shared" si="3018"/>
        <v>0</v>
      </c>
      <c r="G10072" s="286">
        <f t="shared" si="3020"/>
        <v>0</v>
      </c>
    </row>
    <row r="10073" spans="1:7" s="229" customFormat="1" ht="24" customHeight="1" x14ac:dyDescent="0.2">
      <c r="A10073" s="224" t="str">
        <f t="shared" si="3016"/>
        <v/>
      </c>
      <c r="B10073" s="222" t="str">
        <f t="shared" si="3019"/>
        <v/>
      </c>
      <c r="C10073" s="223"/>
      <c r="D10073" s="224" t="str">
        <f t="shared" si="3017"/>
        <v/>
      </c>
      <c r="E10073" s="225"/>
      <c r="F10073" s="226">
        <f t="shared" si="3018"/>
        <v>0</v>
      </c>
      <c r="G10073" s="286">
        <f t="shared" si="3020"/>
        <v>0</v>
      </c>
    </row>
    <row r="10074" spans="1:7" s="229" customFormat="1" ht="24" customHeight="1" x14ac:dyDescent="0.2">
      <c r="A10074" s="224" t="str">
        <f t="shared" si="3016"/>
        <v/>
      </c>
      <c r="B10074" s="222" t="str">
        <f t="shared" si="3019"/>
        <v/>
      </c>
      <c r="C10074" s="223"/>
      <c r="D10074" s="224" t="str">
        <f t="shared" si="3017"/>
        <v/>
      </c>
      <c r="E10074" s="225"/>
      <c r="F10074" s="226">
        <f t="shared" si="3018"/>
        <v>0</v>
      </c>
      <c r="G10074" s="286">
        <f t="shared" si="3020"/>
        <v>0</v>
      </c>
    </row>
    <row r="10075" spans="1:7" s="229" customFormat="1" ht="24" customHeight="1" x14ac:dyDescent="0.2">
      <c r="A10075" s="224" t="str">
        <f t="shared" si="3016"/>
        <v/>
      </c>
      <c r="B10075" s="222" t="str">
        <f t="shared" si="3019"/>
        <v/>
      </c>
      <c r="C10075" s="223"/>
      <c r="D10075" s="224" t="str">
        <f t="shared" si="3017"/>
        <v/>
      </c>
      <c r="E10075" s="225"/>
      <c r="F10075" s="227">
        <f t="shared" si="3018"/>
        <v>0</v>
      </c>
      <c r="G10075" s="286">
        <f t="shared" si="3020"/>
        <v>0</v>
      </c>
    </row>
    <row r="10076" spans="1:7" ht="24" customHeight="1" x14ac:dyDescent="0.2">
      <c r="A10076" s="287"/>
      <c r="D10076" s="97"/>
      <c r="E10076" s="98"/>
      <c r="F10076" s="273" t="s">
        <v>31</v>
      </c>
      <c r="G10076" s="288">
        <f>SUBTOTAL(9,G10062:G10075)</f>
        <v>0</v>
      </c>
    </row>
    <row r="10077" spans="1:7" ht="24" customHeight="1" x14ac:dyDescent="0.2">
      <c r="A10077" s="287"/>
      <c r="C10077" s="107" t="s">
        <v>605</v>
      </c>
      <c r="D10077" s="97"/>
      <c r="E10077" s="98"/>
      <c r="G10077" s="289"/>
    </row>
    <row r="10078" spans="1:7" s="229" customFormat="1" ht="24" customHeight="1" x14ac:dyDescent="0.2">
      <c r="A10078" s="224" t="str">
        <f t="shared" ref="A10078:A10085" si="3021">IFERROR(VLOOKUP(C10078,Tabla_Insumos,4,FALSE),"")</f>
        <v/>
      </c>
      <c r="B10078" s="222">
        <f t="shared" ref="B10078:B10085" si="3022">IFERROR(VLOOKUP(A10078,Tabla_Indices,5,FALSE),"")</f>
        <v>0</v>
      </c>
      <c r="C10078" s="223"/>
      <c r="D10078" s="224" t="str">
        <f t="shared" ref="D10078:D10085" si="3023">IFERROR(VLOOKUP(C10078,Tabla_Insumos,2,FALSE),"")</f>
        <v/>
      </c>
      <c r="E10078" s="225"/>
      <c r="F10078" s="228">
        <f t="shared" ref="F10078:F10085" si="3024">IFERROR(VLOOKUP(C10078,Tabla_Insumos,3,FALSE),0)</f>
        <v>0</v>
      </c>
      <c r="G10078" s="286">
        <f>ROUND(E10078*F10078,2)</f>
        <v>0</v>
      </c>
    </row>
    <row r="10079" spans="1:7" s="229" customFormat="1" ht="24" customHeight="1" x14ac:dyDescent="0.2">
      <c r="A10079" s="224" t="str">
        <f t="shared" si="3021"/>
        <v/>
      </c>
      <c r="B10079" s="222">
        <f t="shared" si="3022"/>
        <v>0</v>
      </c>
      <c r="C10079" s="223"/>
      <c r="D10079" s="224" t="str">
        <f t="shared" si="3023"/>
        <v/>
      </c>
      <c r="E10079" s="225"/>
      <c r="F10079" s="228">
        <f t="shared" si="3024"/>
        <v>0</v>
      </c>
      <c r="G10079" s="286">
        <f>ROUND(E10079*F10079,2)</f>
        <v>0</v>
      </c>
    </row>
    <row r="10080" spans="1:7" s="229" customFormat="1" ht="24" customHeight="1" x14ac:dyDescent="0.2">
      <c r="A10080" s="224" t="str">
        <f t="shared" si="3021"/>
        <v/>
      </c>
      <c r="B10080" s="222">
        <f t="shared" si="3022"/>
        <v>0</v>
      </c>
      <c r="C10080" s="223"/>
      <c r="D10080" s="224" t="str">
        <f t="shared" si="3023"/>
        <v/>
      </c>
      <c r="E10080" s="225"/>
      <c r="F10080" s="228">
        <f t="shared" si="3024"/>
        <v>0</v>
      </c>
      <c r="G10080" s="286">
        <f t="shared" ref="G10080:G10085" si="3025">ROUND(E10080*F10080,2)</f>
        <v>0</v>
      </c>
    </row>
    <row r="10081" spans="1:7" s="229" customFormat="1" ht="24" customHeight="1" x14ac:dyDescent="0.2">
      <c r="A10081" s="224" t="str">
        <f t="shared" si="3021"/>
        <v/>
      </c>
      <c r="B10081" s="222">
        <f t="shared" si="3022"/>
        <v>0</v>
      </c>
      <c r="C10081" s="223"/>
      <c r="D10081" s="224" t="str">
        <f t="shared" si="3023"/>
        <v/>
      </c>
      <c r="E10081" s="225"/>
      <c r="F10081" s="228">
        <f t="shared" si="3024"/>
        <v>0</v>
      </c>
      <c r="G10081" s="286">
        <f t="shared" si="3025"/>
        <v>0</v>
      </c>
    </row>
    <row r="10082" spans="1:7" s="229" customFormat="1" ht="24" customHeight="1" x14ac:dyDescent="0.2">
      <c r="A10082" s="224" t="str">
        <f t="shared" si="3021"/>
        <v/>
      </c>
      <c r="B10082" s="222">
        <f t="shared" si="3022"/>
        <v>0</v>
      </c>
      <c r="C10082" s="223"/>
      <c r="D10082" s="224" t="str">
        <f t="shared" si="3023"/>
        <v/>
      </c>
      <c r="E10082" s="225"/>
      <c r="F10082" s="226">
        <f t="shared" si="3024"/>
        <v>0</v>
      </c>
      <c r="G10082" s="286">
        <f t="shared" si="3025"/>
        <v>0</v>
      </c>
    </row>
    <row r="10083" spans="1:7" s="229" customFormat="1" ht="24" customHeight="1" x14ac:dyDescent="0.2">
      <c r="A10083" s="224" t="str">
        <f t="shared" si="3021"/>
        <v/>
      </c>
      <c r="B10083" s="222">
        <f t="shared" si="3022"/>
        <v>0</v>
      </c>
      <c r="C10083" s="223"/>
      <c r="D10083" s="224" t="str">
        <f t="shared" si="3023"/>
        <v/>
      </c>
      <c r="E10083" s="225"/>
      <c r="F10083" s="226">
        <f t="shared" si="3024"/>
        <v>0</v>
      </c>
      <c r="G10083" s="286">
        <f t="shared" si="3025"/>
        <v>0</v>
      </c>
    </row>
    <row r="10084" spans="1:7" s="229" customFormat="1" ht="24" customHeight="1" x14ac:dyDescent="0.2">
      <c r="A10084" s="224" t="str">
        <f t="shared" si="3021"/>
        <v/>
      </c>
      <c r="B10084" s="222">
        <f t="shared" si="3022"/>
        <v>0</v>
      </c>
      <c r="C10084" s="223"/>
      <c r="D10084" s="224" t="str">
        <f t="shared" si="3023"/>
        <v/>
      </c>
      <c r="E10084" s="225"/>
      <c r="F10084" s="226">
        <f t="shared" si="3024"/>
        <v>0</v>
      </c>
      <c r="G10084" s="286">
        <f t="shared" si="3025"/>
        <v>0</v>
      </c>
    </row>
    <row r="10085" spans="1:7" s="229" customFormat="1" ht="24" customHeight="1" x14ac:dyDescent="0.2">
      <c r="A10085" s="224" t="str">
        <f t="shared" si="3021"/>
        <v/>
      </c>
      <c r="B10085" s="222">
        <f t="shared" si="3022"/>
        <v>0</v>
      </c>
      <c r="C10085" s="223"/>
      <c r="D10085" s="224" t="str">
        <f t="shared" si="3023"/>
        <v/>
      </c>
      <c r="E10085" s="225"/>
      <c r="F10085" s="226">
        <f t="shared" si="3024"/>
        <v>0</v>
      </c>
      <c r="G10085" s="286">
        <f t="shared" si="3025"/>
        <v>0</v>
      </c>
    </row>
    <row r="10086" spans="1:7" ht="24" customHeight="1" x14ac:dyDescent="0.2">
      <c r="A10086" s="287"/>
      <c r="D10086" s="97"/>
      <c r="E10086" s="98"/>
      <c r="F10086" s="273" t="s">
        <v>32</v>
      </c>
      <c r="G10086" s="288">
        <f>SUBTOTAL(9,G10078:G10085)</f>
        <v>0</v>
      </c>
    </row>
    <row r="10087" spans="1:7" ht="24" customHeight="1" x14ac:dyDescent="0.2">
      <c r="A10087" s="287"/>
      <c r="C10087" s="107" t="s">
        <v>606</v>
      </c>
      <c r="D10087" s="97"/>
      <c r="E10087" s="98"/>
      <c r="G10087" s="289"/>
    </row>
    <row r="10088" spans="1:7" s="229" customFormat="1" ht="24" customHeight="1" x14ac:dyDescent="0.2">
      <c r="A10088" s="224" t="str">
        <f t="shared" ref="A10088:A10096" si="3026">IFERROR(VLOOKUP(C10088,Tabla_Insumos,4,FALSE),"")</f>
        <v/>
      </c>
      <c r="B10088" s="222" t="str">
        <f t="shared" ref="B10088:B10096" si="3027">IFERROR(VLOOKUP(C10088,Tabla_Insumos,5,FALSE),"")</f>
        <v/>
      </c>
      <c r="C10088" s="223"/>
      <c r="D10088" s="224" t="str">
        <f t="shared" ref="D10088:D10096" si="3028">IFERROR(VLOOKUP(C10088,Tabla_Insumos,2,FALSE),"")</f>
        <v/>
      </c>
      <c r="E10088" s="225"/>
      <c r="F10088" s="226">
        <f t="shared" ref="F10088:F10096" si="3029">IFERROR(VLOOKUP(C10088,Tabla_Insumos,3,FALSE),0)</f>
        <v>0</v>
      </c>
      <c r="G10088" s="286">
        <f t="shared" ref="G10088:G10096" si="3030">ROUND(E10088*F10088,2)</f>
        <v>0</v>
      </c>
    </row>
    <row r="10089" spans="1:7" s="229" customFormat="1" ht="24" customHeight="1" x14ac:dyDescent="0.2">
      <c r="A10089" s="224" t="str">
        <f t="shared" si="3026"/>
        <v/>
      </c>
      <c r="B10089" s="222" t="str">
        <f t="shared" si="3027"/>
        <v/>
      </c>
      <c r="C10089" s="223"/>
      <c r="D10089" s="224" t="str">
        <f t="shared" si="3028"/>
        <v/>
      </c>
      <c r="E10089" s="225"/>
      <c r="F10089" s="226">
        <f t="shared" si="3029"/>
        <v>0</v>
      </c>
      <c r="G10089" s="286">
        <f t="shared" si="3030"/>
        <v>0</v>
      </c>
    </row>
    <row r="10090" spans="1:7" s="229" customFormat="1" ht="24" customHeight="1" x14ac:dyDescent="0.2">
      <c r="A10090" s="224" t="str">
        <f t="shared" si="3026"/>
        <v/>
      </c>
      <c r="B10090" s="222" t="str">
        <f t="shared" si="3027"/>
        <v/>
      </c>
      <c r="C10090" s="223"/>
      <c r="D10090" s="224" t="str">
        <f t="shared" si="3028"/>
        <v/>
      </c>
      <c r="E10090" s="225"/>
      <c r="F10090" s="226">
        <f t="shared" si="3029"/>
        <v>0</v>
      </c>
      <c r="G10090" s="286">
        <f t="shared" si="3030"/>
        <v>0</v>
      </c>
    </row>
    <row r="10091" spans="1:7" s="229" customFormat="1" ht="24" customHeight="1" x14ac:dyDescent="0.2">
      <c r="A10091" s="224" t="str">
        <f t="shared" si="3026"/>
        <v/>
      </c>
      <c r="B10091" s="222" t="str">
        <f t="shared" si="3027"/>
        <v/>
      </c>
      <c r="C10091" s="223"/>
      <c r="D10091" s="224" t="str">
        <f t="shared" si="3028"/>
        <v/>
      </c>
      <c r="E10091" s="225"/>
      <c r="F10091" s="226">
        <f t="shared" si="3029"/>
        <v>0</v>
      </c>
      <c r="G10091" s="286">
        <f t="shared" si="3030"/>
        <v>0</v>
      </c>
    </row>
    <row r="10092" spans="1:7" s="229" customFormat="1" ht="24" customHeight="1" x14ac:dyDescent="0.2">
      <c r="A10092" s="224" t="str">
        <f t="shared" si="3026"/>
        <v/>
      </c>
      <c r="B10092" s="222" t="str">
        <f t="shared" si="3027"/>
        <v/>
      </c>
      <c r="C10092" s="223"/>
      <c r="D10092" s="224" t="str">
        <f t="shared" si="3028"/>
        <v/>
      </c>
      <c r="E10092" s="225"/>
      <c r="F10092" s="226">
        <f t="shared" si="3029"/>
        <v>0</v>
      </c>
      <c r="G10092" s="286">
        <f t="shared" si="3030"/>
        <v>0</v>
      </c>
    </row>
    <row r="10093" spans="1:7" s="229" customFormat="1" ht="24" customHeight="1" x14ac:dyDescent="0.2">
      <c r="A10093" s="224" t="str">
        <f t="shared" si="3026"/>
        <v/>
      </c>
      <c r="B10093" s="222" t="str">
        <f t="shared" si="3027"/>
        <v/>
      </c>
      <c r="C10093" s="223"/>
      <c r="D10093" s="224" t="str">
        <f t="shared" si="3028"/>
        <v/>
      </c>
      <c r="E10093" s="225"/>
      <c r="F10093" s="226">
        <f t="shared" si="3029"/>
        <v>0</v>
      </c>
      <c r="G10093" s="286">
        <f t="shared" si="3030"/>
        <v>0</v>
      </c>
    </row>
    <row r="10094" spans="1:7" s="229" customFormat="1" ht="24" customHeight="1" x14ac:dyDescent="0.2">
      <c r="A10094" s="224" t="str">
        <f t="shared" si="3026"/>
        <v/>
      </c>
      <c r="B10094" s="222" t="str">
        <f t="shared" si="3027"/>
        <v/>
      </c>
      <c r="C10094" s="223"/>
      <c r="D10094" s="224" t="str">
        <f t="shared" si="3028"/>
        <v/>
      </c>
      <c r="E10094" s="225"/>
      <c r="F10094" s="226">
        <f t="shared" si="3029"/>
        <v>0</v>
      </c>
      <c r="G10094" s="286">
        <f t="shared" si="3030"/>
        <v>0</v>
      </c>
    </row>
    <row r="10095" spans="1:7" s="229" customFormat="1" ht="24" customHeight="1" x14ac:dyDescent="0.2">
      <c r="A10095" s="224" t="str">
        <f t="shared" si="3026"/>
        <v/>
      </c>
      <c r="B10095" s="222" t="str">
        <f t="shared" si="3027"/>
        <v/>
      </c>
      <c r="C10095" s="223"/>
      <c r="D10095" s="224" t="str">
        <f t="shared" si="3028"/>
        <v/>
      </c>
      <c r="E10095" s="225"/>
      <c r="F10095" s="226">
        <f t="shared" si="3029"/>
        <v>0</v>
      </c>
      <c r="G10095" s="286">
        <f t="shared" si="3030"/>
        <v>0</v>
      </c>
    </row>
    <row r="10096" spans="1:7" s="229" customFormat="1" ht="24" customHeight="1" x14ac:dyDescent="0.2">
      <c r="A10096" s="224" t="str">
        <f t="shared" si="3026"/>
        <v/>
      </c>
      <c r="B10096" s="222" t="str">
        <f t="shared" si="3027"/>
        <v/>
      </c>
      <c r="C10096" s="223"/>
      <c r="D10096" s="224" t="str">
        <f t="shared" si="3028"/>
        <v/>
      </c>
      <c r="E10096" s="225"/>
      <c r="F10096" s="226">
        <f t="shared" si="3029"/>
        <v>0</v>
      </c>
      <c r="G10096" s="286">
        <f t="shared" si="3030"/>
        <v>0</v>
      </c>
    </row>
    <row r="10097" spans="1:123" ht="24" customHeight="1" x14ac:dyDescent="0.2">
      <c r="A10097" s="290"/>
      <c r="B10097" s="97"/>
      <c r="D10097" s="97"/>
      <c r="E10097" s="98"/>
      <c r="F10097" s="273" t="s">
        <v>33</v>
      </c>
      <c r="G10097" s="288">
        <f>SUBTOTAL(9,G10088:G10096)</f>
        <v>0</v>
      </c>
    </row>
    <row r="10098" spans="1:123" ht="24" customHeight="1" x14ac:dyDescent="0.2">
      <c r="A10098" s="291"/>
      <c r="B10098" s="97"/>
      <c r="D10098" s="97"/>
      <c r="E10098" s="98"/>
      <c r="G10098" s="289"/>
    </row>
    <row r="10099" spans="1:123" ht="24" customHeight="1" x14ac:dyDescent="0.2">
      <c r="A10099" s="292" t="str">
        <f>B10057</f>
        <v/>
      </c>
      <c r="B10099" s="293" t="str">
        <f>C10057</f>
        <v/>
      </c>
      <c r="C10099" s="104"/>
      <c r="D10099" s="104" t="s">
        <v>34</v>
      </c>
      <c r="E10099" s="105"/>
      <c r="F10099" s="295" t="s">
        <v>35</v>
      </c>
      <c r="G10099" s="294">
        <f>SUBTOTAL(9,G10062:G10098)</f>
        <v>0</v>
      </c>
    </row>
    <row r="10101" spans="1:123" ht="24" customHeight="1" x14ac:dyDescent="0.2">
      <c r="A10101" s="274" t="s">
        <v>37</v>
      </c>
      <c r="B10101" s="275"/>
      <c r="C10101" s="275"/>
      <c r="D10101" s="275"/>
      <c r="E10101" s="275"/>
      <c r="F10101" s="275"/>
      <c r="G10101" s="276"/>
    </row>
    <row r="10102" spans="1:123" ht="24" customHeight="1" x14ac:dyDescent="0.2">
      <c r="A10102" s="277" t="s">
        <v>602</v>
      </c>
      <c r="B10102" s="93" t="str">
        <f>Comitente</f>
        <v>DIRECCION PROVINCIAL DE ESPACIOS VERDES</v>
      </c>
      <c r="C10102" s="89"/>
      <c r="D10102" s="94"/>
      <c r="E10102" s="94"/>
      <c r="F10102" s="95"/>
      <c r="G10102" s="278"/>
    </row>
    <row r="10103" spans="1:123" ht="24" customHeight="1" x14ac:dyDescent="0.2">
      <c r="A10103" s="277" t="s">
        <v>603</v>
      </c>
      <c r="B10103" s="93">
        <f>Contratista</f>
        <v>0</v>
      </c>
      <c r="C10103" s="90"/>
      <c r="D10103" s="90"/>
      <c r="E10103" s="90"/>
      <c r="F10103" s="96"/>
      <c r="G10103" s="279"/>
    </row>
    <row r="10104" spans="1:123" ht="24" customHeight="1" x14ac:dyDescent="0.2">
      <c r="A10104" s="277" t="s">
        <v>24</v>
      </c>
      <c r="B10104" s="93" t="str">
        <f>Obra</f>
        <v>MANTENIMIENTO DEL ÁREA VERDE Y SISITEMA DE RIEGO DEL 
PARQUE BELGRANO E INFINITO POR DESCUBRIR - RENGLON 3</v>
      </c>
      <c r="C10104" s="90"/>
      <c r="D10104" s="90"/>
      <c r="E10104" s="90"/>
      <c r="F10104" s="96" t="s">
        <v>38</v>
      </c>
      <c r="G10104" s="280">
        <f>Fecha_Base</f>
        <v>44908</v>
      </c>
    </row>
    <row r="10105" spans="1:123" ht="24" customHeight="1" x14ac:dyDescent="0.2">
      <c r="A10105" s="281" t="s">
        <v>601</v>
      </c>
      <c r="B10105" s="91" t="str">
        <f>Ubicación</f>
        <v>CAPITAL</v>
      </c>
      <c r="C10105" s="91"/>
      <c r="D10105" s="97"/>
      <c r="E10105" s="98"/>
      <c r="G10105" s="282"/>
    </row>
    <row r="10106" spans="1:123" ht="24" customHeight="1" x14ac:dyDescent="0.2">
      <c r="A10106" s="281" t="s">
        <v>39</v>
      </c>
      <c r="B10106" s="100" t="str">
        <f>IFERROR(VALUE(LEFT(B10107,FIND(".",B10107)-1)),"")</f>
        <v/>
      </c>
      <c r="C10106" s="92" t="str">
        <f>IFERROR(VLOOKUP(B10106,Tabla_CyP,2,FALSE),"")</f>
        <v/>
      </c>
      <c r="E10106" s="98"/>
      <c r="G10106" s="282"/>
    </row>
    <row r="10107" spans="1:123" ht="24" customHeight="1" x14ac:dyDescent="0.2">
      <c r="A10107" s="281" t="s">
        <v>25</v>
      </c>
      <c r="B10107" s="101" t="str">
        <f>IFERROR(VLOOKUP(COUNTIF($A$1:A10107,"ANALISIS DE PRECIOS"),Tabla_NumeroItem,2,FALSE),"")</f>
        <v/>
      </c>
      <c r="C10107" s="92" t="str">
        <f>IFERROR(VLOOKUP(B10107,Tabla_CyP,2,FALSE),"")</f>
        <v/>
      </c>
      <c r="D10107" s="97"/>
      <c r="E10107" s="98"/>
      <c r="F10107" s="96" t="s">
        <v>26</v>
      </c>
      <c r="G10107" s="283" t="str">
        <f>IFERROR(VLOOKUP(B10107,Tabla_CyP,4,FALSE),"")</f>
        <v/>
      </c>
    </row>
    <row r="10108" spans="1:123" ht="24" customHeight="1" x14ac:dyDescent="0.2">
      <c r="A10108" s="281"/>
      <c r="B10108" s="91"/>
      <c r="D10108" s="97"/>
      <c r="E10108" s="98"/>
      <c r="G10108" s="282"/>
    </row>
    <row r="10109" spans="1:123" ht="24" customHeight="1" x14ac:dyDescent="0.2">
      <c r="A10109" s="331" t="s">
        <v>507</v>
      </c>
      <c r="B10109" s="332"/>
      <c r="C10109" s="333" t="s">
        <v>0</v>
      </c>
      <c r="D10109" s="333" t="s">
        <v>27</v>
      </c>
      <c r="E10109" s="335" t="s">
        <v>28</v>
      </c>
      <c r="F10109" s="337" t="s">
        <v>29</v>
      </c>
      <c r="G10109" s="337" t="s">
        <v>30</v>
      </c>
    </row>
    <row r="10110" spans="1:123" s="97" customFormat="1" ht="24" customHeight="1" x14ac:dyDescent="0.2">
      <c r="A10110" s="102" t="s">
        <v>508</v>
      </c>
      <c r="B10110" s="102" t="s">
        <v>509</v>
      </c>
      <c r="C10110" s="334"/>
      <c r="D10110" s="334"/>
      <c r="E10110" s="336"/>
      <c r="F10110" s="338"/>
      <c r="G10110" s="338"/>
      <c r="H10110" s="230"/>
      <c r="I10110" s="230"/>
      <c r="J10110" s="230"/>
      <c r="K10110" s="230"/>
      <c r="L10110" s="230"/>
      <c r="M10110" s="230"/>
      <c r="N10110" s="230"/>
      <c r="O10110" s="230"/>
      <c r="P10110" s="230"/>
      <c r="Q10110" s="230"/>
      <c r="R10110" s="230"/>
      <c r="S10110" s="230"/>
      <c r="T10110" s="230"/>
      <c r="U10110" s="230"/>
      <c r="V10110" s="230"/>
      <c r="W10110" s="230"/>
      <c r="X10110" s="230"/>
      <c r="Y10110" s="230"/>
      <c r="Z10110" s="230"/>
      <c r="AA10110" s="230"/>
      <c r="AB10110" s="230"/>
      <c r="AC10110" s="230"/>
      <c r="AD10110" s="230"/>
      <c r="AE10110" s="230"/>
      <c r="AF10110" s="230"/>
      <c r="AG10110" s="230"/>
      <c r="AH10110" s="230"/>
      <c r="AI10110" s="230"/>
      <c r="AJ10110" s="230"/>
      <c r="AK10110" s="230"/>
      <c r="AL10110" s="230"/>
      <c r="AM10110" s="230"/>
      <c r="AN10110" s="230"/>
      <c r="AO10110" s="230"/>
      <c r="AP10110" s="230"/>
      <c r="AQ10110" s="230"/>
      <c r="AR10110" s="230"/>
      <c r="AS10110" s="230"/>
      <c r="AT10110" s="230"/>
      <c r="AU10110" s="230"/>
      <c r="AV10110" s="230"/>
      <c r="AW10110" s="230"/>
      <c r="AX10110" s="230"/>
      <c r="AY10110" s="230"/>
      <c r="AZ10110" s="230"/>
      <c r="BA10110" s="230"/>
      <c r="BB10110" s="230"/>
      <c r="BC10110" s="230"/>
      <c r="BD10110" s="230"/>
      <c r="BE10110" s="230"/>
      <c r="BF10110" s="230"/>
      <c r="BG10110" s="230"/>
      <c r="BH10110" s="230"/>
      <c r="BI10110" s="230"/>
      <c r="BJ10110" s="230"/>
      <c r="BK10110" s="230"/>
      <c r="BL10110" s="230"/>
      <c r="BM10110" s="230"/>
      <c r="BN10110" s="230"/>
      <c r="BO10110" s="230"/>
      <c r="BP10110" s="230"/>
      <c r="BQ10110" s="230"/>
      <c r="BR10110" s="230"/>
      <c r="BS10110" s="230"/>
      <c r="BT10110" s="230"/>
      <c r="BU10110" s="230"/>
      <c r="BV10110" s="230"/>
      <c r="BW10110" s="230"/>
      <c r="BX10110" s="230"/>
      <c r="BY10110" s="230"/>
      <c r="BZ10110" s="230"/>
      <c r="CA10110" s="230"/>
      <c r="CB10110" s="230"/>
      <c r="CC10110" s="230"/>
      <c r="CD10110" s="230"/>
      <c r="CE10110" s="230"/>
      <c r="CF10110" s="230"/>
      <c r="CG10110" s="230"/>
      <c r="CH10110" s="230"/>
      <c r="CI10110" s="230"/>
      <c r="CJ10110" s="230"/>
      <c r="CK10110" s="230"/>
      <c r="CL10110" s="230"/>
      <c r="CM10110" s="230"/>
      <c r="CN10110" s="230"/>
      <c r="CO10110" s="230"/>
      <c r="CP10110" s="230"/>
      <c r="CQ10110" s="230"/>
      <c r="CR10110" s="230"/>
      <c r="CS10110" s="230"/>
      <c r="CT10110" s="230"/>
      <c r="CU10110" s="230"/>
      <c r="CV10110" s="230"/>
      <c r="CW10110" s="230"/>
      <c r="CX10110" s="230"/>
      <c r="CY10110" s="230"/>
      <c r="CZ10110" s="230"/>
      <c r="DA10110" s="230"/>
      <c r="DB10110" s="230"/>
      <c r="DC10110" s="230"/>
      <c r="DD10110" s="230"/>
      <c r="DE10110" s="230"/>
      <c r="DF10110" s="230"/>
      <c r="DG10110" s="230"/>
      <c r="DH10110" s="230"/>
      <c r="DI10110" s="230"/>
      <c r="DJ10110" s="230"/>
      <c r="DK10110" s="230"/>
      <c r="DL10110" s="230"/>
      <c r="DM10110" s="230"/>
      <c r="DN10110" s="230"/>
      <c r="DO10110" s="230"/>
      <c r="DP10110" s="230"/>
      <c r="DQ10110" s="230"/>
      <c r="DR10110" s="230"/>
      <c r="DS10110" s="230"/>
    </row>
    <row r="10111" spans="1:123" ht="24" customHeight="1" x14ac:dyDescent="0.2">
      <c r="A10111" s="284"/>
      <c r="B10111" s="103"/>
      <c r="C10111" s="143" t="s">
        <v>604</v>
      </c>
      <c r="D10111" s="104"/>
      <c r="E10111" s="105"/>
      <c r="F10111" s="106"/>
      <c r="G10111" s="285"/>
    </row>
    <row r="10112" spans="1:123" s="229" customFormat="1" ht="24" customHeight="1" x14ac:dyDescent="0.2">
      <c r="A10112" s="224" t="str">
        <f t="shared" ref="A10112:A10125" si="3031">IFERROR(VLOOKUP(C10112,Tabla_Insumos,4,FALSE),"")</f>
        <v/>
      </c>
      <c r="B10112" s="222" t="str">
        <f>IFERROR(VLOOKUP(C10112,Tabla_Insumos,5,FALSE),"")</f>
        <v/>
      </c>
      <c r="C10112" s="223"/>
      <c r="D10112" s="224" t="str">
        <f t="shared" ref="D10112:D10125" si="3032">IFERROR(VLOOKUP(C10112,Tabla_Insumos,2,FALSE),"")</f>
        <v/>
      </c>
      <c r="E10112" s="225"/>
      <c r="F10112" s="226">
        <f t="shared" ref="F10112:F10125" si="3033">IFERROR(VLOOKUP(C10112,Tabla_Insumos,3,FALSE),0)</f>
        <v>0</v>
      </c>
      <c r="G10112" s="286">
        <f>ROUND(E10112*F10112,2)</f>
        <v>0</v>
      </c>
    </row>
    <row r="10113" spans="1:7" s="229" customFormat="1" ht="24" customHeight="1" x14ac:dyDescent="0.2">
      <c r="A10113" s="224" t="str">
        <f t="shared" si="3031"/>
        <v/>
      </c>
      <c r="B10113" s="222" t="str">
        <f t="shared" ref="B10113:B10125" si="3034">IFERROR(VLOOKUP(C10113,Tabla_Insumos,5,FALSE),"")</f>
        <v/>
      </c>
      <c r="C10113" s="223"/>
      <c r="D10113" s="224" t="str">
        <f t="shared" si="3032"/>
        <v/>
      </c>
      <c r="E10113" s="225"/>
      <c r="F10113" s="226">
        <f t="shared" si="3033"/>
        <v>0</v>
      </c>
      <c r="G10113" s="286">
        <f t="shared" ref="G10113:G10125" si="3035">ROUND(E10113*F10113,2)</f>
        <v>0</v>
      </c>
    </row>
    <row r="10114" spans="1:7" s="229" customFormat="1" ht="24" customHeight="1" x14ac:dyDescent="0.2">
      <c r="A10114" s="224" t="str">
        <f t="shared" si="3031"/>
        <v/>
      </c>
      <c r="B10114" s="222" t="str">
        <f t="shared" si="3034"/>
        <v/>
      </c>
      <c r="C10114" s="223"/>
      <c r="D10114" s="224" t="str">
        <f t="shared" si="3032"/>
        <v/>
      </c>
      <c r="E10114" s="225"/>
      <c r="F10114" s="226">
        <f t="shared" si="3033"/>
        <v>0</v>
      </c>
      <c r="G10114" s="286">
        <f t="shared" si="3035"/>
        <v>0</v>
      </c>
    </row>
    <row r="10115" spans="1:7" s="229" customFormat="1" ht="24" customHeight="1" x14ac:dyDescent="0.2">
      <c r="A10115" s="224" t="str">
        <f t="shared" si="3031"/>
        <v/>
      </c>
      <c r="B10115" s="222" t="str">
        <f t="shared" si="3034"/>
        <v/>
      </c>
      <c r="C10115" s="223"/>
      <c r="D10115" s="224" t="str">
        <f t="shared" si="3032"/>
        <v/>
      </c>
      <c r="E10115" s="225"/>
      <c r="F10115" s="226">
        <f t="shared" si="3033"/>
        <v>0</v>
      </c>
      <c r="G10115" s="286">
        <f t="shared" si="3035"/>
        <v>0</v>
      </c>
    </row>
    <row r="10116" spans="1:7" s="229" customFormat="1" ht="24" customHeight="1" x14ac:dyDescent="0.2">
      <c r="A10116" s="224" t="str">
        <f t="shared" si="3031"/>
        <v/>
      </c>
      <c r="B10116" s="222" t="str">
        <f t="shared" si="3034"/>
        <v/>
      </c>
      <c r="C10116" s="223"/>
      <c r="D10116" s="224" t="str">
        <f t="shared" si="3032"/>
        <v/>
      </c>
      <c r="E10116" s="225"/>
      <c r="F10116" s="226">
        <f t="shared" si="3033"/>
        <v>0</v>
      </c>
      <c r="G10116" s="286">
        <f t="shared" si="3035"/>
        <v>0</v>
      </c>
    </row>
    <row r="10117" spans="1:7" s="229" customFormat="1" ht="24" customHeight="1" x14ac:dyDescent="0.2">
      <c r="A10117" s="224" t="str">
        <f t="shared" si="3031"/>
        <v/>
      </c>
      <c r="B10117" s="222" t="str">
        <f t="shared" si="3034"/>
        <v/>
      </c>
      <c r="C10117" s="223"/>
      <c r="D10117" s="224" t="str">
        <f t="shared" si="3032"/>
        <v/>
      </c>
      <c r="E10117" s="225"/>
      <c r="F10117" s="226">
        <f t="shared" si="3033"/>
        <v>0</v>
      </c>
      <c r="G10117" s="286">
        <f t="shared" si="3035"/>
        <v>0</v>
      </c>
    </row>
    <row r="10118" spans="1:7" s="229" customFormat="1" ht="24" customHeight="1" x14ac:dyDescent="0.2">
      <c r="A10118" s="224" t="str">
        <f t="shared" si="3031"/>
        <v/>
      </c>
      <c r="B10118" s="222" t="str">
        <f t="shared" si="3034"/>
        <v/>
      </c>
      <c r="C10118" s="223"/>
      <c r="D10118" s="224" t="str">
        <f t="shared" si="3032"/>
        <v/>
      </c>
      <c r="E10118" s="225"/>
      <c r="F10118" s="226">
        <f t="shared" si="3033"/>
        <v>0</v>
      </c>
      <c r="G10118" s="286">
        <f t="shared" si="3035"/>
        <v>0</v>
      </c>
    </row>
    <row r="10119" spans="1:7" s="229" customFormat="1" ht="24" customHeight="1" x14ac:dyDescent="0.2">
      <c r="A10119" s="224" t="str">
        <f t="shared" si="3031"/>
        <v/>
      </c>
      <c r="B10119" s="222" t="str">
        <f t="shared" si="3034"/>
        <v/>
      </c>
      <c r="C10119" s="223"/>
      <c r="D10119" s="224" t="str">
        <f t="shared" si="3032"/>
        <v/>
      </c>
      <c r="E10119" s="225"/>
      <c r="F10119" s="226">
        <f t="shared" si="3033"/>
        <v>0</v>
      </c>
      <c r="G10119" s="286">
        <f t="shared" si="3035"/>
        <v>0</v>
      </c>
    </row>
    <row r="10120" spans="1:7" s="229" customFormat="1" ht="24" customHeight="1" x14ac:dyDescent="0.2">
      <c r="A10120" s="224" t="str">
        <f t="shared" si="3031"/>
        <v/>
      </c>
      <c r="B10120" s="222" t="str">
        <f t="shared" si="3034"/>
        <v/>
      </c>
      <c r="C10120" s="223"/>
      <c r="D10120" s="224" t="str">
        <f t="shared" si="3032"/>
        <v/>
      </c>
      <c r="E10120" s="225"/>
      <c r="F10120" s="226">
        <f t="shared" si="3033"/>
        <v>0</v>
      </c>
      <c r="G10120" s="286">
        <f t="shared" si="3035"/>
        <v>0</v>
      </c>
    </row>
    <row r="10121" spans="1:7" s="229" customFormat="1" ht="24" customHeight="1" x14ac:dyDescent="0.2">
      <c r="A10121" s="224" t="str">
        <f t="shared" si="3031"/>
        <v/>
      </c>
      <c r="B10121" s="222" t="str">
        <f t="shared" si="3034"/>
        <v/>
      </c>
      <c r="C10121" s="223"/>
      <c r="D10121" s="224" t="str">
        <f t="shared" si="3032"/>
        <v/>
      </c>
      <c r="E10121" s="225"/>
      <c r="F10121" s="226">
        <f t="shared" si="3033"/>
        <v>0</v>
      </c>
      <c r="G10121" s="286">
        <f t="shared" si="3035"/>
        <v>0</v>
      </c>
    </row>
    <row r="10122" spans="1:7" s="229" customFormat="1" ht="24" customHeight="1" x14ac:dyDescent="0.2">
      <c r="A10122" s="224" t="str">
        <f t="shared" si="3031"/>
        <v/>
      </c>
      <c r="B10122" s="222" t="str">
        <f t="shared" si="3034"/>
        <v/>
      </c>
      <c r="C10122" s="223"/>
      <c r="D10122" s="224" t="str">
        <f t="shared" si="3032"/>
        <v/>
      </c>
      <c r="E10122" s="225"/>
      <c r="F10122" s="226">
        <f t="shared" si="3033"/>
        <v>0</v>
      </c>
      <c r="G10122" s="286">
        <f t="shared" si="3035"/>
        <v>0</v>
      </c>
    </row>
    <row r="10123" spans="1:7" s="229" customFormat="1" ht="24" customHeight="1" x14ac:dyDescent="0.2">
      <c r="A10123" s="224" t="str">
        <f t="shared" si="3031"/>
        <v/>
      </c>
      <c r="B10123" s="222" t="str">
        <f t="shared" si="3034"/>
        <v/>
      </c>
      <c r="C10123" s="223"/>
      <c r="D10123" s="224" t="str">
        <f t="shared" si="3032"/>
        <v/>
      </c>
      <c r="E10123" s="225"/>
      <c r="F10123" s="226">
        <f t="shared" si="3033"/>
        <v>0</v>
      </c>
      <c r="G10123" s="286">
        <f t="shared" si="3035"/>
        <v>0</v>
      </c>
    </row>
    <row r="10124" spans="1:7" s="229" customFormat="1" ht="24" customHeight="1" x14ac:dyDescent="0.2">
      <c r="A10124" s="224" t="str">
        <f t="shared" si="3031"/>
        <v/>
      </c>
      <c r="B10124" s="222" t="str">
        <f t="shared" si="3034"/>
        <v/>
      </c>
      <c r="C10124" s="223"/>
      <c r="D10124" s="224" t="str">
        <f t="shared" si="3032"/>
        <v/>
      </c>
      <c r="E10124" s="225"/>
      <c r="F10124" s="226">
        <f t="shared" si="3033"/>
        <v>0</v>
      </c>
      <c r="G10124" s="286">
        <f t="shared" si="3035"/>
        <v>0</v>
      </c>
    </row>
    <row r="10125" spans="1:7" s="229" customFormat="1" ht="24" customHeight="1" x14ac:dyDescent="0.2">
      <c r="A10125" s="224" t="str">
        <f t="shared" si="3031"/>
        <v/>
      </c>
      <c r="B10125" s="222" t="str">
        <f t="shared" si="3034"/>
        <v/>
      </c>
      <c r="C10125" s="223"/>
      <c r="D10125" s="224" t="str">
        <f t="shared" si="3032"/>
        <v/>
      </c>
      <c r="E10125" s="225"/>
      <c r="F10125" s="227">
        <f t="shared" si="3033"/>
        <v>0</v>
      </c>
      <c r="G10125" s="286">
        <f t="shared" si="3035"/>
        <v>0</v>
      </c>
    </row>
    <row r="10126" spans="1:7" ht="24" customHeight="1" x14ac:dyDescent="0.2">
      <c r="A10126" s="287"/>
      <c r="D10126" s="97"/>
      <c r="E10126" s="98"/>
      <c r="F10126" s="273" t="s">
        <v>31</v>
      </c>
      <c r="G10126" s="288">
        <f>SUBTOTAL(9,G10112:G10125)</f>
        <v>0</v>
      </c>
    </row>
    <row r="10127" spans="1:7" ht="24" customHeight="1" x14ac:dyDescent="0.2">
      <c r="A10127" s="287"/>
      <c r="C10127" s="107" t="s">
        <v>605</v>
      </c>
      <c r="D10127" s="97"/>
      <c r="E10127" s="98"/>
      <c r="G10127" s="289"/>
    </row>
    <row r="10128" spans="1:7" s="229" customFormat="1" ht="24" customHeight="1" x14ac:dyDescent="0.2">
      <c r="A10128" s="224" t="str">
        <f t="shared" ref="A10128:A10135" si="3036">IFERROR(VLOOKUP(C10128,Tabla_Insumos,4,FALSE),"")</f>
        <v/>
      </c>
      <c r="B10128" s="222">
        <f t="shared" ref="B10128:B10135" si="3037">IFERROR(VLOOKUP(A10128,Tabla_Indices,5,FALSE),"")</f>
        <v>0</v>
      </c>
      <c r="C10128" s="223"/>
      <c r="D10128" s="224" t="str">
        <f t="shared" ref="D10128:D10135" si="3038">IFERROR(VLOOKUP(C10128,Tabla_Insumos,2,FALSE),"")</f>
        <v/>
      </c>
      <c r="E10128" s="225"/>
      <c r="F10128" s="228">
        <f t="shared" ref="F10128:F10135" si="3039">IFERROR(VLOOKUP(C10128,Tabla_Insumos,3,FALSE),0)</f>
        <v>0</v>
      </c>
      <c r="G10128" s="286">
        <f>ROUND(E10128*F10128,2)</f>
        <v>0</v>
      </c>
    </row>
    <row r="10129" spans="1:7" s="229" customFormat="1" ht="24" customHeight="1" x14ac:dyDescent="0.2">
      <c r="A10129" s="224" t="str">
        <f t="shared" si="3036"/>
        <v/>
      </c>
      <c r="B10129" s="222">
        <f t="shared" si="3037"/>
        <v>0</v>
      </c>
      <c r="C10129" s="223"/>
      <c r="D10129" s="224" t="str">
        <f t="shared" si="3038"/>
        <v/>
      </c>
      <c r="E10129" s="225"/>
      <c r="F10129" s="228">
        <f t="shared" si="3039"/>
        <v>0</v>
      </c>
      <c r="G10129" s="286">
        <f>ROUND(E10129*F10129,2)</f>
        <v>0</v>
      </c>
    </row>
    <row r="10130" spans="1:7" s="229" customFormat="1" ht="24" customHeight="1" x14ac:dyDescent="0.2">
      <c r="A10130" s="224" t="str">
        <f t="shared" si="3036"/>
        <v/>
      </c>
      <c r="B10130" s="222">
        <f t="shared" si="3037"/>
        <v>0</v>
      </c>
      <c r="C10130" s="223"/>
      <c r="D10130" s="224" t="str">
        <f t="shared" si="3038"/>
        <v/>
      </c>
      <c r="E10130" s="225"/>
      <c r="F10130" s="228">
        <f t="shared" si="3039"/>
        <v>0</v>
      </c>
      <c r="G10130" s="286">
        <f t="shared" ref="G10130:G10135" si="3040">ROUND(E10130*F10130,2)</f>
        <v>0</v>
      </c>
    </row>
    <row r="10131" spans="1:7" s="229" customFormat="1" ht="24" customHeight="1" x14ac:dyDescent="0.2">
      <c r="A10131" s="224" t="str">
        <f t="shared" si="3036"/>
        <v/>
      </c>
      <c r="B10131" s="222">
        <f t="shared" si="3037"/>
        <v>0</v>
      </c>
      <c r="C10131" s="223"/>
      <c r="D10131" s="224" t="str">
        <f t="shared" si="3038"/>
        <v/>
      </c>
      <c r="E10131" s="225"/>
      <c r="F10131" s="228">
        <f t="shared" si="3039"/>
        <v>0</v>
      </c>
      <c r="G10131" s="286">
        <f t="shared" si="3040"/>
        <v>0</v>
      </c>
    </row>
    <row r="10132" spans="1:7" s="229" customFormat="1" ht="24" customHeight="1" x14ac:dyDescent="0.2">
      <c r="A10132" s="224" t="str">
        <f t="shared" si="3036"/>
        <v/>
      </c>
      <c r="B10132" s="222">
        <f t="shared" si="3037"/>
        <v>0</v>
      </c>
      <c r="C10132" s="223"/>
      <c r="D10132" s="224" t="str">
        <f t="shared" si="3038"/>
        <v/>
      </c>
      <c r="E10132" s="225"/>
      <c r="F10132" s="226">
        <f t="shared" si="3039"/>
        <v>0</v>
      </c>
      <c r="G10132" s="286">
        <f t="shared" si="3040"/>
        <v>0</v>
      </c>
    </row>
    <row r="10133" spans="1:7" s="229" customFormat="1" ht="24" customHeight="1" x14ac:dyDescent="0.2">
      <c r="A10133" s="224" t="str">
        <f t="shared" si="3036"/>
        <v/>
      </c>
      <c r="B10133" s="222">
        <f t="shared" si="3037"/>
        <v>0</v>
      </c>
      <c r="C10133" s="223"/>
      <c r="D10133" s="224" t="str">
        <f t="shared" si="3038"/>
        <v/>
      </c>
      <c r="E10133" s="225"/>
      <c r="F10133" s="226">
        <f t="shared" si="3039"/>
        <v>0</v>
      </c>
      <c r="G10133" s="286">
        <f t="shared" si="3040"/>
        <v>0</v>
      </c>
    </row>
    <row r="10134" spans="1:7" s="229" customFormat="1" ht="24" customHeight="1" x14ac:dyDescent="0.2">
      <c r="A10134" s="224" t="str">
        <f t="shared" si="3036"/>
        <v/>
      </c>
      <c r="B10134" s="222">
        <f t="shared" si="3037"/>
        <v>0</v>
      </c>
      <c r="C10134" s="223"/>
      <c r="D10134" s="224" t="str">
        <f t="shared" si="3038"/>
        <v/>
      </c>
      <c r="E10134" s="225"/>
      <c r="F10134" s="226">
        <f t="shared" si="3039"/>
        <v>0</v>
      </c>
      <c r="G10134" s="286">
        <f t="shared" si="3040"/>
        <v>0</v>
      </c>
    </row>
    <row r="10135" spans="1:7" s="229" customFormat="1" ht="24" customHeight="1" x14ac:dyDescent="0.2">
      <c r="A10135" s="224" t="str">
        <f t="shared" si="3036"/>
        <v/>
      </c>
      <c r="B10135" s="222">
        <f t="shared" si="3037"/>
        <v>0</v>
      </c>
      <c r="C10135" s="223"/>
      <c r="D10135" s="224" t="str">
        <f t="shared" si="3038"/>
        <v/>
      </c>
      <c r="E10135" s="225"/>
      <c r="F10135" s="226">
        <f t="shared" si="3039"/>
        <v>0</v>
      </c>
      <c r="G10135" s="286">
        <f t="shared" si="3040"/>
        <v>0</v>
      </c>
    </row>
    <row r="10136" spans="1:7" ht="24" customHeight="1" x14ac:dyDescent="0.2">
      <c r="A10136" s="287"/>
      <c r="D10136" s="97"/>
      <c r="E10136" s="98"/>
      <c r="F10136" s="273" t="s">
        <v>32</v>
      </c>
      <c r="G10136" s="288">
        <f>SUBTOTAL(9,G10128:G10135)</f>
        <v>0</v>
      </c>
    </row>
    <row r="10137" spans="1:7" ht="24" customHeight="1" x14ac:dyDescent="0.2">
      <c r="A10137" s="287"/>
      <c r="C10137" s="107" t="s">
        <v>606</v>
      </c>
      <c r="D10137" s="97"/>
      <c r="E10137" s="98"/>
      <c r="G10137" s="289"/>
    </row>
    <row r="10138" spans="1:7" s="229" customFormat="1" ht="24" customHeight="1" x14ac:dyDescent="0.2">
      <c r="A10138" s="224" t="str">
        <f t="shared" ref="A10138:A10146" si="3041">IFERROR(VLOOKUP(C10138,Tabla_Insumos,4,FALSE),"")</f>
        <v/>
      </c>
      <c r="B10138" s="222" t="str">
        <f t="shared" ref="B10138:B10146" si="3042">IFERROR(VLOOKUP(C10138,Tabla_Insumos,5,FALSE),"")</f>
        <v/>
      </c>
      <c r="C10138" s="223"/>
      <c r="D10138" s="224" t="str">
        <f t="shared" ref="D10138:D10146" si="3043">IFERROR(VLOOKUP(C10138,Tabla_Insumos,2,FALSE),"")</f>
        <v/>
      </c>
      <c r="E10138" s="225"/>
      <c r="F10138" s="226">
        <f t="shared" ref="F10138:F10146" si="3044">IFERROR(VLOOKUP(C10138,Tabla_Insumos,3,FALSE),0)</f>
        <v>0</v>
      </c>
      <c r="G10138" s="286">
        <f t="shared" ref="G10138:G10146" si="3045">ROUND(E10138*F10138,2)</f>
        <v>0</v>
      </c>
    </row>
    <row r="10139" spans="1:7" s="229" customFormat="1" ht="24" customHeight="1" x14ac:dyDescent="0.2">
      <c r="A10139" s="224" t="str">
        <f t="shared" si="3041"/>
        <v/>
      </c>
      <c r="B10139" s="222" t="str">
        <f t="shared" si="3042"/>
        <v/>
      </c>
      <c r="C10139" s="223"/>
      <c r="D10139" s="224" t="str">
        <f t="shared" si="3043"/>
        <v/>
      </c>
      <c r="E10139" s="225"/>
      <c r="F10139" s="226">
        <f t="shared" si="3044"/>
        <v>0</v>
      </c>
      <c r="G10139" s="286">
        <f t="shared" si="3045"/>
        <v>0</v>
      </c>
    </row>
    <row r="10140" spans="1:7" s="229" customFormat="1" ht="24" customHeight="1" x14ac:dyDescent="0.2">
      <c r="A10140" s="224" t="str">
        <f t="shared" si="3041"/>
        <v/>
      </c>
      <c r="B10140" s="222" t="str">
        <f t="shared" si="3042"/>
        <v/>
      </c>
      <c r="C10140" s="223"/>
      <c r="D10140" s="224" t="str">
        <f t="shared" si="3043"/>
        <v/>
      </c>
      <c r="E10140" s="225"/>
      <c r="F10140" s="226">
        <f t="shared" si="3044"/>
        <v>0</v>
      </c>
      <c r="G10140" s="286">
        <f t="shared" si="3045"/>
        <v>0</v>
      </c>
    </row>
    <row r="10141" spans="1:7" s="229" customFormat="1" ht="24" customHeight="1" x14ac:dyDescent="0.2">
      <c r="A10141" s="224" t="str">
        <f t="shared" si="3041"/>
        <v/>
      </c>
      <c r="B10141" s="222" t="str">
        <f t="shared" si="3042"/>
        <v/>
      </c>
      <c r="C10141" s="223"/>
      <c r="D10141" s="224" t="str">
        <f t="shared" si="3043"/>
        <v/>
      </c>
      <c r="E10141" s="225"/>
      <c r="F10141" s="226">
        <f t="shared" si="3044"/>
        <v>0</v>
      </c>
      <c r="G10141" s="286">
        <f t="shared" si="3045"/>
        <v>0</v>
      </c>
    </row>
    <row r="10142" spans="1:7" s="229" customFormat="1" ht="24" customHeight="1" x14ac:dyDescent="0.2">
      <c r="A10142" s="224" t="str">
        <f t="shared" si="3041"/>
        <v/>
      </c>
      <c r="B10142" s="222" t="str">
        <f t="shared" si="3042"/>
        <v/>
      </c>
      <c r="C10142" s="223"/>
      <c r="D10142" s="224" t="str">
        <f t="shared" si="3043"/>
        <v/>
      </c>
      <c r="E10142" s="225"/>
      <c r="F10142" s="226">
        <f t="shared" si="3044"/>
        <v>0</v>
      </c>
      <c r="G10142" s="286">
        <f t="shared" si="3045"/>
        <v>0</v>
      </c>
    </row>
    <row r="10143" spans="1:7" s="229" customFormat="1" ht="24" customHeight="1" x14ac:dyDescent="0.2">
      <c r="A10143" s="224" t="str">
        <f t="shared" si="3041"/>
        <v/>
      </c>
      <c r="B10143" s="222" t="str">
        <f t="shared" si="3042"/>
        <v/>
      </c>
      <c r="C10143" s="223"/>
      <c r="D10143" s="224" t="str">
        <f t="shared" si="3043"/>
        <v/>
      </c>
      <c r="E10143" s="225"/>
      <c r="F10143" s="226">
        <f t="shared" si="3044"/>
        <v>0</v>
      </c>
      <c r="G10143" s="286">
        <f t="shared" si="3045"/>
        <v>0</v>
      </c>
    </row>
    <row r="10144" spans="1:7" s="229" customFormat="1" ht="24" customHeight="1" x14ac:dyDescent="0.2">
      <c r="A10144" s="224" t="str">
        <f t="shared" si="3041"/>
        <v/>
      </c>
      <c r="B10144" s="222" t="str">
        <f t="shared" si="3042"/>
        <v/>
      </c>
      <c r="C10144" s="223"/>
      <c r="D10144" s="224" t="str">
        <f t="shared" si="3043"/>
        <v/>
      </c>
      <c r="E10144" s="225"/>
      <c r="F10144" s="226">
        <f t="shared" si="3044"/>
        <v>0</v>
      </c>
      <c r="G10144" s="286">
        <f t="shared" si="3045"/>
        <v>0</v>
      </c>
    </row>
    <row r="10145" spans="1:123" s="229" customFormat="1" ht="24" customHeight="1" x14ac:dyDescent="0.2">
      <c r="A10145" s="224" t="str">
        <f t="shared" si="3041"/>
        <v/>
      </c>
      <c r="B10145" s="222" t="str">
        <f t="shared" si="3042"/>
        <v/>
      </c>
      <c r="C10145" s="223"/>
      <c r="D10145" s="224" t="str">
        <f t="shared" si="3043"/>
        <v/>
      </c>
      <c r="E10145" s="225"/>
      <c r="F10145" s="226">
        <f t="shared" si="3044"/>
        <v>0</v>
      </c>
      <c r="G10145" s="286">
        <f t="shared" si="3045"/>
        <v>0</v>
      </c>
    </row>
    <row r="10146" spans="1:123" s="229" customFormat="1" ht="24" customHeight="1" x14ac:dyDescent="0.2">
      <c r="A10146" s="224" t="str">
        <f t="shared" si="3041"/>
        <v/>
      </c>
      <c r="B10146" s="222" t="str">
        <f t="shared" si="3042"/>
        <v/>
      </c>
      <c r="C10146" s="223"/>
      <c r="D10146" s="224" t="str">
        <f t="shared" si="3043"/>
        <v/>
      </c>
      <c r="E10146" s="225"/>
      <c r="F10146" s="226">
        <f t="shared" si="3044"/>
        <v>0</v>
      </c>
      <c r="G10146" s="286">
        <f t="shared" si="3045"/>
        <v>0</v>
      </c>
    </row>
    <row r="10147" spans="1:123" ht="24" customHeight="1" x14ac:dyDescent="0.2">
      <c r="A10147" s="290"/>
      <c r="B10147" s="97"/>
      <c r="D10147" s="97"/>
      <c r="E10147" s="98"/>
      <c r="F10147" s="273" t="s">
        <v>33</v>
      </c>
      <c r="G10147" s="288">
        <f>SUBTOTAL(9,G10138:G10146)</f>
        <v>0</v>
      </c>
    </row>
    <row r="10148" spans="1:123" ht="24" customHeight="1" x14ac:dyDescent="0.2">
      <c r="A10148" s="291"/>
      <c r="B10148" s="97"/>
      <c r="D10148" s="97"/>
      <c r="E10148" s="98"/>
      <c r="G10148" s="289"/>
    </row>
    <row r="10149" spans="1:123" ht="24" customHeight="1" x14ac:dyDescent="0.2">
      <c r="A10149" s="292" t="str">
        <f>B10107</f>
        <v/>
      </c>
      <c r="B10149" s="293" t="str">
        <f>C10107</f>
        <v/>
      </c>
      <c r="C10149" s="104"/>
      <c r="D10149" s="104" t="s">
        <v>34</v>
      </c>
      <c r="E10149" s="105"/>
      <c r="F10149" s="295" t="s">
        <v>35</v>
      </c>
      <c r="G10149" s="294">
        <f>SUBTOTAL(9,G10112:G10148)</f>
        <v>0</v>
      </c>
    </row>
    <row r="10151" spans="1:123" ht="24" customHeight="1" x14ac:dyDescent="0.2">
      <c r="A10151" s="274" t="s">
        <v>37</v>
      </c>
      <c r="B10151" s="275"/>
      <c r="C10151" s="275"/>
      <c r="D10151" s="275"/>
      <c r="E10151" s="275"/>
      <c r="F10151" s="275"/>
      <c r="G10151" s="276"/>
    </row>
    <row r="10152" spans="1:123" ht="24" customHeight="1" x14ac:dyDescent="0.2">
      <c r="A10152" s="277" t="s">
        <v>602</v>
      </c>
      <c r="B10152" s="93" t="str">
        <f>Comitente</f>
        <v>DIRECCION PROVINCIAL DE ESPACIOS VERDES</v>
      </c>
      <c r="C10152" s="89"/>
      <c r="D10152" s="94"/>
      <c r="E10152" s="94"/>
      <c r="F10152" s="95"/>
      <c r="G10152" s="278"/>
    </row>
    <row r="10153" spans="1:123" ht="24" customHeight="1" x14ac:dyDescent="0.2">
      <c r="A10153" s="277" t="s">
        <v>603</v>
      </c>
      <c r="B10153" s="93">
        <f>Contratista</f>
        <v>0</v>
      </c>
      <c r="C10153" s="90"/>
      <c r="D10153" s="90"/>
      <c r="E10153" s="90"/>
      <c r="F10153" s="96"/>
      <c r="G10153" s="279"/>
    </row>
    <row r="10154" spans="1:123" ht="24" customHeight="1" x14ac:dyDescent="0.2">
      <c r="A10154" s="277" t="s">
        <v>24</v>
      </c>
      <c r="B10154" s="93" t="str">
        <f>Obra</f>
        <v>MANTENIMIENTO DEL ÁREA VERDE Y SISITEMA DE RIEGO DEL 
PARQUE BELGRANO E INFINITO POR DESCUBRIR - RENGLON 3</v>
      </c>
      <c r="C10154" s="90"/>
      <c r="D10154" s="90"/>
      <c r="E10154" s="90"/>
      <c r="F10154" s="96" t="s">
        <v>38</v>
      </c>
      <c r="G10154" s="280">
        <f>Fecha_Base</f>
        <v>44908</v>
      </c>
    </row>
    <row r="10155" spans="1:123" ht="24" customHeight="1" x14ac:dyDescent="0.2">
      <c r="A10155" s="281" t="s">
        <v>601</v>
      </c>
      <c r="B10155" s="91" t="str">
        <f>Ubicación</f>
        <v>CAPITAL</v>
      </c>
      <c r="C10155" s="91"/>
      <c r="D10155" s="97"/>
      <c r="E10155" s="98"/>
      <c r="G10155" s="282"/>
    </row>
    <row r="10156" spans="1:123" ht="24" customHeight="1" x14ac:dyDescent="0.2">
      <c r="A10156" s="281" t="s">
        <v>39</v>
      </c>
      <c r="B10156" s="100" t="str">
        <f>IFERROR(VALUE(LEFT(B10157,FIND(".",B10157)-1)),"")</f>
        <v/>
      </c>
      <c r="C10156" s="92" t="str">
        <f>IFERROR(VLOOKUP(B10156,Tabla_CyP,2,FALSE),"")</f>
        <v/>
      </c>
      <c r="E10156" s="98"/>
      <c r="G10156" s="282"/>
    </row>
    <row r="10157" spans="1:123" ht="24" customHeight="1" x14ac:dyDescent="0.2">
      <c r="A10157" s="281" t="s">
        <v>25</v>
      </c>
      <c r="B10157" s="101" t="str">
        <f>IFERROR(VLOOKUP(COUNTIF($A$1:A10157,"ANALISIS DE PRECIOS"),Tabla_NumeroItem,2,FALSE),"")</f>
        <v/>
      </c>
      <c r="C10157" s="92" t="str">
        <f>IFERROR(VLOOKUP(B10157,Tabla_CyP,2,FALSE),"")</f>
        <v/>
      </c>
      <c r="D10157" s="97"/>
      <c r="E10157" s="98"/>
      <c r="F10157" s="96" t="s">
        <v>26</v>
      </c>
      <c r="G10157" s="283" t="str">
        <f>IFERROR(VLOOKUP(B10157,Tabla_CyP,4,FALSE),"")</f>
        <v/>
      </c>
    </row>
    <row r="10158" spans="1:123" ht="24" customHeight="1" x14ac:dyDescent="0.2">
      <c r="A10158" s="281"/>
      <c r="B10158" s="91"/>
      <c r="D10158" s="97"/>
      <c r="E10158" s="98"/>
      <c r="G10158" s="282"/>
    </row>
    <row r="10159" spans="1:123" ht="24" customHeight="1" x14ac:dyDescent="0.2">
      <c r="A10159" s="331" t="s">
        <v>507</v>
      </c>
      <c r="B10159" s="332"/>
      <c r="C10159" s="333" t="s">
        <v>0</v>
      </c>
      <c r="D10159" s="333" t="s">
        <v>27</v>
      </c>
      <c r="E10159" s="335" t="s">
        <v>28</v>
      </c>
      <c r="F10159" s="337" t="s">
        <v>29</v>
      </c>
      <c r="G10159" s="337" t="s">
        <v>30</v>
      </c>
    </row>
    <row r="10160" spans="1:123" s="97" customFormat="1" ht="24" customHeight="1" x14ac:dyDescent="0.2">
      <c r="A10160" s="102" t="s">
        <v>508</v>
      </c>
      <c r="B10160" s="102" t="s">
        <v>509</v>
      </c>
      <c r="C10160" s="334"/>
      <c r="D10160" s="334"/>
      <c r="E10160" s="336"/>
      <c r="F10160" s="338"/>
      <c r="G10160" s="338"/>
      <c r="H10160" s="230"/>
      <c r="I10160" s="230"/>
      <c r="J10160" s="230"/>
      <c r="K10160" s="230"/>
      <c r="L10160" s="230"/>
      <c r="M10160" s="230"/>
      <c r="N10160" s="230"/>
      <c r="O10160" s="230"/>
      <c r="P10160" s="230"/>
      <c r="Q10160" s="230"/>
      <c r="R10160" s="230"/>
      <c r="S10160" s="230"/>
      <c r="T10160" s="230"/>
      <c r="U10160" s="230"/>
      <c r="V10160" s="230"/>
      <c r="W10160" s="230"/>
      <c r="X10160" s="230"/>
      <c r="Y10160" s="230"/>
      <c r="Z10160" s="230"/>
      <c r="AA10160" s="230"/>
      <c r="AB10160" s="230"/>
      <c r="AC10160" s="230"/>
      <c r="AD10160" s="230"/>
      <c r="AE10160" s="230"/>
      <c r="AF10160" s="230"/>
      <c r="AG10160" s="230"/>
      <c r="AH10160" s="230"/>
      <c r="AI10160" s="230"/>
      <c r="AJ10160" s="230"/>
      <c r="AK10160" s="230"/>
      <c r="AL10160" s="230"/>
      <c r="AM10160" s="230"/>
      <c r="AN10160" s="230"/>
      <c r="AO10160" s="230"/>
      <c r="AP10160" s="230"/>
      <c r="AQ10160" s="230"/>
      <c r="AR10160" s="230"/>
      <c r="AS10160" s="230"/>
      <c r="AT10160" s="230"/>
      <c r="AU10160" s="230"/>
      <c r="AV10160" s="230"/>
      <c r="AW10160" s="230"/>
      <c r="AX10160" s="230"/>
      <c r="AY10160" s="230"/>
      <c r="AZ10160" s="230"/>
      <c r="BA10160" s="230"/>
      <c r="BB10160" s="230"/>
      <c r="BC10160" s="230"/>
      <c r="BD10160" s="230"/>
      <c r="BE10160" s="230"/>
      <c r="BF10160" s="230"/>
      <c r="BG10160" s="230"/>
      <c r="BH10160" s="230"/>
      <c r="BI10160" s="230"/>
      <c r="BJ10160" s="230"/>
      <c r="BK10160" s="230"/>
      <c r="BL10160" s="230"/>
      <c r="BM10160" s="230"/>
      <c r="BN10160" s="230"/>
      <c r="BO10160" s="230"/>
      <c r="BP10160" s="230"/>
      <c r="BQ10160" s="230"/>
      <c r="BR10160" s="230"/>
      <c r="BS10160" s="230"/>
      <c r="BT10160" s="230"/>
      <c r="BU10160" s="230"/>
      <c r="BV10160" s="230"/>
      <c r="BW10160" s="230"/>
      <c r="BX10160" s="230"/>
      <c r="BY10160" s="230"/>
      <c r="BZ10160" s="230"/>
      <c r="CA10160" s="230"/>
      <c r="CB10160" s="230"/>
      <c r="CC10160" s="230"/>
      <c r="CD10160" s="230"/>
      <c r="CE10160" s="230"/>
      <c r="CF10160" s="230"/>
      <c r="CG10160" s="230"/>
      <c r="CH10160" s="230"/>
      <c r="CI10160" s="230"/>
      <c r="CJ10160" s="230"/>
      <c r="CK10160" s="230"/>
      <c r="CL10160" s="230"/>
      <c r="CM10160" s="230"/>
      <c r="CN10160" s="230"/>
      <c r="CO10160" s="230"/>
      <c r="CP10160" s="230"/>
      <c r="CQ10160" s="230"/>
      <c r="CR10160" s="230"/>
      <c r="CS10160" s="230"/>
      <c r="CT10160" s="230"/>
      <c r="CU10160" s="230"/>
      <c r="CV10160" s="230"/>
      <c r="CW10160" s="230"/>
      <c r="CX10160" s="230"/>
      <c r="CY10160" s="230"/>
      <c r="CZ10160" s="230"/>
      <c r="DA10160" s="230"/>
      <c r="DB10160" s="230"/>
      <c r="DC10160" s="230"/>
      <c r="DD10160" s="230"/>
      <c r="DE10160" s="230"/>
      <c r="DF10160" s="230"/>
      <c r="DG10160" s="230"/>
      <c r="DH10160" s="230"/>
      <c r="DI10160" s="230"/>
      <c r="DJ10160" s="230"/>
      <c r="DK10160" s="230"/>
      <c r="DL10160" s="230"/>
      <c r="DM10160" s="230"/>
      <c r="DN10160" s="230"/>
      <c r="DO10160" s="230"/>
      <c r="DP10160" s="230"/>
      <c r="DQ10160" s="230"/>
      <c r="DR10160" s="230"/>
      <c r="DS10160" s="230"/>
    </row>
    <row r="10161" spans="1:7" ht="24" customHeight="1" x14ac:dyDescent="0.2">
      <c r="A10161" s="284"/>
      <c r="B10161" s="103"/>
      <c r="C10161" s="143" t="s">
        <v>604</v>
      </c>
      <c r="D10161" s="104"/>
      <c r="E10161" s="105"/>
      <c r="F10161" s="106"/>
      <c r="G10161" s="285"/>
    </row>
    <row r="10162" spans="1:7" s="229" customFormat="1" ht="24" customHeight="1" x14ac:dyDescent="0.2">
      <c r="A10162" s="224" t="str">
        <f t="shared" ref="A10162:A10175" si="3046">IFERROR(VLOOKUP(C10162,Tabla_Insumos,4,FALSE),"")</f>
        <v/>
      </c>
      <c r="B10162" s="222" t="str">
        <f>IFERROR(VLOOKUP(C10162,Tabla_Insumos,5,FALSE),"")</f>
        <v/>
      </c>
      <c r="C10162" s="223"/>
      <c r="D10162" s="224" t="str">
        <f t="shared" ref="D10162:D10175" si="3047">IFERROR(VLOOKUP(C10162,Tabla_Insumos,2,FALSE),"")</f>
        <v/>
      </c>
      <c r="E10162" s="225"/>
      <c r="F10162" s="226">
        <f t="shared" ref="F10162:F10175" si="3048">IFERROR(VLOOKUP(C10162,Tabla_Insumos,3,FALSE),0)</f>
        <v>0</v>
      </c>
      <c r="G10162" s="286">
        <f>ROUND(E10162*F10162,2)</f>
        <v>0</v>
      </c>
    </row>
    <row r="10163" spans="1:7" s="229" customFormat="1" ht="24" customHeight="1" x14ac:dyDescent="0.2">
      <c r="A10163" s="224" t="str">
        <f t="shared" si="3046"/>
        <v/>
      </c>
      <c r="B10163" s="222" t="str">
        <f t="shared" ref="B10163:B10175" si="3049">IFERROR(VLOOKUP(C10163,Tabla_Insumos,5,FALSE),"")</f>
        <v/>
      </c>
      <c r="C10163" s="223"/>
      <c r="D10163" s="224" t="str">
        <f t="shared" si="3047"/>
        <v/>
      </c>
      <c r="E10163" s="225"/>
      <c r="F10163" s="226">
        <f t="shared" si="3048"/>
        <v>0</v>
      </c>
      <c r="G10163" s="286">
        <f t="shared" ref="G10163:G10175" si="3050">ROUND(E10163*F10163,2)</f>
        <v>0</v>
      </c>
    </row>
    <row r="10164" spans="1:7" s="229" customFormat="1" ht="24" customHeight="1" x14ac:dyDescent="0.2">
      <c r="A10164" s="224" t="str">
        <f t="shared" si="3046"/>
        <v/>
      </c>
      <c r="B10164" s="222" t="str">
        <f t="shared" si="3049"/>
        <v/>
      </c>
      <c r="C10164" s="223"/>
      <c r="D10164" s="224" t="str">
        <f t="shared" si="3047"/>
        <v/>
      </c>
      <c r="E10164" s="225"/>
      <c r="F10164" s="226">
        <f t="shared" si="3048"/>
        <v>0</v>
      </c>
      <c r="G10164" s="286">
        <f t="shared" si="3050"/>
        <v>0</v>
      </c>
    </row>
    <row r="10165" spans="1:7" s="229" customFormat="1" ht="24" customHeight="1" x14ac:dyDescent="0.2">
      <c r="A10165" s="224" t="str">
        <f t="shared" si="3046"/>
        <v/>
      </c>
      <c r="B10165" s="222" t="str">
        <f t="shared" si="3049"/>
        <v/>
      </c>
      <c r="C10165" s="223"/>
      <c r="D10165" s="224" t="str">
        <f t="shared" si="3047"/>
        <v/>
      </c>
      <c r="E10165" s="225"/>
      <c r="F10165" s="226">
        <f t="shared" si="3048"/>
        <v>0</v>
      </c>
      <c r="G10165" s="286">
        <f t="shared" si="3050"/>
        <v>0</v>
      </c>
    </row>
    <row r="10166" spans="1:7" s="229" customFormat="1" ht="24" customHeight="1" x14ac:dyDescent="0.2">
      <c r="A10166" s="224" t="str">
        <f t="shared" si="3046"/>
        <v/>
      </c>
      <c r="B10166" s="222" t="str">
        <f t="shared" si="3049"/>
        <v/>
      </c>
      <c r="C10166" s="223"/>
      <c r="D10166" s="224" t="str">
        <f t="shared" si="3047"/>
        <v/>
      </c>
      <c r="E10166" s="225"/>
      <c r="F10166" s="226">
        <f t="shared" si="3048"/>
        <v>0</v>
      </c>
      <c r="G10166" s="286">
        <f t="shared" si="3050"/>
        <v>0</v>
      </c>
    </row>
    <row r="10167" spans="1:7" s="229" customFormat="1" ht="24" customHeight="1" x14ac:dyDescent="0.2">
      <c r="A10167" s="224" t="str">
        <f t="shared" si="3046"/>
        <v/>
      </c>
      <c r="B10167" s="222" t="str">
        <f t="shared" si="3049"/>
        <v/>
      </c>
      <c r="C10167" s="223"/>
      <c r="D10167" s="224" t="str">
        <f t="shared" si="3047"/>
        <v/>
      </c>
      <c r="E10167" s="225"/>
      <c r="F10167" s="226">
        <f t="shared" si="3048"/>
        <v>0</v>
      </c>
      <c r="G10167" s="286">
        <f t="shared" si="3050"/>
        <v>0</v>
      </c>
    </row>
    <row r="10168" spans="1:7" s="229" customFormat="1" ht="24" customHeight="1" x14ac:dyDescent="0.2">
      <c r="A10168" s="224" t="str">
        <f t="shared" si="3046"/>
        <v/>
      </c>
      <c r="B10168" s="222" t="str">
        <f t="shared" si="3049"/>
        <v/>
      </c>
      <c r="C10168" s="223"/>
      <c r="D10168" s="224" t="str">
        <f t="shared" si="3047"/>
        <v/>
      </c>
      <c r="E10168" s="225"/>
      <c r="F10168" s="226">
        <f t="shared" si="3048"/>
        <v>0</v>
      </c>
      <c r="G10168" s="286">
        <f t="shared" si="3050"/>
        <v>0</v>
      </c>
    </row>
    <row r="10169" spans="1:7" s="229" customFormat="1" ht="24" customHeight="1" x14ac:dyDescent="0.2">
      <c r="A10169" s="224" t="str">
        <f t="shared" si="3046"/>
        <v/>
      </c>
      <c r="B10169" s="222" t="str">
        <f t="shared" si="3049"/>
        <v/>
      </c>
      <c r="C10169" s="223"/>
      <c r="D10169" s="224" t="str">
        <f t="shared" si="3047"/>
        <v/>
      </c>
      <c r="E10169" s="225"/>
      <c r="F10169" s="226">
        <f t="shared" si="3048"/>
        <v>0</v>
      </c>
      <c r="G10169" s="286">
        <f t="shared" si="3050"/>
        <v>0</v>
      </c>
    </row>
    <row r="10170" spans="1:7" s="229" customFormat="1" ht="24" customHeight="1" x14ac:dyDescent="0.2">
      <c r="A10170" s="224" t="str">
        <f t="shared" si="3046"/>
        <v/>
      </c>
      <c r="B10170" s="222" t="str">
        <f t="shared" si="3049"/>
        <v/>
      </c>
      <c r="C10170" s="223"/>
      <c r="D10170" s="224" t="str">
        <f t="shared" si="3047"/>
        <v/>
      </c>
      <c r="E10170" s="225"/>
      <c r="F10170" s="226">
        <f t="shared" si="3048"/>
        <v>0</v>
      </c>
      <c r="G10170" s="286">
        <f t="shared" si="3050"/>
        <v>0</v>
      </c>
    </row>
    <row r="10171" spans="1:7" s="229" customFormat="1" ht="24" customHeight="1" x14ac:dyDescent="0.2">
      <c r="A10171" s="224" t="str">
        <f t="shared" si="3046"/>
        <v/>
      </c>
      <c r="B10171" s="222" t="str">
        <f t="shared" si="3049"/>
        <v/>
      </c>
      <c r="C10171" s="223"/>
      <c r="D10171" s="224" t="str">
        <f t="shared" si="3047"/>
        <v/>
      </c>
      <c r="E10171" s="225"/>
      <c r="F10171" s="226">
        <f t="shared" si="3048"/>
        <v>0</v>
      </c>
      <c r="G10171" s="286">
        <f t="shared" si="3050"/>
        <v>0</v>
      </c>
    </row>
    <row r="10172" spans="1:7" s="229" customFormat="1" ht="24" customHeight="1" x14ac:dyDescent="0.2">
      <c r="A10172" s="224" t="str">
        <f t="shared" si="3046"/>
        <v/>
      </c>
      <c r="B10172" s="222" t="str">
        <f t="shared" si="3049"/>
        <v/>
      </c>
      <c r="C10172" s="223"/>
      <c r="D10172" s="224" t="str">
        <f t="shared" si="3047"/>
        <v/>
      </c>
      <c r="E10172" s="225"/>
      <c r="F10172" s="226">
        <f t="shared" si="3048"/>
        <v>0</v>
      </c>
      <c r="G10172" s="286">
        <f t="shared" si="3050"/>
        <v>0</v>
      </c>
    </row>
    <row r="10173" spans="1:7" s="229" customFormat="1" ht="24" customHeight="1" x14ac:dyDescent="0.2">
      <c r="A10173" s="224" t="str">
        <f t="shared" si="3046"/>
        <v/>
      </c>
      <c r="B10173" s="222" t="str">
        <f t="shared" si="3049"/>
        <v/>
      </c>
      <c r="C10173" s="223"/>
      <c r="D10173" s="224" t="str">
        <f t="shared" si="3047"/>
        <v/>
      </c>
      <c r="E10173" s="225"/>
      <c r="F10173" s="226">
        <f t="shared" si="3048"/>
        <v>0</v>
      </c>
      <c r="G10173" s="286">
        <f t="shared" si="3050"/>
        <v>0</v>
      </c>
    </row>
    <row r="10174" spans="1:7" s="229" customFormat="1" ht="24" customHeight="1" x14ac:dyDescent="0.2">
      <c r="A10174" s="224" t="str">
        <f t="shared" si="3046"/>
        <v/>
      </c>
      <c r="B10174" s="222" t="str">
        <f t="shared" si="3049"/>
        <v/>
      </c>
      <c r="C10174" s="223"/>
      <c r="D10174" s="224" t="str">
        <f t="shared" si="3047"/>
        <v/>
      </c>
      <c r="E10174" s="225"/>
      <c r="F10174" s="226">
        <f t="shared" si="3048"/>
        <v>0</v>
      </c>
      <c r="G10174" s="286">
        <f t="shared" si="3050"/>
        <v>0</v>
      </c>
    </row>
    <row r="10175" spans="1:7" s="229" customFormat="1" ht="24" customHeight="1" x14ac:dyDescent="0.2">
      <c r="A10175" s="224" t="str">
        <f t="shared" si="3046"/>
        <v/>
      </c>
      <c r="B10175" s="222" t="str">
        <f t="shared" si="3049"/>
        <v/>
      </c>
      <c r="C10175" s="223"/>
      <c r="D10175" s="224" t="str">
        <f t="shared" si="3047"/>
        <v/>
      </c>
      <c r="E10175" s="225"/>
      <c r="F10175" s="227">
        <f t="shared" si="3048"/>
        <v>0</v>
      </c>
      <c r="G10175" s="286">
        <f t="shared" si="3050"/>
        <v>0</v>
      </c>
    </row>
    <row r="10176" spans="1:7" ht="24" customHeight="1" x14ac:dyDescent="0.2">
      <c r="A10176" s="287"/>
      <c r="D10176" s="97"/>
      <c r="E10176" s="98"/>
      <c r="F10176" s="273" t="s">
        <v>31</v>
      </c>
      <c r="G10176" s="288">
        <f>SUBTOTAL(9,G10162:G10175)</f>
        <v>0</v>
      </c>
    </row>
    <row r="10177" spans="1:7" ht="24" customHeight="1" x14ac:dyDescent="0.2">
      <c r="A10177" s="287"/>
      <c r="C10177" s="107" t="s">
        <v>605</v>
      </c>
      <c r="D10177" s="97"/>
      <c r="E10177" s="98"/>
      <c r="G10177" s="289"/>
    </row>
    <row r="10178" spans="1:7" s="229" customFormat="1" ht="24" customHeight="1" x14ac:dyDescent="0.2">
      <c r="A10178" s="224" t="str">
        <f t="shared" ref="A10178:A10185" si="3051">IFERROR(VLOOKUP(C10178,Tabla_Insumos,4,FALSE),"")</f>
        <v/>
      </c>
      <c r="B10178" s="222">
        <f t="shared" ref="B10178:B10185" si="3052">IFERROR(VLOOKUP(A10178,Tabla_Indices,5,FALSE),"")</f>
        <v>0</v>
      </c>
      <c r="C10178" s="223"/>
      <c r="D10178" s="224" t="str">
        <f t="shared" ref="D10178:D10185" si="3053">IFERROR(VLOOKUP(C10178,Tabla_Insumos,2,FALSE),"")</f>
        <v/>
      </c>
      <c r="E10178" s="225"/>
      <c r="F10178" s="228">
        <f t="shared" ref="F10178:F10185" si="3054">IFERROR(VLOOKUP(C10178,Tabla_Insumos,3,FALSE),0)</f>
        <v>0</v>
      </c>
      <c r="G10178" s="286">
        <f>ROUND(E10178*F10178,2)</f>
        <v>0</v>
      </c>
    </row>
    <row r="10179" spans="1:7" s="229" customFormat="1" ht="24" customHeight="1" x14ac:dyDescent="0.2">
      <c r="A10179" s="224" t="str">
        <f t="shared" si="3051"/>
        <v/>
      </c>
      <c r="B10179" s="222">
        <f t="shared" si="3052"/>
        <v>0</v>
      </c>
      <c r="C10179" s="223"/>
      <c r="D10179" s="224" t="str">
        <f t="shared" si="3053"/>
        <v/>
      </c>
      <c r="E10179" s="225"/>
      <c r="F10179" s="228">
        <f t="shared" si="3054"/>
        <v>0</v>
      </c>
      <c r="G10179" s="286">
        <f>ROUND(E10179*F10179,2)</f>
        <v>0</v>
      </c>
    </row>
    <row r="10180" spans="1:7" s="229" customFormat="1" ht="24" customHeight="1" x14ac:dyDescent="0.2">
      <c r="A10180" s="224" t="str">
        <f t="shared" si="3051"/>
        <v/>
      </c>
      <c r="B10180" s="222">
        <f t="shared" si="3052"/>
        <v>0</v>
      </c>
      <c r="C10180" s="223"/>
      <c r="D10180" s="224" t="str">
        <f t="shared" si="3053"/>
        <v/>
      </c>
      <c r="E10180" s="225"/>
      <c r="F10180" s="228">
        <f t="shared" si="3054"/>
        <v>0</v>
      </c>
      <c r="G10180" s="286">
        <f t="shared" ref="G10180:G10185" si="3055">ROUND(E10180*F10180,2)</f>
        <v>0</v>
      </c>
    </row>
    <row r="10181" spans="1:7" s="229" customFormat="1" ht="24" customHeight="1" x14ac:dyDescent="0.2">
      <c r="A10181" s="224" t="str">
        <f t="shared" si="3051"/>
        <v/>
      </c>
      <c r="B10181" s="222">
        <f t="shared" si="3052"/>
        <v>0</v>
      </c>
      <c r="C10181" s="223"/>
      <c r="D10181" s="224" t="str">
        <f t="shared" si="3053"/>
        <v/>
      </c>
      <c r="E10181" s="225"/>
      <c r="F10181" s="228">
        <f t="shared" si="3054"/>
        <v>0</v>
      </c>
      <c r="G10181" s="286">
        <f t="shared" si="3055"/>
        <v>0</v>
      </c>
    </row>
    <row r="10182" spans="1:7" s="229" customFormat="1" ht="24" customHeight="1" x14ac:dyDescent="0.2">
      <c r="A10182" s="224" t="str">
        <f t="shared" si="3051"/>
        <v/>
      </c>
      <c r="B10182" s="222">
        <f t="shared" si="3052"/>
        <v>0</v>
      </c>
      <c r="C10182" s="223"/>
      <c r="D10182" s="224" t="str">
        <f t="shared" si="3053"/>
        <v/>
      </c>
      <c r="E10182" s="225"/>
      <c r="F10182" s="226">
        <f t="shared" si="3054"/>
        <v>0</v>
      </c>
      <c r="G10182" s="286">
        <f t="shared" si="3055"/>
        <v>0</v>
      </c>
    </row>
    <row r="10183" spans="1:7" s="229" customFormat="1" ht="24" customHeight="1" x14ac:dyDescent="0.2">
      <c r="A10183" s="224" t="str">
        <f t="shared" si="3051"/>
        <v/>
      </c>
      <c r="B10183" s="222">
        <f t="shared" si="3052"/>
        <v>0</v>
      </c>
      <c r="C10183" s="223"/>
      <c r="D10183" s="224" t="str">
        <f t="shared" si="3053"/>
        <v/>
      </c>
      <c r="E10183" s="225"/>
      <c r="F10183" s="226">
        <f t="shared" si="3054"/>
        <v>0</v>
      </c>
      <c r="G10183" s="286">
        <f t="shared" si="3055"/>
        <v>0</v>
      </c>
    </row>
    <row r="10184" spans="1:7" s="229" customFormat="1" ht="24" customHeight="1" x14ac:dyDescent="0.2">
      <c r="A10184" s="224" t="str">
        <f t="shared" si="3051"/>
        <v/>
      </c>
      <c r="B10184" s="222">
        <f t="shared" si="3052"/>
        <v>0</v>
      </c>
      <c r="C10184" s="223"/>
      <c r="D10184" s="224" t="str">
        <f t="shared" si="3053"/>
        <v/>
      </c>
      <c r="E10184" s="225"/>
      <c r="F10184" s="226">
        <f t="shared" si="3054"/>
        <v>0</v>
      </c>
      <c r="G10184" s="286">
        <f t="shared" si="3055"/>
        <v>0</v>
      </c>
    </row>
    <row r="10185" spans="1:7" s="229" customFormat="1" ht="24" customHeight="1" x14ac:dyDescent="0.2">
      <c r="A10185" s="224" t="str">
        <f t="shared" si="3051"/>
        <v/>
      </c>
      <c r="B10185" s="222">
        <f t="shared" si="3052"/>
        <v>0</v>
      </c>
      <c r="C10185" s="223"/>
      <c r="D10185" s="224" t="str">
        <f t="shared" si="3053"/>
        <v/>
      </c>
      <c r="E10185" s="225"/>
      <c r="F10185" s="226">
        <f t="shared" si="3054"/>
        <v>0</v>
      </c>
      <c r="G10185" s="286">
        <f t="shared" si="3055"/>
        <v>0</v>
      </c>
    </row>
    <row r="10186" spans="1:7" ht="24" customHeight="1" x14ac:dyDescent="0.2">
      <c r="A10186" s="287"/>
      <c r="D10186" s="97"/>
      <c r="E10186" s="98"/>
      <c r="F10186" s="273" t="s">
        <v>32</v>
      </c>
      <c r="G10186" s="288">
        <f>SUBTOTAL(9,G10178:G10185)</f>
        <v>0</v>
      </c>
    </row>
    <row r="10187" spans="1:7" ht="24" customHeight="1" x14ac:dyDescent="0.2">
      <c r="A10187" s="287"/>
      <c r="C10187" s="107" t="s">
        <v>606</v>
      </c>
      <c r="D10187" s="97"/>
      <c r="E10187" s="98"/>
      <c r="G10187" s="289"/>
    </row>
    <row r="10188" spans="1:7" s="229" customFormat="1" ht="24" customHeight="1" x14ac:dyDescent="0.2">
      <c r="A10188" s="224" t="str">
        <f t="shared" ref="A10188:A10196" si="3056">IFERROR(VLOOKUP(C10188,Tabla_Insumos,4,FALSE),"")</f>
        <v/>
      </c>
      <c r="B10188" s="222" t="str">
        <f t="shared" ref="B10188:B10196" si="3057">IFERROR(VLOOKUP(C10188,Tabla_Insumos,5,FALSE),"")</f>
        <v/>
      </c>
      <c r="C10188" s="223"/>
      <c r="D10188" s="224" t="str">
        <f t="shared" ref="D10188:D10196" si="3058">IFERROR(VLOOKUP(C10188,Tabla_Insumos,2,FALSE),"")</f>
        <v/>
      </c>
      <c r="E10188" s="225"/>
      <c r="F10188" s="226">
        <f t="shared" ref="F10188:F10196" si="3059">IFERROR(VLOOKUP(C10188,Tabla_Insumos,3,FALSE),0)</f>
        <v>0</v>
      </c>
      <c r="G10188" s="286">
        <f t="shared" ref="G10188:G10196" si="3060">ROUND(E10188*F10188,2)</f>
        <v>0</v>
      </c>
    </row>
    <row r="10189" spans="1:7" s="229" customFormat="1" ht="24" customHeight="1" x14ac:dyDescent="0.2">
      <c r="A10189" s="224" t="str">
        <f t="shared" si="3056"/>
        <v/>
      </c>
      <c r="B10189" s="222" t="str">
        <f t="shared" si="3057"/>
        <v/>
      </c>
      <c r="C10189" s="223"/>
      <c r="D10189" s="224" t="str">
        <f t="shared" si="3058"/>
        <v/>
      </c>
      <c r="E10189" s="225"/>
      <c r="F10189" s="226">
        <f t="shared" si="3059"/>
        <v>0</v>
      </c>
      <c r="G10189" s="286">
        <f t="shared" si="3060"/>
        <v>0</v>
      </c>
    </row>
    <row r="10190" spans="1:7" s="229" customFormat="1" ht="24" customHeight="1" x14ac:dyDescent="0.2">
      <c r="A10190" s="224" t="str">
        <f t="shared" si="3056"/>
        <v/>
      </c>
      <c r="B10190" s="222" t="str">
        <f t="shared" si="3057"/>
        <v/>
      </c>
      <c r="C10190" s="223"/>
      <c r="D10190" s="224" t="str">
        <f t="shared" si="3058"/>
        <v/>
      </c>
      <c r="E10190" s="225"/>
      <c r="F10190" s="226">
        <f t="shared" si="3059"/>
        <v>0</v>
      </c>
      <c r="G10190" s="286">
        <f t="shared" si="3060"/>
        <v>0</v>
      </c>
    </row>
    <row r="10191" spans="1:7" s="229" customFormat="1" ht="24" customHeight="1" x14ac:dyDescent="0.2">
      <c r="A10191" s="224" t="str">
        <f t="shared" si="3056"/>
        <v/>
      </c>
      <c r="B10191" s="222" t="str">
        <f t="shared" si="3057"/>
        <v/>
      </c>
      <c r="C10191" s="223"/>
      <c r="D10191" s="224" t="str">
        <f t="shared" si="3058"/>
        <v/>
      </c>
      <c r="E10191" s="225"/>
      <c r="F10191" s="226">
        <f t="shared" si="3059"/>
        <v>0</v>
      </c>
      <c r="G10191" s="286">
        <f t="shared" si="3060"/>
        <v>0</v>
      </c>
    </row>
    <row r="10192" spans="1:7" s="229" customFormat="1" ht="24" customHeight="1" x14ac:dyDescent="0.2">
      <c r="A10192" s="224" t="str">
        <f t="shared" si="3056"/>
        <v/>
      </c>
      <c r="B10192" s="222" t="str">
        <f t="shared" si="3057"/>
        <v/>
      </c>
      <c r="C10192" s="223"/>
      <c r="D10192" s="224" t="str">
        <f t="shared" si="3058"/>
        <v/>
      </c>
      <c r="E10192" s="225"/>
      <c r="F10192" s="226">
        <f t="shared" si="3059"/>
        <v>0</v>
      </c>
      <c r="G10192" s="286">
        <f t="shared" si="3060"/>
        <v>0</v>
      </c>
    </row>
    <row r="10193" spans="1:7" s="229" customFormat="1" ht="24" customHeight="1" x14ac:dyDescent="0.2">
      <c r="A10193" s="224" t="str">
        <f t="shared" si="3056"/>
        <v/>
      </c>
      <c r="B10193" s="222" t="str">
        <f t="shared" si="3057"/>
        <v/>
      </c>
      <c r="C10193" s="223"/>
      <c r="D10193" s="224" t="str">
        <f t="shared" si="3058"/>
        <v/>
      </c>
      <c r="E10193" s="225"/>
      <c r="F10193" s="226">
        <f t="shared" si="3059"/>
        <v>0</v>
      </c>
      <c r="G10193" s="286">
        <f t="shared" si="3060"/>
        <v>0</v>
      </c>
    </row>
    <row r="10194" spans="1:7" s="229" customFormat="1" ht="24" customHeight="1" x14ac:dyDescent="0.2">
      <c r="A10194" s="224" t="str">
        <f t="shared" si="3056"/>
        <v/>
      </c>
      <c r="B10194" s="222" t="str">
        <f t="shared" si="3057"/>
        <v/>
      </c>
      <c r="C10194" s="223"/>
      <c r="D10194" s="224" t="str">
        <f t="shared" si="3058"/>
        <v/>
      </c>
      <c r="E10194" s="225"/>
      <c r="F10194" s="226">
        <f t="shared" si="3059"/>
        <v>0</v>
      </c>
      <c r="G10194" s="286">
        <f t="shared" si="3060"/>
        <v>0</v>
      </c>
    </row>
    <row r="10195" spans="1:7" s="229" customFormat="1" ht="24" customHeight="1" x14ac:dyDescent="0.2">
      <c r="A10195" s="224" t="str">
        <f t="shared" si="3056"/>
        <v/>
      </c>
      <c r="B10195" s="222" t="str">
        <f t="shared" si="3057"/>
        <v/>
      </c>
      <c r="C10195" s="223"/>
      <c r="D10195" s="224" t="str">
        <f t="shared" si="3058"/>
        <v/>
      </c>
      <c r="E10195" s="225"/>
      <c r="F10195" s="226">
        <f t="shared" si="3059"/>
        <v>0</v>
      </c>
      <c r="G10195" s="286">
        <f t="shared" si="3060"/>
        <v>0</v>
      </c>
    </row>
    <row r="10196" spans="1:7" s="229" customFormat="1" ht="24" customHeight="1" x14ac:dyDescent="0.2">
      <c r="A10196" s="224" t="str">
        <f t="shared" si="3056"/>
        <v/>
      </c>
      <c r="B10196" s="222" t="str">
        <f t="shared" si="3057"/>
        <v/>
      </c>
      <c r="C10196" s="223"/>
      <c r="D10196" s="224" t="str">
        <f t="shared" si="3058"/>
        <v/>
      </c>
      <c r="E10196" s="225"/>
      <c r="F10196" s="226">
        <f t="shared" si="3059"/>
        <v>0</v>
      </c>
      <c r="G10196" s="286">
        <f t="shared" si="3060"/>
        <v>0</v>
      </c>
    </row>
    <row r="10197" spans="1:7" ht="24" customHeight="1" x14ac:dyDescent="0.2">
      <c r="A10197" s="290"/>
      <c r="B10197" s="97"/>
      <c r="D10197" s="97"/>
      <c r="E10197" s="98"/>
      <c r="F10197" s="273" t="s">
        <v>33</v>
      </c>
      <c r="G10197" s="288">
        <f>SUBTOTAL(9,G10188:G10196)</f>
        <v>0</v>
      </c>
    </row>
    <row r="10198" spans="1:7" ht="24" customHeight="1" x14ac:dyDescent="0.2">
      <c r="A10198" s="291"/>
      <c r="B10198" s="97"/>
      <c r="D10198" s="97"/>
      <c r="E10198" s="98"/>
      <c r="G10198" s="289"/>
    </row>
    <row r="10199" spans="1:7" ht="24" customHeight="1" x14ac:dyDescent="0.2">
      <c r="A10199" s="292" t="str">
        <f>B10157</f>
        <v/>
      </c>
      <c r="B10199" s="293" t="str">
        <f>C10157</f>
        <v/>
      </c>
      <c r="C10199" s="104"/>
      <c r="D10199" s="104" t="s">
        <v>34</v>
      </c>
      <c r="E10199" s="105"/>
      <c r="F10199" s="295" t="s">
        <v>35</v>
      </c>
      <c r="G10199" s="294">
        <f>SUBTOTAL(9,G10162:G10198)</f>
        <v>0</v>
      </c>
    </row>
    <row r="10201" spans="1:7" ht="24" customHeight="1" x14ac:dyDescent="0.2">
      <c r="A10201" s="274" t="s">
        <v>37</v>
      </c>
      <c r="B10201" s="275"/>
      <c r="C10201" s="275"/>
      <c r="D10201" s="275"/>
      <c r="E10201" s="275"/>
      <c r="F10201" s="275"/>
      <c r="G10201" s="276"/>
    </row>
    <row r="10202" spans="1:7" ht="24" customHeight="1" x14ac:dyDescent="0.2">
      <c r="A10202" s="277" t="s">
        <v>602</v>
      </c>
      <c r="B10202" s="93" t="str">
        <f>Comitente</f>
        <v>DIRECCION PROVINCIAL DE ESPACIOS VERDES</v>
      </c>
      <c r="C10202" s="89"/>
      <c r="D10202" s="94"/>
      <c r="E10202" s="94"/>
      <c r="F10202" s="95"/>
      <c r="G10202" s="278"/>
    </row>
    <row r="10203" spans="1:7" ht="24" customHeight="1" x14ac:dyDescent="0.2">
      <c r="A10203" s="277" t="s">
        <v>603</v>
      </c>
      <c r="B10203" s="93">
        <f>Contratista</f>
        <v>0</v>
      </c>
      <c r="C10203" s="90"/>
      <c r="D10203" s="90"/>
      <c r="E10203" s="90"/>
      <c r="F10203" s="96"/>
      <c r="G10203" s="279"/>
    </row>
    <row r="10204" spans="1:7" ht="24" customHeight="1" x14ac:dyDescent="0.2">
      <c r="A10204" s="277" t="s">
        <v>24</v>
      </c>
      <c r="B10204" s="93" t="str">
        <f>Obra</f>
        <v>MANTENIMIENTO DEL ÁREA VERDE Y SISITEMA DE RIEGO DEL 
PARQUE BELGRANO E INFINITO POR DESCUBRIR - RENGLON 3</v>
      </c>
      <c r="C10204" s="90"/>
      <c r="D10204" s="90"/>
      <c r="E10204" s="90"/>
      <c r="F10204" s="96" t="s">
        <v>38</v>
      </c>
      <c r="G10204" s="280">
        <f>Fecha_Base</f>
        <v>44908</v>
      </c>
    </row>
    <row r="10205" spans="1:7" ht="24" customHeight="1" x14ac:dyDescent="0.2">
      <c r="A10205" s="281" t="s">
        <v>601</v>
      </c>
      <c r="B10205" s="91" t="str">
        <f>Ubicación</f>
        <v>CAPITAL</v>
      </c>
      <c r="C10205" s="91"/>
      <c r="D10205" s="97"/>
      <c r="E10205" s="98"/>
      <c r="G10205" s="282"/>
    </row>
    <row r="10206" spans="1:7" ht="24" customHeight="1" x14ac:dyDescent="0.2">
      <c r="A10206" s="281" t="s">
        <v>39</v>
      </c>
      <c r="B10206" s="100" t="str">
        <f>IFERROR(VALUE(LEFT(B10207,FIND(".",B10207)-1)),"")</f>
        <v/>
      </c>
      <c r="C10206" s="92" t="str">
        <f>IFERROR(VLOOKUP(B10206,Tabla_CyP,2,FALSE),"")</f>
        <v/>
      </c>
      <c r="E10206" s="98"/>
      <c r="G10206" s="282"/>
    </row>
    <row r="10207" spans="1:7" ht="24" customHeight="1" x14ac:dyDescent="0.2">
      <c r="A10207" s="281" t="s">
        <v>25</v>
      </c>
      <c r="B10207" s="101" t="str">
        <f>IFERROR(VLOOKUP(COUNTIF($A$1:A10207,"ANALISIS DE PRECIOS"),Tabla_NumeroItem,2,FALSE),"")</f>
        <v/>
      </c>
      <c r="C10207" s="92" t="str">
        <f>IFERROR(VLOOKUP(B10207,Tabla_CyP,2,FALSE),"")</f>
        <v/>
      </c>
      <c r="D10207" s="97"/>
      <c r="E10207" s="98"/>
      <c r="F10207" s="96" t="s">
        <v>26</v>
      </c>
      <c r="G10207" s="283" t="str">
        <f>IFERROR(VLOOKUP(B10207,Tabla_CyP,4,FALSE),"")</f>
        <v/>
      </c>
    </row>
    <row r="10208" spans="1:7" ht="24" customHeight="1" x14ac:dyDescent="0.2">
      <c r="A10208" s="281"/>
      <c r="B10208" s="91"/>
      <c r="D10208" s="97"/>
      <c r="E10208" s="98"/>
      <c r="G10208" s="282"/>
    </row>
    <row r="10209" spans="1:123" ht="24" customHeight="1" x14ac:dyDescent="0.2">
      <c r="A10209" s="331" t="s">
        <v>507</v>
      </c>
      <c r="B10209" s="332"/>
      <c r="C10209" s="333" t="s">
        <v>0</v>
      </c>
      <c r="D10209" s="333" t="s">
        <v>27</v>
      </c>
      <c r="E10209" s="335" t="s">
        <v>28</v>
      </c>
      <c r="F10209" s="337" t="s">
        <v>29</v>
      </c>
      <c r="G10209" s="337" t="s">
        <v>30</v>
      </c>
    </row>
    <row r="10210" spans="1:123" s="97" customFormat="1" ht="24" customHeight="1" x14ac:dyDescent="0.2">
      <c r="A10210" s="102" t="s">
        <v>508</v>
      </c>
      <c r="B10210" s="102" t="s">
        <v>509</v>
      </c>
      <c r="C10210" s="334"/>
      <c r="D10210" s="334"/>
      <c r="E10210" s="336"/>
      <c r="F10210" s="338"/>
      <c r="G10210" s="338"/>
      <c r="H10210" s="230"/>
      <c r="I10210" s="230"/>
      <c r="J10210" s="230"/>
      <c r="K10210" s="230"/>
      <c r="L10210" s="230"/>
      <c r="M10210" s="230"/>
      <c r="N10210" s="230"/>
      <c r="O10210" s="230"/>
      <c r="P10210" s="230"/>
      <c r="Q10210" s="230"/>
      <c r="R10210" s="230"/>
      <c r="S10210" s="230"/>
      <c r="T10210" s="230"/>
      <c r="U10210" s="230"/>
      <c r="V10210" s="230"/>
      <c r="W10210" s="230"/>
      <c r="X10210" s="230"/>
      <c r="Y10210" s="230"/>
      <c r="Z10210" s="230"/>
      <c r="AA10210" s="230"/>
      <c r="AB10210" s="230"/>
      <c r="AC10210" s="230"/>
      <c r="AD10210" s="230"/>
      <c r="AE10210" s="230"/>
      <c r="AF10210" s="230"/>
      <c r="AG10210" s="230"/>
      <c r="AH10210" s="230"/>
      <c r="AI10210" s="230"/>
      <c r="AJ10210" s="230"/>
      <c r="AK10210" s="230"/>
      <c r="AL10210" s="230"/>
      <c r="AM10210" s="230"/>
      <c r="AN10210" s="230"/>
      <c r="AO10210" s="230"/>
      <c r="AP10210" s="230"/>
      <c r="AQ10210" s="230"/>
      <c r="AR10210" s="230"/>
      <c r="AS10210" s="230"/>
      <c r="AT10210" s="230"/>
      <c r="AU10210" s="230"/>
      <c r="AV10210" s="230"/>
      <c r="AW10210" s="230"/>
      <c r="AX10210" s="230"/>
      <c r="AY10210" s="230"/>
      <c r="AZ10210" s="230"/>
      <c r="BA10210" s="230"/>
      <c r="BB10210" s="230"/>
      <c r="BC10210" s="230"/>
      <c r="BD10210" s="230"/>
      <c r="BE10210" s="230"/>
      <c r="BF10210" s="230"/>
      <c r="BG10210" s="230"/>
      <c r="BH10210" s="230"/>
      <c r="BI10210" s="230"/>
      <c r="BJ10210" s="230"/>
      <c r="BK10210" s="230"/>
      <c r="BL10210" s="230"/>
      <c r="BM10210" s="230"/>
      <c r="BN10210" s="230"/>
      <c r="BO10210" s="230"/>
      <c r="BP10210" s="230"/>
      <c r="BQ10210" s="230"/>
      <c r="BR10210" s="230"/>
      <c r="BS10210" s="230"/>
      <c r="BT10210" s="230"/>
      <c r="BU10210" s="230"/>
      <c r="BV10210" s="230"/>
      <c r="BW10210" s="230"/>
      <c r="BX10210" s="230"/>
      <c r="BY10210" s="230"/>
      <c r="BZ10210" s="230"/>
      <c r="CA10210" s="230"/>
      <c r="CB10210" s="230"/>
      <c r="CC10210" s="230"/>
      <c r="CD10210" s="230"/>
      <c r="CE10210" s="230"/>
      <c r="CF10210" s="230"/>
      <c r="CG10210" s="230"/>
      <c r="CH10210" s="230"/>
      <c r="CI10210" s="230"/>
      <c r="CJ10210" s="230"/>
      <c r="CK10210" s="230"/>
      <c r="CL10210" s="230"/>
      <c r="CM10210" s="230"/>
      <c r="CN10210" s="230"/>
      <c r="CO10210" s="230"/>
      <c r="CP10210" s="230"/>
      <c r="CQ10210" s="230"/>
      <c r="CR10210" s="230"/>
      <c r="CS10210" s="230"/>
      <c r="CT10210" s="230"/>
      <c r="CU10210" s="230"/>
      <c r="CV10210" s="230"/>
      <c r="CW10210" s="230"/>
      <c r="CX10210" s="230"/>
      <c r="CY10210" s="230"/>
      <c r="CZ10210" s="230"/>
      <c r="DA10210" s="230"/>
      <c r="DB10210" s="230"/>
      <c r="DC10210" s="230"/>
      <c r="DD10210" s="230"/>
      <c r="DE10210" s="230"/>
      <c r="DF10210" s="230"/>
      <c r="DG10210" s="230"/>
      <c r="DH10210" s="230"/>
      <c r="DI10210" s="230"/>
      <c r="DJ10210" s="230"/>
      <c r="DK10210" s="230"/>
      <c r="DL10210" s="230"/>
      <c r="DM10210" s="230"/>
      <c r="DN10210" s="230"/>
      <c r="DO10210" s="230"/>
      <c r="DP10210" s="230"/>
      <c r="DQ10210" s="230"/>
      <c r="DR10210" s="230"/>
      <c r="DS10210" s="230"/>
    </row>
    <row r="10211" spans="1:123" ht="24" customHeight="1" x14ac:dyDescent="0.2">
      <c r="A10211" s="284"/>
      <c r="B10211" s="103"/>
      <c r="C10211" s="143" t="s">
        <v>604</v>
      </c>
      <c r="D10211" s="104"/>
      <c r="E10211" s="105"/>
      <c r="F10211" s="106"/>
      <c r="G10211" s="285"/>
    </row>
    <row r="10212" spans="1:123" s="229" customFormat="1" ht="24" customHeight="1" x14ac:dyDescent="0.2">
      <c r="A10212" s="224" t="str">
        <f t="shared" ref="A10212:A10225" si="3061">IFERROR(VLOOKUP(C10212,Tabla_Insumos,4,FALSE),"")</f>
        <v/>
      </c>
      <c r="B10212" s="222" t="str">
        <f>IFERROR(VLOOKUP(C10212,Tabla_Insumos,5,FALSE),"")</f>
        <v/>
      </c>
      <c r="C10212" s="223"/>
      <c r="D10212" s="224" t="str">
        <f t="shared" ref="D10212:D10225" si="3062">IFERROR(VLOOKUP(C10212,Tabla_Insumos,2,FALSE),"")</f>
        <v/>
      </c>
      <c r="E10212" s="225"/>
      <c r="F10212" s="226">
        <f t="shared" ref="F10212:F10225" si="3063">IFERROR(VLOOKUP(C10212,Tabla_Insumos,3,FALSE),0)</f>
        <v>0</v>
      </c>
      <c r="G10212" s="286">
        <f>ROUND(E10212*F10212,2)</f>
        <v>0</v>
      </c>
    </row>
    <row r="10213" spans="1:123" s="229" customFormat="1" ht="24" customHeight="1" x14ac:dyDescent="0.2">
      <c r="A10213" s="224" t="str">
        <f t="shared" si="3061"/>
        <v/>
      </c>
      <c r="B10213" s="222" t="str">
        <f t="shared" ref="B10213:B10225" si="3064">IFERROR(VLOOKUP(C10213,Tabla_Insumos,5,FALSE),"")</f>
        <v/>
      </c>
      <c r="C10213" s="223"/>
      <c r="D10213" s="224" t="str">
        <f t="shared" si="3062"/>
        <v/>
      </c>
      <c r="E10213" s="225"/>
      <c r="F10213" s="226">
        <f t="shared" si="3063"/>
        <v>0</v>
      </c>
      <c r="G10213" s="286">
        <f t="shared" ref="G10213:G10225" si="3065">ROUND(E10213*F10213,2)</f>
        <v>0</v>
      </c>
    </row>
    <row r="10214" spans="1:123" s="229" customFormat="1" ht="24" customHeight="1" x14ac:dyDescent="0.2">
      <c r="A10214" s="224" t="str">
        <f t="shared" si="3061"/>
        <v/>
      </c>
      <c r="B10214" s="222" t="str">
        <f t="shared" si="3064"/>
        <v/>
      </c>
      <c r="C10214" s="223"/>
      <c r="D10214" s="224" t="str">
        <f t="shared" si="3062"/>
        <v/>
      </c>
      <c r="E10214" s="225"/>
      <c r="F10214" s="226">
        <f t="shared" si="3063"/>
        <v>0</v>
      </c>
      <c r="G10214" s="286">
        <f t="shared" si="3065"/>
        <v>0</v>
      </c>
    </row>
    <row r="10215" spans="1:123" s="229" customFormat="1" ht="24" customHeight="1" x14ac:dyDescent="0.2">
      <c r="A10215" s="224" t="str">
        <f t="shared" si="3061"/>
        <v/>
      </c>
      <c r="B10215" s="222" t="str">
        <f t="shared" si="3064"/>
        <v/>
      </c>
      <c r="C10215" s="223"/>
      <c r="D10215" s="224" t="str">
        <f t="shared" si="3062"/>
        <v/>
      </c>
      <c r="E10215" s="225"/>
      <c r="F10215" s="226">
        <f t="shared" si="3063"/>
        <v>0</v>
      </c>
      <c r="G10215" s="286">
        <f t="shared" si="3065"/>
        <v>0</v>
      </c>
    </row>
    <row r="10216" spans="1:123" s="229" customFormat="1" ht="24" customHeight="1" x14ac:dyDescent="0.2">
      <c r="A10216" s="224" t="str">
        <f t="shared" si="3061"/>
        <v/>
      </c>
      <c r="B10216" s="222" t="str">
        <f t="shared" si="3064"/>
        <v/>
      </c>
      <c r="C10216" s="223"/>
      <c r="D10216" s="224" t="str">
        <f t="shared" si="3062"/>
        <v/>
      </c>
      <c r="E10216" s="225"/>
      <c r="F10216" s="226">
        <f t="shared" si="3063"/>
        <v>0</v>
      </c>
      <c r="G10216" s="286">
        <f t="shared" si="3065"/>
        <v>0</v>
      </c>
    </row>
    <row r="10217" spans="1:123" s="229" customFormat="1" ht="24" customHeight="1" x14ac:dyDescent="0.2">
      <c r="A10217" s="224" t="str">
        <f t="shared" si="3061"/>
        <v/>
      </c>
      <c r="B10217" s="222" t="str">
        <f t="shared" si="3064"/>
        <v/>
      </c>
      <c r="C10217" s="223"/>
      <c r="D10217" s="224" t="str">
        <f t="shared" si="3062"/>
        <v/>
      </c>
      <c r="E10217" s="225"/>
      <c r="F10217" s="226">
        <f t="shared" si="3063"/>
        <v>0</v>
      </c>
      <c r="G10217" s="286">
        <f t="shared" si="3065"/>
        <v>0</v>
      </c>
    </row>
    <row r="10218" spans="1:123" s="229" customFormat="1" ht="24" customHeight="1" x14ac:dyDescent="0.2">
      <c r="A10218" s="224" t="str">
        <f t="shared" si="3061"/>
        <v/>
      </c>
      <c r="B10218" s="222" t="str">
        <f t="shared" si="3064"/>
        <v/>
      </c>
      <c r="C10218" s="223"/>
      <c r="D10218" s="224" t="str">
        <f t="shared" si="3062"/>
        <v/>
      </c>
      <c r="E10218" s="225"/>
      <c r="F10218" s="226">
        <f t="shared" si="3063"/>
        <v>0</v>
      </c>
      <c r="G10218" s="286">
        <f t="shared" si="3065"/>
        <v>0</v>
      </c>
    </row>
    <row r="10219" spans="1:123" s="229" customFormat="1" ht="24" customHeight="1" x14ac:dyDescent="0.2">
      <c r="A10219" s="224" t="str">
        <f t="shared" si="3061"/>
        <v/>
      </c>
      <c r="B10219" s="222" t="str">
        <f t="shared" si="3064"/>
        <v/>
      </c>
      <c r="C10219" s="223"/>
      <c r="D10219" s="224" t="str">
        <f t="shared" si="3062"/>
        <v/>
      </c>
      <c r="E10219" s="225"/>
      <c r="F10219" s="226">
        <f t="shared" si="3063"/>
        <v>0</v>
      </c>
      <c r="G10219" s="286">
        <f t="shared" si="3065"/>
        <v>0</v>
      </c>
    </row>
    <row r="10220" spans="1:123" s="229" customFormat="1" ht="24" customHeight="1" x14ac:dyDescent="0.2">
      <c r="A10220" s="224" t="str">
        <f t="shared" si="3061"/>
        <v/>
      </c>
      <c r="B10220" s="222" t="str">
        <f t="shared" si="3064"/>
        <v/>
      </c>
      <c r="C10220" s="223"/>
      <c r="D10220" s="224" t="str">
        <f t="shared" si="3062"/>
        <v/>
      </c>
      <c r="E10220" s="225"/>
      <c r="F10220" s="226">
        <f t="shared" si="3063"/>
        <v>0</v>
      </c>
      <c r="G10220" s="286">
        <f t="shared" si="3065"/>
        <v>0</v>
      </c>
    </row>
    <row r="10221" spans="1:123" s="229" customFormat="1" ht="24" customHeight="1" x14ac:dyDescent="0.2">
      <c r="A10221" s="224" t="str">
        <f t="shared" si="3061"/>
        <v/>
      </c>
      <c r="B10221" s="222" t="str">
        <f t="shared" si="3064"/>
        <v/>
      </c>
      <c r="C10221" s="223"/>
      <c r="D10221" s="224" t="str">
        <f t="shared" si="3062"/>
        <v/>
      </c>
      <c r="E10221" s="225"/>
      <c r="F10221" s="226">
        <f t="shared" si="3063"/>
        <v>0</v>
      </c>
      <c r="G10221" s="286">
        <f t="shared" si="3065"/>
        <v>0</v>
      </c>
    </row>
    <row r="10222" spans="1:123" s="229" customFormat="1" ht="24" customHeight="1" x14ac:dyDescent="0.2">
      <c r="A10222" s="224" t="str">
        <f t="shared" si="3061"/>
        <v/>
      </c>
      <c r="B10222" s="222" t="str">
        <f t="shared" si="3064"/>
        <v/>
      </c>
      <c r="C10222" s="223"/>
      <c r="D10222" s="224" t="str">
        <f t="shared" si="3062"/>
        <v/>
      </c>
      <c r="E10222" s="225"/>
      <c r="F10222" s="226">
        <f t="shared" si="3063"/>
        <v>0</v>
      </c>
      <c r="G10222" s="286">
        <f t="shared" si="3065"/>
        <v>0</v>
      </c>
    </row>
    <row r="10223" spans="1:123" s="229" customFormat="1" ht="24" customHeight="1" x14ac:dyDescent="0.2">
      <c r="A10223" s="224" t="str">
        <f t="shared" si="3061"/>
        <v/>
      </c>
      <c r="B10223" s="222" t="str">
        <f t="shared" si="3064"/>
        <v/>
      </c>
      <c r="C10223" s="223"/>
      <c r="D10223" s="224" t="str">
        <f t="shared" si="3062"/>
        <v/>
      </c>
      <c r="E10223" s="225"/>
      <c r="F10223" s="226">
        <f t="shared" si="3063"/>
        <v>0</v>
      </c>
      <c r="G10223" s="286">
        <f t="shared" si="3065"/>
        <v>0</v>
      </c>
    </row>
    <row r="10224" spans="1:123" s="229" customFormat="1" ht="24" customHeight="1" x14ac:dyDescent="0.2">
      <c r="A10224" s="224" t="str">
        <f t="shared" si="3061"/>
        <v/>
      </c>
      <c r="B10224" s="222" t="str">
        <f t="shared" si="3064"/>
        <v/>
      </c>
      <c r="C10224" s="223"/>
      <c r="D10224" s="224" t="str">
        <f t="shared" si="3062"/>
        <v/>
      </c>
      <c r="E10224" s="225"/>
      <c r="F10224" s="226">
        <f t="shared" si="3063"/>
        <v>0</v>
      </c>
      <c r="G10224" s="286">
        <f t="shared" si="3065"/>
        <v>0</v>
      </c>
    </row>
    <row r="10225" spans="1:7" s="229" customFormat="1" ht="24" customHeight="1" x14ac:dyDescent="0.2">
      <c r="A10225" s="224" t="str">
        <f t="shared" si="3061"/>
        <v/>
      </c>
      <c r="B10225" s="222" t="str">
        <f t="shared" si="3064"/>
        <v/>
      </c>
      <c r="C10225" s="223"/>
      <c r="D10225" s="224" t="str">
        <f t="shared" si="3062"/>
        <v/>
      </c>
      <c r="E10225" s="225"/>
      <c r="F10225" s="227">
        <f t="shared" si="3063"/>
        <v>0</v>
      </c>
      <c r="G10225" s="286">
        <f t="shared" si="3065"/>
        <v>0</v>
      </c>
    </row>
    <row r="10226" spans="1:7" ht="24" customHeight="1" x14ac:dyDescent="0.2">
      <c r="A10226" s="287"/>
      <c r="D10226" s="97"/>
      <c r="E10226" s="98"/>
      <c r="F10226" s="273" t="s">
        <v>31</v>
      </c>
      <c r="G10226" s="288">
        <f>SUBTOTAL(9,G10212:G10225)</f>
        <v>0</v>
      </c>
    </row>
    <row r="10227" spans="1:7" ht="24" customHeight="1" x14ac:dyDescent="0.2">
      <c r="A10227" s="287"/>
      <c r="C10227" s="107" t="s">
        <v>605</v>
      </c>
      <c r="D10227" s="97"/>
      <c r="E10227" s="98"/>
      <c r="G10227" s="289"/>
    </row>
    <row r="10228" spans="1:7" s="229" customFormat="1" ht="24" customHeight="1" x14ac:dyDescent="0.2">
      <c r="A10228" s="224" t="str">
        <f t="shared" ref="A10228:A10235" si="3066">IFERROR(VLOOKUP(C10228,Tabla_Insumos,4,FALSE),"")</f>
        <v/>
      </c>
      <c r="B10228" s="222">
        <f t="shared" ref="B10228:B10235" si="3067">IFERROR(VLOOKUP(A10228,Tabla_Indices,5,FALSE),"")</f>
        <v>0</v>
      </c>
      <c r="C10228" s="223"/>
      <c r="D10228" s="224" t="str">
        <f t="shared" ref="D10228:D10235" si="3068">IFERROR(VLOOKUP(C10228,Tabla_Insumos,2,FALSE),"")</f>
        <v/>
      </c>
      <c r="E10228" s="225"/>
      <c r="F10228" s="228">
        <f t="shared" ref="F10228:F10235" si="3069">IFERROR(VLOOKUP(C10228,Tabla_Insumos,3,FALSE),0)</f>
        <v>0</v>
      </c>
      <c r="G10228" s="286">
        <f>ROUND(E10228*F10228,2)</f>
        <v>0</v>
      </c>
    </row>
    <row r="10229" spans="1:7" s="229" customFormat="1" ht="24" customHeight="1" x14ac:dyDescent="0.2">
      <c r="A10229" s="224" t="str">
        <f t="shared" si="3066"/>
        <v/>
      </c>
      <c r="B10229" s="222">
        <f t="shared" si="3067"/>
        <v>0</v>
      </c>
      <c r="C10229" s="223"/>
      <c r="D10229" s="224" t="str">
        <f t="shared" si="3068"/>
        <v/>
      </c>
      <c r="E10229" s="225"/>
      <c r="F10229" s="228">
        <f t="shared" si="3069"/>
        <v>0</v>
      </c>
      <c r="G10229" s="286">
        <f>ROUND(E10229*F10229,2)</f>
        <v>0</v>
      </c>
    </row>
    <row r="10230" spans="1:7" s="229" customFormat="1" ht="24" customHeight="1" x14ac:dyDescent="0.2">
      <c r="A10230" s="224" t="str">
        <f t="shared" si="3066"/>
        <v/>
      </c>
      <c r="B10230" s="222">
        <f t="shared" si="3067"/>
        <v>0</v>
      </c>
      <c r="C10230" s="223"/>
      <c r="D10230" s="224" t="str">
        <f t="shared" si="3068"/>
        <v/>
      </c>
      <c r="E10230" s="225"/>
      <c r="F10230" s="228">
        <f t="shared" si="3069"/>
        <v>0</v>
      </c>
      <c r="G10230" s="286">
        <f t="shared" ref="G10230:G10235" si="3070">ROUND(E10230*F10230,2)</f>
        <v>0</v>
      </c>
    </row>
    <row r="10231" spans="1:7" s="229" customFormat="1" ht="24" customHeight="1" x14ac:dyDescent="0.2">
      <c r="A10231" s="224" t="str">
        <f t="shared" si="3066"/>
        <v/>
      </c>
      <c r="B10231" s="222">
        <f t="shared" si="3067"/>
        <v>0</v>
      </c>
      <c r="C10231" s="223"/>
      <c r="D10231" s="224" t="str">
        <f t="shared" si="3068"/>
        <v/>
      </c>
      <c r="E10231" s="225"/>
      <c r="F10231" s="228">
        <f t="shared" si="3069"/>
        <v>0</v>
      </c>
      <c r="G10231" s="286">
        <f t="shared" si="3070"/>
        <v>0</v>
      </c>
    </row>
    <row r="10232" spans="1:7" s="229" customFormat="1" ht="24" customHeight="1" x14ac:dyDescent="0.2">
      <c r="A10232" s="224" t="str">
        <f t="shared" si="3066"/>
        <v/>
      </c>
      <c r="B10232" s="222">
        <f t="shared" si="3067"/>
        <v>0</v>
      </c>
      <c r="C10232" s="223"/>
      <c r="D10232" s="224" t="str">
        <f t="shared" si="3068"/>
        <v/>
      </c>
      <c r="E10232" s="225"/>
      <c r="F10232" s="226">
        <f t="shared" si="3069"/>
        <v>0</v>
      </c>
      <c r="G10232" s="286">
        <f t="shared" si="3070"/>
        <v>0</v>
      </c>
    </row>
    <row r="10233" spans="1:7" s="229" customFormat="1" ht="24" customHeight="1" x14ac:dyDescent="0.2">
      <c r="A10233" s="224" t="str">
        <f t="shared" si="3066"/>
        <v/>
      </c>
      <c r="B10233" s="222">
        <f t="shared" si="3067"/>
        <v>0</v>
      </c>
      <c r="C10233" s="223"/>
      <c r="D10233" s="224" t="str">
        <f t="shared" si="3068"/>
        <v/>
      </c>
      <c r="E10233" s="225"/>
      <c r="F10233" s="226">
        <f t="shared" si="3069"/>
        <v>0</v>
      </c>
      <c r="G10233" s="286">
        <f t="shared" si="3070"/>
        <v>0</v>
      </c>
    </row>
    <row r="10234" spans="1:7" s="229" customFormat="1" ht="24" customHeight="1" x14ac:dyDescent="0.2">
      <c r="A10234" s="224" t="str">
        <f t="shared" si="3066"/>
        <v/>
      </c>
      <c r="B10234" s="222">
        <f t="shared" si="3067"/>
        <v>0</v>
      </c>
      <c r="C10234" s="223"/>
      <c r="D10234" s="224" t="str">
        <f t="shared" si="3068"/>
        <v/>
      </c>
      <c r="E10234" s="225"/>
      <c r="F10234" s="226">
        <f t="shared" si="3069"/>
        <v>0</v>
      </c>
      <c r="G10234" s="286">
        <f t="shared" si="3070"/>
        <v>0</v>
      </c>
    </row>
    <row r="10235" spans="1:7" s="229" customFormat="1" ht="24" customHeight="1" x14ac:dyDescent="0.2">
      <c r="A10235" s="224" t="str">
        <f t="shared" si="3066"/>
        <v/>
      </c>
      <c r="B10235" s="222">
        <f t="shared" si="3067"/>
        <v>0</v>
      </c>
      <c r="C10235" s="223"/>
      <c r="D10235" s="224" t="str">
        <f t="shared" si="3068"/>
        <v/>
      </c>
      <c r="E10235" s="225"/>
      <c r="F10235" s="226">
        <f t="shared" si="3069"/>
        <v>0</v>
      </c>
      <c r="G10235" s="286">
        <f t="shared" si="3070"/>
        <v>0</v>
      </c>
    </row>
    <row r="10236" spans="1:7" ht="24" customHeight="1" x14ac:dyDescent="0.2">
      <c r="A10236" s="287"/>
      <c r="D10236" s="97"/>
      <c r="E10236" s="98"/>
      <c r="F10236" s="273" t="s">
        <v>32</v>
      </c>
      <c r="G10236" s="288">
        <f>SUBTOTAL(9,G10228:G10235)</f>
        <v>0</v>
      </c>
    </row>
    <row r="10237" spans="1:7" ht="24" customHeight="1" x14ac:dyDescent="0.2">
      <c r="A10237" s="287"/>
      <c r="C10237" s="107" t="s">
        <v>606</v>
      </c>
      <c r="D10237" s="97"/>
      <c r="E10237" s="98"/>
      <c r="G10237" s="289"/>
    </row>
    <row r="10238" spans="1:7" s="229" customFormat="1" ht="24" customHeight="1" x14ac:dyDescent="0.2">
      <c r="A10238" s="224" t="str">
        <f t="shared" ref="A10238:A10246" si="3071">IFERROR(VLOOKUP(C10238,Tabla_Insumos,4,FALSE),"")</f>
        <v/>
      </c>
      <c r="B10238" s="222" t="str">
        <f t="shared" ref="B10238:B10246" si="3072">IFERROR(VLOOKUP(C10238,Tabla_Insumos,5,FALSE),"")</f>
        <v/>
      </c>
      <c r="C10238" s="223"/>
      <c r="D10238" s="224" t="str">
        <f t="shared" ref="D10238:D10246" si="3073">IFERROR(VLOOKUP(C10238,Tabla_Insumos,2,FALSE),"")</f>
        <v/>
      </c>
      <c r="E10238" s="225"/>
      <c r="F10238" s="226">
        <f t="shared" ref="F10238:F10246" si="3074">IFERROR(VLOOKUP(C10238,Tabla_Insumos,3,FALSE),0)</f>
        <v>0</v>
      </c>
      <c r="G10238" s="286">
        <f t="shared" ref="G10238:G10246" si="3075">ROUND(E10238*F10238,2)</f>
        <v>0</v>
      </c>
    </row>
    <row r="10239" spans="1:7" s="229" customFormat="1" ht="24" customHeight="1" x14ac:dyDescent="0.2">
      <c r="A10239" s="224" t="str">
        <f t="shared" si="3071"/>
        <v/>
      </c>
      <c r="B10239" s="222" t="str">
        <f t="shared" si="3072"/>
        <v/>
      </c>
      <c r="C10239" s="223"/>
      <c r="D10239" s="224" t="str">
        <f t="shared" si="3073"/>
        <v/>
      </c>
      <c r="E10239" s="225"/>
      <c r="F10239" s="226">
        <f t="shared" si="3074"/>
        <v>0</v>
      </c>
      <c r="G10239" s="286">
        <f t="shared" si="3075"/>
        <v>0</v>
      </c>
    </row>
    <row r="10240" spans="1:7" s="229" customFormat="1" ht="24" customHeight="1" x14ac:dyDescent="0.2">
      <c r="A10240" s="224" t="str">
        <f t="shared" si="3071"/>
        <v/>
      </c>
      <c r="B10240" s="222" t="str">
        <f t="shared" si="3072"/>
        <v/>
      </c>
      <c r="C10240" s="223"/>
      <c r="D10240" s="224" t="str">
        <f t="shared" si="3073"/>
        <v/>
      </c>
      <c r="E10240" s="225"/>
      <c r="F10240" s="226">
        <f t="shared" si="3074"/>
        <v>0</v>
      </c>
      <c r="G10240" s="286">
        <f t="shared" si="3075"/>
        <v>0</v>
      </c>
    </row>
    <row r="10241" spans="1:7" s="229" customFormat="1" ht="24" customHeight="1" x14ac:dyDescent="0.2">
      <c r="A10241" s="224" t="str">
        <f t="shared" si="3071"/>
        <v/>
      </c>
      <c r="B10241" s="222" t="str">
        <f t="shared" si="3072"/>
        <v/>
      </c>
      <c r="C10241" s="223"/>
      <c r="D10241" s="224" t="str">
        <f t="shared" si="3073"/>
        <v/>
      </c>
      <c r="E10241" s="225"/>
      <c r="F10241" s="226">
        <f t="shared" si="3074"/>
        <v>0</v>
      </c>
      <c r="G10241" s="286">
        <f t="shared" si="3075"/>
        <v>0</v>
      </c>
    </row>
    <row r="10242" spans="1:7" s="229" customFormat="1" ht="24" customHeight="1" x14ac:dyDescent="0.2">
      <c r="A10242" s="224" t="str">
        <f t="shared" si="3071"/>
        <v/>
      </c>
      <c r="B10242" s="222" t="str">
        <f t="shared" si="3072"/>
        <v/>
      </c>
      <c r="C10242" s="223"/>
      <c r="D10242" s="224" t="str">
        <f t="shared" si="3073"/>
        <v/>
      </c>
      <c r="E10242" s="225"/>
      <c r="F10242" s="226">
        <f t="shared" si="3074"/>
        <v>0</v>
      </c>
      <c r="G10242" s="286">
        <f t="shared" si="3075"/>
        <v>0</v>
      </c>
    </row>
    <row r="10243" spans="1:7" s="229" customFormat="1" ht="24" customHeight="1" x14ac:dyDescent="0.2">
      <c r="A10243" s="224" t="str">
        <f t="shared" si="3071"/>
        <v/>
      </c>
      <c r="B10243" s="222" t="str">
        <f t="shared" si="3072"/>
        <v/>
      </c>
      <c r="C10243" s="223"/>
      <c r="D10243" s="224" t="str">
        <f t="shared" si="3073"/>
        <v/>
      </c>
      <c r="E10243" s="225"/>
      <c r="F10243" s="226">
        <f t="shared" si="3074"/>
        <v>0</v>
      </c>
      <c r="G10243" s="286">
        <f t="shared" si="3075"/>
        <v>0</v>
      </c>
    </row>
    <row r="10244" spans="1:7" s="229" customFormat="1" ht="24" customHeight="1" x14ac:dyDescent="0.2">
      <c r="A10244" s="224" t="str">
        <f t="shared" si="3071"/>
        <v/>
      </c>
      <c r="B10244" s="222" t="str">
        <f t="shared" si="3072"/>
        <v/>
      </c>
      <c r="C10244" s="223"/>
      <c r="D10244" s="224" t="str">
        <f t="shared" si="3073"/>
        <v/>
      </c>
      <c r="E10244" s="225"/>
      <c r="F10244" s="226">
        <f t="shared" si="3074"/>
        <v>0</v>
      </c>
      <c r="G10244" s="286">
        <f t="shared" si="3075"/>
        <v>0</v>
      </c>
    </row>
    <row r="10245" spans="1:7" s="229" customFormat="1" ht="24" customHeight="1" x14ac:dyDescent="0.2">
      <c r="A10245" s="224" t="str">
        <f t="shared" si="3071"/>
        <v/>
      </c>
      <c r="B10245" s="222" t="str">
        <f t="shared" si="3072"/>
        <v/>
      </c>
      <c r="C10245" s="223"/>
      <c r="D10245" s="224" t="str">
        <f t="shared" si="3073"/>
        <v/>
      </c>
      <c r="E10245" s="225"/>
      <c r="F10245" s="226">
        <f t="shared" si="3074"/>
        <v>0</v>
      </c>
      <c r="G10245" s="286">
        <f t="shared" si="3075"/>
        <v>0</v>
      </c>
    </row>
    <row r="10246" spans="1:7" s="229" customFormat="1" ht="24" customHeight="1" x14ac:dyDescent="0.2">
      <c r="A10246" s="224" t="str">
        <f t="shared" si="3071"/>
        <v/>
      </c>
      <c r="B10246" s="222" t="str">
        <f t="shared" si="3072"/>
        <v/>
      </c>
      <c r="C10246" s="223"/>
      <c r="D10246" s="224" t="str">
        <f t="shared" si="3073"/>
        <v/>
      </c>
      <c r="E10246" s="225"/>
      <c r="F10246" s="226">
        <f t="shared" si="3074"/>
        <v>0</v>
      </c>
      <c r="G10246" s="286">
        <f t="shared" si="3075"/>
        <v>0</v>
      </c>
    </row>
    <row r="10247" spans="1:7" ht="24" customHeight="1" x14ac:dyDescent="0.2">
      <c r="A10247" s="290"/>
      <c r="B10247" s="97"/>
      <c r="D10247" s="97"/>
      <c r="E10247" s="98"/>
      <c r="F10247" s="273" t="s">
        <v>33</v>
      </c>
      <c r="G10247" s="288">
        <f>SUBTOTAL(9,G10238:G10246)</f>
        <v>0</v>
      </c>
    </row>
    <row r="10248" spans="1:7" ht="24" customHeight="1" x14ac:dyDescent="0.2">
      <c r="A10248" s="291"/>
      <c r="B10248" s="97"/>
      <c r="D10248" s="97"/>
      <c r="E10248" s="98"/>
      <c r="G10248" s="289"/>
    </row>
    <row r="10249" spans="1:7" ht="24" customHeight="1" x14ac:dyDescent="0.2">
      <c r="A10249" s="292" t="str">
        <f>B10207</f>
        <v/>
      </c>
      <c r="B10249" s="293" t="str">
        <f>C10207</f>
        <v/>
      </c>
      <c r="C10249" s="104"/>
      <c r="D10249" s="104" t="s">
        <v>34</v>
      </c>
      <c r="E10249" s="105"/>
      <c r="F10249" s="295" t="s">
        <v>35</v>
      </c>
      <c r="G10249" s="294">
        <f>SUBTOTAL(9,G10212:G10248)</f>
        <v>0</v>
      </c>
    </row>
    <row r="10251" spans="1:7" ht="24" customHeight="1" x14ac:dyDescent="0.2">
      <c r="A10251" s="274" t="s">
        <v>37</v>
      </c>
      <c r="B10251" s="275"/>
      <c r="C10251" s="275"/>
      <c r="D10251" s="275"/>
      <c r="E10251" s="275"/>
      <c r="F10251" s="275"/>
      <c r="G10251" s="276"/>
    </row>
    <row r="10252" spans="1:7" ht="24" customHeight="1" x14ac:dyDescent="0.2">
      <c r="A10252" s="277" t="s">
        <v>602</v>
      </c>
      <c r="B10252" s="93" t="str">
        <f>Comitente</f>
        <v>DIRECCION PROVINCIAL DE ESPACIOS VERDES</v>
      </c>
      <c r="C10252" s="89"/>
      <c r="D10252" s="94"/>
      <c r="E10252" s="94"/>
      <c r="F10252" s="95"/>
      <c r="G10252" s="278"/>
    </row>
    <row r="10253" spans="1:7" ht="24" customHeight="1" x14ac:dyDescent="0.2">
      <c r="A10253" s="277" t="s">
        <v>603</v>
      </c>
      <c r="B10253" s="93">
        <f>Contratista</f>
        <v>0</v>
      </c>
      <c r="C10253" s="90"/>
      <c r="D10253" s="90"/>
      <c r="E10253" s="90"/>
      <c r="F10253" s="96"/>
      <c r="G10253" s="279"/>
    </row>
    <row r="10254" spans="1:7" ht="24" customHeight="1" x14ac:dyDescent="0.2">
      <c r="A10254" s="277" t="s">
        <v>24</v>
      </c>
      <c r="B10254" s="93" t="str">
        <f>Obra</f>
        <v>MANTENIMIENTO DEL ÁREA VERDE Y SISITEMA DE RIEGO DEL 
PARQUE BELGRANO E INFINITO POR DESCUBRIR - RENGLON 3</v>
      </c>
      <c r="C10254" s="90"/>
      <c r="D10254" s="90"/>
      <c r="E10254" s="90"/>
      <c r="F10254" s="96" t="s">
        <v>38</v>
      </c>
      <c r="G10254" s="280">
        <f>Fecha_Base</f>
        <v>44908</v>
      </c>
    </row>
    <row r="10255" spans="1:7" ht="24" customHeight="1" x14ac:dyDescent="0.2">
      <c r="A10255" s="281" t="s">
        <v>601</v>
      </c>
      <c r="B10255" s="91" t="str">
        <f>Ubicación</f>
        <v>CAPITAL</v>
      </c>
      <c r="C10255" s="91"/>
      <c r="D10255" s="97"/>
      <c r="E10255" s="98"/>
      <c r="G10255" s="282"/>
    </row>
    <row r="10256" spans="1:7" ht="24" customHeight="1" x14ac:dyDescent="0.2">
      <c r="A10256" s="281" t="s">
        <v>39</v>
      </c>
      <c r="B10256" s="100" t="str">
        <f>IFERROR(VALUE(LEFT(B10257,FIND(".",B10257)-1)),"")</f>
        <v/>
      </c>
      <c r="C10256" s="92" t="str">
        <f>IFERROR(VLOOKUP(B10256,Tabla_CyP,2,FALSE),"")</f>
        <v/>
      </c>
      <c r="E10256" s="98"/>
      <c r="G10256" s="282"/>
    </row>
    <row r="10257" spans="1:123" ht="24" customHeight="1" x14ac:dyDescent="0.2">
      <c r="A10257" s="281" t="s">
        <v>25</v>
      </c>
      <c r="B10257" s="101" t="str">
        <f>IFERROR(VLOOKUP(COUNTIF($A$1:A10257,"ANALISIS DE PRECIOS"),Tabla_NumeroItem,2,FALSE),"")</f>
        <v/>
      </c>
      <c r="C10257" s="92" t="str">
        <f>IFERROR(VLOOKUP(B10257,Tabla_CyP,2,FALSE),"")</f>
        <v/>
      </c>
      <c r="D10257" s="97"/>
      <c r="E10257" s="98"/>
      <c r="F10257" s="96" t="s">
        <v>26</v>
      </c>
      <c r="G10257" s="283" t="str">
        <f>IFERROR(VLOOKUP(B10257,Tabla_CyP,4,FALSE),"")</f>
        <v/>
      </c>
    </row>
    <row r="10258" spans="1:123" ht="24" customHeight="1" x14ac:dyDescent="0.2">
      <c r="A10258" s="281"/>
      <c r="B10258" s="91"/>
      <c r="D10258" s="97"/>
      <c r="E10258" s="98"/>
      <c r="G10258" s="282"/>
    </row>
    <row r="10259" spans="1:123" ht="24" customHeight="1" x14ac:dyDescent="0.2">
      <c r="A10259" s="331" t="s">
        <v>507</v>
      </c>
      <c r="B10259" s="332"/>
      <c r="C10259" s="333" t="s">
        <v>0</v>
      </c>
      <c r="D10259" s="333" t="s">
        <v>27</v>
      </c>
      <c r="E10259" s="335" t="s">
        <v>28</v>
      </c>
      <c r="F10259" s="337" t="s">
        <v>29</v>
      </c>
      <c r="G10259" s="337" t="s">
        <v>30</v>
      </c>
    </row>
    <row r="10260" spans="1:123" s="97" customFormat="1" ht="24" customHeight="1" x14ac:dyDescent="0.2">
      <c r="A10260" s="102" t="s">
        <v>508</v>
      </c>
      <c r="B10260" s="102" t="s">
        <v>509</v>
      </c>
      <c r="C10260" s="334"/>
      <c r="D10260" s="334"/>
      <c r="E10260" s="336"/>
      <c r="F10260" s="338"/>
      <c r="G10260" s="338"/>
      <c r="H10260" s="230"/>
      <c r="I10260" s="230"/>
      <c r="J10260" s="230"/>
      <c r="K10260" s="230"/>
      <c r="L10260" s="230"/>
      <c r="M10260" s="230"/>
      <c r="N10260" s="230"/>
      <c r="O10260" s="230"/>
      <c r="P10260" s="230"/>
      <c r="Q10260" s="230"/>
      <c r="R10260" s="230"/>
      <c r="S10260" s="230"/>
      <c r="T10260" s="230"/>
      <c r="U10260" s="230"/>
      <c r="V10260" s="230"/>
      <c r="W10260" s="230"/>
      <c r="X10260" s="230"/>
      <c r="Y10260" s="230"/>
      <c r="Z10260" s="230"/>
      <c r="AA10260" s="230"/>
      <c r="AB10260" s="230"/>
      <c r="AC10260" s="230"/>
      <c r="AD10260" s="230"/>
      <c r="AE10260" s="230"/>
      <c r="AF10260" s="230"/>
      <c r="AG10260" s="230"/>
      <c r="AH10260" s="230"/>
      <c r="AI10260" s="230"/>
      <c r="AJ10260" s="230"/>
      <c r="AK10260" s="230"/>
      <c r="AL10260" s="230"/>
      <c r="AM10260" s="230"/>
      <c r="AN10260" s="230"/>
      <c r="AO10260" s="230"/>
      <c r="AP10260" s="230"/>
      <c r="AQ10260" s="230"/>
      <c r="AR10260" s="230"/>
      <c r="AS10260" s="230"/>
      <c r="AT10260" s="230"/>
      <c r="AU10260" s="230"/>
      <c r="AV10260" s="230"/>
      <c r="AW10260" s="230"/>
      <c r="AX10260" s="230"/>
      <c r="AY10260" s="230"/>
      <c r="AZ10260" s="230"/>
      <c r="BA10260" s="230"/>
      <c r="BB10260" s="230"/>
      <c r="BC10260" s="230"/>
      <c r="BD10260" s="230"/>
      <c r="BE10260" s="230"/>
      <c r="BF10260" s="230"/>
      <c r="BG10260" s="230"/>
      <c r="BH10260" s="230"/>
      <c r="BI10260" s="230"/>
      <c r="BJ10260" s="230"/>
      <c r="BK10260" s="230"/>
      <c r="BL10260" s="230"/>
      <c r="BM10260" s="230"/>
      <c r="BN10260" s="230"/>
      <c r="BO10260" s="230"/>
      <c r="BP10260" s="230"/>
      <c r="BQ10260" s="230"/>
      <c r="BR10260" s="230"/>
      <c r="BS10260" s="230"/>
      <c r="BT10260" s="230"/>
      <c r="BU10260" s="230"/>
      <c r="BV10260" s="230"/>
      <c r="BW10260" s="230"/>
      <c r="BX10260" s="230"/>
      <c r="BY10260" s="230"/>
      <c r="BZ10260" s="230"/>
      <c r="CA10260" s="230"/>
      <c r="CB10260" s="230"/>
      <c r="CC10260" s="230"/>
      <c r="CD10260" s="230"/>
      <c r="CE10260" s="230"/>
      <c r="CF10260" s="230"/>
      <c r="CG10260" s="230"/>
      <c r="CH10260" s="230"/>
      <c r="CI10260" s="230"/>
      <c r="CJ10260" s="230"/>
      <c r="CK10260" s="230"/>
      <c r="CL10260" s="230"/>
      <c r="CM10260" s="230"/>
      <c r="CN10260" s="230"/>
      <c r="CO10260" s="230"/>
      <c r="CP10260" s="230"/>
      <c r="CQ10260" s="230"/>
      <c r="CR10260" s="230"/>
      <c r="CS10260" s="230"/>
      <c r="CT10260" s="230"/>
      <c r="CU10260" s="230"/>
      <c r="CV10260" s="230"/>
      <c r="CW10260" s="230"/>
      <c r="CX10260" s="230"/>
      <c r="CY10260" s="230"/>
      <c r="CZ10260" s="230"/>
      <c r="DA10260" s="230"/>
      <c r="DB10260" s="230"/>
      <c r="DC10260" s="230"/>
      <c r="DD10260" s="230"/>
      <c r="DE10260" s="230"/>
      <c r="DF10260" s="230"/>
      <c r="DG10260" s="230"/>
      <c r="DH10260" s="230"/>
      <c r="DI10260" s="230"/>
      <c r="DJ10260" s="230"/>
      <c r="DK10260" s="230"/>
      <c r="DL10260" s="230"/>
      <c r="DM10260" s="230"/>
      <c r="DN10260" s="230"/>
      <c r="DO10260" s="230"/>
      <c r="DP10260" s="230"/>
      <c r="DQ10260" s="230"/>
      <c r="DR10260" s="230"/>
      <c r="DS10260" s="230"/>
    </row>
    <row r="10261" spans="1:123" ht="24" customHeight="1" x14ac:dyDescent="0.2">
      <c r="A10261" s="284"/>
      <c r="B10261" s="103"/>
      <c r="C10261" s="143" t="s">
        <v>604</v>
      </c>
      <c r="D10261" s="104"/>
      <c r="E10261" s="105"/>
      <c r="F10261" s="106"/>
      <c r="G10261" s="285"/>
    </row>
    <row r="10262" spans="1:123" s="229" customFormat="1" ht="24" customHeight="1" x14ac:dyDescent="0.2">
      <c r="A10262" s="224" t="str">
        <f t="shared" ref="A10262:A10275" si="3076">IFERROR(VLOOKUP(C10262,Tabla_Insumos,4,FALSE),"")</f>
        <v/>
      </c>
      <c r="B10262" s="222" t="str">
        <f>IFERROR(VLOOKUP(C10262,Tabla_Insumos,5,FALSE),"")</f>
        <v/>
      </c>
      <c r="C10262" s="223"/>
      <c r="D10262" s="224" t="str">
        <f t="shared" ref="D10262:D10275" si="3077">IFERROR(VLOOKUP(C10262,Tabla_Insumos,2,FALSE),"")</f>
        <v/>
      </c>
      <c r="E10262" s="225"/>
      <c r="F10262" s="226">
        <f t="shared" ref="F10262:F10275" si="3078">IFERROR(VLOOKUP(C10262,Tabla_Insumos,3,FALSE),0)</f>
        <v>0</v>
      </c>
      <c r="G10262" s="286">
        <f>ROUND(E10262*F10262,2)</f>
        <v>0</v>
      </c>
    </row>
    <row r="10263" spans="1:123" s="229" customFormat="1" ht="24" customHeight="1" x14ac:dyDescent="0.2">
      <c r="A10263" s="224" t="str">
        <f t="shared" si="3076"/>
        <v/>
      </c>
      <c r="B10263" s="222" t="str">
        <f t="shared" ref="B10263:B10275" si="3079">IFERROR(VLOOKUP(C10263,Tabla_Insumos,5,FALSE),"")</f>
        <v/>
      </c>
      <c r="C10263" s="223"/>
      <c r="D10263" s="224" t="str">
        <f t="shared" si="3077"/>
        <v/>
      </c>
      <c r="E10263" s="225"/>
      <c r="F10263" s="226">
        <f t="shared" si="3078"/>
        <v>0</v>
      </c>
      <c r="G10263" s="286">
        <f t="shared" ref="G10263:G10275" si="3080">ROUND(E10263*F10263,2)</f>
        <v>0</v>
      </c>
    </row>
    <row r="10264" spans="1:123" s="229" customFormat="1" ht="24" customHeight="1" x14ac:dyDescent="0.2">
      <c r="A10264" s="224" t="str">
        <f t="shared" si="3076"/>
        <v/>
      </c>
      <c r="B10264" s="222" t="str">
        <f t="shared" si="3079"/>
        <v/>
      </c>
      <c r="C10264" s="223"/>
      <c r="D10264" s="224" t="str">
        <f t="shared" si="3077"/>
        <v/>
      </c>
      <c r="E10264" s="225"/>
      <c r="F10264" s="226">
        <f t="shared" si="3078"/>
        <v>0</v>
      </c>
      <c r="G10264" s="286">
        <f t="shared" si="3080"/>
        <v>0</v>
      </c>
    </row>
    <row r="10265" spans="1:123" s="229" customFormat="1" ht="24" customHeight="1" x14ac:dyDescent="0.2">
      <c r="A10265" s="224" t="str">
        <f t="shared" si="3076"/>
        <v/>
      </c>
      <c r="B10265" s="222" t="str">
        <f t="shared" si="3079"/>
        <v/>
      </c>
      <c r="C10265" s="223"/>
      <c r="D10265" s="224" t="str">
        <f t="shared" si="3077"/>
        <v/>
      </c>
      <c r="E10265" s="225"/>
      <c r="F10265" s="226">
        <f t="shared" si="3078"/>
        <v>0</v>
      </c>
      <c r="G10265" s="286">
        <f t="shared" si="3080"/>
        <v>0</v>
      </c>
    </row>
    <row r="10266" spans="1:123" s="229" customFormat="1" ht="24" customHeight="1" x14ac:dyDescent="0.2">
      <c r="A10266" s="224" t="str">
        <f t="shared" si="3076"/>
        <v/>
      </c>
      <c r="B10266" s="222" t="str">
        <f t="shared" si="3079"/>
        <v/>
      </c>
      <c r="C10266" s="223"/>
      <c r="D10266" s="224" t="str">
        <f t="shared" si="3077"/>
        <v/>
      </c>
      <c r="E10266" s="225"/>
      <c r="F10266" s="226">
        <f t="shared" si="3078"/>
        <v>0</v>
      </c>
      <c r="G10266" s="286">
        <f t="shared" si="3080"/>
        <v>0</v>
      </c>
    </row>
    <row r="10267" spans="1:123" s="229" customFormat="1" ht="24" customHeight="1" x14ac:dyDescent="0.2">
      <c r="A10267" s="224" t="str">
        <f t="shared" si="3076"/>
        <v/>
      </c>
      <c r="B10267" s="222" t="str">
        <f t="shared" si="3079"/>
        <v/>
      </c>
      <c r="C10267" s="223"/>
      <c r="D10267" s="224" t="str">
        <f t="shared" si="3077"/>
        <v/>
      </c>
      <c r="E10267" s="225"/>
      <c r="F10267" s="226">
        <f t="shared" si="3078"/>
        <v>0</v>
      </c>
      <c r="G10267" s="286">
        <f t="shared" si="3080"/>
        <v>0</v>
      </c>
    </row>
    <row r="10268" spans="1:123" s="229" customFormat="1" ht="24" customHeight="1" x14ac:dyDescent="0.2">
      <c r="A10268" s="224" t="str">
        <f t="shared" si="3076"/>
        <v/>
      </c>
      <c r="B10268" s="222" t="str">
        <f t="shared" si="3079"/>
        <v/>
      </c>
      <c r="C10268" s="223"/>
      <c r="D10268" s="224" t="str">
        <f t="shared" si="3077"/>
        <v/>
      </c>
      <c r="E10268" s="225"/>
      <c r="F10268" s="226">
        <f t="shared" si="3078"/>
        <v>0</v>
      </c>
      <c r="G10268" s="286">
        <f t="shared" si="3080"/>
        <v>0</v>
      </c>
    </row>
    <row r="10269" spans="1:123" s="229" customFormat="1" ht="24" customHeight="1" x14ac:dyDescent="0.2">
      <c r="A10269" s="224" t="str">
        <f t="shared" si="3076"/>
        <v/>
      </c>
      <c r="B10269" s="222" t="str">
        <f t="shared" si="3079"/>
        <v/>
      </c>
      <c r="C10269" s="223"/>
      <c r="D10269" s="224" t="str">
        <f t="shared" si="3077"/>
        <v/>
      </c>
      <c r="E10269" s="225"/>
      <c r="F10269" s="226">
        <f t="shared" si="3078"/>
        <v>0</v>
      </c>
      <c r="G10269" s="286">
        <f t="shared" si="3080"/>
        <v>0</v>
      </c>
    </row>
    <row r="10270" spans="1:123" s="229" customFormat="1" ht="24" customHeight="1" x14ac:dyDescent="0.2">
      <c r="A10270" s="224" t="str">
        <f t="shared" si="3076"/>
        <v/>
      </c>
      <c r="B10270" s="222" t="str">
        <f t="shared" si="3079"/>
        <v/>
      </c>
      <c r="C10270" s="223"/>
      <c r="D10270" s="224" t="str">
        <f t="shared" si="3077"/>
        <v/>
      </c>
      <c r="E10270" s="225"/>
      <c r="F10270" s="226">
        <f t="shared" si="3078"/>
        <v>0</v>
      </c>
      <c r="G10270" s="286">
        <f t="shared" si="3080"/>
        <v>0</v>
      </c>
    </row>
    <row r="10271" spans="1:123" s="229" customFormat="1" ht="24" customHeight="1" x14ac:dyDescent="0.2">
      <c r="A10271" s="224" t="str">
        <f t="shared" si="3076"/>
        <v/>
      </c>
      <c r="B10271" s="222" t="str">
        <f t="shared" si="3079"/>
        <v/>
      </c>
      <c r="C10271" s="223"/>
      <c r="D10271" s="224" t="str">
        <f t="shared" si="3077"/>
        <v/>
      </c>
      <c r="E10271" s="225"/>
      <c r="F10271" s="226">
        <f t="shared" si="3078"/>
        <v>0</v>
      </c>
      <c r="G10271" s="286">
        <f t="shared" si="3080"/>
        <v>0</v>
      </c>
    </row>
    <row r="10272" spans="1:123" s="229" customFormat="1" ht="24" customHeight="1" x14ac:dyDescent="0.2">
      <c r="A10272" s="224" t="str">
        <f t="shared" si="3076"/>
        <v/>
      </c>
      <c r="B10272" s="222" t="str">
        <f t="shared" si="3079"/>
        <v/>
      </c>
      <c r="C10272" s="223"/>
      <c r="D10272" s="224" t="str">
        <f t="shared" si="3077"/>
        <v/>
      </c>
      <c r="E10272" s="225"/>
      <c r="F10272" s="226">
        <f t="shared" si="3078"/>
        <v>0</v>
      </c>
      <c r="G10272" s="286">
        <f t="shared" si="3080"/>
        <v>0</v>
      </c>
    </row>
    <row r="10273" spans="1:7" s="229" customFormat="1" ht="24" customHeight="1" x14ac:dyDescent="0.2">
      <c r="A10273" s="224" t="str">
        <f t="shared" si="3076"/>
        <v/>
      </c>
      <c r="B10273" s="222" t="str">
        <f t="shared" si="3079"/>
        <v/>
      </c>
      <c r="C10273" s="223"/>
      <c r="D10273" s="224" t="str">
        <f t="shared" si="3077"/>
        <v/>
      </c>
      <c r="E10273" s="225"/>
      <c r="F10273" s="226">
        <f t="shared" si="3078"/>
        <v>0</v>
      </c>
      <c r="G10273" s="286">
        <f t="shared" si="3080"/>
        <v>0</v>
      </c>
    </row>
    <row r="10274" spans="1:7" s="229" customFormat="1" ht="24" customHeight="1" x14ac:dyDescent="0.2">
      <c r="A10274" s="224" t="str">
        <f t="shared" si="3076"/>
        <v/>
      </c>
      <c r="B10274" s="222" t="str">
        <f t="shared" si="3079"/>
        <v/>
      </c>
      <c r="C10274" s="223"/>
      <c r="D10274" s="224" t="str">
        <f t="shared" si="3077"/>
        <v/>
      </c>
      <c r="E10274" s="225"/>
      <c r="F10274" s="226">
        <f t="shared" si="3078"/>
        <v>0</v>
      </c>
      <c r="G10274" s="286">
        <f t="shared" si="3080"/>
        <v>0</v>
      </c>
    </row>
    <row r="10275" spans="1:7" s="229" customFormat="1" ht="24" customHeight="1" x14ac:dyDescent="0.2">
      <c r="A10275" s="224" t="str">
        <f t="shared" si="3076"/>
        <v/>
      </c>
      <c r="B10275" s="222" t="str">
        <f t="shared" si="3079"/>
        <v/>
      </c>
      <c r="C10275" s="223"/>
      <c r="D10275" s="224" t="str">
        <f t="shared" si="3077"/>
        <v/>
      </c>
      <c r="E10275" s="225"/>
      <c r="F10275" s="227">
        <f t="shared" si="3078"/>
        <v>0</v>
      </c>
      <c r="G10275" s="286">
        <f t="shared" si="3080"/>
        <v>0</v>
      </c>
    </row>
    <row r="10276" spans="1:7" ht="24" customHeight="1" x14ac:dyDescent="0.2">
      <c r="A10276" s="287"/>
      <c r="D10276" s="97"/>
      <c r="E10276" s="98"/>
      <c r="F10276" s="273" t="s">
        <v>31</v>
      </c>
      <c r="G10276" s="288">
        <f>SUBTOTAL(9,G10262:G10275)</f>
        <v>0</v>
      </c>
    </row>
    <row r="10277" spans="1:7" ht="24" customHeight="1" x14ac:dyDescent="0.2">
      <c r="A10277" s="287"/>
      <c r="C10277" s="107" t="s">
        <v>605</v>
      </c>
      <c r="D10277" s="97"/>
      <c r="E10277" s="98"/>
      <c r="G10277" s="289"/>
    </row>
    <row r="10278" spans="1:7" s="229" customFormat="1" ht="24" customHeight="1" x14ac:dyDescent="0.2">
      <c r="A10278" s="224" t="str">
        <f t="shared" ref="A10278:A10285" si="3081">IFERROR(VLOOKUP(C10278,Tabla_Insumos,4,FALSE),"")</f>
        <v/>
      </c>
      <c r="B10278" s="222">
        <f t="shared" ref="B10278:B10285" si="3082">IFERROR(VLOOKUP(A10278,Tabla_Indices,5,FALSE),"")</f>
        <v>0</v>
      </c>
      <c r="C10278" s="223"/>
      <c r="D10278" s="224" t="str">
        <f t="shared" ref="D10278:D10285" si="3083">IFERROR(VLOOKUP(C10278,Tabla_Insumos,2,FALSE),"")</f>
        <v/>
      </c>
      <c r="E10278" s="225"/>
      <c r="F10278" s="228">
        <f t="shared" ref="F10278:F10285" si="3084">IFERROR(VLOOKUP(C10278,Tabla_Insumos,3,FALSE),0)</f>
        <v>0</v>
      </c>
      <c r="G10278" s="286">
        <f>ROUND(E10278*F10278,2)</f>
        <v>0</v>
      </c>
    </row>
    <row r="10279" spans="1:7" s="229" customFormat="1" ht="24" customHeight="1" x14ac:dyDescent="0.2">
      <c r="A10279" s="224" t="str">
        <f t="shared" si="3081"/>
        <v/>
      </c>
      <c r="B10279" s="222">
        <f t="shared" si="3082"/>
        <v>0</v>
      </c>
      <c r="C10279" s="223"/>
      <c r="D10279" s="224" t="str">
        <f t="shared" si="3083"/>
        <v/>
      </c>
      <c r="E10279" s="225"/>
      <c r="F10279" s="228">
        <f t="shared" si="3084"/>
        <v>0</v>
      </c>
      <c r="G10279" s="286">
        <f>ROUND(E10279*F10279,2)</f>
        <v>0</v>
      </c>
    </row>
    <row r="10280" spans="1:7" s="229" customFormat="1" ht="24" customHeight="1" x14ac:dyDescent="0.2">
      <c r="A10280" s="224" t="str">
        <f t="shared" si="3081"/>
        <v/>
      </c>
      <c r="B10280" s="222">
        <f t="shared" si="3082"/>
        <v>0</v>
      </c>
      <c r="C10280" s="223"/>
      <c r="D10280" s="224" t="str">
        <f t="shared" si="3083"/>
        <v/>
      </c>
      <c r="E10280" s="225"/>
      <c r="F10280" s="228">
        <f t="shared" si="3084"/>
        <v>0</v>
      </c>
      <c r="G10280" s="286">
        <f t="shared" ref="G10280:G10285" si="3085">ROUND(E10280*F10280,2)</f>
        <v>0</v>
      </c>
    </row>
    <row r="10281" spans="1:7" s="229" customFormat="1" ht="24" customHeight="1" x14ac:dyDescent="0.2">
      <c r="A10281" s="224" t="str">
        <f t="shared" si="3081"/>
        <v/>
      </c>
      <c r="B10281" s="222">
        <f t="shared" si="3082"/>
        <v>0</v>
      </c>
      <c r="C10281" s="223"/>
      <c r="D10281" s="224" t="str">
        <f t="shared" si="3083"/>
        <v/>
      </c>
      <c r="E10281" s="225"/>
      <c r="F10281" s="228">
        <f t="shared" si="3084"/>
        <v>0</v>
      </c>
      <c r="G10281" s="286">
        <f t="shared" si="3085"/>
        <v>0</v>
      </c>
    </row>
    <row r="10282" spans="1:7" s="229" customFormat="1" ht="24" customHeight="1" x14ac:dyDescent="0.2">
      <c r="A10282" s="224" t="str">
        <f t="shared" si="3081"/>
        <v/>
      </c>
      <c r="B10282" s="222">
        <f t="shared" si="3082"/>
        <v>0</v>
      </c>
      <c r="C10282" s="223"/>
      <c r="D10282" s="224" t="str">
        <f t="shared" si="3083"/>
        <v/>
      </c>
      <c r="E10282" s="225"/>
      <c r="F10282" s="226">
        <f t="shared" si="3084"/>
        <v>0</v>
      </c>
      <c r="G10282" s="286">
        <f t="shared" si="3085"/>
        <v>0</v>
      </c>
    </row>
    <row r="10283" spans="1:7" s="229" customFormat="1" ht="24" customHeight="1" x14ac:dyDescent="0.2">
      <c r="A10283" s="224" t="str">
        <f t="shared" si="3081"/>
        <v/>
      </c>
      <c r="B10283" s="222">
        <f t="shared" si="3082"/>
        <v>0</v>
      </c>
      <c r="C10283" s="223"/>
      <c r="D10283" s="224" t="str">
        <f t="shared" si="3083"/>
        <v/>
      </c>
      <c r="E10283" s="225"/>
      <c r="F10283" s="226">
        <f t="shared" si="3084"/>
        <v>0</v>
      </c>
      <c r="G10283" s="286">
        <f t="shared" si="3085"/>
        <v>0</v>
      </c>
    </row>
    <row r="10284" spans="1:7" s="229" customFormat="1" ht="24" customHeight="1" x14ac:dyDescent="0.2">
      <c r="A10284" s="224" t="str">
        <f t="shared" si="3081"/>
        <v/>
      </c>
      <c r="B10284" s="222">
        <f t="shared" si="3082"/>
        <v>0</v>
      </c>
      <c r="C10284" s="223"/>
      <c r="D10284" s="224" t="str">
        <f t="shared" si="3083"/>
        <v/>
      </c>
      <c r="E10284" s="225"/>
      <c r="F10284" s="226">
        <f t="shared" si="3084"/>
        <v>0</v>
      </c>
      <c r="G10284" s="286">
        <f t="shared" si="3085"/>
        <v>0</v>
      </c>
    </row>
    <row r="10285" spans="1:7" s="229" customFormat="1" ht="24" customHeight="1" x14ac:dyDescent="0.2">
      <c r="A10285" s="224" t="str">
        <f t="shared" si="3081"/>
        <v/>
      </c>
      <c r="B10285" s="222">
        <f t="shared" si="3082"/>
        <v>0</v>
      </c>
      <c r="C10285" s="223"/>
      <c r="D10285" s="224" t="str">
        <f t="shared" si="3083"/>
        <v/>
      </c>
      <c r="E10285" s="225"/>
      <c r="F10285" s="226">
        <f t="shared" si="3084"/>
        <v>0</v>
      </c>
      <c r="G10285" s="286">
        <f t="shared" si="3085"/>
        <v>0</v>
      </c>
    </row>
    <row r="10286" spans="1:7" ht="24" customHeight="1" x14ac:dyDescent="0.2">
      <c r="A10286" s="287"/>
      <c r="D10286" s="97"/>
      <c r="E10286" s="98"/>
      <c r="F10286" s="273" t="s">
        <v>32</v>
      </c>
      <c r="G10286" s="288">
        <f>SUBTOTAL(9,G10278:G10285)</f>
        <v>0</v>
      </c>
    </row>
    <row r="10287" spans="1:7" ht="24" customHeight="1" x14ac:dyDescent="0.2">
      <c r="A10287" s="287"/>
      <c r="C10287" s="107" t="s">
        <v>606</v>
      </c>
      <c r="D10287" s="97"/>
      <c r="E10287" s="98"/>
      <c r="G10287" s="289"/>
    </row>
    <row r="10288" spans="1:7" s="229" customFormat="1" ht="24" customHeight="1" x14ac:dyDescent="0.2">
      <c r="A10288" s="224" t="str">
        <f t="shared" ref="A10288:A10296" si="3086">IFERROR(VLOOKUP(C10288,Tabla_Insumos,4,FALSE),"")</f>
        <v/>
      </c>
      <c r="B10288" s="222" t="str">
        <f t="shared" ref="B10288:B10296" si="3087">IFERROR(VLOOKUP(C10288,Tabla_Insumos,5,FALSE),"")</f>
        <v/>
      </c>
      <c r="C10288" s="223"/>
      <c r="D10288" s="224" t="str">
        <f t="shared" ref="D10288:D10296" si="3088">IFERROR(VLOOKUP(C10288,Tabla_Insumos,2,FALSE),"")</f>
        <v/>
      </c>
      <c r="E10288" s="225"/>
      <c r="F10288" s="226">
        <f t="shared" ref="F10288:F10296" si="3089">IFERROR(VLOOKUP(C10288,Tabla_Insumos,3,FALSE),0)</f>
        <v>0</v>
      </c>
      <c r="G10288" s="286">
        <f t="shared" ref="G10288:G10296" si="3090">ROUND(E10288*F10288,2)</f>
        <v>0</v>
      </c>
    </row>
    <row r="10289" spans="1:7" s="229" customFormat="1" ht="24" customHeight="1" x14ac:dyDescent="0.2">
      <c r="A10289" s="224" t="str">
        <f t="shared" si="3086"/>
        <v/>
      </c>
      <c r="B10289" s="222" t="str">
        <f t="shared" si="3087"/>
        <v/>
      </c>
      <c r="C10289" s="223"/>
      <c r="D10289" s="224" t="str">
        <f t="shared" si="3088"/>
        <v/>
      </c>
      <c r="E10289" s="225"/>
      <c r="F10289" s="226">
        <f t="shared" si="3089"/>
        <v>0</v>
      </c>
      <c r="G10289" s="286">
        <f t="shared" si="3090"/>
        <v>0</v>
      </c>
    </row>
    <row r="10290" spans="1:7" s="229" customFormat="1" ht="24" customHeight="1" x14ac:dyDescent="0.2">
      <c r="A10290" s="224" t="str">
        <f t="shared" si="3086"/>
        <v/>
      </c>
      <c r="B10290" s="222" t="str">
        <f t="shared" si="3087"/>
        <v/>
      </c>
      <c r="C10290" s="223"/>
      <c r="D10290" s="224" t="str">
        <f t="shared" si="3088"/>
        <v/>
      </c>
      <c r="E10290" s="225"/>
      <c r="F10290" s="226">
        <f t="shared" si="3089"/>
        <v>0</v>
      </c>
      <c r="G10290" s="286">
        <f t="shared" si="3090"/>
        <v>0</v>
      </c>
    </row>
    <row r="10291" spans="1:7" s="229" customFormat="1" ht="24" customHeight="1" x14ac:dyDescent="0.2">
      <c r="A10291" s="224" t="str">
        <f t="shared" si="3086"/>
        <v/>
      </c>
      <c r="B10291" s="222" t="str">
        <f t="shared" si="3087"/>
        <v/>
      </c>
      <c r="C10291" s="223"/>
      <c r="D10291" s="224" t="str">
        <f t="shared" si="3088"/>
        <v/>
      </c>
      <c r="E10291" s="225"/>
      <c r="F10291" s="226">
        <f t="shared" si="3089"/>
        <v>0</v>
      </c>
      <c r="G10291" s="286">
        <f t="shared" si="3090"/>
        <v>0</v>
      </c>
    </row>
    <row r="10292" spans="1:7" s="229" customFormat="1" ht="24" customHeight="1" x14ac:dyDescent="0.2">
      <c r="A10292" s="224" t="str">
        <f t="shared" si="3086"/>
        <v/>
      </c>
      <c r="B10292" s="222" t="str">
        <f t="shared" si="3087"/>
        <v/>
      </c>
      <c r="C10292" s="223"/>
      <c r="D10292" s="224" t="str">
        <f t="shared" si="3088"/>
        <v/>
      </c>
      <c r="E10292" s="225"/>
      <c r="F10292" s="226">
        <f t="shared" si="3089"/>
        <v>0</v>
      </c>
      <c r="G10292" s="286">
        <f t="shared" si="3090"/>
        <v>0</v>
      </c>
    </row>
    <row r="10293" spans="1:7" s="229" customFormat="1" ht="24" customHeight="1" x14ac:dyDescent="0.2">
      <c r="A10293" s="224" t="str">
        <f t="shared" si="3086"/>
        <v/>
      </c>
      <c r="B10293" s="222" t="str">
        <f t="shared" si="3087"/>
        <v/>
      </c>
      <c r="C10293" s="223"/>
      <c r="D10293" s="224" t="str">
        <f t="shared" si="3088"/>
        <v/>
      </c>
      <c r="E10293" s="225"/>
      <c r="F10293" s="226">
        <f t="shared" si="3089"/>
        <v>0</v>
      </c>
      <c r="G10293" s="286">
        <f t="shared" si="3090"/>
        <v>0</v>
      </c>
    </row>
    <row r="10294" spans="1:7" s="229" customFormat="1" ht="24" customHeight="1" x14ac:dyDescent="0.2">
      <c r="A10294" s="224" t="str">
        <f t="shared" si="3086"/>
        <v/>
      </c>
      <c r="B10294" s="222" t="str">
        <f t="shared" si="3087"/>
        <v/>
      </c>
      <c r="C10294" s="223"/>
      <c r="D10294" s="224" t="str">
        <f t="shared" si="3088"/>
        <v/>
      </c>
      <c r="E10294" s="225"/>
      <c r="F10294" s="226">
        <f t="shared" si="3089"/>
        <v>0</v>
      </c>
      <c r="G10294" s="286">
        <f t="shared" si="3090"/>
        <v>0</v>
      </c>
    </row>
    <row r="10295" spans="1:7" s="229" customFormat="1" ht="24" customHeight="1" x14ac:dyDescent="0.2">
      <c r="A10295" s="224" t="str">
        <f t="shared" si="3086"/>
        <v/>
      </c>
      <c r="B10295" s="222" t="str">
        <f t="shared" si="3087"/>
        <v/>
      </c>
      <c r="C10295" s="223"/>
      <c r="D10295" s="224" t="str">
        <f t="shared" si="3088"/>
        <v/>
      </c>
      <c r="E10295" s="225"/>
      <c r="F10295" s="226">
        <f t="shared" si="3089"/>
        <v>0</v>
      </c>
      <c r="G10295" s="286">
        <f t="shared" si="3090"/>
        <v>0</v>
      </c>
    </row>
    <row r="10296" spans="1:7" s="229" customFormat="1" ht="24" customHeight="1" x14ac:dyDescent="0.2">
      <c r="A10296" s="224" t="str">
        <f t="shared" si="3086"/>
        <v/>
      </c>
      <c r="B10296" s="222" t="str">
        <f t="shared" si="3087"/>
        <v/>
      </c>
      <c r="C10296" s="223"/>
      <c r="D10296" s="224" t="str">
        <f t="shared" si="3088"/>
        <v/>
      </c>
      <c r="E10296" s="225"/>
      <c r="F10296" s="226">
        <f t="shared" si="3089"/>
        <v>0</v>
      </c>
      <c r="G10296" s="286">
        <f t="shared" si="3090"/>
        <v>0</v>
      </c>
    </row>
    <row r="10297" spans="1:7" ht="24" customHeight="1" x14ac:dyDescent="0.2">
      <c r="A10297" s="290"/>
      <c r="B10297" s="97"/>
      <c r="D10297" s="97"/>
      <c r="E10297" s="98"/>
      <c r="F10297" s="273" t="s">
        <v>33</v>
      </c>
      <c r="G10297" s="288">
        <f>SUBTOTAL(9,G10288:G10296)</f>
        <v>0</v>
      </c>
    </row>
    <row r="10298" spans="1:7" ht="24" customHeight="1" x14ac:dyDescent="0.2">
      <c r="A10298" s="291"/>
      <c r="B10298" s="97"/>
      <c r="D10298" s="97"/>
      <c r="E10298" s="98"/>
      <c r="G10298" s="289"/>
    </row>
    <row r="10299" spans="1:7" ht="24" customHeight="1" x14ac:dyDescent="0.2">
      <c r="A10299" s="292" t="str">
        <f>B10257</f>
        <v/>
      </c>
      <c r="B10299" s="293" t="str">
        <f>C10257</f>
        <v/>
      </c>
      <c r="C10299" s="104"/>
      <c r="D10299" s="104" t="s">
        <v>34</v>
      </c>
      <c r="E10299" s="105"/>
      <c r="F10299" s="295" t="s">
        <v>35</v>
      </c>
      <c r="G10299" s="294">
        <f>SUBTOTAL(9,G10262:G10298)</f>
        <v>0</v>
      </c>
    </row>
    <row r="10301" spans="1:7" ht="24" customHeight="1" x14ac:dyDescent="0.2">
      <c r="A10301" s="274" t="s">
        <v>37</v>
      </c>
      <c r="B10301" s="275"/>
      <c r="C10301" s="275"/>
      <c r="D10301" s="275"/>
      <c r="E10301" s="275"/>
      <c r="F10301" s="275"/>
      <c r="G10301" s="276"/>
    </row>
    <row r="10302" spans="1:7" ht="24" customHeight="1" x14ac:dyDescent="0.2">
      <c r="A10302" s="277" t="s">
        <v>602</v>
      </c>
      <c r="B10302" s="93" t="str">
        <f>Comitente</f>
        <v>DIRECCION PROVINCIAL DE ESPACIOS VERDES</v>
      </c>
      <c r="C10302" s="89"/>
      <c r="D10302" s="94"/>
      <c r="E10302" s="94"/>
      <c r="F10302" s="95"/>
      <c r="G10302" s="278"/>
    </row>
    <row r="10303" spans="1:7" ht="24" customHeight="1" x14ac:dyDescent="0.2">
      <c r="A10303" s="277" t="s">
        <v>603</v>
      </c>
      <c r="B10303" s="93">
        <f>Contratista</f>
        <v>0</v>
      </c>
      <c r="C10303" s="90"/>
      <c r="D10303" s="90"/>
      <c r="E10303" s="90"/>
      <c r="F10303" s="96"/>
      <c r="G10303" s="279"/>
    </row>
    <row r="10304" spans="1:7" ht="24" customHeight="1" x14ac:dyDescent="0.2">
      <c r="A10304" s="277" t="s">
        <v>24</v>
      </c>
      <c r="B10304" s="93" t="str">
        <f>Obra</f>
        <v>MANTENIMIENTO DEL ÁREA VERDE Y SISITEMA DE RIEGO DEL 
PARQUE BELGRANO E INFINITO POR DESCUBRIR - RENGLON 3</v>
      </c>
      <c r="C10304" s="90"/>
      <c r="D10304" s="90"/>
      <c r="E10304" s="90"/>
      <c r="F10304" s="96" t="s">
        <v>38</v>
      </c>
      <c r="G10304" s="280">
        <f>Fecha_Base</f>
        <v>44908</v>
      </c>
    </row>
    <row r="10305" spans="1:123" ht="24" customHeight="1" x14ac:dyDescent="0.2">
      <c r="A10305" s="281" t="s">
        <v>601</v>
      </c>
      <c r="B10305" s="91" t="str">
        <f>Ubicación</f>
        <v>CAPITAL</v>
      </c>
      <c r="C10305" s="91"/>
      <c r="D10305" s="97"/>
      <c r="E10305" s="98"/>
      <c r="G10305" s="282"/>
    </row>
    <row r="10306" spans="1:123" ht="24" customHeight="1" x14ac:dyDescent="0.2">
      <c r="A10306" s="281" t="s">
        <v>39</v>
      </c>
      <c r="B10306" s="100" t="str">
        <f>IFERROR(VALUE(LEFT(B10307,FIND(".",B10307)-1)),"")</f>
        <v/>
      </c>
      <c r="C10306" s="92" t="str">
        <f>IFERROR(VLOOKUP(B10306,Tabla_CyP,2,FALSE),"")</f>
        <v/>
      </c>
      <c r="E10306" s="98"/>
      <c r="G10306" s="282"/>
    </row>
    <row r="10307" spans="1:123" ht="24" customHeight="1" x14ac:dyDescent="0.2">
      <c r="A10307" s="281" t="s">
        <v>25</v>
      </c>
      <c r="B10307" s="101" t="str">
        <f>IFERROR(VLOOKUP(COUNTIF($A$1:A10307,"ANALISIS DE PRECIOS"),Tabla_NumeroItem,2,FALSE),"")</f>
        <v/>
      </c>
      <c r="C10307" s="92" t="str">
        <f>IFERROR(VLOOKUP(B10307,Tabla_CyP,2,FALSE),"")</f>
        <v/>
      </c>
      <c r="D10307" s="97"/>
      <c r="E10307" s="98"/>
      <c r="F10307" s="96" t="s">
        <v>26</v>
      </c>
      <c r="G10307" s="283" t="str">
        <f>IFERROR(VLOOKUP(B10307,Tabla_CyP,4,FALSE),"")</f>
        <v/>
      </c>
    </row>
    <row r="10308" spans="1:123" ht="24" customHeight="1" x14ac:dyDescent="0.2">
      <c r="A10308" s="281"/>
      <c r="B10308" s="91"/>
      <c r="D10308" s="97"/>
      <c r="E10308" s="98"/>
      <c r="G10308" s="282"/>
    </row>
    <row r="10309" spans="1:123" ht="24" customHeight="1" x14ac:dyDescent="0.2">
      <c r="A10309" s="331" t="s">
        <v>507</v>
      </c>
      <c r="B10309" s="332"/>
      <c r="C10309" s="333" t="s">
        <v>0</v>
      </c>
      <c r="D10309" s="333" t="s">
        <v>27</v>
      </c>
      <c r="E10309" s="335" t="s">
        <v>28</v>
      </c>
      <c r="F10309" s="337" t="s">
        <v>29</v>
      </c>
      <c r="G10309" s="337" t="s">
        <v>30</v>
      </c>
    </row>
    <row r="10310" spans="1:123" s="97" customFormat="1" ht="24" customHeight="1" x14ac:dyDescent="0.2">
      <c r="A10310" s="102" t="s">
        <v>508</v>
      </c>
      <c r="B10310" s="102" t="s">
        <v>509</v>
      </c>
      <c r="C10310" s="334"/>
      <c r="D10310" s="334"/>
      <c r="E10310" s="336"/>
      <c r="F10310" s="338"/>
      <c r="G10310" s="338"/>
      <c r="H10310" s="230"/>
      <c r="I10310" s="230"/>
      <c r="J10310" s="230"/>
      <c r="K10310" s="230"/>
      <c r="L10310" s="230"/>
      <c r="M10310" s="230"/>
      <c r="N10310" s="230"/>
      <c r="O10310" s="230"/>
      <c r="P10310" s="230"/>
      <c r="Q10310" s="230"/>
      <c r="R10310" s="230"/>
      <c r="S10310" s="230"/>
      <c r="T10310" s="230"/>
      <c r="U10310" s="230"/>
      <c r="V10310" s="230"/>
      <c r="W10310" s="230"/>
      <c r="X10310" s="230"/>
      <c r="Y10310" s="230"/>
      <c r="Z10310" s="230"/>
      <c r="AA10310" s="230"/>
      <c r="AB10310" s="230"/>
      <c r="AC10310" s="230"/>
      <c r="AD10310" s="230"/>
      <c r="AE10310" s="230"/>
      <c r="AF10310" s="230"/>
      <c r="AG10310" s="230"/>
      <c r="AH10310" s="230"/>
      <c r="AI10310" s="230"/>
      <c r="AJ10310" s="230"/>
      <c r="AK10310" s="230"/>
      <c r="AL10310" s="230"/>
      <c r="AM10310" s="230"/>
      <c r="AN10310" s="230"/>
      <c r="AO10310" s="230"/>
      <c r="AP10310" s="230"/>
      <c r="AQ10310" s="230"/>
      <c r="AR10310" s="230"/>
      <c r="AS10310" s="230"/>
      <c r="AT10310" s="230"/>
      <c r="AU10310" s="230"/>
      <c r="AV10310" s="230"/>
      <c r="AW10310" s="230"/>
      <c r="AX10310" s="230"/>
      <c r="AY10310" s="230"/>
      <c r="AZ10310" s="230"/>
      <c r="BA10310" s="230"/>
      <c r="BB10310" s="230"/>
      <c r="BC10310" s="230"/>
      <c r="BD10310" s="230"/>
      <c r="BE10310" s="230"/>
      <c r="BF10310" s="230"/>
      <c r="BG10310" s="230"/>
      <c r="BH10310" s="230"/>
      <c r="BI10310" s="230"/>
      <c r="BJ10310" s="230"/>
      <c r="BK10310" s="230"/>
      <c r="BL10310" s="230"/>
      <c r="BM10310" s="230"/>
      <c r="BN10310" s="230"/>
      <c r="BO10310" s="230"/>
      <c r="BP10310" s="230"/>
      <c r="BQ10310" s="230"/>
      <c r="BR10310" s="230"/>
      <c r="BS10310" s="230"/>
      <c r="BT10310" s="230"/>
      <c r="BU10310" s="230"/>
      <c r="BV10310" s="230"/>
      <c r="BW10310" s="230"/>
      <c r="BX10310" s="230"/>
      <c r="BY10310" s="230"/>
      <c r="BZ10310" s="230"/>
      <c r="CA10310" s="230"/>
      <c r="CB10310" s="230"/>
      <c r="CC10310" s="230"/>
      <c r="CD10310" s="230"/>
      <c r="CE10310" s="230"/>
      <c r="CF10310" s="230"/>
      <c r="CG10310" s="230"/>
      <c r="CH10310" s="230"/>
      <c r="CI10310" s="230"/>
      <c r="CJ10310" s="230"/>
      <c r="CK10310" s="230"/>
      <c r="CL10310" s="230"/>
      <c r="CM10310" s="230"/>
      <c r="CN10310" s="230"/>
      <c r="CO10310" s="230"/>
      <c r="CP10310" s="230"/>
      <c r="CQ10310" s="230"/>
      <c r="CR10310" s="230"/>
      <c r="CS10310" s="230"/>
      <c r="CT10310" s="230"/>
      <c r="CU10310" s="230"/>
      <c r="CV10310" s="230"/>
      <c r="CW10310" s="230"/>
      <c r="CX10310" s="230"/>
      <c r="CY10310" s="230"/>
      <c r="CZ10310" s="230"/>
      <c r="DA10310" s="230"/>
      <c r="DB10310" s="230"/>
      <c r="DC10310" s="230"/>
      <c r="DD10310" s="230"/>
      <c r="DE10310" s="230"/>
      <c r="DF10310" s="230"/>
      <c r="DG10310" s="230"/>
      <c r="DH10310" s="230"/>
      <c r="DI10310" s="230"/>
      <c r="DJ10310" s="230"/>
      <c r="DK10310" s="230"/>
      <c r="DL10310" s="230"/>
      <c r="DM10310" s="230"/>
      <c r="DN10310" s="230"/>
      <c r="DO10310" s="230"/>
      <c r="DP10310" s="230"/>
      <c r="DQ10310" s="230"/>
      <c r="DR10310" s="230"/>
      <c r="DS10310" s="230"/>
    </row>
    <row r="10311" spans="1:123" ht="24" customHeight="1" x14ac:dyDescent="0.2">
      <c r="A10311" s="284"/>
      <c r="B10311" s="103"/>
      <c r="C10311" s="143" t="s">
        <v>604</v>
      </c>
      <c r="D10311" s="104"/>
      <c r="E10311" s="105"/>
      <c r="F10311" s="106"/>
      <c r="G10311" s="285"/>
    </row>
    <row r="10312" spans="1:123" s="229" customFormat="1" ht="24" customHeight="1" x14ac:dyDescent="0.2">
      <c r="A10312" s="224" t="str">
        <f t="shared" ref="A10312:A10325" si="3091">IFERROR(VLOOKUP(C10312,Tabla_Insumos,4,FALSE),"")</f>
        <v/>
      </c>
      <c r="B10312" s="222" t="str">
        <f>IFERROR(VLOOKUP(C10312,Tabla_Insumos,5,FALSE),"")</f>
        <v/>
      </c>
      <c r="C10312" s="223"/>
      <c r="D10312" s="224" t="str">
        <f t="shared" ref="D10312:D10325" si="3092">IFERROR(VLOOKUP(C10312,Tabla_Insumos,2,FALSE),"")</f>
        <v/>
      </c>
      <c r="E10312" s="225"/>
      <c r="F10312" s="226">
        <f t="shared" ref="F10312:F10325" si="3093">IFERROR(VLOOKUP(C10312,Tabla_Insumos,3,FALSE),0)</f>
        <v>0</v>
      </c>
      <c r="G10312" s="286">
        <f>ROUND(E10312*F10312,2)</f>
        <v>0</v>
      </c>
    </row>
    <row r="10313" spans="1:123" s="229" customFormat="1" ht="24" customHeight="1" x14ac:dyDescent="0.2">
      <c r="A10313" s="224" t="str">
        <f t="shared" si="3091"/>
        <v/>
      </c>
      <c r="B10313" s="222" t="str">
        <f t="shared" ref="B10313:B10325" si="3094">IFERROR(VLOOKUP(C10313,Tabla_Insumos,5,FALSE),"")</f>
        <v/>
      </c>
      <c r="C10313" s="223"/>
      <c r="D10313" s="224" t="str">
        <f t="shared" si="3092"/>
        <v/>
      </c>
      <c r="E10313" s="225"/>
      <c r="F10313" s="226">
        <f t="shared" si="3093"/>
        <v>0</v>
      </c>
      <c r="G10313" s="286">
        <f t="shared" ref="G10313:G10325" si="3095">ROUND(E10313*F10313,2)</f>
        <v>0</v>
      </c>
    </row>
    <row r="10314" spans="1:123" s="229" customFormat="1" ht="24" customHeight="1" x14ac:dyDescent="0.2">
      <c r="A10314" s="224" t="str">
        <f t="shared" si="3091"/>
        <v/>
      </c>
      <c r="B10314" s="222" t="str">
        <f t="shared" si="3094"/>
        <v/>
      </c>
      <c r="C10314" s="223"/>
      <c r="D10314" s="224" t="str">
        <f t="shared" si="3092"/>
        <v/>
      </c>
      <c r="E10314" s="225"/>
      <c r="F10314" s="226">
        <f t="shared" si="3093"/>
        <v>0</v>
      </c>
      <c r="G10314" s="286">
        <f t="shared" si="3095"/>
        <v>0</v>
      </c>
    </row>
    <row r="10315" spans="1:123" s="229" customFormat="1" ht="24" customHeight="1" x14ac:dyDescent="0.2">
      <c r="A10315" s="224" t="str">
        <f t="shared" si="3091"/>
        <v/>
      </c>
      <c r="B10315" s="222" t="str">
        <f t="shared" si="3094"/>
        <v/>
      </c>
      <c r="C10315" s="223"/>
      <c r="D10315" s="224" t="str">
        <f t="shared" si="3092"/>
        <v/>
      </c>
      <c r="E10315" s="225"/>
      <c r="F10315" s="226">
        <f t="shared" si="3093"/>
        <v>0</v>
      </c>
      <c r="G10315" s="286">
        <f t="shared" si="3095"/>
        <v>0</v>
      </c>
    </row>
    <row r="10316" spans="1:123" s="229" customFormat="1" ht="24" customHeight="1" x14ac:dyDescent="0.2">
      <c r="A10316" s="224" t="str">
        <f t="shared" si="3091"/>
        <v/>
      </c>
      <c r="B10316" s="222" t="str">
        <f t="shared" si="3094"/>
        <v/>
      </c>
      <c r="C10316" s="223"/>
      <c r="D10316" s="224" t="str">
        <f t="shared" si="3092"/>
        <v/>
      </c>
      <c r="E10316" s="225"/>
      <c r="F10316" s="226">
        <f t="shared" si="3093"/>
        <v>0</v>
      </c>
      <c r="G10316" s="286">
        <f t="shared" si="3095"/>
        <v>0</v>
      </c>
    </row>
    <row r="10317" spans="1:123" s="229" customFormat="1" ht="24" customHeight="1" x14ac:dyDescent="0.2">
      <c r="A10317" s="224" t="str">
        <f t="shared" si="3091"/>
        <v/>
      </c>
      <c r="B10317" s="222" t="str">
        <f t="shared" si="3094"/>
        <v/>
      </c>
      <c r="C10317" s="223"/>
      <c r="D10317" s="224" t="str">
        <f t="shared" si="3092"/>
        <v/>
      </c>
      <c r="E10317" s="225"/>
      <c r="F10317" s="226">
        <f t="shared" si="3093"/>
        <v>0</v>
      </c>
      <c r="G10317" s="286">
        <f t="shared" si="3095"/>
        <v>0</v>
      </c>
    </row>
    <row r="10318" spans="1:123" s="229" customFormat="1" ht="24" customHeight="1" x14ac:dyDescent="0.2">
      <c r="A10318" s="224" t="str">
        <f t="shared" si="3091"/>
        <v/>
      </c>
      <c r="B10318" s="222" t="str">
        <f t="shared" si="3094"/>
        <v/>
      </c>
      <c r="C10318" s="223"/>
      <c r="D10318" s="224" t="str">
        <f t="shared" si="3092"/>
        <v/>
      </c>
      <c r="E10318" s="225"/>
      <c r="F10318" s="226">
        <f t="shared" si="3093"/>
        <v>0</v>
      </c>
      <c r="G10318" s="286">
        <f t="shared" si="3095"/>
        <v>0</v>
      </c>
    </row>
    <row r="10319" spans="1:123" s="229" customFormat="1" ht="24" customHeight="1" x14ac:dyDescent="0.2">
      <c r="A10319" s="224" t="str">
        <f t="shared" si="3091"/>
        <v/>
      </c>
      <c r="B10319" s="222" t="str">
        <f t="shared" si="3094"/>
        <v/>
      </c>
      <c r="C10319" s="223"/>
      <c r="D10319" s="224" t="str">
        <f t="shared" si="3092"/>
        <v/>
      </c>
      <c r="E10319" s="225"/>
      <c r="F10319" s="226">
        <f t="shared" si="3093"/>
        <v>0</v>
      </c>
      <c r="G10319" s="286">
        <f t="shared" si="3095"/>
        <v>0</v>
      </c>
    </row>
    <row r="10320" spans="1:123" s="229" customFormat="1" ht="24" customHeight="1" x14ac:dyDescent="0.2">
      <c r="A10320" s="224" t="str">
        <f t="shared" si="3091"/>
        <v/>
      </c>
      <c r="B10320" s="222" t="str">
        <f t="shared" si="3094"/>
        <v/>
      </c>
      <c r="C10320" s="223"/>
      <c r="D10320" s="224" t="str">
        <f t="shared" si="3092"/>
        <v/>
      </c>
      <c r="E10320" s="225"/>
      <c r="F10320" s="226">
        <f t="shared" si="3093"/>
        <v>0</v>
      </c>
      <c r="G10320" s="286">
        <f t="shared" si="3095"/>
        <v>0</v>
      </c>
    </row>
    <row r="10321" spans="1:7" s="229" customFormat="1" ht="24" customHeight="1" x14ac:dyDescent="0.2">
      <c r="A10321" s="224" t="str">
        <f t="shared" si="3091"/>
        <v/>
      </c>
      <c r="B10321" s="222" t="str">
        <f t="shared" si="3094"/>
        <v/>
      </c>
      <c r="C10321" s="223"/>
      <c r="D10321" s="224" t="str">
        <f t="shared" si="3092"/>
        <v/>
      </c>
      <c r="E10321" s="225"/>
      <c r="F10321" s="226">
        <f t="shared" si="3093"/>
        <v>0</v>
      </c>
      <c r="G10321" s="286">
        <f t="shared" si="3095"/>
        <v>0</v>
      </c>
    </row>
    <row r="10322" spans="1:7" s="229" customFormat="1" ht="24" customHeight="1" x14ac:dyDescent="0.2">
      <c r="A10322" s="224" t="str">
        <f t="shared" si="3091"/>
        <v/>
      </c>
      <c r="B10322" s="222" t="str">
        <f t="shared" si="3094"/>
        <v/>
      </c>
      <c r="C10322" s="223"/>
      <c r="D10322" s="224" t="str">
        <f t="shared" si="3092"/>
        <v/>
      </c>
      <c r="E10322" s="225"/>
      <c r="F10322" s="226">
        <f t="shared" si="3093"/>
        <v>0</v>
      </c>
      <c r="G10322" s="286">
        <f t="shared" si="3095"/>
        <v>0</v>
      </c>
    </row>
    <row r="10323" spans="1:7" s="229" customFormat="1" ht="24" customHeight="1" x14ac:dyDescent="0.2">
      <c r="A10323" s="224" t="str">
        <f t="shared" si="3091"/>
        <v/>
      </c>
      <c r="B10323" s="222" t="str">
        <f t="shared" si="3094"/>
        <v/>
      </c>
      <c r="C10323" s="223"/>
      <c r="D10323" s="224" t="str">
        <f t="shared" si="3092"/>
        <v/>
      </c>
      <c r="E10323" s="225"/>
      <c r="F10323" s="226">
        <f t="shared" si="3093"/>
        <v>0</v>
      </c>
      <c r="G10323" s="286">
        <f t="shared" si="3095"/>
        <v>0</v>
      </c>
    </row>
    <row r="10324" spans="1:7" s="229" customFormat="1" ht="24" customHeight="1" x14ac:dyDescent="0.2">
      <c r="A10324" s="224" t="str">
        <f t="shared" si="3091"/>
        <v/>
      </c>
      <c r="B10324" s="222" t="str">
        <f t="shared" si="3094"/>
        <v/>
      </c>
      <c r="C10324" s="223"/>
      <c r="D10324" s="224" t="str">
        <f t="shared" si="3092"/>
        <v/>
      </c>
      <c r="E10324" s="225"/>
      <c r="F10324" s="226">
        <f t="shared" si="3093"/>
        <v>0</v>
      </c>
      <c r="G10324" s="286">
        <f t="shared" si="3095"/>
        <v>0</v>
      </c>
    </row>
    <row r="10325" spans="1:7" s="229" customFormat="1" ht="24" customHeight="1" x14ac:dyDescent="0.2">
      <c r="A10325" s="224" t="str">
        <f t="shared" si="3091"/>
        <v/>
      </c>
      <c r="B10325" s="222" t="str">
        <f t="shared" si="3094"/>
        <v/>
      </c>
      <c r="C10325" s="223"/>
      <c r="D10325" s="224" t="str">
        <f t="shared" si="3092"/>
        <v/>
      </c>
      <c r="E10325" s="225"/>
      <c r="F10325" s="227">
        <f t="shared" si="3093"/>
        <v>0</v>
      </c>
      <c r="G10325" s="286">
        <f t="shared" si="3095"/>
        <v>0</v>
      </c>
    </row>
    <row r="10326" spans="1:7" ht="24" customHeight="1" x14ac:dyDescent="0.2">
      <c r="A10326" s="287"/>
      <c r="D10326" s="97"/>
      <c r="E10326" s="98"/>
      <c r="F10326" s="273" t="s">
        <v>31</v>
      </c>
      <c r="G10326" s="288">
        <f>SUBTOTAL(9,G10312:G10325)</f>
        <v>0</v>
      </c>
    </row>
    <row r="10327" spans="1:7" ht="24" customHeight="1" x14ac:dyDescent="0.2">
      <c r="A10327" s="287"/>
      <c r="C10327" s="107" t="s">
        <v>605</v>
      </c>
      <c r="D10327" s="97"/>
      <c r="E10327" s="98"/>
      <c r="G10327" s="289"/>
    </row>
    <row r="10328" spans="1:7" s="229" customFormat="1" ht="24" customHeight="1" x14ac:dyDescent="0.2">
      <c r="A10328" s="224" t="str">
        <f t="shared" ref="A10328:A10335" si="3096">IFERROR(VLOOKUP(C10328,Tabla_Insumos,4,FALSE),"")</f>
        <v/>
      </c>
      <c r="B10328" s="222">
        <f t="shared" ref="B10328:B10335" si="3097">IFERROR(VLOOKUP(A10328,Tabla_Indices,5,FALSE),"")</f>
        <v>0</v>
      </c>
      <c r="C10328" s="223"/>
      <c r="D10328" s="224" t="str">
        <f t="shared" ref="D10328:D10335" si="3098">IFERROR(VLOOKUP(C10328,Tabla_Insumos,2,FALSE),"")</f>
        <v/>
      </c>
      <c r="E10328" s="225"/>
      <c r="F10328" s="228">
        <f t="shared" ref="F10328:F10335" si="3099">IFERROR(VLOOKUP(C10328,Tabla_Insumos,3,FALSE),0)</f>
        <v>0</v>
      </c>
      <c r="G10328" s="286">
        <f>ROUND(E10328*F10328,2)</f>
        <v>0</v>
      </c>
    </row>
    <row r="10329" spans="1:7" s="229" customFormat="1" ht="24" customHeight="1" x14ac:dyDescent="0.2">
      <c r="A10329" s="224" t="str">
        <f t="shared" si="3096"/>
        <v/>
      </c>
      <c r="B10329" s="222">
        <f t="shared" si="3097"/>
        <v>0</v>
      </c>
      <c r="C10329" s="223"/>
      <c r="D10329" s="224" t="str">
        <f t="shared" si="3098"/>
        <v/>
      </c>
      <c r="E10329" s="225"/>
      <c r="F10329" s="228">
        <f t="shared" si="3099"/>
        <v>0</v>
      </c>
      <c r="G10329" s="286">
        <f>ROUND(E10329*F10329,2)</f>
        <v>0</v>
      </c>
    </row>
    <row r="10330" spans="1:7" s="229" customFormat="1" ht="24" customHeight="1" x14ac:dyDescent="0.2">
      <c r="A10330" s="224" t="str">
        <f t="shared" si="3096"/>
        <v/>
      </c>
      <c r="B10330" s="222">
        <f t="shared" si="3097"/>
        <v>0</v>
      </c>
      <c r="C10330" s="223"/>
      <c r="D10330" s="224" t="str">
        <f t="shared" si="3098"/>
        <v/>
      </c>
      <c r="E10330" s="225"/>
      <c r="F10330" s="228">
        <f t="shared" si="3099"/>
        <v>0</v>
      </c>
      <c r="G10330" s="286">
        <f t="shared" ref="G10330:G10335" si="3100">ROUND(E10330*F10330,2)</f>
        <v>0</v>
      </c>
    </row>
    <row r="10331" spans="1:7" s="229" customFormat="1" ht="24" customHeight="1" x14ac:dyDescent="0.2">
      <c r="A10331" s="224" t="str">
        <f t="shared" si="3096"/>
        <v/>
      </c>
      <c r="B10331" s="222">
        <f t="shared" si="3097"/>
        <v>0</v>
      </c>
      <c r="C10331" s="223"/>
      <c r="D10331" s="224" t="str">
        <f t="shared" si="3098"/>
        <v/>
      </c>
      <c r="E10331" s="225"/>
      <c r="F10331" s="228">
        <f t="shared" si="3099"/>
        <v>0</v>
      </c>
      <c r="G10331" s="286">
        <f t="shared" si="3100"/>
        <v>0</v>
      </c>
    </row>
    <row r="10332" spans="1:7" s="229" customFormat="1" ht="24" customHeight="1" x14ac:dyDescent="0.2">
      <c r="A10332" s="224" t="str">
        <f t="shared" si="3096"/>
        <v/>
      </c>
      <c r="B10332" s="222">
        <f t="shared" si="3097"/>
        <v>0</v>
      </c>
      <c r="C10332" s="223"/>
      <c r="D10332" s="224" t="str">
        <f t="shared" si="3098"/>
        <v/>
      </c>
      <c r="E10332" s="225"/>
      <c r="F10332" s="226">
        <f t="shared" si="3099"/>
        <v>0</v>
      </c>
      <c r="G10332" s="286">
        <f t="shared" si="3100"/>
        <v>0</v>
      </c>
    </row>
    <row r="10333" spans="1:7" s="229" customFormat="1" ht="24" customHeight="1" x14ac:dyDescent="0.2">
      <c r="A10333" s="224" t="str">
        <f t="shared" si="3096"/>
        <v/>
      </c>
      <c r="B10333" s="222">
        <f t="shared" si="3097"/>
        <v>0</v>
      </c>
      <c r="C10333" s="223"/>
      <c r="D10333" s="224" t="str">
        <f t="shared" si="3098"/>
        <v/>
      </c>
      <c r="E10333" s="225"/>
      <c r="F10333" s="226">
        <f t="shared" si="3099"/>
        <v>0</v>
      </c>
      <c r="G10333" s="286">
        <f t="shared" si="3100"/>
        <v>0</v>
      </c>
    </row>
    <row r="10334" spans="1:7" s="229" customFormat="1" ht="24" customHeight="1" x14ac:dyDescent="0.2">
      <c r="A10334" s="224" t="str">
        <f t="shared" si="3096"/>
        <v/>
      </c>
      <c r="B10334" s="222">
        <f t="shared" si="3097"/>
        <v>0</v>
      </c>
      <c r="C10334" s="223"/>
      <c r="D10334" s="224" t="str">
        <f t="shared" si="3098"/>
        <v/>
      </c>
      <c r="E10334" s="225"/>
      <c r="F10334" s="226">
        <f t="shared" si="3099"/>
        <v>0</v>
      </c>
      <c r="G10334" s="286">
        <f t="shared" si="3100"/>
        <v>0</v>
      </c>
    </row>
    <row r="10335" spans="1:7" s="229" customFormat="1" ht="24" customHeight="1" x14ac:dyDescent="0.2">
      <c r="A10335" s="224" t="str">
        <f t="shared" si="3096"/>
        <v/>
      </c>
      <c r="B10335" s="222">
        <f t="shared" si="3097"/>
        <v>0</v>
      </c>
      <c r="C10335" s="223"/>
      <c r="D10335" s="224" t="str">
        <f t="shared" si="3098"/>
        <v/>
      </c>
      <c r="E10335" s="225"/>
      <c r="F10335" s="226">
        <f t="shared" si="3099"/>
        <v>0</v>
      </c>
      <c r="G10335" s="286">
        <f t="shared" si="3100"/>
        <v>0</v>
      </c>
    </row>
    <row r="10336" spans="1:7" ht="24" customHeight="1" x14ac:dyDescent="0.2">
      <c r="A10336" s="287"/>
      <c r="D10336" s="97"/>
      <c r="E10336" s="98"/>
      <c r="F10336" s="273" t="s">
        <v>32</v>
      </c>
      <c r="G10336" s="288">
        <f>SUBTOTAL(9,G10328:G10335)</f>
        <v>0</v>
      </c>
    </row>
    <row r="10337" spans="1:7" ht="24" customHeight="1" x14ac:dyDescent="0.2">
      <c r="A10337" s="287"/>
      <c r="C10337" s="107" t="s">
        <v>606</v>
      </c>
      <c r="D10337" s="97"/>
      <c r="E10337" s="98"/>
      <c r="G10337" s="289"/>
    </row>
    <row r="10338" spans="1:7" s="229" customFormat="1" ht="24" customHeight="1" x14ac:dyDescent="0.2">
      <c r="A10338" s="224" t="str">
        <f t="shared" ref="A10338:A10346" si="3101">IFERROR(VLOOKUP(C10338,Tabla_Insumos,4,FALSE),"")</f>
        <v/>
      </c>
      <c r="B10338" s="222" t="str">
        <f t="shared" ref="B10338:B10346" si="3102">IFERROR(VLOOKUP(C10338,Tabla_Insumos,5,FALSE),"")</f>
        <v/>
      </c>
      <c r="C10338" s="223"/>
      <c r="D10338" s="224" t="str">
        <f t="shared" ref="D10338:D10346" si="3103">IFERROR(VLOOKUP(C10338,Tabla_Insumos,2,FALSE),"")</f>
        <v/>
      </c>
      <c r="E10338" s="225"/>
      <c r="F10338" s="226">
        <f t="shared" ref="F10338:F10346" si="3104">IFERROR(VLOOKUP(C10338,Tabla_Insumos,3,FALSE),0)</f>
        <v>0</v>
      </c>
      <c r="G10338" s="286">
        <f t="shared" ref="G10338:G10346" si="3105">ROUND(E10338*F10338,2)</f>
        <v>0</v>
      </c>
    </row>
    <row r="10339" spans="1:7" s="229" customFormat="1" ht="24" customHeight="1" x14ac:dyDescent="0.2">
      <c r="A10339" s="224" t="str">
        <f t="shared" si="3101"/>
        <v/>
      </c>
      <c r="B10339" s="222" t="str">
        <f t="shared" si="3102"/>
        <v/>
      </c>
      <c r="C10339" s="223"/>
      <c r="D10339" s="224" t="str">
        <f t="shared" si="3103"/>
        <v/>
      </c>
      <c r="E10339" s="225"/>
      <c r="F10339" s="226">
        <f t="shared" si="3104"/>
        <v>0</v>
      </c>
      <c r="G10339" s="286">
        <f t="shared" si="3105"/>
        <v>0</v>
      </c>
    </row>
    <row r="10340" spans="1:7" s="229" customFormat="1" ht="24" customHeight="1" x14ac:dyDescent="0.2">
      <c r="A10340" s="224" t="str">
        <f t="shared" si="3101"/>
        <v/>
      </c>
      <c r="B10340" s="222" t="str">
        <f t="shared" si="3102"/>
        <v/>
      </c>
      <c r="C10340" s="223"/>
      <c r="D10340" s="224" t="str">
        <f t="shared" si="3103"/>
        <v/>
      </c>
      <c r="E10340" s="225"/>
      <c r="F10340" s="226">
        <f t="shared" si="3104"/>
        <v>0</v>
      </c>
      <c r="G10340" s="286">
        <f t="shared" si="3105"/>
        <v>0</v>
      </c>
    </row>
    <row r="10341" spans="1:7" s="229" customFormat="1" ht="24" customHeight="1" x14ac:dyDescent="0.2">
      <c r="A10341" s="224" t="str">
        <f t="shared" si="3101"/>
        <v/>
      </c>
      <c r="B10341" s="222" t="str">
        <f t="shared" si="3102"/>
        <v/>
      </c>
      <c r="C10341" s="223"/>
      <c r="D10341" s="224" t="str">
        <f t="shared" si="3103"/>
        <v/>
      </c>
      <c r="E10341" s="225"/>
      <c r="F10341" s="226">
        <f t="shared" si="3104"/>
        <v>0</v>
      </c>
      <c r="G10341" s="286">
        <f t="shared" si="3105"/>
        <v>0</v>
      </c>
    </row>
    <row r="10342" spans="1:7" s="229" customFormat="1" ht="24" customHeight="1" x14ac:dyDescent="0.2">
      <c r="A10342" s="224" t="str">
        <f t="shared" si="3101"/>
        <v/>
      </c>
      <c r="B10342" s="222" t="str">
        <f t="shared" si="3102"/>
        <v/>
      </c>
      <c r="C10342" s="223"/>
      <c r="D10342" s="224" t="str">
        <f t="shared" si="3103"/>
        <v/>
      </c>
      <c r="E10342" s="225"/>
      <c r="F10342" s="226">
        <f t="shared" si="3104"/>
        <v>0</v>
      </c>
      <c r="G10342" s="286">
        <f t="shared" si="3105"/>
        <v>0</v>
      </c>
    </row>
    <row r="10343" spans="1:7" s="229" customFormat="1" ht="24" customHeight="1" x14ac:dyDescent="0.2">
      <c r="A10343" s="224" t="str">
        <f t="shared" si="3101"/>
        <v/>
      </c>
      <c r="B10343" s="222" t="str">
        <f t="shared" si="3102"/>
        <v/>
      </c>
      <c r="C10343" s="223"/>
      <c r="D10343" s="224" t="str">
        <f t="shared" si="3103"/>
        <v/>
      </c>
      <c r="E10343" s="225"/>
      <c r="F10343" s="226">
        <f t="shared" si="3104"/>
        <v>0</v>
      </c>
      <c r="G10343" s="286">
        <f t="shared" si="3105"/>
        <v>0</v>
      </c>
    </row>
    <row r="10344" spans="1:7" s="229" customFormat="1" ht="24" customHeight="1" x14ac:dyDescent="0.2">
      <c r="A10344" s="224" t="str">
        <f t="shared" si="3101"/>
        <v/>
      </c>
      <c r="B10344" s="222" t="str">
        <f t="shared" si="3102"/>
        <v/>
      </c>
      <c r="C10344" s="223"/>
      <c r="D10344" s="224" t="str">
        <f t="shared" si="3103"/>
        <v/>
      </c>
      <c r="E10344" s="225"/>
      <c r="F10344" s="226">
        <f t="shared" si="3104"/>
        <v>0</v>
      </c>
      <c r="G10344" s="286">
        <f t="shared" si="3105"/>
        <v>0</v>
      </c>
    </row>
    <row r="10345" spans="1:7" s="229" customFormat="1" ht="24" customHeight="1" x14ac:dyDescent="0.2">
      <c r="A10345" s="224" t="str">
        <f t="shared" si="3101"/>
        <v/>
      </c>
      <c r="B10345" s="222" t="str">
        <f t="shared" si="3102"/>
        <v/>
      </c>
      <c r="C10345" s="223"/>
      <c r="D10345" s="224" t="str">
        <f t="shared" si="3103"/>
        <v/>
      </c>
      <c r="E10345" s="225"/>
      <c r="F10345" s="226">
        <f t="shared" si="3104"/>
        <v>0</v>
      </c>
      <c r="G10345" s="286">
        <f t="shared" si="3105"/>
        <v>0</v>
      </c>
    </row>
    <row r="10346" spans="1:7" s="229" customFormat="1" ht="24" customHeight="1" x14ac:dyDescent="0.2">
      <c r="A10346" s="224" t="str">
        <f t="shared" si="3101"/>
        <v/>
      </c>
      <c r="B10346" s="222" t="str">
        <f t="shared" si="3102"/>
        <v/>
      </c>
      <c r="C10346" s="223"/>
      <c r="D10346" s="224" t="str">
        <f t="shared" si="3103"/>
        <v/>
      </c>
      <c r="E10346" s="225"/>
      <c r="F10346" s="226">
        <f t="shared" si="3104"/>
        <v>0</v>
      </c>
      <c r="G10346" s="286">
        <f t="shared" si="3105"/>
        <v>0</v>
      </c>
    </row>
    <row r="10347" spans="1:7" ht="24" customHeight="1" x14ac:dyDescent="0.2">
      <c r="A10347" s="290"/>
      <c r="B10347" s="97"/>
      <c r="D10347" s="97"/>
      <c r="E10347" s="98"/>
      <c r="F10347" s="273" t="s">
        <v>33</v>
      </c>
      <c r="G10347" s="288">
        <f>SUBTOTAL(9,G10338:G10346)</f>
        <v>0</v>
      </c>
    </row>
    <row r="10348" spans="1:7" ht="24" customHeight="1" x14ac:dyDescent="0.2">
      <c r="A10348" s="291"/>
      <c r="B10348" s="97"/>
      <c r="D10348" s="97"/>
      <c r="E10348" s="98"/>
      <c r="G10348" s="289"/>
    </row>
    <row r="10349" spans="1:7" ht="24" customHeight="1" x14ac:dyDescent="0.2">
      <c r="A10349" s="292" t="str">
        <f>B10307</f>
        <v/>
      </c>
      <c r="B10349" s="293" t="str">
        <f>C10307</f>
        <v/>
      </c>
      <c r="C10349" s="104"/>
      <c r="D10349" s="104" t="s">
        <v>34</v>
      </c>
      <c r="E10349" s="105"/>
      <c r="F10349" s="295" t="s">
        <v>35</v>
      </c>
      <c r="G10349" s="294">
        <f>SUBTOTAL(9,G10312:G10348)</f>
        <v>0</v>
      </c>
    </row>
    <row r="10351" spans="1:7" ht="24" customHeight="1" x14ac:dyDescent="0.2">
      <c r="A10351" s="274" t="s">
        <v>37</v>
      </c>
      <c r="B10351" s="275"/>
      <c r="C10351" s="275"/>
      <c r="D10351" s="275"/>
      <c r="E10351" s="275"/>
      <c r="F10351" s="275"/>
      <c r="G10351" s="276"/>
    </row>
    <row r="10352" spans="1:7" ht="24" customHeight="1" x14ac:dyDescent="0.2">
      <c r="A10352" s="277" t="s">
        <v>602</v>
      </c>
      <c r="B10352" s="93" t="str">
        <f>Comitente</f>
        <v>DIRECCION PROVINCIAL DE ESPACIOS VERDES</v>
      </c>
      <c r="C10352" s="89"/>
      <c r="D10352" s="94"/>
      <c r="E10352" s="94"/>
      <c r="F10352" s="95"/>
      <c r="G10352" s="278"/>
    </row>
    <row r="10353" spans="1:123" ht="24" customHeight="1" x14ac:dyDescent="0.2">
      <c r="A10353" s="277" t="s">
        <v>603</v>
      </c>
      <c r="B10353" s="93">
        <f>Contratista</f>
        <v>0</v>
      </c>
      <c r="C10353" s="90"/>
      <c r="D10353" s="90"/>
      <c r="E10353" s="90"/>
      <c r="F10353" s="96"/>
      <c r="G10353" s="279"/>
    </row>
    <row r="10354" spans="1:123" ht="24" customHeight="1" x14ac:dyDescent="0.2">
      <c r="A10354" s="277" t="s">
        <v>24</v>
      </c>
      <c r="B10354" s="93" t="str">
        <f>Obra</f>
        <v>MANTENIMIENTO DEL ÁREA VERDE Y SISITEMA DE RIEGO DEL 
PARQUE BELGRANO E INFINITO POR DESCUBRIR - RENGLON 3</v>
      </c>
      <c r="C10354" s="90"/>
      <c r="D10354" s="90"/>
      <c r="E10354" s="90"/>
      <c r="F10354" s="96" t="s">
        <v>38</v>
      </c>
      <c r="G10354" s="280">
        <f>Fecha_Base</f>
        <v>44908</v>
      </c>
    </row>
    <row r="10355" spans="1:123" ht="24" customHeight="1" x14ac:dyDescent="0.2">
      <c r="A10355" s="281" t="s">
        <v>601</v>
      </c>
      <c r="B10355" s="91" t="str">
        <f>Ubicación</f>
        <v>CAPITAL</v>
      </c>
      <c r="C10355" s="91"/>
      <c r="D10355" s="97"/>
      <c r="E10355" s="98"/>
      <c r="G10355" s="282"/>
    </row>
    <row r="10356" spans="1:123" ht="24" customHeight="1" x14ac:dyDescent="0.2">
      <c r="A10356" s="281" t="s">
        <v>39</v>
      </c>
      <c r="B10356" s="100" t="str">
        <f>IFERROR(VALUE(LEFT(B10357,FIND(".",B10357)-1)),"")</f>
        <v/>
      </c>
      <c r="C10356" s="92" t="str">
        <f>IFERROR(VLOOKUP(B10356,Tabla_CyP,2,FALSE),"")</f>
        <v/>
      </c>
      <c r="E10356" s="98"/>
      <c r="G10356" s="282"/>
    </row>
    <row r="10357" spans="1:123" ht="24" customHeight="1" x14ac:dyDescent="0.2">
      <c r="A10357" s="281" t="s">
        <v>25</v>
      </c>
      <c r="B10357" s="101" t="str">
        <f>IFERROR(VLOOKUP(COUNTIF($A$1:A10357,"ANALISIS DE PRECIOS"),Tabla_NumeroItem,2,FALSE),"")</f>
        <v/>
      </c>
      <c r="C10357" s="92" t="str">
        <f>IFERROR(VLOOKUP(B10357,Tabla_CyP,2,FALSE),"")</f>
        <v/>
      </c>
      <c r="D10357" s="97"/>
      <c r="E10357" s="98"/>
      <c r="F10357" s="96" t="s">
        <v>26</v>
      </c>
      <c r="G10357" s="283" t="str">
        <f>IFERROR(VLOOKUP(B10357,Tabla_CyP,4,FALSE),"")</f>
        <v/>
      </c>
    </row>
    <row r="10358" spans="1:123" ht="24" customHeight="1" x14ac:dyDescent="0.2">
      <c r="A10358" s="281"/>
      <c r="B10358" s="91"/>
      <c r="D10358" s="97"/>
      <c r="E10358" s="98"/>
      <c r="G10358" s="282"/>
    </row>
    <row r="10359" spans="1:123" ht="24" customHeight="1" x14ac:dyDescent="0.2">
      <c r="A10359" s="331" t="s">
        <v>507</v>
      </c>
      <c r="B10359" s="332"/>
      <c r="C10359" s="333" t="s">
        <v>0</v>
      </c>
      <c r="D10359" s="333" t="s">
        <v>27</v>
      </c>
      <c r="E10359" s="335" t="s">
        <v>28</v>
      </c>
      <c r="F10359" s="337" t="s">
        <v>29</v>
      </c>
      <c r="G10359" s="337" t="s">
        <v>30</v>
      </c>
    </row>
    <row r="10360" spans="1:123" s="97" customFormat="1" ht="24" customHeight="1" x14ac:dyDescent="0.2">
      <c r="A10360" s="102" t="s">
        <v>508</v>
      </c>
      <c r="B10360" s="102" t="s">
        <v>509</v>
      </c>
      <c r="C10360" s="334"/>
      <c r="D10360" s="334"/>
      <c r="E10360" s="336"/>
      <c r="F10360" s="338"/>
      <c r="G10360" s="338"/>
      <c r="H10360" s="230"/>
      <c r="I10360" s="230"/>
      <c r="J10360" s="230"/>
      <c r="K10360" s="230"/>
      <c r="L10360" s="230"/>
      <c r="M10360" s="230"/>
      <c r="N10360" s="230"/>
      <c r="O10360" s="230"/>
      <c r="P10360" s="230"/>
      <c r="Q10360" s="230"/>
      <c r="R10360" s="230"/>
      <c r="S10360" s="230"/>
      <c r="T10360" s="230"/>
      <c r="U10360" s="230"/>
      <c r="V10360" s="230"/>
      <c r="W10360" s="230"/>
      <c r="X10360" s="230"/>
      <c r="Y10360" s="230"/>
      <c r="Z10360" s="230"/>
      <c r="AA10360" s="230"/>
      <c r="AB10360" s="230"/>
      <c r="AC10360" s="230"/>
      <c r="AD10360" s="230"/>
      <c r="AE10360" s="230"/>
      <c r="AF10360" s="230"/>
      <c r="AG10360" s="230"/>
      <c r="AH10360" s="230"/>
      <c r="AI10360" s="230"/>
      <c r="AJ10360" s="230"/>
      <c r="AK10360" s="230"/>
      <c r="AL10360" s="230"/>
      <c r="AM10360" s="230"/>
      <c r="AN10360" s="230"/>
      <c r="AO10360" s="230"/>
      <c r="AP10360" s="230"/>
      <c r="AQ10360" s="230"/>
      <c r="AR10360" s="230"/>
      <c r="AS10360" s="230"/>
      <c r="AT10360" s="230"/>
      <c r="AU10360" s="230"/>
      <c r="AV10360" s="230"/>
      <c r="AW10360" s="230"/>
      <c r="AX10360" s="230"/>
      <c r="AY10360" s="230"/>
      <c r="AZ10360" s="230"/>
      <c r="BA10360" s="230"/>
      <c r="BB10360" s="230"/>
      <c r="BC10360" s="230"/>
      <c r="BD10360" s="230"/>
      <c r="BE10360" s="230"/>
      <c r="BF10360" s="230"/>
      <c r="BG10360" s="230"/>
      <c r="BH10360" s="230"/>
      <c r="BI10360" s="230"/>
      <c r="BJ10360" s="230"/>
      <c r="BK10360" s="230"/>
      <c r="BL10360" s="230"/>
      <c r="BM10360" s="230"/>
      <c r="BN10360" s="230"/>
      <c r="BO10360" s="230"/>
      <c r="BP10360" s="230"/>
      <c r="BQ10360" s="230"/>
      <c r="BR10360" s="230"/>
      <c r="BS10360" s="230"/>
      <c r="BT10360" s="230"/>
      <c r="BU10360" s="230"/>
      <c r="BV10360" s="230"/>
      <c r="BW10360" s="230"/>
      <c r="BX10360" s="230"/>
      <c r="BY10360" s="230"/>
      <c r="BZ10360" s="230"/>
      <c r="CA10360" s="230"/>
      <c r="CB10360" s="230"/>
      <c r="CC10360" s="230"/>
      <c r="CD10360" s="230"/>
      <c r="CE10360" s="230"/>
      <c r="CF10360" s="230"/>
      <c r="CG10360" s="230"/>
      <c r="CH10360" s="230"/>
      <c r="CI10360" s="230"/>
      <c r="CJ10360" s="230"/>
      <c r="CK10360" s="230"/>
      <c r="CL10360" s="230"/>
      <c r="CM10360" s="230"/>
      <c r="CN10360" s="230"/>
      <c r="CO10360" s="230"/>
      <c r="CP10360" s="230"/>
      <c r="CQ10360" s="230"/>
      <c r="CR10360" s="230"/>
      <c r="CS10360" s="230"/>
      <c r="CT10360" s="230"/>
      <c r="CU10360" s="230"/>
      <c r="CV10360" s="230"/>
      <c r="CW10360" s="230"/>
      <c r="CX10360" s="230"/>
      <c r="CY10360" s="230"/>
      <c r="CZ10360" s="230"/>
      <c r="DA10360" s="230"/>
      <c r="DB10360" s="230"/>
      <c r="DC10360" s="230"/>
      <c r="DD10360" s="230"/>
      <c r="DE10360" s="230"/>
      <c r="DF10360" s="230"/>
      <c r="DG10360" s="230"/>
      <c r="DH10360" s="230"/>
      <c r="DI10360" s="230"/>
      <c r="DJ10360" s="230"/>
      <c r="DK10360" s="230"/>
      <c r="DL10360" s="230"/>
      <c r="DM10360" s="230"/>
      <c r="DN10360" s="230"/>
      <c r="DO10360" s="230"/>
      <c r="DP10360" s="230"/>
      <c r="DQ10360" s="230"/>
      <c r="DR10360" s="230"/>
      <c r="DS10360" s="230"/>
    </row>
    <row r="10361" spans="1:123" ht="24" customHeight="1" x14ac:dyDescent="0.2">
      <c r="A10361" s="284"/>
      <c r="B10361" s="103"/>
      <c r="C10361" s="143" t="s">
        <v>604</v>
      </c>
      <c r="D10361" s="104"/>
      <c r="E10361" s="105"/>
      <c r="F10361" s="106"/>
      <c r="G10361" s="285"/>
    </row>
    <row r="10362" spans="1:123" s="229" customFormat="1" ht="24" customHeight="1" x14ac:dyDescent="0.2">
      <c r="A10362" s="224" t="str">
        <f t="shared" ref="A10362:A10375" si="3106">IFERROR(VLOOKUP(C10362,Tabla_Insumos,4,FALSE),"")</f>
        <v/>
      </c>
      <c r="B10362" s="222" t="str">
        <f>IFERROR(VLOOKUP(C10362,Tabla_Insumos,5,FALSE),"")</f>
        <v/>
      </c>
      <c r="C10362" s="223"/>
      <c r="D10362" s="224" t="str">
        <f t="shared" ref="D10362:D10375" si="3107">IFERROR(VLOOKUP(C10362,Tabla_Insumos,2,FALSE),"")</f>
        <v/>
      </c>
      <c r="E10362" s="225"/>
      <c r="F10362" s="226">
        <f t="shared" ref="F10362:F10375" si="3108">IFERROR(VLOOKUP(C10362,Tabla_Insumos,3,FALSE),0)</f>
        <v>0</v>
      </c>
      <c r="G10362" s="286">
        <f>ROUND(E10362*F10362,2)</f>
        <v>0</v>
      </c>
    </row>
    <row r="10363" spans="1:123" s="229" customFormat="1" ht="24" customHeight="1" x14ac:dyDescent="0.2">
      <c r="A10363" s="224" t="str">
        <f t="shared" si="3106"/>
        <v/>
      </c>
      <c r="B10363" s="222" t="str">
        <f t="shared" ref="B10363:B10375" si="3109">IFERROR(VLOOKUP(C10363,Tabla_Insumos,5,FALSE),"")</f>
        <v/>
      </c>
      <c r="C10363" s="223"/>
      <c r="D10363" s="224" t="str">
        <f t="shared" si="3107"/>
        <v/>
      </c>
      <c r="E10363" s="225"/>
      <c r="F10363" s="226">
        <f t="shared" si="3108"/>
        <v>0</v>
      </c>
      <c r="G10363" s="286">
        <f t="shared" ref="G10363:G10375" si="3110">ROUND(E10363*F10363,2)</f>
        <v>0</v>
      </c>
    </row>
    <row r="10364" spans="1:123" s="229" customFormat="1" ht="24" customHeight="1" x14ac:dyDescent="0.2">
      <c r="A10364" s="224" t="str">
        <f t="shared" si="3106"/>
        <v/>
      </c>
      <c r="B10364" s="222" t="str">
        <f t="shared" si="3109"/>
        <v/>
      </c>
      <c r="C10364" s="223"/>
      <c r="D10364" s="224" t="str">
        <f t="shared" si="3107"/>
        <v/>
      </c>
      <c r="E10364" s="225"/>
      <c r="F10364" s="226">
        <f t="shared" si="3108"/>
        <v>0</v>
      </c>
      <c r="G10364" s="286">
        <f t="shared" si="3110"/>
        <v>0</v>
      </c>
    </row>
    <row r="10365" spans="1:123" s="229" customFormat="1" ht="24" customHeight="1" x14ac:dyDescent="0.2">
      <c r="A10365" s="224" t="str">
        <f t="shared" si="3106"/>
        <v/>
      </c>
      <c r="B10365" s="222" t="str">
        <f t="shared" si="3109"/>
        <v/>
      </c>
      <c r="C10365" s="223"/>
      <c r="D10365" s="224" t="str">
        <f t="shared" si="3107"/>
        <v/>
      </c>
      <c r="E10365" s="225"/>
      <c r="F10365" s="226">
        <f t="shared" si="3108"/>
        <v>0</v>
      </c>
      <c r="G10365" s="286">
        <f t="shared" si="3110"/>
        <v>0</v>
      </c>
    </row>
    <row r="10366" spans="1:123" s="229" customFormat="1" ht="24" customHeight="1" x14ac:dyDescent="0.2">
      <c r="A10366" s="224" t="str">
        <f t="shared" si="3106"/>
        <v/>
      </c>
      <c r="B10366" s="222" t="str">
        <f t="shared" si="3109"/>
        <v/>
      </c>
      <c r="C10366" s="223"/>
      <c r="D10366" s="224" t="str">
        <f t="shared" si="3107"/>
        <v/>
      </c>
      <c r="E10366" s="225"/>
      <c r="F10366" s="226">
        <f t="shared" si="3108"/>
        <v>0</v>
      </c>
      <c r="G10366" s="286">
        <f t="shared" si="3110"/>
        <v>0</v>
      </c>
    </row>
    <row r="10367" spans="1:123" s="229" customFormat="1" ht="24" customHeight="1" x14ac:dyDescent="0.2">
      <c r="A10367" s="224" t="str">
        <f t="shared" si="3106"/>
        <v/>
      </c>
      <c r="B10367" s="222" t="str">
        <f t="shared" si="3109"/>
        <v/>
      </c>
      <c r="C10367" s="223"/>
      <c r="D10367" s="224" t="str">
        <f t="shared" si="3107"/>
        <v/>
      </c>
      <c r="E10367" s="225"/>
      <c r="F10367" s="226">
        <f t="shared" si="3108"/>
        <v>0</v>
      </c>
      <c r="G10367" s="286">
        <f t="shared" si="3110"/>
        <v>0</v>
      </c>
    </row>
    <row r="10368" spans="1:123" s="229" customFormat="1" ht="24" customHeight="1" x14ac:dyDescent="0.2">
      <c r="A10368" s="224" t="str">
        <f t="shared" si="3106"/>
        <v/>
      </c>
      <c r="B10368" s="222" t="str">
        <f t="shared" si="3109"/>
        <v/>
      </c>
      <c r="C10368" s="223"/>
      <c r="D10368" s="224" t="str">
        <f t="shared" si="3107"/>
        <v/>
      </c>
      <c r="E10368" s="225"/>
      <c r="F10368" s="226">
        <f t="shared" si="3108"/>
        <v>0</v>
      </c>
      <c r="G10368" s="286">
        <f t="shared" si="3110"/>
        <v>0</v>
      </c>
    </row>
    <row r="10369" spans="1:7" s="229" customFormat="1" ht="24" customHeight="1" x14ac:dyDescent="0.2">
      <c r="A10369" s="224" t="str">
        <f t="shared" si="3106"/>
        <v/>
      </c>
      <c r="B10369" s="222" t="str">
        <f t="shared" si="3109"/>
        <v/>
      </c>
      <c r="C10369" s="223"/>
      <c r="D10369" s="224" t="str">
        <f t="shared" si="3107"/>
        <v/>
      </c>
      <c r="E10369" s="225"/>
      <c r="F10369" s="226">
        <f t="shared" si="3108"/>
        <v>0</v>
      </c>
      <c r="G10369" s="286">
        <f t="shared" si="3110"/>
        <v>0</v>
      </c>
    </row>
    <row r="10370" spans="1:7" s="229" customFormat="1" ht="24" customHeight="1" x14ac:dyDescent="0.2">
      <c r="A10370" s="224" t="str">
        <f t="shared" si="3106"/>
        <v/>
      </c>
      <c r="B10370" s="222" t="str">
        <f t="shared" si="3109"/>
        <v/>
      </c>
      <c r="C10370" s="223"/>
      <c r="D10370" s="224" t="str">
        <f t="shared" si="3107"/>
        <v/>
      </c>
      <c r="E10370" s="225"/>
      <c r="F10370" s="226">
        <f t="shared" si="3108"/>
        <v>0</v>
      </c>
      <c r="G10370" s="286">
        <f t="shared" si="3110"/>
        <v>0</v>
      </c>
    </row>
    <row r="10371" spans="1:7" s="229" customFormat="1" ht="24" customHeight="1" x14ac:dyDescent="0.2">
      <c r="A10371" s="224" t="str">
        <f t="shared" si="3106"/>
        <v/>
      </c>
      <c r="B10371" s="222" t="str">
        <f t="shared" si="3109"/>
        <v/>
      </c>
      <c r="C10371" s="223"/>
      <c r="D10371" s="224" t="str">
        <f t="shared" si="3107"/>
        <v/>
      </c>
      <c r="E10371" s="225"/>
      <c r="F10371" s="226">
        <f t="shared" si="3108"/>
        <v>0</v>
      </c>
      <c r="G10371" s="286">
        <f t="shared" si="3110"/>
        <v>0</v>
      </c>
    </row>
    <row r="10372" spans="1:7" s="229" customFormat="1" ht="24" customHeight="1" x14ac:dyDescent="0.2">
      <c r="A10372" s="224" t="str">
        <f t="shared" si="3106"/>
        <v/>
      </c>
      <c r="B10372" s="222" t="str">
        <f t="shared" si="3109"/>
        <v/>
      </c>
      <c r="C10372" s="223"/>
      <c r="D10372" s="224" t="str">
        <f t="shared" si="3107"/>
        <v/>
      </c>
      <c r="E10372" s="225"/>
      <c r="F10372" s="226">
        <f t="shared" si="3108"/>
        <v>0</v>
      </c>
      <c r="G10372" s="286">
        <f t="shared" si="3110"/>
        <v>0</v>
      </c>
    </row>
    <row r="10373" spans="1:7" s="229" customFormat="1" ht="24" customHeight="1" x14ac:dyDescent="0.2">
      <c r="A10373" s="224" t="str">
        <f t="shared" si="3106"/>
        <v/>
      </c>
      <c r="B10373" s="222" t="str">
        <f t="shared" si="3109"/>
        <v/>
      </c>
      <c r="C10373" s="223"/>
      <c r="D10373" s="224" t="str">
        <f t="shared" si="3107"/>
        <v/>
      </c>
      <c r="E10373" s="225"/>
      <c r="F10373" s="226">
        <f t="shared" si="3108"/>
        <v>0</v>
      </c>
      <c r="G10373" s="286">
        <f t="shared" si="3110"/>
        <v>0</v>
      </c>
    </row>
    <row r="10374" spans="1:7" s="229" customFormat="1" ht="24" customHeight="1" x14ac:dyDescent="0.2">
      <c r="A10374" s="224" t="str">
        <f t="shared" si="3106"/>
        <v/>
      </c>
      <c r="B10374" s="222" t="str">
        <f t="shared" si="3109"/>
        <v/>
      </c>
      <c r="C10374" s="223"/>
      <c r="D10374" s="224" t="str">
        <f t="shared" si="3107"/>
        <v/>
      </c>
      <c r="E10374" s="225"/>
      <c r="F10374" s="226">
        <f t="shared" si="3108"/>
        <v>0</v>
      </c>
      <c r="G10374" s="286">
        <f t="shared" si="3110"/>
        <v>0</v>
      </c>
    </row>
    <row r="10375" spans="1:7" s="229" customFormat="1" ht="24" customHeight="1" x14ac:dyDescent="0.2">
      <c r="A10375" s="224" t="str">
        <f t="shared" si="3106"/>
        <v/>
      </c>
      <c r="B10375" s="222" t="str">
        <f t="shared" si="3109"/>
        <v/>
      </c>
      <c r="C10375" s="223"/>
      <c r="D10375" s="224" t="str">
        <f t="shared" si="3107"/>
        <v/>
      </c>
      <c r="E10375" s="225"/>
      <c r="F10375" s="227">
        <f t="shared" si="3108"/>
        <v>0</v>
      </c>
      <c r="G10375" s="286">
        <f t="shared" si="3110"/>
        <v>0</v>
      </c>
    </row>
    <row r="10376" spans="1:7" ht="24" customHeight="1" x14ac:dyDescent="0.2">
      <c r="A10376" s="287"/>
      <c r="D10376" s="97"/>
      <c r="E10376" s="98"/>
      <c r="F10376" s="273" t="s">
        <v>31</v>
      </c>
      <c r="G10376" s="288">
        <f>SUBTOTAL(9,G10362:G10375)</f>
        <v>0</v>
      </c>
    </row>
    <row r="10377" spans="1:7" ht="24" customHeight="1" x14ac:dyDescent="0.2">
      <c r="A10377" s="287"/>
      <c r="C10377" s="107" t="s">
        <v>605</v>
      </c>
      <c r="D10377" s="97"/>
      <c r="E10377" s="98"/>
      <c r="G10377" s="289"/>
    </row>
    <row r="10378" spans="1:7" s="229" customFormat="1" ht="24" customHeight="1" x14ac:dyDescent="0.2">
      <c r="A10378" s="224" t="str">
        <f t="shared" ref="A10378:A10385" si="3111">IFERROR(VLOOKUP(C10378,Tabla_Insumos,4,FALSE),"")</f>
        <v/>
      </c>
      <c r="B10378" s="222">
        <f t="shared" ref="B10378:B10385" si="3112">IFERROR(VLOOKUP(A10378,Tabla_Indices,5,FALSE),"")</f>
        <v>0</v>
      </c>
      <c r="C10378" s="223"/>
      <c r="D10378" s="224" t="str">
        <f t="shared" ref="D10378:D10385" si="3113">IFERROR(VLOOKUP(C10378,Tabla_Insumos,2,FALSE),"")</f>
        <v/>
      </c>
      <c r="E10378" s="225"/>
      <c r="F10378" s="228">
        <f t="shared" ref="F10378:F10385" si="3114">IFERROR(VLOOKUP(C10378,Tabla_Insumos,3,FALSE),0)</f>
        <v>0</v>
      </c>
      <c r="G10378" s="286">
        <f>ROUND(E10378*F10378,2)</f>
        <v>0</v>
      </c>
    </row>
    <row r="10379" spans="1:7" s="229" customFormat="1" ht="24" customHeight="1" x14ac:dyDescent="0.2">
      <c r="A10379" s="224" t="str">
        <f t="shared" si="3111"/>
        <v/>
      </c>
      <c r="B10379" s="222">
        <f t="shared" si="3112"/>
        <v>0</v>
      </c>
      <c r="C10379" s="223"/>
      <c r="D10379" s="224" t="str">
        <f t="shared" si="3113"/>
        <v/>
      </c>
      <c r="E10379" s="225"/>
      <c r="F10379" s="228">
        <f t="shared" si="3114"/>
        <v>0</v>
      </c>
      <c r="G10379" s="286">
        <f>ROUND(E10379*F10379,2)</f>
        <v>0</v>
      </c>
    </row>
    <row r="10380" spans="1:7" s="229" customFormat="1" ht="24" customHeight="1" x14ac:dyDescent="0.2">
      <c r="A10380" s="224" t="str">
        <f t="shared" si="3111"/>
        <v/>
      </c>
      <c r="B10380" s="222">
        <f t="shared" si="3112"/>
        <v>0</v>
      </c>
      <c r="C10380" s="223"/>
      <c r="D10380" s="224" t="str">
        <f t="shared" si="3113"/>
        <v/>
      </c>
      <c r="E10380" s="225"/>
      <c r="F10380" s="228">
        <f t="shared" si="3114"/>
        <v>0</v>
      </c>
      <c r="G10380" s="286">
        <f t="shared" ref="G10380:G10385" si="3115">ROUND(E10380*F10380,2)</f>
        <v>0</v>
      </c>
    </row>
    <row r="10381" spans="1:7" s="229" customFormat="1" ht="24" customHeight="1" x14ac:dyDescent="0.2">
      <c r="A10381" s="224" t="str">
        <f t="shared" si="3111"/>
        <v/>
      </c>
      <c r="B10381" s="222">
        <f t="shared" si="3112"/>
        <v>0</v>
      </c>
      <c r="C10381" s="223"/>
      <c r="D10381" s="224" t="str">
        <f t="shared" si="3113"/>
        <v/>
      </c>
      <c r="E10381" s="225"/>
      <c r="F10381" s="228">
        <f t="shared" si="3114"/>
        <v>0</v>
      </c>
      <c r="G10381" s="286">
        <f t="shared" si="3115"/>
        <v>0</v>
      </c>
    </row>
    <row r="10382" spans="1:7" s="229" customFormat="1" ht="24" customHeight="1" x14ac:dyDescent="0.2">
      <c r="A10382" s="224" t="str">
        <f t="shared" si="3111"/>
        <v/>
      </c>
      <c r="B10382" s="222">
        <f t="shared" si="3112"/>
        <v>0</v>
      </c>
      <c r="C10382" s="223"/>
      <c r="D10382" s="224" t="str">
        <f t="shared" si="3113"/>
        <v/>
      </c>
      <c r="E10382" s="225"/>
      <c r="F10382" s="226">
        <f t="shared" si="3114"/>
        <v>0</v>
      </c>
      <c r="G10382" s="286">
        <f t="shared" si="3115"/>
        <v>0</v>
      </c>
    </row>
    <row r="10383" spans="1:7" s="229" customFormat="1" ht="24" customHeight="1" x14ac:dyDescent="0.2">
      <c r="A10383" s="224" t="str">
        <f t="shared" si="3111"/>
        <v/>
      </c>
      <c r="B10383" s="222">
        <f t="shared" si="3112"/>
        <v>0</v>
      </c>
      <c r="C10383" s="223"/>
      <c r="D10383" s="224" t="str">
        <f t="shared" si="3113"/>
        <v/>
      </c>
      <c r="E10383" s="225"/>
      <c r="F10383" s="226">
        <f t="shared" si="3114"/>
        <v>0</v>
      </c>
      <c r="G10383" s="286">
        <f t="shared" si="3115"/>
        <v>0</v>
      </c>
    </row>
    <row r="10384" spans="1:7" s="229" customFormat="1" ht="24" customHeight="1" x14ac:dyDescent="0.2">
      <c r="A10384" s="224" t="str">
        <f t="shared" si="3111"/>
        <v/>
      </c>
      <c r="B10384" s="222">
        <f t="shared" si="3112"/>
        <v>0</v>
      </c>
      <c r="C10384" s="223"/>
      <c r="D10384" s="224" t="str">
        <f t="shared" si="3113"/>
        <v/>
      </c>
      <c r="E10384" s="225"/>
      <c r="F10384" s="226">
        <f t="shared" si="3114"/>
        <v>0</v>
      </c>
      <c r="G10384" s="286">
        <f t="shared" si="3115"/>
        <v>0</v>
      </c>
    </row>
    <row r="10385" spans="1:7" s="229" customFormat="1" ht="24" customHeight="1" x14ac:dyDescent="0.2">
      <c r="A10385" s="224" t="str">
        <f t="shared" si="3111"/>
        <v/>
      </c>
      <c r="B10385" s="222">
        <f t="shared" si="3112"/>
        <v>0</v>
      </c>
      <c r="C10385" s="223"/>
      <c r="D10385" s="224" t="str">
        <f t="shared" si="3113"/>
        <v/>
      </c>
      <c r="E10385" s="225"/>
      <c r="F10385" s="226">
        <f t="shared" si="3114"/>
        <v>0</v>
      </c>
      <c r="G10385" s="286">
        <f t="shared" si="3115"/>
        <v>0</v>
      </c>
    </row>
    <row r="10386" spans="1:7" ht="24" customHeight="1" x14ac:dyDescent="0.2">
      <c r="A10386" s="287"/>
      <c r="D10386" s="97"/>
      <c r="E10386" s="98"/>
      <c r="F10386" s="273" t="s">
        <v>32</v>
      </c>
      <c r="G10386" s="288">
        <f>SUBTOTAL(9,G10378:G10385)</f>
        <v>0</v>
      </c>
    </row>
    <row r="10387" spans="1:7" ht="24" customHeight="1" x14ac:dyDescent="0.2">
      <c r="A10387" s="287"/>
      <c r="C10387" s="107" t="s">
        <v>606</v>
      </c>
      <c r="D10387" s="97"/>
      <c r="E10387" s="98"/>
      <c r="G10387" s="289"/>
    </row>
    <row r="10388" spans="1:7" s="229" customFormat="1" ht="24" customHeight="1" x14ac:dyDescent="0.2">
      <c r="A10388" s="224" t="str">
        <f t="shared" ref="A10388:A10396" si="3116">IFERROR(VLOOKUP(C10388,Tabla_Insumos,4,FALSE),"")</f>
        <v/>
      </c>
      <c r="B10388" s="222" t="str">
        <f t="shared" ref="B10388:B10396" si="3117">IFERROR(VLOOKUP(C10388,Tabla_Insumos,5,FALSE),"")</f>
        <v/>
      </c>
      <c r="C10388" s="223"/>
      <c r="D10388" s="224" t="str">
        <f t="shared" ref="D10388:D10396" si="3118">IFERROR(VLOOKUP(C10388,Tabla_Insumos,2,FALSE),"")</f>
        <v/>
      </c>
      <c r="E10388" s="225"/>
      <c r="F10388" s="226">
        <f t="shared" ref="F10388:F10396" si="3119">IFERROR(VLOOKUP(C10388,Tabla_Insumos,3,FALSE),0)</f>
        <v>0</v>
      </c>
      <c r="G10388" s="286">
        <f t="shared" ref="G10388:G10396" si="3120">ROUND(E10388*F10388,2)</f>
        <v>0</v>
      </c>
    </row>
    <row r="10389" spans="1:7" s="229" customFormat="1" ht="24" customHeight="1" x14ac:dyDescent="0.2">
      <c r="A10389" s="224" t="str">
        <f t="shared" si="3116"/>
        <v/>
      </c>
      <c r="B10389" s="222" t="str">
        <f t="shared" si="3117"/>
        <v/>
      </c>
      <c r="C10389" s="223"/>
      <c r="D10389" s="224" t="str">
        <f t="shared" si="3118"/>
        <v/>
      </c>
      <c r="E10389" s="225"/>
      <c r="F10389" s="226">
        <f t="shared" si="3119"/>
        <v>0</v>
      </c>
      <c r="G10389" s="286">
        <f t="shared" si="3120"/>
        <v>0</v>
      </c>
    </row>
    <row r="10390" spans="1:7" s="229" customFormat="1" ht="24" customHeight="1" x14ac:dyDescent="0.2">
      <c r="A10390" s="224" t="str">
        <f t="shared" si="3116"/>
        <v/>
      </c>
      <c r="B10390" s="222" t="str">
        <f t="shared" si="3117"/>
        <v/>
      </c>
      <c r="C10390" s="223"/>
      <c r="D10390" s="224" t="str">
        <f t="shared" si="3118"/>
        <v/>
      </c>
      <c r="E10390" s="225"/>
      <c r="F10390" s="226">
        <f t="shared" si="3119"/>
        <v>0</v>
      </c>
      <c r="G10390" s="286">
        <f t="shared" si="3120"/>
        <v>0</v>
      </c>
    </row>
    <row r="10391" spans="1:7" s="229" customFormat="1" ht="24" customHeight="1" x14ac:dyDescent="0.2">
      <c r="A10391" s="224" t="str">
        <f t="shared" si="3116"/>
        <v/>
      </c>
      <c r="B10391" s="222" t="str">
        <f t="shared" si="3117"/>
        <v/>
      </c>
      <c r="C10391" s="223"/>
      <c r="D10391" s="224" t="str">
        <f t="shared" si="3118"/>
        <v/>
      </c>
      <c r="E10391" s="225"/>
      <c r="F10391" s="226">
        <f t="shared" si="3119"/>
        <v>0</v>
      </c>
      <c r="G10391" s="286">
        <f t="shared" si="3120"/>
        <v>0</v>
      </c>
    </row>
    <row r="10392" spans="1:7" s="229" customFormat="1" ht="24" customHeight="1" x14ac:dyDescent="0.2">
      <c r="A10392" s="224" t="str">
        <f t="shared" si="3116"/>
        <v/>
      </c>
      <c r="B10392" s="222" t="str">
        <f t="shared" si="3117"/>
        <v/>
      </c>
      <c r="C10392" s="223"/>
      <c r="D10392" s="224" t="str">
        <f t="shared" si="3118"/>
        <v/>
      </c>
      <c r="E10392" s="225"/>
      <c r="F10392" s="226">
        <f t="shared" si="3119"/>
        <v>0</v>
      </c>
      <c r="G10392" s="286">
        <f t="shared" si="3120"/>
        <v>0</v>
      </c>
    </row>
    <row r="10393" spans="1:7" s="229" customFormat="1" ht="24" customHeight="1" x14ac:dyDescent="0.2">
      <c r="A10393" s="224" t="str">
        <f t="shared" si="3116"/>
        <v/>
      </c>
      <c r="B10393" s="222" t="str">
        <f t="shared" si="3117"/>
        <v/>
      </c>
      <c r="C10393" s="223"/>
      <c r="D10393" s="224" t="str">
        <f t="shared" si="3118"/>
        <v/>
      </c>
      <c r="E10393" s="225"/>
      <c r="F10393" s="226">
        <f t="shared" si="3119"/>
        <v>0</v>
      </c>
      <c r="G10393" s="286">
        <f t="shared" si="3120"/>
        <v>0</v>
      </c>
    </row>
    <row r="10394" spans="1:7" s="229" customFormat="1" ht="24" customHeight="1" x14ac:dyDescent="0.2">
      <c r="A10394" s="224" t="str">
        <f t="shared" si="3116"/>
        <v/>
      </c>
      <c r="B10394" s="222" t="str">
        <f t="shared" si="3117"/>
        <v/>
      </c>
      <c r="C10394" s="223"/>
      <c r="D10394" s="224" t="str">
        <f t="shared" si="3118"/>
        <v/>
      </c>
      <c r="E10394" s="225"/>
      <c r="F10394" s="226">
        <f t="shared" si="3119"/>
        <v>0</v>
      </c>
      <c r="G10394" s="286">
        <f t="shared" si="3120"/>
        <v>0</v>
      </c>
    </row>
    <row r="10395" spans="1:7" s="229" customFormat="1" ht="24" customHeight="1" x14ac:dyDescent="0.2">
      <c r="A10395" s="224" t="str">
        <f t="shared" si="3116"/>
        <v/>
      </c>
      <c r="B10395" s="222" t="str">
        <f t="shared" si="3117"/>
        <v/>
      </c>
      <c r="C10395" s="223"/>
      <c r="D10395" s="224" t="str">
        <f t="shared" si="3118"/>
        <v/>
      </c>
      <c r="E10395" s="225"/>
      <c r="F10395" s="226">
        <f t="shared" si="3119"/>
        <v>0</v>
      </c>
      <c r="G10395" s="286">
        <f t="shared" si="3120"/>
        <v>0</v>
      </c>
    </row>
    <row r="10396" spans="1:7" s="229" customFormat="1" ht="24" customHeight="1" x14ac:dyDescent="0.2">
      <c r="A10396" s="224" t="str">
        <f t="shared" si="3116"/>
        <v/>
      </c>
      <c r="B10396" s="222" t="str">
        <f t="shared" si="3117"/>
        <v/>
      </c>
      <c r="C10396" s="223"/>
      <c r="D10396" s="224" t="str">
        <f t="shared" si="3118"/>
        <v/>
      </c>
      <c r="E10396" s="225"/>
      <c r="F10396" s="226">
        <f t="shared" si="3119"/>
        <v>0</v>
      </c>
      <c r="G10396" s="286">
        <f t="shared" si="3120"/>
        <v>0</v>
      </c>
    </row>
    <row r="10397" spans="1:7" ht="24" customHeight="1" x14ac:dyDescent="0.2">
      <c r="A10397" s="290"/>
      <c r="B10397" s="97"/>
      <c r="D10397" s="97"/>
      <c r="E10397" s="98"/>
      <c r="F10397" s="273" t="s">
        <v>33</v>
      </c>
      <c r="G10397" s="288">
        <f>SUBTOTAL(9,G10388:G10396)</f>
        <v>0</v>
      </c>
    </row>
    <row r="10398" spans="1:7" ht="24" customHeight="1" x14ac:dyDescent="0.2">
      <c r="A10398" s="291"/>
      <c r="B10398" s="97"/>
      <c r="D10398" s="97"/>
      <c r="E10398" s="98"/>
      <c r="G10398" s="289"/>
    </row>
    <row r="10399" spans="1:7" ht="24" customHeight="1" x14ac:dyDescent="0.2">
      <c r="A10399" s="292" t="str">
        <f>B10357</f>
        <v/>
      </c>
      <c r="B10399" s="293" t="str">
        <f>C10357</f>
        <v/>
      </c>
      <c r="C10399" s="104"/>
      <c r="D10399" s="104" t="s">
        <v>34</v>
      </c>
      <c r="E10399" s="105"/>
      <c r="F10399" s="295" t="s">
        <v>35</v>
      </c>
      <c r="G10399" s="294">
        <f>SUBTOTAL(9,G10362:G10398)</f>
        <v>0</v>
      </c>
    </row>
    <row r="10401" spans="1:123" ht="24" customHeight="1" x14ac:dyDescent="0.2">
      <c r="A10401" s="274" t="s">
        <v>37</v>
      </c>
      <c r="B10401" s="275"/>
      <c r="C10401" s="275"/>
      <c r="D10401" s="275"/>
      <c r="E10401" s="275"/>
      <c r="F10401" s="275"/>
      <c r="G10401" s="276"/>
    </row>
    <row r="10402" spans="1:123" ht="24" customHeight="1" x14ac:dyDescent="0.2">
      <c r="A10402" s="277" t="s">
        <v>602</v>
      </c>
      <c r="B10402" s="93" t="str">
        <f>Comitente</f>
        <v>DIRECCION PROVINCIAL DE ESPACIOS VERDES</v>
      </c>
      <c r="C10402" s="89"/>
      <c r="D10402" s="94"/>
      <c r="E10402" s="94"/>
      <c r="F10402" s="95"/>
      <c r="G10402" s="278"/>
    </row>
    <row r="10403" spans="1:123" ht="24" customHeight="1" x14ac:dyDescent="0.2">
      <c r="A10403" s="277" t="s">
        <v>603</v>
      </c>
      <c r="B10403" s="93">
        <f>Contratista</f>
        <v>0</v>
      </c>
      <c r="C10403" s="90"/>
      <c r="D10403" s="90"/>
      <c r="E10403" s="90"/>
      <c r="F10403" s="96"/>
      <c r="G10403" s="279"/>
    </row>
    <row r="10404" spans="1:123" ht="24" customHeight="1" x14ac:dyDescent="0.2">
      <c r="A10404" s="277" t="s">
        <v>24</v>
      </c>
      <c r="B10404" s="93" t="str">
        <f>Obra</f>
        <v>MANTENIMIENTO DEL ÁREA VERDE Y SISITEMA DE RIEGO DEL 
PARQUE BELGRANO E INFINITO POR DESCUBRIR - RENGLON 3</v>
      </c>
      <c r="C10404" s="90"/>
      <c r="D10404" s="90"/>
      <c r="E10404" s="90"/>
      <c r="F10404" s="96" t="s">
        <v>38</v>
      </c>
      <c r="G10404" s="280">
        <f>Fecha_Base</f>
        <v>44908</v>
      </c>
    </row>
    <row r="10405" spans="1:123" ht="24" customHeight="1" x14ac:dyDescent="0.2">
      <c r="A10405" s="281" t="s">
        <v>601</v>
      </c>
      <c r="B10405" s="91" t="str">
        <f>Ubicación</f>
        <v>CAPITAL</v>
      </c>
      <c r="C10405" s="91"/>
      <c r="D10405" s="97"/>
      <c r="E10405" s="98"/>
      <c r="G10405" s="282"/>
    </row>
    <row r="10406" spans="1:123" ht="24" customHeight="1" x14ac:dyDescent="0.2">
      <c r="A10406" s="281" t="s">
        <v>39</v>
      </c>
      <c r="B10406" s="100" t="str">
        <f>IFERROR(VALUE(LEFT(B10407,FIND(".",B10407)-1)),"")</f>
        <v/>
      </c>
      <c r="C10406" s="92" t="str">
        <f>IFERROR(VLOOKUP(B10406,Tabla_CyP,2,FALSE),"")</f>
        <v/>
      </c>
      <c r="E10406" s="98"/>
      <c r="G10406" s="282"/>
    </row>
    <row r="10407" spans="1:123" ht="24" customHeight="1" x14ac:dyDescent="0.2">
      <c r="A10407" s="281" t="s">
        <v>25</v>
      </c>
      <c r="B10407" s="101" t="str">
        <f>IFERROR(VLOOKUP(COUNTIF($A$1:A10407,"ANALISIS DE PRECIOS"),Tabla_NumeroItem,2,FALSE),"")</f>
        <v/>
      </c>
      <c r="C10407" s="92" t="str">
        <f>IFERROR(VLOOKUP(B10407,Tabla_CyP,2,FALSE),"")</f>
        <v/>
      </c>
      <c r="D10407" s="97"/>
      <c r="E10407" s="98"/>
      <c r="F10407" s="96" t="s">
        <v>26</v>
      </c>
      <c r="G10407" s="283" t="str">
        <f>IFERROR(VLOOKUP(B10407,Tabla_CyP,4,FALSE),"")</f>
        <v/>
      </c>
    </row>
    <row r="10408" spans="1:123" ht="24" customHeight="1" x14ac:dyDescent="0.2">
      <c r="A10408" s="281"/>
      <c r="B10408" s="91"/>
      <c r="D10408" s="97"/>
      <c r="E10408" s="98"/>
      <c r="G10408" s="282"/>
    </row>
    <row r="10409" spans="1:123" ht="24" customHeight="1" x14ac:dyDescent="0.2">
      <c r="A10409" s="331" t="s">
        <v>507</v>
      </c>
      <c r="B10409" s="332"/>
      <c r="C10409" s="333" t="s">
        <v>0</v>
      </c>
      <c r="D10409" s="333" t="s">
        <v>27</v>
      </c>
      <c r="E10409" s="335" t="s">
        <v>28</v>
      </c>
      <c r="F10409" s="337" t="s">
        <v>29</v>
      </c>
      <c r="G10409" s="337" t="s">
        <v>30</v>
      </c>
    </row>
    <row r="10410" spans="1:123" s="97" customFormat="1" ht="24" customHeight="1" x14ac:dyDescent="0.2">
      <c r="A10410" s="102" t="s">
        <v>508</v>
      </c>
      <c r="B10410" s="102" t="s">
        <v>509</v>
      </c>
      <c r="C10410" s="334"/>
      <c r="D10410" s="334"/>
      <c r="E10410" s="336"/>
      <c r="F10410" s="338"/>
      <c r="G10410" s="338"/>
      <c r="H10410" s="230"/>
      <c r="I10410" s="230"/>
      <c r="J10410" s="230"/>
      <c r="K10410" s="230"/>
      <c r="L10410" s="230"/>
      <c r="M10410" s="230"/>
      <c r="N10410" s="230"/>
      <c r="O10410" s="230"/>
      <c r="P10410" s="230"/>
      <c r="Q10410" s="230"/>
      <c r="R10410" s="230"/>
      <c r="S10410" s="230"/>
      <c r="T10410" s="230"/>
      <c r="U10410" s="230"/>
      <c r="V10410" s="230"/>
      <c r="W10410" s="230"/>
      <c r="X10410" s="230"/>
      <c r="Y10410" s="230"/>
      <c r="Z10410" s="230"/>
      <c r="AA10410" s="230"/>
      <c r="AB10410" s="230"/>
      <c r="AC10410" s="230"/>
      <c r="AD10410" s="230"/>
      <c r="AE10410" s="230"/>
      <c r="AF10410" s="230"/>
      <c r="AG10410" s="230"/>
      <c r="AH10410" s="230"/>
      <c r="AI10410" s="230"/>
      <c r="AJ10410" s="230"/>
      <c r="AK10410" s="230"/>
      <c r="AL10410" s="230"/>
      <c r="AM10410" s="230"/>
      <c r="AN10410" s="230"/>
      <c r="AO10410" s="230"/>
      <c r="AP10410" s="230"/>
      <c r="AQ10410" s="230"/>
      <c r="AR10410" s="230"/>
      <c r="AS10410" s="230"/>
      <c r="AT10410" s="230"/>
      <c r="AU10410" s="230"/>
      <c r="AV10410" s="230"/>
      <c r="AW10410" s="230"/>
      <c r="AX10410" s="230"/>
      <c r="AY10410" s="230"/>
      <c r="AZ10410" s="230"/>
      <c r="BA10410" s="230"/>
      <c r="BB10410" s="230"/>
      <c r="BC10410" s="230"/>
      <c r="BD10410" s="230"/>
      <c r="BE10410" s="230"/>
      <c r="BF10410" s="230"/>
      <c r="BG10410" s="230"/>
      <c r="BH10410" s="230"/>
      <c r="BI10410" s="230"/>
      <c r="BJ10410" s="230"/>
      <c r="BK10410" s="230"/>
      <c r="BL10410" s="230"/>
      <c r="BM10410" s="230"/>
      <c r="BN10410" s="230"/>
      <c r="BO10410" s="230"/>
      <c r="BP10410" s="230"/>
      <c r="BQ10410" s="230"/>
      <c r="BR10410" s="230"/>
      <c r="BS10410" s="230"/>
      <c r="BT10410" s="230"/>
      <c r="BU10410" s="230"/>
      <c r="BV10410" s="230"/>
      <c r="BW10410" s="230"/>
      <c r="BX10410" s="230"/>
      <c r="BY10410" s="230"/>
      <c r="BZ10410" s="230"/>
      <c r="CA10410" s="230"/>
      <c r="CB10410" s="230"/>
      <c r="CC10410" s="230"/>
      <c r="CD10410" s="230"/>
      <c r="CE10410" s="230"/>
      <c r="CF10410" s="230"/>
      <c r="CG10410" s="230"/>
      <c r="CH10410" s="230"/>
      <c r="CI10410" s="230"/>
      <c r="CJ10410" s="230"/>
      <c r="CK10410" s="230"/>
      <c r="CL10410" s="230"/>
      <c r="CM10410" s="230"/>
      <c r="CN10410" s="230"/>
      <c r="CO10410" s="230"/>
      <c r="CP10410" s="230"/>
      <c r="CQ10410" s="230"/>
      <c r="CR10410" s="230"/>
      <c r="CS10410" s="230"/>
      <c r="CT10410" s="230"/>
      <c r="CU10410" s="230"/>
      <c r="CV10410" s="230"/>
      <c r="CW10410" s="230"/>
      <c r="CX10410" s="230"/>
      <c r="CY10410" s="230"/>
      <c r="CZ10410" s="230"/>
      <c r="DA10410" s="230"/>
      <c r="DB10410" s="230"/>
      <c r="DC10410" s="230"/>
      <c r="DD10410" s="230"/>
      <c r="DE10410" s="230"/>
      <c r="DF10410" s="230"/>
      <c r="DG10410" s="230"/>
      <c r="DH10410" s="230"/>
      <c r="DI10410" s="230"/>
      <c r="DJ10410" s="230"/>
      <c r="DK10410" s="230"/>
      <c r="DL10410" s="230"/>
      <c r="DM10410" s="230"/>
      <c r="DN10410" s="230"/>
      <c r="DO10410" s="230"/>
      <c r="DP10410" s="230"/>
      <c r="DQ10410" s="230"/>
      <c r="DR10410" s="230"/>
      <c r="DS10410" s="230"/>
    </row>
    <row r="10411" spans="1:123" ht="24" customHeight="1" x14ac:dyDescent="0.2">
      <c r="A10411" s="284"/>
      <c r="B10411" s="103"/>
      <c r="C10411" s="143" t="s">
        <v>604</v>
      </c>
      <c r="D10411" s="104"/>
      <c r="E10411" s="105"/>
      <c r="F10411" s="106"/>
      <c r="G10411" s="285"/>
    </row>
    <row r="10412" spans="1:123" s="229" customFormat="1" ht="24" customHeight="1" x14ac:dyDescent="0.2">
      <c r="A10412" s="224" t="str">
        <f t="shared" ref="A10412:A10425" si="3121">IFERROR(VLOOKUP(C10412,Tabla_Insumos,4,FALSE),"")</f>
        <v/>
      </c>
      <c r="B10412" s="222" t="str">
        <f>IFERROR(VLOOKUP(C10412,Tabla_Insumos,5,FALSE),"")</f>
        <v/>
      </c>
      <c r="C10412" s="223"/>
      <c r="D10412" s="224" t="str">
        <f t="shared" ref="D10412:D10425" si="3122">IFERROR(VLOOKUP(C10412,Tabla_Insumos,2,FALSE),"")</f>
        <v/>
      </c>
      <c r="E10412" s="225"/>
      <c r="F10412" s="226">
        <f t="shared" ref="F10412:F10425" si="3123">IFERROR(VLOOKUP(C10412,Tabla_Insumos,3,FALSE),0)</f>
        <v>0</v>
      </c>
      <c r="G10412" s="286">
        <f>ROUND(E10412*F10412,2)</f>
        <v>0</v>
      </c>
    </row>
    <row r="10413" spans="1:123" s="229" customFormat="1" ht="24" customHeight="1" x14ac:dyDescent="0.2">
      <c r="A10413" s="224" t="str">
        <f t="shared" si="3121"/>
        <v/>
      </c>
      <c r="B10413" s="222" t="str">
        <f t="shared" ref="B10413:B10425" si="3124">IFERROR(VLOOKUP(C10413,Tabla_Insumos,5,FALSE),"")</f>
        <v/>
      </c>
      <c r="C10413" s="223"/>
      <c r="D10413" s="224" t="str">
        <f t="shared" si="3122"/>
        <v/>
      </c>
      <c r="E10413" s="225"/>
      <c r="F10413" s="226">
        <f t="shared" si="3123"/>
        <v>0</v>
      </c>
      <c r="G10413" s="286">
        <f t="shared" ref="G10413:G10425" si="3125">ROUND(E10413*F10413,2)</f>
        <v>0</v>
      </c>
    </row>
    <row r="10414" spans="1:123" s="229" customFormat="1" ht="24" customHeight="1" x14ac:dyDescent="0.2">
      <c r="A10414" s="224" t="str">
        <f t="shared" si="3121"/>
        <v/>
      </c>
      <c r="B10414" s="222" t="str">
        <f t="shared" si="3124"/>
        <v/>
      </c>
      <c r="C10414" s="223"/>
      <c r="D10414" s="224" t="str">
        <f t="shared" si="3122"/>
        <v/>
      </c>
      <c r="E10414" s="225"/>
      <c r="F10414" s="226">
        <f t="shared" si="3123"/>
        <v>0</v>
      </c>
      <c r="G10414" s="286">
        <f t="shared" si="3125"/>
        <v>0</v>
      </c>
    </row>
    <row r="10415" spans="1:123" s="229" customFormat="1" ht="24" customHeight="1" x14ac:dyDescent="0.2">
      <c r="A10415" s="224" t="str">
        <f t="shared" si="3121"/>
        <v/>
      </c>
      <c r="B10415" s="222" t="str">
        <f t="shared" si="3124"/>
        <v/>
      </c>
      <c r="C10415" s="223"/>
      <c r="D10415" s="224" t="str">
        <f t="shared" si="3122"/>
        <v/>
      </c>
      <c r="E10415" s="225"/>
      <c r="F10415" s="226">
        <f t="shared" si="3123"/>
        <v>0</v>
      </c>
      <c r="G10415" s="286">
        <f t="shared" si="3125"/>
        <v>0</v>
      </c>
    </row>
    <row r="10416" spans="1:123" s="229" customFormat="1" ht="24" customHeight="1" x14ac:dyDescent="0.2">
      <c r="A10416" s="224" t="str">
        <f t="shared" si="3121"/>
        <v/>
      </c>
      <c r="B10416" s="222" t="str">
        <f t="shared" si="3124"/>
        <v/>
      </c>
      <c r="C10416" s="223"/>
      <c r="D10416" s="224" t="str">
        <f t="shared" si="3122"/>
        <v/>
      </c>
      <c r="E10416" s="225"/>
      <c r="F10416" s="226">
        <f t="shared" si="3123"/>
        <v>0</v>
      </c>
      <c r="G10416" s="286">
        <f t="shared" si="3125"/>
        <v>0</v>
      </c>
    </row>
    <row r="10417" spans="1:7" s="229" customFormat="1" ht="24" customHeight="1" x14ac:dyDescent="0.2">
      <c r="A10417" s="224" t="str">
        <f t="shared" si="3121"/>
        <v/>
      </c>
      <c r="B10417" s="222" t="str">
        <f t="shared" si="3124"/>
        <v/>
      </c>
      <c r="C10417" s="223"/>
      <c r="D10417" s="224" t="str">
        <f t="shared" si="3122"/>
        <v/>
      </c>
      <c r="E10417" s="225"/>
      <c r="F10417" s="226">
        <f t="shared" si="3123"/>
        <v>0</v>
      </c>
      <c r="G10417" s="286">
        <f t="shared" si="3125"/>
        <v>0</v>
      </c>
    </row>
    <row r="10418" spans="1:7" s="229" customFormat="1" ht="24" customHeight="1" x14ac:dyDescent="0.2">
      <c r="A10418" s="224" t="str">
        <f t="shared" si="3121"/>
        <v/>
      </c>
      <c r="B10418" s="222" t="str">
        <f t="shared" si="3124"/>
        <v/>
      </c>
      <c r="C10418" s="223"/>
      <c r="D10418" s="224" t="str">
        <f t="shared" si="3122"/>
        <v/>
      </c>
      <c r="E10418" s="225"/>
      <c r="F10418" s="226">
        <f t="shared" si="3123"/>
        <v>0</v>
      </c>
      <c r="G10418" s="286">
        <f t="shared" si="3125"/>
        <v>0</v>
      </c>
    </row>
    <row r="10419" spans="1:7" s="229" customFormat="1" ht="24" customHeight="1" x14ac:dyDescent="0.2">
      <c r="A10419" s="224" t="str">
        <f t="shared" si="3121"/>
        <v/>
      </c>
      <c r="B10419" s="222" t="str">
        <f t="shared" si="3124"/>
        <v/>
      </c>
      <c r="C10419" s="223"/>
      <c r="D10419" s="224" t="str">
        <f t="shared" si="3122"/>
        <v/>
      </c>
      <c r="E10419" s="225"/>
      <c r="F10419" s="226">
        <f t="shared" si="3123"/>
        <v>0</v>
      </c>
      <c r="G10419" s="286">
        <f t="shared" si="3125"/>
        <v>0</v>
      </c>
    </row>
    <row r="10420" spans="1:7" s="229" customFormat="1" ht="24" customHeight="1" x14ac:dyDescent="0.2">
      <c r="A10420" s="224" t="str">
        <f t="shared" si="3121"/>
        <v/>
      </c>
      <c r="B10420" s="222" t="str">
        <f t="shared" si="3124"/>
        <v/>
      </c>
      <c r="C10420" s="223"/>
      <c r="D10420" s="224" t="str">
        <f t="shared" si="3122"/>
        <v/>
      </c>
      <c r="E10420" s="225"/>
      <c r="F10420" s="226">
        <f t="shared" si="3123"/>
        <v>0</v>
      </c>
      <c r="G10420" s="286">
        <f t="shared" si="3125"/>
        <v>0</v>
      </c>
    </row>
    <row r="10421" spans="1:7" s="229" customFormat="1" ht="24" customHeight="1" x14ac:dyDescent="0.2">
      <c r="A10421" s="224" t="str">
        <f t="shared" si="3121"/>
        <v/>
      </c>
      <c r="B10421" s="222" t="str">
        <f t="shared" si="3124"/>
        <v/>
      </c>
      <c r="C10421" s="223"/>
      <c r="D10421" s="224" t="str">
        <f t="shared" si="3122"/>
        <v/>
      </c>
      <c r="E10421" s="225"/>
      <c r="F10421" s="226">
        <f t="shared" si="3123"/>
        <v>0</v>
      </c>
      <c r="G10421" s="286">
        <f t="shared" si="3125"/>
        <v>0</v>
      </c>
    </row>
    <row r="10422" spans="1:7" s="229" customFormat="1" ht="24" customHeight="1" x14ac:dyDescent="0.2">
      <c r="A10422" s="224" t="str">
        <f t="shared" si="3121"/>
        <v/>
      </c>
      <c r="B10422" s="222" t="str">
        <f t="shared" si="3124"/>
        <v/>
      </c>
      <c r="C10422" s="223"/>
      <c r="D10422" s="224" t="str">
        <f t="shared" si="3122"/>
        <v/>
      </c>
      <c r="E10422" s="225"/>
      <c r="F10422" s="226">
        <f t="shared" si="3123"/>
        <v>0</v>
      </c>
      <c r="G10422" s="286">
        <f t="shared" si="3125"/>
        <v>0</v>
      </c>
    </row>
    <row r="10423" spans="1:7" s="229" customFormat="1" ht="24" customHeight="1" x14ac:dyDescent="0.2">
      <c r="A10423" s="224" t="str">
        <f t="shared" si="3121"/>
        <v/>
      </c>
      <c r="B10423" s="222" t="str">
        <f t="shared" si="3124"/>
        <v/>
      </c>
      <c r="C10423" s="223"/>
      <c r="D10423" s="224" t="str">
        <f t="shared" si="3122"/>
        <v/>
      </c>
      <c r="E10423" s="225"/>
      <c r="F10423" s="226">
        <f t="shared" si="3123"/>
        <v>0</v>
      </c>
      <c r="G10423" s="286">
        <f t="shared" si="3125"/>
        <v>0</v>
      </c>
    </row>
    <row r="10424" spans="1:7" s="229" customFormat="1" ht="24" customHeight="1" x14ac:dyDescent="0.2">
      <c r="A10424" s="224" t="str">
        <f t="shared" si="3121"/>
        <v/>
      </c>
      <c r="B10424" s="222" t="str">
        <f t="shared" si="3124"/>
        <v/>
      </c>
      <c r="C10424" s="223"/>
      <c r="D10424" s="224" t="str">
        <f t="shared" si="3122"/>
        <v/>
      </c>
      <c r="E10424" s="225"/>
      <c r="F10424" s="226">
        <f t="shared" si="3123"/>
        <v>0</v>
      </c>
      <c r="G10424" s="286">
        <f t="shared" si="3125"/>
        <v>0</v>
      </c>
    </row>
    <row r="10425" spans="1:7" s="229" customFormat="1" ht="24" customHeight="1" x14ac:dyDescent="0.2">
      <c r="A10425" s="224" t="str">
        <f t="shared" si="3121"/>
        <v/>
      </c>
      <c r="B10425" s="222" t="str">
        <f t="shared" si="3124"/>
        <v/>
      </c>
      <c r="C10425" s="223"/>
      <c r="D10425" s="224" t="str">
        <f t="shared" si="3122"/>
        <v/>
      </c>
      <c r="E10425" s="225"/>
      <c r="F10425" s="227">
        <f t="shared" si="3123"/>
        <v>0</v>
      </c>
      <c r="G10425" s="286">
        <f t="shared" si="3125"/>
        <v>0</v>
      </c>
    </row>
    <row r="10426" spans="1:7" ht="24" customHeight="1" x14ac:dyDescent="0.2">
      <c r="A10426" s="287"/>
      <c r="D10426" s="97"/>
      <c r="E10426" s="98"/>
      <c r="F10426" s="273" t="s">
        <v>31</v>
      </c>
      <c r="G10426" s="288">
        <f>SUBTOTAL(9,G10412:G10425)</f>
        <v>0</v>
      </c>
    </row>
    <row r="10427" spans="1:7" ht="24" customHeight="1" x14ac:dyDescent="0.2">
      <c r="A10427" s="287"/>
      <c r="C10427" s="107" t="s">
        <v>605</v>
      </c>
      <c r="D10427" s="97"/>
      <c r="E10427" s="98"/>
      <c r="G10427" s="289"/>
    </row>
    <row r="10428" spans="1:7" s="229" customFormat="1" ht="24" customHeight="1" x14ac:dyDescent="0.2">
      <c r="A10428" s="224" t="str">
        <f t="shared" ref="A10428:A10435" si="3126">IFERROR(VLOOKUP(C10428,Tabla_Insumos,4,FALSE),"")</f>
        <v/>
      </c>
      <c r="B10428" s="222">
        <f t="shared" ref="B10428:B10435" si="3127">IFERROR(VLOOKUP(A10428,Tabla_Indices,5,FALSE),"")</f>
        <v>0</v>
      </c>
      <c r="C10428" s="223"/>
      <c r="D10428" s="224" t="str">
        <f t="shared" ref="D10428:D10435" si="3128">IFERROR(VLOOKUP(C10428,Tabla_Insumos,2,FALSE),"")</f>
        <v/>
      </c>
      <c r="E10428" s="225"/>
      <c r="F10428" s="228">
        <f t="shared" ref="F10428:F10435" si="3129">IFERROR(VLOOKUP(C10428,Tabla_Insumos,3,FALSE),0)</f>
        <v>0</v>
      </c>
      <c r="G10428" s="286">
        <f>ROUND(E10428*F10428,2)</f>
        <v>0</v>
      </c>
    </row>
    <row r="10429" spans="1:7" s="229" customFormat="1" ht="24" customHeight="1" x14ac:dyDescent="0.2">
      <c r="A10429" s="224" t="str">
        <f t="shared" si="3126"/>
        <v/>
      </c>
      <c r="B10429" s="222">
        <f t="shared" si="3127"/>
        <v>0</v>
      </c>
      <c r="C10429" s="223"/>
      <c r="D10429" s="224" t="str">
        <f t="shared" si="3128"/>
        <v/>
      </c>
      <c r="E10429" s="225"/>
      <c r="F10429" s="228">
        <f t="shared" si="3129"/>
        <v>0</v>
      </c>
      <c r="G10429" s="286">
        <f>ROUND(E10429*F10429,2)</f>
        <v>0</v>
      </c>
    </row>
    <row r="10430" spans="1:7" s="229" customFormat="1" ht="24" customHeight="1" x14ac:dyDescent="0.2">
      <c r="A10430" s="224" t="str">
        <f t="shared" si="3126"/>
        <v/>
      </c>
      <c r="B10430" s="222">
        <f t="shared" si="3127"/>
        <v>0</v>
      </c>
      <c r="C10430" s="223"/>
      <c r="D10430" s="224" t="str">
        <f t="shared" si="3128"/>
        <v/>
      </c>
      <c r="E10430" s="225"/>
      <c r="F10430" s="228">
        <f t="shared" si="3129"/>
        <v>0</v>
      </c>
      <c r="G10430" s="286">
        <f t="shared" ref="G10430:G10435" si="3130">ROUND(E10430*F10430,2)</f>
        <v>0</v>
      </c>
    </row>
    <row r="10431" spans="1:7" s="229" customFormat="1" ht="24" customHeight="1" x14ac:dyDescent="0.2">
      <c r="A10431" s="224" t="str">
        <f t="shared" si="3126"/>
        <v/>
      </c>
      <c r="B10431" s="222">
        <f t="shared" si="3127"/>
        <v>0</v>
      </c>
      <c r="C10431" s="223"/>
      <c r="D10431" s="224" t="str">
        <f t="shared" si="3128"/>
        <v/>
      </c>
      <c r="E10431" s="225"/>
      <c r="F10431" s="228">
        <f t="shared" si="3129"/>
        <v>0</v>
      </c>
      <c r="G10431" s="286">
        <f t="shared" si="3130"/>
        <v>0</v>
      </c>
    </row>
    <row r="10432" spans="1:7" s="229" customFormat="1" ht="24" customHeight="1" x14ac:dyDescent="0.2">
      <c r="A10432" s="224" t="str">
        <f t="shared" si="3126"/>
        <v/>
      </c>
      <c r="B10432" s="222">
        <f t="shared" si="3127"/>
        <v>0</v>
      </c>
      <c r="C10432" s="223"/>
      <c r="D10432" s="224" t="str">
        <f t="shared" si="3128"/>
        <v/>
      </c>
      <c r="E10432" s="225"/>
      <c r="F10432" s="226">
        <f t="shared" si="3129"/>
        <v>0</v>
      </c>
      <c r="G10432" s="286">
        <f t="shared" si="3130"/>
        <v>0</v>
      </c>
    </row>
    <row r="10433" spans="1:7" s="229" customFormat="1" ht="24" customHeight="1" x14ac:dyDescent="0.2">
      <c r="A10433" s="224" t="str">
        <f t="shared" si="3126"/>
        <v/>
      </c>
      <c r="B10433" s="222">
        <f t="shared" si="3127"/>
        <v>0</v>
      </c>
      <c r="C10433" s="223"/>
      <c r="D10433" s="224" t="str">
        <f t="shared" si="3128"/>
        <v/>
      </c>
      <c r="E10433" s="225"/>
      <c r="F10433" s="226">
        <f t="shared" si="3129"/>
        <v>0</v>
      </c>
      <c r="G10433" s="286">
        <f t="shared" si="3130"/>
        <v>0</v>
      </c>
    </row>
    <row r="10434" spans="1:7" s="229" customFormat="1" ht="24" customHeight="1" x14ac:dyDescent="0.2">
      <c r="A10434" s="224" t="str">
        <f t="shared" si="3126"/>
        <v/>
      </c>
      <c r="B10434" s="222">
        <f t="shared" si="3127"/>
        <v>0</v>
      </c>
      <c r="C10434" s="223"/>
      <c r="D10434" s="224" t="str">
        <f t="shared" si="3128"/>
        <v/>
      </c>
      <c r="E10434" s="225"/>
      <c r="F10434" s="226">
        <f t="shared" si="3129"/>
        <v>0</v>
      </c>
      <c r="G10434" s="286">
        <f t="shared" si="3130"/>
        <v>0</v>
      </c>
    </row>
    <row r="10435" spans="1:7" s="229" customFormat="1" ht="24" customHeight="1" x14ac:dyDescent="0.2">
      <c r="A10435" s="224" t="str">
        <f t="shared" si="3126"/>
        <v/>
      </c>
      <c r="B10435" s="222">
        <f t="shared" si="3127"/>
        <v>0</v>
      </c>
      <c r="C10435" s="223"/>
      <c r="D10435" s="224" t="str">
        <f t="shared" si="3128"/>
        <v/>
      </c>
      <c r="E10435" s="225"/>
      <c r="F10435" s="226">
        <f t="shared" si="3129"/>
        <v>0</v>
      </c>
      <c r="G10435" s="286">
        <f t="shared" si="3130"/>
        <v>0</v>
      </c>
    </row>
    <row r="10436" spans="1:7" ht="24" customHeight="1" x14ac:dyDescent="0.2">
      <c r="A10436" s="287"/>
      <c r="D10436" s="97"/>
      <c r="E10436" s="98"/>
      <c r="F10436" s="273" t="s">
        <v>32</v>
      </c>
      <c r="G10436" s="288">
        <f>SUBTOTAL(9,G10428:G10435)</f>
        <v>0</v>
      </c>
    </row>
    <row r="10437" spans="1:7" ht="24" customHeight="1" x14ac:dyDescent="0.2">
      <c r="A10437" s="287"/>
      <c r="C10437" s="107" t="s">
        <v>606</v>
      </c>
      <c r="D10437" s="97"/>
      <c r="E10437" s="98"/>
      <c r="G10437" s="289"/>
    </row>
    <row r="10438" spans="1:7" s="229" customFormat="1" ht="24" customHeight="1" x14ac:dyDescent="0.2">
      <c r="A10438" s="224" t="str">
        <f t="shared" ref="A10438:A10446" si="3131">IFERROR(VLOOKUP(C10438,Tabla_Insumos,4,FALSE),"")</f>
        <v/>
      </c>
      <c r="B10438" s="222" t="str">
        <f t="shared" ref="B10438:B10446" si="3132">IFERROR(VLOOKUP(C10438,Tabla_Insumos,5,FALSE),"")</f>
        <v/>
      </c>
      <c r="C10438" s="223"/>
      <c r="D10438" s="224" t="str">
        <f t="shared" ref="D10438:D10446" si="3133">IFERROR(VLOOKUP(C10438,Tabla_Insumos,2,FALSE),"")</f>
        <v/>
      </c>
      <c r="E10438" s="225"/>
      <c r="F10438" s="226">
        <f t="shared" ref="F10438:F10446" si="3134">IFERROR(VLOOKUP(C10438,Tabla_Insumos,3,FALSE),0)</f>
        <v>0</v>
      </c>
      <c r="G10438" s="286">
        <f t="shared" ref="G10438:G10446" si="3135">ROUND(E10438*F10438,2)</f>
        <v>0</v>
      </c>
    </row>
    <row r="10439" spans="1:7" s="229" customFormat="1" ht="24" customHeight="1" x14ac:dyDescent="0.2">
      <c r="A10439" s="224" t="str">
        <f t="shared" si="3131"/>
        <v/>
      </c>
      <c r="B10439" s="222" t="str">
        <f t="shared" si="3132"/>
        <v/>
      </c>
      <c r="C10439" s="223"/>
      <c r="D10439" s="224" t="str">
        <f t="shared" si="3133"/>
        <v/>
      </c>
      <c r="E10439" s="225"/>
      <c r="F10439" s="226">
        <f t="shared" si="3134"/>
        <v>0</v>
      </c>
      <c r="G10439" s="286">
        <f t="shared" si="3135"/>
        <v>0</v>
      </c>
    </row>
    <row r="10440" spans="1:7" s="229" customFormat="1" ht="24" customHeight="1" x14ac:dyDescent="0.2">
      <c r="A10440" s="224" t="str">
        <f t="shared" si="3131"/>
        <v/>
      </c>
      <c r="B10440" s="222" t="str">
        <f t="shared" si="3132"/>
        <v/>
      </c>
      <c r="C10440" s="223"/>
      <c r="D10440" s="224" t="str">
        <f t="shared" si="3133"/>
        <v/>
      </c>
      <c r="E10440" s="225"/>
      <c r="F10440" s="226">
        <f t="shared" si="3134"/>
        <v>0</v>
      </c>
      <c r="G10440" s="286">
        <f t="shared" si="3135"/>
        <v>0</v>
      </c>
    </row>
    <row r="10441" spans="1:7" s="229" customFormat="1" ht="24" customHeight="1" x14ac:dyDescent="0.2">
      <c r="A10441" s="224" t="str">
        <f t="shared" si="3131"/>
        <v/>
      </c>
      <c r="B10441" s="222" t="str">
        <f t="shared" si="3132"/>
        <v/>
      </c>
      <c r="C10441" s="223"/>
      <c r="D10441" s="224" t="str">
        <f t="shared" si="3133"/>
        <v/>
      </c>
      <c r="E10441" s="225"/>
      <c r="F10441" s="226">
        <f t="shared" si="3134"/>
        <v>0</v>
      </c>
      <c r="G10441" s="286">
        <f t="shared" si="3135"/>
        <v>0</v>
      </c>
    </row>
    <row r="10442" spans="1:7" s="229" customFormat="1" ht="24" customHeight="1" x14ac:dyDescent="0.2">
      <c r="A10442" s="224" t="str">
        <f t="shared" si="3131"/>
        <v/>
      </c>
      <c r="B10442" s="222" t="str">
        <f t="shared" si="3132"/>
        <v/>
      </c>
      <c r="C10442" s="223"/>
      <c r="D10442" s="224" t="str">
        <f t="shared" si="3133"/>
        <v/>
      </c>
      <c r="E10442" s="225"/>
      <c r="F10442" s="226">
        <f t="shared" si="3134"/>
        <v>0</v>
      </c>
      <c r="G10442" s="286">
        <f t="shared" si="3135"/>
        <v>0</v>
      </c>
    </row>
    <row r="10443" spans="1:7" s="229" customFormat="1" ht="24" customHeight="1" x14ac:dyDescent="0.2">
      <c r="A10443" s="224" t="str">
        <f t="shared" si="3131"/>
        <v/>
      </c>
      <c r="B10443" s="222" t="str">
        <f t="shared" si="3132"/>
        <v/>
      </c>
      <c r="C10443" s="223"/>
      <c r="D10443" s="224" t="str">
        <f t="shared" si="3133"/>
        <v/>
      </c>
      <c r="E10443" s="225"/>
      <c r="F10443" s="226">
        <f t="shared" si="3134"/>
        <v>0</v>
      </c>
      <c r="G10443" s="286">
        <f t="shared" si="3135"/>
        <v>0</v>
      </c>
    </row>
    <row r="10444" spans="1:7" s="229" customFormat="1" ht="24" customHeight="1" x14ac:dyDescent="0.2">
      <c r="A10444" s="224" t="str">
        <f t="shared" si="3131"/>
        <v/>
      </c>
      <c r="B10444" s="222" t="str">
        <f t="shared" si="3132"/>
        <v/>
      </c>
      <c r="C10444" s="223"/>
      <c r="D10444" s="224" t="str">
        <f t="shared" si="3133"/>
        <v/>
      </c>
      <c r="E10444" s="225"/>
      <c r="F10444" s="226">
        <f t="shared" si="3134"/>
        <v>0</v>
      </c>
      <c r="G10444" s="286">
        <f t="shared" si="3135"/>
        <v>0</v>
      </c>
    </row>
    <row r="10445" spans="1:7" s="229" customFormat="1" ht="24" customHeight="1" x14ac:dyDescent="0.2">
      <c r="A10445" s="224" t="str">
        <f t="shared" si="3131"/>
        <v/>
      </c>
      <c r="B10445" s="222" t="str">
        <f t="shared" si="3132"/>
        <v/>
      </c>
      <c r="C10445" s="223"/>
      <c r="D10445" s="224" t="str">
        <f t="shared" si="3133"/>
        <v/>
      </c>
      <c r="E10445" s="225"/>
      <c r="F10445" s="226">
        <f t="shared" si="3134"/>
        <v>0</v>
      </c>
      <c r="G10445" s="286">
        <f t="shared" si="3135"/>
        <v>0</v>
      </c>
    </row>
    <row r="10446" spans="1:7" s="229" customFormat="1" ht="24" customHeight="1" x14ac:dyDescent="0.2">
      <c r="A10446" s="224" t="str">
        <f t="shared" si="3131"/>
        <v/>
      </c>
      <c r="B10446" s="222" t="str">
        <f t="shared" si="3132"/>
        <v/>
      </c>
      <c r="C10446" s="223"/>
      <c r="D10446" s="224" t="str">
        <f t="shared" si="3133"/>
        <v/>
      </c>
      <c r="E10446" s="225"/>
      <c r="F10446" s="226">
        <f t="shared" si="3134"/>
        <v>0</v>
      </c>
      <c r="G10446" s="286">
        <f t="shared" si="3135"/>
        <v>0</v>
      </c>
    </row>
    <row r="10447" spans="1:7" ht="24" customHeight="1" x14ac:dyDescent="0.2">
      <c r="A10447" s="290"/>
      <c r="B10447" s="97"/>
      <c r="D10447" s="97"/>
      <c r="E10447" s="98"/>
      <c r="F10447" s="273" t="s">
        <v>33</v>
      </c>
      <c r="G10447" s="288">
        <f>SUBTOTAL(9,G10438:G10446)</f>
        <v>0</v>
      </c>
    </row>
    <row r="10448" spans="1:7" ht="24" customHeight="1" x14ac:dyDescent="0.2">
      <c r="A10448" s="291"/>
      <c r="B10448" s="97"/>
      <c r="D10448" s="97"/>
      <c r="E10448" s="98"/>
      <c r="G10448" s="289"/>
    </row>
    <row r="10449" spans="1:123" ht="24" customHeight="1" x14ac:dyDescent="0.2">
      <c r="A10449" s="292" t="str">
        <f>B10407</f>
        <v/>
      </c>
      <c r="B10449" s="293" t="str">
        <f>C10407</f>
        <v/>
      </c>
      <c r="C10449" s="104"/>
      <c r="D10449" s="104" t="s">
        <v>34</v>
      </c>
      <c r="E10449" s="105"/>
      <c r="F10449" s="295" t="s">
        <v>35</v>
      </c>
      <c r="G10449" s="294">
        <f>SUBTOTAL(9,G10412:G10448)</f>
        <v>0</v>
      </c>
    </row>
    <row r="10451" spans="1:123" ht="24" customHeight="1" x14ac:dyDescent="0.2">
      <c r="A10451" s="274" t="s">
        <v>37</v>
      </c>
      <c r="B10451" s="275"/>
      <c r="C10451" s="275"/>
      <c r="D10451" s="275"/>
      <c r="E10451" s="275"/>
      <c r="F10451" s="275"/>
      <c r="G10451" s="276"/>
    </row>
    <row r="10452" spans="1:123" ht="24" customHeight="1" x14ac:dyDescent="0.2">
      <c r="A10452" s="277" t="s">
        <v>602</v>
      </c>
      <c r="B10452" s="93" t="str">
        <f>Comitente</f>
        <v>DIRECCION PROVINCIAL DE ESPACIOS VERDES</v>
      </c>
      <c r="C10452" s="89"/>
      <c r="D10452" s="94"/>
      <c r="E10452" s="94"/>
      <c r="F10452" s="95"/>
      <c r="G10452" s="278"/>
    </row>
    <row r="10453" spans="1:123" ht="24" customHeight="1" x14ac:dyDescent="0.2">
      <c r="A10453" s="277" t="s">
        <v>603</v>
      </c>
      <c r="B10453" s="93">
        <f>Contratista</f>
        <v>0</v>
      </c>
      <c r="C10453" s="90"/>
      <c r="D10453" s="90"/>
      <c r="E10453" s="90"/>
      <c r="F10453" s="96"/>
      <c r="G10453" s="279"/>
    </row>
    <row r="10454" spans="1:123" ht="24" customHeight="1" x14ac:dyDescent="0.2">
      <c r="A10454" s="277" t="s">
        <v>24</v>
      </c>
      <c r="B10454" s="93" t="str">
        <f>Obra</f>
        <v>MANTENIMIENTO DEL ÁREA VERDE Y SISITEMA DE RIEGO DEL 
PARQUE BELGRANO E INFINITO POR DESCUBRIR - RENGLON 3</v>
      </c>
      <c r="C10454" s="90"/>
      <c r="D10454" s="90"/>
      <c r="E10454" s="90"/>
      <c r="F10454" s="96" t="s">
        <v>38</v>
      </c>
      <c r="G10454" s="280">
        <f>Fecha_Base</f>
        <v>44908</v>
      </c>
    </row>
    <row r="10455" spans="1:123" ht="24" customHeight="1" x14ac:dyDescent="0.2">
      <c r="A10455" s="281" t="s">
        <v>601</v>
      </c>
      <c r="B10455" s="91" t="str">
        <f>Ubicación</f>
        <v>CAPITAL</v>
      </c>
      <c r="C10455" s="91"/>
      <c r="D10455" s="97"/>
      <c r="E10455" s="98"/>
      <c r="G10455" s="282"/>
    </row>
    <row r="10456" spans="1:123" ht="24" customHeight="1" x14ac:dyDescent="0.2">
      <c r="A10456" s="281" t="s">
        <v>39</v>
      </c>
      <c r="B10456" s="100" t="str">
        <f>IFERROR(VALUE(LEFT(B10457,FIND(".",B10457)-1)),"")</f>
        <v/>
      </c>
      <c r="C10456" s="92" t="str">
        <f>IFERROR(VLOOKUP(B10456,Tabla_CyP,2,FALSE),"")</f>
        <v/>
      </c>
      <c r="E10456" s="98"/>
      <c r="G10456" s="282"/>
    </row>
    <row r="10457" spans="1:123" ht="24" customHeight="1" x14ac:dyDescent="0.2">
      <c r="A10457" s="281" t="s">
        <v>25</v>
      </c>
      <c r="B10457" s="101" t="str">
        <f>IFERROR(VLOOKUP(COUNTIF($A$1:A10457,"ANALISIS DE PRECIOS"),Tabla_NumeroItem,2,FALSE),"")</f>
        <v/>
      </c>
      <c r="C10457" s="92" t="str">
        <f>IFERROR(VLOOKUP(B10457,Tabla_CyP,2,FALSE),"")</f>
        <v/>
      </c>
      <c r="D10457" s="97"/>
      <c r="E10457" s="98"/>
      <c r="F10457" s="96" t="s">
        <v>26</v>
      </c>
      <c r="G10457" s="283" t="str">
        <f>IFERROR(VLOOKUP(B10457,Tabla_CyP,4,FALSE),"")</f>
        <v/>
      </c>
    </row>
    <row r="10458" spans="1:123" ht="24" customHeight="1" x14ac:dyDescent="0.2">
      <c r="A10458" s="281"/>
      <c r="B10458" s="91"/>
      <c r="D10458" s="97"/>
      <c r="E10458" s="98"/>
      <c r="G10458" s="282"/>
    </row>
    <row r="10459" spans="1:123" ht="24" customHeight="1" x14ac:dyDescent="0.2">
      <c r="A10459" s="331" t="s">
        <v>507</v>
      </c>
      <c r="B10459" s="332"/>
      <c r="C10459" s="333" t="s">
        <v>0</v>
      </c>
      <c r="D10459" s="333" t="s">
        <v>27</v>
      </c>
      <c r="E10459" s="335" t="s">
        <v>28</v>
      </c>
      <c r="F10459" s="337" t="s">
        <v>29</v>
      </c>
      <c r="G10459" s="337" t="s">
        <v>30</v>
      </c>
    </row>
    <row r="10460" spans="1:123" s="97" customFormat="1" ht="24" customHeight="1" x14ac:dyDescent="0.2">
      <c r="A10460" s="102" t="s">
        <v>508</v>
      </c>
      <c r="B10460" s="102" t="s">
        <v>509</v>
      </c>
      <c r="C10460" s="334"/>
      <c r="D10460" s="334"/>
      <c r="E10460" s="336"/>
      <c r="F10460" s="338"/>
      <c r="G10460" s="338"/>
      <c r="H10460" s="230"/>
      <c r="I10460" s="230"/>
      <c r="J10460" s="230"/>
      <c r="K10460" s="230"/>
      <c r="L10460" s="230"/>
      <c r="M10460" s="230"/>
      <c r="N10460" s="230"/>
      <c r="O10460" s="230"/>
      <c r="P10460" s="230"/>
      <c r="Q10460" s="230"/>
      <c r="R10460" s="230"/>
      <c r="S10460" s="230"/>
      <c r="T10460" s="230"/>
      <c r="U10460" s="230"/>
      <c r="V10460" s="230"/>
      <c r="W10460" s="230"/>
      <c r="X10460" s="230"/>
      <c r="Y10460" s="230"/>
      <c r="Z10460" s="230"/>
      <c r="AA10460" s="230"/>
      <c r="AB10460" s="230"/>
      <c r="AC10460" s="230"/>
      <c r="AD10460" s="230"/>
      <c r="AE10460" s="230"/>
      <c r="AF10460" s="230"/>
      <c r="AG10460" s="230"/>
      <c r="AH10460" s="230"/>
      <c r="AI10460" s="230"/>
      <c r="AJ10460" s="230"/>
      <c r="AK10460" s="230"/>
      <c r="AL10460" s="230"/>
      <c r="AM10460" s="230"/>
      <c r="AN10460" s="230"/>
      <c r="AO10460" s="230"/>
      <c r="AP10460" s="230"/>
      <c r="AQ10460" s="230"/>
      <c r="AR10460" s="230"/>
      <c r="AS10460" s="230"/>
      <c r="AT10460" s="230"/>
      <c r="AU10460" s="230"/>
      <c r="AV10460" s="230"/>
      <c r="AW10460" s="230"/>
      <c r="AX10460" s="230"/>
      <c r="AY10460" s="230"/>
      <c r="AZ10460" s="230"/>
      <c r="BA10460" s="230"/>
      <c r="BB10460" s="230"/>
      <c r="BC10460" s="230"/>
      <c r="BD10460" s="230"/>
      <c r="BE10460" s="230"/>
      <c r="BF10460" s="230"/>
      <c r="BG10460" s="230"/>
      <c r="BH10460" s="230"/>
      <c r="BI10460" s="230"/>
      <c r="BJ10460" s="230"/>
      <c r="BK10460" s="230"/>
      <c r="BL10460" s="230"/>
      <c r="BM10460" s="230"/>
      <c r="BN10460" s="230"/>
      <c r="BO10460" s="230"/>
      <c r="BP10460" s="230"/>
      <c r="BQ10460" s="230"/>
      <c r="BR10460" s="230"/>
      <c r="BS10460" s="230"/>
      <c r="BT10460" s="230"/>
      <c r="BU10460" s="230"/>
      <c r="BV10460" s="230"/>
      <c r="BW10460" s="230"/>
      <c r="BX10460" s="230"/>
      <c r="BY10460" s="230"/>
      <c r="BZ10460" s="230"/>
      <c r="CA10460" s="230"/>
      <c r="CB10460" s="230"/>
      <c r="CC10460" s="230"/>
      <c r="CD10460" s="230"/>
      <c r="CE10460" s="230"/>
      <c r="CF10460" s="230"/>
      <c r="CG10460" s="230"/>
      <c r="CH10460" s="230"/>
      <c r="CI10460" s="230"/>
      <c r="CJ10460" s="230"/>
      <c r="CK10460" s="230"/>
      <c r="CL10460" s="230"/>
      <c r="CM10460" s="230"/>
      <c r="CN10460" s="230"/>
      <c r="CO10460" s="230"/>
      <c r="CP10460" s="230"/>
      <c r="CQ10460" s="230"/>
      <c r="CR10460" s="230"/>
      <c r="CS10460" s="230"/>
      <c r="CT10460" s="230"/>
      <c r="CU10460" s="230"/>
      <c r="CV10460" s="230"/>
      <c r="CW10460" s="230"/>
      <c r="CX10460" s="230"/>
      <c r="CY10460" s="230"/>
      <c r="CZ10460" s="230"/>
      <c r="DA10460" s="230"/>
      <c r="DB10460" s="230"/>
      <c r="DC10460" s="230"/>
      <c r="DD10460" s="230"/>
      <c r="DE10460" s="230"/>
      <c r="DF10460" s="230"/>
      <c r="DG10460" s="230"/>
      <c r="DH10460" s="230"/>
      <c r="DI10460" s="230"/>
      <c r="DJ10460" s="230"/>
      <c r="DK10460" s="230"/>
      <c r="DL10460" s="230"/>
      <c r="DM10460" s="230"/>
      <c r="DN10460" s="230"/>
      <c r="DO10460" s="230"/>
      <c r="DP10460" s="230"/>
      <c r="DQ10460" s="230"/>
      <c r="DR10460" s="230"/>
      <c r="DS10460" s="230"/>
    </row>
    <row r="10461" spans="1:123" ht="24" customHeight="1" x14ac:dyDescent="0.2">
      <c r="A10461" s="284"/>
      <c r="B10461" s="103"/>
      <c r="C10461" s="143" t="s">
        <v>604</v>
      </c>
      <c r="D10461" s="104"/>
      <c r="E10461" s="105"/>
      <c r="F10461" s="106"/>
      <c r="G10461" s="285"/>
    </row>
    <row r="10462" spans="1:123" s="229" customFormat="1" ht="24" customHeight="1" x14ac:dyDescent="0.2">
      <c r="A10462" s="224" t="str">
        <f t="shared" ref="A10462:A10475" si="3136">IFERROR(VLOOKUP(C10462,Tabla_Insumos,4,FALSE),"")</f>
        <v/>
      </c>
      <c r="B10462" s="222" t="str">
        <f>IFERROR(VLOOKUP(C10462,Tabla_Insumos,5,FALSE),"")</f>
        <v/>
      </c>
      <c r="C10462" s="223"/>
      <c r="D10462" s="224" t="str">
        <f t="shared" ref="D10462:D10475" si="3137">IFERROR(VLOOKUP(C10462,Tabla_Insumos,2,FALSE),"")</f>
        <v/>
      </c>
      <c r="E10462" s="225"/>
      <c r="F10462" s="226">
        <f t="shared" ref="F10462:F10475" si="3138">IFERROR(VLOOKUP(C10462,Tabla_Insumos,3,FALSE),0)</f>
        <v>0</v>
      </c>
      <c r="G10462" s="286">
        <f>ROUND(E10462*F10462,2)</f>
        <v>0</v>
      </c>
    </row>
    <row r="10463" spans="1:123" s="229" customFormat="1" ht="24" customHeight="1" x14ac:dyDescent="0.2">
      <c r="A10463" s="224" t="str">
        <f t="shared" si="3136"/>
        <v/>
      </c>
      <c r="B10463" s="222" t="str">
        <f t="shared" ref="B10463:B10475" si="3139">IFERROR(VLOOKUP(C10463,Tabla_Insumos,5,FALSE),"")</f>
        <v/>
      </c>
      <c r="C10463" s="223"/>
      <c r="D10463" s="224" t="str">
        <f t="shared" si="3137"/>
        <v/>
      </c>
      <c r="E10463" s="225"/>
      <c r="F10463" s="226">
        <f t="shared" si="3138"/>
        <v>0</v>
      </c>
      <c r="G10463" s="286">
        <f t="shared" ref="G10463:G10475" si="3140">ROUND(E10463*F10463,2)</f>
        <v>0</v>
      </c>
    </row>
    <row r="10464" spans="1:123" s="229" customFormat="1" ht="24" customHeight="1" x14ac:dyDescent="0.2">
      <c r="A10464" s="224" t="str">
        <f t="shared" si="3136"/>
        <v/>
      </c>
      <c r="B10464" s="222" t="str">
        <f t="shared" si="3139"/>
        <v/>
      </c>
      <c r="C10464" s="223"/>
      <c r="D10464" s="224" t="str">
        <f t="shared" si="3137"/>
        <v/>
      </c>
      <c r="E10464" s="225"/>
      <c r="F10464" s="226">
        <f t="shared" si="3138"/>
        <v>0</v>
      </c>
      <c r="G10464" s="286">
        <f t="shared" si="3140"/>
        <v>0</v>
      </c>
    </row>
    <row r="10465" spans="1:7" s="229" customFormat="1" ht="24" customHeight="1" x14ac:dyDescent="0.2">
      <c r="A10465" s="224" t="str">
        <f t="shared" si="3136"/>
        <v/>
      </c>
      <c r="B10465" s="222" t="str">
        <f t="shared" si="3139"/>
        <v/>
      </c>
      <c r="C10465" s="223"/>
      <c r="D10465" s="224" t="str">
        <f t="shared" si="3137"/>
        <v/>
      </c>
      <c r="E10465" s="225"/>
      <c r="F10465" s="226">
        <f t="shared" si="3138"/>
        <v>0</v>
      </c>
      <c r="G10465" s="286">
        <f t="shared" si="3140"/>
        <v>0</v>
      </c>
    </row>
    <row r="10466" spans="1:7" s="229" customFormat="1" ht="24" customHeight="1" x14ac:dyDescent="0.2">
      <c r="A10466" s="224" t="str">
        <f t="shared" si="3136"/>
        <v/>
      </c>
      <c r="B10466" s="222" t="str">
        <f t="shared" si="3139"/>
        <v/>
      </c>
      <c r="C10466" s="223"/>
      <c r="D10466" s="224" t="str">
        <f t="shared" si="3137"/>
        <v/>
      </c>
      <c r="E10466" s="225"/>
      <c r="F10466" s="226">
        <f t="shared" si="3138"/>
        <v>0</v>
      </c>
      <c r="G10466" s="286">
        <f t="shared" si="3140"/>
        <v>0</v>
      </c>
    </row>
    <row r="10467" spans="1:7" s="229" customFormat="1" ht="24" customHeight="1" x14ac:dyDescent="0.2">
      <c r="A10467" s="224" t="str">
        <f t="shared" si="3136"/>
        <v/>
      </c>
      <c r="B10467" s="222" t="str">
        <f t="shared" si="3139"/>
        <v/>
      </c>
      <c r="C10467" s="223"/>
      <c r="D10467" s="224" t="str">
        <f t="shared" si="3137"/>
        <v/>
      </c>
      <c r="E10467" s="225"/>
      <c r="F10467" s="226">
        <f t="shared" si="3138"/>
        <v>0</v>
      </c>
      <c r="G10467" s="286">
        <f t="shared" si="3140"/>
        <v>0</v>
      </c>
    </row>
    <row r="10468" spans="1:7" s="229" customFormat="1" ht="24" customHeight="1" x14ac:dyDescent="0.2">
      <c r="A10468" s="224" t="str">
        <f t="shared" si="3136"/>
        <v/>
      </c>
      <c r="B10468" s="222" t="str">
        <f t="shared" si="3139"/>
        <v/>
      </c>
      <c r="C10468" s="223"/>
      <c r="D10468" s="224" t="str">
        <f t="shared" si="3137"/>
        <v/>
      </c>
      <c r="E10468" s="225"/>
      <c r="F10468" s="226">
        <f t="shared" si="3138"/>
        <v>0</v>
      </c>
      <c r="G10468" s="286">
        <f t="shared" si="3140"/>
        <v>0</v>
      </c>
    </row>
    <row r="10469" spans="1:7" s="229" customFormat="1" ht="24" customHeight="1" x14ac:dyDescent="0.2">
      <c r="A10469" s="224" t="str">
        <f t="shared" si="3136"/>
        <v/>
      </c>
      <c r="B10469" s="222" t="str">
        <f t="shared" si="3139"/>
        <v/>
      </c>
      <c r="C10469" s="223"/>
      <c r="D10469" s="224" t="str">
        <f t="shared" si="3137"/>
        <v/>
      </c>
      <c r="E10469" s="225"/>
      <c r="F10469" s="226">
        <f t="shared" si="3138"/>
        <v>0</v>
      </c>
      <c r="G10469" s="286">
        <f t="shared" si="3140"/>
        <v>0</v>
      </c>
    </row>
    <row r="10470" spans="1:7" s="229" customFormat="1" ht="24" customHeight="1" x14ac:dyDescent="0.2">
      <c r="A10470" s="224" t="str">
        <f t="shared" si="3136"/>
        <v/>
      </c>
      <c r="B10470" s="222" t="str">
        <f t="shared" si="3139"/>
        <v/>
      </c>
      <c r="C10470" s="223"/>
      <c r="D10470" s="224" t="str">
        <f t="shared" si="3137"/>
        <v/>
      </c>
      <c r="E10470" s="225"/>
      <c r="F10470" s="226">
        <f t="shared" si="3138"/>
        <v>0</v>
      </c>
      <c r="G10470" s="286">
        <f t="shared" si="3140"/>
        <v>0</v>
      </c>
    </row>
    <row r="10471" spans="1:7" s="229" customFormat="1" ht="24" customHeight="1" x14ac:dyDescent="0.2">
      <c r="A10471" s="224" t="str">
        <f t="shared" si="3136"/>
        <v/>
      </c>
      <c r="B10471" s="222" t="str">
        <f t="shared" si="3139"/>
        <v/>
      </c>
      <c r="C10471" s="223"/>
      <c r="D10471" s="224" t="str">
        <f t="shared" si="3137"/>
        <v/>
      </c>
      <c r="E10471" s="225"/>
      <c r="F10471" s="226">
        <f t="shared" si="3138"/>
        <v>0</v>
      </c>
      <c r="G10471" s="286">
        <f t="shared" si="3140"/>
        <v>0</v>
      </c>
    </row>
    <row r="10472" spans="1:7" s="229" customFormat="1" ht="24" customHeight="1" x14ac:dyDescent="0.2">
      <c r="A10472" s="224" t="str">
        <f t="shared" si="3136"/>
        <v/>
      </c>
      <c r="B10472" s="222" t="str">
        <f t="shared" si="3139"/>
        <v/>
      </c>
      <c r="C10472" s="223"/>
      <c r="D10472" s="224" t="str">
        <f t="shared" si="3137"/>
        <v/>
      </c>
      <c r="E10472" s="225"/>
      <c r="F10472" s="226">
        <f t="shared" si="3138"/>
        <v>0</v>
      </c>
      <c r="G10472" s="286">
        <f t="shared" si="3140"/>
        <v>0</v>
      </c>
    </row>
    <row r="10473" spans="1:7" s="229" customFormat="1" ht="24" customHeight="1" x14ac:dyDescent="0.2">
      <c r="A10473" s="224" t="str">
        <f t="shared" si="3136"/>
        <v/>
      </c>
      <c r="B10473" s="222" t="str">
        <f t="shared" si="3139"/>
        <v/>
      </c>
      <c r="C10473" s="223"/>
      <c r="D10473" s="224" t="str">
        <f t="shared" si="3137"/>
        <v/>
      </c>
      <c r="E10473" s="225"/>
      <c r="F10473" s="226">
        <f t="shared" si="3138"/>
        <v>0</v>
      </c>
      <c r="G10473" s="286">
        <f t="shared" si="3140"/>
        <v>0</v>
      </c>
    </row>
    <row r="10474" spans="1:7" s="229" customFormat="1" ht="24" customHeight="1" x14ac:dyDescent="0.2">
      <c r="A10474" s="224" t="str">
        <f t="shared" si="3136"/>
        <v/>
      </c>
      <c r="B10474" s="222" t="str">
        <f t="shared" si="3139"/>
        <v/>
      </c>
      <c r="C10474" s="223"/>
      <c r="D10474" s="224" t="str">
        <f t="shared" si="3137"/>
        <v/>
      </c>
      <c r="E10474" s="225"/>
      <c r="F10474" s="226">
        <f t="shared" si="3138"/>
        <v>0</v>
      </c>
      <c r="G10474" s="286">
        <f t="shared" si="3140"/>
        <v>0</v>
      </c>
    </row>
    <row r="10475" spans="1:7" s="229" customFormat="1" ht="24" customHeight="1" x14ac:dyDescent="0.2">
      <c r="A10475" s="224" t="str">
        <f t="shared" si="3136"/>
        <v/>
      </c>
      <c r="B10475" s="222" t="str">
        <f t="shared" si="3139"/>
        <v/>
      </c>
      <c r="C10475" s="223"/>
      <c r="D10475" s="224" t="str">
        <f t="shared" si="3137"/>
        <v/>
      </c>
      <c r="E10475" s="225"/>
      <c r="F10475" s="227">
        <f t="shared" si="3138"/>
        <v>0</v>
      </c>
      <c r="G10475" s="286">
        <f t="shared" si="3140"/>
        <v>0</v>
      </c>
    </row>
    <row r="10476" spans="1:7" ht="24" customHeight="1" x14ac:dyDescent="0.2">
      <c r="A10476" s="287"/>
      <c r="D10476" s="97"/>
      <c r="E10476" s="98"/>
      <c r="F10476" s="273" t="s">
        <v>31</v>
      </c>
      <c r="G10476" s="288">
        <f>SUBTOTAL(9,G10462:G10475)</f>
        <v>0</v>
      </c>
    </row>
    <row r="10477" spans="1:7" ht="24" customHeight="1" x14ac:dyDescent="0.2">
      <c r="A10477" s="287"/>
      <c r="C10477" s="107" t="s">
        <v>605</v>
      </c>
      <c r="D10477" s="97"/>
      <c r="E10477" s="98"/>
      <c r="G10477" s="289"/>
    </row>
    <row r="10478" spans="1:7" s="229" customFormat="1" ht="24" customHeight="1" x14ac:dyDescent="0.2">
      <c r="A10478" s="224" t="str">
        <f t="shared" ref="A10478:A10485" si="3141">IFERROR(VLOOKUP(C10478,Tabla_Insumos,4,FALSE),"")</f>
        <v/>
      </c>
      <c r="B10478" s="222">
        <f t="shared" ref="B10478:B10485" si="3142">IFERROR(VLOOKUP(A10478,Tabla_Indices,5,FALSE),"")</f>
        <v>0</v>
      </c>
      <c r="C10478" s="223"/>
      <c r="D10478" s="224" t="str">
        <f t="shared" ref="D10478:D10485" si="3143">IFERROR(VLOOKUP(C10478,Tabla_Insumos,2,FALSE),"")</f>
        <v/>
      </c>
      <c r="E10478" s="225"/>
      <c r="F10478" s="228">
        <f t="shared" ref="F10478:F10485" si="3144">IFERROR(VLOOKUP(C10478,Tabla_Insumos,3,FALSE),0)</f>
        <v>0</v>
      </c>
      <c r="G10478" s="286">
        <f>ROUND(E10478*F10478,2)</f>
        <v>0</v>
      </c>
    </row>
    <row r="10479" spans="1:7" s="229" customFormat="1" ht="24" customHeight="1" x14ac:dyDescent="0.2">
      <c r="A10479" s="224" t="str">
        <f t="shared" si="3141"/>
        <v/>
      </c>
      <c r="B10479" s="222">
        <f t="shared" si="3142"/>
        <v>0</v>
      </c>
      <c r="C10479" s="223"/>
      <c r="D10479" s="224" t="str">
        <f t="shared" si="3143"/>
        <v/>
      </c>
      <c r="E10479" s="225"/>
      <c r="F10479" s="228">
        <f t="shared" si="3144"/>
        <v>0</v>
      </c>
      <c r="G10479" s="286">
        <f>ROUND(E10479*F10479,2)</f>
        <v>0</v>
      </c>
    </row>
    <row r="10480" spans="1:7" s="229" customFormat="1" ht="24" customHeight="1" x14ac:dyDescent="0.2">
      <c r="A10480" s="224" t="str">
        <f t="shared" si="3141"/>
        <v/>
      </c>
      <c r="B10480" s="222">
        <f t="shared" si="3142"/>
        <v>0</v>
      </c>
      <c r="C10480" s="223"/>
      <c r="D10480" s="224" t="str">
        <f t="shared" si="3143"/>
        <v/>
      </c>
      <c r="E10480" s="225"/>
      <c r="F10480" s="228">
        <f t="shared" si="3144"/>
        <v>0</v>
      </c>
      <c r="G10480" s="286">
        <f t="shared" ref="G10480:G10485" si="3145">ROUND(E10480*F10480,2)</f>
        <v>0</v>
      </c>
    </row>
    <row r="10481" spans="1:7" s="229" customFormat="1" ht="24" customHeight="1" x14ac:dyDescent="0.2">
      <c r="A10481" s="224" t="str">
        <f t="shared" si="3141"/>
        <v/>
      </c>
      <c r="B10481" s="222">
        <f t="shared" si="3142"/>
        <v>0</v>
      </c>
      <c r="C10481" s="223"/>
      <c r="D10481" s="224" t="str">
        <f t="shared" si="3143"/>
        <v/>
      </c>
      <c r="E10481" s="225"/>
      <c r="F10481" s="228">
        <f t="shared" si="3144"/>
        <v>0</v>
      </c>
      <c r="G10481" s="286">
        <f t="shared" si="3145"/>
        <v>0</v>
      </c>
    </row>
    <row r="10482" spans="1:7" s="229" customFormat="1" ht="24" customHeight="1" x14ac:dyDescent="0.2">
      <c r="A10482" s="224" t="str">
        <f t="shared" si="3141"/>
        <v/>
      </c>
      <c r="B10482" s="222">
        <f t="shared" si="3142"/>
        <v>0</v>
      </c>
      <c r="C10482" s="223"/>
      <c r="D10482" s="224" t="str">
        <f t="shared" si="3143"/>
        <v/>
      </c>
      <c r="E10482" s="225"/>
      <c r="F10482" s="226">
        <f t="shared" si="3144"/>
        <v>0</v>
      </c>
      <c r="G10482" s="286">
        <f t="shared" si="3145"/>
        <v>0</v>
      </c>
    </row>
    <row r="10483" spans="1:7" s="229" customFormat="1" ht="24" customHeight="1" x14ac:dyDescent="0.2">
      <c r="A10483" s="224" t="str">
        <f t="shared" si="3141"/>
        <v/>
      </c>
      <c r="B10483" s="222">
        <f t="shared" si="3142"/>
        <v>0</v>
      </c>
      <c r="C10483" s="223"/>
      <c r="D10483" s="224" t="str">
        <f t="shared" si="3143"/>
        <v/>
      </c>
      <c r="E10483" s="225"/>
      <c r="F10483" s="226">
        <f t="shared" si="3144"/>
        <v>0</v>
      </c>
      <c r="G10483" s="286">
        <f t="shared" si="3145"/>
        <v>0</v>
      </c>
    </row>
    <row r="10484" spans="1:7" s="229" customFormat="1" ht="24" customHeight="1" x14ac:dyDescent="0.2">
      <c r="A10484" s="224" t="str">
        <f t="shared" si="3141"/>
        <v/>
      </c>
      <c r="B10484" s="222">
        <f t="shared" si="3142"/>
        <v>0</v>
      </c>
      <c r="C10484" s="223"/>
      <c r="D10484" s="224" t="str">
        <f t="shared" si="3143"/>
        <v/>
      </c>
      <c r="E10484" s="225"/>
      <c r="F10484" s="226">
        <f t="shared" si="3144"/>
        <v>0</v>
      </c>
      <c r="G10484" s="286">
        <f t="shared" si="3145"/>
        <v>0</v>
      </c>
    </row>
    <row r="10485" spans="1:7" s="229" customFormat="1" ht="24" customHeight="1" x14ac:dyDescent="0.2">
      <c r="A10485" s="224" t="str">
        <f t="shared" si="3141"/>
        <v/>
      </c>
      <c r="B10485" s="222">
        <f t="shared" si="3142"/>
        <v>0</v>
      </c>
      <c r="C10485" s="223"/>
      <c r="D10485" s="224" t="str">
        <f t="shared" si="3143"/>
        <v/>
      </c>
      <c r="E10485" s="225"/>
      <c r="F10485" s="226">
        <f t="shared" si="3144"/>
        <v>0</v>
      </c>
      <c r="G10485" s="286">
        <f t="shared" si="3145"/>
        <v>0</v>
      </c>
    </row>
    <row r="10486" spans="1:7" ht="24" customHeight="1" x14ac:dyDescent="0.2">
      <c r="A10486" s="287"/>
      <c r="D10486" s="97"/>
      <c r="E10486" s="98"/>
      <c r="F10486" s="273" t="s">
        <v>32</v>
      </c>
      <c r="G10486" s="288">
        <f>SUBTOTAL(9,G10478:G10485)</f>
        <v>0</v>
      </c>
    </row>
    <row r="10487" spans="1:7" ht="24" customHeight="1" x14ac:dyDescent="0.2">
      <c r="A10487" s="287"/>
      <c r="C10487" s="107" t="s">
        <v>606</v>
      </c>
      <c r="D10487" s="97"/>
      <c r="E10487" s="98"/>
      <c r="G10487" s="289"/>
    </row>
    <row r="10488" spans="1:7" s="229" customFormat="1" ht="24" customHeight="1" x14ac:dyDescent="0.2">
      <c r="A10488" s="224" t="str">
        <f t="shared" ref="A10488:A10496" si="3146">IFERROR(VLOOKUP(C10488,Tabla_Insumos,4,FALSE),"")</f>
        <v/>
      </c>
      <c r="B10488" s="222" t="str">
        <f t="shared" ref="B10488:B10496" si="3147">IFERROR(VLOOKUP(C10488,Tabla_Insumos,5,FALSE),"")</f>
        <v/>
      </c>
      <c r="C10488" s="223"/>
      <c r="D10488" s="224" t="str">
        <f t="shared" ref="D10488:D10496" si="3148">IFERROR(VLOOKUP(C10488,Tabla_Insumos,2,FALSE),"")</f>
        <v/>
      </c>
      <c r="E10488" s="225"/>
      <c r="F10488" s="226">
        <f t="shared" ref="F10488:F10496" si="3149">IFERROR(VLOOKUP(C10488,Tabla_Insumos,3,FALSE),0)</f>
        <v>0</v>
      </c>
      <c r="G10488" s="286">
        <f t="shared" ref="G10488:G10496" si="3150">ROUND(E10488*F10488,2)</f>
        <v>0</v>
      </c>
    </row>
    <row r="10489" spans="1:7" s="229" customFormat="1" ht="24" customHeight="1" x14ac:dyDescent="0.2">
      <c r="A10489" s="224" t="str">
        <f t="shared" si="3146"/>
        <v/>
      </c>
      <c r="B10489" s="222" t="str">
        <f t="shared" si="3147"/>
        <v/>
      </c>
      <c r="C10489" s="223"/>
      <c r="D10489" s="224" t="str">
        <f t="shared" si="3148"/>
        <v/>
      </c>
      <c r="E10489" s="225"/>
      <c r="F10489" s="226">
        <f t="shared" si="3149"/>
        <v>0</v>
      </c>
      <c r="G10489" s="286">
        <f t="shared" si="3150"/>
        <v>0</v>
      </c>
    </row>
    <row r="10490" spans="1:7" s="229" customFormat="1" ht="24" customHeight="1" x14ac:dyDescent="0.2">
      <c r="A10490" s="224" t="str">
        <f t="shared" si="3146"/>
        <v/>
      </c>
      <c r="B10490" s="222" t="str">
        <f t="shared" si="3147"/>
        <v/>
      </c>
      <c r="C10490" s="223"/>
      <c r="D10490" s="224" t="str">
        <f t="shared" si="3148"/>
        <v/>
      </c>
      <c r="E10490" s="225"/>
      <c r="F10490" s="226">
        <f t="shared" si="3149"/>
        <v>0</v>
      </c>
      <c r="G10490" s="286">
        <f t="shared" si="3150"/>
        <v>0</v>
      </c>
    </row>
    <row r="10491" spans="1:7" s="229" customFormat="1" ht="24" customHeight="1" x14ac:dyDescent="0.2">
      <c r="A10491" s="224" t="str">
        <f t="shared" si="3146"/>
        <v/>
      </c>
      <c r="B10491" s="222" t="str">
        <f t="shared" si="3147"/>
        <v/>
      </c>
      <c r="C10491" s="223"/>
      <c r="D10491" s="224" t="str">
        <f t="shared" si="3148"/>
        <v/>
      </c>
      <c r="E10491" s="225"/>
      <c r="F10491" s="226">
        <f t="shared" si="3149"/>
        <v>0</v>
      </c>
      <c r="G10491" s="286">
        <f t="shared" si="3150"/>
        <v>0</v>
      </c>
    </row>
    <row r="10492" spans="1:7" s="229" customFormat="1" ht="24" customHeight="1" x14ac:dyDescent="0.2">
      <c r="A10492" s="224" t="str">
        <f t="shared" si="3146"/>
        <v/>
      </c>
      <c r="B10492" s="222" t="str">
        <f t="shared" si="3147"/>
        <v/>
      </c>
      <c r="C10492" s="223"/>
      <c r="D10492" s="224" t="str">
        <f t="shared" si="3148"/>
        <v/>
      </c>
      <c r="E10492" s="225"/>
      <c r="F10492" s="226">
        <f t="shared" si="3149"/>
        <v>0</v>
      </c>
      <c r="G10492" s="286">
        <f t="shared" si="3150"/>
        <v>0</v>
      </c>
    </row>
    <row r="10493" spans="1:7" s="229" customFormat="1" ht="24" customHeight="1" x14ac:dyDescent="0.2">
      <c r="A10493" s="224" t="str">
        <f t="shared" si="3146"/>
        <v/>
      </c>
      <c r="B10493" s="222" t="str">
        <f t="shared" si="3147"/>
        <v/>
      </c>
      <c r="C10493" s="223"/>
      <c r="D10493" s="224" t="str">
        <f t="shared" si="3148"/>
        <v/>
      </c>
      <c r="E10493" s="225"/>
      <c r="F10493" s="226">
        <f t="shared" si="3149"/>
        <v>0</v>
      </c>
      <c r="G10493" s="286">
        <f t="shared" si="3150"/>
        <v>0</v>
      </c>
    </row>
    <row r="10494" spans="1:7" s="229" customFormat="1" ht="24" customHeight="1" x14ac:dyDescent="0.2">
      <c r="A10494" s="224" t="str">
        <f t="shared" si="3146"/>
        <v/>
      </c>
      <c r="B10494" s="222" t="str">
        <f t="shared" si="3147"/>
        <v/>
      </c>
      <c r="C10494" s="223"/>
      <c r="D10494" s="224" t="str">
        <f t="shared" si="3148"/>
        <v/>
      </c>
      <c r="E10494" s="225"/>
      <c r="F10494" s="226">
        <f t="shared" si="3149"/>
        <v>0</v>
      </c>
      <c r="G10494" s="286">
        <f t="shared" si="3150"/>
        <v>0</v>
      </c>
    </row>
    <row r="10495" spans="1:7" s="229" customFormat="1" ht="24" customHeight="1" x14ac:dyDescent="0.2">
      <c r="A10495" s="224" t="str">
        <f t="shared" si="3146"/>
        <v/>
      </c>
      <c r="B10495" s="222" t="str">
        <f t="shared" si="3147"/>
        <v/>
      </c>
      <c r="C10495" s="223"/>
      <c r="D10495" s="224" t="str">
        <f t="shared" si="3148"/>
        <v/>
      </c>
      <c r="E10495" s="225"/>
      <c r="F10495" s="226">
        <f t="shared" si="3149"/>
        <v>0</v>
      </c>
      <c r="G10495" s="286">
        <f t="shared" si="3150"/>
        <v>0</v>
      </c>
    </row>
    <row r="10496" spans="1:7" s="229" customFormat="1" ht="24" customHeight="1" x14ac:dyDescent="0.2">
      <c r="A10496" s="224" t="str">
        <f t="shared" si="3146"/>
        <v/>
      </c>
      <c r="B10496" s="222" t="str">
        <f t="shared" si="3147"/>
        <v/>
      </c>
      <c r="C10496" s="223"/>
      <c r="D10496" s="224" t="str">
        <f t="shared" si="3148"/>
        <v/>
      </c>
      <c r="E10496" s="225"/>
      <c r="F10496" s="226">
        <f t="shared" si="3149"/>
        <v>0</v>
      </c>
      <c r="G10496" s="286">
        <f t="shared" si="3150"/>
        <v>0</v>
      </c>
    </row>
    <row r="10497" spans="1:123" ht="24" customHeight="1" x14ac:dyDescent="0.2">
      <c r="A10497" s="290"/>
      <c r="B10497" s="97"/>
      <c r="D10497" s="97"/>
      <c r="E10497" s="98"/>
      <c r="F10497" s="273" t="s">
        <v>33</v>
      </c>
      <c r="G10497" s="288">
        <f>SUBTOTAL(9,G10488:G10496)</f>
        <v>0</v>
      </c>
    </row>
    <row r="10498" spans="1:123" ht="24" customHeight="1" x14ac:dyDescent="0.2">
      <c r="A10498" s="291"/>
      <c r="B10498" s="97"/>
      <c r="D10498" s="97"/>
      <c r="E10498" s="98"/>
      <c r="G10498" s="289"/>
    </row>
    <row r="10499" spans="1:123" ht="24" customHeight="1" x14ac:dyDescent="0.2">
      <c r="A10499" s="292" t="str">
        <f>B10457</f>
        <v/>
      </c>
      <c r="B10499" s="293" t="str">
        <f>C10457</f>
        <v/>
      </c>
      <c r="C10499" s="104"/>
      <c r="D10499" s="104" t="s">
        <v>34</v>
      </c>
      <c r="E10499" s="105"/>
      <c r="F10499" s="295" t="s">
        <v>35</v>
      </c>
      <c r="G10499" s="294">
        <f>SUBTOTAL(9,G10462:G10498)</f>
        <v>0</v>
      </c>
    </row>
    <row r="10501" spans="1:123" ht="24" customHeight="1" x14ac:dyDescent="0.2">
      <c r="A10501" s="274" t="s">
        <v>37</v>
      </c>
      <c r="B10501" s="275"/>
      <c r="C10501" s="275"/>
      <c r="D10501" s="275"/>
      <c r="E10501" s="275"/>
      <c r="F10501" s="275"/>
      <c r="G10501" s="276"/>
    </row>
    <row r="10502" spans="1:123" ht="24" customHeight="1" x14ac:dyDescent="0.2">
      <c r="A10502" s="277" t="s">
        <v>602</v>
      </c>
      <c r="B10502" s="93" t="str">
        <f>Comitente</f>
        <v>DIRECCION PROVINCIAL DE ESPACIOS VERDES</v>
      </c>
      <c r="C10502" s="89"/>
      <c r="D10502" s="94"/>
      <c r="E10502" s="94"/>
      <c r="F10502" s="95"/>
      <c r="G10502" s="278"/>
    </row>
    <row r="10503" spans="1:123" ht="24" customHeight="1" x14ac:dyDescent="0.2">
      <c r="A10503" s="277" t="s">
        <v>603</v>
      </c>
      <c r="B10503" s="93">
        <f>Contratista</f>
        <v>0</v>
      </c>
      <c r="C10503" s="90"/>
      <c r="D10503" s="90"/>
      <c r="E10503" s="90"/>
      <c r="F10503" s="96"/>
      <c r="G10503" s="279"/>
    </row>
    <row r="10504" spans="1:123" ht="24" customHeight="1" x14ac:dyDescent="0.2">
      <c r="A10504" s="277" t="s">
        <v>24</v>
      </c>
      <c r="B10504" s="93" t="str">
        <f>Obra</f>
        <v>MANTENIMIENTO DEL ÁREA VERDE Y SISITEMA DE RIEGO DEL 
PARQUE BELGRANO E INFINITO POR DESCUBRIR - RENGLON 3</v>
      </c>
      <c r="C10504" s="90"/>
      <c r="D10504" s="90"/>
      <c r="E10504" s="90"/>
      <c r="F10504" s="96" t="s">
        <v>38</v>
      </c>
      <c r="G10504" s="280">
        <f>Fecha_Base</f>
        <v>44908</v>
      </c>
    </row>
    <row r="10505" spans="1:123" ht="24" customHeight="1" x14ac:dyDescent="0.2">
      <c r="A10505" s="281" t="s">
        <v>601</v>
      </c>
      <c r="B10505" s="91" t="str">
        <f>Ubicación</f>
        <v>CAPITAL</v>
      </c>
      <c r="C10505" s="91"/>
      <c r="D10505" s="97"/>
      <c r="E10505" s="98"/>
      <c r="G10505" s="282"/>
    </row>
    <row r="10506" spans="1:123" ht="24" customHeight="1" x14ac:dyDescent="0.2">
      <c r="A10506" s="281" t="s">
        <v>39</v>
      </c>
      <c r="B10506" s="100" t="str">
        <f>IFERROR(VALUE(LEFT(B10507,FIND(".",B10507)-1)),"")</f>
        <v/>
      </c>
      <c r="C10506" s="92" t="str">
        <f>IFERROR(VLOOKUP(B10506,Tabla_CyP,2,FALSE),"")</f>
        <v/>
      </c>
      <c r="E10506" s="98"/>
      <c r="G10506" s="282"/>
    </row>
    <row r="10507" spans="1:123" ht="24" customHeight="1" x14ac:dyDescent="0.2">
      <c r="A10507" s="281" t="s">
        <v>25</v>
      </c>
      <c r="B10507" s="101" t="str">
        <f>IFERROR(VLOOKUP(COUNTIF($A$1:A10507,"ANALISIS DE PRECIOS"),Tabla_NumeroItem,2,FALSE),"")</f>
        <v/>
      </c>
      <c r="C10507" s="92" t="str">
        <f>IFERROR(VLOOKUP(B10507,Tabla_CyP,2,FALSE),"")</f>
        <v/>
      </c>
      <c r="D10507" s="97"/>
      <c r="E10507" s="98"/>
      <c r="F10507" s="96" t="s">
        <v>26</v>
      </c>
      <c r="G10507" s="283" t="str">
        <f>IFERROR(VLOOKUP(B10507,Tabla_CyP,4,FALSE),"")</f>
        <v/>
      </c>
    </row>
    <row r="10508" spans="1:123" ht="24" customHeight="1" x14ac:dyDescent="0.2">
      <c r="A10508" s="281"/>
      <c r="B10508" s="91"/>
      <c r="D10508" s="97"/>
      <c r="E10508" s="98"/>
      <c r="G10508" s="282"/>
    </row>
    <row r="10509" spans="1:123" ht="24" customHeight="1" x14ac:dyDescent="0.2">
      <c r="A10509" s="331" t="s">
        <v>507</v>
      </c>
      <c r="B10509" s="332"/>
      <c r="C10509" s="333" t="s">
        <v>0</v>
      </c>
      <c r="D10509" s="333" t="s">
        <v>27</v>
      </c>
      <c r="E10509" s="335" t="s">
        <v>28</v>
      </c>
      <c r="F10509" s="337" t="s">
        <v>29</v>
      </c>
      <c r="G10509" s="337" t="s">
        <v>30</v>
      </c>
    </row>
    <row r="10510" spans="1:123" s="97" customFormat="1" ht="24" customHeight="1" x14ac:dyDescent="0.2">
      <c r="A10510" s="102" t="s">
        <v>508</v>
      </c>
      <c r="B10510" s="102" t="s">
        <v>509</v>
      </c>
      <c r="C10510" s="334"/>
      <c r="D10510" s="334"/>
      <c r="E10510" s="336"/>
      <c r="F10510" s="338"/>
      <c r="G10510" s="338"/>
      <c r="H10510" s="230"/>
      <c r="I10510" s="230"/>
      <c r="J10510" s="230"/>
      <c r="K10510" s="230"/>
      <c r="L10510" s="230"/>
      <c r="M10510" s="230"/>
      <c r="N10510" s="230"/>
      <c r="O10510" s="230"/>
      <c r="P10510" s="230"/>
      <c r="Q10510" s="230"/>
      <c r="R10510" s="230"/>
      <c r="S10510" s="230"/>
      <c r="T10510" s="230"/>
      <c r="U10510" s="230"/>
      <c r="V10510" s="230"/>
      <c r="W10510" s="230"/>
      <c r="X10510" s="230"/>
      <c r="Y10510" s="230"/>
      <c r="Z10510" s="230"/>
      <c r="AA10510" s="230"/>
      <c r="AB10510" s="230"/>
      <c r="AC10510" s="230"/>
      <c r="AD10510" s="230"/>
      <c r="AE10510" s="230"/>
      <c r="AF10510" s="230"/>
      <c r="AG10510" s="230"/>
      <c r="AH10510" s="230"/>
      <c r="AI10510" s="230"/>
      <c r="AJ10510" s="230"/>
      <c r="AK10510" s="230"/>
      <c r="AL10510" s="230"/>
      <c r="AM10510" s="230"/>
      <c r="AN10510" s="230"/>
      <c r="AO10510" s="230"/>
      <c r="AP10510" s="230"/>
      <c r="AQ10510" s="230"/>
      <c r="AR10510" s="230"/>
      <c r="AS10510" s="230"/>
      <c r="AT10510" s="230"/>
      <c r="AU10510" s="230"/>
      <c r="AV10510" s="230"/>
      <c r="AW10510" s="230"/>
      <c r="AX10510" s="230"/>
      <c r="AY10510" s="230"/>
      <c r="AZ10510" s="230"/>
      <c r="BA10510" s="230"/>
      <c r="BB10510" s="230"/>
      <c r="BC10510" s="230"/>
      <c r="BD10510" s="230"/>
      <c r="BE10510" s="230"/>
      <c r="BF10510" s="230"/>
      <c r="BG10510" s="230"/>
      <c r="BH10510" s="230"/>
      <c r="BI10510" s="230"/>
      <c r="BJ10510" s="230"/>
      <c r="BK10510" s="230"/>
      <c r="BL10510" s="230"/>
      <c r="BM10510" s="230"/>
      <c r="BN10510" s="230"/>
      <c r="BO10510" s="230"/>
      <c r="BP10510" s="230"/>
      <c r="BQ10510" s="230"/>
      <c r="BR10510" s="230"/>
      <c r="BS10510" s="230"/>
      <c r="BT10510" s="230"/>
      <c r="BU10510" s="230"/>
      <c r="BV10510" s="230"/>
      <c r="BW10510" s="230"/>
      <c r="BX10510" s="230"/>
      <c r="BY10510" s="230"/>
      <c r="BZ10510" s="230"/>
      <c r="CA10510" s="230"/>
      <c r="CB10510" s="230"/>
      <c r="CC10510" s="230"/>
      <c r="CD10510" s="230"/>
      <c r="CE10510" s="230"/>
      <c r="CF10510" s="230"/>
      <c r="CG10510" s="230"/>
      <c r="CH10510" s="230"/>
      <c r="CI10510" s="230"/>
      <c r="CJ10510" s="230"/>
      <c r="CK10510" s="230"/>
      <c r="CL10510" s="230"/>
      <c r="CM10510" s="230"/>
      <c r="CN10510" s="230"/>
      <c r="CO10510" s="230"/>
      <c r="CP10510" s="230"/>
      <c r="CQ10510" s="230"/>
      <c r="CR10510" s="230"/>
      <c r="CS10510" s="230"/>
      <c r="CT10510" s="230"/>
      <c r="CU10510" s="230"/>
      <c r="CV10510" s="230"/>
      <c r="CW10510" s="230"/>
      <c r="CX10510" s="230"/>
      <c r="CY10510" s="230"/>
      <c r="CZ10510" s="230"/>
      <c r="DA10510" s="230"/>
      <c r="DB10510" s="230"/>
      <c r="DC10510" s="230"/>
      <c r="DD10510" s="230"/>
      <c r="DE10510" s="230"/>
      <c r="DF10510" s="230"/>
      <c r="DG10510" s="230"/>
      <c r="DH10510" s="230"/>
      <c r="DI10510" s="230"/>
      <c r="DJ10510" s="230"/>
      <c r="DK10510" s="230"/>
      <c r="DL10510" s="230"/>
      <c r="DM10510" s="230"/>
      <c r="DN10510" s="230"/>
      <c r="DO10510" s="230"/>
      <c r="DP10510" s="230"/>
      <c r="DQ10510" s="230"/>
      <c r="DR10510" s="230"/>
      <c r="DS10510" s="230"/>
    </row>
    <row r="10511" spans="1:123" ht="24" customHeight="1" x14ac:dyDescent="0.2">
      <c r="A10511" s="284"/>
      <c r="B10511" s="103"/>
      <c r="C10511" s="143" t="s">
        <v>604</v>
      </c>
      <c r="D10511" s="104"/>
      <c r="E10511" s="105"/>
      <c r="F10511" s="106"/>
      <c r="G10511" s="285"/>
    </row>
    <row r="10512" spans="1:123" s="229" customFormat="1" ht="24" customHeight="1" x14ac:dyDescent="0.2">
      <c r="A10512" s="224" t="str">
        <f t="shared" ref="A10512:A10525" si="3151">IFERROR(VLOOKUP(C10512,Tabla_Insumos,4,FALSE),"")</f>
        <v/>
      </c>
      <c r="B10512" s="222" t="str">
        <f>IFERROR(VLOOKUP(C10512,Tabla_Insumos,5,FALSE),"")</f>
        <v/>
      </c>
      <c r="C10512" s="223"/>
      <c r="D10512" s="224" t="str">
        <f t="shared" ref="D10512:D10525" si="3152">IFERROR(VLOOKUP(C10512,Tabla_Insumos,2,FALSE),"")</f>
        <v/>
      </c>
      <c r="E10512" s="225"/>
      <c r="F10512" s="226">
        <f t="shared" ref="F10512:F10525" si="3153">IFERROR(VLOOKUP(C10512,Tabla_Insumos,3,FALSE),0)</f>
        <v>0</v>
      </c>
      <c r="G10512" s="286">
        <f>ROUND(E10512*F10512,2)</f>
        <v>0</v>
      </c>
    </row>
    <row r="10513" spans="1:7" s="229" customFormat="1" ht="24" customHeight="1" x14ac:dyDescent="0.2">
      <c r="A10513" s="224" t="str">
        <f t="shared" si="3151"/>
        <v/>
      </c>
      <c r="B10513" s="222" t="str">
        <f t="shared" ref="B10513:B10525" si="3154">IFERROR(VLOOKUP(C10513,Tabla_Insumos,5,FALSE),"")</f>
        <v/>
      </c>
      <c r="C10513" s="223"/>
      <c r="D10513" s="224" t="str">
        <f t="shared" si="3152"/>
        <v/>
      </c>
      <c r="E10513" s="225"/>
      <c r="F10513" s="226">
        <f t="shared" si="3153"/>
        <v>0</v>
      </c>
      <c r="G10513" s="286">
        <f t="shared" ref="G10513:G10525" si="3155">ROUND(E10513*F10513,2)</f>
        <v>0</v>
      </c>
    </row>
    <row r="10514" spans="1:7" s="229" customFormat="1" ht="24" customHeight="1" x14ac:dyDescent="0.2">
      <c r="A10514" s="224" t="str">
        <f t="shared" si="3151"/>
        <v/>
      </c>
      <c r="B10514" s="222" t="str">
        <f t="shared" si="3154"/>
        <v/>
      </c>
      <c r="C10514" s="223"/>
      <c r="D10514" s="224" t="str">
        <f t="shared" si="3152"/>
        <v/>
      </c>
      <c r="E10514" s="225"/>
      <c r="F10514" s="226">
        <f t="shared" si="3153"/>
        <v>0</v>
      </c>
      <c r="G10514" s="286">
        <f t="shared" si="3155"/>
        <v>0</v>
      </c>
    </row>
    <row r="10515" spans="1:7" s="229" customFormat="1" ht="24" customHeight="1" x14ac:dyDescent="0.2">
      <c r="A10515" s="224" t="str">
        <f t="shared" si="3151"/>
        <v/>
      </c>
      <c r="B10515" s="222" t="str">
        <f t="shared" si="3154"/>
        <v/>
      </c>
      <c r="C10515" s="223"/>
      <c r="D10515" s="224" t="str">
        <f t="shared" si="3152"/>
        <v/>
      </c>
      <c r="E10515" s="225"/>
      <c r="F10515" s="226">
        <f t="shared" si="3153"/>
        <v>0</v>
      </c>
      <c r="G10515" s="286">
        <f t="shared" si="3155"/>
        <v>0</v>
      </c>
    </row>
    <row r="10516" spans="1:7" s="229" customFormat="1" ht="24" customHeight="1" x14ac:dyDescent="0.2">
      <c r="A10516" s="224" t="str">
        <f t="shared" si="3151"/>
        <v/>
      </c>
      <c r="B10516" s="222" t="str">
        <f t="shared" si="3154"/>
        <v/>
      </c>
      <c r="C10516" s="223"/>
      <c r="D10516" s="224" t="str">
        <f t="shared" si="3152"/>
        <v/>
      </c>
      <c r="E10516" s="225"/>
      <c r="F10516" s="226">
        <f t="shared" si="3153"/>
        <v>0</v>
      </c>
      <c r="G10516" s="286">
        <f t="shared" si="3155"/>
        <v>0</v>
      </c>
    </row>
    <row r="10517" spans="1:7" s="229" customFormat="1" ht="24" customHeight="1" x14ac:dyDescent="0.2">
      <c r="A10517" s="224" t="str">
        <f t="shared" si="3151"/>
        <v/>
      </c>
      <c r="B10517" s="222" t="str">
        <f t="shared" si="3154"/>
        <v/>
      </c>
      <c r="C10517" s="223"/>
      <c r="D10517" s="224" t="str">
        <f t="shared" si="3152"/>
        <v/>
      </c>
      <c r="E10517" s="225"/>
      <c r="F10517" s="226">
        <f t="shared" si="3153"/>
        <v>0</v>
      </c>
      <c r="G10517" s="286">
        <f t="shared" si="3155"/>
        <v>0</v>
      </c>
    </row>
    <row r="10518" spans="1:7" s="229" customFormat="1" ht="24" customHeight="1" x14ac:dyDescent="0.2">
      <c r="A10518" s="224" t="str">
        <f t="shared" si="3151"/>
        <v/>
      </c>
      <c r="B10518" s="222" t="str">
        <f t="shared" si="3154"/>
        <v/>
      </c>
      <c r="C10518" s="223"/>
      <c r="D10518" s="224" t="str">
        <f t="shared" si="3152"/>
        <v/>
      </c>
      <c r="E10518" s="225"/>
      <c r="F10518" s="226">
        <f t="shared" si="3153"/>
        <v>0</v>
      </c>
      <c r="G10518" s="286">
        <f t="shared" si="3155"/>
        <v>0</v>
      </c>
    </row>
    <row r="10519" spans="1:7" s="229" customFormat="1" ht="24" customHeight="1" x14ac:dyDescent="0.2">
      <c r="A10519" s="224" t="str">
        <f t="shared" si="3151"/>
        <v/>
      </c>
      <c r="B10519" s="222" t="str">
        <f t="shared" si="3154"/>
        <v/>
      </c>
      <c r="C10519" s="223"/>
      <c r="D10519" s="224" t="str">
        <f t="shared" si="3152"/>
        <v/>
      </c>
      <c r="E10519" s="225"/>
      <c r="F10519" s="226">
        <f t="shared" si="3153"/>
        <v>0</v>
      </c>
      <c r="G10519" s="286">
        <f t="shared" si="3155"/>
        <v>0</v>
      </c>
    </row>
    <row r="10520" spans="1:7" s="229" customFormat="1" ht="24" customHeight="1" x14ac:dyDescent="0.2">
      <c r="A10520" s="224" t="str">
        <f t="shared" si="3151"/>
        <v/>
      </c>
      <c r="B10520" s="222" t="str">
        <f t="shared" si="3154"/>
        <v/>
      </c>
      <c r="C10520" s="223"/>
      <c r="D10520" s="224" t="str">
        <f t="shared" si="3152"/>
        <v/>
      </c>
      <c r="E10520" s="225"/>
      <c r="F10520" s="226">
        <f t="shared" si="3153"/>
        <v>0</v>
      </c>
      <c r="G10520" s="286">
        <f t="shared" si="3155"/>
        <v>0</v>
      </c>
    </row>
    <row r="10521" spans="1:7" s="229" customFormat="1" ht="24" customHeight="1" x14ac:dyDescent="0.2">
      <c r="A10521" s="224" t="str">
        <f t="shared" si="3151"/>
        <v/>
      </c>
      <c r="B10521" s="222" t="str">
        <f t="shared" si="3154"/>
        <v/>
      </c>
      <c r="C10521" s="223"/>
      <c r="D10521" s="224" t="str">
        <f t="shared" si="3152"/>
        <v/>
      </c>
      <c r="E10521" s="225"/>
      <c r="F10521" s="226">
        <f t="shared" si="3153"/>
        <v>0</v>
      </c>
      <c r="G10521" s="286">
        <f t="shared" si="3155"/>
        <v>0</v>
      </c>
    </row>
    <row r="10522" spans="1:7" s="229" customFormat="1" ht="24" customHeight="1" x14ac:dyDescent="0.2">
      <c r="A10522" s="224" t="str">
        <f t="shared" si="3151"/>
        <v/>
      </c>
      <c r="B10522" s="222" t="str">
        <f t="shared" si="3154"/>
        <v/>
      </c>
      <c r="C10522" s="223"/>
      <c r="D10522" s="224" t="str">
        <f t="shared" si="3152"/>
        <v/>
      </c>
      <c r="E10522" s="225"/>
      <c r="F10522" s="226">
        <f t="shared" si="3153"/>
        <v>0</v>
      </c>
      <c r="G10522" s="286">
        <f t="shared" si="3155"/>
        <v>0</v>
      </c>
    </row>
    <row r="10523" spans="1:7" s="229" customFormat="1" ht="24" customHeight="1" x14ac:dyDescent="0.2">
      <c r="A10523" s="224" t="str">
        <f t="shared" si="3151"/>
        <v/>
      </c>
      <c r="B10523" s="222" t="str">
        <f t="shared" si="3154"/>
        <v/>
      </c>
      <c r="C10523" s="223"/>
      <c r="D10523" s="224" t="str">
        <f t="shared" si="3152"/>
        <v/>
      </c>
      <c r="E10523" s="225"/>
      <c r="F10523" s="226">
        <f t="shared" si="3153"/>
        <v>0</v>
      </c>
      <c r="G10523" s="286">
        <f t="shared" si="3155"/>
        <v>0</v>
      </c>
    </row>
    <row r="10524" spans="1:7" s="229" customFormat="1" ht="24" customHeight="1" x14ac:dyDescent="0.2">
      <c r="A10524" s="224" t="str">
        <f t="shared" si="3151"/>
        <v/>
      </c>
      <c r="B10524" s="222" t="str">
        <f t="shared" si="3154"/>
        <v/>
      </c>
      <c r="C10524" s="223"/>
      <c r="D10524" s="224" t="str">
        <f t="shared" si="3152"/>
        <v/>
      </c>
      <c r="E10524" s="225"/>
      <c r="F10524" s="226">
        <f t="shared" si="3153"/>
        <v>0</v>
      </c>
      <c r="G10524" s="286">
        <f t="shared" si="3155"/>
        <v>0</v>
      </c>
    </row>
    <row r="10525" spans="1:7" s="229" customFormat="1" ht="24" customHeight="1" x14ac:dyDescent="0.2">
      <c r="A10525" s="224" t="str">
        <f t="shared" si="3151"/>
        <v/>
      </c>
      <c r="B10525" s="222" t="str">
        <f t="shared" si="3154"/>
        <v/>
      </c>
      <c r="C10525" s="223"/>
      <c r="D10525" s="224" t="str">
        <f t="shared" si="3152"/>
        <v/>
      </c>
      <c r="E10525" s="225"/>
      <c r="F10525" s="227">
        <f t="shared" si="3153"/>
        <v>0</v>
      </c>
      <c r="G10525" s="286">
        <f t="shared" si="3155"/>
        <v>0</v>
      </c>
    </row>
    <row r="10526" spans="1:7" ht="24" customHeight="1" x14ac:dyDescent="0.2">
      <c r="A10526" s="287"/>
      <c r="D10526" s="97"/>
      <c r="E10526" s="98"/>
      <c r="F10526" s="273" t="s">
        <v>31</v>
      </c>
      <c r="G10526" s="288">
        <f>SUBTOTAL(9,G10512:G10525)</f>
        <v>0</v>
      </c>
    </row>
    <row r="10527" spans="1:7" ht="24" customHeight="1" x14ac:dyDescent="0.2">
      <c r="A10527" s="287"/>
      <c r="C10527" s="107" t="s">
        <v>605</v>
      </c>
      <c r="D10527" s="97"/>
      <c r="E10527" s="98"/>
      <c r="G10527" s="289"/>
    </row>
    <row r="10528" spans="1:7" s="229" customFormat="1" ht="24" customHeight="1" x14ac:dyDescent="0.2">
      <c r="A10528" s="224" t="str">
        <f t="shared" ref="A10528:A10535" si="3156">IFERROR(VLOOKUP(C10528,Tabla_Insumos,4,FALSE),"")</f>
        <v/>
      </c>
      <c r="B10528" s="222">
        <f t="shared" ref="B10528:B10535" si="3157">IFERROR(VLOOKUP(A10528,Tabla_Indices,5,FALSE),"")</f>
        <v>0</v>
      </c>
      <c r="C10528" s="223"/>
      <c r="D10528" s="224" t="str">
        <f t="shared" ref="D10528:D10535" si="3158">IFERROR(VLOOKUP(C10528,Tabla_Insumos,2,FALSE),"")</f>
        <v/>
      </c>
      <c r="E10528" s="225"/>
      <c r="F10528" s="228">
        <f t="shared" ref="F10528:F10535" si="3159">IFERROR(VLOOKUP(C10528,Tabla_Insumos,3,FALSE),0)</f>
        <v>0</v>
      </c>
      <c r="G10528" s="286">
        <f>ROUND(E10528*F10528,2)</f>
        <v>0</v>
      </c>
    </row>
    <row r="10529" spans="1:7" s="229" customFormat="1" ht="24" customHeight="1" x14ac:dyDescent="0.2">
      <c r="A10529" s="224" t="str">
        <f t="shared" si="3156"/>
        <v/>
      </c>
      <c r="B10529" s="222">
        <f t="shared" si="3157"/>
        <v>0</v>
      </c>
      <c r="C10529" s="223"/>
      <c r="D10529" s="224" t="str">
        <f t="shared" si="3158"/>
        <v/>
      </c>
      <c r="E10529" s="225"/>
      <c r="F10529" s="228">
        <f t="shared" si="3159"/>
        <v>0</v>
      </c>
      <c r="G10529" s="286">
        <f>ROUND(E10529*F10529,2)</f>
        <v>0</v>
      </c>
    </row>
    <row r="10530" spans="1:7" s="229" customFormat="1" ht="24" customHeight="1" x14ac:dyDescent="0.2">
      <c r="A10530" s="224" t="str">
        <f t="shared" si="3156"/>
        <v/>
      </c>
      <c r="B10530" s="222">
        <f t="shared" si="3157"/>
        <v>0</v>
      </c>
      <c r="C10530" s="223"/>
      <c r="D10530" s="224" t="str">
        <f t="shared" si="3158"/>
        <v/>
      </c>
      <c r="E10530" s="225"/>
      <c r="F10530" s="228">
        <f t="shared" si="3159"/>
        <v>0</v>
      </c>
      <c r="G10530" s="286">
        <f t="shared" ref="G10530:G10535" si="3160">ROUND(E10530*F10530,2)</f>
        <v>0</v>
      </c>
    </row>
    <row r="10531" spans="1:7" s="229" customFormat="1" ht="24" customHeight="1" x14ac:dyDescent="0.2">
      <c r="A10531" s="224" t="str">
        <f t="shared" si="3156"/>
        <v/>
      </c>
      <c r="B10531" s="222">
        <f t="shared" si="3157"/>
        <v>0</v>
      </c>
      <c r="C10531" s="223"/>
      <c r="D10531" s="224" t="str">
        <f t="shared" si="3158"/>
        <v/>
      </c>
      <c r="E10531" s="225"/>
      <c r="F10531" s="228">
        <f t="shared" si="3159"/>
        <v>0</v>
      </c>
      <c r="G10531" s="286">
        <f t="shared" si="3160"/>
        <v>0</v>
      </c>
    </row>
    <row r="10532" spans="1:7" s="229" customFormat="1" ht="24" customHeight="1" x14ac:dyDescent="0.2">
      <c r="A10532" s="224" t="str">
        <f t="shared" si="3156"/>
        <v/>
      </c>
      <c r="B10532" s="222">
        <f t="shared" si="3157"/>
        <v>0</v>
      </c>
      <c r="C10532" s="223"/>
      <c r="D10532" s="224" t="str">
        <f t="shared" si="3158"/>
        <v/>
      </c>
      <c r="E10532" s="225"/>
      <c r="F10532" s="226">
        <f t="shared" si="3159"/>
        <v>0</v>
      </c>
      <c r="G10532" s="286">
        <f t="shared" si="3160"/>
        <v>0</v>
      </c>
    </row>
    <row r="10533" spans="1:7" s="229" customFormat="1" ht="24" customHeight="1" x14ac:dyDescent="0.2">
      <c r="A10533" s="224" t="str">
        <f t="shared" si="3156"/>
        <v/>
      </c>
      <c r="B10533" s="222">
        <f t="shared" si="3157"/>
        <v>0</v>
      </c>
      <c r="C10533" s="223"/>
      <c r="D10533" s="224" t="str">
        <f t="shared" si="3158"/>
        <v/>
      </c>
      <c r="E10533" s="225"/>
      <c r="F10533" s="226">
        <f t="shared" si="3159"/>
        <v>0</v>
      </c>
      <c r="G10533" s="286">
        <f t="shared" si="3160"/>
        <v>0</v>
      </c>
    </row>
    <row r="10534" spans="1:7" s="229" customFormat="1" ht="24" customHeight="1" x14ac:dyDescent="0.2">
      <c r="A10534" s="224" t="str">
        <f t="shared" si="3156"/>
        <v/>
      </c>
      <c r="B10534" s="222">
        <f t="shared" si="3157"/>
        <v>0</v>
      </c>
      <c r="C10534" s="223"/>
      <c r="D10534" s="224" t="str">
        <f t="shared" si="3158"/>
        <v/>
      </c>
      <c r="E10534" s="225"/>
      <c r="F10534" s="226">
        <f t="shared" si="3159"/>
        <v>0</v>
      </c>
      <c r="G10534" s="286">
        <f t="shared" si="3160"/>
        <v>0</v>
      </c>
    </row>
    <row r="10535" spans="1:7" s="229" customFormat="1" ht="24" customHeight="1" x14ac:dyDescent="0.2">
      <c r="A10535" s="224" t="str">
        <f t="shared" si="3156"/>
        <v/>
      </c>
      <c r="B10535" s="222">
        <f t="shared" si="3157"/>
        <v>0</v>
      </c>
      <c r="C10535" s="223"/>
      <c r="D10535" s="224" t="str">
        <f t="shared" si="3158"/>
        <v/>
      </c>
      <c r="E10535" s="225"/>
      <c r="F10535" s="226">
        <f t="shared" si="3159"/>
        <v>0</v>
      </c>
      <c r="G10535" s="286">
        <f t="shared" si="3160"/>
        <v>0</v>
      </c>
    </row>
    <row r="10536" spans="1:7" ht="24" customHeight="1" x14ac:dyDescent="0.2">
      <c r="A10536" s="287"/>
      <c r="D10536" s="97"/>
      <c r="E10536" s="98"/>
      <c r="F10536" s="273" t="s">
        <v>32</v>
      </c>
      <c r="G10536" s="288">
        <f>SUBTOTAL(9,G10528:G10535)</f>
        <v>0</v>
      </c>
    </row>
    <row r="10537" spans="1:7" ht="24" customHeight="1" x14ac:dyDescent="0.2">
      <c r="A10537" s="287"/>
      <c r="C10537" s="107" t="s">
        <v>606</v>
      </c>
      <c r="D10537" s="97"/>
      <c r="E10537" s="98"/>
      <c r="G10537" s="289"/>
    </row>
    <row r="10538" spans="1:7" s="229" customFormat="1" ht="24" customHeight="1" x14ac:dyDescent="0.2">
      <c r="A10538" s="224" t="str">
        <f t="shared" ref="A10538:A10546" si="3161">IFERROR(VLOOKUP(C10538,Tabla_Insumos,4,FALSE),"")</f>
        <v/>
      </c>
      <c r="B10538" s="222" t="str">
        <f t="shared" ref="B10538:B10546" si="3162">IFERROR(VLOOKUP(C10538,Tabla_Insumos,5,FALSE),"")</f>
        <v/>
      </c>
      <c r="C10538" s="223"/>
      <c r="D10538" s="224" t="str">
        <f t="shared" ref="D10538:D10546" si="3163">IFERROR(VLOOKUP(C10538,Tabla_Insumos,2,FALSE),"")</f>
        <v/>
      </c>
      <c r="E10538" s="225"/>
      <c r="F10538" s="226">
        <f t="shared" ref="F10538:F10546" si="3164">IFERROR(VLOOKUP(C10538,Tabla_Insumos,3,FALSE),0)</f>
        <v>0</v>
      </c>
      <c r="G10538" s="286">
        <f t="shared" ref="G10538:G10546" si="3165">ROUND(E10538*F10538,2)</f>
        <v>0</v>
      </c>
    </row>
    <row r="10539" spans="1:7" s="229" customFormat="1" ht="24" customHeight="1" x14ac:dyDescent="0.2">
      <c r="A10539" s="224" t="str">
        <f t="shared" si="3161"/>
        <v/>
      </c>
      <c r="B10539" s="222" t="str">
        <f t="shared" si="3162"/>
        <v/>
      </c>
      <c r="C10539" s="223"/>
      <c r="D10539" s="224" t="str">
        <f t="shared" si="3163"/>
        <v/>
      </c>
      <c r="E10539" s="225"/>
      <c r="F10539" s="226">
        <f t="shared" si="3164"/>
        <v>0</v>
      </c>
      <c r="G10539" s="286">
        <f t="shared" si="3165"/>
        <v>0</v>
      </c>
    </row>
    <row r="10540" spans="1:7" s="229" customFormat="1" ht="24" customHeight="1" x14ac:dyDescent="0.2">
      <c r="A10540" s="224" t="str">
        <f t="shared" si="3161"/>
        <v/>
      </c>
      <c r="B10540" s="222" t="str">
        <f t="shared" si="3162"/>
        <v/>
      </c>
      <c r="C10540" s="223"/>
      <c r="D10540" s="224" t="str">
        <f t="shared" si="3163"/>
        <v/>
      </c>
      <c r="E10540" s="225"/>
      <c r="F10540" s="226">
        <f t="shared" si="3164"/>
        <v>0</v>
      </c>
      <c r="G10540" s="286">
        <f t="shared" si="3165"/>
        <v>0</v>
      </c>
    </row>
    <row r="10541" spans="1:7" s="229" customFormat="1" ht="24" customHeight="1" x14ac:dyDescent="0.2">
      <c r="A10541" s="224" t="str">
        <f t="shared" si="3161"/>
        <v/>
      </c>
      <c r="B10541" s="222" t="str">
        <f t="shared" si="3162"/>
        <v/>
      </c>
      <c r="C10541" s="223"/>
      <c r="D10541" s="224" t="str">
        <f t="shared" si="3163"/>
        <v/>
      </c>
      <c r="E10541" s="225"/>
      <c r="F10541" s="226">
        <f t="shared" si="3164"/>
        <v>0</v>
      </c>
      <c r="G10541" s="286">
        <f t="shared" si="3165"/>
        <v>0</v>
      </c>
    </row>
    <row r="10542" spans="1:7" s="229" customFormat="1" ht="24" customHeight="1" x14ac:dyDescent="0.2">
      <c r="A10542" s="224" t="str">
        <f t="shared" si="3161"/>
        <v/>
      </c>
      <c r="B10542" s="222" t="str">
        <f t="shared" si="3162"/>
        <v/>
      </c>
      <c r="C10542" s="223"/>
      <c r="D10542" s="224" t="str">
        <f t="shared" si="3163"/>
        <v/>
      </c>
      <c r="E10542" s="225"/>
      <c r="F10542" s="226">
        <f t="shared" si="3164"/>
        <v>0</v>
      </c>
      <c r="G10542" s="286">
        <f t="shared" si="3165"/>
        <v>0</v>
      </c>
    </row>
    <row r="10543" spans="1:7" s="229" customFormat="1" ht="24" customHeight="1" x14ac:dyDescent="0.2">
      <c r="A10543" s="224" t="str">
        <f t="shared" si="3161"/>
        <v/>
      </c>
      <c r="B10543" s="222" t="str">
        <f t="shared" si="3162"/>
        <v/>
      </c>
      <c r="C10543" s="223"/>
      <c r="D10543" s="224" t="str">
        <f t="shared" si="3163"/>
        <v/>
      </c>
      <c r="E10543" s="225"/>
      <c r="F10543" s="226">
        <f t="shared" si="3164"/>
        <v>0</v>
      </c>
      <c r="G10543" s="286">
        <f t="shared" si="3165"/>
        <v>0</v>
      </c>
    </row>
    <row r="10544" spans="1:7" s="229" customFormat="1" ht="24" customHeight="1" x14ac:dyDescent="0.2">
      <c r="A10544" s="224" t="str">
        <f t="shared" si="3161"/>
        <v/>
      </c>
      <c r="B10544" s="222" t="str">
        <f t="shared" si="3162"/>
        <v/>
      </c>
      <c r="C10544" s="223"/>
      <c r="D10544" s="224" t="str">
        <f t="shared" si="3163"/>
        <v/>
      </c>
      <c r="E10544" s="225"/>
      <c r="F10544" s="226">
        <f t="shared" si="3164"/>
        <v>0</v>
      </c>
      <c r="G10544" s="286">
        <f t="shared" si="3165"/>
        <v>0</v>
      </c>
    </row>
    <row r="10545" spans="1:123" s="229" customFormat="1" ht="24" customHeight="1" x14ac:dyDescent="0.2">
      <c r="A10545" s="224" t="str">
        <f t="shared" si="3161"/>
        <v/>
      </c>
      <c r="B10545" s="222" t="str">
        <f t="shared" si="3162"/>
        <v/>
      </c>
      <c r="C10545" s="223"/>
      <c r="D10545" s="224" t="str">
        <f t="shared" si="3163"/>
        <v/>
      </c>
      <c r="E10545" s="225"/>
      <c r="F10545" s="226">
        <f t="shared" si="3164"/>
        <v>0</v>
      </c>
      <c r="G10545" s="286">
        <f t="shared" si="3165"/>
        <v>0</v>
      </c>
    </row>
    <row r="10546" spans="1:123" s="229" customFormat="1" ht="24" customHeight="1" x14ac:dyDescent="0.2">
      <c r="A10546" s="224" t="str">
        <f t="shared" si="3161"/>
        <v/>
      </c>
      <c r="B10546" s="222" t="str">
        <f t="shared" si="3162"/>
        <v/>
      </c>
      <c r="C10546" s="223"/>
      <c r="D10546" s="224" t="str">
        <f t="shared" si="3163"/>
        <v/>
      </c>
      <c r="E10546" s="225"/>
      <c r="F10546" s="226">
        <f t="shared" si="3164"/>
        <v>0</v>
      </c>
      <c r="G10546" s="286">
        <f t="shared" si="3165"/>
        <v>0</v>
      </c>
    </row>
    <row r="10547" spans="1:123" ht="24" customHeight="1" x14ac:dyDescent="0.2">
      <c r="A10547" s="290"/>
      <c r="B10547" s="97"/>
      <c r="D10547" s="97"/>
      <c r="E10547" s="98"/>
      <c r="F10547" s="273" t="s">
        <v>33</v>
      </c>
      <c r="G10547" s="288">
        <f>SUBTOTAL(9,G10538:G10546)</f>
        <v>0</v>
      </c>
    </row>
    <row r="10548" spans="1:123" ht="24" customHeight="1" x14ac:dyDescent="0.2">
      <c r="A10548" s="291"/>
      <c r="B10548" s="97"/>
      <c r="D10548" s="97"/>
      <c r="E10548" s="98"/>
      <c r="G10548" s="289"/>
    </row>
    <row r="10549" spans="1:123" ht="24" customHeight="1" x14ac:dyDescent="0.2">
      <c r="A10549" s="292" t="str">
        <f>B10507</f>
        <v/>
      </c>
      <c r="B10549" s="293" t="str">
        <f>C10507</f>
        <v/>
      </c>
      <c r="C10549" s="104"/>
      <c r="D10549" s="104" t="s">
        <v>34</v>
      </c>
      <c r="E10549" s="105"/>
      <c r="F10549" s="295" t="s">
        <v>35</v>
      </c>
      <c r="G10549" s="294">
        <f>SUBTOTAL(9,G10512:G10548)</f>
        <v>0</v>
      </c>
    </row>
    <row r="10551" spans="1:123" ht="24" customHeight="1" x14ac:dyDescent="0.2">
      <c r="A10551" s="274" t="s">
        <v>37</v>
      </c>
      <c r="B10551" s="275"/>
      <c r="C10551" s="275"/>
      <c r="D10551" s="275"/>
      <c r="E10551" s="275"/>
      <c r="F10551" s="275"/>
      <c r="G10551" s="276"/>
    </row>
    <row r="10552" spans="1:123" ht="24" customHeight="1" x14ac:dyDescent="0.2">
      <c r="A10552" s="277" t="s">
        <v>602</v>
      </c>
      <c r="B10552" s="93" t="str">
        <f>Comitente</f>
        <v>DIRECCION PROVINCIAL DE ESPACIOS VERDES</v>
      </c>
      <c r="C10552" s="89"/>
      <c r="D10552" s="94"/>
      <c r="E10552" s="94"/>
      <c r="F10552" s="95"/>
      <c r="G10552" s="278"/>
    </row>
    <row r="10553" spans="1:123" ht="24" customHeight="1" x14ac:dyDescent="0.2">
      <c r="A10553" s="277" t="s">
        <v>603</v>
      </c>
      <c r="B10553" s="93">
        <f>Contratista</f>
        <v>0</v>
      </c>
      <c r="C10553" s="90"/>
      <c r="D10553" s="90"/>
      <c r="E10553" s="90"/>
      <c r="F10553" s="96"/>
      <c r="G10553" s="279"/>
    </row>
    <row r="10554" spans="1:123" ht="24" customHeight="1" x14ac:dyDescent="0.2">
      <c r="A10554" s="277" t="s">
        <v>24</v>
      </c>
      <c r="B10554" s="93" t="str">
        <f>Obra</f>
        <v>MANTENIMIENTO DEL ÁREA VERDE Y SISITEMA DE RIEGO DEL 
PARQUE BELGRANO E INFINITO POR DESCUBRIR - RENGLON 3</v>
      </c>
      <c r="C10554" s="90"/>
      <c r="D10554" s="90"/>
      <c r="E10554" s="90"/>
      <c r="F10554" s="96" t="s">
        <v>38</v>
      </c>
      <c r="G10554" s="280">
        <f>Fecha_Base</f>
        <v>44908</v>
      </c>
    </row>
    <row r="10555" spans="1:123" ht="24" customHeight="1" x14ac:dyDescent="0.2">
      <c r="A10555" s="281" t="s">
        <v>601</v>
      </c>
      <c r="B10555" s="91" t="str">
        <f>Ubicación</f>
        <v>CAPITAL</v>
      </c>
      <c r="C10555" s="91"/>
      <c r="D10555" s="97"/>
      <c r="E10555" s="98"/>
      <c r="G10555" s="282"/>
    </row>
    <row r="10556" spans="1:123" ht="24" customHeight="1" x14ac:dyDescent="0.2">
      <c r="A10556" s="281" t="s">
        <v>39</v>
      </c>
      <c r="B10556" s="100" t="str">
        <f>IFERROR(VALUE(LEFT(B10557,FIND(".",B10557)-1)),"")</f>
        <v/>
      </c>
      <c r="C10556" s="92" t="str">
        <f>IFERROR(VLOOKUP(B10556,Tabla_CyP,2,FALSE),"")</f>
        <v/>
      </c>
      <c r="E10556" s="98"/>
      <c r="G10556" s="282"/>
    </row>
    <row r="10557" spans="1:123" ht="24" customHeight="1" x14ac:dyDescent="0.2">
      <c r="A10557" s="281" t="s">
        <v>25</v>
      </c>
      <c r="B10557" s="101" t="str">
        <f>IFERROR(VLOOKUP(COUNTIF($A$1:A10557,"ANALISIS DE PRECIOS"),Tabla_NumeroItem,2,FALSE),"")</f>
        <v/>
      </c>
      <c r="C10557" s="92" t="str">
        <f>IFERROR(VLOOKUP(B10557,Tabla_CyP,2,FALSE),"")</f>
        <v/>
      </c>
      <c r="D10557" s="97"/>
      <c r="E10557" s="98"/>
      <c r="F10557" s="96" t="s">
        <v>26</v>
      </c>
      <c r="G10557" s="283" t="str">
        <f>IFERROR(VLOOKUP(B10557,Tabla_CyP,4,FALSE),"")</f>
        <v/>
      </c>
    </row>
    <row r="10558" spans="1:123" ht="24" customHeight="1" x14ac:dyDescent="0.2">
      <c r="A10558" s="281"/>
      <c r="B10558" s="91"/>
      <c r="D10558" s="97"/>
      <c r="E10558" s="98"/>
      <c r="G10558" s="282"/>
    </row>
    <row r="10559" spans="1:123" ht="24" customHeight="1" x14ac:dyDescent="0.2">
      <c r="A10559" s="331" t="s">
        <v>507</v>
      </c>
      <c r="B10559" s="332"/>
      <c r="C10559" s="333" t="s">
        <v>0</v>
      </c>
      <c r="D10559" s="333" t="s">
        <v>27</v>
      </c>
      <c r="E10559" s="335" t="s">
        <v>28</v>
      </c>
      <c r="F10559" s="337" t="s">
        <v>29</v>
      </c>
      <c r="G10559" s="337" t="s">
        <v>30</v>
      </c>
    </row>
    <row r="10560" spans="1:123" s="97" customFormat="1" ht="24" customHeight="1" x14ac:dyDescent="0.2">
      <c r="A10560" s="102" t="s">
        <v>508</v>
      </c>
      <c r="B10560" s="102" t="s">
        <v>509</v>
      </c>
      <c r="C10560" s="334"/>
      <c r="D10560" s="334"/>
      <c r="E10560" s="336"/>
      <c r="F10560" s="338"/>
      <c r="G10560" s="338"/>
      <c r="H10560" s="230"/>
      <c r="I10560" s="230"/>
      <c r="J10560" s="230"/>
      <c r="K10560" s="230"/>
      <c r="L10560" s="230"/>
      <c r="M10560" s="230"/>
      <c r="N10560" s="230"/>
      <c r="O10560" s="230"/>
      <c r="P10560" s="230"/>
      <c r="Q10560" s="230"/>
      <c r="R10560" s="230"/>
      <c r="S10560" s="230"/>
      <c r="T10560" s="230"/>
      <c r="U10560" s="230"/>
      <c r="V10560" s="230"/>
      <c r="W10560" s="230"/>
      <c r="X10560" s="230"/>
      <c r="Y10560" s="230"/>
      <c r="Z10560" s="230"/>
      <c r="AA10560" s="230"/>
      <c r="AB10560" s="230"/>
      <c r="AC10560" s="230"/>
      <c r="AD10560" s="230"/>
      <c r="AE10560" s="230"/>
      <c r="AF10560" s="230"/>
      <c r="AG10560" s="230"/>
      <c r="AH10560" s="230"/>
      <c r="AI10560" s="230"/>
      <c r="AJ10560" s="230"/>
      <c r="AK10560" s="230"/>
      <c r="AL10560" s="230"/>
      <c r="AM10560" s="230"/>
      <c r="AN10560" s="230"/>
      <c r="AO10560" s="230"/>
      <c r="AP10560" s="230"/>
      <c r="AQ10560" s="230"/>
      <c r="AR10560" s="230"/>
      <c r="AS10560" s="230"/>
      <c r="AT10560" s="230"/>
      <c r="AU10560" s="230"/>
      <c r="AV10560" s="230"/>
      <c r="AW10560" s="230"/>
      <c r="AX10560" s="230"/>
      <c r="AY10560" s="230"/>
      <c r="AZ10560" s="230"/>
      <c r="BA10560" s="230"/>
      <c r="BB10560" s="230"/>
      <c r="BC10560" s="230"/>
      <c r="BD10560" s="230"/>
      <c r="BE10560" s="230"/>
      <c r="BF10560" s="230"/>
      <c r="BG10560" s="230"/>
      <c r="BH10560" s="230"/>
      <c r="BI10560" s="230"/>
      <c r="BJ10560" s="230"/>
      <c r="BK10560" s="230"/>
      <c r="BL10560" s="230"/>
      <c r="BM10560" s="230"/>
      <c r="BN10560" s="230"/>
      <c r="BO10560" s="230"/>
      <c r="BP10560" s="230"/>
      <c r="BQ10560" s="230"/>
      <c r="BR10560" s="230"/>
      <c r="BS10560" s="230"/>
      <c r="BT10560" s="230"/>
      <c r="BU10560" s="230"/>
      <c r="BV10560" s="230"/>
      <c r="BW10560" s="230"/>
      <c r="BX10560" s="230"/>
      <c r="BY10560" s="230"/>
      <c r="BZ10560" s="230"/>
      <c r="CA10560" s="230"/>
      <c r="CB10560" s="230"/>
      <c r="CC10560" s="230"/>
      <c r="CD10560" s="230"/>
      <c r="CE10560" s="230"/>
      <c r="CF10560" s="230"/>
      <c r="CG10560" s="230"/>
      <c r="CH10560" s="230"/>
      <c r="CI10560" s="230"/>
      <c r="CJ10560" s="230"/>
      <c r="CK10560" s="230"/>
      <c r="CL10560" s="230"/>
      <c r="CM10560" s="230"/>
      <c r="CN10560" s="230"/>
      <c r="CO10560" s="230"/>
      <c r="CP10560" s="230"/>
      <c r="CQ10560" s="230"/>
      <c r="CR10560" s="230"/>
      <c r="CS10560" s="230"/>
      <c r="CT10560" s="230"/>
      <c r="CU10560" s="230"/>
      <c r="CV10560" s="230"/>
      <c r="CW10560" s="230"/>
      <c r="CX10560" s="230"/>
      <c r="CY10560" s="230"/>
      <c r="CZ10560" s="230"/>
      <c r="DA10560" s="230"/>
      <c r="DB10560" s="230"/>
      <c r="DC10560" s="230"/>
      <c r="DD10560" s="230"/>
      <c r="DE10560" s="230"/>
      <c r="DF10560" s="230"/>
      <c r="DG10560" s="230"/>
      <c r="DH10560" s="230"/>
      <c r="DI10560" s="230"/>
      <c r="DJ10560" s="230"/>
      <c r="DK10560" s="230"/>
      <c r="DL10560" s="230"/>
      <c r="DM10560" s="230"/>
      <c r="DN10560" s="230"/>
      <c r="DO10560" s="230"/>
      <c r="DP10560" s="230"/>
      <c r="DQ10560" s="230"/>
      <c r="DR10560" s="230"/>
      <c r="DS10560" s="230"/>
    </row>
    <row r="10561" spans="1:7" ht="24" customHeight="1" x14ac:dyDescent="0.2">
      <c r="A10561" s="284"/>
      <c r="B10561" s="103"/>
      <c r="C10561" s="143" t="s">
        <v>604</v>
      </c>
      <c r="D10561" s="104"/>
      <c r="E10561" s="105"/>
      <c r="F10561" s="106"/>
      <c r="G10561" s="285"/>
    </row>
    <row r="10562" spans="1:7" s="229" customFormat="1" ht="24" customHeight="1" x14ac:dyDescent="0.2">
      <c r="A10562" s="224" t="str">
        <f t="shared" ref="A10562:A10575" si="3166">IFERROR(VLOOKUP(C10562,Tabla_Insumos,4,FALSE),"")</f>
        <v/>
      </c>
      <c r="B10562" s="222" t="str">
        <f>IFERROR(VLOOKUP(C10562,Tabla_Insumos,5,FALSE),"")</f>
        <v/>
      </c>
      <c r="C10562" s="223"/>
      <c r="D10562" s="224" t="str">
        <f t="shared" ref="D10562:D10575" si="3167">IFERROR(VLOOKUP(C10562,Tabla_Insumos,2,FALSE),"")</f>
        <v/>
      </c>
      <c r="E10562" s="225"/>
      <c r="F10562" s="226">
        <f t="shared" ref="F10562:F10575" si="3168">IFERROR(VLOOKUP(C10562,Tabla_Insumos,3,FALSE),0)</f>
        <v>0</v>
      </c>
      <c r="G10562" s="286">
        <f>ROUND(E10562*F10562,2)</f>
        <v>0</v>
      </c>
    </row>
    <row r="10563" spans="1:7" s="229" customFormat="1" ht="24" customHeight="1" x14ac:dyDescent="0.2">
      <c r="A10563" s="224" t="str">
        <f t="shared" si="3166"/>
        <v/>
      </c>
      <c r="B10563" s="222" t="str">
        <f t="shared" ref="B10563:B10575" si="3169">IFERROR(VLOOKUP(C10563,Tabla_Insumos,5,FALSE),"")</f>
        <v/>
      </c>
      <c r="C10563" s="223"/>
      <c r="D10563" s="224" t="str">
        <f t="shared" si="3167"/>
        <v/>
      </c>
      <c r="E10563" s="225"/>
      <c r="F10563" s="226">
        <f t="shared" si="3168"/>
        <v>0</v>
      </c>
      <c r="G10563" s="286">
        <f t="shared" ref="G10563:G10575" si="3170">ROUND(E10563*F10563,2)</f>
        <v>0</v>
      </c>
    </row>
    <row r="10564" spans="1:7" s="229" customFormat="1" ht="24" customHeight="1" x14ac:dyDescent="0.2">
      <c r="A10564" s="224" t="str">
        <f t="shared" si="3166"/>
        <v/>
      </c>
      <c r="B10564" s="222" t="str">
        <f t="shared" si="3169"/>
        <v/>
      </c>
      <c r="C10564" s="223"/>
      <c r="D10564" s="224" t="str">
        <f t="shared" si="3167"/>
        <v/>
      </c>
      <c r="E10564" s="225"/>
      <c r="F10564" s="226">
        <f t="shared" si="3168"/>
        <v>0</v>
      </c>
      <c r="G10564" s="286">
        <f t="shared" si="3170"/>
        <v>0</v>
      </c>
    </row>
    <row r="10565" spans="1:7" s="229" customFormat="1" ht="24" customHeight="1" x14ac:dyDescent="0.2">
      <c r="A10565" s="224" t="str">
        <f t="shared" si="3166"/>
        <v/>
      </c>
      <c r="B10565" s="222" t="str">
        <f t="shared" si="3169"/>
        <v/>
      </c>
      <c r="C10565" s="223"/>
      <c r="D10565" s="224" t="str">
        <f t="shared" si="3167"/>
        <v/>
      </c>
      <c r="E10565" s="225"/>
      <c r="F10565" s="226">
        <f t="shared" si="3168"/>
        <v>0</v>
      </c>
      <c r="G10565" s="286">
        <f t="shared" si="3170"/>
        <v>0</v>
      </c>
    </row>
    <row r="10566" spans="1:7" s="229" customFormat="1" ht="24" customHeight="1" x14ac:dyDescent="0.2">
      <c r="A10566" s="224" t="str">
        <f t="shared" si="3166"/>
        <v/>
      </c>
      <c r="B10566" s="222" t="str">
        <f t="shared" si="3169"/>
        <v/>
      </c>
      <c r="C10566" s="223"/>
      <c r="D10566" s="224" t="str">
        <f t="shared" si="3167"/>
        <v/>
      </c>
      <c r="E10566" s="225"/>
      <c r="F10566" s="226">
        <f t="shared" si="3168"/>
        <v>0</v>
      </c>
      <c r="G10566" s="286">
        <f t="shared" si="3170"/>
        <v>0</v>
      </c>
    </row>
    <row r="10567" spans="1:7" s="229" customFormat="1" ht="24" customHeight="1" x14ac:dyDescent="0.2">
      <c r="A10567" s="224" t="str">
        <f t="shared" si="3166"/>
        <v/>
      </c>
      <c r="B10567" s="222" t="str">
        <f t="shared" si="3169"/>
        <v/>
      </c>
      <c r="C10567" s="223"/>
      <c r="D10567" s="224" t="str">
        <f t="shared" si="3167"/>
        <v/>
      </c>
      <c r="E10567" s="225"/>
      <c r="F10567" s="226">
        <f t="shared" si="3168"/>
        <v>0</v>
      </c>
      <c r="G10567" s="286">
        <f t="shared" si="3170"/>
        <v>0</v>
      </c>
    </row>
    <row r="10568" spans="1:7" s="229" customFormat="1" ht="24" customHeight="1" x14ac:dyDescent="0.2">
      <c r="A10568" s="224" t="str">
        <f t="shared" si="3166"/>
        <v/>
      </c>
      <c r="B10568" s="222" t="str">
        <f t="shared" si="3169"/>
        <v/>
      </c>
      <c r="C10568" s="223"/>
      <c r="D10568" s="224" t="str">
        <f t="shared" si="3167"/>
        <v/>
      </c>
      <c r="E10568" s="225"/>
      <c r="F10568" s="226">
        <f t="shared" si="3168"/>
        <v>0</v>
      </c>
      <c r="G10568" s="286">
        <f t="shared" si="3170"/>
        <v>0</v>
      </c>
    </row>
    <row r="10569" spans="1:7" s="229" customFormat="1" ht="24" customHeight="1" x14ac:dyDescent="0.2">
      <c r="A10569" s="224" t="str">
        <f t="shared" si="3166"/>
        <v/>
      </c>
      <c r="B10569" s="222" t="str">
        <f t="shared" si="3169"/>
        <v/>
      </c>
      <c r="C10569" s="223"/>
      <c r="D10569" s="224" t="str">
        <f t="shared" si="3167"/>
        <v/>
      </c>
      <c r="E10569" s="225"/>
      <c r="F10569" s="226">
        <f t="shared" si="3168"/>
        <v>0</v>
      </c>
      <c r="G10569" s="286">
        <f t="shared" si="3170"/>
        <v>0</v>
      </c>
    </row>
    <row r="10570" spans="1:7" s="229" customFormat="1" ht="24" customHeight="1" x14ac:dyDescent="0.2">
      <c r="A10570" s="224" t="str">
        <f t="shared" si="3166"/>
        <v/>
      </c>
      <c r="B10570" s="222" t="str">
        <f t="shared" si="3169"/>
        <v/>
      </c>
      <c r="C10570" s="223"/>
      <c r="D10570" s="224" t="str">
        <f t="shared" si="3167"/>
        <v/>
      </c>
      <c r="E10570" s="225"/>
      <c r="F10570" s="226">
        <f t="shared" si="3168"/>
        <v>0</v>
      </c>
      <c r="G10570" s="286">
        <f t="shared" si="3170"/>
        <v>0</v>
      </c>
    </row>
    <row r="10571" spans="1:7" s="229" customFormat="1" ht="24" customHeight="1" x14ac:dyDescent="0.2">
      <c r="A10571" s="224" t="str">
        <f t="shared" si="3166"/>
        <v/>
      </c>
      <c r="B10571" s="222" t="str">
        <f t="shared" si="3169"/>
        <v/>
      </c>
      <c r="C10571" s="223"/>
      <c r="D10571" s="224" t="str">
        <f t="shared" si="3167"/>
        <v/>
      </c>
      <c r="E10571" s="225"/>
      <c r="F10571" s="226">
        <f t="shared" si="3168"/>
        <v>0</v>
      </c>
      <c r="G10571" s="286">
        <f t="shared" si="3170"/>
        <v>0</v>
      </c>
    </row>
    <row r="10572" spans="1:7" s="229" customFormat="1" ht="24" customHeight="1" x14ac:dyDescent="0.2">
      <c r="A10572" s="224" t="str">
        <f t="shared" si="3166"/>
        <v/>
      </c>
      <c r="B10572" s="222" t="str">
        <f t="shared" si="3169"/>
        <v/>
      </c>
      <c r="C10572" s="223"/>
      <c r="D10572" s="224" t="str">
        <f t="shared" si="3167"/>
        <v/>
      </c>
      <c r="E10572" s="225"/>
      <c r="F10572" s="226">
        <f t="shared" si="3168"/>
        <v>0</v>
      </c>
      <c r="G10572" s="286">
        <f t="shared" si="3170"/>
        <v>0</v>
      </c>
    </row>
    <row r="10573" spans="1:7" s="229" customFormat="1" ht="24" customHeight="1" x14ac:dyDescent="0.2">
      <c r="A10573" s="224" t="str">
        <f t="shared" si="3166"/>
        <v/>
      </c>
      <c r="B10573" s="222" t="str">
        <f t="shared" si="3169"/>
        <v/>
      </c>
      <c r="C10573" s="223"/>
      <c r="D10573" s="224" t="str">
        <f t="shared" si="3167"/>
        <v/>
      </c>
      <c r="E10573" s="225"/>
      <c r="F10573" s="226">
        <f t="shared" si="3168"/>
        <v>0</v>
      </c>
      <c r="G10573" s="286">
        <f t="shared" si="3170"/>
        <v>0</v>
      </c>
    </row>
    <row r="10574" spans="1:7" s="229" customFormat="1" ht="24" customHeight="1" x14ac:dyDescent="0.2">
      <c r="A10574" s="224" t="str">
        <f t="shared" si="3166"/>
        <v/>
      </c>
      <c r="B10574" s="222" t="str">
        <f t="shared" si="3169"/>
        <v/>
      </c>
      <c r="C10574" s="223"/>
      <c r="D10574" s="224" t="str">
        <f t="shared" si="3167"/>
        <v/>
      </c>
      <c r="E10574" s="225"/>
      <c r="F10574" s="226">
        <f t="shared" si="3168"/>
        <v>0</v>
      </c>
      <c r="G10574" s="286">
        <f t="shared" si="3170"/>
        <v>0</v>
      </c>
    </row>
    <row r="10575" spans="1:7" s="229" customFormat="1" ht="24" customHeight="1" x14ac:dyDescent="0.2">
      <c r="A10575" s="224" t="str">
        <f t="shared" si="3166"/>
        <v/>
      </c>
      <c r="B10575" s="222" t="str">
        <f t="shared" si="3169"/>
        <v/>
      </c>
      <c r="C10575" s="223"/>
      <c r="D10575" s="224" t="str">
        <f t="shared" si="3167"/>
        <v/>
      </c>
      <c r="E10575" s="225"/>
      <c r="F10575" s="227">
        <f t="shared" si="3168"/>
        <v>0</v>
      </c>
      <c r="G10575" s="286">
        <f t="shared" si="3170"/>
        <v>0</v>
      </c>
    </row>
    <row r="10576" spans="1:7" ht="24" customHeight="1" x14ac:dyDescent="0.2">
      <c r="A10576" s="287"/>
      <c r="D10576" s="97"/>
      <c r="E10576" s="98"/>
      <c r="F10576" s="273" t="s">
        <v>31</v>
      </c>
      <c r="G10576" s="288">
        <f>SUBTOTAL(9,G10562:G10575)</f>
        <v>0</v>
      </c>
    </row>
    <row r="10577" spans="1:7" ht="24" customHeight="1" x14ac:dyDescent="0.2">
      <c r="A10577" s="287"/>
      <c r="C10577" s="107" t="s">
        <v>605</v>
      </c>
      <c r="D10577" s="97"/>
      <c r="E10577" s="98"/>
      <c r="G10577" s="289"/>
    </row>
    <row r="10578" spans="1:7" s="229" customFormat="1" ht="24" customHeight="1" x14ac:dyDescent="0.2">
      <c r="A10578" s="224" t="str">
        <f t="shared" ref="A10578:A10585" si="3171">IFERROR(VLOOKUP(C10578,Tabla_Insumos,4,FALSE),"")</f>
        <v/>
      </c>
      <c r="B10578" s="222">
        <f t="shared" ref="B10578:B10585" si="3172">IFERROR(VLOOKUP(A10578,Tabla_Indices,5,FALSE),"")</f>
        <v>0</v>
      </c>
      <c r="C10578" s="223"/>
      <c r="D10578" s="224" t="str">
        <f t="shared" ref="D10578:D10585" si="3173">IFERROR(VLOOKUP(C10578,Tabla_Insumos,2,FALSE),"")</f>
        <v/>
      </c>
      <c r="E10578" s="225"/>
      <c r="F10578" s="228">
        <f t="shared" ref="F10578:F10585" si="3174">IFERROR(VLOOKUP(C10578,Tabla_Insumos,3,FALSE),0)</f>
        <v>0</v>
      </c>
      <c r="G10578" s="286">
        <f>ROUND(E10578*F10578,2)</f>
        <v>0</v>
      </c>
    </row>
    <row r="10579" spans="1:7" s="229" customFormat="1" ht="24" customHeight="1" x14ac:dyDescent="0.2">
      <c r="A10579" s="224" t="str">
        <f t="shared" si="3171"/>
        <v/>
      </c>
      <c r="B10579" s="222">
        <f t="shared" si="3172"/>
        <v>0</v>
      </c>
      <c r="C10579" s="223"/>
      <c r="D10579" s="224" t="str">
        <f t="shared" si="3173"/>
        <v/>
      </c>
      <c r="E10579" s="225"/>
      <c r="F10579" s="228">
        <f t="shared" si="3174"/>
        <v>0</v>
      </c>
      <c r="G10579" s="286">
        <f>ROUND(E10579*F10579,2)</f>
        <v>0</v>
      </c>
    </row>
    <row r="10580" spans="1:7" s="229" customFormat="1" ht="24" customHeight="1" x14ac:dyDescent="0.2">
      <c r="A10580" s="224" t="str">
        <f t="shared" si="3171"/>
        <v/>
      </c>
      <c r="B10580" s="222">
        <f t="shared" si="3172"/>
        <v>0</v>
      </c>
      <c r="C10580" s="223"/>
      <c r="D10580" s="224" t="str">
        <f t="shared" si="3173"/>
        <v/>
      </c>
      <c r="E10580" s="225"/>
      <c r="F10580" s="228">
        <f t="shared" si="3174"/>
        <v>0</v>
      </c>
      <c r="G10580" s="286">
        <f t="shared" ref="G10580:G10585" si="3175">ROUND(E10580*F10580,2)</f>
        <v>0</v>
      </c>
    </row>
    <row r="10581" spans="1:7" s="229" customFormat="1" ht="24" customHeight="1" x14ac:dyDescent="0.2">
      <c r="A10581" s="224" t="str">
        <f t="shared" si="3171"/>
        <v/>
      </c>
      <c r="B10581" s="222">
        <f t="shared" si="3172"/>
        <v>0</v>
      </c>
      <c r="C10581" s="223"/>
      <c r="D10581" s="224" t="str">
        <f t="shared" si="3173"/>
        <v/>
      </c>
      <c r="E10581" s="225"/>
      <c r="F10581" s="228">
        <f t="shared" si="3174"/>
        <v>0</v>
      </c>
      <c r="G10581" s="286">
        <f t="shared" si="3175"/>
        <v>0</v>
      </c>
    </row>
    <row r="10582" spans="1:7" s="229" customFormat="1" ht="24" customHeight="1" x14ac:dyDescent="0.2">
      <c r="A10582" s="224" t="str">
        <f t="shared" si="3171"/>
        <v/>
      </c>
      <c r="B10582" s="222">
        <f t="shared" si="3172"/>
        <v>0</v>
      </c>
      <c r="C10582" s="223"/>
      <c r="D10582" s="224" t="str">
        <f t="shared" si="3173"/>
        <v/>
      </c>
      <c r="E10582" s="225"/>
      <c r="F10582" s="226">
        <f t="shared" si="3174"/>
        <v>0</v>
      </c>
      <c r="G10582" s="286">
        <f t="shared" si="3175"/>
        <v>0</v>
      </c>
    </row>
    <row r="10583" spans="1:7" s="229" customFormat="1" ht="24" customHeight="1" x14ac:dyDescent="0.2">
      <c r="A10583" s="224" t="str">
        <f t="shared" si="3171"/>
        <v/>
      </c>
      <c r="B10583" s="222">
        <f t="shared" si="3172"/>
        <v>0</v>
      </c>
      <c r="C10583" s="223"/>
      <c r="D10583" s="224" t="str">
        <f t="shared" si="3173"/>
        <v/>
      </c>
      <c r="E10583" s="225"/>
      <c r="F10583" s="226">
        <f t="shared" si="3174"/>
        <v>0</v>
      </c>
      <c r="G10583" s="286">
        <f t="shared" si="3175"/>
        <v>0</v>
      </c>
    </row>
    <row r="10584" spans="1:7" s="229" customFormat="1" ht="24" customHeight="1" x14ac:dyDescent="0.2">
      <c r="A10584" s="224" t="str">
        <f t="shared" si="3171"/>
        <v/>
      </c>
      <c r="B10584" s="222">
        <f t="shared" si="3172"/>
        <v>0</v>
      </c>
      <c r="C10584" s="223"/>
      <c r="D10584" s="224" t="str">
        <f t="shared" si="3173"/>
        <v/>
      </c>
      <c r="E10584" s="225"/>
      <c r="F10584" s="226">
        <f t="shared" si="3174"/>
        <v>0</v>
      </c>
      <c r="G10584" s="286">
        <f t="shared" si="3175"/>
        <v>0</v>
      </c>
    </row>
    <row r="10585" spans="1:7" s="229" customFormat="1" ht="24" customHeight="1" x14ac:dyDescent="0.2">
      <c r="A10585" s="224" t="str">
        <f t="shared" si="3171"/>
        <v/>
      </c>
      <c r="B10585" s="222">
        <f t="shared" si="3172"/>
        <v>0</v>
      </c>
      <c r="C10585" s="223"/>
      <c r="D10585" s="224" t="str">
        <f t="shared" si="3173"/>
        <v/>
      </c>
      <c r="E10585" s="225"/>
      <c r="F10585" s="226">
        <f t="shared" si="3174"/>
        <v>0</v>
      </c>
      <c r="G10585" s="286">
        <f t="shared" si="3175"/>
        <v>0</v>
      </c>
    </row>
    <row r="10586" spans="1:7" ht="24" customHeight="1" x14ac:dyDescent="0.2">
      <c r="A10586" s="287"/>
      <c r="D10586" s="97"/>
      <c r="E10586" s="98"/>
      <c r="F10586" s="273" t="s">
        <v>32</v>
      </c>
      <c r="G10586" s="288">
        <f>SUBTOTAL(9,G10578:G10585)</f>
        <v>0</v>
      </c>
    </row>
    <row r="10587" spans="1:7" ht="24" customHeight="1" x14ac:dyDescent="0.2">
      <c r="A10587" s="287"/>
      <c r="C10587" s="107" t="s">
        <v>606</v>
      </c>
      <c r="D10587" s="97"/>
      <c r="E10587" s="98"/>
      <c r="G10587" s="289"/>
    </row>
    <row r="10588" spans="1:7" s="229" customFormat="1" ht="24" customHeight="1" x14ac:dyDescent="0.2">
      <c r="A10588" s="224" t="str">
        <f t="shared" ref="A10588:A10596" si="3176">IFERROR(VLOOKUP(C10588,Tabla_Insumos,4,FALSE),"")</f>
        <v/>
      </c>
      <c r="B10588" s="222" t="str">
        <f t="shared" ref="B10588:B10596" si="3177">IFERROR(VLOOKUP(C10588,Tabla_Insumos,5,FALSE),"")</f>
        <v/>
      </c>
      <c r="C10588" s="223"/>
      <c r="D10588" s="224" t="str">
        <f t="shared" ref="D10588:D10596" si="3178">IFERROR(VLOOKUP(C10588,Tabla_Insumos,2,FALSE),"")</f>
        <v/>
      </c>
      <c r="E10588" s="225"/>
      <c r="F10588" s="226">
        <f t="shared" ref="F10588:F10596" si="3179">IFERROR(VLOOKUP(C10588,Tabla_Insumos,3,FALSE),0)</f>
        <v>0</v>
      </c>
      <c r="G10588" s="286">
        <f t="shared" ref="G10588:G10596" si="3180">ROUND(E10588*F10588,2)</f>
        <v>0</v>
      </c>
    </row>
    <row r="10589" spans="1:7" s="229" customFormat="1" ht="24" customHeight="1" x14ac:dyDescent="0.2">
      <c r="A10589" s="224" t="str">
        <f t="shared" si="3176"/>
        <v/>
      </c>
      <c r="B10589" s="222" t="str">
        <f t="shared" si="3177"/>
        <v/>
      </c>
      <c r="C10589" s="223"/>
      <c r="D10589" s="224" t="str">
        <f t="shared" si="3178"/>
        <v/>
      </c>
      <c r="E10589" s="225"/>
      <c r="F10589" s="226">
        <f t="shared" si="3179"/>
        <v>0</v>
      </c>
      <c r="G10589" s="286">
        <f t="shared" si="3180"/>
        <v>0</v>
      </c>
    </row>
    <row r="10590" spans="1:7" s="229" customFormat="1" ht="24" customHeight="1" x14ac:dyDescent="0.2">
      <c r="A10590" s="224" t="str">
        <f t="shared" si="3176"/>
        <v/>
      </c>
      <c r="B10590" s="222" t="str">
        <f t="shared" si="3177"/>
        <v/>
      </c>
      <c r="C10590" s="223"/>
      <c r="D10590" s="224" t="str">
        <f t="shared" si="3178"/>
        <v/>
      </c>
      <c r="E10590" s="225"/>
      <c r="F10590" s="226">
        <f t="shared" si="3179"/>
        <v>0</v>
      </c>
      <c r="G10590" s="286">
        <f t="shared" si="3180"/>
        <v>0</v>
      </c>
    </row>
    <row r="10591" spans="1:7" s="229" customFormat="1" ht="24" customHeight="1" x14ac:dyDescent="0.2">
      <c r="A10591" s="224" t="str">
        <f t="shared" si="3176"/>
        <v/>
      </c>
      <c r="B10591" s="222" t="str">
        <f t="shared" si="3177"/>
        <v/>
      </c>
      <c r="C10591" s="223"/>
      <c r="D10591" s="224" t="str">
        <f t="shared" si="3178"/>
        <v/>
      </c>
      <c r="E10591" s="225"/>
      <c r="F10591" s="226">
        <f t="shared" si="3179"/>
        <v>0</v>
      </c>
      <c r="G10591" s="286">
        <f t="shared" si="3180"/>
        <v>0</v>
      </c>
    </row>
    <row r="10592" spans="1:7" s="229" customFormat="1" ht="24" customHeight="1" x14ac:dyDescent="0.2">
      <c r="A10592" s="224" t="str">
        <f t="shared" si="3176"/>
        <v/>
      </c>
      <c r="B10592" s="222" t="str">
        <f t="shared" si="3177"/>
        <v/>
      </c>
      <c r="C10592" s="223"/>
      <c r="D10592" s="224" t="str">
        <f t="shared" si="3178"/>
        <v/>
      </c>
      <c r="E10592" s="225"/>
      <c r="F10592" s="226">
        <f t="shared" si="3179"/>
        <v>0</v>
      </c>
      <c r="G10592" s="286">
        <f t="shared" si="3180"/>
        <v>0</v>
      </c>
    </row>
    <row r="10593" spans="1:7" s="229" customFormat="1" ht="24" customHeight="1" x14ac:dyDescent="0.2">
      <c r="A10593" s="224" t="str">
        <f t="shared" si="3176"/>
        <v/>
      </c>
      <c r="B10593" s="222" t="str">
        <f t="shared" si="3177"/>
        <v/>
      </c>
      <c r="C10593" s="223"/>
      <c r="D10593" s="224" t="str">
        <f t="shared" si="3178"/>
        <v/>
      </c>
      <c r="E10593" s="225"/>
      <c r="F10593" s="226">
        <f t="shared" si="3179"/>
        <v>0</v>
      </c>
      <c r="G10593" s="286">
        <f t="shared" si="3180"/>
        <v>0</v>
      </c>
    </row>
    <row r="10594" spans="1:7" s="229" customFormat="1" ht="24" customHeight="1" x14ac:dyDescent="0.2">
      <c r="A10594" s="224" t="str">
        <f t="shared" si="3176"/>
        <v/>
      </c>
      <c r="B10594" s="222" t="str">
        <f t="shared" si="3177"/>
        <v/>
      </c>
      <c r="C10594" s="223"/>
      <c r="D10594" s="224" t="str">
        <f t="shared" si="3178"/>
        <v/>
      </c>
      <c r="E10594" s="225"/>
      <c r="F10594" s="226">
        <f t="shared" si="3179"/>
        <v>0</v>
      </c>
      <c r="G10594" s="286">
        <f t="shared" si="3180"/>
        <v>0</v>
      </c>
    </row>
    <row r="10595" spans="1:7" s="229" customFormat="1" ht="24" customHeight="1" x14ac:dyDescent="0.2">
      <c r="A10595" s="224" t="str">
        <f t="shared" si="3176"/>
        <v/>
      </c>
      <c r="B10595" s="222" t="str">
        <f t="shared" si="3177"/>
        <v/>
      </c>
      <c r="C10595" s="223"/>
      <c r="D10595" s="224" t="str">
        <f t="shared" si="3178"/>
        <v/>
      </c>
      <c r="E10595" s="225"/>
      <c r="F10595" s="226">
        <f t="shared" si="3179"/>
        <v>0</v>
      </c>
      <c r="G10595" s="286">
        <f t="shared" si="3180"/>
        <v>0</v>
      </c>
    </row>
    <row r="10596" spans="1:7" s="229" customFormat="1" ht="24" customHeight="1" x14ac:dyDescent="0.2">
      <c r="A10596" s="224" t="str">
        <f t="shared" si="3176"/>
        <v/>
      </c>
      <c r="B10596" s="222" t="str">
        <f t="shared" si="3177"/>
        <v/>
      </c>
      <c r="C10596" s="223"/>
      <c r="D10596" s="224" t="str">
        <f t="shared" si="3178"/>
        <v/>
      </c>
      <c r="E10596" s="225"/>
      <c r="F10596" s="226">
        <f t="shared" si="3179"/>
        <v>0</v>
      </c>
      <c r="G10596" s="286">
        <f t="shared" si="3180"/>
        <v>0</v>
      </c>
    </row>
    <row r="10597" spans="1:7" ht="24" customHeight="1" x14ac:dyDescent="0.2">
      <c r="A10597" s="290"/>
      <c r="B10597" s="97"/>
      <c r="D10597" s="97"/>
      <c r="E10597" s="98"/>
      <c r="F10597" s="273" t="s">
        <v>33</v>
      </c>
      <c r="G10597" s="288">
        <f>SUBTOTAL(9,G10588:G10596)</f>
        <v>0</v>
      </c>
    </row>
    <row r="10598" spans="1:7" ht="24" customHeight="1" x14ac:dyDescent="0.2">
      <c r="A10598" s="291"/>
      <c r="B10598" s="97"/>
      <c r="D10598" s="97"/>
      <c r="E10598" s="98"/>
      <c r="G10598" s="289"/>
    </row>
    <row r="10599" spans="1:7" ht="24" customHeight="1" x14ac:dyDescent="0.2">
      <c r="A10599" s="292" t="str">
        <f>B10557</f>
        <v/>
      </c>
      <c r="B10599" s="293" t="str">
        <f>C10557</f>
        <v/>
      </c>
      <c r="C10599" s="104"/>
      <c r="D10599" s="104" t="s">
        <v>34</v>
      </c>
      <c r="E10599" s="105"/>
      <c r="F10599" s="295" t="s">
        <v>35</v>
      </c>
      <c r="G10599" s="294">
        <f>SUBTOTAL(9,G10562:G10598)</f>
        <v>0</v>
      </c>
    </row>
    <row r="10601" spans="1:7" ht="24" customHeight="1" x14ac:dyDescent="0.2">
      <c r="A10601" s="274" t="s">
        <v>37</v>
      </c>
      <c r="B10601" s="275"/>
      <c r="C10601" s="275"/>
      <c r="D10601" s="275"/>
      <c r="E10601" s="275"/>
      <c r="F10601" s="275"/>
      <c r="G10601" s="276"/>
    </row>
    <row r="10602" spans="1:7" ht="24" customHeight="1" x14ac:dyDescent="0.2">
      <c r="A10602" s="277" t="s">
        <v>602</v>
      </c>
      <c r="B10602" s="93" t="str">
        <f>Comitente</f>
        <v>DIRECCION PROVINCIAL DE ESPACIOS VERDES</v>
      </c>
      <c r="C10602" s="89"/>
      <c r="D10602" s="94"/>
      <c r="E10602" s="94"/>
      <c r="F10602" s="95"/>
      <c r="G10602" s="278"/>
    </row>
    <row r="10603" spans="1:7" ht="24" customHeight="1" x14ac:dyDescent="0.2">
      <c r="A10603" s="277" t="s">
        <v>603</v>
      </c>
      <c r="B10603" s="93">
        <f>Contratista</f>
        <v>0</v>
      </c>
      <c r="C10603" s="90"/>
      <c r="D10603" s="90"/>
      <c r="E10603" s="90"/>
      <c r="F10603" s="96"/>
      <c r="G10603" s="279"/>
    </row>
    <row r="10604" spans="1:7" ht="24" customHeight="1" x14ac:dyDescent="0.2">
      <c r="A10604" s="277" t="s">
        <v>24</v>
      </c>
      <c r="B10604" s="93" t="str">
        <f>Obra</f>
        <v>MANTENIMIENTO DEL ÁREA VERDE Y SISITEMA DE RIEGO DEL 
PARQUE BELGRANO E INFINITO POR DESCUBRIR - RENGLON 3</v>
      </c>
      <c r="C10604" s="90"/>
      <c r="D10604" s="90"/>
      <c r="E10604" s="90"/>
      <c r="F10604" s="96" t="s">
        <v>38</v>
      </c>
      <c r="G10604" s="280">
        <f>Fecha_Base</f>
        <v>44908</v>
      </c>
    </row>
    <row r="10605" spans="1:7" ht="24" customHeight="1" x14ac:dyDescent="0.2">
      <c r="A10605" s="281" t="s">
        <v>601</v>
      </c>
      <c r="B10605" s="91" t="str">
        <f>Ubicación</f>
        <v>CAPITAL</v>
      </c>
      <c r="C10605" s="91"/>
      <c r="D10605" s="97"/>
      <c r="E10605" s="98"/>
      <c r="G10605" s="282"/>
    </row>
    <row r="10606" spans="1:7" ht="24" customHeight="1" x14ac:dyDescent="0.2">
      <c r="A10606" s="281" t="s">
        <v>39</v>
      </c>
      <c r="B10606" s="100" t="str">
        <f>IFERROR(VALUE(LEFT(B10607,FIND(".",B10607)-1)),"")</f>
        <v/>
      </c>
      <c r="C10606" s="92" t="str">
        <f>IFERROR(VLOOKUP(B10606,Tabla_CyP,2,FALSE),"")</f>
        <v/>
      </c>
      <c r="E10606" s="98"/>
      <c r="G10606" s="282"/>
    </row>
    <row r="10607" spans="1:7" ht="24" customHeight="1" x14ac:dyDescent="0.2">
      <c r="A10607" s="281" t="s">
        <v>25</v>
      </c>
      <c r="B10607" s="101" t="str">
        <f>IFERROR(VLOOKUP(COUNTIF($A$1:A10607,"ANALISIS DE PRECIOS"),Tabla_NumeroItem,2,FALSE),"")</f>
        <v/>
      </c>
      <c r="C10607" s="92" t="str">
        <f>IFERROR(VLOOKUP(B10607,Tabla_CyP,2,FALSE),"")</f>
        <v/>
      </c>
      <c r="D10607" s="97"/>
      <c r="E10607" s="98"/>
      <c r="F10607" s="96" t="s">
        <v>26</v>
      </c>
      <c r="G10607" s="283" t="str">
        <f>IFERROR(VLOOKUP(B10607,Tabla_CyP,4,FALSE),"")</f>
        <v/>
      </c>
    </row>
    <row r="10608" spans="1:7" ht="24" customHeight="1" x14ac:dyDescent="0.2">
      <c r="A10608" s="281"/>
      <c r="B10608" s="91"/>
      <c r="D10608" s="97"/>
      <c r="E10608" s="98"/>
      <c r="G10608" s="282"/>
    </row>
    <row r="10609" spans="1:123" ht="24" customHeight="1" x14ac:dyDescent="0.2">
      <c r="A10609" s="331" t="s">
        <v>507</v>
      </c>
      <c r="B10609" s="332"/>
      <c r="C10609" s="333" t="s">
        <v>0</v>
      </c>
      <c r="D10609" s="333" t="s">
        <v>27</v>
      </c>
      <c r="E10609" s="335" t="s">
        <v>28</v>
      </c>
      <c r="F10609" s="337" t="s">
        <v>29</v>
      </c>
      <c r="G10609" s="337" t="s">
        <v>30</v>
      </c>
    </row>
    <row r="10610" spans="1:123" s="97" customFormat="1" ht="24" customHeight="1" x14ac:dyDescent="0.2">
      <c r="A10610" s="102" t="s">
        <v>508</v>
      </c>
      <c r="B10610" s="102" t="s">
        <v>509</v>
      </c>
      <c r="C10610" s="334"/>
      <c r="D10610" s="334"/>
      <c r="E10610" s="336"/>
      <c r="F10610" s="338"/>
      <c r="G10610" s="338"/>
      <c r="H10610" s="230"/>
      <c r="I10610" s="230"/>
      <c r="J10610" s="230"/>
      <c r="K10610" s="230"/>
      <c r="L10610" s="230"/>
      <c r="M10610" s="230"/>
      <c r="N10610" s="230"/>
      <c r="O10610" s="230"/>
      <c r="P10610" s="230"/>
      <c r="Q10610" s="230"/>
      <c r="R10610" s="230"/>
      <c r="S10610" s="230"/>
      <c r="T10610" s="230"/>
      <c r="U10610" s="230"/>
      <c r="V10610" s="230"/>
      <c r="W10610" s="230"/>
      <c r="X10610" s="230"/>
      <c r="Y10610" s="230"/>
      <c r="Z10610" s="230"/>
      <c r="AA10610" s="230"/>
      <c r="AB10610" s="230"/>
      <c r="AC10610" s="230"/>
      <c r="AD10610" s="230"/>
      <c r="AE10610" s="230"/>
      <c r="AF10610" s="230"/>
      <c r="AG10610" s="230"/>
      <c r="AH10610" s="230"/>
      <c r="AI10610" s="230"/>
      <c r="AJ10610" s="230"/>
      <c r="AK10610" s="230"/>
      <c r="AL10610" s="230"/>
      <c r="AM10610" s="230"/>
      <c r="AN10610" s="230"/>
      <c r="AO10610" s="230"/>
      <c r="AP10610" s="230"/>
      <c r="AQ10610" s="230"/>
      <c r="AR10610" s="230"/>
      <c r="AS10610" s="230"/>
      <c r="AT10610" s="230"/>
      <c r="AU10610" s="230"/>
      <c r="AV10610" s="230"/>
      <c r="AW10610" s="230"/>
      <c r="AX10610" s="230"/>
      <c r="AY10610" s="230"/>
      <c r="AZ10610" s="230"/>
      <c r="BA10610" s="230"/>
      <c r="BB10610" s="230"/>
      <c r="BC10610" s="230"/>
      <c r="BD10610" s="230"/>
      <c r="BE10610" s="230"/>
      <c r="BF10610" s="230"/>
      <c r="BG10610" s="230"/>
      <c r="BH10610" s="230"/>
      <c r="BI10610" s="230"/>
      <c r="BJ10610" s="230"/>
      <c r="BK10610" s="230"/>
      <c r="BL10610" s="230"/>
      <c r="BM10610" s="230"/>
      <c r="BN10610" s="230"/>
      <c r="BO10610" s="230"/>
      <c r="BP10610" s="230"/>
      <c r="BQ10610" s="230"/>
      <c r="BR10610" s="230"/>
      <c r="BS10610" s="230"/>
      <c r="BT10610" s="230"/>
      <c r="BU10610" s="230"/>
      <c r="BV10610" s="230"/>
      <c r="BW10610" s="230"/>
      <c r="BX10610" s="230"/>
      <c r="BY10610" s="230"/>
      <c r="BZ10610" s="230"/>
      <c r="CA10610" s="230"/>
      <c r="CB10610" s="230"/>
      <c r="CC10610" s="230"/>
      <c r="CD10610" s="230"/>
      <c r="CE10610" s="230"/>
      <c r="CF10610" s="230"/>
      <c r="CG10610" s="230"/>
      <c r="CH10610" s="230"/>
      <c r="CI10610" s="230"/>
      <c r="CJ10610" s="230"/>
      <c r="CK10610" s="230"/>
      <c r="CL10610" s="230"/>
      <c r="CM10610" s="230"/>
      <c r="CN10610" s="230"/>
      <c r="CO10610" s="230"/>
      <c r="CP10610" s="230"/>
      <c r="CQ10610" s="230"/>
      <c r="CR10610" s="230"/>
      <c r="CS10610" s="230"/>
      <c r="CT10610" s="230"/>
      <c r="CU10610" s="230"/>
      <c r="CV10610" s="230"/>
      <c r="CW10610" s="230"/>
      <c r="CX10610" s="230"/>
      <c r="CY10610" s="230"/>
      <c r="CZ10610" s="230"/>
      <c r="DA10610" s="230"/>
      <c r="DB10610" s="230"/>
      <c r="DC10610" s="230"/>
      <c r="DD10610" s="230"/>
      <c r="DE10610" s="230"/>
      <c r="DF10610" s="230"/>
      <c r="DG10610" s="230"/>
      <c r="DH10610" s="230"/>
      <c r="DI10610" s="230"/>
      <c r="DJ10610" s="230"/>
      <c r="DK10610" s="230"/>
      <c r="DL10610" s="230"/>
      <c r="DM10610" s="230"/>
      <c r="DN10610" s="230"/>
      <c r="DO10610" s="230"/>
      <c r="DP10610" s="230"/>
      <c r="DQ10610" s="230"/>
      <c r="DR10610" s="230"/>
      <c r="DS10610" s="230"/>
    </row>
    <row r="10611" spans="1:123" ht="24" customHeight="1" x14ac:dyDescent="0.2">
      <c r="A10611" s="284"/>
      <c r="B10611" s="103"/>
      <c r="C10611" s="143" t="s">
        <v>604</v>
      </c>
      <c r="D10611" s="104"/>
      <c r="E10611" s="105"/>
      <c r="F10611" s="106"/>
      <c r="G10611" s="285"/>
    </row>
    <row r="10612" spans="1:123" s="229" customFormat="1" ht="24" customHeight="1" x14ac:dyDescent="0.2">
      <c r="A10612" s="224" t="str">
        <f t="shared" ref="A10612:A10625" si="3181">IFERROR(VLOOKUP(C10612,Tabla_Insumos,4,FALSE),"")</f>
        <v/>
      </c>
      <c r="B10612" s="222" t="str">
        <f>IFERROR(VLOOKUP(C10612,Tabla_Insumos,5,FALSE),"")</f>
        <v/>
      </c>
      <c r="C10612" s="223"/>
      <c r="D10612" s="224" t="str">
        <f t="shared" ref="D10612:D10625" si="3182">IFERROR(VLOOKUP(C10612,Tabla_Insumos,2,FALSE),"")</f>
        <v/>
      </c>
      <c r="E10612" s="225"/>
      <c r="F10612" s="226">
        <f t="shared" ref="F10612:F10625" si="3183">IFERROR(VLOOKUP(C10612,Tabla_Insumos,3,FALSE),0)</f>
        <v>0</v>
      </c>
      <c r="G10612" s="286">
        <f>ROUND(E10612*F10612,2)</f>
        <v>0</v>
      </c>
    </row>
    <row r="10613" spans="1:123" s="229" customFormat="1" ht="24" customHeight="1" x14ac:dyDescent="0.2">
      <c r="A10613" s="224" t="str">
        <f t="shared" si="3181"/>
        <v/>
      </c>
      <c r="B10613" s="222" t="str">
        <f t="shared" ref="B10613:B10625" si="3184">IFERROR(VLOOKUP(C10613,Tabla_Insumos,5,FALSE),"")</f>
        <v/>
      </c>
      <c r="C10613" s="223"/>
      <c r="D10613" s="224" t="str">
        <f t="shared" si="3182"/>
        <v/>
      </c>
      <c r="E10613" s="225"/>
      <c r="F10613" s="226">
        <f t="shared" si="3183"/>
        <v>0</v>
      </c>
      <c r="G10613" s="286">
        <f t="shared" ref="G10613:G10625" si="3185">ROUND(E10613*F10613,2)</f>
        <v>0</v>
      </c>
    </row>
    <row r="10614" spans="1:123" s="229" customFormat="1" ht="24" customHeight="1" x14ac:dyDescent="0.2">
      <c r="A10614" s="224" t="str">
        <f t="shared" si="3181"/>
        <v/>
      </c>
      <c r="B10614" s="222" t="str">
        <f t="shared" si="3184"/>
        <v/>
      </c>
      <c r="C10614" s="223"/>
      <c r="D10614" s="224" t="str">
        <f t="shared" si="3182"/>
        <v/>
      </c>
      <c r="E10614" s="225"/>
      <c r="F10614" s="226">
        <f t="shared" si="3183"/>
        <v>0</v>
      </c>
      <c r="G10614" s="286">
        <f t="shared" si="3185"/>
        <v>0</v>
      </c>
    </row>
    <row r="10615" spans="1:123" s="229" customFormat="1" ht="24" customHeight="1" x14ac:dyDescent="0.2">
      <c r="A10615" s="224" t="str">
        <f t="shared" si="3181"/>
        <v/>
      </c>
      <c r="B10615" s="222" t="str">
        <f t="shared" si="3184"/>
        <v/>
      </c>
      <c r="C10615" s="223"/>
      <c r="D10615" s="224" t="str">
        <f t="shared" si="3182"/>
        <v/>
      </c>
      <c r="E10615" s="225"/>
      <c r="F10615" s="226">
        <f t="shared" si="3183"/>
        <v>0</v>
      </c>
      <c r="G10615" s="286">
        <f t="shared" si="3185"/>
        <v>0</v>
      </c>
    </row>
    <row r="10616" spans="1:123" s="229" customFormat="1" ht="24" customHeight="1" x14ac:dyDescent="0.2">
      <c r="A10616" s="224" t="str">
        <f t="shared" si="3181"/>
        <v/>
      </c>
      <c r="B10616" s="222" t="str">
        <f t="shared" si="3184"/>
        <v/>
      </c>
      <c r="C10616" s="223"/>
      <c r="D10616" s="224" t="str">
        <f t="shared" si="3182"/>
        <v/>
      </c>
      <c r="E10616" s="225"/>
      <c r="F10616" s="226">
        <f t="shared" si="3183"/>
        <v>0</v>
      </c>
      <c r="G10616" s="286">
        <f t="shared" si="3185"/>
        <v>0</v>
      </c>
    </row>
    <row r="10617" spans="1:123" s="229" customFormat="1" ht="24" customHeight="1" x14ac:dyDescent="0.2">
      <c r="A10617" s="224" t="str">
        <f t="shared" si="3181"/>
        <v/>
      </c>
      <c r="B10617" s="222" t="str">
        <f t="shared" si="3184"/>
        <v/>
      </c>
      <c r="C10617" s="223"/>
      <c r="D10617" s="224" t="str">
        <f t="shared" si="3182"/>
        <v/>
      </c>
      <c r="E10617" s="225"/>
      <c r="F10617" s="226">
        <f t="shared" si="3183"/>
        <v>0</v>
      </c>
      <c r="G10617" s="286">
        <f t="shared" si="3185"/>
        <v>0</v>
      </c>
    </row>
    <row r="10618" spans="1:123" s="229" customFormat="1" ht="24" customHeight="1" x14ac:dyDescent="0.2">
      <c r="A10618" s="224" t="str">
        <f t="shared" si="3181"/>
        <v/>
      </c>
      <c r="B10618" s="222" t="str">
        <f t="shared" si="3184"/>
        <v/>
      </c>
      <c r="C10618" s="223"/>
      <c r="D10618" s="224" t="str">
        <f t="shared" si="3182"/>
        <v/>
      </c>
      <c r="E10618" s="225"/>
      <c r="F10618" s="226">
        <f t="shared" si="3183"/>
        <v>0</v>
      </c>
      <c r="G10618" s="286">
        <f t="shared" si="3185"/>
        <v>0</v>
      </c>
    </row>
    <row r="10619" spans="1:123" s="229" customFormat="1" ht="24" customHeight="1" x14ac:dyDescent="0.2">
      <c r="A10619" s="224" t="str">
        <f t="shared" si="3181"/>
        <v/>
      </c>
      <c r="B10619" s="222" t="str">
        <f t="shared" si="3184"/>
        <v/>
      </c>
      <c r="C10619" s="223"/>
      <c r="D10619" s="224" t="str">
        <f t="shared" si="3182"/>
        <v/>
      </c>
      <c r="E10619" s="225"/>
      <c r="F10619" s="226">
        <f t="shared" si="3183"/>
        <v>0</v>
      </c>
      <c r="G10619" s="286">
        <f t="shared" si="3185"/>
        <v>0</v>
      </c>
    </row>
    <row r="10620" spans="1:123" s="229" customFormat="1" ht="24" customHeight="1" x14ac:dyDescent="0.2">
      <c r="A10620" s="224" t="str">
        <f t="shared" si="3181"/>
        <v/>
      </c>
      <c r="B10620" s="222" t="str">
        <f t="shared" si="3184"/>
        <v/>
      </c>
      <c r="C10620" s="223"/>
      <c r="D10620" s="224" t="str">
        <f t="shared" si="3182"/>
        <v/>
      </c>
      <c r="E10620" s="225"/>
      <c r="F10620" s="226">
        <f t="shared" si="3183"/>
        <v>0</v>
      </c>
      <c r="G10620" s="286">
        <f t="shared" si="3185"/>
        <v>0</v>
      </c>
    </row>
    <row r="10621" spans="1:123" s="229" customFormat="1" ht="24" customHeight="1" x14ac:dyDescent="0.2">
      <c r="A10621" s="224" t="str">
        <f t="shared" si="3181"/>
        <v/>
      </c>
      <c r="B10621" s="222" t="str">
        <f t="shared" si="3184"/>
        <v/>
      </c>
      <c r="C10621" s="223"/>
      <c r="D10621" s="224" t="str">
        <f t="shared" si="3182"/>
        <v/>
      </c>
      <c r="E10621" s="225"/>
      <c r="F10621" s="226">
        <f t="shared" si="3183"/>
        <v>0</v>
      </c>
      <c r="G10621" s="286">
        <f t="shared" si="3185"/>
        <v>0</v>
      </c>
    </row>
    <row r="10622" spans="1:123" s="229" customFormat="1" ht="24" customHeight="1" x14ac:dyDescent="0.2">
      <c r="A10622" s="224" t="str">
        <f t="shared" si="3181"/>
        <v/>
      </c>
      <c r="B10622" s="222" t="str">
        <f t="shared" si="3184"/>
        <v/>
      </c>
      <c r="C10622" s="223"/>
      <c r="D10622" s="224" t="str">
        <f t="shared" si="3182"/>
        <v/>
      </c>
      <c r="E10622" s="225"/>
      <c r="F10622" s="226">
        <f t="shared" si="3183"/>
        <v>0</v>
      </c>
      <c r="G10622" s="286">
        <f t="shared" si="3185"/>
        <v>0</v>
      </c>
    </row>
    <row r="10623" spans="1:123" s="229" customFormat="1" ht="24" customHeight="1" x14ac:dyDescent="0.2">
      <c r="A10623" s="224" t="str">
        <f t="shared" si="3181"/>
        <v/>
      </c>
      <c r="B10623" s="222" t="str">
        <f t="shared" si="3184"/>
        <v/>
      </c>
      <c r="C10623" s="223"/>
      <c r="D10623" s="224" t="str">
        <f t="shared" si="3182"/>
        <v/>
      </c>
      <c r="E10623" s="225"/>
      <c r="F10623" s="226">
        <f t="shared" si="3183"/>
        <v>0</v>
      </c>
      <c r="G10623" s="286">
        <f t="shared" si="3185"/>
        <v>0</v>
      </c>
    </row>
    <row r="10624" spans="1:123" s="229" customFormat="1" ht="24" customHeight="1" x14ac:dyDescent="0.2">
      <c r="A10624" s="224" t="str">
        <f t="shared" si="3181"/>
        <v/>
      </c>
      <c r="B10624" s="222" t="str">
        <f t="shared" si="3184"/>
        <v/>
      </c>
      <c r="C10624" s="223"/>
      <c r="D10624" s="224" t="str">
        <f t="shared" si="3182"/>
        <v/>
      </c>
      <c r="E10624" s="225"/>
      <c r="F10624" s="226">
        <f t="shared" si="3183"/>
        <v>0</v>
      </c>
      <c r="G10624" s="286">
        <f t="shared" si="3185"/>
        <v>0</v>
      </c>
    </row>
    <row r="10625" spans="1:7" s="229" customFormat="1" ht="24" customHeight="1" x14ac:dyDescent="0.2">
      <c r="A10625" s="224" t="str">
        <f t="shared" si="3181"/>
        <v/>
      </c>
      <c r="B10625" s="222" t="str">
        <f t="shared" si="3184"/>
        <v/>
      </c>
      <c r="C10625" s="223"/>
      <c r="D10625" s="224" t="str">
        <f t="shared" si="3182"/>
        <v/>
      </c>
      <c r="E10625" s="225"/>
      <c r="F10625" s="227">
        <f t="shared" si="3183"/>
        <v>0</v>
      </c>
      <c r="G10625" s="286">
        <f t="shared" si="3185"/>
        <v>0</v>
      </c>
    </row>
    <row r="10626" spans="1:7" ht="24" customHeight="1" x14ac:dyDescent="0.2">
      <c r="A10626" s="287"/>
      <c r="D10626" s="97"/>
      <c r="E10626" s="98"/>
      <c r="F10626" s="273" t="s">
        <v>31</v>
      </c>
      <c r="G10626" s="288">
        <f>SUBTOTAL(9,G10612:G10625)</f>
        <v>0</v>
      </c>
    </row>
    <row r="10627" spans="1:7" ht="24" customHeight="1" x14ac:dyDescent="0.2">
      <c r="A10627" s="287"/>
      <c r="C10627" s="107" t="s">
        <v>605</v>
      </c>
      <c r="D10627" s="97"/>
      <c r="E10627" s="98"/>
      <c r="G10627" s="289"/>
    </row>
    <row r="10628" spans="1:7" s="229" customFormat="1" ht="24" customHeight="1" x14ac:dyDescent="0.2">
      <c r="A10628" s="224" t="str">
        <f t="shared" ref="A10628:A10635" si="3186">IFERROR(VLOOKUP(C10628,Tabla_Insumos,4,FALSE),"")</f>
        <v/>
      </c>
      <c r="B10628" s="222">
        <f t="shared" ref="B10628:B10635" si="3187">IFERROR(VLOOKUP(A10628,Tabla_Indices,5,FALSE),"")</f>
        <v>0</v>
      </c>
      <c r="C10628" s="223"/>
      <c r="D10628" s="224" t="str">
        <f t="shared" ref="D10628:D10635" si="3188">IFERROR(VLOOKUP(C10628,Tabla_Insumos,2,FALSE),"")</f>
        <v/>
      </c>
      <c r="E10628" s="225"/>
      <c r="F10628" s="228">
        <f t="shared" ref="F10628:F10635" si="3189">IFERROR(VLOOKUP(C10628,Tabla_Insumos,3,FALSE),0)</f>
        <v>0</v>
      </c>
      <c r="G10628" s="286">
        <f>ROUND(E10628*F10628,2)</f>
        <v>0</v>
      </c>
    </row>
    <row r="10629" spans="1:7" s="229" customFormat="1" ht="24" customHeight="1" x14ac:dyDescent="0.2">
      <c r="A10629" s="224" t="str">
        <f t="shared" si="3186"/>
        <v/>
      </c>
      <c r="B10629" s="222">
        <f t="shared" si="3187"/>
        <v>0</v>
      </c>
      <c r="C10629" s="223"/>
      <c r="D10629" s="224" t="str">
        <f t="shared" si="3188"/>
        <v/>
      </c>
      <c r="E10629" s="225"/>
      <c r="F10629" s="228">
        <f t="shared" si="3189"/>
        <v>0</v>
      </c>
      <c r="G10629" s="286">
        <f>ROUND(E10629*F10629,2)</f>
        <v>0</v>
      </c>
    </row>
    <row r="10630" spans="1:7" s="229" customFormat="1" ht="24" customHeight="1" x14ac:dyDescent="0.2">
      <c r="A10630" s="224" t="str">
        <f t="shared" si="3186"/>
        <v/>
      </c>
      <c r="B10630" s="222">
        <f t="shared" si="3187"/>
        <v>0</v>
      </c>
      <c r="C10630" s="223"/>
      <c r="D10630" s="224" t="str">
        <f t="shared" si="3188"/>
        <v/>
      </c>
      <c r="E10630" s="225"/>
      <c r="F10630" s="228">
        <f t="shared" si="3189"/>
        <v>0</v>
      </c>
      <c r="G10630" s="286">
        <f t="shared" ref="G10630:G10635" si="3190">ROUND(E10630*F10630,2)</f>
        <v>0</v>
      </c>
    </row>
    <row r="10631" spans="1:7" s="229" customFormat="1" ht="24" customHeight="1" x14ac:dyDescent="0.2">
      <c r="A10631" s="224" t="str">
        <f t="shared" si="3186"/>
        <v/>
      </c>
      <c r="B10631" s="222">
        <f t="shared" si="3187"/>
        <v>0</v>
      </c>
      <c r="C10631" s="223"/>
      <c r="D10631" s="224" t="str">
        <f t="shared" si="3188"/>
        <v/>
      </c>
      <c r="E10631" s="225"/>
      <c r="F10631" s="228">
        <f t="shared" si="3189"/>
        <v>0</v>
      </c>
      <c r="G10631" s="286">
        <f t="shared" si="3190"/>
        <v>0</v>
      </c>
    </row>
    <row r="10632" spans="1:7" s="229" customFormat="1" ht="24" customHeight="1" x14ac:dyDescent="0.2">
      <c r="A10632" s="224" t="str">
        <f t="shared" si="3186"/>
        <v/>
      </c>
      <c r="B10632" s="222">
        <f t="shared" si="3187"/>
        <v>0</v>
      </c>
      <c r="C10632" s="223"/>
      <c r="D10632" s="224" t="str">
        <f t="shared" si="3188"/>
        <v/>
      </c>
      <c r="E10632" s="225"/>
      <c r="F10632" s="226">
        <f t="shared" si="3189"/>
        <v>0</v>
      </c>
      <c r="G10632" s="286">
        <f t="shared" si="3190"/>
        <v>0</v>
      </c>
    </row>
    <row r="10633" spans="1:7" s="229" customFormat="1" ht="24" customHeight="1" x14ac:dyDescent="0.2">
      <c r="A10633" s="224" t="str">
        <f t="shared" si="3186"/>
        <v/>
      </c>
      <c r="B10633" s="222">
        <f t="shared" si="3187"/>
        <v>0</v>
      </c>
      <c r="C10633" s="223"/>
      <c r="D10633" s="224" t="str">
        <f t="shared" si="3188"/>
        <v/>
      </c>
      <c r="E10633" s="225"/>
      <c r="F10633" s="226">
        <f t="shared" si="3189"/>
        <v>0</v>
      </c>
      <c r="G10633" s="286">
        <f t="shared" si="3190"/>
        <v>0</v>
      </c>
    </row>
    <row r="10634" spans="1:7" s="229" customFormat="1" ht="24" customHeight="1" x14ac:dyDescent="0.2">
      <c r="A10634" s="224" t="str">
        <f t="shared" si="3186"/>
        <v/>
      </c>
      <c r="B10634" s="222">
        <f t="shared" si="3187"/>
        <v>0</v>
      </c>
      <c r="C10634" s="223"/>
      <c r="D10634" s="224" t="str">
        <f t="shared" si="3188"/>
        <v/>
      </c>
      <c r="E10634" s="225"/>
      <c r="F10634" s="226">
        <f t="shared" si="3189"/>
        <v>0</v>
      </c>
      <c r="G10634" s="286">
        <f t="shared" si="3190"/>
        <v>0</v>
      </c>
    </row>
    <row r="10635" spans="1:7" s="229" customFormat="1" ht="24" customHeight="1" x14ac:dyDescent="0.2">
      <c r="A10635" s="224" t="str">
        <f t="shared" si="3186"/>
        <v/>
      </c>
      <c r="B10635" s="222">
        <f t="shared" si="3187"/>
        <v>0</v>
      </c>
      <c r="C10635" s="223"/>
      <c r="D10635" s="224" t="str">
        <f t="shared" si="3188"/>
        <v/>
      </c>
      <c r="E10635" s="225"/>
      <c r="F10635" s="226">
        <f t="shared" si="3189"/>
        <v>0</v>
      </c>
      <c r="G10635" s="286">
        <f t="shared" si="3190"/>
        <v>0</v>
      </c>
    </row>
    <row r="10636" spans="1:7" ht="24" customHeight="1" x14ac:dyDescent="0.2">
      <c r="A10636" s="287"/>
      <c r="D10636" s="97"/>
      <c r="E10636" s="98"/>
      <c r="F10636" s="273" t="s">
        <v>32</v>
      </c>
      <c r="G10636" s="288">
        <f>SUBTOTAL(9,G10628:G10635)</f>
        <v>0</v>
      </c>
    </row>
    <row r="10637" spans="1:7" ht="24" customHeight="1" x14ac:dyDescent="0.2">
      <c r="A10637" s="287"/>
      <c r="C10637" s="107" t="s">
        <v>606</v>
      </c>
      <c r="D10637" s="97"/>
      <c r="E10637" s="98"/>
      <c r="G10637" s="289"/>
    </row>
    <row r="10638" spans="1:7" s="229" customFormat="1" ht="24" customHeight="1" x14ac:dyDescent="0.2">
      <c r="A10638" s="224" t="str">
        <f t="shared" ref="A10638:A10646" si="3191">IFERROR(VLOOKUP(C10638,Tabla_Insumos,4,FALSE),"")</f>
        <v/>
      </c>
      <c r="B10638" s="222" t="str">
        <f t="shared" ref="B10638:B10646" si="3192">IFERROR(VLOOKUP(C10638,Tabla_Insumos,5,FALSE),"")</f>
        <v/>
      </c>
      <c r="C10638" s="223"/>
      <c r="D10638" s="224" t="str">
        <f t="shared" ref="D10638:D10646" si="3193">IFERROR(VLOOKUP(C10638,Tabla_Insumos,2,FALSE),"")</f>
        <v/>
      </c>
      <c r="E10638" s="225"/>
      <c r="F10638" s="226">
        <f t="shared" ref="F10638:F10646" si="3194">IFERROR(VLOOKUP(C10638,Tabla_Insumos,3,FALSE),0)</f>
        <v>0</v>
      </c>
      <c r="G10638" s="286">
        <f t="shared" ref="G10638:G10646" si="3195">ROUND(E10638*F10638,2)</f>
        <v>0</v>
      </c>
    </row>
    <row r="10639" spans="1:7" s="229" customFormat="1" ht="24" customHeight="1" x14ac:dyDescent="0.2">
      <c r="A10639" s="224" t="str">
        <f t="shared" si="3191"/>
        <v/>
      </c>
      <c r="B10639" s="222" t="str">
        <f t="shared" si="3192"/>
        <v/>
      </c>
      <c r="C10639" s="223"/>
      <c r="D10639" s="224" t="str">
        <f t="shared" si="3193"/>
        <v/>
      </c>
      <c r="E10639" s="225"/>
      <c r="F10639" s="226">
        <f t="shared" si="3194"/>
        <v>0</v>
      </c>
      <c r="G10639" s="286">
        <f t="shared" si="3195"/>
        <v>0</v>
      </c>
    </row>
    <row r="10640" spans="1:7" s="229" customFormat="1" ht="24" customHeight="1" x14ac:dyDescent="0.2">
      <c r="A10640" s="224" t="str">
        <f t="shared" si="3191"/>
        <v/>
      </c>
      <c r="B10640" s="222" t="str">
        <f t="shared" si="3192"/>
        <v/>
      </c>
      <c r="C10640" s="223"/>
      <c r="D10640" s="224" t="str">
        <f t="shared" si="3193"/>
        <v/>
      </c>
      <c r="E10640" s="225"/>
      <c r="F10640" s="226">
        <f t="shared" si="3194"/>
        <v>0</v>
      </c>
      <c r="G10640" s="286">
        <f t="shared" si="3195"/>
        <v>0</v>
      </c>
    </row>
    <row r="10641" spans="1:7" s="229" customFormat="1" ht="24" customHeight="1" x14ac:dyDescent="0.2">
      <c r="A10641" s="224" t="str">
        <f t="shared" si="3191"/>
        <v/>
      </c>
      <c r="B10641" s="222" t="str">
        <f t="shared" si="3192"/>
        <v/>
      </c>
      <c r="C10641" s="223"/>
      <c r="D10641" s="224" t="str">
        <f t="shared" si="3193"/>
        <v/>
      </c>
      <c r="E10641" s="225"/>
      <c r="F10641" s="226">
        <f t="shared" si="3194"/>
        <v>0</v>
      </c>
      <c r="G10641" s="286">
        <f t="shared" si="3195"/>
        <v>0</v>
      </c>
    </row>
    <row r="10642" spans="1:7" s="229" customFormat="1" ht="24" customHeight="1" x14ac:dyDescent="0.2">
      <c r="A10642" s="224" t="str">
        <f t="shared" si="3191"/>
        <v/>
      </c>
      <c r="B10642" s="222" t="str">
        <f t="shared" si="3192"/>
        <v/>
      </c>
      <c r="C10642" s="223"/>
      <c r="D10642" s="224" t="str">
        <f t="shared" si="3193"/>
        <v/>
      </c>
      <c r="E10642" s="225"/>
      <c r="F10642" s="226">
        <f t="shared" si="3194"/>
        <v>0</v>
      </c>
      <c r="G10642" s="286">
        <f t="shared" si="3195"/>
        <v>0</v>
      </c>
    </row>
    <row r="10643" spans="1:7" s="229" customFormat="1" ht="24" customHeight="1" x14ac:dyDescent="0.2">
      <c r="A10643" s="224" t="str">
        <f t="shared" si="3191"/>
        <v/>
      </c>
      <c r="B10643" s="222" t="str">
        <f t="shared" si="3192"/>
        <v/>
      </c>
      <c r="C10643" s="223"/>
      <c r="D10643" s="224" t="str">
        <f t="shared" si="3193"/>
        <v/>
      </c>
      <c r="E10643" s="225"/>
      <c r="F10643" s="226">
        <f t="shared" si="3194"/>
        <v>0</v>
      </c>
      <c r="G10643" s="286">
        <f t="shared" si="3195"/>
        <v>0</v>
      </c>
    </row>
    <row r="10644" spans="1:7" s="229" customFormat="1" ht="24" customHeight="1" x14ac:dyDescent="0.2">
      <c r="A10644" s="224" t="str">
        <f t="shared" si="3191"/>
        <v/>
      </c>
      <c r="B10644" s="222" t="str">
        <f t="shared" si="3192"/>
        <v/>
      </c>
      <c r="C10644" s="223"/>
      <c r="D10644" s="224" t="str">
        <f t="shared" si="3193"/>
        <v/>
      </c>
      <c r="E10644" s="225"/>
      <c r="F10644" s="226">
        <f t="shared" si="3194"/>
        <v>0</v>
      </c>
      <c r="G10644" s="286">
        <f t="shared" si="3195"/>
        <v>0</v>
      </c>
    </row>
    <row r="10645" spans="1:7" s="229" customFormat="1" ht="24" customHeight="1" x14ac:dyDescent="0.2">
      <c r="A10645" s="224" t="str">
        <f t="shared" si="3191"/>
        <v/>
      </c>
      <c r="B10645" s="222" t="str">
        <f t="shared" si="3192"/>
        <v/>
      </c>
      <c r="C10645" s="223"/>
      <c r="D10645" s="224" t="str">
        <f t="shared" si="3193"/>
        <v/>
      </c>
      <c r="E10645" s="225"/>
      <c r="F10645" s="226">
        <f t="shared" si="3194"/>
        <v>0</v>
      </c>
      <c r="G10645" s="286">
        <f t="shared" si="3195"/>
        <v>0</v>
      </c>
    </row>
    <row r="10646" spans="1:7" s="229" customFormat="1" ht="24" customHeight="1" x14ac:dyDescent="0.2">
      <c r="A10646" s="224" t="str">
        <f t="shared" si="3191"/>
        <v/>
      </c>
      <c r="B10646" s="222" t="str">
        <f t="shared" si="3192"/>
        <v/>
      </c>
      <c r="C10646" s="223"/>
      <c r="D10646" s="224" t="str">
        <f t="shared" si="3193"/>
        <v/>
      </c>
      <c r="E10646" s="225"/>
      <c r="F10646" s="226">
        <f t="shared" si="3194"/>
        <v>0</v>
      </c>
      <c r="G10646" s="286">
        <f t="shared" si="3195"/>
        <v>0</v>
      </c>
    </row>
    <row r="10647" spans="1:7" ht="24" customHeight="1" x14ac:dyDescent="0.2">
      <c r="A10647" s="290"/>
      <c r="B10647" s="97"/>
      <c r="D10647" s="97"/>
      <c r="E10647" s="98"/>
      <c r="F10647" s="273" t="s">
        <v>33</v>
      </c>
      <c r="G10647" s="288">
        <f>SUBTOTAL(9,G10638:G10646)</f>
        <v>0</v>
      </c>
    </row>
    <row r="10648" spans="1:7" ht="24" customHeight="1" x14ac:dyDescent="0.2">
      <c r="A10648" s="291"/>
      <c r="B10648" s="97"/>
      <c r="D10648" s="97"/>
      <c r="E10648" s="98"/>
      <c r="G10648" s="289"/>
    </row>
    <row r="10649" spans="1:7" ht="24" customHeight="1" x14ac:dyDescent="0.2">
      <c r="A10649" s="292" t="str">
        <f>B10607</f>
        <v/>
      </c>
      <c r="B10649" s="293" t="str">
        <f>C10607</f>
        <v/>
      </c>
      <c r="C10649" s="104"/>
      <c r="D10649" s="104" t="s">
        <v>34</v>
      </c>
      <c r="E10649" s="105"/>
      <c r="F10649" s="295" t="s">
        <v>35</v>
      </c>
      <c r="G10649" s="294">
        <f>SUBTOTAL(9,G10612:G10648)</f>
        <v>0</v>
      </c>
    </row>
    <row r="10651" spans="1:7" ht="24" customHeight="1" x14ac:dyDescent="0.2">
      <c r="A10651" s="274" t="s">
        <v>37</v>
      </c>
      <c r="B10651" s="275"/>
      <c r="C10651" s="275"/>
      <c r="D10651" s="275"/>
      <c r="E10651" s="275"/>
      <c r="F10651" s="275"/>
      <c r="G10651" s="276"/>
    </row>
    <row r="10652" spans="1:7" ht="24" customHeight="1" x14ac:dyDescent="0.2">
      <c r="A10652" s="277" t="s">
        <v>602</v>
      </c>
      <c r="B10652" s="93" t="str">
        <f>Comitente</f>
        <v>DIRECCION PROVINCIAL DE ESPACIOS VERDES</v>
      </c>
      <c r="C10652" s="89"/>
      <c r="D10652" s="94"/>
      <c r="E10652" s="94"/>
      <c r="F10652" s="95"/>
      <c r="G10652" s="278"/>
    </row>
    <row r="10653" spans="1:7" ht="24" customHeight="1" x14ac:dyDescent="0.2">
      <c r="A10653" s="277" t="s">
        <v>603</v>
      </c>
      <c r="B10653" s="93">
        <f>Contratista</f>
        <v>0</v>
      </c>
      <c r="C10653" s="90"/>
      <c r="D10653" s="90"/>
      <c r="E10653" s="90"/>
      <c r="F10653" s="96"/>
      <c r="G10653" s="279"/>
    </row>
    <row r="10654" spans="1:7" ht="24" customHeight="1" x14ac:dyDescent="0.2">
      <c r="A10654" s="277" t="s">
        <v>24</v>
      </c>
      <c r="B10654" s="93" t="str">
        <f>Obra</f>
        <v>MANTENIMIENTO DEL ÁREA VERDE Y SISITEMA DE RIEGO DEL 
PARQUE BELGRANO E INFINITO POR DESCUBRIR - RENGLON 3</v>
      </c>
      <c r="C10654" s="90"/>
      <c r="D10654" s="90"/>
      <c r="E10654" s="90"/>
      <c r="F10654" s="96" t="s">
        <v>38</v>
      </c>
      <c r="G10654" s="280">
        <f>Fecha_Base</f>
        <v>44908</v>
      </c>
    </row>
    <row r="10655" spans="1:7" ht="24" customHeight="1" x14ac:dyDescent="0.2">
      <c r="A10655" s="281" t="s">
        <v>601</v>
      </c>
      <c r="B10655" s="91" t="str">
        <f>Ubicación</f>
        <v>CAPITAL</v>
      </c>
      <c r="C10655" s="91"/>
      <c r="D10655" s="97"/>
      <c r="E10655" s="98"/>
      <c r="G10655" s="282"/>
    </row>
    <row r="10656" spans="1:7" ht="24" customHeight="1" x14ac:dyDescent="0.2">
      <c r="A10656" s="281" t="s">
        <v>39</v>
      </c>
      <c r="B10656" s="100" t="str">
        <f>IFERROR(VALUE(LEFT(B10657,FIND(".",B10657)-1)),"")</f>
        <v/>
      </c>
      <c r="C10656" s="92" t="str">
        <f>IFERROR(VLOOKUP(B10656,Tabla_CyP,2,FALSE),"")</f>
        <v/>
      </c>
      <c r="E10656" s="98"/>
      <c r="G10656" s="282"/>
    </row>
    <row r="10657" spans="1:123" ht="24" customHeight="1" x14ac:dyDescent="0.2">
      <c r="A10657" s="281" t="s">
        <v>25</v>
      </c>
      <c r="B10657" s="101" t="str">
        <f>IFERROR(VLOOKUP(COUNTIF($A$1:A10657,"ANALISIS DE PRECIOS"),Tabla_NumeroItem,2,FALSE),"")</f>
        <v/>
      </c>
      <c r="C10657" s="92" t="str">
        <f>IFERROR(VLOOKUP(B10657,Tabla_CyP,2,FALSE),"")</f>
        <v/>
      </c>
      <c r="D10657" s="97"/>
      <c r="E10657" s="98"/>
      <c r="F10657" s="96" t="s">
        <v>26</v>
      </c>
      <c r="G10657" s="283" t="str">
        <f>IFERROR(VLOOKUP(B10657,Tabla_CyP,4,FALSE),"")</f>
        <v/>
      </c>
    </row>
    <row r="10658" spans="1:123" ht="24" customHeight="1" x14ac:dyDescent="0.2">
      <c r="A10658" s="281"/>
      <c r="B10658" s="91"/>
      <c r="D10658" s="97"/>
      <c r="E10658" s="98"/>
      <c r="G10658" s="282"/>
    </row>
    <row r="10659" spans="1:123" ht="24" customHeight="1" x14ac:dyDescent="0.2">
      <c r="A10659" s="331" t="s">
        <v>507</v>
      </c>
      <c r="B10659" s="332"/>
      <c r="C10659" s="333" t="s">
        <v>0</v>
      </c>
      <c r="D10659" s="333" t="s">
        <v>27</v>
      </c>
      <c r="E10659" s="335" t="s">
        <v>28</v>
      </c>
      <c r="F10659" s="337" t="s">
        <v>29</v>
      </c>
      <c r="G10659" s="337" t="s">
        <v>30</v>
      </c>
    </row>
    <row r="10660" spans="1:123" s="97" customFormat="1" ht="24" customHeight="1" x14ac:dyDescent="0.2">
      <c r="A10660" s="102" t="s">
        <v>508</v>
      </c>
      <c r="B10660" s="102" t="s">
        <v>509</v>
      </c>
      <c r="C10660" s="334"/>
      <c r="D10660" s="334"/>
      <c r="E10660" s="336"/>
      <c r="F10660" s="338"/>
      <c r="G10660" s="338"/>
      <c r="H10660" s="230"/>
      <c r="I10660" s="230"/>
      <c r="J10660" s="230"/>
      <c r="K10660" s="230"/>
      <c r="L10660" s="230"/>
      <c r="M10660" s="230"/>
      <c r="N10660" s="230"/>
      <c r="O10660" s="230"/>
      <c r="P10660" s="230"/>
      <c r="Q10660" s="230"/>
      <c r="R10660" s="230"/>
      <c r="S10660" s="230"/>
      <c r="T10660" s="230"/>
      <c r="U10660" s="230"/>
      <c r="V10660" s="230"/>
      <c r="W10660" s="230"/>
      <c r="X10660" s="230"/>
      <c r="Y10660" s="230"/>
      <c r="Z10660" s="230"/>
      <c r="AA10660" s="230"/>
      <c r="AB10660" s="230"/>
      <c r="AC10660" s="230"/>
      <c r="AD10660" s="230"/>
      <c r="AE10660" s="230"/>
      <c r="AF10660" s="230"/>
      <c r="AG10660" s="230"/>
      <c r="AH10660" s="230"/>
      <c r="AI10660" s="230"/>
      <c r="AJ10660" s="230"/>
      <c r="AK10660" s="230"/>
      <c r="AL10660" s="230"/>
      <c r="AM10660" s="230"/>
      <c r="AN10660" s="230"/>
      <c r="AO10660" s="230"/>
      <c r="AP10660" s="230"/>
      <c r="AQ10660" s="230"/>
      <c r="AR10660" s="230"/>
      <c r="AS10660" s="230"/>
      <c r="AT10660" s="230"/>
      <c r="AU10660" s="230"/>
      <c r="AV10660" s="230"/>
      <c r="AW10660" s="230"/>
      <c r="AX10660" s="230"/>
      <c r="AY10660" s="230"/>
      <c r="AZ10660" s="230"/>
      <c r="BA10660" s="230"/>
      <c r="BB10660" s="230"/>
      <c r="BC10660" s="230"/>
      <c r="BD10660" s="230"/>
      <c r="BE10660" s="230"/>
      <c r="BF10660" s="230"/>
      <c r="BG10660" s="230"/>
      <c r="BH10660" s="230"/>
      <c r="BI10660" s="230"/>
      <c r="BJ10660" s="230"/>
      <c r="BK10660" s="230"/>
      <c r="BL10660" s="230"/>
      <c r="BM10660" s="230"/>
      <c r="BN10660" s="230"/>
      <c r="BO10660" s="230"/>
      <c r="BP10660" s="230"/>
      <c r="BQ10660" s="230"/>
      <c r="BR10660" s="230"/>
      <c r="BS10660" s="230"/>
      <c r="BT10660" s="230"/>
      <c r="BU10660" s="230"/>
      <c r="BV10660" s="230"/>
      <c r="BW10660" s="230"/>
      <c r="BX10660" s="230"/>
      <c r="BY10660" s="230"/>
      <c r="BZ10660" s="230"/>
      <c r="CA10660" s="230"/>
      <c r="CB10660" s="230"/>
      <c r="CC10660" s="230"/>
      <c r="CD10660" s="230"/>
      <c r="CE10660" s="230"/>
      <c r="CF10660" s="230"/>
      <c r="CG10660" s="230"/>
      <c r="CH10660" s="230"/>
      <c r="CI10660" s="230"/>
      <c r="CJ10660" s="230"/>
      <c r="CK10660" s="230"/>
      <c r="CL10660" s="230"/>
      <c r="CM10660" s="230"/>
      <c r="CN10660" s="230"/>
      <c r="CO10660" s="230"/>
      <c r="CP10660" s="230"/>
      <c r="CQ10660" s="230"/>
      <c r="CR10660" s="230"/>
      <c r="CS10660" s="230"/>
      <c r="CT10660" s="230"/>
      <c r="CU10660" s="230"/>
      <c r="CV10660" s="230"/>
      <c r="CW10660" s="230"/>
      <c r="CX10660" s="230"/>
      <c r="CY10660" s="230"/>
      <c r="CZ10660" s="230"/>
      <c r="DA10660" s="230"/>
      <c r="DB10660" s="230"/>
      <c r="DC10660" s="230"/>
      <c r="DD10660" s="230"/>
      <c r="DE10660" s="230"/>
      <c r="DF10660" s="230"/>
      <c r="DG10660" s="230"/>
      <c r="DH10660" s="230"/>
      <c r="DI10660" s="230"/>
      <c r="DJ10660" s="230"/>
      <c r="DK10660" s="230"/>
      <c r="DL10660" s="230"/>
      <c r="DM10660" s="230"/>
      <c r="DN10660" s="230"/>
      <c r="DO10660" s="230"/>
      <c r="DP10660" s="230"/>
      <c r="DQ10660" s="230"/>
      <c r="DR10660" s="230"/>
      <c r="DS10660" s="230"/>
    </row>
    <row r="10661" spans="1:123" ht="24" customHeight="1" x14ac:dyDescent="0.2">
      <c r="A10661" s="284"/>
      <c r="B10661" s="103"/>
      <c r="C10661" s="143" t="s">
        <v>604</v>
      </c>
      <c r="D10661" s="104"/>
      <c r="E10661" s="105"/>
      <c r="F10661" s="106"/>
      <c r="G10661" s="285"/>
    </row>
    <row r="10662" spans="1:123" s="229" customFormat="1" ht="24" customHeight="1" x14ac:dyDescent="0.2">
      <c r="A10662" s="224" t="str">
        <f t="shared" ref="A10662:A10675" si="3196">IFERROR(VLOOKUP(C10662,Tabla_Insumos,4,FALSE),"")</f>
        <v/>
      </c>
      <c r="B10662" s="222" t="str">
        <f>IFERROR(VLOOKUP(C10662,Tabla_Insumos,5,FALSE),"")</f>
        <v/>
      </c>
      <c r="C10662" s="223"/>
      <c r="D10662" s="224" t="str">
        <f t="shared" ref="D10662:D10675" si="3197">IFERROR(VLOOKUP(C10662,Tabla_Insumos,2,FALSE),"")</f>
        <v/>
      </c>
      <c r="E10662" s="225"/>
      <c r="F10662" s="226">
        <f t="shared" ref="F10662:F10675" si="3198">IFERROR(VLOOKUP(C10662,Tabla_Insumos,3,FALSE),0)</f>
        <v>0</v>
      </c>
      <c r="G10662" s="286">
        <f>ROUND(E10662*F10662,2)</f>
        <v>0</v>
      </c>
    </row>
    <row r="10663" spans="1:123" s="229" customFormat="1" ht="24" customHeight="1" x14ac:dyDescent="0.2">
      <c r="A10663" s="224" t="str">
        <f t="shared" si="3196"/>
        <v/>
      </c>
      <c r="B10663" s="222" t="str">
        <f t="shared" ref="B10663:B10675" si="3199">IFERROR(VLOOKUP(C10663,Tabla_Insumos,5,FALSE),"")</f>
        <v/>
      </c>
      <c r="C10663" s="223"/>
      <c r="D10663" s="224" t="str">
        <f t="shared" si="3197"/>
        <v/>
      </c>
      <c r="E10663" s="225"/>
      <c r="F10663" s="226">
        <f t="shared" si="3198"/>
        <v>0</v>
      </c>
      <c r="G10663" s="286">
        <f t="shared" ref="G10663:G10675" si="3200">ROUND(E10663*F10663,2)</f>
        <v>0</v>
      </c>
    </row>
    <row r="10664" spans="1:123" s="229" customFormat="1" ht="24" customHeight="1" x14ac:dyDescent="0.2">
      <c r="A10664" s="224" t="str">
        <f t="shared" si="3196"/>
        <v/>
      </c>
      <c r="B10664" s="222" t="str">
        <f t="shared" si="3199"/>
        <v/>
      </c>
      <c r="C10664" s="223"/>
      <c r="D10664" s="224" t="str">
        <f t="shared" si="3197"/>
        <v/>
      </c>
      <c r="E10664" s="225"/>
      <c r="F10664" s="226">
        <f t="shared" si="3198"/>
        <v>0</v>
      </c>
      <c r="G10664" s="286">
        <f t="shared" si="3200"/>
        <v>0</v>
      </c>
    </row>
    <row r="10665" spans="1:123" s="229" customFormat="1" ht="24" customHeight="1" x14ac:dyDescent="0.2">
      <c r="A10665" s="224" t="str">
        <f t="shared" si="3196"/>
        <v/>
      </c>
      <c r="B10665" s="222" t="str">
        <f t="shared" si="3199"/>
        <v/>
      </c>
      <c r="C10665" s="223"/>
      <c r="D10665" s="224" t="str">
        <f t="shared" si="3197"/>
        <v/>
      </c>
      <c r="E10665" s="225"/>
      <c r="F10665" s="226">
        <f t="shared" si="3198"/>
        <v>0</v>
      </c>
      <c r="G10665" s="286">
        <f t="shared" si="3200"/>
        <v>0</v>
      </c>
    </row>
    <row r="10666" spans="1:123" s="229" customFormat="1" ht="24" customHeight="1" x14ac:dyDescent="0.2">
      <c r="A10666" s="224" t="str">
        <f t="shared" si="3196"/>
        <v/>
      </c>
      <c r="B10666" s="222" t="str">
        <f t="shared" si="3199"/>
        <v/>
      </c>
      <c r="C10666" s="223"/>
      <c r="D10666" s="224" t="str">
        <f t="shared" si="3197"/>
        <v/>
      </c>
      <c r="E10666" s="225"/>
      <c r="F10666" s="226">
        <f t="shared" si="3198"/>
        <v>0</v>
      </c>
      <c r="G10666" s="286">
        <f t="shared" si="3200"/>
        <v>0</v>
      </c>
    </row>
    <row r="10667" spans="1:123" s="229" customFormat="1" ht="24" customHeight="1" x14ac:dyDescent="0.2">
      <c r="A10667" s="224" t="str">
        <f t="shared" si="3196"/>
        <v/>
      </c>
      <c r="B10667" s="222" t="str">
        <f t="shared" si="3199"/>
        <v/>
      </c>
      <c r="C10667" s="223"/>
      <c r="D10667" s="224" t="str">
        <f t="shared" si="3197"/>
        <v/>
      </c>
      <c r="E10667" s="225"/>
      <c r="F10667" s="226">
        <f t="shared" si="3198"/>
        <v>0</v>
      </c>
      <c r="G10667" s="286">
        <f t="shared" si="3200"/>
        <v>0</v>
      </c>
    </row>
    <row r="10668" spans="1:123" s="229" customFormat="1" ht="24" customHeight="1" x14ac:dyDescent="0.2">
      <c r="A10668" s="224" t="str">
        <f t="shared" si="3196"/>
        <v/>
      </c>
      <c r="B10668" s="222" t="str">
        <f t="shared" si="3199"/>
        <v/>
      </c>
      <c r="C10668" s="223"/>
      <c r="D10668" s="224" t="str">
        <f t="shared" si="3197"/>
        <v/>
      </c>
      <c r="E10668" s="225"/>
      <c r="F10668" s="226">
        <f t="shared" si="3198"/>
        <v>0</v>
      </c>
      <c r="G10668" s="286">
        <f t="shared" si="3200"/>
        <v>0</v>
      </c>
    </row>
    <row r="10669" spans="1:123" s="229" customFormat="1" ht="24" customHeight="1" x14ac:dyDescent="0.2">
      <c r="A10669" s="224" t="str">
        <f t="shared" si="3196"/>
        <v/>
      </c>
      <c r="B10669" s="222" t="str">
        <f t="shared" si="3199"/>
        <v/>
      </c>
      <c r="C10669" s="223"/>
      <c r="D10669" s="224" t="str">
        <f t="shared" si="3197"/>
        <v/>
      </c>
      <c r="E10669" s="225"/>
      <c r="F10669" s="226">
        <f t="shared" si="3198"/>
        <v>0</v>
      </c>
      <c r="G10669" s="286">
        <f t="shared" si="3200"/>
        <v>0</v>
      </c>
    </row>
    <row r="10670" spans="1:123" s="229" customFormat="1" ht="24" customHeight="1" x14ac:dyDescent="0.2">
      <c r="A10670" s="224" t="str">
        <f t="shared" si="3196"/>
        <v/>
      </c>
      <c r="B10670" s="222" t="str">
        <f t="shared" si="3199"/>
        <v/>
      </c>
      <c r="C10670" s="223"/>
      <c r="D10670" s="224" t="str">
        <f t="shared" si="3197"/>
        <v/>
      </c>
      <c r="E10670" s="225"/>
      <c r="F10670" s="226">
        <f t="shared" si="3198"/>
        <v>0</v>
      </c>
      <c r="G10670" s="286">
        <f t="shared" si="3200"/>
        <v>0</v>
      </c>
    </row>
    <row r="10671" spans="1:123" s="229" customFormat="1" ht="24" customHeight="1" x14ac:dyDescent="0.2">
      <c r="A10671" s="224" t="str">
        <f t="shared" si="3196"/>
        <v/>
      </c>
      <c r="B10671" s="222" t="str">
        <f t="shared" si="3199"/>
        <v/>
      </c>
      <c r="C10671" s="223"/>
      <c r="D10671" s="224" t="str">
        <f t="shared" si="3197"/>
        <v/>
      </c>
      <c r="E10671" s="225"/>
      <c r="F10671" s="226">
        <f t="shared" si="3198"/>
        <v>0</v>
      </c>
      <c r="G10671" s="286">
        <f t="shared" si="3200"/>
        <v>0</v>
      </c>
    </row>
    <row r="10672" spans="1:123" s="229" customFormat="1" ht="24" customHeight="1" x14ac:dyDescent="0.2">
      <c r="A10672" s="224" t="str">
        <f t="shared" si="3196"/>
        <v/>
      </c>
      <c r="B10672" s="222" t="str">
        <f t="shared" si="3199"/>
        <v/>
      </c>
      <c r="C10672" s="223"/>
      <c r="D10672" s="224" t="str">
        <f t="shared" si="3197"/>
        <v/>
      </c>
      <c r="E10672" s="225"/>
      <c r="F10672" s="226">
        <f t="shared" si="3198"/>
        <v>0</v>
      </c>
      <c r="G10672" s="286">
        <f t="shared" si="3200"/>
        <v>0</v>
      </c>
    </row>
    <row r="10673" spans="1:7" s="229" customFormat="1" ht="24" customHeight="1" x14ac:dyDescent="0.2">
      <c r="A10673" s="224" t="str">
        <f t="shared" si="3196"/>
        <v/>
      </c>
      <c r="B10673" s="222" t="str">
        <f t="shared" si="3199"/>
        <v/>
      </c>
      <c r="C10673" s="223"/>
      <c r="D10673" s="224" t="str">
        <f t="shared" si="3197"/>
        <v/>
      </c>
      <c r="E10673" s="225"/>
      <c r="F10673" s="226">
        <f t="shared" si="3198"/>
        <v>0</v>
      </c>
      <c r="G10673" s="286">
        <f t="shared" si="3200"/>
        <v>0</v>
      </c>
    </row>
    <row r="10674" spans="1:7" s="229" customFormat="1" ht="24" customHeight="1" x14ac:dyDescent="0.2">
      <c r="A10674" s="224" t="str">
        <f t="shared" si="3196"/>
        <v/>
      </c>
      <c r="B10674" s="222" t="str">
        <f t="shared" si="3199"/>
        <v/>
      </c>
      <c r="C10674" s="223"/>
      <c r="D10674" s="224" t="str">
        <f t="shared" si="3197"/>
        <v/>
      </c>
      <c r="E10674" s="225"/>
      <c r="F10674" s="226">
        <f t="shared" si="3198"/>
        <v>0</v>
      </c>
      <c r="G10674" s="286">
        <f t="shared" si="3200"/>
        <v>0</v>
      </c>
    </row>
    <row r="10675" spans="1:7" s="229" customFormat="1" ht="24" customHeight="1" x14ac:dyDescent="0.2">
      <c r="A10675" s="224" t="str">
        <f t="shared" si="3196"/>
        <v/>
      </c>
      <c r="B10675" s="222" t="str">
        <f t="shared" si="3199"/>
        <v/>
      </c>
      <c r="C10675" s="223"/>
      <c r="D10675" s="224" t="str">
        <f t="shared" si="3197"/>
        <v/>
      </c>
      <c r="E10675" s="225"/>
      <c r="F10675" s="227">
        <f t="shared" si="3198"/>
        <v>0</v>
      </c>
      <c r="G10675" s="286">
        <f t="shared" si="3200"/>
        <v>0</v>
      </c>
    </row>
    <row r="10676" spans="1:7" ht="24" customHeight="1" x14ac:dyDescent="0.2">
      <c r="A10676" s="287"/>
      <c r="D10676" s="97"/>
      <c r="E10676" s="98"/>
      <c r="F10676" s="273" t="s">
        <v>31</v>
      </c>
      <c r="G10676" s="288">
        <f>SUBTOTAL(9,G10662:G10675)</f>
        <v>0</v>
      </c>
    </row>
    <row r="10677" spans="1:7" ht="24" customHeight="1" x14ac:dyDescent="0.2">
      <c r="A10677" s="287"/>
      <c r="C10677" s="107" t="s">
        <v>605</v>
      </c>
      <c r="D10677" s="97"/>
      <c r="E10677" s="98"/>
      <c r="G10677" s="289"/>
    </row>
    <row r="10678" spans="1:7" s="229" customFormat="1" ht="24" customHeight="1" x14ac:dyDescent="0.2">
      <c r="A10678" s="224" t="str">
        <f t="shared" ref="A10678:A10685" si="3201">IFERROR(VLOOKUP(C10678,Tabla_Insumos,4,FALSE),"")</f>
        <v/>
      </c>
      <c r="B10678" s="222">
        <f t="shared" ref="B10678:B10685" si="3202">IFERROR(VLOOKUP(A10678,Tabla_Indices,5,FALSE),"")</f>
        <v>0</v>
      </c>
      <c r="C10678" s="223"/>
      <c r="D10678" s="224" t="str">
        <f t="shared" ref="D10678:D10685" si="3203">IFERROR(VLOOKUP(C10678,Tabla_Insumos,2,FALSE),"")</f>
        <v/>
      </c>
      <c r="E10678" s="225"/>
      <c r="F10678" s="228">
        <f t="shared" ref="F10678:F10685" si="3204">IFERROR(VLOOKUP(C10678,Tabla_Insumos,3,FALSE),0)</f>
        <v>0</v>
      </c>
      <c r="G10678" s="286">
        <f>ROUND(E10678*F10678,2)</f>
        <v>0</v>
      </c>
    </row>
    <row r="10679" spans="1:7" s="229" customFormat="1" ht="24" customHeight="1" x14ac:dyDescent="0.2">
      <c r="A10679" s="224" t="str">
        <f t="shared" si="3201"/>
        <v/>
      </c>
      <c r="B10679" s="222">
        <f t="shared" si="3202"/>
        <v>0</v>
      </c>
      <c r="C10679" s="223"/>
      <c r="D10679" s="224" t="str">
        <f t="shared" si="3203"/>
        <v/>
      </c>
      <c r="E10679" s="225"/>
      <c r="F10679" s="228">
        <f t="shared" si="3204"/>
        <v>0</v>
      </c>
      <c r="G10679" s="286">
        <f>ROUND(E10679*F10679,2)</f>
        <v>0</v>
      </c>
    </row>
    <row r="10680" spans="1:7" s="229" customFormat="1" ht="24" customHeight="1" x14ac:dyDescent="0.2">
      <c r="A10680" s="224" t="str">
        <f t="shared" si="3201"/>
        <v/>
      </c>
      <c r="B10680" s="222">
        <f t="shared" si="3202"/>
        <v>0</v>
      </c>
      <c r="C10680" s="223"/>
      <c r="D10680" s="224" t="str">
        <f t="shared" si="3203"/>
        <v/>
      </c>
      <c r="E10680" s="225"/>
      <c r="F10680" s="228">
        <f t="shared" si="3204"/>
        <v>0</v>
      </c>
      <c r="G10680" s="286">
        <f t="shared" ref="G10680:G10685" si="3205">ROUND(E10680*F10680,2)</f>
        <v>0</v>
      </c>
    </row>
    <row r="10681" spans="1:7" s="229" customFormat="1" ht="24" customHeight="1" x14ac:dyDescent="0.2">
      <c r="A10681" s="224" t="str">
        <f t="shared" si="3201"/>
        <v/>
      </c>
      <c r="B10681" s="222">
        <f t="shared" si="3202"/>
        <v>0</v>
      </c>
      <c r="C10681" s="223"/>
      <c r="D10681" s="224" t="str">
        <f t="shared" si="3203"/>
        <v/>
      </c>
      <c r="E10681" s="225"/>
      <c r="F10681" s="228">
        <f t="shared" si="3204"/>
        <v>0</v>
      </c>
      <c r="G10681" s="286">
        <f t="shared" si="3205"/>
        <v>0</v>
      </c>
    </row>
    <row r="10682" spans="1:7" s="229" customFormat="1" ht="24" customHeight="1" x14ac:dyDescent="0.2">
      <c r="A10682" s="224" t="str">
        <f t="shared" si="3201"/>
        <v/>
      </c>
      <c r="B10682" s="222">
        <f t="shared" si="3202"/>
        <v>0</v>
      </c>
      <c r="C10682" s="223"/>
      <c r="D10682" s="224" t="str">
        <f t="shared" si="3203"/>
        <v/>
      </c>
      <c r="E10682" s="225"/>
      <c r="F10682" s="226">
        <f t="shared" si="3204"/>
        <v>0</v>
      </c>
      <c r="G10682" s="286">
        <f t="shared" si="3205"/>
        <v>0</v>
      </c>
    </row>
    <row r="10683" spans="1:7" s="229" customFormat="1" ht="24" customHeight="1" x14ac:dyDescent="0.2">
      <c r="A10683" s="224" t="str">
        <f t="shared" si="3201"/>
        <v/>
      </c>
      <c r="B10683" s="222">
        <f t="shared" si="3202"/>
        <v>0</v>
      </c>
      <c r="C10683" s="223"/>
      <c r="D10683" s="224" t="str">
        <f t="shared" si="3203"/>
        <v/>
      </c>
      <c r="E10683" s="225"/>
      <c r="F10683" s="226">
        <f t="shared" si="3204"/>
        <v>0</v>
      </c>
      <c r="G10683" s="286">
        <f t="shared" si="3205"/>
        <v>0</v>
      </c>
    </row>
    <row r="10684" spans="1:7" s="229" customFormat="1" ht="24" customHeight="1" x14ac:dyDescent="0.2">
      <c r="A10684" s="224" t="str">
        <f t="shared" si="3201"/>
        <v/>
      </c>
      <c r="B10684" s="222">
        <f t="shared" si="3202"/>
        <v>0</v>
      </c>
      <c r="C10684" s="223"/>
      <c r="D10684" s="224" t="str">
        <f t="shared" si="3203"/>
        <v/>
      </c>
      <c r="E10684" s="225"/>
      <c r="F10684" s="226">
        <f t="shared" si="3204"/>
        <v>0</v>
      </c>
      <c r="G10684" s="286">
        <f t="shared" si="3205"/>
        <v>0</v>
      </c>
    </row>
    <row r="10685" spans="1:7" s="229" customFormat="1" ht="24" customHeight="1" x14ac:dyDescent="0.2">
      <c r="A10685" s="224" t="str">
        <f t="shared" si="3201"/>
        <v/>
      </c>
      <c r="B10685" s="222">
        <f t="shared" si="3202"/>
        <v>0</v>
      </c>
      <c r="C10685" s="223"/>
      <c r="D10685" s="224" t="str">
        <f t="shared" si="3203"/>
        <v/>
      </c>
      <c r="E10685" s="225"/>
      <c r="F10685" s="226">
        <f t="shared" si="3204"/>
        <v>0</v>
      </c>
      <c r="G10685" s="286">
        <f t="shared" si="3205"/>
        <v>0</v>
      </c>
    </row>
    <row r="10686" spans="1:7" ht="24" customHeight="1" x14ac:dyDescent="0.2">
      <c r="A10686" s="287"/>
      <c r="D10686" s="97"/>
      <c r="E10686" s="98"/>
      <c r="F10686" s="273" t="s">
        <v>32</v>
      </c>
      <c r="G10686" s="288">
        <f>SUBTOTAL(9,G10678:G10685)</f>
        <v>0</v>
      </c>
    </row>
    <row r="10687" spans="1:7" ht="24" customHeight="1" x14ac:dyDescent="0.2">
      <c r="A10687" s="287"/>
      <c r="C10687" s="107" t="s">
        <v>606</v>
      </c>
      <c r="D10687" s="97"/>
      <c r="E10687" s="98"/>
      <c r="G10687" s="289"/>
    </row>
    <row r="10688" spans="1:7" s="229" customFormat="1" ht="24" customHeight="1" x14ac:dyDescent="0.2">
      <c r="A10688" s="224" t="str">
        <f t="shared" ref="A10688:A10696" si="3206">IFERROR(VLOOKUP(C10688,Tabla_Insumos,4,FALSE),"")</f>
        <v/>
      </c>
      <c r="B10688" s="222" t="str">
        <f t="shared" ref="B10688:B10696" si="3207">IFERROR(VLOOKUP(C10688,Tabla_Insumos,5,FALSE),"")</f>
        <v/>
      </c>
      <c r="C10688" s="223"/>
      <c r="D10688" s="224" t="str">
        <f t="shared" ref="D10688:D10696" si="3208">IFERROR(VLOOKUP(C10688,Tabla_Insumos,2,FALSE),"")</f>
        <v/>
      </c>
      <c r="E10688" s="225"/>
      <c r="F10688" s="226">
        <f t="shared" ref="F10688:F10696" si="3209">IFERROR(VLOOKUP(C10688,Tabla_Insumos,3,FALSE),0)</f>
        <v>0</v>
      </c>
      <c r="G10688" s="286">
        <f t="shared" ref="G10688:G10696" si="3210">ROUND(E10688*F10688,2)</f>
        <v>0</v>
      </c>
    </row>
    <row r="10689" spans="1:7" s="229" customFormat="1" ht="24" customHeight="1" x14ac:dyDescent="0.2">
      <c r="A10689" s="224" t="str">
        <f t="shared" si="3206"/>
        <v/>
      </c>
      <c r="B10689" s="222" t="str">
        <f t="shared" si="3207"/>
        <v/>
      </c>
      <c r="C10689" s="223"/>
      <c r="D10689" s="224" t="str">
        <f t="shared" si="3208"/>
        <v/>
      </c>
      <c r="E10689" s="225"/>
      <c r="F10689" s="226">
        <f t="shared" si="3209"/>
        <v>0</v>
      </c>
      <c r="G10689" s="286">
        <f t="shared" si="3210"/>
        <v>0</v>
      </c>
    </row>
    <row r="10690" spans="1:7" s="229" customFormat="1" ht="24" customHeight="1" x14ac:dyDescent="0.2">
      <c r="A10690" s="224" t="str">
        <f t="shared" si="3206"/>
        <v/>
      </c>
      <c r="B10690" s="222" t="str">
        <f t="shared" si="3207"/>
        <v/>
      </c>
      <c r="C10690" s="223"/>
      <c r="D10690" s="224" t="str">
        <f t="shared" si="3208"/>
        <v/>
      </c>
      <c r="E10690" s="225"/>
      <c r="F10690" s="226">
        <f t="shared" si="3209"/>
        <v>0</v>
      </c>
      <c r="G10690" s="286">
        <f t="shared" si="3210"/>
        <v>0</v>
      </c>
    </row>
    <row r="10691" spans="1:7" s="229" customFormat="1" ht="24" customHeight="1" x14ac:dyDescent="0.2">
      <c r="A10691" s="224" t="str">
        <f t="shared" si="3206"/>
        <v/>
      </c>
      <c r="B10691" s="222" t="str">
        <f t="shared" si="3207"/>
        <v/>
      </c>
      <c r="C10691" s="223"/>
      <c r="D10691" s="224" t="str">
        <f t="shared" si="3208"/>
        <v/>
      </c>
      <c r="E10691" s="225"/>
      <c r="F10691" s="226">
        <f t="shared" si="3209"/>
        <v>0</v>
      </c>
      <c r="G10691" s="286">
        <f t="shared" si="3210"/>
        <v>0</v>
      </c>
    </row>
    <row r="10692" spans="1:7" s="229" customFormat="1" ht="24" customHeight="1" x14ac:dyDescent="0.2">
      <c r="A10692" s="224" t="str">
        <f t="shared" si="3206"/>
        <v/>
      </c>
      <c r="B10692" s="222" t="str">
        <f t="shared" si="3207"/>
        <v/>
      </c>
      <c r="C10692" s="223"/>
      <c r="D10692" s="224" t="str">
        <f t="shared" si="3208"/>
        <v/>
      </c>
      <c r="E10692" s="225"/>
      <c r="F10692" s="226">
        <f t="shared" si="3209"/>
        <v>0</v>
      </c>
      <c r="G10692" s="286">
        <f t="shared" si="3210"/>
        <v>0</v>
      </c>
    </row>
    <row r="10693" spans="1:7" s="229" customFormat="1" ht="24" customHeight="1" x14ac:dyDescent="0.2">
      <c r="A10693" s="224" t="str">
        <f t="shared" si="3206"/>
        <v/>
      </c>
      <c r="B10693" s="222" t="str">
        <f t="shared" si="3207"/>
        <v/>
      </c>
      <c r="C10693" s="223"/>
      <c r="D10693" s="224" t="str">
        <f t="shared" si="3208"/>
        <v/>
      </c>
      <c r="E10693" s="225"/>
      <c r="F10693" s="226">
        <f t="shared" si="3209"/>
        <v>0</v>
      </c>
      <c r="G10693" s="286">
        <f t="shared" si="3210"/>
        <v>0</v>
      </c>
    </row>
    <row r="10694" spans="1:7" s="229" customFormat="1" ht="24" customHeight="1" x14ac:dyDescent="0.2">
      <c r="A10694" s="224" t="str">
        <f t="shared" si="3206"/>
        <v/>
      </c>
      <c r="B10694" s="222" t="str">
        <f t="shared" si="3207"/>
        <v/>
      </c>
      <c r="C10694" s="223"/>
      <c r="D10694" s="224" t="str">
        <f t="shared" si="3208"/>
        <v/>
      </c>
      <c r="E10694" s="225"/>
      <c r="F10694" s="226">
        <f t="shared" si="3209"/>
        <v>0</v>
      </c>
      <c r="G10694" s="286">
        <f t="shared" si="3210"/>
        <v>0</v>
      </c>
    </row>
    <row r="10695" spans="1:7" s="229" customFormat="1" ht="24" customHeight="1" x14ac:dyDescent="0.2">
      <c r="A10695" s="224" t="str">
        <f t="shared" si="3206"/>
        <v/>
      </c>
      <c r="B10695" s="222" t="str">
        <f t="shared" si="3207"/>
        <v/>
      </c>
      <c r="C10695" s="223"/>
      <c r="D10695" s="224" t="str">
        <f t="shared" si="3208"/>
        <v/>
      </c>
      <c r="E10695" s="225"/>
      <c r="F10695" s="226">
        <f t="shared" si="3209"/>
        <v>0</v>
      </c>
      <c r="G10695" s="286">
        <f t="shared" si="3210"/>
        <v>0</v>
      </c>
    </row>
    <row r="10696" spans="1:7" s="229" customFormat="1" ht="24" customHeight="1" x14ac:dyDescent="0.2">
      <c r="A10696" s="224" t="str">
        <f t="shared" si="3206"/>
        <v/>
      </c>
      <c r="B10696" s="222" t="str">
        <f t="shared" si="3207"/>
        <v/>
      </c>
      <c r="C10696" s="223"/>
      <c r="D10696" s="224" t="str">
        <f t="shared" si="3208"/>
        <v/>
      </c>
      <c r="E10696" s="225"/>
      <c r="F10696" s="226">
        <f t="shared" si="3209"/>
        <v>0</v>
      </c>
      <c r="G10696" s="286">
        <f t="shared" si="3210"/>
        <v>0</v>
      </c>
    </row>
    <row r="10697" spans="1:7" ht="24" customHeight="1" x14ac:dyDescent="0.2">
      <c r="A10697" s="290"/>
      <c r="B10697" s="97"/>
      <c r="D10697" s="97"/>
      <c r="E10697" s="98"/>
      <c r="F10697" s="273" t="s">
        <v>33</v>
      </c>
      <c r="G10697" s="288">
        <f>SUBTOTAL(9,G10688:G10696)</f>
        <v>0</v>
      </c>
    </row>
    <row r="10698" spans="1:7" ht="24" customHeight="1" x14ac:dyDescent="0.2">
      <c r="A10698" s="291"/>
      <c r="B10698" s="97"/>
      <c r="D10698" s="97"/>
      <c r="E10698" s="98"/>
      <c r="G10698" s="289"/>
    </row>
    <row r="10699" spans="1:7" ht="24" customHeight="1" x14ac:dyDescent="0.2">
      <c r="A10699" s="292" t="str">
        <f>B10657</f>
        <v/>
      </c>
      <c r="B10699" s="293" t="str">
        <f>C10657</f>
        <v/>
      </c>
      <c r="C10699" s="104"/>
      <c r="D10699" s="104" t="s">
        <v>34</v>
      </c>
      <c r="E10699" s="105"/>
      <c r="F10699" s="295" t="s">
        <v>35</v>
      </c>
      <c r="G10699" s="294">
        <f>SUBTOTAL(9,G10662:G10698)</f>
        <v>0</v>
      </c>
    </row>
    <row r="10701" spans="1:7" ht="24" customHeight="1" x14ac:dyDescent="0.2">
      <c r="A10701" s="274" t="s">
        <v>37</v>
      </c>
      <c r="B10701" s="275"/>
      <c r="C10701" s="275"/>
      <c r="D10701" s="275"/>
      <c r="E10701" s="275"/>
      <c r="F10701" s="275"/>
      <c r="G10701" s="276"/>
    </row>
    <row r="10702" spans="1:7" ht="24" customHeight="1" x14ac:dyDescent="0.2">
      <c r="A10702" s="277" t="s">
        <v>602</v>
      </c>
      <c r="B10702" s="93" t="str">
        <f>Comitente</f>
        <v>DIRECCION PROVINCIAL DE ESPACIOS VERDES</v>
      </c>
      <c r="C10702" s="89"/>
      <c r="D10702" s="94"/>
      <c r="E10702" s="94"/>
      <c r="F10702" s="95"/>
      <c r="G10702" s="278"/>
    </row>
    <row r="10703" spans="1:7" ht="24" customHeight="1" x14ac:dyDescent="0.2">
      <c r="A10703" s="277" t="s">
        <v>603</v>
      </c>
      <c r="B10703" s="93">
        <f>Contratista</f>
        <v>0</v>
      </c>
      <c r="C10703" s="90"/>
      <c r="D10703" s="90"/>
      <c r="E10703" s="90"/>
      <c r="F10703" s="96"/>
      <c r="G10703" s="279"/>
    </row>
    <row r="10704" spans="1:7" ht="24" customHeight="1" x14ac:dyDescent="0.2">
      <c r="A10704" s="277" t="s">
        <v>24</v>
      </c>
      <c r="B10704" s="93" t="str">
        <f>Obra</f>
        <v>MANTENIMIENTO DEL ÁREA VERDE Y SISITEMA DE RIEGO DEL 
PARQUE BELGRANO E INFINITO POR DESCUBRIR - RENGLON 3</v>
      </c>
      <c r="C10704" s="90"/>
      <c r="D10704" s="90"/>
      <c r="E10704" s="90"/>
      <c r="F10704" s="96" t="s">
        <v>38</v>
      </c>
      <c r="G10704" s="280">
        <f>Fecha_Base</f>
        <v>44908</v>
      </c>
    </row>
    <row r="10705" spans="1:123" ht="24" customHeight="1" x14ac:dyDescent="0.2">
      <c r="A10705" s="281" t="s">
        <v>601</v>
      </c>
      <c r="B10705" s="91" t="str">
        <f>Ubicación</f>
        <v>CAPITAL</v>
      </c>
      <c r="C10705" s="91"/>
      <c r="D10705" s="97"/>
      <c r="E10705" s="98"/>
      <c r="G10705" s="282"/>
    </row>
    <row r="10706" spans="1:123" ht="24" customHeight="1" x14ac:dyDescent="0.2">
      <c r="A10706" s="281" t="s">
        <v>39</v>
      </c>
      <c r="B10706" s="100" t="str">
        <f>IFERROR(VALUE(LEFT(B10707,FIND(".",B10707)-1)),"")</f>
        <v/>
      </c>
      <c r="C10706" s="92" t="str">
        <f>IFERROR(VLOOKUP(B10706,Tabla_CyP,2,FALSE),"")</f>
        <v/>
      </c>
      <c r="E10706" s="98"/>
      <c r="G10706" s="282"/>
    </row>
    <row r="10707" spans="1:123" ht="24" customHeight="1" x14ac:dyDescent="0.2">
      <c r="A10707" s="281" t="s">
        <v>25</v>
      </c>
      <c r="B10707" s="101" t="str">
        <f>IFERROR(VLOOKUP(COUNTIF($A$1:A10707,"ANALISIS DE PRECIOS"),Tabla_NumeroItem,2,FALSE),"")</f>
        <v/>
      </c>
      <c r="C10707" s="92" t="str">
        <f>IFERROR(VLOOKUP(B10707,Tabla_CyP,2,FALSE),"")</f>
        <v/>
      </c>
      <c r="D10707" s="97"/>
      <c r="E10707" s="98"/>
      <c r="F10707" s="96" t="s">
        <v>26</v>
      </c>
      <c r="G10707" s="283" t="str">
        <f>IFERROR(VLOOKUP(B10707,Tabla_CyP,4,FALSE),"")</f>
        <v/>
      </c>
    </row>
    <row r="10708" spans="1:123" ht="24" customHeight="1" x14ac:dyDescent="0.2">
      <c r="A10708" s="281"/>
      <c r="B10708" s="91"/>
      <c r="D10708" s="97"/>
      <c r="E10708" s="98"/>
      <c r="G10708" s="282"/>
    </row>
    <row r="10709" spans="1:123" ht="24" customHeight="1" x14ac:dyDescent="0.2">
      <c r="A10709" s="331" t="s">
        <v>507</v>
      </c>
      <c r="B10709" s="332"/>
      <c r="C10709" s="333" t="s">
        <v>0</v>
      </c>
      <c r="D10709" s="333" t="s">
        <v>27</v>
      </c>
      <c r="E10709" s="335" t="s">
        <v>28</v>
      </c>
      <c r="F10709" s="337" t="s">
        <v>29</v>
      </c>
      <c r="G10709" s="337" t="s">
        <v>30</v>
      </c>
    </row>
    <row r="10710" spans="1:123" s="97" customFormat="1" ht="24" customHeight="1" x14ac:dyDescent="0.2">
      <c r="A10710" s="102" t="s">
        <v>508</v>
      </c>
      <c r="B10710" s="102" t="s">
        <v>509</v>
      </c>
      <c r="C10710" s="334"/>
      <c r="D10710" s="334"/>
      <c r="E10710" s="336"/>
      <c r="F10710" s="338"/>
      <c r="G10710" s="338"/>
      <c r="H10710" s="230"/>
      <c r="I10710" s="230"/>
      <c r="J10710" s="230"/>
      <c r="K10710" s="230"/>
      <c r="L10710" s="230"/>
      <c r="M10710" s="230"/>
      <c r="N10710" s="230"/>
      <c r="O10710" s="230"/>
      <c r="P10710" s="230"/>
      <c r="Q10710" s="230"/>
      <c r="R10710" s="230"/>
      <c r="S10710" s="230"/>
      <c r="T10710" s="230"/>
      <c r="U10710" s="230"/>
      <c r="V10710" s="230"/>
      <c r="W10710" s="230"/>
      <c r="X10710" s="230"/>
      <c r="Y10710" s="230"/>
      <c r="Z10710" s="230"/>
      <c r="AA10710" s="230"/>
      <c r="AB10710" s="230"/>
      <c r="AC10710" s="230"/>
      <c r="AD10710" s="230"/>
      <c r="AE10710" s="230"/>
      <c r="AF10710" s="230"/>
      <c r="AG10710" s="230"/>
      <c r="AH10710" s="230"/>
      <c r="AI10710" s="230"/>
      <c r="AJ10710" s="230"/>
      <c r="AK10710" s="230"/>
      <c r="AL10710" s="230"/>
      <c r="AM10710" s="230"/>
      <c r="AN10710" s="230"/>
      <c r="AO10710" s="230"/>
      <c r="AP10710" s="230"/>
      <c r="AQ10710" s="230"/>
      <c r="AR10710" s="230"/>
      <c r="AS10710" s="230"/>
      <c r="AT10710" s="230"/>
      <c r="AU10710" s="230"/>
      <c r="AV10710" s="230"/>
      <c r="AW10710" s="230"/>
      <c r="AX10710" s="230"/>
      <c r="AY10710" s="230"/>
      <c r="AZ10710" s="230"/>
      <c r="BA10710" s="230"/>
      <c r="BB10710" s="230"/>
      <c r="BC10710" s="230"/>
      <c r="BD10710" s="230"/>
      <c r="BE10710" s="230"/>
      <c r="BF10710" s="230"/>
      <c r="BG10710" s="230"/>
      <c r="BH10710" s="230"/>
      <c r="BI10710" s="230"/>
      <c r="BJ10710" s="230"/>
      <c r="BK10710" s="230"/>
      <c r="BL10710" s="230"/>
      <c r="BM10710" s="230"/>
      <c r="BN10710" s="230"/>
      <c r="BO10710" s="230"/>
      <c r="BP10710" s="230"/>
      <c r="BQ10710" s="230"/>
      <c r="BR10710" s="230"/>
      <c r="BS10710" s="230"/>
      <c r="BT10710" s="230"/>
      <c r="BU10710" s="230"/>
      <c r="BV10710" s="230"/>
      <c r="BW10710" s="230"/>
      <c r="BX10710" s="230"/>
      <c r="BY10710" s="230"/>
      <c r="BZ10710" s="230"/>
      <c r="CA10710" s="230"/>
      <c r="CB10710" s="230"/>
      <c r="CC10710" s="230"/>
      <c r="CD10710" s="230"/>
      <c r="CE10710" s="230"/>
      <c r="CF10710" s="230"/>
      <c r="CG10710" s="230"/>
      <c r="CH10710" s="230"/>
      <c r="CI10710" s="230"/>
      <c r="CJ10710" s="230"/>
      <c r="CK10710" s="230"/>
      <c r="CL10710" s="230"/>
      <c r="CM10710" s="230"/>
      <c r="CN10710" s="230"/>
      <c r="CO10710" s="230"/>
      <c r="CP10710" s="230"/>
      <c r="CQ10710" s="230"/>
      <c r="CR10710" s="230"/>
      <c r="CS10710" s="230"/>
      <c r="CT10710" s="230"/>
      <c r="CU10710" s="230"/>
      <c r="CV10710" s="230"/>
      <c r="CW10710" s="230"/>
      <c r="CX10710" s="230"/>
      <c r="CY10710" s="230"/>
      <c r="CZ10710" s="230"/>
      <c r="DA10710" s="230"/>
      <c r="DB10710" s="230"/>
      <c r="DC10710" s="230"/>
      <c r="DD10710" s="230"/>
      <c r="DE10710" s="230"/>
      <c r="DF10710" s="230"/>
      <c r="DG10710" s="230"/>
      <c r="DH10710" s="230"/>
      <c r="DI10710" s="230"/>
      <c r="DJ10710" s="230"/>
      <c r="DK10710" s="230"/>
      <c r="DL10710" s="230"/>
      <c r="DM10710" s="230"/>
      <c r="DN10710" s="230"/>
      <c r="DO10710" s="230"/>
      <c r="DP10710" s="230"/>
      <c r="DQ10710" s="230"/>
      <c r="DR10710" s="230"/>
      <c r="DS10710" s="230"/>
    </row>
    <row r="10711" spans="1:123" ht="24" customHeight="1" x14ac:dyDescent="0.2">
      <c r="A10711" s="284"/>
      <c r="B10711" s="103"/>
      <c r="C10711" s="143" t="s">
        <v>604</v>
      </c>
      <c r="D10711" s="104"/>
      <c r="E10711" s="105"/>
      <c r="F10711" s="106"/>
      <c r="G10711" s="285"/>
    </row>
    <row r="10712" spans="1:123" s="229" customFormat="1" ht="24" customHeight="1" x14ac:dyDescent="0.2">
      <c r="A10712" s="224" t="str">
        <f t="shared" ref="A10712:A10725" si="3211">IFERROR(VLOOKUP(C10712,Tabla_Insumos,4,FALSE),"")</f>
        <v/>
      </c>
      <c r="B10712" s="222" t="str">
        <f>IFERROR(VLOOKUP(C10712,Tabla_Insumos,5,FALSE),"")</f>
        <v/>
      </c>
      <c r="C10712" s="223"/>
      <c r="D10712" s="224" t="str">
        <f t="shared" ref="D10712:D10725" si="3212">IFERROR(VLOOKUP(C10712,Tabla_Insumos,2,FALSE),"")</f>
        <v/>
      </c>
      <c r="E10712" s="225"/>
      <c r="F10712" s="226">
        <f t="shared" ref="F10712:F10725" si="3213">IFERROR(VLOOKUP(C10712,Tabla_Insumos,3,FALSE),0)</f>
        <v>0</v>
      </c>
      <c r="G10712" s="286">
        <f>ROUND(E10712*F10712,2)</f>
        <v>0</v>
      </c>
    </row>
    <row r="10713" spans="1:123" s="229" customFormat="1" ht="24" customHeight="1" x14ac:dyDescent="0.2">
      <c r="A10713" s="224" t="str">
        <f t="shared" si="3211"/>
        <v/>
      </c>
      <c r="B10713" s="222" t="str">
        <f t="shared" ref="B10713:B10725" si="3214">IFERROR(VLOOKUP(C10713,Tabla_Insumos,5,FALSE),"")</f>
        <v/>
      </c>
      <c r="C10713" s="223"/>
      <c r="D10713" s="224" t="str">
        <f t="shared" si="3212"/>
        <v/>
      </c>
      <c r="E10713" s="225"/>
      <c r="F10713" s="226">
        <f t="shared" si="3213"/>
        <v>0</v>
      </c>
      <c r="G10713" s="286">
        <f t="shared" ref="G10713:G10725" si="3215">ROUND(E10713*F10713,2)</f>
        <v>0</v>
      </c>
    </row>
    <row r="10714" spans="1:123" s="229" customFormat="1" ht="24" customHeight="1" x14ac:dyDescent="0.2">
      <c r="A10714" s="224" t="str">
        <f t="shared" si="3211"/>
        <v/>
      </c>
      <c r="B10714" s="222" t="str">
        <f t="shared" si="3214"/>
        <v/>
      </c>
      <c r="C10714" s="223"/>
      <c r="D10714" s="224" t="str">
        <f t="shared" si="3212"/>
        <v/>
      </c>
      <c r="E10714" s="225"/>
      <c r="F10714" s="226">
        <f t="shared" si="3213"/>
        <v>0</v>
      </c>
      <c r="G10714" s="286">
        <f t="shared" si="3215"/>
        <v>0</v>
      </c>
    </row>
    <row r="10715" spans="1:123" s="229" customFormat="1" ht="24" customHeight="1" x14ac:dyDescent="0.2">
      <c r="A10715" s="224" t="str">
        <f t="shared" si="3211"/>
        <v/>
      </c>
      <c r="B10715" s="222" t="str">
        <f t="shared" si="3214"/>
        <v/>
      </c>
      <c r="C10715" s="223"/>
      <c r="D10715" s="224" t="str">
        <f t="shared" si="3212"/>
        <v/>
      </c>
      <c r="E10715" s="225"/>
      <c r="F10715" s="226">
        <f t="shared" si="3213"/>
        <v>0</v>
      </c>
      <c r="G10715" s="286">
        <f t="shared" si="3215"/>
        <v>0</v>
      </c>
    </row>
    <row r="10716" spans="1:123" s="229" customFormat="1" ht="24" customHeight="1" x14ac:dyDescent="0.2">
      <c r="A10716" s="224" t="str">
        <f t="shared" si="3211"/>
        <v/>
      </c>
      <c r="B10716" s="222" t="str">
        <f t="shared" si="3214"/>
        <v/>
      </c>
      <c r="C10716" s="223"/>
      <c r="D10716" s="224" t="str">
        <f t="shared" si="3212"/>
        <v/>
      </c>
      <c r="E10716" s="225"/>
      <c r="F10716" s="226">
        <f t="shared" si="3213"/>
        <v>0</v>
      </c>
      <c r="G10716" s="286">
        <f t="shared" si="3215"/>
        <v>0</v>
      </c>
    </row>
    <row r="10717" spans="1:123" s="229" customFormat="1" ht="24" customHeight="1" x14ac:dyDescent="0.2">
      <c r="A10717" s="224" t="str">
        <f t="shared" si="3211"/>
        <v/>
      </c>
      <c r="B10717" s="222" t="str">
        <f t="shared" si="3214"/>
        <v/>
      </c>
      <c r="C10717" s="223"/>
      <c r="D10717" s="224" t="str">
        <f t="shared" si="3212"/>
        <v/>
      </c>
      <c r="E10717" s="225"/>
      <c r="F10717" s="226">
        <f t="shared" si="3213"/>
        <v>0</v>
      </c>
      <c r="G10717" s="286">
        <f t="shared" si="3215"/>
        <v>0</v>
      </c>
    </row>
    <row r="10718" spans="1:123" s="229" customFormat="1" ht="24" customHeight="1" x14ac:dyDescent="0.2">
      <c r="A10718" s="224" t="str">
        <f t="shared" si="3211"/>
        <v/>
      </c>
      <c r="B10718" s="222" t="str">
        <f t="shared" si="3214"/>
        <v/>
      </c>
      <c r="C10718" s="223"/>
      <c r="D10718" s="224" t="str">
        <f t="shared" si="3212"/>
        <v/>
      </c>
      <c r="E10718" s="225"/>
      <c r="F10718" s="226">
        <f t="shared" si="3213"/>
        <v>0</v>
      </c>
      <c r="G10718" s="286">
        <f t="shared" si="3215"/>
        <v>0</v>
      </c>
    </row>
    <row r="10719" spans="1:123" s="229" customFormat="1" ht="24" customHeight="1" x14ac:dyDescent="0.2">
      <c r="A10719" s="224" t="str">
        <f t="shared" si="3211"/>
        <v/>
      </c>
      <c r="B10719" s="222" t="str">
        <f t="shared" si="3214"/>
        <v/>
      </c>
      <c r="C10719" s="223"/>
      <c r="D10719" s="224" t="str">
        <f t="shared" si="3212"/>
        <v/>
      </c>
      <c r="E10719" s="225"/>
      <c r="F10719" s="226">
        <f t="shared" si="3213"/>
        <v>0</v>
      </c>
      <c r="G10719" s="286">
        <f t="shared" si="3215"/>
        <v>0</v>
      </c>
    </row>
    <row r="10720" spans="1:123" s="229" customFormat="1" ht="24" customHeight="1" x14ac:dyDescent="0.2">
      <c r="A10720" s="224" t="str">
        <f t="shared" si="3211"/>
        <v/>
      </c>
      <c r="B10720" s="222" t="str">
        <f t="shared" si="3214"/>
        <v/>
      </c>
      <c r="C10720" s="223"/>
      <c r="D10720" s="224" t="str">
        <f t="shared" si="3212"/>
        <v/>
      </c>
      <c r="E10720" s="225"/>
      <c r="F10720" s="226">
        <f t="shared" si="3213"/>
        <v>0</v>
      </c>
      <c r="G10720" s="286">
        <f t="shared" si="3215"/>
        <v>0</v>
      </c>
    </row>
    <row r="10721" spans="1:7" s="229" customFormat="1" ht="24" customHeight="1" x14ac:dyDescent="0.2">
      <c r="A10721" s="224" t="str">
        <f t="shared" si="3211"/>
        <v/>
      </c>
      <c r="B10721" s="222" t="str">
        <f t="shared" si="3214"/>
        <v/>
      </c>
      <c r="C10721" s="223"/>
      <c r="D10721" s="224" t="str">
        <f t="shared" si="3212"/>
        <v/>
      </c>
      <c r="E10721" s="225"/>
      <c r="F10721" s="226">
        <f t="shared" si="3213"/>
        <v>0</v>
      </c>
      <c r="G10721" s="286">
        <f t="shared" si="3215"/>
        <v>0</v>
      </c>
    </row>
    <row r="10722" spans="1:7" s="229" customFormat="1" ht="24" customHeight="1" x14ac:dyDescent="0.2">
      <c r="A10722" s="224" t="str">
        <f t="shared" si="3211"/>
        <v/>
      </c>
      <c r="B10722" s="222" t="str">
        <f t="shared" si="3214"/>
        <v/>
      </c>
      <c r="C10722" s="223"/>
      <c r="D10722" s="224" t="str">
        <f t="shared" si="3212"/>
        <v/>
      </c>
      <c r="E10722" s="225"/>
      <c r="F10722" s="226">
        <f t="shared" si="3213"/>
        <v>0</v>
      </c>
      <c r="G10722" s="286">
        <f t="shared" si="3215"/>
        <v>0</v>
      </c>
    </row>
    <row r="10723" spans="1:7" s="229" customFormat="1" ht="24" customHeight="1" x14ac:dyDescent="0.2">
      <c r="A10723" s="224" t="str">
        <f t="shared" si="3211"/>
        <v/>
      </c>
      <c r="B10723" s="222" t="str">
        <f t="shared" si="3214"/>
        <v/>
      </c>
      <c r="C10723" s="223"/>
      <c r="D10723" s="224" t="str">
        <f t="shared" si="3212"/>
        <v/>
      </c>
      <c r="E10723" s="225"/>
      <c r="F10723" s="226">
        <f t="shared" si="3213"/>
        <v>0</v>
      </c>
      <c r="G10723" s="286">
        <f t="shared" si="3215"/>
        <v>0</v>
      </c>
    </row>
    <row r="10724" spans="1:7" s="229" customFormat="1" ht="24" customHeight="1" x14ac:dyDescent="0.2">
      <c r="A10724" s="224" t="str">
        <f t="shared" si="3211"/>
        <v/>
      </c>
      <c r="B10724" s="222" t="str">
        <f t="shared" si="3214"/>
        <v/>
      </c>
      <c r="C10724" s="223"/>
      <c r="D10724" s="224" t="str">
        <f t="shared" si="3212"/>
        <v/>
      </c>
      <c r="E10724" s="225"/>
      <c r="F10724" s="226">
        <f t="shared" si="3213"/>
        <v>0</v>
      </c>
      <c r="G10724" s="286">
        <f t="shared" si="3215"/>
        <v>0</v>
      </c>
    </row>
    <row r="10725" spans="1:7" s="229" customFormat="1" ht="24" customHeight="1" x14ac:dyDescent="0.2">
      <c r="A10725" s="224" t="str">
        <f t="shared" si="3211"/>
        <v/>
      </c>
      <c r="B10725" s="222" t="str">
        <f t="shared" si="3214"/>
        <v/>
      </c>
      <c r="C10725" s="223"/>
      <c r="D10725" s="224" t="str">
        <f t="shared" si="3212"/>
        <v/>
      </c>
      <c r="E10725" s="225"/>
      <c r="F10725" s="227">
        <f t="shared" si="3213"/>
        <v>0</v>
      </c>
      <c r="G10725" s="286">
        <f t="shared" si="3215"/>
        <v>0</v>
      </c>
    </row>
    <row r="10726" spans="1:7" ht="24" customHeight="1" x14ac:dyDescent="0.2">
      <c r="A10726" s="287"/>
      <c r="D10726" s="97"/>
      <c r="E10726" s="98"/>
      <c r="F10726" s="273" t="s">
        <v>31</v>
      </c>
      <c r="G10726" s="288">
        <f>SUBTOTAL(9,G10712:G10725)</f>
        <v>0</v>
      </c>
    </row>
    <row r="10727" spans="1:7" ht="24" customHeight="1" x14ac:dyDescent="0.2">
      <c r="A10727" s="287"/>
      <c r="C10727" s="107" t="s">
        <v>605</v>
      </c>
      <c r="D10727" s="97"/>
      <c r="E10727" s="98"/>
      <c r="G10727" s="289"/>
    </row>
    <row r="10728" spans="1:7" s="229" customFormat="1" ht="24" customHeight="1" x14ac:dyDescent="0.2">
      <c r="A10728" s="224" t="str">
        <f t="shared" ref="A10728:A10735" si="3216">IFERROR(VLOOKUP(C10728,Tabla_Insumos,4,FALSE),"")</f>
        <v/>
      </c>
      <c r="B10728" s="222">
        <f t="shared" ref="B10728:B10735" si="3217">IFERROR(VLOOKUP(A10728,Tabla_Indices,5,FALSE),"")</f>
        <v>0</v>
      </c>
      <c r="C10728" s="223"/>
      <c r="D10728" s="224" t="str">
        <f t="shared" ref="D10728:D10735" si="3218">IFERROR(VLOOKUP(C10728,Tabla_Insumos,2,FALSE),"")</f>
        <v/>
      </c>
      <c r="E10728" s="225"/>
      <c r="F10728" s="228">
        <f t="shared" ref="F10728:F10735" si="3219">IFERROR(VLOOKUP(C10728,Tabla_Insumos,3,FALSE),0)</f>
        <v>0</v>
      </c>
      <c r="G10728" s="286">
        <f>ROUND(E10728*F10728,2)</f>
        <v>0</v>
      </c>
    </row>
    <row r="10729" spans="1:7" s="229" customFormat="1" ht="24" customHeight="1" x14ac:dyDescent="0.2">
      <c r="A10729" s="224" t="str">
        <f t="shared" si="3216"/>
        <v/>
      </c>
      <c r="B10729" s="222">
        <f t="shared" si="3217"/>
        <v>0</v>
      </c>
      <c r="C10729" s="223"/>
      <c r="D10729" s="224" t="str">
        <f t="shared" si="3218"/>
        <v/>
      </c>
      <c r="E10729" s="225"/>
      <c r="F10729" s="228">
        <f t="shared" si="3219"/>
        <v>0</v>
      </c>
      <c r="G10729" s="286">
        <f>ROUND(E10729*F10729,2)</f>
        <v>0</v>
      </c>
    </row>
    <row r="10730" spans="1:7" s="229" customFormat="1" ht="24" customHeight="1" x14ac:dyDescent="0.2">
      <c r="A10730" s="224" t="str">
        <f t="shared" si="3216"/>
        <v/>
      </c>
      <c r="B10730" s="222">
        <f t="shared" si="3217"/>
        <v>0</v>
      </c>
      <c r="C10730" s="223"/>
      <c r="D10730" s="224" t="str">
        <f t="shared" si="3218"/>
        <v/>
      </c>
      <c r="E10730" s="225"/>
      <c r="F10730" s="228">
        <f t="shared" si="3219"/>
        <v>0</v>
      </c>
      <c r="G10730" s="286">
        <f t="shared" ref="G10730:G10735" si="3220">ROUND(E10730*F10730,2)</f>
        <v>0</v>
      </c>
    </row>
    <row r="10731" spans="1:7" s="229" customFormat="1" ht="24" customHeight="1" x14ac:dyDescent="0.2">
      <c r="A10731" s="224" t="str">
        <f t="shared" si="3216"/>
        <v/>
      </c>
      <c r="B10731" s="222">
        <f t="shared" si="3217"/>
        <v>0</v>
      </c>
      <c r="C10731" s="223"/>
      <c r="D10731" s="224" t="str">
        <f t="shared" si="3218"/>
        <v/>
      </c>
      <c r="E10731" s="225"/>
      <c r="F10731" s="228">
        <f t="shared" si="3219"/>
        <v>0</v>
      </c>
      <c r="G10731" s="286">
        <f t="shared" si="3220"/>
        <v>0</v>
      </c>
    </row>
    <row r="10732" spans="1:7" s="229" customFormat="1" ht="24" customHeight="1" x14ac:dyDescent="0.2">
      <c r="A10732" s="224" t="str">
        <f t="shared" si="3216"/>
        <v/>
      </c>
      <c r="B10732" s="222">
        <f t="shared" si="3217"/>
        <v>0</v>
      </c>
      <c r="C10732" s="223"/>
      <c r="D10732" s="224" t="str">
        <f t="shared" si="3218"/>
        <v/>
      </c>
      <c r="E10732" s="225"/>
      <c r="F10732" s="226">
        <f t="shared" si="3219"/>
        <v>0</v>
      </c>
      <c r="G10732" s="286">
        <f t="shared" si="3220"/>
        <v>0</v>
      </c>
    </row>
    <row r="10733" spans="1:7" s="229" customFormat="1" ht="24" customHeight="1" x14ac:dyDescent="0.2">
      <c r="A10733" s="224" t="str">
        <f t="shared" si="3216"/>
        <v/>
      </c>
      <c r="B10733" s="222">
        <f t="shared" si="3217"/>
        <v>0</v>
      </c>
      <c r="C10733" s="223"/>
      <c r="D10733" s="224" t="str">
        <f t="shared" si="3218"/>
        <v/>
      </c>
      <c r="E10733" s="225"/>
      <c r="F10733" s="226">
        <f t="shared" si="3219"/>
        <v>0</v>
      </c>
      <c r="G10733" s="286">
        <f t="shared" si="3220"/>
        <v>0</v>
      </c>
    </row>
    <row r="10734" spans="1:7" s="229" customFormat="1" ht="24" customHeight="1" x14ac:dyDescent="0.2">
      <c r="A10734" s="224" t="str">
        <f t="shared" si="3216"/>
        <v/>
      </c>
      <c r="B10734" s="222">
        <f t="shared" si="3217"/>
        <v>0</v>
      </c>
      <c r="C10734" s="223"/>
      <c r="D10734" s="224" t="str">
        <f t="shared" si="3218"/>
        <v/>
      </c>
      <c r="E10734" s="225"/>
      <c r="F10734" s="226">
        <f t="shared" si="3219"/>
        <v>0</v>
      </c>
      <c r="G10734" s="286">
        <f t="shared" si="3220"/>
        <v>0</v>
      </c>
    </row>
    <row r="10735" spans="1:7" s="229" customFormat="1" ht="24" customHeight="1" x14ac:dyDescent="0.2">
      <c r="A10735" s="224" t="str">
        <f t="shared" si="3216"/>
        <v/>
      </c>
      <c r="B10735" s="222">
        <f t="shared" si="3217"/>
        <v>0</v>
      </c>
      <c r="C10735" s="223"/>
      <c r="D10735" s="224" t="str">
        <f t="shared" si="3218"/>
        <v/>
      </c>
      <c r="E10735" s="225"/>
      <c r="F10735" s="226">
        <f t="shared" si="3219"/>
        <v>0</v>
      </c>
      <c r="G10735" s="286">
        <f t="shared" si="3220"/>
        <v>0</v>
      </c>
    </row>
    <row r="10736" spans="1:7" ht="24" customHeight="1" x14ac:dyDescent="0.2">
      <c r="A10736" s="287"/>
      <c r="D10736" s="97"/>
      <c r="E10736" s="98"/>
      <c r="F10736" s="273" t="s">
        <v>32</v>
      </c>
      <c r="G10736" s="288">
        <f>SUBTOTAL(9,G10728:G10735)</f>
        <v>0</v>
      </c>
    </row>
    <row r="10737" spans="1:7" ht="24" customHeight="1" x14ac:dyDescent="0.2">
      <c r="A10737" s="287"/>
      <c r="C10737" s="107" t="s">
        <v>606</v>
      </c>
      <c r="D10737" s="97"/>
      <c r="E10737" s="98"/>
      <c r="G10737" s="289"/>
    </row>
    <row r="10738" spans="1:7" s="229" customFormat="1" ht="24" customHeight="1" x14ac:dyDescent="0.2">
      <c r="A10738" s="224" t="str">
        <f t="shared" ref="A10738:A10746" si="3221">IFERROR(VLOOKUP(C10738,Tabla_Insumos,4,FALSE),"")</f>
        <v/>
      </c>
      <c r="B10738" s="222" t="str">
        <f t="shared" ref="B10738:B10746" si="3222">IFERROR(VLOOKUP(C10738,Tabla_Insumos,5,FALSE),"")</f>
        <v/>
      </c>
      <c r="C10738" s="223"/>
      <c r="D10738" s="224" t="str">
        <f t="shared" ref="D10738:D10746" si="3223">IFERROR(VLOOKUP(C10738,Tabla_Insumos,2,FALSE),"")</f>
        <v/>
      </c>
      <c r="E10738" s="225"/>
      <c r="F10738" s="226">
        <f t="shared" ref="F10738:F10746" si="3224">IFERROR(VLOOKUP(C10738,Tabla_Insumos,3,FALSE),0)</f>
        <v>0</v>
      </c>
      <c r="G10738" s="286">
        <f t="shared" ref="G10738:G10746" si="3225">ROUND(E10738*F10738,2)</f>
        <v>0</v>
      </c>
    </row>
    <row r="10739" spans="1:7" s="229" customFormat="1" ht="24" customHeight="1" x14ac:dyDescent="0.2">
      <c r="A10739" s="224" t="str">
        <f t="shared" si="3221"/>
        <v/>
      </c>
      <c r="B10739" s="222" t="str">
        <f t="shared" si="3222"/>
        <v/>
      </c>
      <c r="C10739" s="223"/>
      <c r="D10739" s="224" t="str">
        <f t="shared" si="3223"/>
        <v/>
      </c>
      <c r="E10739" s="225"/>
      <c r="F10739" s="226">
        <f t="shared" si="3224"/>
        <v>0</v>
      </c>
      <c r="G10739" s="286">
        <f t="shared" si="3225"/>
        <v>0</v>
      </c>
    </row>
    <row r="10740" spans="1:7" s="229" customFormat="1" ht="24" customHeight="1" x14ac:dyDescent="0.2">
      <c r="A10740" s="224" t="str">
        <f t="shared" si="3221"/>
        <v/>
      </c>
      <c r="B10740" s="222" t="str">
        <f t="shared" si="3222"/>
        <v/>
      </c>
      <c r="C10740" s="223"/>
      <c r="D10740" s="224" t="str">
        <f t="shared" si="3223"/>
        <v/>
      </c>
      <c r="E10740" s="225"/>
      <c r="F10740" s="226">
        <f t="shared" si="3224"/>
        <v>0</v>
      </c>
      <c r="G10740" s="286">
        <f t="shared" si="3225"/>
        <v>0</v>
      </c>
    </row>
    <row r="10741" spans="1:7" s="229" customFormat="1" ht="24" customHeight="1" x14ac:dyDescent="0.2">
      <c r="A10741" s="224" t="str">
        <f t="shared" si="3221"/>
        <v/>
      </c>
      <c r="B10741" s="222" t="str">
        <f t="shared" si="3222"/>
        <v/>
      </c>
      <c r="C10741" s="223"/>
      <c r="D10741" s="224" t="str">
        <f t="shared" si="3223"/>
        <v/>
      </c>
      <c r="E10741" s="225"/>
      <c r="F10741" s="226">
        <f t="shared" si="3224"/>
        <v>0</v>
      </c>
      <c r="G10741" s="286">
        <f t="shared" si="3225"/>
        <v>0</v>
      </c>
    </row>
    <row r="10742" spans="1:7" s="229" customFormat="1" ht="24" customHeight="1" x14ac:dyDescent="0.2">
      <c r="A10742" s="224" t="str">
        <f t="shared" si="3221"/>
        <v/>
      </c>
      <c r="B10742" s="222" t="str">
        <f t="shared" si="3222"/>
        <v/>
      </c>
      <c r="C10742" s="223"/>
      <c r="D10742" s="224" t="str">
        <f t="shared" si="3223"/>
        <v/>
      </c>
      <c r="E10742" s="225"/>
      <c r="F10742" s="226">
        <f t="shared" si="3224"/>
        <v>0</v>
      </c>
      <c r="G10742" s="286">
        <f t="shared" si="3225"/>
        <v>0</v>
      </c>
    </row>
    <row r="10743" spans="1:7" s="229" customFormat="1" ht="24" customHeight="1" x14ac:dyDescent="0.2">
      <c r="A10743" s="224" t="str">
        <f t="shared" si="3221"/>
        <v/>
      </c>
      <c r="B10743" s="222" t="str">
        <f t="shared" si="3222"/>
        <v/>
      </c>
      <c r="C10743" s="223"/>
      <c r="D10743" s="224" t="str">
        <f t="shared" si="3223"/>
        <v/>
      </c>
      <c r="E10743" s="225"/>
      <c r="F10743" s="226">
        <f t="shared" si="3224"/>
        <v>0</v>
      </c>
      <c r="G10743" s="286">
        <f t="shared" si="3225"/>
        <v>0</v>
      </c>
    </row>
    <row r="10744" spans="1:7" s="229" customFormat="1" ht="24" customHeight="1" x14ac:dyDescent="0.2">
      <c r="A10744" s="224" t="str">
        <f t="shared" si="3221"/>
        <v/>
      </c>
      <c r="B10744" s="222" t="str">
        <f t="shared" si="3222"/>
        <v/>
      </c>
      <c r="C10744" s="223"/>
      <c r="D10744" s="224" t="str">
        <f t="shared" si="3223"/>
        <v/>
      </c>
      <c r="E10744" s="225"/>
      <c r="F10744" s="226">
        <f t="shared" si="3224"/>
        <v>0</v>
      </c>
      <c r="G10744" s="286">
        <f t="shared" si="3225"/>
        <v>0</v>
      </c>
    </row>
    <row r="10745" spans="1:7" s="229" customFormat="1" ht="24" customHeight="1" x14ac:dyDescent="0.2">
      <c r="A10745" s="224" t="str">
        <f t="shared" si="3221"/>
        <v/>
      </c>
      <c r="B10745" s="222" t="str">
        <f t="shared" si="3222"/>
        <v/>
      </c>
      <c r="C10745" s="223"/>
      <c r="D10745" s="224" t="str">
        <f t="shared" si="3223"/>
        <v/>
      </c>
      <c r="E10745" s="225"/>
      <c r="F10745" s="226">
        <f t="shared" si="3224"/>
        <v>0</v>
      </c>
      <c r="G10745" s="286">
        <f t="shared" si="3225"/>
        <v>0</v>
      </c>
    </row>
    <row r="10746" spans="1:7" s="229" customFormat="1" ht="24" customHeight="1" x14ac:dyDescent="0.2">
      <c r="A10746" s="224" t="str">
        <f t="shared" si="3221"/>
        <v/>
      </c>
      <c r="B10746" s="222" t="str">
        <f t="shared" si="3222"/>
        <v/>
      </c>
      <c r="C10746" s="223"/>
      <c r="D10746" s="224" t="str">
        <f t="shared" si="3223"/>
        <v/>
      </c>
      <c r="E10746" s="225"/>
      <c r="F10746" s="226">
        <f t="shared" si="3224"/>
        <v>0</v>
      </c>
      <c r="G10746" s="286">
        <f t="shared" si="3225"/>
        <v>0</v>
      </c>
    </row>
    <row r="10747" spans="1:7" ht="24" customHeight="1" x14ac:dyDescent="0.2">
      <c r="A10747" s="290"/>
      <c r="B10747" s="97"/>
      <c r="D10747" s="97"/>
      <c r="E10747" s="98"/>
      <c r="F10747" s="273" t="s">
        <v>33</v>
      </c>
      <c r="G10747" s="288">
        <f>SUBTOTAL(9,G10738:G10746)</f>
        <v>0</v>
      </c>
    </row>
    <row r="10748" spans="1:7" ht="24" customHeight="1" x14ac:dyDescent="0.2">
      <c r="A10748" s="291"/>
      <c r="B10748" s="97"/>
      <c r="D10748" s="97"/>
      <c r="E10748" s="98"/>
      <c r="G10748" s="289"/>
    </row>
    <row r="10749" spans="1:7" ht="24" customHeight="1" x14ac:dyDescent="0.2">
      <c r="A10749" s="292" t="str">
        <f>B10707</f>
        <v/>
      </c>
      <c r="B10749" s="293" t="str">
        <f>C10707</f>
        <v/>
      </c>
      <c r="C10749" s="104"/>
      <c r="D10749" s="104" t="s">
        <v>34</v>
      </c>
      <c r="E10749" s="105"/>
      <c r="F10749" s="295" t="s">
        <v>35</v>
      </c>
      <c r="G10749" s="294">
        <f>SUBTOTAL(9,G10712:G10748)</f>
        <v>0</v>
      </c>
    </row>
    <row r="10751" spans="1:7" ht="24" customHeight="1" x14ac:dyDescent="0.2">
      <c r="A10751" s="274" t="s">
        <v>37</v>
      </c>
      <c r="B10751" s="275"/>
      <c r="C10751" s="275"/>
      <c r="D10751" s="275"/>
      <c r="E10751" s="275"/>
      <c r="F10751" s="275"/>
      <c r="G10751" s="276"/>
    </row>
    <row r="10752" spans="1:7" ht="24" customHeight="1" x14ac:dyDescent="0.2">
      <c r="A10752" s="277" t="s">
        <v>602</v>
      </c>
      <c r="B10752" s="93" t="str">
        <f>Comitente</f>
        <v>DIRECCION PROVINCIAL DE ESPACIOS VERDES</v>
      </c>
      <c r="C10752" s="89"/>
      <c r="D10752" s="94"/>
      <c r="E10752" s="94"/>
      <c r="F10752" s="95"/>
      <c r="G10752" s="278"/>
    </row>
    <row r="10753" spans="1:123" ht="24" customHeight="1" x14ac:dyDescent="0.2">
      <c r="A10753" s="277" t="s">
        <v>603</v>
      </c>
      <c r="B10753" s="93">
        <f>Contratista</f>
        <v>0</v>
      </c>
      <c r="C10753" s="90"/>
      <c r="D10753" s="90"/>
      <c r="E10753" s="90"/>
      <c r="F10753" s="96"/>
      <c r="G10753" s="279"/>
    </row>
    <row r="10754" spans="1:123" ht="24" customHeight="1" x14ac:dyDescent="0.2">
      <c r="A10754" s="277" t="s">
        <v>24</v>
      </c>
      <c r="B10754" s="93" t="str">
        <f>Obra</f>
        <v>MANTENIMIENTO DEL ÁREA VERDE Y SISITEMA DE RIEGO DEL 
PARQUE BELGRANO E INFINITO POR DESCUBRIR - RENGLON 3</v>
      </c>
      <c r="C10754" s="90"/>
      <c r="D10754" s="90"/>
      <c r="E10754" s="90"/>
      <c r="F10754" s="96" t="s">
        <v>38</v>
      </c>
      <c r="G10754" s="280">
        <f>Fecha_Base</f>
        <v>44908</v>
      </c>
    </row>
    <row r="10755" spans="1:123" ht="24" customHeight="1" x14ac:dyDescent="0.2">
      <c r="A10755" s="281" t="s">
        <v>601</v>
      </c>
      <c r="B10755" s="91" t="str">
        <f>Ubicación</f>
        <v>CAPITAL</v>
      </c>
      <c r="C10755" s="91"/>
      <c r="D10755" s="97"/>
      <c r="E10755" s="98"/>
      <c r="G10755" s="282"/>
    </row>
    <row r="10756" spans="1:123" ht="24" customHeight="1" x14ac:dyDescent="0.2">
      <c r="A10756" s="281" t="s">
        <v>39</v>
      </c>
      <c r="B10756" s="100" t="str">
        <f>IFERROR(VALUE(LEFT(B10757,FIND(".",B10757)-1)),"")</f>
        <v/>
      </c>
      <c r="C10756" s="92" t="str">
        <f>IFERROR(VLOOKUP(B10756,Tabla_CyP,2,FALSE),"")</f>
        <v/>
      </c>
      <c r="E10756" s="98"/>
      <c r="G10756" s="282"/>
    </row>
    <row r="10757" spans="1:123" ht="24" customHeight="1" x14ac:dyDescent="0.2">
      <c r="A10757" s="281" t="s">
        <v>25</v>
      </c>
      <c r="B10757" s="101" t="str">
        <f>IFERROR(VLOOKUP(COUNTIF($A$1:A10757,"ANALISIS DE PRECIOS"),Tabla_NumeroItem,2,FALSE),"")</f>
        <v/>
      </c>
      <c r="C10757" s="92" t="str">
        <f>IFERROR(VLOOKUP(B10757,Tabla_CyP,2,FALSE),"")</f>
        <v/>
      </c>
      <c r="D10757" s="97"/>
      <c r="E10757" s="98"/>
      <c r="F10757" s="96" t="s">
        <v>26</v>
      </c>
      <c r="G10757" s="283" t="str">
        <f>IFERROR(VLOOKUP(B10757,Tabla_CyP,4,FALSE),"")</f>
        <v/>
      </c>
    </row>
    <row r="10758" spans="1:123" ht="24" customHeight="1" x14ac:dyDescent="0.2">
      <c r="A10758" s="281"/>
      <c r="B10758" s="91"/>
      <c r="D10758" s="97"/>
      <c r="E10758" s="98"/>
      <c r="G10758" s="282"/>
    </row>
    <row r="10759" spans="1:123" ht="24" customHeight="1" x14ac:dyDescent="0.2">
      <c r="A10759" s="331" t="s">
        <v>507</v>
      </c>
      <c r="B10759" s="332"/>
      <c r="C10759" s="333" t="s">
        <v>0</v>
      </c>
      <c r="D10759" s="333" t="s">
        <v>27</v>
      </c>
      <c r="E10759" s="335" t="s">
        <v>28</v>
      </c>
      <c r="F10759" s="337" t="s">
        <v>29</v>
      </c>
      <c r="G10759" s="337" t="s">
        <v>30</v>
      </c>
    </row>
    <row r="10760" spans="1:123" s="97" customFormat="1" ht="24" customHeight="1" x14ac:dyDescent="0.2">
      <c r="A10760" s="102" t="s">
        <v>508</v>
      </c>
      <c r="B10760" s="102" t="s">
        <v>509</v>
      </c>
      <c r="C10760" s="334"/>
      <c r="D10760" s="334"/>
      <c r="E10760" s="336"/>
      <c r="F10760" s="338"/>
      <c r="G10760" s="338"/>
      <c r="H10760" s="230"/>
      <c r="I10760" s="230"/>
      <c r="J10760" s="230"/>
      <c r="K10760" s="230"/>
      <c r="L10760" s="230"/>
      <c r="M10760" s="230"/>
      <c r="N10760" s="230"/>
      <c r="O10760" s="230"/>
      <c r="P10760" s="230"/>
      <c r="Q10760" s="230"/>
      <c r="R10760" s="230"/>
      <c r="S10760" s="230"/>
      <c r="T10760" s="230"/>
      <c r="U10760" s="230"/>
      <c r="V10760" s="230"/>
      <c r="W10760" s="230"/>
      <c r="X10760" s="230"/>
      <c r="Y10760" s="230"/>
      <c r="Z10760" s="230"/>
      <c r="AA10760" s="230"/>
      <c r="AB10760" s="230"/>
      <c r="AC10760" s="230"/>
      <c r="AD10760" s="230"/>
      <c r="AE10760" s="230"/>
      <c r="AF10760" s="230"/>
      <c r="AG10760" s="230"/>
      <c r="AH10760" s="230"/>
      <c r="AI10760" s="230"/>
      <c r="AJ10760" s="230"/>
      <c r="AK10760" s="230"/>
      <c r="AL10760" s="230"/>
      <c r="AM10760" s="230"/>
      <c r="AN10760" s="230"/>
      <c r="AO10760" s="230"/>
      <c r="AP10760" s="230"/>
      <c r="AQ10760" s="230"/>
      <c r="AR10760" s="230"/>
      <c r="AS10760" s="230"/>
      <c r="AT10760" s="230"/>
      <c r="AU10760" s="230"/>
      <c r="AV10760" s="230"/>
      <c r="AW10760" s="230"/>
      <c r="AX10760" s="230"/>
      <c r="AY10760" s="230"/>
      <c r="AZ10760" s="230"/>
      <c r="BA10760" s="230"/>
      <c r="BB10760" s="230"/>
      <c r="BC10760" s="230"/>
      <c r="BD10760" s="230"/>
      <c r="BE10760" s="230"/>
      <c r="BF10760" s="230"/>
      <c r="BG10760" s="230"/>
      <c r="BH10760" s="230"/>
      <c r="BI10760" s="230"/>
      <c r="BJ10760" s="230"/>
      <c r="BK10760" s="230"/>
      <c r="BL10760" s="230"/>
      <c r="BM10760" s="230"/>
      <c r="BN10760" s="230"/>
      <c r="BO10760" s="230"/>
      <c r="BP10760" s="230"/>
      <c r="BQ10760" s="230"/>
      <c r="BR10760" s="230"/>
      <c r="BS10760" s="230"/>
      <c r="BT10760" s="230"/>
      <c r="BU10760" s="230"/>
      <c r="BV10760" s="230"/>
      <c r="BW10760" s="230"/>
      <c r="BX10760" s="230"/>
      <c r="BY10760" s="230"/>
      <c r="BZ10760" s="230"/>
      <c r="CA10760" s="230"/>
      <c r="CB10760" s="230"/>
      <c r="CC10760" s="230"/>
      <c r="CD10760" s="230"/>
      <c r="CE10760" s="230"/>
      <c r="CF10760" s="230"/>
      <c r="CG10760" s="230"/>
      <c r="CH10760" s="230"/>
      <c r="CI10760" s="230"/>
      <c r="CJ10760" s="230"/>
      <c r="CK10760" s="230"/>
      <c r="CL10760" s="230"/>
      <c r="CM10760" s="230"/>
      <c r="CN10760" s="230"/>
      <c r="CO10760" s="230"/>
      <c r="CP10760" s="230"/>
      <c r="CQ10760" s="230"/>
      <c r="CR10760" s="230"/>
      <c r="CS10760" s="230"/>
      <c r="CT10760" s="230"/>
      <c r="CU10760" s="230"/>
      <c r="CV10760" s="230"/>
      <c r="CW10760" s="230"/>
      <c r="CX10760" s="230"/>
      <c r="CY10760" s="230"/>
      <c r="CZ10760" s="230"/>
      <c r="DA10760" s="230"/>
      <c r="DB10760" s="230"/>
      <c r="DC10760" s="230"/>
      <c r="DD10760" s="230"/>
      <c r="DE10760" s="230"/>
      <c r="DF10760" s="230"/>
      <c r="DG10760" s="230"/>
      <c r="DH10760" s="230"/>
      <c r="DI10760" s="230"/>
      <c r="DJ10760" s="230"/>
      <c r="DK10760" s="230"/>
      <c r="DL10760" s="230"/>
      <c r="DM10760" s="230"/>
      <c r="DN10760" s="230"/>
      <c r="DO10760" s="230"/>
      <c r="DP10760" s="230"/>
      <c r="DQ10760" s="230"/>
      <c r="DR10760" s="230"/>
      <c r="DS10760" s="230"/>
    </row>
    <row r="10761" spans="1:123" ht="24" customHeight="1" x14ac:dyDescent="0.2">
      <c r="A10761" s="284"/>
      <c r="B10761" s="103"/>
      <c r="C10761" s="143" t="s">
        <v>604</v>
      </c>
      <c r="D10761" s="104"/>
      <c r="E10761" s="105"/>
      <c r="F10761" s="106"/>
      <c r="G10761" s="285"/>
    </row>
    <row r="10762" spans="1:123" s="229" customFormat="1" ht="24" customHeight="1" x14ac:dyDescent="0.2">
      <c r="A10762" s="224" t="str">
        <f t="shared" ref="A10762:A10775" si="3226">IFERROR(VLOOKUP(C10762,Tabla_Insumos,4,FALSE),"")</f>
        <v/>
      </c>
      <c r="B10762" s="222" t="str">
        <f>IFERROR(VLOOKUP(C10762,Tabla_Insumos,5,FALSE),"")</f>
        <v/>
      </c>
      <c r="C10762" s="223"/>
      <c r="D10762" s="224" t="str">
        <f t="shared" ref="D10762:D10775" si="3227">IFERROR(VLOOKUP(C10762,Tabla_Insumos,2,FALSE),"")</f>
        <v/>
      </c>
      <c r="E10762" s="225"/>
      <c r="F10762" s="226">
        <f t="shared" ref="F10762:F10775" si="3228">IFERROR(VLOOKUP(C10762,Tabla_Insumos,3,FALSE),0)</f>
        <v>0</v>
      </c>
      <c r="G10762" s="286">
        <f>ROUND(E10762*F10762,2)</f>
        <v>0</v>
      </c>
    </row>
    <row r="10763" spans="1:123" s="229" customFormat="1" ht="24" customHeight="1" x14ac:dyDescent="0.2">
      <c r="A10763" s="224" t="str">
        <f t="shared" si="3226"/>
        <v/>
      </c>
      <c r="B10763" s="222" t="str">
        <f t="shared" ref="B10763:B10775" si="3229">IFERROR(VLOOKUP(C10763,Tabla_Insumos,5,FALSE),"")</f>
        <v/>
      </c>
      <c r="C10763" s="223"/>
      <c r="D10763" s="224" t="str">
        <f t="shared" si="3227"/>
        <v/>
      </c>
      <c r="E10763" s="225"/>
      <c r="F10763" s="226">
        <f t="shared" si="3228"/>
        <v>0</v>
      </c>
      <c r="G10763" s="286">
        <f t="shared" ref="G10763:G10775" si="3230">ROUND(E10763*F10763,2)</f>
        <v>0</v>
      </c>
    </row>
    <row r="10764" spans="1:123" s="229" customFormat="1" ht="24" customHeight="1" x14ac:dyDescent="0.2">
      <c r="A10764" s="224" t="str">
        <f t="shared" si="3226"/>
        <v/>
      </c>
      <c r="B10764" s="222" t="str">
        <f t="shared" si="3229"/>
        <v/>
      </c>
      <c r="C10764" s="223"/>
      <c r="D10764" s="224" t="str">
        <f t="shared" si="3227"/>
        <v/>
      </c>
      <c r="E10764" s="225"/>
      <c r="F10764" s="226">
        <f t="shared" si="3228"/>
        <v>0</v>
      </c>
      <c r="G10764" s="286">
        <f t="shared" si="3230"/>
        <v>0</v>
      </c>
    </row>
    <row r="10765" spans="1:123" s="229" customFormat="1" ht="24" customHeight="1" x14ac:dyDescent="0.2">
      <c r="A10765" s="224" t="str">
        <f t="shared" si="3226"/>
        <v/>
      </c>
      <c r="B10765" s="222" t="str">
        <f t="shared" si="3229"/>
        <v/>
      </c>
      <c r="C10765" s="223"/>
      <c r="D10765" s="224" t="str">
        <f t="shared" si="3227"/>
        <v/>
      </c>
      <c r="E10765" s="225"/>
      <c r="F10765" s="226">
        <f t="shared" si="3228"/>
        <v>0</v>
      </c>
      <c r="G10765" s="286">
        <f t="shared" si="3230"/>
        <v>0</v>
      </c>
    </row>
    <row r="10766" spans="1:123" s="229" customFormat="1" ht="24" customHeight="1" x14ac:dyDescent="0.2">
      <c r="A10766" s="224" t="str">
        <f t="shared" si="3226"/>
        <v/>
      </c>
      <c r="B10766" s="222" t="str">
        <f t="shared" si="3229"/>
        <v/>
      </c>
      <c r="C10766" s="223"/>
      <c r="D10766" s="224" t="str">
        <f t="shared" si="3227"/>
        <v/>
      </c>
      <c r="E10766" s="225"/>
      <c r="F10766" s="226">
        <f t="shared" si="3228"/>
        <v>0</v>
      </c>
      <c r="G10766" s="286">
        <f t="shared" si="3230"/>
        <v>0</v>
      </c>
    </row>
    <row r="10767" spans="1:123" s="229" customFormat="1" ht="24" customHeight="1" x14ac:dyDescent="0.2">
      <c r="A10767" s="224" t="str">
        <f t="shared" si="3226"/>
        <v/>
      </c>
      <c r="B10767" s="222" t="str">
        <f t="shared" si="3229"/>
        <v/>
      </c>
      <c r="C10767" s="223"/>
      <c r="D10767" s="224" t="str">
        <f t="shared" si="3227"/>
        <v/>
      </c>
      <c r="E10767" s="225"/>
      <c r="F10767" s="226">
        <f t="shared" si="3228"/>
        <v>0</v>
      </c>
      <c r="G10767" s="286">
        <f t="shared" si="3230"/>
        <v>0</v>
      </c>
    </row>
    <row r="10768" spans="1:123" s="229" customFormat="1" ht="24" customHeight="1" x14ac:dyDescent="0.2">
      <c r="A10768" s="224" t="str">
        <f t="shared" si="3226"/>
        <v/>
      </c>
      <c r="B10768" s="222" t="str">
        <f t="shared" si="3229"/>
        <v/>
      </c>
      <c r="C10768" s="223"/>
      <c r="D10768" s="224" t="str">
        <f t="shared" si="3227"/>
        <v/>
      </c>
      <c r="E10768" s="225"/>
      <c r="F10768" s="226">
        <f t="shared" si="3228"/>
        <v>0</v>
      </c>
      <c r="G10768" s="286">
        <f t="shared" si="3230"/>
        <v>0</v>
      </c>
    </row>
    <row r="10769" spans="1:7" s="229" customFormat="1" ht="24" customHeight="1" x14ac:dyDescent="0.2">
      <c r="A10769" s="224" t="str">
        <f t="shared" si="3226"/>
        <v/>
      </c>
      <c r="B10769" s="222" t="str">
        <f t="shared" si="3229"/>
        <v/>
      </c>
      <c r="C10769" s="223"/>
      <c r="D10769" s="224" t="str">
        <f t="shared" si="3227"/>
        <v/>
      </c>
      <c r="E10769" s="225"/>
      <c r="F10769" s="226">
        <f t="shared" si="3228"/>
        <v>0</v>
      </c>
      <c r="G10769" s="286">
        <f t="shared" si="3230"/>
        <v>0</v>
      </c>
    </row>
    <row r="10770" spans="1:7" s="229" customFormat="1" ht="24" customHeight="1" x14ac:dyDescent="0.2">
      <c r="A10770" s="224" t="str">
        <f t="shared" si="3226"/>
        <v/>
      </c>
      <c r="B10770" s="222" t="str">
        <f t="shared" si="3229"/>
        <v/>
      </c>
      <c r="C10770" s="223"/>
      <c r="D10770" s="224" t="str">
        <f t="shared" si="3227"/>
        <v/>
      </c>
      <c r="E10770" s="225"/>
      <c r="F10770" s="226">
        <f t="shared" si="3228"/>
        <v>0</v>
      </c>
      <c r="G10770" s="286">
        <f t="shared" si="3230"/>
        <v>0</v>
      </c>
    </row>
    <row r="10771" spans="1:7" s="229" customFormat="1" ht="24" customHeight="1" x14ac:dyDescent="0.2">
      <c r="A10771" s="224" t="str">
        <f t="shared" si="3226"/>
        <v/>
      </c>
      <c r="B10771" s="222" t="str">
        <f t="shared" si="3229"/>
        <v/>
      </c>
      <c r="C10771" s="223"/>
      <c r="D10771" s="224" t="str">
        <f t="shared" si="3227"/>
        <v/>
      </c>
      <c r="E10771" s="225"/>
      <c r="F10771" s="226">
        <f t="shared" si="3228"/>
        <v>0</v>
      </c>
      <c r="G10771" s="286">
        <f t="shared" si="3230"/>
        <v>0</v>
      </c>
    </row>
    <row r="10772" spans="1:7" s="229" customFormat="1" ht="24" customHeight="1" x14ac:dyDescent="0.2">
      <c r="A10772" s="224" t="str">
        <f t="shared" si="3226"/>
        <v/>
      </c>
      <c r="B10772" s="222" t="str">
        <f t="shared" si="3229"/>
        <v/>
      </c>
      <c r="C10772" s="223"/>
      <c r="D10772" s="224" t="str">
        <f t="shared" si="3227"/>
        <v/>
      </c>
      <c r="E10772" s="225"/>
      <c r="F10772" s="226">
        <f t="shared" si="3228"/>
        <v>0</v>
      </c>
      <c r="G10772" s="286">
        <f t="shared" si="3230"/>
        <v>0</v>
      </c>
    </row>
    <row r="10773" spans="1:7" s="229" customFormat="1" ht="24" customHeight="1" x14ac:dyDescent="0.2">
      <c r="A10773" s="224" t="str">
        <f t="shared" si="3226"/>
        <v/>
      </c>
      <c r="B10773" s="222" t="str">
        <f t="shared" si="3229"/>
        <v/>
      </c>
      <c r="C10773" s="223"/>
      <c r="D10773" s="224" t="str">
        <f t="shared" si="3227"/>
        <v/>
      </c>
      <c r="E10773" s="225"/>
      <c r="F10773" s="226">
        <f t="shared" si="3228"/>
        <v>0</v>
      </c>
      <c r="G10773" s="286">
        <f t="shared" si="3230"/>
        <v>0</v>
      </c>
    </row>
    <row r="10774" spans="1:7" s="229" customFormat="1" ht="24" customHeight="1" x14ac:dyDescent="0.2">
      <c r="A10774" s="224" t="str">
        <f t="shared" si="3226"/>
        <v/>
      </c>
      <c r="B10774" s="222" t="str">
        <f t="shared" si="3229"/>
        <v/>
      </c>
      <c r="C10774" s="223"/>
      <c r="D10774" s="224" t="str">
        <f t="shared" si="3227"/>
        <v/>
      </c>
      <c r="E10774" s="225"/>
      <c r="F10774" s="226">
        <f t="shared" si="3228"/>
        <v>0</v>
      </c>
      <c r="G10774" s="286">
        <f t="shared" si="3230"/>
        <v>0</v>
      </c>
    </row>
    <row r="10775" spans="1:7" s="229" customFormat="1" ht="24" customHeight="1" x14ac:dyDescent="0.2">
      <c r="A10775" s="224" t="str">
        <f t="shared" si="3226"/>
        <v/>
      </c>
      <c r="B10775" s="222" t="str">
        <f t="shared" si="3229"/>
        <v/>
      </c>
      <c r="C10775" s="223"/>
      <c r="D10775" s="224" t="str">
        <f t="shared" si="3227"/>
        <v/>
      </c>
      <c r="E10775" s="225"/>
      <c r="F10775" s="227">
        <f t="shared" si="3228"/>
        <v>0</v>
      </c>
      <c r="G10775" s="286">
        <f t="shared" si="3230"/>
        <v>0</v>
      </c>
    </row>
    <row r="10776" spans="1:7" ht="24" customHeight="1" x14ac:dyDescent="0.2">
      <c r="A10776" s="287"/>
      <c r="D10776" s="97"/>
      <c r="E10776" s="98"/>
      <c r="F10776" s="273" t="s">
        <v>31</v>
      </c>
      <c r="G10776" s="288">
        <f>SUBTOTAL(9,G10762:G10775)</f>
        <v>0</v>
      </c>
    </row>
    <row r="10777" spans="1:7" ht="24" customHeight="1" x14ac:dyDescent="0.2">
      <c r="A10777" s="287"/>
      <c r="C10777" s="107" t="s">
        <v>605</v>
      </c>
      <c r="D10777" s="97"/>
      <c r="E10777" s="98"/>
      <c r="G10777" s="289"/>
    </row>
    <row r="10778" spans="1:7" s="229" customFormat="1" ht="24" customHeight="1" x14ac:dyDescent="0.2">
      <c r="A10778" s="224" t="str">
        <f t="shared" ref="A10778:A10785" si="3231">IFERROR(VLOOKUP(C10778,Tabla_Insumos,4,FALSE),"")</f>
        <v/>
      </c>
      <c r="B10778" s="222">
        <f t="shared" ref="B10778:B10785" si="3232">IFERROR(VLOOKUP(A10778,Tabla_Indices,5,FALSE),"")</f>
        <v>0</v>
      </c>
      <c r="C10778" s="223"/>
      <c r="D10778" s="224" t="str">
        <f t="shared" ref="D10778:D10785" si="3233">IFERROR(VLOOKUP(C10778,Tabla_Insumos,2,FALSE),"")</f>
        <v/>
      </c>
      <c r="E10778" s="225"/>
      <c r="F10778" s="228">
        <f t="shared" ref="F10778:F10785" si="3234">IFERROR(VLOOKUP(C10778,Tabla_Insumos,3,FALSE),0)</f>
        <v>0</v>
      </c>
      <c r="G10778" s="286">
        <f>ROUND(E10778*F10778,2)</f>
        <v>0</v>
      </c>
    </row>
    <row r="10779" spans="1:7" s="229" customFormat="1" ht="24" customHeight="1" x14ac:dyDescent="0.2">
      <c r="A10779" s="224" t="str">
        <f t="shared" si="3231"/>
        <v/>
      </c>
      <c r="B10779" s="222">
        <f t="shared" si="3232"/>
        <v>0</v>
      </c>
      <c r="C10779" s="223"/>
      <c r="D10779" s="224" t="str">
        <f t="shared" si="3233"/>
        <v/>
      </c>
      <c r="E10779" s="225"/>
      <c r="F10779" s="228">
        <f t="shared" si="3234"/>
        <v>0</v>
      </c>
      <c r="G10779" s="286">
        <f>ROUND(E10779*F10779,2)</f>
        <v>0</v>
      </c>
    </row>
    <row r="10780" spans="1:7" s="229" customFormat="1" ht="24" customHeight="1" x14ac:dyDescent="0.2">
      <c r="A10780" s="224" t="str">
        <f t="shared" si="3231"/>
        <v/>
      </c>
      <c r="B10780" s="222">
        <f t="shared" si="3232"/>
        <v>0</v>
      </c>
      <c r="C10780" s="223"/>
      <c r="D10780" s="224" t="str">
        <f t="shared" si="3233"/>
        <v/>
      </c>
      <c r="E10780" s="225"/>
      <c r="F10780" s="228">
        <f t="shared" si="3234"/>
        <v>0</v>
      </c>
      <c r="G10780" s="286">
        <f t="shared" ref="G10780:G10785" si="3235">ROUND(E10780*F10780,2)</f>
        <v>0</v>
      </c>
    </row>
    <row r="10781" spans="1:7" s="229" customFormat="1" ht="24" customHeight="1" x14ac:dyDescent="0.2">
      <c r="A10781" s="224" t="str">
        <f t="shared" si="3231"/>
        <v/>
      </c>
      <c r="B10781" s="222">
        <f t="shared" si="3232"/>
        <v>0</v>
      </c>
      <c r="C10781" s="223"/>
      <c r="D10781" s="224" t="str">
        <f t="shared" si="3233"/>
        <v/>
      </c>
      <c r="E10781" s="225"/>
      <c r="F10781" s="228">
        <f t="shared" si="3234"/>
        <v>0</v>
      </c>
      <c r="G10781" s="286">
        <f t="shared" si="3235"/>
        <v>0</v>
      </c>
    </row>
    <row r="10782" spans="1:7" s="229" customFormat="1" ht="24" customHeight="1" x14ac:dyDescent="0.2">
      <c r="A10782" s="224" t="str">
        <f t="shared" si="3231"/>
        <v/>
      </c>
      <c r="B10782" s="222">
        <f t="shared" si="3232"/>
        <v>0</v>
      </c>
      <c r="C10782" s="223"/>
      <c r="D10782" s="224" t="str">
        <f t="shared" si="3233"/>
        <v/>
      </c>
      <c r="E10782" s="225"/>
      <c r="F10782" s="226">
        <f t="shared" si="3234"/>
        <v>0</v>
      </c>
      <c r="G10782" s="286">
        <f t="shared" si="3235"/>
        <v>0</v>
      </c>
    </row>
    <row r="10783" spans="1:7" s="229" customFormat="1" ht="24" customHeight="1" x14ac:dyDescent="0.2">
      <c r="A10783" s="224" t="str">
        <f t="shared" si="3231"/>
        <v/>
      </c>
      <c r="B10783" s="222">
        <f t="shared" si="3232"/>
        <v>0</v>
      </c>
      <c r="C10783" s="223"/>
      <c r="D10783" s="224" t="str">
        <f t="shared" si="3233"/>
        <v/>
      </c>
      <c r="E10783" s="225"/>
      <c r="F10783" s="226">
        <f t="shared" si="3234"/>
        <v>0</v>
      </c>
      <c r="G10783" s="286">
        <f t="shared" si="3235"/>
        <v>0</v>
      </c>
    </row>
    <row r="10784" spans="1:7" s="229" customFormat="1" ht="24" customHeight="1" x14ac:dyDescent="0.2">
      <c r="A10784" s="224" t="str">
        <f t="shared" si="3231"/>
        <v/>
      </c>
      <c r="B10784" s="222">
        <f t="shared" si="3232"/>
        <v>0</v>
      </c>
      <c r="C10784" s="223"/>
      <c r="D10784" s="224" t="str">
        <f t="shared" si="3233"/>
        <v/>
      </c>
      <c r="E10784" s="225"/>
      <c r="F10784" s="226">
        <f t="shared" si="3234"/>
        <v>0</v>
      </c>
      <c r="G10784" s="286">
        <f t="shared" si="3235"/>
        <v>0</v>
      </c>
    </row>
    <row r="10785" spans="1:7" s="229" customFormat="1" ht="24" customHeight="1" x14ac:dyDescent="0.2">
      <c r="A10785" s="224" t="str">
        <f t="shared" si="3231"/>
        <v/>
      </c>
      <c r="B10785" s="222">
        <f t="shared" si="3232"/>
        <v>0</v>
      </c>
      <c r="C10785" s="223"/>
      <c r="D10785" s="224" t="str">
        <f t="shared" si="3233"/>
        <v/>
      </c>
      <c r="E10785" s="225"/>
      <c r="F10785" s="226">
        <f t="shared" si="3234"/>
        <v>0</v>
      </c>
      <c r="G10785" s="286">
        <f t="shared" si="3235"/>
        <v>0</v>
      </c>
    </row>
    <row r="10786" spans="1:7" ht="24" customHeight="1" x14ac:dyDescent="0.2">
      <c r="A10786" s="287"/>
      <c r="D10786" s="97"/>
      <c r="E10786" s="98"/>
      <c r="F10786" s="273" t="s">
        <v>32</v>
      </c>
      <c r="G10786" s="288">
        <f>SUBTOTAL(9,G10778:G10785)</f>
        <v>0</v>
      </c>
    </row>
    <row r="10787" spans="1:7" ht="24" customHeight="1" x14ac:dyDescent="0.2">
      <c r="A10787" s="287"/>
      <c r="C10787" s="107" t="s">
        <v>606</v>
      </c>
      <c r="D10787" s="97"/>
      <c r="E10787" s="98"/>
      <c r="G10787" s="289"/>
    </row>
    <row r="10788" spans="1:7" s="229" customFormat="1" ht="24" customHeight="1" x14ac:dyDescent="0.2">
      <c r="A10788" s="224" t="str">
        <f t="shared" ref="A10788:A10796" si="3236">IFERROR(VLOOKUP(C10788,Tabla_Insumos,4,FALSE),"")</f>
        <v/>
      </c>
      <c r="B10788" s="222" t="str">
        <f t="shared" ref="B10788:B10796" si="3237">IFERROR(VLOOKUP(C10788,Tabla_Insumos,5,FALSE),"")</f>
        <v/>
      </c>
      <c r="C10788" s="223"/>
      <c r="D10788" s="224" t="str">
        <f t="shared" ref="D10788:D10796" si="3238">IFERROR(VLOOKUP(C10788,Tabla_Insumos,2,FALSE),"")</f>
        <v/>
      </c>
      <c r="E10788" s="225"/>
      <c r="F10788" s="226">
        <f t="shared" ref="F10788:F10796" si="3239">IFERROR(VLOOKUP(C10788,Tabla_Insumos,3,FALSE),0)</f>
        <v>0</v>
      </c>
      <c r="G10788" s="286">
        <f t="shared" ref="G10788:G10796" si="3240">ROUND(E10788*F10788,2)</f>
        <v>0</v>
      </c>
    </row>
    <row r="10789" spans="1:7" s="229" customFormat="1" ht="24" customHeight="1" x14ac:dyDescent="0.2">
      <c r="A10789" s="224" t="str">
        <f t="shared" si="3236"/>
        <v/>
      </c>
      <c r="B10789" s="222" t="str">
        <f t="shared" si="3237"/>
        <v/>
      </c>
      <c r="C10789" s="223"/>
      <c r="D10789" s="224" t="str">
        <f t="shared" si="3238"/>
        <v/>
      </c>
      <c r="E10789" s="225"/>
      <c r="F10789" s="226">
        <f t="shared" si="3239"/>
        <v>0</v>
      </c>
      <c r="G10789" s="286">
        <f t="shared" si="3240"/>
        <v>0</v>
      </c>
    </row>
    <row r="10790" spans="1:7" s="229" customFormat="1" ht="24" customHeight="1" x14ac:dyDescent="0.2">
      <c r="A10790" s="224" t="str">
        <f t="shared" si="3236"/>
        <v/>
      </c>
      <c r="B10790" s="222" t="str">
        <f t="shared" si="3237"/>
        <v/>
      </c>
      <c r="C10790" s="223"/>
      <c r="D10790" s="224" t="str">
        <f t="shared" si="3238"/>
        <v/>
      </c>
      <c r="E10790" s="225"/>
      <c r="F10790" s="226">
        <f t="shared" si="3239"/>
        <v>0</v>
      </c>
      <c r="G10790" s="286">
        <f t="shared" si="3240"/>
        <v>0</v>
      </c>
    </row>
    <row r="10791" spans="1:7" s="229" customFormat="1" ht="24" customHeight="1" x14ac:dyDescent="0.2">
      <c r="A10791" s="224" t="str">
        <f t="shared" si="3236"/>
        <v/>
      </c>
      <c r="B10791" s="222" t="str">
        <f t="shared" si="3237"/>
        <v/>
      </c>
      <c r="C10791" s="223"/>
      <c r="D10791" s="224" t="str">
        <f t="shared" si="3238"/>
        <v/>
      </c>
      <c r="E10791" s="225"/>
      <c r="F10791" s="226">
        <f t="shared" si="3239"/>
        <v>0</v>
      </c>
      <c r="G10791" s="286">
        <f t="shared" si="3240"/>
        <v>0</v>
      </c>
    </row>
    <row r="10792" spans="1:7" s="229" customFormat="1" ht="24" customHeight="1" x14ac:dyDescent="0.2">
      <c r="A10792" s="224" t="str">
        <f t="shared" si="3236"/>
        <v/>
      </c>
      <c r="B10792" s="222" t="str">
        <f t="shared" si="3237"/>
        <v/>
      </c>
      <c r="C10792" s="223"/>
      <c r="D10792" s="224" t="str">
        <f t="shared" si="3238"/>
        <v/>
      </c>
      <c r="E10792" s="225"/>
      <c r="F10792" s="226">
        <f t="shared" si="3239"/>
        <v>0</v>
      </c>
      <c r="G10792" s="286">
        <f t="shared" si="3240"/>
        <v>0</v>
      </c>
    </row>
    <row r="10793" spans="1:7" s="229" customFormat="1" ht="24" customHeight="1" x14ac:dyDescent="0.2">
      <c r="A10793" s="224" t="str">
        <f t="shared" si="3236"/>
        <v/>
      </c>
      <c r="B10793" s="222" t="str">
        <f t="shared" si="3237"/>
        <v/>
      </c>
      <c r="C10793" s="223"/>
      <c r="D10793" s="224" t="str">
        <f t="shared" si="3238"/>
        <v/>
      </c>
      <c r="E10793" s="225"/>
      <c r="F10793" s="226">
        <f t="shared" si="3239"/>
        <v>0</v>
      </c>
      <c r="G10793" s="286">
        <f t="shared" si="3240"/>
        <v>0</v>
      </c>
    </row>
    <row r="10794" spans="1:7" s="229" customFormat="1" ht="24" customHeight="1" x14ac:dyDescent="0.2">
      <c r="A10794" s="224" t="str">
        <f t="shared" si="3236"/>
        <v/>
      </c>
      <c r="B10794" s="222" t="str">
        <f t="shared" si="3237"/>
        <v/>
      </c>
      <c r="C10794" s="223"/>
      <c r="D10794" s="224" t="str">
        <f t="shared" si="3238"/>
        <v/>
      </c>
      <c r="E10794" s="225"/>
      <c r="F10794" s="226">
        <f t="shared" si="3239"/>
        <v>0</v>
      </c>
      <c r="G10794" s="286">
        <f t="shared" si="3240"/>
        <v>0</v>
      </c>
    </row>
    <row r="10795" spans="1:7" s="229" customFormat="1" ht="24" customHeight="1" x14ac:dyDescent="0.2">
      <c r="A10795" s="224" t="str">
        <f t="shared" si="3236"/>
        <v/>
      </c>
      <c r="B10795" s="222" t="str">
        <f t="shared" si="3237"/>
        <v/>
      </c>
      <c r="C10795" s="223"/>
      <c r="D10795" s="224" t="str">
        <f t="shared" si="3238"/>
        <v/>
      </c>
      <c r="E10795" s="225"/>
      <c r="F10795" s="226">
        <f t="shared" si="3239"/>
        <v>0</v>
      </c>
      <c r="G10795" s="286">
        <f t="shared" si="3240"/>
        <v>0</v>
      </c>
    </row>
    <row r="10796" spans="1:7" s="229" customFormat="1" ht="24" customHeight="1" x14ac:dyDescent="0.2">
      <c r="A10796" s="224" t="str">
        <f t="shared" si="3236"/>
        <v/>
      </c>
      <c r="B10796" s="222" t="str">
        <f t="shared" si="3237"/>
        <v/>
      </c>
      <c r="C10796" s="223"/>
      <c r="D10796" s="224" t="str">
        <f t="shared" si="3238"/>
        <v/>
      </c>
      <c r="E10796" s="225"/>
      <c r="F10796" s="226">
        <f t="shared" si="3239"/>
        <v>0</v>
      </c>
      <c r="G10796" s="286">
        <f t="shared" si="3240"/>
        <v>0</v>
      </c>
    </row>
    <row r="10797" spans="1:7" ht="24" customHeight="1" x14ac:dyDescent="0.2">
      <c r="A10797" s="290"/>
      <c r="B10797" s="97"/>
      <c r="D10797" s="97"/>
      <c r="E10797" s="98"/>
      <c r="F10797" s="273" t="s">
        <v>33</v>
      </c>
      <c r="G10797" s="288">
        <f>SUBTOTAL(9,G10788:G10796)</f>
        <v>0</v>
      </c>
    </row>
    <row r="10798" spans="1:7" ht="24" customHeight="1" x14ac:dyDescent="0.2">
      <c r="A10798" s="291"/>
      <c r="B10798" s="97"/>
      <c r="D10798" s="97"/>
      <c r="E10798" s="98"/>
      <c r="G10798" s="289"/>
    </row>
    <row r="10799" spans="1:7" ht="24" customHeight="1" x14ac:dyDescent="0.2">
      <c r="A10799" s="292" t="str">
        <f>B10757</f>
        <v/>
      </c>
      <c r="B10799" s="293" t="str">
        <f>C10757</f>
        <v/>
      </c>
      <c r="C10799" s="104"/>
      <c r="D10799" s="104" t="s">
        <v>34</v>
      </c>
      <c r="E10799" s="105"/>
      <c r="F10799" s="295" t="s">
        <v>35</v>
      </c>
      <c r="G10799" s="294">
        <f>SUBTOTAL(9,G10762:G10798)</f>
        <v>0</v>
      </c>
    </row>
    <row r="10801" spans="1:123" ht="24" customHeight="1" x14ac:dyDescent="0.2">
      <c r="A10801" s="274" t="s">
        <v>37</v>
      </c>
      <c r="B10801" s="275"/>
      <c r="C10801" s="275"/>
      <c r="D10801" s="275"/>
      <c r="E10801" s="275"/>
      <c r="F10801" s="275"/>
      <c r="G10801" s="276"/>
    </row>
    <row r="10802" spans="1:123" ht="24" customHeight="1" x14ac:dyDescent="0.2">
      <c r="A10802" s="277" t="s">
        <v>602</v>
      </c>
      <c r="B10802" s="93" t="str">
        <f>Comitente</f>
        <v>DIRECCION PROVINCIAL DE ESPACIOS VERDES</v>
      </c>
      <c r="C10802" s="89"/>
      <c r="D10802" s="94"/>
      <c r="E10802" s="94"/>
      <c r="F10802" s="95"/>
      <c r="G10802" s="278"/>
    </row>
    <row r="10803" spans="1:123" ht="24" customHeight="1" x14ac:dyDescent="0.2">
      <c r="A10803" s="277" t="s">
        <v>603</v>
      </c>
      <c r="B10803" s="93">
        <f>Contratista</f>
        <v>0</v>
      </c>
      <c r="C10803" s="90"/>
      <c r="D10803" s="90"/>
      <c r="E10803" s="90"/>
      <c r="F10803" s="96"/>
      <c r="G10803" s="279"/>
    </row>
    <row r="10804" spans="1:123" ht="24" customHeight="1" x14ac:dyDescent="0.2">
      <c r="A10804" s="277" t="s">
        <v>24</v>
      </c>
      <c r="B10804" s="93" t="str">
        <f>Obra</f>
        <v>MANTENIMIENTO DEL ÁREA VERDE Y SISITEMA DE RIEGO DEL 
PARQUE BELGRANO E INFINITO POR DESCUBRIR - RENGLON 3</v>
      </c>
      <c r="C10804" s="90"/>
      <c r="D10804" s="90"/>
      <c r="E10804" s="90"/>
      <c r="F10804" s="96" t="s">
        <v>38</v>
      </c>
      <c r="G10804" s="280">
        <f>Fecha_Base</f>
        <v>44908</v>
      </c>
    </row>
    <row r="10805" spans="1:123" ht="24" customHeight="1" x14ac:dyDescent="0.2">
      <c r="A10805" s="281" t="s">
        <v>601</v>
      </c>
      <c r="B10805" s="91" t="str">
        <f>Ubicación</f>
        <v>CAPITAL</v>
      </c>
      <c r="C10805" s="91"/>
      <c r="D10805" s="97"/>
      <c r="E10805" s="98"/>
      <c r="G10805" s="282"/>
    </row>
    <row r="10806" spans="1:123" ht="24" customHeight="1" x14ac:dyDescent="0.2">
      <c r="A10806" s="281" t="s">
        <v>39</v>
      </c>
      <c r="B10806" s="100" t="str">
        <f>IFERROR(VALUE(LEFT(B10807,FIND(".",B10807)-1)),"")</f>
        <v/>
      </c>
      <c r="C10806" s="92" t="str">
        <f>IFERROR(VLOOKUP(B10806,Tabla_CyP,2,FALSE),"")</f>
        <v/>
      </c>
      <c r="E10806" s="98"/>
      <c r="G10806" s="282"/>
    </row>
    <row r="10807" spans="1:123" ht="24" customHeight="1" x14ac:dyDescent="0.2">
      <c r="A10807" s="281" t="s">
        <v>25</v>
      </c>
      <c r="B10807" s="101" t="str">
        <f>IFERROR(VLOOKUP(COUNTIF($A$1:A10807,"ANALISIS DE PRECIOS"),Tabla_NumeroItem,2,FALSE),"")</f>
        <v/>
      </c>
      <c r="C10807" s="92" t="str">
        <f>IFERROR(VLOOKUP(B10807,Tabla_CyP,2,FALSE),"")</f>
        <v/>
      </c>
      <c r="D10807" s="97"/>
      <c r="E10807" s="98"/>
      <c r="F10807" s="96" t="s">
        <v>26</v>
      </c>
      <c r="G10807" s="283" t="str">
        <f>IFERROR(VLOOKUP(B10807,Tabla_CyP,4,FALSE),"")</f>
        <v/>
      </c>
    </row>
    <row r="10808" spans="1:123" ht="24" customHeight="1" x14ac:dyDescent="0.2">
      <c r="A10808" s="281"/>
      <c r="B10808" s="91"/>
      <c r="D10808" s="97"/>
      <c r="E10808" s="98"/>
      <c r="G10808" s="282"/>
    </row>
    <row r="10809" spans="1:123" ht="24" customHeight="1" x14ac:dyDescent="0.2">
      <c r="A10809" s="331" t="s">
        <v>507</v>
      </c>
      <c r="B10809" s="332"/>
      <c r="C10809" s="333" t="s">
        <v>0</v>
      </c>
      <c r="D10809" s="333" t="s">
        <v>27</v>
      </c>
      <c r="E10809" s="335" t="s">
        <v>28</v>
      </c>
      <c r="F10809" s="337" t="s">
        <v>29</v>
      </c>
      <c r="G10809" s="337" t="s">
        <v>30</v>
      </c>
    </row>
    <row r="10810" spans="1:123" s="97" customFormat="1" ht="24" customHeight="1" x14ac:dyDescent="0.2">
      <c r="A10810" s="102" t="s">
        <v>508</v>
      </c>
      <c r="B10810" s="102" t="s">
        <v>509</v>
      </c>
      <c r="C10810" s="334"/>
      <c r="D10810" s="334"/>
      <c r="E10810" s="336"/>
      <c r="F10810" s="338"/>
      <c r="G10810" s="338"/>
      <c r="H10810" s="230"/>
      <c r="I10810" s="230"/>
      <c r="J10810" s="230"/>
      <c r="K10810" s="230"/>
      <c r="L10810" s="230"/>
      <c r="M10810" s="230"/>
      <c r="N10810" s="230"/>
      <c r="O10810" s="230"/>
      <c r="P10810" s="230"/>
      <c r="Q10810" s="230"/>
      <c r="R10810" s="230"/>
      <c r="S10810" s="230"/>
      <c r="T10810" s="230"/>
      <c r="U10810" s="230"/>
      <c r="V10810" s="230"/>
      <c r="W10810" s="230"/>
      <c r="X10810" s="230"/>
      <c r="Y10810" s="230"/>
      <c r="Z10810" s="230"/>
      <c r="AA10810" s="230"/>
      <c r="AB10810" s="230"/>
      <c r="AC10810" s="230"/>
      <c r="AD10810" s="230"/>
      <c r="AE10810" s="230"/>
      <c r="AF10810" s="230"/>
      <c r="AG10810" s="230"/>
      <c r="AH10810" s="230"/>
      <c r="AI10810" s="230"/>
      <c r="AJ10810" s="230"/>
      <c r="AK10810" s="230"/>
      <c r="AL10810" s="230"/>
      <c r="AM10810" s="230"/>
      <c r="AN10810" s="230"/>
      <c r="AO10810" s="230"/>
      <c r="AP10810" s="230"/>
      <c r="AQ10810" s="230"/>
      <c r="AR10810" s="230"/>
      <c r="AS10810" s="230"/>
      <c r="AT10810" s="230"/>
      <c r="AU10810" s="230"/>
      <c r="AV10810" s="230"/>
      <c r="AW10810" s="230"/>
      <c r="AX10810" s="230"/>
      <c r="AY10810" s="230"/>
      <c r="AZ10810" s="230"/>
      <c r="BA10810" s="230"/>
      <c r="BB10810" s="230"/>
      <c r="BC10810" s="230"/>
      <c r="BD10810" s="230"/>
      <c r="BE10810" s="230"/>
      <c r="BF10810" s="230"/>
      <c r="BG10810" s="230"/>
      <c r="BH10810" s="230"/>
      <c r="BI10810" s="230"/>
      <c r="BJ10810" s="230"/>
      <c r="BK10810" s="230"/>
      <c r="BL10810" s="230"/>
      <c r="BM10810" s="230"/>
      <c r="BN10810" s="230"/>
      <c r="BO10810" s="230"/>
      <c r="BP10810" s="230"/>
      <c r="BQ10810" s="230"/>
      <c r="BR10810" s="230"/>
      <c r="BS10810" s="230"/>
      <c r="BT10810" s="230"/>
      <c r="BU10810" s="230"/>
      <c r="BV10810" s="230"/>
      <c r="BW10810" s="230"/>
      <c r="BX10810" s="230"/>
      <c r="BY10810" s="230"/>
      <c r="BZ10810" s="230"/>
      <c r="CA10810" s="230"/>
      <c r="CB10810" s="230"/>
      <c r="CC10810" s="230"/>
      <c r="CD10810" s="230"/>
      <c r="CE10810" s="230"/>
      <c r="CF10810" s="230"/>
      <c r="CG10810" s="230"/>
      <c r="CH10810" s="230"/>
      <c r="CI10810" s="230"/>
      <c r="CJ10810" s="230"/>
      <c r="CK10810" s="230"/>
      <c r="CL10810" s="230"/>
      <c r="CM10810" s="230"/>
      <c r="CN10810" s="230"/>
      <c r="CO10810" s="230"/>
      <c r="CP10810" s="230"/>
      <c r="CQ10810" s="230"/>
      <c r="CR10810" s="230"/>
      <c r="CS10810" s="230"/>
      <c r="CT10810" s="230"/>
      <c r="CU10810" s="230"/>
      <c r="CV10810" s="230"/>
      <c r="CW10810" s="230"/>
      <c r="CX10810" s="230"/>
      <c r="CY10810" s="230"/>
      <c r="CZ10810" s="230"/>
      <c r="DA10810" s="230"/>
      <c r="DB10810" s="230"/>
      <c r="DC10810" s="230"/>
      <c r="DD10810" s="230"/>
      <c r="DE10810" s="230"/>
      <c r="DF10810" s="230"/>
      <c r="DG10810" s="230"/>
      <c r="DH10810" s="230"/>
      <c r="DI10810" s="230"/>
      <c r="DJ10810" s="230"/>
      <c r="DK10810" s="230"/>
      <c r="DL10810" s="230"/>
      <c r="DM10810" s="230"/>
      <c r="DN10810" s="230"/>
      <c r="DO10810" s="230"/>
      <c r="DP10810" s="230"/>
      <c r="DQ10810" s="230"/>
      <c r="DR10810" s="230"/>
      <c r="DS10810" s="230"/>
    </row>
    <row r="10811" spans="1:123" ht="24" customHeight="1" x14ac:dyDescent="0.2">
      <c r="A10811" s="284"/>
      <c r="B10811" s="103"/>
      <c r="C10811" s="143" t="s">
        <v>604</v>
      </c>
      <c r="D10811" s="104"/>
      <c r="E10811" s="105"/>
      <c r="F10811" s="106"/>
      <c r="G10811" s="285"/>
    </row>
    <row r="10812" spans="1:123" s="229" customFormat="1" ht="24" customHeight="1" x14ac:dyDescent="0.2">
      <c r="A10812" s="224" t="str">
        <f t="shared" ref="A10812:A10825" si="3241">IFERROR(VLOOKUP(C10812,Tabla_Insumos,4,FALSE),"")</f>
        <v/>
      </c>
      <c r="B10812" s="222" t="str">
        <f>IFERROR(VLOOKUP(C10812,Tabla_Insumos,5,FALSE),"")</f>
        <v/>
      </c>
      <c r="C10812" s="223"/>
      <c r="D10812" s="224" t="str">
        <f t="shared" ref="D10812:D10825" si="3242">IFERROR(VLOOKUP(C10812,Tabla_Insumos,2,FALSE),"")</f>
        <v/>
      </c>
      <c r="E10812" s="225"/>
      <c r="F10812" s="226">
        <f t="shared" ref="F10812:F10825" si="3243">IFERROR(VLOOKUP(C10812,Tabla_Insumos,3,FALSE),0)</f>
        <v>0</v>
      </c>
      <c r="G10812" s="286">
        <f>ROUND(E10812*F10812,2)</f>
        <v>0</v>
      </c>
    </row>
    <row r="10813" spans="1:123" s="229" customFormat="1" ht="24" customHeight="1" x14ac:dyDescent="0.2">
      <c r="A10813" s="224" t="str">
        <f t="shared" si="3241"/>
        <v/>
      </c>
      <c r="B10813" s="222" t="str">
        <f t="shared" ref="B10813:B10825" si="3244">IFERROR(VLOOKUP(C10813,Tabla_Insumos,5,FALSE),"")</f>
        <v/>
      </c>
      <c r="C10813" s="223"/>
      <c r="D10813" s="224" t="str">
        <f t="shared" si="3242"/>
        <v/>
      </c>
      <c r="E10813" s="225"/>
      <c r="F10813" s="226">
        <f t="shared" si="3243"/>
        <v>0</v>
      </c>
      <c r="G10813" s="286">
        <f t="shared" ref="G10813:G10825" si="3245">ROUND(E10813*F10813,2)</f>
        <v>0</v>
      </c>
    </row>
    <row r="10814" spans="1:123" s="229" customFormat="1" ht="24" customHeight="1" x14ac:dyDescent="0.2">
      <c r="A10814" s="224" t="str">
        <f t="shared" si="3241"/>
        <v/>
      </c>
      <c r="B10814" s="222" t="str">
        <f t="shared" si="3244"/>
        <v/>
      </c>
      <c r="C10814" s="223"/>
      <c r="D10814" s="224" t="str">
        <f t="shared" si="3242"/>
        <v/>
      </c>
      <c r="E10814" s="225"/>
      <c r="F10814" s="226">
        <f t="shared" si="3243"/>
        <v>0</v>
      </c>
      <c r="G10814" s="286">
        <f t="shared" si="3245"/>
        <v>0</v>
      </c>
    </row>
    <row r="10815" spans="1:123" s="229" customFormat="1" ht="24" customHeight="1" x14ac:dyDescent="0.2">
      <c r="A10815" s="224" t="str">
        <f t="shared" si="3241"/>
        <v/>
      </c>
      <c r="B10815" s="222" t="str">
        <f t="shared" si="3244"/>
        <v/>
      </c>
      <c r="C10815" s="223"/>
      <c r="D10815" s="224" t="str">
        <f t="shared" si="3242"/>
        <v/>
      </c>
      <c r="E10815" s="225"/>
      <c r="F10815" s="226">
        <f t="shared" si="3243"/>
        <v>0</v>
      </c>
      <c r="G10815" s="286">
        <f t="shared" si="3245"/>
        <v>0</v>
      </c>
    </row>
    <row r="10816" spans="1:123" s="229" customFormat="1" ht="24" customHeight="1" x14ac:dyDescent="0.2">
      <c r="A10816" s="224" t="str">
        <f t="shared" si="3241"/>
        <v/>
      </c>
      <c r="B10816" s="222" t="str">
        <f t="shared" si="3244"/>
        <v/>
      </c>
      <c r="C10816" s="223"/>
      <c r="D10816" s="224" t="str">
        <f t="shared" si="3242"/>
        <v/>
      </c>
      <c r="E10816" s="225"/>
      <c r="F10816" s="226">
        <f t="shared" si="3243"/>
        <v>0</v>
      </c>
      <c r="G10816" s="286">
        <f t="shared" si="3245"/>
        <v>0</v>
      </c>
    </row>
    <row r="10817" spans="1:7" s="229" customFormat="1" ht="24" customHeight="1" x14ac:dyDescent="0.2">
      <c r="A10817" s="224" t="str">
        <f t="shared" si="3241"/>
        <v/>
      </c>
      <c r="B10817" s="222" t="str">
        <f t="shared" si="3244"/>
        <v/>
      </c>
      <c r="C10817" s="223"/>
      <c r="D10817" s="224" t="str">
        <f t="shared" si="3242"/>
        <v/>
      </c>
      <c r="E10817" s="225"/>
      <c r="F10817" s="226">
        <f t="shared" si="3243"/>
        <v>0</v>
      </c>
      <c r="G10817" s="286">
        <f t="shared" si="3245"/>
        <v>0</v>
      </c>
    </row>
    <row r="10818" spans="1:7" s="229" customFormat="1" ht="24" customHeight="1" x14ac:dyDescent="0.2">
      <c r="A10818" s="224" t="str">
        <f t="shared" si="3241"/>
        <v/>
      </c>
      <c r="B10818" s="222" t="str">
        <f t="shared" si="3244"/>
        <v/>
      </c>
      <c r="C10818" s="223"/>
      <c r="D10818" s="224" t="str">
        <f t="shared" si="3242"/>
        <v/>
      </c>
      <c r="E10818" s="225"/>
      <c r="F10818" s="226">
        <f t="shared" si="3243"/>
        <v>0</v>
      </c>
      <c r="G10818" s="286">
        <f t="shared" si="3245"/>
        <v>0</v>
      </c>
    </row>
    <row r="10819" spans="1:7" s="229" customFormat="1" ht="24" customHeight="1" x14ac:dyDescent="0.2">
      <c r="A10819" s="224" t="str">
        <f t="shared" si="3241"/>
        <v/>
      </c>
      <c r="B10819" s="222" t="str">
        <f t="shared" si="3244"/>
        <v/>
      </c>
      <c r="C10819" s="223"/>
      <c r="D10819" s="224" t="str">
        <f t="shared" si="3242"/>
        <v/>
      </c>
      <c r="E10819" s="225"/>
      <c r="F10819" s="226">
        <f t="shared" si="3243"/>
        <v>0</v>
      </c>
      <c r="G10819" s="286">
        <f t="shared" si="3245"/>
        <v>0</v>
      </c>
    </row>
    <row r="10820" spans="1:7" s="229" customFormat="1" ht="24" customHeight="1" x14ac:dyDescent="0.2">
      <c r="A10820" s="224" t="str">
        <f t="shared" si="3241"/>
        <v/>
      </c>
      <c r="B10820" s="222" t="str">
        <f t="shared" si="3244"/>
        <v/>
      </c>
      <c r="C10820" s="223"/>
      <c r="D10820" s="224" t="str">
        <f t="shared" si="3242"/>
        <v/>
      </c>
      <c r="E10820" s="225"/>
      <c r="F10820" s="226">
        <f t="shared" si="3243"/>
        <v>0</v>
      </c>
      <c r="G10820" s="286">
        <f t="shared" si="3245"/>
        <v>0</v>
      </c>
    </row>
    <row r="10821" spans="1:7" s="229" customFormat="1" ht="24" customHeight="1" x14ac:dyDescent="0.2">
      <c r="A10821" s="224" t="str">
        <f t="shared" si="3241"/>
        <v/>
      </c>
      <c r="B10821" s="222" t="str">
        <f t="shared" si="3244"/>
        <v/>
      </c>
      <c r="C10821" s="223"/>
      <c r="D10821" s="224" t="str">
        <f t="shared" si="3242"/>
        <v/>
      </c>
      <c r="E10821" s="225"/>
      <c r="F10821" s="226">
        <f t="shared" si="3243"/>
        <v>0</v>
      </c>
      <c r="G10821" s="286">
        <f t="shared" si="3245"/>
        <v>0</v>
      </c>
    </row>
    <row r="10822" spans="1:7" s="229" customFormat="1" ht="24" customHeight="1" x14ac:dyDescent="0.2">
      <c r="A10822" s="224" t="str">
        <f t="shared" si="3241"/>
        <v/>
      </c>
      <c r="B10822" s="222" t="str">
        <f t="shared" si="3244"/>
        <v/>
      </c>
      <c r="C10822" s="223"/>
      <c r="D10822" s="224" t="str">
        <f t="shared" si="3242"/>
        <v/>
      </c>
      <c r="E10822" s="225"/>
      <c r="F10822" s="226">
        <f t="shared" si="3243"/>
        <v>0</v>
      </c>
      <c r="G10822" s="286">
        <f t="shared" si="3245"/>
        <v>0</v>
      </c>
    </row>
    <row r="10823" spans="1:7" s="229" customFormat="1" ht="24" customHeight="1" x14ac:dyDescent="0.2">
      <c r="A10823" s="224" t="str">
        <f t="shared" si="3241"/>
        <v/>
      </c>
      <c r="B10823" s="222" t="str">
        <f t="shared" si="3244"/>
        <v/>
      </c>
      <c r="C10823" s="223"/>
      <c r="D10823" s="224" t="str">
        <f t="shared" si="3242"/>
        <v/>
      </c>
      <c r="E10823" s="225"/>
      <c r="F10823" s="226">
        <f t="shared" si="3243"/>
        <v>0</v>
      </c>
      <c r="G10823" s="286">
        <f t="shared" si="3245"/>
        <v>0</v>
      </c>
    </row>
    <row r="10824" spans="1:7" s="229" customFormat="1" ht="24" customHeight="1" x14ac:dyDescent="0.2">
      <c r="A10824" s="224" t="str">
        <f t="shared" si="3241"/>
        <v/>
      </c>
      <c r="B10824" s="222" t="str">
        <f t="shared" si="3244"/>
        <v/>
      </c>
      <c r="C10824" s="223"/>
      <c r="D10824" s="224" t="str">
        <f t="shared" si="3242"/>
        <v/>
      </c>
      <c r="E10824" s="225"/>
      <c r="F10824" s="226">
        <f t="shared" si="3243"/>
        <v>0</v>
      </c>
      <c r="G10824" s="286">
        <f t="shared" si="3245"/>
        <v>0</v>
      </c>
    </row>
    <row r="10825" spans="1:7" s="229" customFormat="1" ht="24" customHeight="1" x14ac:dyDescent="0.2">
      <c r="A10825" s="224" t="str">
        <f t="shared" si="3241"/>
        <v/>
      </c>
      <c r="B10825" s="222" t="str">
        <f t="shared" si="3244"/>
        <v/>
      </c>
      <c r="C10825" s="223"/>
      <c r="D10825" s="224" t="str">
        <f t="shared" si="3242"/>
        <v/>
      </c>
      <c r="E10825" s="225"/>
      <c r="F10825" s="227">
        <f t="shared" si="3243"/>
        <v>0</v>
      </c>
      <c r="G10825" s="286">
        <f t="shared" si="3245"/>
        <v>0</v>
      </c>
    </row>
    <row r="10826" spans="1:7" ht="24" customHeight="1" x14ac:dyDescent="0.2">
      <c r="A10826" s="287"/>
      <c r="D10826" s="97"/>
      <c r="E10826" s="98"/>
      <c r="F10826" s="273" t="s">
        <v>31</v>
      </c>
      <c r="G10826" s="288">
        <f>SUBTOTAL(9,G10812:G10825)</f>
        <v>0</v>
      </c>
    </row>
    <row r="10827" spans="1:7" ht="24" customHeight="1" x14ac:dyDescent="0.2">
      <c r="A10827" s="287"/>
      <c r="C10827" s="107" t="s">
        <v>605</v>
      </c>
      <c r="D10827" s="97"/>
      <c r="E10827" s="98"/>
      <c r="G10827" s="289"/>
    </row>
    <row r="10828" spans="1:7" s="229" customFormat="1" ht="24" customHeight="1" x14ac:dyDescent="0.2">
      <c r="A10828" s="224" t="str">
        <f t="shared" ref="A10828:A10835" si="3246">IFERROR(VLOOKUP(C10828,Tabla_Insumos,4,FALSE),"")</f>
        <v/>
      </c>
      <c r="B10828" s="222">
        <f t="shared" ref="B10828:B10835" si="3247">IFERROR(VLOOKUP(A10828,Tabla_Indices,5,FALSE),"")</f>
        <v>0</v>
      </c>
      <c r="C10828" s="223"/>
      <c r="D10828" s="224" t="str">
        <f t="shared" ref="D10828:D10835" si="3248">IFERROR(VLOOKUP(C10828,Tabla_Insumos,2,FALSE),"")</f>
        <v/>
      </c>
      <c r="E10828" s="225"/>
      <c r="F10828" s="228">
        <f t="shared" ref="F10828:F10835" si="3249">IFERROR(VLOOKUP(C10828,Tabla_Insumos,3,FALSE),0)</f>
        <v>0</v>
      </c>
      <c r="G10828" s="286">
        <f>ROUND(E10828*F10828,2)</f>
        <v>0</v>
      </c>
    </row>
    <row r="10829" spans="1:7" s="229" customFormat="1" ht="24" customHeight="1" x14ac:dyDescent="0.2">
      <c r="A10829" s="224" t="str">
        <f t="shared" si="3246"/>
        <v/>
      </c>
      <c r="B10829" s="222">
        <f t="shared" si="3247"/>
        <v>0</v>
      </c>
      <c r="C10829" s="223"/>
      <c r="D10829" s="224" t="str">
        <f t="shared" si="3248"/>
        <v/>
      </c>
      <c r="E10829" s="225"/>
      <c r="F10829" s="228">
        <f t="shared" si="3249"/>
        <v>0</v>
      </c>
      <c r="G10829" s="286">
        <f>ROUND(E10829*F10829,2)</f>
        <v>0</v>
      </c>
    </row>
    <row r="10830" spans="1:7" s="229" customFormat="1" ht="24" customHeight="1" x14ac:dyDescent="0.2">
      <c r="A10830" s="224" t="str">
        <f t="shared" si="3246"/>
        <v/>
      </c>
      <c r="B10830" s="222">
        <f t="shared" si="3247"/>
        <v>0</v>
      </c>
      <c r="C10830" s="223"/>
      <c r="D10830" s="224" t="str">
        <f t="shared" si="3248"/>
        <v/>
      </c>
      <c r="E10830" s="225"/>
      <c r="F10830" s="228">
        <f t="shared" si="3249"/>
        <v>0</v>
      </c>
      <c r="G10830" s="286">
        <f t="shared" ref="G10830:G10835" si="3250">ROUND(E10830*F10830,2)</f>
        <v>0</v>
      </c>
    </row>
    <row r="10831" spans="1:7" s="229" customFormat="1" ht="24" customHeight="1" x14ac:dyDescent="0.2">
      <c r="A10831" s="224" t="str">
        <f t="shared" si="3246"/>
        <v/>
      </c>
      <c r="B10831" s="222">
        <f t="shared" si="3247"/>
        <v>0</v>
      </c>
      <c r="C10831" s="223"/>
      <c r="D10831" s="224" t="str">
        <f t="shared" si="3248"/>
        <v/>
      </c>
      <c r="E10831" s="225"/>
      <c r="F10831" s="228">
        <f t="shared" si="3249"/>
        <v>0</v>
      </c>
      <c r="G10831" s="286">
        <f t="shared" si="3250"/>
        <v>0</v>
      </c>
    </row>
    <row r="10832" spans="1:7" s="229" customFormat="1" ht="24" customHeight="1" x14ac:dyDescent="0.2">
      <c r="A10832" s="224" t="str">
        <f t="shared" si="3246"/>
        <v/>
      </c>
      <c r="B10832" s="222">
        <f t="shared" si="3247"/>
        <v>0</v>
      </c>
      <c r="C10832" s="223"/>
      <c r="D10832" s="224" t="str">
        <f t="shared" si="3248"/>
        <v/>
      </c>
      <c r="E10832" s="225"/>
      <c r="F10832" s="226">
        <f t="shared" si="3249"/>
        <v>0</v>
      </c>
      <c r="G10832" s="286">
        <f t="shared" si="3250"/>
        <v>0</v>
      </c>
    </row>
    <row r="10833" spans="1:7" s="229" customFormat="1" ht="24" customHeight="1" x14ac:dyDescent="0.2">
      <c r="A10833" s="224" t="str">
        <f t="shared" si="3246"/>
        <v/>
      </c>
      <c r="B10833" s="222">
        <f t="shared" si="3247"/>
        <v>0</v>
      </c>
      <c r="C10833" s="223"/>
      <c r="D10833" s="224" t="str">
        <f t="shared" si="3248"/>
        <v/>
      </c>
      <c r="E10833" s="225"/>
      <c r="F10833" s="226">
        <f t="shared" si="3249"/>
        <v>0</v>
      </c>
      <c r="G10833" s="286">
        <f t="shared" si="3250"/>
        <v>0</v>
      </c>
    </row>
    <row r="10834" spans="1:7" s="229" customFormat="1" ht="24" customHeight="1" x14ac:dyDescent="0.2">
      <c r="A10834" s="224" t="str">
        <f t="shared" si="3246"/>
        <v/>
      </c>
      <c r="B10834" s="222">
        <f t="shared" si="3247"/>
        <v>0</v>
      </c>
      <c r="C10834" s="223"/>
      <c r="D10834" s="224" t="str">
        <f t="shared" si="3248"/>
        <v/>
      </c>
      <c r="E10834" s="225"/>
      <c r="F10834" s="226">
        <f t="shared" si="3249"/>
        <v>0</v>
      </c>
      <c r="G10834" s="286">
        <f t="shared" si="3250"/>
        <v>0</v>
      </c>
    </row>
    <row r="10835" spans="1:7" s="229" customFormat="1" ht="24" customHeight="1" x14ac:dyDescent="0.2">
      <c r="A10835" s="224" t="str">
        <f t="shared" si="3246"/>
        <v/>
      </c>
      <c r="B10835" s="222">
        <f t="shared" si="3247"/>
        <v>0</v>
      </c>
      <c r="C10835" s="223"/>
      <c r="D10835" s="224" t="str">
        <f t="shared" si="3248"/>
        <v/>
      </c>
      <c r="E10835" s="225"/>
      <c r="F10835" s="226">
        <f t="shared" si="3249"/>
        <v>0</v>
      </c>
      <c r="G10835" s="286">
        <f t="shared" si="3250"/>
        <v>0</v>
      </c>
    </row>
    <row r="10836" spans="1:7" ht="24" customHeight="1" x14ac:dyDescent="0.2">
      <c r="A10836" s="287"/>
      <c r="D10836" s="97"/>
      <c r="E10836" s="98"/>
      <c r="F10836" s="273" t="s">
        <v>32</v>
      </c>
      <c r="G10836" s="288">
        <f>SUBTOTAL(9,G10828:G10835)</f>
        <v>0</v>
      </c>
    </row>
    <row r="10837" spans="1:7" ht="24" customHeight="1" x14ac:dyDescent="0.2">
      <c r="A10837" s="287"/>
      <c r="C10837" s="107" t="s">
        <v>606</v>
      </c>
      <c r="D10837" s="97"/>
      <c r="E10837" s="98"/>
      <c r="G10837" s="289"/>
    </row>
    <row r="10838" spans="1:7" s="229" customFormat="1" ht="24" customHeight="1" x14ac:dyDescent="0.2">
      <c r="A10838" s="224" t="str">
        <f t="shared" ref="A10838:A10846" si="3251">IFERROR(VLOOKUP(C10838,Tabla_Insumos,4,FALSE),"")</f>
        <v/>
      </c>
      <c r="B10838" s="222" t="str">
        <f t="shared" ref="B10838:B10846" si="3252">IFERROR(VLOOKUP(C10838,Tabla_Insumos,5,FALSE),"")</f>
        <v/>
      </c>
      <c r="C10838" s="223"/>
      <c r="D10838" s="224" t="str">
        <f t="shared" ref="D10838:D10846" si="3253">IFERROR(VLOOKUP(C10838,Tabla_Insumos,2,FALSE),"")</f>
        <v/>
      </c>
      <c r="E10838" s="225"/>
      <c r="F10838" s="226">
        <f t="shared" ref="F10838:F10846" si="3254">IFERROR(VLOOKUP(C10838,Tabla_Insumos,3,FALSE),0)</f>
        <v>0</v>
      </c>
      <c r="G10838" s="286">
        <f t="shared" ref="G10838:G10846" si="3255">ROUND(E10838*F10838,2)</f>
        <v>0</v>
      </c>
    </row>
    <row r="10839" spans="1:7" s="229" customFormat="1" ht="24" customHeight="1" x14ac:dyDescent="0.2">
      <c r="A10839" s="224" t="str">
        <f t="shared" si="3251"/>
        <v/>
      </c>
      <c r="B10839" s="222" t="str">
        <f t="shared" si="3252"/>
        <v/>
      </c>
      <c r="C10839" s="223"/>
      <c r="D10839" s="224" t="str">
        <f t="shared" si="3253"/>
        <v/>
      </c>
      <c r="E10839" s="225"/>
      <c r="F10839" s="226">
        <f t="shared" si="3254"/>
        <v>0</v>
      </c>
      <c r="G10839" s="286">
        <f t="shared" si="3255"/>
        <v>0</v>
      </c>
    </row>
    <row r="10840" spans="1:7" s="229" customFormat="1" ht="24" customHeight="1" x14ac:dyDescent="0.2">
      <c r="A10840" s="224" t="str">
        <f t="shared" si="3251"/>
        <v/>
      </c>
      <c r="B10840" s="222" t="str">
        <f t="shared" si="3252"/>
        <v/>
      </c>
      <c r="C10840" s="223"/>
      <c r="D10840" s="224" t="str">
        <f t="shared" si="3253"/>
        <v/>
      </c>
      <c r="E10840" s="225"/>
      <c r="F10840" s="226">
        <f t="shared" si="3254"/>
        <v>0</v>
      </c>
      <c r="G10840" s="286">
        <f t="shared" si="3255"/>
        <v>0</v>
      </c>
    </row>
    <row r="10841" spans="1:7" s="229" customFormat="1" ht="24" customHeight="1" x14ac:dyDescent="0.2">
      <c r="A10841" s="224" t="str">
        <f t="shared" si="3251"/>
        <v/>
      </c>
      <c r="B10841" s="222" t="str">
        <f t="shared" si="3252"/>
        <v/>
      </c>
      <c r="C10841" s="223"/>
      <c r="D10841" s="224" t="str">
        <f t="shared" si="3253"/>
        <v/>
      </c>
      <c r="E10841" s="225"/>
      <c r="F10841" s="226">
        <f t="shared" si="3254"/>
        <v>0</v>
      </c>
      <c r="G10841" s="286">
        <f t="shared" si="3255"/>
        <v>0</v>
      </c>
    </row>
    <row r="10842" spans="1:7" s="229" customFormat="1" ht="24" customHeight="1" x14ac:dyDescent="0.2">
      <c r="A10842" s="224" t="str">
        <f t="shared" si="3251"/>
        <v/>
      </c>
      <c r="B10842" s="222" t="str">
        <f t="shared" si="3252"/>
        <v/>
      </c>
      <c r="C10842" s="223"/>
      <c r="D10842" s="224" t="str">
        <f t="shared" si="3253"/>
        <v/>
      </c>
      <c r="E10842" s="225"/>
      <c r="F10842" s="226">
        <f t="shared" si="3254"/>
        <v>0</v>
      </c>
      <c r="G10842" s="286">
        <f t="shared" si="3255"/>
        <v>0</v>
      </c>
    </row>
    <row r="10843" spans="1:7" s="229" customFormat="1" ht="24" customHeight="1" x14ac:dyDescent="0.2">
      <c r="A10843" s="224" t="str">
        <f t="shared" si="3251"/>
        <v/>
      </c>
      <c r="B10843" s="222" t="str">
        <f t="shared" si="3252"/>
        <v/>
      </c>
      <c r="C10843" s="223"/>
      <c r="D10843" s="224" t="str">
        <f t="shared" si="3253"/>
        <v/>
      </c>
      <c r="E10843" s="225"/>
      <c r="F10843" s="226">
        <f t="shared" si="3254"/>
        <v>0</v>
      </c>
      <c r="G10843" s="286">
        <f t="shared" si="3255"/>
        <v>0</v>
      </c>
    </row>
    <row r="10844" spans="1:7" s="229" customFormat="1" ht="24" customHeight="1" x14ac:dyDescent="0.2">
      <c r="A10844" s="224" t="str">
        <f t="shared" si="3251"/>
        <v/>
      </c>
      <c r="B10844" s="222" t="str">
        <f t="shared" si="3252"/>
        <v/>
      </c>
      <c r="C10844" s="223"/>
      <c r="D10844" s="224" t="str">
        <f t="shared" si="3253"/>
        <v/>
      </c>
      <c r="E10844" s="225"/>
      <c r="F10844" s="226">
        <f t="shared" si="3254"/>
        <v>0</v>
      </c>
      <c r="G10844" s="286">
        <f t="shared" si="3255"/>
        <v>0</v>
      </c>
    </row>
    <row r="10845" spans="1:7" s="229" customFormat="1" ht="24" customHeight="1" x14ac:dyDescent="0.2">
      <c r="A10845" s="224" t="str">
        <f t="shared" si="3251"/>
        <v/>
      </c>
      <c r="B10845" s="222" t="str">
        <f t="shared" si="3252"/>
        <v/>
      </c>
      <c r="C10845" s="223"/>
      <c r="D10845" s="224" t="str">
        <f t="shared" si="3253"/>
        <v/>
      </c>
      <c r="E10845" s="225"/>
      <c r="F10845" s="226">
        <f t="shared" si="3254"/>
        <v>0</v>
      </c>
      <c r="G10845" s="286">
        <f t="shared" si="3255"/>
        <v>0</v>
      </c>
    </row>
    <row r="10846" spans="1:7" s="229" customFormat="1" ht="24" customHeight="1" x14ac:dyDescent="0.2">
      <c r="A10846" s="224" t="str">
        <f t="shared" si="3251"/>
        <v/>
      </c>
      <c r="B10846" s="222" t="str">
        <f t="shared" si="3252"/>
        <v/>
      </c>
      <c r="C10846" s="223"/>
      <c r="D10846" s="224" t="str">
        <f t="shared" si="3253"/>
        <v/>
      </c>
      <c r="E10846" s="225"/>
      <c r="F10846" s="226">
        <f t="shared" si="3254"/>
        <v>0</v>
      </c>
      <c r="G10846" s="286">
        <f t="shared" si="3255"/>
        <v>0</v>
      </c>
    </row>
    <row r="10847" spans="1:7" ht="24" customHeight="1" x14ac:dyDescent="0.2">
      <c r="A10847" s="290"/>
      <c r="B10847" s="97"/>
      <c r="D10847" s="97"/>
      <c r="E10847" s="98"/>
      <c r="F10847" s="273" t="s">
        <v>33</v>
      </c>
      <c r="G10847" s="288">
        <f>SUBTOTAL(9,G10838:G10846)</f>
        <v>0</v>
      </c>
    </row>
    <row r="10848" spans="1:7" ht="24" customHeight="1" x14ac:dyDescent="0.2">
      <c r="A10848" s="291"/>
      <c r="B10848" s="97"/>
      <c r="D10848" s="97"/>
      <c r="E10848" s="98"/>
      <c r="G10848" s="289"/>
    </row>
    <row r="10849" spans="1:123" ht="24" customHeight="1" x14ac:dyDescent="0.2">
      <c r="A10849" s="292" t="str">
        <f>B10807</f>
        <v/>
      </c>
      <c r="B10849" s="293" t="str">
        <f>C10807</f>
        <v/>
      </c>
      <c r="C10849" s="104"/>
      <c r="D10849" s="104" t="s">
        <v>34</v>
      </c>
      <c r="E10849" s="105"/>
      <c r="F10849" s="295" t="s">
        <v>35</v>
      </c>
      <c r="G10849" s="294">
        <f>SUBTOTAL(9,G10812:G10848)</f>
        <v>0</v>
      </c>
    </row>
    <row r="10851" spans="1:123" ht="24" customHeight="1" x14ac:dyDescent="0.2">
      <c r="A10851" s="274" t="s">
        <v>37</v>
      </c>
      <c r="B10851" s="275"/>
      <c r="C10851" s="275"/>
      <c r="D10851" s="275"/>
      <c r="E10851" s="275"/>
      <c r="F10851" s="275"/>
      <c r="G10851" s="276"/>
    </row>
    <row r="10852" spans="1:123" ht="24" customHeight="1" x14ac:dyDescent="0.2">
      <c r="A10852" s="277" t="s">
        <v>602</v>
      </c>
      <c r="B10852" s="93" t="str">
        <f>Comitente</f>
        <v>DIRECCION PROVINCIAL DE ESPACIOS VERDES</v>
      </c>
      <c r="C10852" s="89"/>
      <c r="D10852" s="94"/>
      <c r="E10852" s="94"/>
      <c r="F10852" s="95"/>
      <c r="G10852" s="278"/>
    </row>
    <row r="10853" spans="1:123" ht="24" customHeight="1" x14ac:dyDescent="0.2">
      <c r="A10853" s="277" t="s">
        <v>603</v>
      </c>
      <c r="B10853" s="93">
        <f>Contratista</f>
        <v>0</v>
      </c>
      <c r="C10853" s="90"/>
      <c r="D10853" s="90"/>
      <c r="E10853" s="90"/>
      <c r="F10853" s="96"/>
      <c r="G10853" s="279"/>
    </row>
    <row r="10854" spans="1:123" ht="24" customHeight="1" x14ac:dyDescent="0.2">
      <c r="A10854" s="277" t="s">
        <v>24</v>
      </c>
      <c r="B10854" s="93" t="str">
        <f>Obra</f>
        <v>MANTENIMIENTO DEL ÁREA VERDE Y SISITEMA DE RIEGO DEL 
PARQUE BELGRANO E INFINITO POR DESCUBRIR - RENGLON 3</v>
      </c>
      <c r="C10854" s="90"/>
      <c r="D10854" s="90"/>
      <c r="E10854" s="90"/>
      <c r="F10854" s="96" t="s">
        <v>38</v>
      </c>
      <c r="G10854" s="280">
        <f>Fecha_Base</f>
        <v>44908</v>
      </c>
    </row>
    <row r="10855" spans="1:123" ht="24" customHeight="1" x14ac:dyDescent="0.2">
      <c r="A10855" s="281" t="s">
        <v>601</v>
      </c>
      <c r="B10855" s="91" t="str">
        <f>Ubicación</f>
        <v>CAPITAL</v>
      </c>
      <c r="C10855" s="91"/>
      <c r="D10855" s="97"/>
      <c r="E10855" s="98"/>
      <c r="G10855" s="282"/>
    </row>
    <row r="10856" spans="1:123" ht="24" customHeight="1" x14ac:dyDescent="0.2">
      <c r="A10856" s="281" t="s">
        <v>39</v>
      </c>
      <c r="B10856" s="100" t="str">
        <f>IFERROR(VALUE(LEFT(B10857,FIND(".",B10857)-1)),"")</f>
        <v/>
      </c>
      <c r="C10856" s="92" t="str">
        <f>IFERROR(VLOOKUP(B10856,Tabla_CyP,2,FALSE),"")</f>
        <v/>
      </c>
      <c r="E10856" s="98"/>
      <c r="G10856" s="282"/>
    </row>
    <row r="10857" spans="1:123" ht="24" customHeight="1" x14ac:dyDescent="0.2">
      <c r="A10857" s="281" t="s">
        <v>25</v>
      </c>
      <c r="B10857" s="101" t="str">
        <f>IFERROR(VLOOKUP(COUNTIF($A$1:A10857,"ANALISIS DE PRECIOS"),Tabla_NumeroItem,2,FALSE),"")</f>
        <v/>
      </c>
      <c r="C10857" s="92" t="str">
        <f>IFERROR(VLOOKUP(B10857,Tabla_CyP,2,FALSE),"")</f>
        <v/>
      </c>
      <c r="D10857" s="97"/>
      <c r="E10857" s="98"/>
      <c r="F10857" s="96" t="s">
        <v>26</v>
      </c>
      <c r="G10857" s="283" t="str">
        <f>IFERROR(VLOOKUP(B10857,Tabla_CyP,4,FALSE),"")</f>
        <v/>
      </c>
    </row>
    <row r="10858" spans="1:123" ht="24" customHeight="1" x14ac:dyDescent="0.2">
      <c r="A10858" s="281"/>
      <c r="B10858" s="91"/>
      <c r="D10858" s="97"/>
      <c r="E10858" s="98"/>
      <c r="G10858" s="282"/>
    </row>
    <row r="10859" spans="1:123" ht="24" customHeight="1" x14ac:dyDescent="0.2">
      <c r="A10859" s="331" t="s">
        <v>507</v>
      </c>
      <c r="B10859" s="332"/>
      <c r="C10859" s="333" t="s">
        <v>0</v>
      </c>
      <c r="D10859" s="333" t="s">
        <v>27</v>
      </c>
      <c r="E10859" s="335" t="s">
        <v>28</v>
      </c>
      <c r="F10859" s="337" t="s">
        <v>29</v>
      </c>
      <c r="G10859" s="337" t="s">
        <v>30</v>
      </c>
    </row>
    <row r="10860" spans="1:123" s="97" customFormat="1" ht="24" customHeight="1" x14ac:dyDescent="0.2">
      <c r="A10860" s="102" t="s">
        <v>508</v>
      </c>
      <c r="B10860" s="102" t="s">
        <v>509</v>
      </c>
      <c r="C10860" s="334"/>
      <c r="D10860" s="334"/>
      <c r="E10860" s="336"/>
      <c r="F10860" s="338"/>
      <c r="G10860" s="338"/>
      <c r="H10860" s="230"/>
      <c r="I10860" s="230"/>
      <c r="J10860" s="230"/>
      <c r="K10860" s="230"/>
      <c r="L10860" s="230"/>
      <c r="M10860" s="230"/>
      <c r="N10860" s="230"/>
      <c r="O10860" s="230"/>
      <c r="P10860" s="230"/>
      <c r="Q10860" s="230"/>
      <c r="R10860" s="230"/>
      <c r="S10860" s="230"/>
      <c r="T10860" s="230"/>
      <c r="U10860" s="230"/>
      <c r="V10860" s="230"/>
      <c r="W10860" s="230"/>
      <c r="X10860" s="230"/>
      <c r="Y10860" s="230"/>
      <c r="Z10860" s="230"/>
      <c r="AA10860" s="230"/>
      <c r="AB10860" s="230"/>
      <c r="AC10860" s="230"/>
      <c r="AD10860" s="230"/>
      <c r="AE10860" s="230"/>
      <c r="AF10860" s="230"/>
      <c r="AG10860" s="230"/>
      <c r="AH10860" s="230"/>
      <c r="AI10860" s="230"/>
      <c r="AJ10860" s="230"/>
      <c r="AK10860" s="230"/>
      <c r="AL10860" s="230"/>
      <c r="AM10860" s="230"/>
      <c r="AN10860" s="230"/>
      <c r="AO10860" s="230"/>
      <c r="AP10860" s="230"/>
      <c r="AQ10860" s="230"/>
      <c r="AR10860" s="230"/>
      <c r="AS10860" s="230"/>
      <c r="AT10860" s="230"/>
      <c r="AU10860" s="230"/>
      <c r="AV10860" s="230"/>
      <c r="AW10860" s="230"/>
      <c r="AX10860" s="230"/>
      <c r="AY10860" s="230"/>
      <c r="AZ10860" s="230"/>
      <c r="BA10860" s="230"/>
      <c r="BB10860" s="230"/>
      <c r="BC10860" s="230"/>
      <c r="BD10860" s="230"/>
      <c r="BE10860" s="230"/>
      <c r="BF10860" s="230"/>
      <c r="BG10860" s="230"/>
      <c r="BH10860" s="230"/>
      <c r="BI10860" s="230"/>
      <c r="BJ10860" s="230"/>
      <c r="BK10860" s="230"/>
      <c r="BL10860" s="230"/>
      <c r="BM10860" s="230"/>
      <c r="BN10860" s="230"/>
      <c r="BO10860" s="230"/>
      <c r="BP10860" s="230"/>
      <c r="BQ10860" s="230"/>
      <c r="BR10860" s="230"/>
      <c r="BS10860" s="230"/>
      <c r="BT10860" s="230"/>
      <c r="BU10860" s="230"/>
      <c r="BV10860" s="230"/>
      <c r="BW10860" s="230"/>
      <c r="BX10860" s="230"/>
      <c r="BY10860" s="230"/>
      <c r="BZ10860" s="230"/>
      <c r="CA10860" s="230"/>
      <c r="CB10860" s="230"/>
      <c r="CC10860" s="230"/>
      <c r="CD10860" s="230"/>
      <c r="CE10860" s="230"/>
      <c r="CF10860" s="230"/>
      <c r="CG10860" s="230"/>
      <c r="CH10860" s="230"/>
      <c r="CI10860" s="230"/>
      <c r="CJ10860" s="230"/>
      <c r="CK10860" s="230"/>
      <c r="CL10860" s="230"/>
      <c r="CM10860" s="230"/>
      <c r="CN10860" s="230"/>
      <c r="CO10860" s="230"/>
      <c r="CP10860" s="230"/>
      <c r="CQ10860" s="230"/>
      <c r="CR10860" s="230"/>
      <c r="CS10860" s="230"/>
      <c r="CT10860" s="230"/>
      <c r="CU10860" s="230"/>
      <c r="CV10860" s="230"/>
      <c r="CW10860" s="230"/>
      <c r="CX10860" s="230"/>
      <c r="CY10860" s="230"/>
      <c r="CZ10860" s="230"/>
      <c r="DA10860" s="230"/>
      <c r="DB10860" s="230"/>
      <c r="DC10860" s="230"/>
      <c r="DD10860" s="230"/>
      <c r="DE10860" s="230"/>
      <c r="DF10860" s="230"/>
      <c r="DG10860" s="230"/>
      <c r="DH10860" s="230"/>
      <c r="DI10860" s="230"/>
      <c r="DJ10860" s="230"/>
      <c r="DK10860" s="230"/>
      <c r="DL10860" s="230"/>
      <c r="DM10860" s="230"/>
      <c r="DN10860" s="230"/>
      <c r="DO10860" s="230"/>
      <c r="DP10860" s="230"/>
      <c r="DQ10860" s="230"/>
      <c r="DR10860" s="230"/>
      <c r="DS10860" s="230"/>
    </row>
    <row r="10861" spans="1:123" ht="24" customHeight="1" x14ac:dyDescent="0.2">
      <c r="A10861" s="284"/>
      <c r="B10861" s="103"/>
      <c r="C10861" s="143" t="s">
        <v>604</v>
      </c>
      <c r="D10861" s="104"/>
      <c r="E10861" s="105"/>
      <c r="F10861" s="106"/>
      <c r="G10861" s="285"/>
    </row>
    <row r="10862" spans="1:123" s="229" customFormat="1" ht="24" customHeight="1" x14ac:dyDescent="0.2">
      <c r="A10862" s="224" t="str">
        <f t="shared" ref="A10862:A10875" si="3256">IFERROR(VLOOKUP(C10862,Tabla_Insumos,4,FALSE),"")</f>
        <v/>
      </c>
      <c r="B10862" s="222" t="str">
        <f>IFERROR(VLOOKUP(C10862,Tabla_Insumos,5,FALSE),"")</f>
        <v/>
      </c>
      <c r="C10862" s="223"/>
      <c r="D10862" s="224" t="str">
        <f t="shared" ref="D10862:D10875" si="3257">IFERROR(VLOOKUP(C10862,Tabla_Insumos,2,FALSE),"")</f>
        <v/>
      </c>
      <c r="E10862" s="225"/>
      <c r="F10862" s="226">
        <f t="shared" ref="F10862:F10875" si="3258">IFERROR(VLOOKUP(C10862,Tabla_Insumos,3,FALSE),0)</f>
        <v>0</v>
      </c>
      <c r="G10862" s="286">
        <f>ROUND(E10862*F10862,2)</f>
        <v>0</v>
      </c>
    </row>
    <row r="10863" spans="1:123" s="229" customFormat="1" ht="24" customHeight="1" x14ac:dyDescent="0.2">
      <c r="A10863" s="224" t="str">
        <f t="shared" si="3256"/>
        <v/>
      </c>
      <c r="B10863" s="222" t="str">
        <f t="shared" ref="B10863:B10875" si="3259">IFERROR(VLOOKUP(C10863,Tabla_Insumos,5,FALSE),"")</f>
        <v/>
      </c>
      <c r="C10863" s="223"/>
      <c r="D10863" s="224" t="str">
        <f t="shared" si="3257"/>
        <v/>
      </c>
      <c r="E10863" s="225"/>
      <c r="F10863" s="226">
        <f t="shared" si="3258"/>
        <v>0</v>
      </c>
      <c r="G10863" s="286">
        <f t="shared" ref="G10863:G10875" si="3260">ROUND(E10863*F10863,2)</f>
        <v>0</v>
      </c>
    </row>
    <row r="10864" spans="1:123" s="229" customFormat="1" ht="24" customHeight="1" x14ac:dyDescent="0.2">
      <c r="A10864" s="224" t="str">
        <f t="shared" si="3256"/>
        <v/>
      </c>
      <c r="B10864" s="222" t="str">
        <f t="shared" si="3259"/>
        <v/>
      </c>
      <c r="C10864" s="223"/>
      <c r="D10864" s="224" t="str">
        <f t="shared" si="3257"/>
        <v/>
      </c>
      <c r="E10864" s="225"/>
      <c r="F10864" s="226">
        <f t="shared" si="3258"/>
        <v>0</v>
      </c>
      <c r="G10864" s="286">
        <f t="shared" si="3260"/>
        <v>0</v>
      </c>
    </row>
    <row r="10865" spans="1:7" s="229" customFormat="1" ht="24" customHeight="1" x14ac:dyDescent="0.2">
      <c r="A10865" s="224" t="str">
        <f t="shared" si="3256"/>
        <v/>
      </c>
      <c r="B10865" s="222" t="str">
        <f t="shared" si="3259"/>
        <v/>
      </c>
      <c r="C10865" s="223"/>
      <c r="D10865" s="224" t="str">
        <f t="shared" si="3257"/>
        <v/>
      </c>
      <c r="E10865" s="225"/>
      <c r="F10865" s="226">
        <f t="shared" si="3258"/>
        <v>0</v>
      </c>
      <c r="G10865" s="286">
        <f t="shared" si="3260"/>
        <v>0</v>
      </c>
    </row>
    <row r="10866" spans="1:7" s="229" customFormat="1" ht="24" customHeight="1" x14ac:dyDescent="0.2">
      <c r="A10866" s="224" t="str">
        <f t="shared" si="3256"/>
        <v/>
      </c>
      <c r="B10866" s="222" t="str">
        <f t="shared" si="3259"/>
        <v/>
      </c>
      <c r="C10866" s="223"/>
      <c r="D10866" s="224" t="str">
        <f t="shared" si="3257"/>
        <v/>
      </c>
      <c r="E10866" s="225"/>
      <c r="F10866" s="226">
        <f t="shared" si="3258"/>
        <v>0</v>
      </c>
      <c r="G10866" s="286">
        <f t="shared" si="3260"/>
        <v>0</v>
      </c>
    </row>
    <row r="10867" spans="1:7" s="229" customFormat="1" ht="24" customHeight="1" x14ac:dyDescent="0.2">
      <c r="A10867" s="224" t="str">
        <f t="shared" si="3256"/>
        <v/>
      </c>
      <c r="B10867" s="222" t="str">
        <f t="shared" si="3259"/>
        <v/>
      </c>
      <c r="C10867" s="223"/>
      <c r="D10867" s="224" t="str">
        <f t="shared" si="3257"/>
        <v/>
      </c>
      <c r="E10867" s="225"/>
      <c r="F10867" s="226">
        <f t="shared" si="3258"/>
        <v>0</v>
      </c>
      <c r="G10867" s="286">
        <f t="shared" si="3260"/>
        <v>0</v>
      </c>
    </row>
    <row r="10868" spans="1:7" s="229" customFormat="1" ht="24" customHeight="1" x14ac:dyDescent="0.2">
      <c r="A10868" s="224" t="str">
        <f t="shared" si="3256"/>
        <v/>
      </c>
      <c r="B10868" s="222" t="str">
        <f t="shared" si="3259"/>
        <v/>
      </c>
      <c r="C10868" s="223"/>
      <c r="D10868" s="224" t="str">
        <f t="shared" si="3257"/>
        <v/>
      </c>
      <c r="E10868" s="225"/>
      <c r="F10868" s="226">
        <f t="shared" si="3258"/>
        <v>0</v>
      </c>
      <c r="G10868" s="286">
        <f t="shared" si="3260"/>
        <v>0</v>
      </c>
    </row>
    <row r="10869" spans="1:7" s="229" customFormat="1" ht="24" customHeight="1" x14ac:dyDescent="0.2">
      <c r="A10869" s="224" t="str">
        <f t="shared" si="3256"/>
        <v/>
      </c>
      <c r="B10869" s="222" t="str">
        <f t="shared" si="3259"/>
        <v/>
      </c>
      <c r="C10869" s="223"/>
      <c r="D10869" s="224" t="str">
        <f t="shared" si="3257"/>
        <v/>
      </c>
      <c r="E10869" s="225"/>
      <c r="F10869" s="226">
        <f t="shared" si="3258"/>
        <v>0</v>
      </c>
      <c r="G10869" s="286">
        <f t="shared" si="3260"/>
        <v>0</v>
      </c>
    </row>
    <row r="10870" spans="1:7" s="229" customFormat="1" ht="24" customHeight="1" x14ac:dyDescent="0.2">
      <c r="A10870" s="224" t="str">
        <f t="shared" si="3256"/>
        <v/>
      </c>
      <c r="B10870" s="222" t="str">
        <f t="shared" si="3259"/>
        <v/>
      </c>
      <c r="C10870" s="223"/>
      <c r="D10870" s="224" t="str">
        <f t="shared" si="3257"/>
        <v/>
      </c>
      <c r="E10870" s="225"/>
      <c r="F10870" s="226">
        <f t="shared" si="3258"/>
        <v>0</v>
      </c>
      <c r="G10870" s="286">
        <f t="shared" si="3260"/>
        <v>0</v>
      </c>
    </row>
    <row r="10871" spans="1:7" s="229" customFormat="1" ht="24" customHeight="1" x14ac:dyDescent="0.2">
      <c r="A10871" s="224" t="str">
        <f t="shared" si="3256"/>
        <v/>
      </c>
      <c r="B10871" s="222" t="str">
        <f t="shared" si="3259"/>
        <v/>
      </c>
      <c r="C10871" s="223"/>
      <c r="D10871" s="224" t="str">
        <f t="shared" si="3257"/>
        <v/>
      </c>
      <c r="E10871" s="225"/>
      <c r="F10871" s="226">
        <f t="shared" si="3258"/>
        <v>0</v>
      </c>
      <c r="G10871" s="286">
        <f t="shared" si="3260"/>
        <v>0</v>
      </c>
    </row>
    <row r="10872" spans="1:7" s="229" customFormat="1" ht="24" customHeight="1" x14ac:dyDescent="0.2">
      <c r="A10872" s="224" t="str">
        <f t="shared" si="3256"/>
        <v/>
      </c>
      <c r="B10872" s="222" t="str">
        <f t="shared" si="3259"/>
        <v/>
      </c>
      <c r="C10872" s="223"/>
      <c r="D10872" s="224" t="str">
        <f t="shared" si="3257"/>
        <v/>
      </c>
      <c r="E10872" s="225"/>
      <c r="F10872" s="226">
        <f t="shared" si="3258"/>
        <v>0</v>
      </c>
      <c r="G10872" s="286">
        <f t="shared" si="3260"/>
        <v>0</v>
      </c>
    </row>
    <row r="10873" spans="1:7" s="229" customFormat="1" ht="24" customHeight="1" x14ac:dyDescent="0.2">
      <c r="A10873" s="224" t="str">
        <f t="shared" si="3256"/>
        <v/>
      </c>
      <c r="B10873" s="222" t="str">
        <f t="shared" si="3259"/>
        <v/>
      </c>
      <c r="C10873" s="223"/>
      <c r="D10873" s="224" t="str">
        <f t="shared" si="3257"/>
        <v/>
      </c>
      <c r="E10873" s="225"/>
      <c r="F10873" s="226">
        <f t="shared" si="3258"/>
        <v>0</v>
      </c>
      <c r="G10873" s="286">
        <f t="shared" si="3260"/>
        <v>0</v>
      </c>
    </row>
    <row r="10874" spans="1:7" s="229" customFormat="1" ht="24" customHeight="1" x14ac:dyDescent="0.2">
      <c r="A10874" s="224" t="str">
        <f t="shared" si="3256"/>
        <v/>
      </c>
      <c r="B10874" s="222" t="str">
        <f t="shared" si="3259"/>
        <v/>
      </c>
      <c r="C10874" s="223"/>
      <c r="D10874" s="224" t="str">
        <f t="shared" si="3257"/>
        <v/>
      </c>
      <c r="E10874" s="225"/>
      <c r="F10874" s="226">
        <f t="shared" si="3258"/>
        <v>0</v>
      </c>
      <c r="G10874" s="286">
        <f t="shared" si="3260"/>
        <v>0</v>
      </c>
    </row>
    <row r="10875" spans="1:7" s="229" customFormat="1" ht="24" customHeight="1" x14ac:dyDescent="0.2">
      <c r="A10875" s="224" t="str">
        <f t="shared" si="3256"/>
        <v/>
      </c>
      <c r="B10875" s="222" t="str">
        <f t="shared" si="3259"/>
        <v/>
      </c>
      <c r="C10875" s="223"/>
      <c r="D10875" s="224" t="str">
        <f t="shared" si="3257"/>
        <v/>
      </c>
      <c r="E10875" s="225"/>
      <c r="F10875" s="227">
        <f t="shared" si="3258"/>
        <v>0</v>
      </c>
      <c r="G10875" s="286">
        <f t="shared" si="3260"/>
        <v>0</v>
      </c>
    </row>
    <row r="10876" spans="1:7" ht="24" customHeight="1" x14ac:dyDescent="0.2">
      <c r="A10876" s="287"/>
      <c r="D10876" s="97"/>
      <c r="E10876" s="98"/>
      <c r="F10876" s="273" t="s">
        <v>31</v>
      </c>
      <c r="G10876" s="288">
        <f>SUBTOTAL(9,G10862:G10875)</f>
        <v>0</v>
      </c>
    </row>
    <row r="10877" spans="1:7" ht="24" customHeight="1" x14ac:dyDescent="0.2">
      <c r="A10877" s="287"/>
      <c r="C10877" s="107" t="s">
        <v>605</v>
      </c>
      <c r="D10877" s="97"/>
      <c r="E10877" s="98"/>
      <c r="G10877" s="289"/>
    </row>
    <row r="10878" spans="1:7" s="229" customFormat="1" ht="24" customHeight="1" x14ac:dyDescent="0.2">
      <c r="A10878" s="224" t="str">
        <f t="shared" ref="A10878:A10885" si="3261">IFERROR(VLOOKUP(C10878,Tabla_Insumos,4,FALSE),"")</f>
        <v/>
      </c>
      <c r="B10878" s="222">
        <f t="shared" ref="B10878:B10885" si="3262">IFERROR(VLOOKUP(A10878,Tabla_Indices,5,FALSE),"")</f>
        <v>0</v>
      </c>
      <c r="C10878" s="223"/>
      <c r="D10878" s="224" t="str">
        <f t="shared" ref="D10878:D10885" si="3263">IFERROR(VLOOKUP(C10878,Tabla_Insumos,2,FALSE),"")</f>
        <v/>
      </c>
      <c r="E10878" s="225"/>
      <c r="F10878" s="228">
        <f t="shared" ref="F10878:F10885" si="3264">IFERROR(VLOOKUP(C10878,Tabla_Insumos,3,FALSE),0)</f>
        <v>0</v>
      </c>
      <c r="G10878" s="286">
        <f>ROUND(E10878*F10878,2)</f>
        <v>0</v>
      </c>
    </row>
    <row r="10879" spans="1:7" s="229" customFormat="1" ht="24" customHeight="1" x14ac:dyDescent="0.2">
      <c r="A10879" s="224" t="str">
        <f t="shared" si="3261"/>
        <v/>
      </c>
      <c r="B10879" s="222">
        <f t="shared" si="3262"/>
        <v>0</v>
      </c>
      <c r="C10879" s="223"/>
      <c r="D10879" s="224" t="str">
        <f t="shared" si="3263"/>
        <v/>
      </c>
      <c r="E10879" s="225"/>
      <c r="F10879" s="228">
        <f t="shared" si="3264"/>
        <v>0</v>
      </c>
      <c r="G10879" s="286">
        <f>ROUND(E10879*F10879,2)</f>
        <v>0</v>
      </c>
    </row>
    <row r="10880" spans="1:7" s="229" customFormat="1" ht="24" customHeight="1" x14ac:dyDescent="0.2">
      <c r="A10880" s="224" t="str">
        <f t="shared" si="3261"/>
        <v/>
      </c>
      <c r="B10880" s="222">
        <f t="shared" si="3262"/>
        <v>0</v>
      </c>
      <c r="C10880" s="223"/>
      <c r="D10880" s="224" t="str">
        <f t="shared" si="3263"/>
        <v/>
      </c>
      <c r="E10880" s="225"/>
      <c r="F10880" s="228">
        <f t="shared" si="3264"/>
        <v>0</v>
      </c>
      <c r="G10880" s="286">
        <f t="shared" ref="G10880:G10885" si="3265">ROUND(E10880*F10880,2)</f>
        <v>0</v>
      </c>
    </row>
    <row r="10881" spans="1:7" s="229" customFormat="1" ht="24" customHeight="1" x14ac:dyDescent="0.2">
      <c r="A10881" s="224" t="str">
        <f t="shared" si="3261"/>
        <v/>
      </c>
      <c r="B10881" s="222">
        <f t="shared" si="3262"/>
        <v>0</v>
      </c>
      <c r="C10881" s="223"/>
      <c r="D10881" s="224" t="str">
        <f t="shared" si="3263"/>
        <v/>
      </c>
      <c r="E10881" s="225"/>
      <c r="F10881" s="228">
        <f t="shared" si="3264"/>
        <v>0</v>
      </c>
      <c r="G10881" s="286">
        <f t="shared" si="3265"/>
        <v>0</v>
      </c>
    </row>
    <row r="10882" spans="1:7" s="229" customFormat="1" ht="24" customHeight="1" x14ac:dyDescent="0.2">
      <c r="A10882" s="224" t="str">
        <f t="shared" si="3261"/>
        <v/>
      </c>
      <c r="B10882" s="222">
        <f t="shared" si="3262"/>
        <v>0</v>
      </c>
      <c r="C10882" s="223"/>
      <c r="D10882" s="224" t="str">
        <f t="shared" si="3263"/>
        <v/>
      </c>
      <c r="E10882" s="225"/>
      <c r="F10882" s="226">
        <f t="shared" si="3264"/>
        <v>0</v>
      </c>
      <c r="G10882" s="286">
        <f t="shared" si="3265"/>
        <v>0</v>
      </c>
    </row>
    <row r="10883" spans="1:7" s="229" customFormat="1" ht="24" customHeight="1" x14ac:dyDescent="0.2">
      <c r="A10883" s="224" t="str">
        <f t="shared" si="3261"/>
        <v/>
      </c>
      <c r="B10883" s="222">
        <f t="shared" si="3262"/>
        <v>0</v>
      </c>
      <c r="C10883" s="223"/>
      <c r="D10883" s="224" t="str">
        <f t="shared" si="3263"/>
        <v/>
      </c>
      <c r="E10883" s="225"/>
      <c r="F10883" s="226">
        <f t="shared" si="3264"/>
        <v>0</v>
      </c>
      <c r="G10883" s="286">
        <f t="shared" si="3265"/>
        <v>0</v>
      </c>
    </row>
    <row r="10884" spans="1:7" s="229" customFormat="1" ht="24" customHeight="1" x14ac:dyDescent="0.2">
      <c r="A10884" s="224" t="str">
        <f t="shared" si="3261"/>
        <v/>
      </c>
      <c r="B10884" s="222">
        <f t="shared" si="3262"/>
        <v>0</v>
      </c>
      <c r="C10884" s="223"/>
      <c r="D10884" s="224" t="str">
        <f t="shared" si="3263"/>
        <v/>
      </c>
      <c r="E10884" s="225"/>
      <c r="F10884" s="226">
        <f t="shared" si="3264"/>
        <v>0</v>
      </c>
      <c r="G10884" s="286">
        <f t="shared" si="3265"/>
        <v>0</v>
      </c>
    </row>
    <row r="10885" spans="1:7" s="229" customFormat="1" ht="24" customHeight="1" x14ac:dyDescent="0.2">
      <c r="A10885" s="224" t="str">
        <f t="shared" si="3261"/>
        <v/>
      </c>
      <c r="B10885" s="222">
        <f t="shared" si="3262"/>
        <v>0</v>
      </c>
      <c r="C10885" s="223"/>
      <c r="D10885" s="224" t="str">
        <f t="shared" si="3263"/>
        <v/>
      </c>
      <c r="E10885" s="225"/>
      <c r="F10885" s="226">
        <f t="shared" si="3264"/>
        <v>0</v>
      </c>
      <c r="G10885" s="286">
        <f t="shared" si="3265"/>
        <v>0</v>
      </c>
    </row>
    <row r="10886" spans="1:7" ht="24" customHeight="1" x14ac:dyDescent="0.2">
      <c r="A10886" s="287"/>
      <c r="D10886" s="97"/>
      <c r="E10886" s="98"/>
      <c r="F10886" s="273" t="s">
        <v>32</v>
      </c>
      <c r="G10886" s="288">
        <f>SUBTOTAL(9,G10878:G10885)</f>
        <v>0</v>
      </c>
    </row>
    <row r="10887" spans="1:7" ht="24" customHeight="1" x14ac:dyDescent="0.2">
      <c r="A10887" s="287"/>
      <c r="C10887" s="107" t="s">
        <v>606</v>
      </c>
      <c r="D10887" s="97"/>
      <c r="E10887" s="98"/>
      <c r="G10887" s="289"/>
    </row>
    <row r="10888" spans="1:7" s="229" customFormat="1" ht="24" customHeight="1" x14ac:dyDescent="0.2">
      <c r="A10888" s="224" t="str">
        <f t="shared" ref="A10888:A10896" si="3266">IFERROR(VLOOKUP(C10888,Tabla_Insumos,4,FALSE),"")</f>
        <v/>
      </c>
      <c r="B10888" s="222" t="str">
        <f t="shared" ref="B10888:B10896" si="3267">IFERROR(VLOOKUP(C10888,Tabla_Insumos,5,FALSE),"")</f>
        <v/>
      </c>
      <c r="C10888" s="223"/>
      <c r="D10888" s="224" t="str">
        <f t="shared" ref="D10888:D10896" si="3268">IFERROR(VLOOKUP(C10888,Tabla_Insumos,2,FALSE),"")</f>
        <v/>
      </c>
      <c r="E10888" s="225"/>
      <c r="F10888" s="226">
        <f t="shared" ref="F10888:F10896" si="3269">IFERROR(VLOOKUP(C10888,Tabla_Insumos,3,FALSE),0)</f>
        <v>0</v>
      </c>
      <c r="G10888" s="286">
        <f t="shared" ref="G10888:G10896" si="3270">ROUND(E10888*F10888,2)</f>
        <v>0</v>
      </c>
    </row>
    <row r="10889" spans="1:7" s="229" customFormat="1" ht="24" customHeight="1" x14ac:dyDescent="0.2">
      <c r="A10889" s="224" t="str">
        <f t="shared" si="3266"/>
        <v/>
      </c>
      <c r="B10889" s="222" t="str">
        <f t="shared" si="3267"/>
        <v/>
      </c>
      <c r="C10889" s="223"/>
      <c r="D10889" s="224" t="str">
        <f t="shared" si="3268"/>
        <v/>
      </c>
      <c r="E10889" s="225"/>
      <c r="F10889" s="226">
        <f t="shared" si="3269"/>
        <v>0</v>
      </c>
      <c r="G10889" s="286">
        <f t="shared" si="3270"/>
        <v>0</v>
      </c>
    </row>
    <row r="10890" spans="1:7" s="229" customFormat="1" ht="24" customHeight="1" x14ac:dyDescent="0.2">
      <c r="A10890" s="224" t="str">
        <f t="shared" si="3266"/>
        <v/>
      </c>
      <c r="B10890" s="222" t="str">
        <f t="shared" si="3267"/>
        <v/>
      </c>
      <c r="C10890" s="223"/>
      <c r="D10890" s="224" t="str">
        <f t="shared" si="3268"/>
        <v/>
      </c>
      <c r="E10890" s="225"/>
      <c r="F10890" s="226">
        <f t="shared" si="3269"/>
        <v>0</v>
      </c>
      <c r="G10890" s="286">
        <f t="shared" si="3270"/>
        <v>0</v>
      </c>
    </row>
    <row r="10891" spans="1:7" s="229" customFormat="1" ht="24" customHeight="1" x14ac:dyDescent="0.2">
      <c r="A10891" s="224" t="str">
        <f t="shared" si="3266"/>
        <v/>
      </c>
      <c r="B10891" s="222" t="str">
        <f t="shared" si="3267"/>
        <v/>
      </c>
      <c r="C10891" s="223"/>
      <c r="D10891" s="224" t="str">
        <f t="shared" si="3268"/>
        <v/>
      </c>
      <c r="E10891" s="225"/>
      <c r="F10891" s="226">
        <f t="shared" si="3269"/>
        <v>0</v>
      </c>
      <c r="G10891" s="286">
        <f t="shared" si="3270"/>
        <v>0</v>
      </c>
    </row>
    <row r="10892" spans="1:7" s="229" customFormat="1" ht="24" customHeight="1" x14ac:dyDescent="0.2">
      <c r="A10892" s="224" t="str">
        <f t="shared" si="3266"/>
        <v/>
      </c>
      <c r="B10892" s="222" t="str">
        <f t="shared" si="3267"/>
        <v/>
      </c>
      <c r="C10892" s="223"/>
      <c r="D10892" s="224" t="str">
        <f t="shared" si="3268"/>
        <v/>
      </c>
      <c r="E10892" s="225"/>
      <c r="F10892" s="226">
        <f t="shared" si="3269"/>
        <v>0</v>
      </c>
      <c r="G10892" s="286">
        <f t="shared" si="3270"/>
        <v>0</v>
      </c>
    </row>
    <row r="10893" spans="1:7" s="229" customFormat="1" ht="24" customHeight="1" x14ac:dyDescent="0.2">
      <c r="A10893" s="224" t="str">
        <f t="shared" si="3266"/>
        <v/>
      </c>
      <c r="B10893" s="222" t="str">
        <f t="shared" si="3267"/>
        <v/>
      </c>
      <c r="C10893" s="223"/>
      <c r="D10893" s="224" t="str">
        <f t="shared" si="3268"/>
        <v/>
      </c>
      <c r="E10893" s="225"/>
      <c r="F10893" s="226">
        <f t="shared" si="3269"/>
        <v>0</v>
      </c>
      <c r="G10893" s="286">
        <f t="shared" si="3270"/>
        <v>0</v>
      </c>
    </row>
    <row r="10894" spans="1:7" s="229" customFormat="1" ht="24" customHeight="1" x14ac:dyDescent="0.2">
      <c r="A10894" s="224" t="str">
        <f t="shared" si="3266"/>
        <v/>
      </c>
      <c r="B10894" s="222" t="str">
        <f t="shared" si="3267"/>
        <v/>
      </c>
      <c r="C10894" s="223"/>
      <c r="D10894" s="224" t="str">
        <f t="shared" si="3268"/>
        <v/>
      </c>
      <c r="E10894" s="225"/>
      <c r="F10894" s="226">
        <f t="shared" si="3269"/>
        <v>0</v>
      </c>
      <c r="G10894" s="286">
        <f t="shared" si="3270"/>
        <v>0</v>
      </c>
    </row>
    <row r="10895" spans="1:7" s="229" customFormat="1" ht="24" customHeight="1" x14ac:dyDescent="0.2">
      <c r="A10895" s="224" t="str">
        <f t="shared" si="3266"/>
        <v/>
      </c>
      <c r="B10895" s="222" t="str">
        <f t="shared" si="3267"/>
        <v/>
      </c>
      <c r="C10895" s="223"/>
      <c r="D10895" s="224" t="str">
        <f t="shared" si="3268"/>
        <v/>
      </c>
      <c r="E10895" s="225"/>
      <c r="F10895" s="226">
        <f t="shared" si="3269"/>
        <v>0</v>
      </c>
      <c r="G10895" s="286">
        <f t="shared" si="3270"/>
        <v>0</v>
      </c>
    </row>
    <row r="10896" spans="1:7" s="229" customFormat="1" ht="24" customHeight="1" x14ac:dyDescent="0.2">
      <c r="A10896" s="224" t="str">
        <f t="shared" si="3266"/>
        <v/>
      </c>
      <c r="B10896" s="222" t="str">
        <f t="shared" si="3267"/>
        <v/>
      </c>
      <c r="C10896" s="223"/>
      <c r="D10896" s="224" t="str">
        <f t="shared" si="3268"/>
        <v/>
      </c>
      <c r="E10896" s="225"/>
      <c r="F10896" s="226">
        <f t="shared" si="3269"/>
        <v>0</v>
      </c>
      <c r="G10896" s="286">
        <f t="shared" si="3270"/>
        <v>0</v>
      </c>
    </row>
    <row r="10897" spans="1:123" ht="24" customHeight="1" x14ac:dyDescent="0.2">
      <c r="A10897" s="290"/>
      <c r="B10897" s="97"/>
      <c r="D10897" s="97"/>
      <c r="E10897" s="98"/>
      <c r="F10897" s="273" t="s">
        <v>33</v>
      </c>
      <c r="G10897" s="288">
        <f>SUBTOTAL(9,G10888:G10896)</f>
        <v>0</v>
      </c>
    </row>
    <row r="10898" spans="1:123" ht="24" customHeight="1" x14ac:dyDescent="0.2">
      <c r="A10898" s="291"/>
      <c r="B10898" s="97"/>
      <c r="D10898" s="97"/>
      <c r="E10898" s="98"/>
      <c r="G10898" s="289"/>
    </row>
    <row r="10899" spans="1:123" ht="24" customHeight="1" x14ac:dyDescent="0.2">
      <c r="A10899" s="292" t="str">
        <f>B10857</f>
        <v/>
      </c>
      <c r="B10899" s="293" t="str">
        <f>C10857</f>
        <v/>
      </c>
      <c r="C10899" s="104"/>
      <c r="D10899" s="104" t="s">
        <v>34</v>
      </c>
      <c r="E10899" s="105"/>
      <c r="F10899" s="295" t="s">
        <v>35</v>
      </c>
      <c r="G10899" s="294">
        <f>SUBTOTAL(9,G10862:G10898)</f>
        <v>0</v>
      </c>
    </row>
    <row r="10901" spans="1:123" ht="24" customHeight="1" x14ac:dyDescent="0.2">
      <c r="A10901" s="274" t="s">
        <v>37</v>
      </c>
      <c r="B10901" s="275"/>
      <c r="C10901" s="275"/>
      <c r="D10901" s="275"/>
      <c r="E10901" s="275"/>
      <c r="F10901" s="275"/>
      <c r="G10901" s="276"/>
    </row>
    <row r="10902" spans="1:123" ht="24" customHeight="1" x14ac:dyDescent="0.2">
      <c r="A10902" s="277" t="s">
        <v>602</v>
      </c>
      <c r="B10902" s="93" t="str">
        <f>Comitente</f>
        <v>DIRECCION PROVINCIAL DE ESPACIOS VERDES</v>
      </c>
      <c r="C10902" s="89"/>
      <c r="D10902" s="94"/>
      <c r="E10902" s="94"/>
      <c r="F10902" s="95"/>
      <c r="G10902" s="278"/>
    </row>
    <row r="10903" spans="1:123" ht="24" customHeight="1" x14ac:dyDescent="0.2">
      <c r="A10903" s="277" t="s">
        <v>603</v>
      </c>
      <c r="B10903" s="93">
        <f>Contratista</f>
        <v>0</v>
      </c>
      <c r="C10903" s="90"/>
      <c r="D10903" s="90"/>
      <c r="E10903" s="90"/>
      <c r="F10903" s="96"/>
      <c r="G10903" s="279"/>
    </row>
    <row r="10904" spans="1:123" ht="24" customHeight="1" x14ac:dyDescent="0.2">
      <c r="A10904" s="277" t="s">
        <v>24</v>
      </c>
      <c r="B10904" s="93" t="str">
        <f>Obra</f>
        <v>MANTENIMIENTO DEL ÁREA VERDE Y SISITEMA DE RIEGO DEL 
PARQUE BELGRANO E INFINITO POR DESCUBRIR - RENGLON 3</v>
      </c>
      <c r="C10904" s="90"/>
      <c r="D10904" s="90"/>
      <c r="E10904" s="90"/>
      <c r="F10904" s="96" t="s">
        <v>38</v>
      </c>
      <c r="G10904" s="280">
        <f>Fecha_Base</f>
        <v>44908</v>
      </c>
    </row>
    <row r="10905" spans="1:123" ht="24" customHeight="1" x14ac:dyDescent="0.2">
      <c r="A10905" s="281" t="s">
        <v>601</v>
      </c>
      <c r="B10905" s="91" t="str">
        <f>Ubicación</f>
        <v>CAPITAL</v>
      </c>
      <c r="C10905" s="91"/>
      <c r="D10905" s="97"/>
      <c r="E10905" s="98"/>
      <c r="G10905" s="282"/>
    </row>
    <row r="10906" spans="1:123" ht="24" customHeight="1" x14ac:dyDescent="0.2">
      <c r="A10906" s="281" t="s">
        <v>39</v>
      </c>
      <c r="B10906" s="100" t="str">
        <f>IFERROR(VALUE(LEFT(B10907,FIND(".",B10907)-1)),"")</f>
        <v/>
      </c>
      <c r="C10906" s="92" t="str">
        <f>IFERROR(VLOOKUP(B10906,Tabla_CyP,2,FALSE),"")</f>
        <v/>
      </c>
      <c r="E10906" s="98"/>
      <c r="G10906" s="282"/>
    </row>
    <row r="10907" spans="1:123" ht="24" customHeight="1" x14ac:dyDescent="0.2">
      <c r="A10907" s="281" t="s">
        <v>25</v>
      </c>
      <c r="B10907" s="101" t="str">
        <f>IFERROR(VLOOKUP(COUNTIF($A$1:A10907,"ANALISIS DE PRECIOS"),Tabla_NumeroItem,2,FALSE),"")</f>
        <v/>
      </c>
      <c r="C10907" s="92" t="str">
        <f>IFERROR(VLOOKUP(B10907,Tabla_CyP,2,FALSE),"")</f>
        <v/>
      </c>
      <c r="D10907" s="97"/>
      <c r="E10907" s="98"/>
      <c r="F10907" s="96" t="s">
        <v>26</v>
      </c>
      <c r="G10907" s="283" t="str">
        <f>IFERROR(VLOOKUP(B10907,Tabla_CyP,4,FALSE),"")</f>
        <v/>
      </c>
    </row>
    <row r="10908" spans="1:123" ht="24" customHeight="1" x14ac:dyDescent="0.2">
      <c r="A10908" s="281"/>
      <c r="B10908" s="91"/>
      <c r="D10908" s="97"/>
      <c r="E10908" s="98"/>
      <c r="G10908" s="282"/>
    </row>
    <row r="10909" spans="1:123" ht="24" customHeight="1" x14ac:dyDescent="0.2">
      <c r="A10909" s="331" t="s">
        <v>507</v>
      </c>
      <c r="B10909" s="332"/>
      <c r="C10909" s="333" t="s">
        <v>0</v>
      </c>
      <c r="D10909" s="333" t="s">
        <v>27</v>
      </c>
      <c r="E10909" s="335" t="s">
        <v>28</v>
      </c>
      <c r="F10909" s="337" t="s">
        <v>29</v>
      </c>
      <c r="G10909" s="337" t="s">
        <v>30</v>
      </c>
    </row>
    <row r="10910" spans="1:123" s="97" customFormat="1" ht="24" customHeight="1" x14ac:dyDescent="0.2">
      <c r="A10910" s="102" t="s">
        <v>508</v>
      </c>
      <c r="B10910" s="102" t="s">
        <v>509</v>
      </c>
      <c r="C10910" s="334"/>
      <c r="D10910" s="334"/>
      <c r="E10910" s="336"/>
      <c r="F10910" s="338"/>
      <c r="G10910" s="338"/>
      <c r="H10910" s="230"/>
      <c r="I10910" s="230"/>
      <c r="J10910" s="230"/>
      <c r="K10910" s="230"/>
      <c r="L10910" s="230"/>
      <c r="M10910" s="230"/>
      <c r="N10910" s="230"/>
      <c r="O10910" s="230"/>
      <c r="P10910" s="230"/>
      <c r="Q10910" s="230"/>
      <c r="R10910" s="230"/>
      <c r="S10910" s="230"/>
      <c r="T10910" s="230"/>
      <c r="U10910" s="230"/>
      <c r="V10910" s="230"/>
      <c r="W10910" s="230"/>
      <c r="X10910" s="230"/>
      <c r="Y10910" s="230"/>
      <c r="Z10910" s="230"/>
      <c r="AA10910" s="230"/>
      <c r="AB10910" s="230"/>
      <c r="AC10910" s="230"/>
      <c r="AD10910" s="230"/>
      <c r="AE10910" s="230"/>
      <c r="AF10910" s="230"/>
      <c r="AG10910" s="230"/>
      <c r="AH10910" s="230"/>
      <c r="AI10910" s="230"/>
      <c r="AJ10910" s="230"/>
      <c r="AK10910" s="230"/>
      <c r="AL10910" s="230"/>
      <c r="AM10910" s="230"/>
      <c r="AN10910" s="230"/>
      <c r="AO10910" s="230"/>
      <c r="AP10910" s="230"/>
      <c r="AQ10910" s="230"/>
      <c r="AR10910" s="230"/>
      <c r="AS10910" s="230"/>
      <c r="AT10910" s="230"/>
      <c r="AU10910" s="230"/>
      <c r="AV10910" s="230"/>
      <c r="AW10910" s="230"/>
      <c r="AX10910" s="230"/>
      <c r="AY10910" s="230"/>
      <c r="AZ10910" s="230"/>
      <c r="BA10910" s="230"/>
      <c r="BB10910" s="230"/>
      <c r="BC10910" s="230"/>
      <c r="BD10910" s="230"/>
      <c r="BE10910" s="230"/>
      <c r="BF10910" s="230"/>
      <c r="BG10910" s="230"/>
      <c r="BH10910" s="230"/>
      <c r="BI10910" s="230"/>
      <c r="BJ10910" s="230"/>
      <c r="BK10910" s="230"/>
      <c r="BL10910" s="230"/>
      <c r="BM10910" s="230"/>
      <c r="BN10910" s="230"/>
      <c r="BO10910" s="230"/>
      <c r="BP10910" s="230"/>
      <c r="BQ10910" s="230"/>
      <c r="BR10910" s="230"/>
      <c r="BS10910" s="230"/>
      <c r="BT10910" s="230"/>
      <c r="BU10910" s="230"/>
      <c r="BV10910" s="230"/>
      <c r="BW10910" s="230"/>
      <c r="BX10910" s="230"/>
      <c r="BY10910" s="230"/>
      <c r="BZ10910" s="230"/>
      <c r="CA10910" s="230"/>
      <c r="CB10910" s="230"/>
      <c r="CC10910" s="230"/>
      <c r="CD10910" s="230"/>
      <c r="CE10910" s="230"/>
      <c r="CF10910" s="230"/>
      <c r="CG10910" s="230"/>
      <c r="CH10910" s="230"/>
      <c r="CI10910" s="230"/>
      <c r="CJ10910" s="230"/>
      <c r="CK10910" s="230"/>
      <c r="CL10910" s="230"/>
      <c r="CM10910" s="230"/>
      <c r="CN10910" s="230"/>
      <c r="CO10910" s="230"/>
      <c r="CP10910" s="230"/>
      <c r="CQ10910" s="230"/>
      <c r="CR10910" s="230"/>
      <c r="CS10910" s="230"/>
      <c r="CT10910" s="230"/>
      <c r="CU10910" s="230"/>
      <c r="CV10910" s="230"/>
      <c r="CW10910" s="230"/>
      <c r="CX10910" s="230"/>
      <c r="CY10910" s="230"/>
      <c r="CZ10910" s="230"/>
      <c r="DA10910" s="230"/>
      <c r="DB10910" s="230"/>
      <c r="DC10910" s="230"/>
      <c r="DD10910" s="230"/>
      <c r="DE10910" s="230"/>
      <c r="DF10910" s="230"/>
      <c r="DG10910" s="230"/>
      <c r="DH10910" s="230"/>
      <c r="DI10910" s="230"/>
      <c r="DJ10910" s="230"/>
      <c r="DK10910" s="230"/>
      <c r="DL10910" s="230"/>
      <c r="DM10910" s="230"/>
      <c r="DN10910" s="230"/>
      <c r="DO10910" s="230"/>
      <c r="DP10910" s="230"/>
      <c r="DQ10910" s="230"/>
      <c r="DR10910" s="230"/>
      <c r="DS10910" s="230"/>
    </row>
    <row r="10911" spans="1:123" ht="24" customHeight="1" x14ac:dyDescent="0.2">
      <c r="A10911" s="284"/>
      <c r="B10911" s="103"/>
      <c r="C10911" s="143" t="s">
        <v>604</v>
      </c>
      <c r="D10911" s="104"/>
      <c r="E10911" s="105"/>
      <c r="F10911" s="106"/>
      <c r="G10911" s="285"/>
    </row>
    <row r="10912" spans="1:123" s="229" customFormat="1" ht="24" customHeight="1" x14ac:dyDescent="0.2">
      <c r="A10912" s="224" t="str">
        <f t="shared" ref="A10912:A10925" si="3271">IFERROR(VLOOKUP(C10912,Tabla_Insumos,4,FALSE),"")</f>
        <v/>
      </c>
      <c r="B10912" s="222" t="str">
        <f>IFERROR(VLOOKUP(C10912,Tabla_Insumos,5,FALSE),"")</f>
        <v/>
      </c>
      <c r="C10912" s="223"/>
      <c r="D10912" s="224" t="str">
        <f t="shared" ref="D10912:D10925" si="3272">IFERROR(VLOOKUP(C10912,Tabla_Insumos,2,FALSE),"")</f>
        <v/>
      </c>
      <c r="E10912" s="225"/>
      <c r="F10912" s="226">
        <f t="shared" ref="F10912:F10925" si="3273">IFERROR(VLOOKUP(C10912,Tabla_Insumos,3,FALSE),0)</f>
        <v>0</v>
      </c>
      <c r="G10912" s="286">
        <f>ROUND(E10912*F10912,2)</f>
        <v>0</v>
      </c>
    </row>
    <row r="10913" spans="1:7" s="229" customFormat="1" ht="24" customHeight="1" x14ac:dyDescent="0.2">
      <c r="A10913" s="224" t="str">
        <f t="shared" si="3271"/>
        <v/>
      </c>
      <c r="B10913" s="222" t="str">
        <f t="shared" ref="B10913:B10925" si="3274">IFERROR(VLOOKUP(C10913,Tabla_Insumos,5,FALSE),"")</f>
        <v/>
      </c>
      <c r="C10913" s="223"/>
      <c r="D10913" s="224" t="str">
        <f t="shared" si="3272"/>
        <v/>
      </c>
      <c r="E10913" s="225"/>
      <c r="F10913" s="226">
        <f t="shared" si="3273"/>
        <v>0</v>
      </c>
      <c r="G10913" s="286">
        <f t="shared" ref="G10913:G10925" si="3275">ROUND(E10913*F10913,2)</f>
        <v>0</v>
      </c>
    </row>
    <row r="10914" spans="1:7" s="229" customFormat="1" ht="24" customHeight="1" x14ac:dyDescent="0.2">
      <c r="A10914" s="224" t="str">
        <f t="shared" si="3271"/>
        <v/>
      </c>
      <c r="B10914" s="222" t="str">
        <f t="shared" si="3274"/>
        <v/>
      </c>
      <c r="C10914" s="223"/>
      <c r="D10914" s="224" t="str">
        <f t="shared" si="3272"/>
        <v/>
      </c>
      <c r="E10914" s="225"/>
      <c r="F10914" s="226">
        <f t="shared" si="3273"/>
        <v>0</v>
      </c>
      <c r="G10914" s="286">
        <f t="shared" si="3275"/>
        <v>0</v>
      </c>
    </row>
    <row r="10915" spans="1:7" s="229" customFormat="1" ht="24" customHeight="1" x14ac:dyDescent="0.2">
      <c r="A10915" s="224" t="str">
        <f t="shared" si="3271"/>
        <v/>
      </c>
      <c r="B10915" s="222" t="str">
        <f t="shared" si="3274"/>
        <v/>
      </c>
      <c r="C10915" s="223"/>
      <c r="D10915" s="224" t="str">
        <f t="shared" si="3272"/>
        <v/>
      </c>
      <c r="E10915" s="225"/>
      <c r="F10915" s="226">
        <f t="shared" si="3273"/>
        <v>0</v>
      </c>
      <c r="G10915" s="286">
        <f t="shared" si="3275"/>
        <v>0</v>
      </c>
    </row>
    <row r="10916" spans="1:7" s="229" customFormat="1" ht="24" customHeight="1" x14ac:dyDescent="0.2">
      <c r="A10916" s="224" t="str">
        <f t="shared" si="3271"/>
        <v/>
      </c>
      <c r="B10916" s="222" t="str">
        <f t="shared" si="3274"/>
        <v/>
      </c>
      <c r="C10916" s="223"/>
      <c r="D10916" s="224" t="str">
        <f t="shared" si="3272"/>
        <v/>
      </c>
      <c r="E10916" s="225"/>
      <c r="F10916" s="226">
        <f t="shared" si="3273"/>
        <v>0</v>
      </c>
      <c r="G10916" s="286">
        <f t="shared" si="3275"/>
        <v>0</v>
      </c>
    </row>
    <row r="10917" spans="1:7" s="229" customFormat="1" ht="24" customHeight="1" x14ac:dyDescent="0.2">
      <c r="A10917" s="224" t="str">
        <f t="shared" si="3271"/>
        <v/>
      </c>
      <c r="B10917" s="222" t="str">
        <f t="shared" si="3274"/>
        <v/>
      </c>
      <c r="C10917" s="223"/>
      <c r="D10917" s="224" t="str">
        <f t="shared" si="3272"/>
        <v/>
      </c>
      <c r="E10917" s="225"/>
      <c r="F10917" s="226">
        <f t="shared" si="3273"/>
        <v>0</v>
      </c>
      <c r="G10917" s="286">
        <f t="shared" si="3275"/>
        <v>0</v>
      </c>
    </row>
    <row r="10918" spans="1:7" s="229" customFormat="1" ht="24" customHeight="1" x14ac:dyDescent="0.2">
      <c r="A10918" s="224" t="str">
        <f t="shared" si="3271"/>
        <v/>
      </c>
      <c r="B10918" s="222" t="str">
        <f t="shared" si="3274"/>
        <v/>
      </c>
      <c r="C10918" s="223"/>
      <c r="D10918" s="224" t="str">
        <f t="shared" si="3272"/>
        <v/>
      </c>
      <c r="E10918" s="225"/>
      <c r="F10918" s="226">
        <f t="shared" si="3273"/>
        <v>0</v>
      </c>
      <c r="G10918" s="286">
        <f t="shared" si="3275"/>
        <v>0</v>
      </c>
    </row>
    <row r="10919" spans="1:7" s="229" customFormat="1" ht="24" customHeight="1" x14ac:dyDescent="0.2">
      <c r="A10919" s="224" t="str">
        <f t="shared" si="3271"/>
        <v/>
      </c>
      <c r="B10919" s="222" t="str">
        <f t="shared" si="3274"/>
        <v/>
      </c>
      <c r="C10919" s="223"/>
      <c r="D10919" s="224" t="str">
        <f t="shared" si="3272"/>
        <v/>
      </c>
      <c r="E10919" s="225"/>
      <c r="F10919" s="226">
        <f t="shared" si="3273"/>
        <v>0</v>
      </c>
      <c r="G10919" s="286">
        <f t="shared" si="3275"/>
        <v>0</v>
      </c>
    </row>
    <row r="10920" spans="1:7" s="229" customFormat="1" ht="24" customHeight="1" x14ac:dyDescent="0.2">
      <c r="A10920" s="224" t="str">
        <f t="shared" si="3271"/>
        <v/>
      </c>
      <c r="B10920" s="222" t="str">
        <f t="shared" si="3274"/>
        <v/>
      </c>
      <c r="C10920" s="223"/>
      <c r="D10920" s="224" t="str">
        <f t="shared" si="3272"/>
        <v/>
      </c>
      <c r="E10920" s="225"/>
      <c r="F10920" s="226">
        <f t="shared" si="3273"/>
        <v>0</v>
      </c>
      <c r="G10920" s="286">
        <f t="shared" si="3275"/>
        <v>0</v>
      </c>
    </row>
    <row r="10921" spans="1:7" s="229" customFormat="1" ht="24" customHeight="1" x14ac:dyDescent="0.2">
      <c r="A10921" s="224" t="str">
        <f t="shared" si="3271"/>
        <v/>
      </c>
      <c r="B10921" s="222" t="str">
        <f t="shared" si="3274"/>
        <v/>
      </c>
      <c r="C10921" s="223"/>
      <c r="D10921" s="224" t="str">
        <f t="shared" si="3272"/>
        <v/>
      </c>
      <c r="E10921" s="225"/>
      <c r="F10921" s="226">
        <f t="shared" si="3273"/>
        <v>0</v>
      </c>
      <c r="G10921" s="286">
        <f t="shared" si="3275"/>
        <v>0</v>
      </c>
    </row>
    <row r="10922" spans="1:7" s="229" customFormat="1" ht="24" customHeight="1" x14ac:dyDescent="0.2">
      <c r="A10922" s="224" t="str">
        <f t="shared" si="3271"/>
        <v/>
      </c>
      <c r="B10922" s="222" t="str">
        <f t="shared" si="3274"/>
        <v/>
      </c>
      <c r="C10922" s="223"/>
      <c r="D10922" s="224" t="str">
        <f t="shared" si="3272"/>
        <v/>
      </c>
      <c r="E10922" s="225"/>
      <c r="F10922" s="226">
        <f t="shared" si="3273"/>
        <v>0</v>
      </c>
      <c r="G10922" s="286">
        <f t="shared" si="3275"/>
        <v>0</v>
      </c>
    </row>
    <row r="10923" spans="1:7" s="229" customFormat="1" ht="24" customHeight="1" x14ac:dyDescent="0.2">
      <c r="A10923" s="224" t="str">
        <f t="shared" si="3271"/>
        <v/>
      </c>
      <c r="B10923" s="222" t="str">
        <f t="shared" si="3274"/>
        <v/>
      </c>
      <c r="C10923" s="223"/>
      <c r="D10923" s="224" t="str">
        <f t="shared" si="3272"/>
        <v/>
      </c>
      <c r="E10923" s="225"/>
      <c r="F10923" s="226">
        <f t="shared" si="3273"/>
        <v>0</v>
      </c>
      <c r="G10923" s="286">
        <f t="shared" si="3275"/>
        <v>0</v>
      </c>
    </row>
    <row r="10924" spans="1:7" s="229" customFormat="1" ht="24" customHeight="1" x14ac:dyDescent="0.2">
      <c r="A10924" s="224" t="str">
        <f t="shared" si="3271"/>
        <v/>
      </c>
      <c r="B10924" s="222" t="str">
        <f t="shared" si="3274"/>
        <v/>
      </c>
      <c r="C10924" s="223"/>
      <c r="D10924" s="224" t="str">
        <f t="shared" si="3272"/>
        <v/>
      </c>
      <c r="E10924" s="225"/>
      <c r="F10924" s="226">
        <f t="shared" si="3273"/>
        <v>0</v>
      </c>
      <c r="G10924" s="286">
        <f t="shared" si="3275"/>
        <v>0</v>
      </c>
    </row>
    <row r="10925" spans="1:7" s="229" customFormat="1" ht="24" customHeight="1" x14ac:dyDescent="0.2">
      <c r="A10925" s="224" t="str">
        <f t="shared" si="3271"/>
        <v/>
      </c>
      <c r="B10925" s="222" t="str">
        <f t="shared" si="3274"/>
        <v/>
      </c>
      <c r="C10925" s="223"/>
      <c r="D10925" s="224" t="str">
        <f t="shared" si="3272"/>
        <v/>
      </c>
      <c r="E10925" s="225"/>
      <c r="F10925" s="227">
        <f t="shared" si="3273"/>
        <v>0</v>
      </c>
      <c r="G10925" s="286">
        <f t="shared" si="3275"/>
        <v>0</v>
      </c>
    </row>
    <row r="10926" spans="1:7" ht="24" customHeight="1" x14ac:dyDescent="0.2">
      <c r="A10926" s="287"/>
      <c r="D10926" s="97"/>
      <c r="E10926" s="98"/>
      <c r="F10926" s="273" t="s">
        <v>31</v>
      </c>
      <c r="G10926" s="288">
        <f>SUBTOTAL(9,G10912:G10925)</f>
        <v>0</v>
      </c>
    </row>
    <row r="10927" spans="1:7" ht="24" customHeight="1" x14ac:dyDescent="0.2">
      <c r="A10927" s="287"/>
      <c r="C10927" s="107" t="s">
        <v>605</v>
      </c>
      <c r="D10927" s="97"/>
      <c r="E10927" s="98"/>
      <c r="G10927" s="289"/>
    </row>
    <row r="10928" spans="1:7" s="229" customFormat="1" ht="24" customHeight="1" x14ac:dyDescent="0.2">
      <c r="A10928" s="224" t="str">
        <f t="shared" ref="A10928:A10935" si="3276">IFERROR(VLOOKUP(C10928,Tabla_Insumos,4,FALSE),"")</f>
        <v/>
      </c>
      <c r="B10928" s="222">
        <f t="shared" ref="B10928:B10935" si="3277">IFERROR(VLOOKUP(A10928,Tabla_Indices,5,FALSE),"")</f>
        <v>0</v>
      </c>
      <c r="C10928" s="223"/>
      <c r="D10928" s="224" t="str">
        <f t="shared" ref="D10928:D10935" si="3278">IFERROR(VLOOKUP(C10928,Tabla_Insumos,2,FALSE),"")</f>
        <v/>
      </c>
      <c r="E10928" s="225"/>
      <c r="F10928" s="228">
        <f t="shared" ref="F10928:F10935" si="3279">IFERROR(VLOOKUP(C10928,Tabla_Insumos,3,FALSE),0)</f>
        <v>0</v>
      </c>
      <c r="G10928" s="286">
        <f>ROUND(E10928*F10928,2)</f>
        <v>0</v>
      </c>
    </row>
    <row r="10929" spans="1:7" s="229" customFormat="1" ht="24" customHeight="1" x14ac:dyDescent="0.2">
      <c r="A10929" s="224" t="str">
        <f t="shared" si="3276"/>
        <v/>
      </c>
      <c r="B10929" s="222">
        <f t="shared" si="3277"/>
        <v>0</v>
      </c>
      <c r="C10929" s="223"/>
      <c r="D10929" s="224" t="str">
        <f t="shared" si="3278"/>
        <v/>
      </c>
      <c r="E10929" s="225"/>
      <c r="F10929" s="228">
        <f t="shared" si="3279"/>
        <v>0</v>
      </c>
      <c r="G10929" s="286">
        <f>ROUND(E10929*F10929,2)</f>
        <v>0</v>
      </c>
    </row>
    <row r="10930" spans="1:7" s="229" customFormat="1" ht="24" customHeight="1" x14ac:dyDescent="0.2">
      <c r="A10930" s="224" t="str">
        <f t="shared" si="3276"/>
        <v/>
      </c>
      <c r="B10930" s="222">
        <f t="shared" si="3277"/>
        <v>0</v>
      </c>
      <c r="C10930" s="223"/>
      <c r="D10930" s="224" t="str">
        <f t="shared" si="3278"/>
        <v/>
      </c>
      <c r="E10930" s="225"/>
      <c r="F10930" s="228">
        <f t="shared" si="3279"/>
        <v>0</v>
      </c>
      <c r="G10930" s="286">
        <f t="shared" ref="G10930:G10935" si="3280">ROUND(E10930*F10930,2)</f>
        <v>0</v>
      </c>
    </row>
    <row r="10931" spans="1:7" s="229" customFormat="1" ht="24" customHeight="1" x14ac:dyDescent="0.2">
      <c r="A10931" s="224" t="str">
        <f t="shared" si="3276"/>
        <v/>
      </c>
      <c r="B10931" s="222">
        <f t="shared" si="3277"/>
        <v>0</v>
      </c>
      <c r="C10931" s="223"/>
      <c r="D10931" s="224" t="str">
        <f t="shared" si="3278"/>
        <v/>
      </c>
      <c r="E10931" s="225"/>
      <c r="F10931" s="228">
        <f t="shared" si="3279"/>
        <v>0</v>
      </c>
      <c r="G10931" s="286">
        <f t="shared" si="3280"/>
        <v>0</v>
      </c>
    </row>
    <row r="10932" spans="1:7" s="229" customFormat="1" ht="24" customHeight="1" x14ac:dyDescent="0.2">
      <c r="A10932" s="224" t="str">
        <f t="shared" si="3276"/>
        <v/>
      </c>
      <c r="B10932" s="222">
        <f t="shared" si="3277"/>
        <v>0</v>
      </c>
      <c r="C10932" s="223"/>
      <c r="D10932" s="224" t="str">
        <f t="shared" si="3278"/>
        <v/>
      </c>
      <c r="E10932" s="225"/>
      <c r="F10932" s="226">
        <f t="shared" si="3279"/>
        <v>0</v>
      </c>
      <c r="G10932" s="286">
        <f t="shared" si="3280"/>
        <v>0</v>
      </c>
    </row>
    <row r="10933" spans="1:7" s="229" customFormat="1" ht="24" customHeight="1" x14ac:dyDescent="0.2">
      <c r="A10933" s="224" t="str">
        <f t="shared" si="3276"/>
        <v/>
      </c>
      <c r="B10933" s="222">
        <f t="shared" si="3277"/>
        <v>0</v>
      </c>
      <c r="C10933" s="223"/>
      <c r="D10933" s="224" t="str">
        <f t="shared" si="3278"/>
        <v/>
      </c>
      <c r="E10933" s="225"/>
      <c r="F10933" s="226">
        <f t="shared" si="3279"/>
        <v>0</v>
      </c>
      <c r="G10933" s="286">
        <f t="shared" si="3280"/>
        <v>0</v>
      </c>
    </row>
    <row r="10934" spans="1:7" s="229" customFormat="1" ht="24" customHeight="1" x14ac:dyDescent="0.2">
      <c r="A10934" s="224" t="str">
        <f t="shared" si="3276"/>
        <v/>
      </c>
      <c r="B10934" s="222">
        <f t="shared" si="3277"/>
        <v>0</v>
      </c>
      <c r="C10934" s="223"/>
      <c r="D10934" s="224" t="str">
        <f t="shared" si="3278"/>
        <v/>
      </c>
      <c r="E10934" s="225"/>
      <c r="F10934" s="226">
        <f t="shared" si="3279"/>
        <v>0</v>
      </c>
      <c r="G10934" s="286">
        <f t="shared" si="3280"/>
        <v>0</v>
      </c>
    </row>
    <row r="10935" spans="1:7" s="229" customFormat="1" ht="24" customHeight="1" x14ac:dyDescent="0.2">
      <c r="A10935" s="224" t="str">
        <f t="shared" si="3276"/>
        <v/>
      </c>
      <c r="B10935" s="222">
        <f t="shared" si="3277"/>
        <v>0</v>
      </c>
      <c r="C10935" s="223"/>
      <c r="D10935" s="224" t="str">
        <f t="shared" si="3278"/>
        <v/>
      </c>
      <c r="E10935" s="225"/>
      <c r="F10935" s="226">
        <f t="shared" si="3279"/>
        <v>0</v>
      </c>
      <c r="G10935" s="286">
        <f t="shared" si="3280"/>
        <v>0</v>
      </c>
    </row>
    <row r="10936" spans="1:7" ht="24" customHeight="1" x14ac:dyDescent="0.2">
      <c r="A10936" s="287"/>
      <c r="D10936" s="97"/>
      <c r="E10936" s="98"/>
      <c r="F10936" s="273" t="s">
        <v>32</v>
      </c>
      <c r="G10936" s="288">
        <f>SUBTOTAL(9,G10928:G10935)</f>
        <v>0</v>
      </c>
    </row>
    <row r="10937" spans="1:7" ht="24" customHeight="1" x14ac:dyDescent="0.2">
      <c r="A10937" s="287"/>
      <c r="C10937" s="107" t="s">
        <v>606</v>
      </c>
      <c r="D10937" s="97"/>
      <c r="E10937" s="98"/>
      <c r="G10937" s="289"/>
    </row>
    <row r="10938" spans="1:7" s="229" customFormat="1" ht="24" customHeight="1" x14ac:dyDescent="0.2">
      <c r="A10938" s="224" t="str">
        <f t="shared" ref="A10938:A10946" si="3281">IFERROR(VLOOKUP(C10938,Tabla_Insumos,4,FALSE),"")</f>
        <v/>
      </c>
      <c r="B10938" s="222" t="str">
        <f t="shared" ref="B10938:B10946" si="3282">IFERROR(VLOOKUP(C10938,Tabla_Insumos,5,FALSE),"")</f>
        <v/>
      </c>
      <c r="C10938" s="223"/>
      <c r="D10938" s="224" t="str">
        <f t="shared" ref="D10938:D10946" si="3283">IFERROR(VLOOKUP(C10938,Tabla_Insumos,2,FALSE),"")</f>
        <v/>
      </c>
      <c r="E10938" s="225"/>
      <c r="F10938" s="226">
        <f t="shared" ref="F10938:F10946" si="3284">IFERROR(VLOOKUP(C10938,Tabla_Insumos,3,FALSE),0)</f>
        <v>0</v>
      </c>
      <c r="G10938" s="286">
        <f t="shared" ref="G10938:G10946" si="3285">ROUND(E10938*F10938,2)</f>
        <v>0</v>
      </c>
    </row>
    <row r="10939" spans="1:7" s="229" customFormat="1" ht="24" customHeight="1" x14ac:dyDescent="0.2">
      <c r="A10939" s="224" t="str">
        <f t="shared" si="3281"/>
        <v/>
      </c>
      <c r="B10939" s="222" t="str">
        <f t="shared" si="3282"/>
        <v/>
      </c>
      <c r="C10939" s="223"/>
      <c r="D10939" s="224" t="str">
        <f t="shared" si="3283"/>
        <v/>
      </c>
      <c r="E10939" s="225"/>
      <c r="F10939" s="226">
        <f t="shared" si="3284"/>
        <v>0</v>
      </c>
      <c r="G10939" s="286">
        <f t="shared" si="3285"/>
        <v>0</v>
      </c>
    </row>
    <row r="10940" spans="1:7" s="229" customFormat="1" ht="24" customHeight="1" x14ac:dyDescent="0.2">
      <c r="A10940" s="224" t="str">
        <f t="shared" si="3281"/>
        <v/>
      </c>
      <c r="B10940" s="222" t="str">
        <f t="shared" si="3282"/>
        <v/>
      </c>
      <c r="C10940" s="223"/>
      <c r="D10940" s="224" t="str">
        <f t="shared" si="3283"/>
        <v/>
      </c>
      <c r="E10940" s="225"/>
      <c r="F10940" s="226">
        <f t="shared" si="3284"/>
        <v>0</v>
      </c>
      <c r="G10940" s="286">
        <f t="shared" si="3285"/>
        <v>0</v>
      </c>
    </row>
    <row r="10941" spans="1:7" s="229" customFormat="1" ht="24" customHeight="1" x14ac:dyDescent="0.2">
      <c r="A10941" s="224" t="str">
        <f t="shared" si="3281"/>
        <v/>
      </c>
      <c r="B10941" s="222" t="str">
        <f t="shared" si="3282"/>
        <v/>
      </c>
      <c r="C10941" s="223"/>
      <c r="D10941" s="224" t="str">
        <f t="shared" si="3283"/>
        <v/>
      </c>
      <c r="E10941" s="225"/>
      <c r="F10941" s="226">
        <f t="shared" si="3284"/>
        <v>0</v>
      </c>
      <c r="G10941" s="286">
        <f t="shared" si="3285"/>
        <v>0</v>
      </c>
    </row>
    <row r="10942" spans="1:7" s="229" customFormat="1" ht="24" customHeight="1" x14ac:dyDescent="0.2">
      <c r="A10942" s="224" t="str">
        <f t="shared" si="3281"/>
        <v/>
      </c>
      <c r="B10942" s="222" t="str">
        <f t="shared" si="3282"/>
        <v/>
      </c>
      <c r="C10942" s="223"/>
      <c r="D10942" s="224" t="str">
        <f t="shared" si="3283"/>
        <v/>
      </c>
      <c r="E10942" s="225"/>
      <c r="F10942" s="226">
        <f t="shared" si="3284"/>
        <v>0</v>
      </c>
      <c r="G10942" s="286">
        <f t="shared" si="3285"/>
        <v>0</v>
      </c>
    </row>
    <row r="10943" spans="1:7" s="229" customFormat="1" ht="24" customHeight="1" x14ac:dyDescent="0.2">
      <c r="A10943" s="224" t="str">
        <f t="shared" si="3281"/>
        <v/>
      </c>
      <c r="B10943" s="222" t="str">
        <f t="shared" si="3282"/>
        <v/>
      </c>
      <c r="C10943" s="223"/>
      <c r="D10943" s="224" t="str">
        <f t="shared" si="3283"/>
        <v/>
      </c>
      <c r="E10943" s="225"/>
      <c r="F10943" s="226">
        <f t="shared" si="3284"/>
        <v>0</v>
      </c>
      <c r="G10943" s="286">
        <f t="shared" si="3285"/>
        <v>0</v>
      </c>
    </row>
    <row r="10944" spans="1:7" s="229" customFormat="1" ht="24" customHeight="1" x14ac:dyDescent="0.2">
      <c r="A10944" s="224" t="str">
        <f t="shared" si="3281"/>
        <v/>
      </c>
      <c r="B10944" s="222" t="str">
        <f t="shared" si="3282"/>
        <v/>
      </c>
      <c r="C10944" s="223"/>
      <c r="D10944" s="224" t="str">
        <f t="shared" si="3283"/>
        <v/>
      </c>
      <c r="E10944" s="225"/>
      <c r="F10944" s="226">
        <f t="shared" si="3284"/>
        <v>0</v>
      </c>
      <c r="G10944" s="286">
        <f t="shared" si="3285"/>
        <v>0</v>
      </c>
    </row>
    <row r="10945" spans="1:123" s="229" customFormat="1" ht="24" customHeight="1" x14ac:dyDescent="0.2">
      <c r="A10945" s="224" t="str">
        <f t="shared" si="3281"/>
        <v/>
      </c>
      <c r="B10945" s="222" t="str">
        <f t="shared" si="3282"/>
        <v/>
      </c>
      <c r="C10945" s="223"/>
      <c r="D10945" s="224" t="str">
        <f t="shared" si="3283"/>
        <v/>
      </c>
      <c r="E10945" s="225"/>
      <c r="F10945" s="226">
        <f t="shared" si="3284"/>
        <v>0</v>
      </c>
      <c r="G10945" s="286">
        <f t="shared" si="3285"/>
        <v>0</v>
      </c>
    </row>
    <row r="10946" spans="1:123" s="229" customFormat="1" ht="24" customHeight="1" x14ac:dyDescent="0.2">
      <c r="A10946" s="224" t="str">
        <f t="shared" si="3281"/>
        <v/>
      </c>
      <c r="B10946" s="222" t="str">
        <f t="shared" si="3282"/>
        <v/>
      </c>
      <c r="C10946" s="223"/>
      <c r="D10946" s="224" t="str">
        <f t="shared" si="3283"/>
        <v/>
      </c>
      <c r="E10946" s="225"/>
      <c r="F10946" s="226">
        <f t="shared" si="3284"/>
        <v>0</v>
      </c>
      <c r="G10946" s="286">
        <f t="shared" si="3285"/>
        <v>0</v>
      </c>
    </row>
    <row r="10947" spans="1:123" ht="24" customHeight="1" x14ac:dyDescent="0.2">
      <c r="A10947" s="290"/>
      <c r="B10947" s="97"/>
      <c r="D10947" s="97"/>
      <c r="E10947" s="98"/>
      <c r="F10947" s="273" t="s">
        <v>33</v>
      </c>
      <c r="G10947" s="288">
        <f>SUBTOTAL(9,G10938:G10946)</f>
        <v>0</v>
      </c>
    </row>
    <row r="10948" spans="1:123" ht="24" customHeight="1" x14ac:dyDescent="0.2">
      <c r="A10948" s="291"/>
      <c r="B10948" s="97"/>
      <c r="D10948" s="97"/>
      <c r="E10948" s="98"/>
      <c r="G10948" s="289"/>
    </row>
    <row r="10949" spans="1:123" ht="24" customHeight="1" x14ac:dyDescent="0.2">
      <c r="A10949" s="292" t="str">
        <f>B10907</f>
        <v/>
      </c>
      <c r="B10949" s="293" t="str">
        <f>C10907</f>
        <v/>
      </c>
      <c r="C10949" s="104"/>
      <c r="D10949" s="104" t="s">
        <v>34</v>
      </c>
      <c r="E10949" s="105"/>
      <c r="F10949" s="295" t="s">
        <v>35</v>
      </c>
      <c r="G10949" s="294">
        <f>SUBTOTAL(9,G10912:G10948)</f>
        <v>0</v>
      </c>
    </row>
    <row r="10951" spans="1:123" ht="24" customHeight="1" x14ac:dyDescent="0.2">
      <c r="A10951" s="274" t="s">
        <v>37</v>
      </c>
      <c r="B10951" s="275"/>
      <c r="C10951" s="275"/>
      <c r="D10951" s="275"/>
      <c r="E10951" s="275"/>
      <c r="F10951" s="275"/>
      <c r="G10951" s="276"/>
    </row>
    <row r="10952" spans="1:123" ht="24" customHeight="1" x14ac:dyDescent="0.2">
      <c r="A10952" s="277" t="s">
        <v>602</v>
      </c>
      <c r="B10952" s="93" t="str">
        <f>Comitente</f>
        <v>DIRECCION PROVINCIAL DE ESPACIOS VERDES</v>
      </c>
      <c r="C10952" s="89"/>
      <c r="D10952" s="94"/>
      <c r="E10952" s="94"/>
      <c r="F10952" s="95"/>
      <c r="G10952" s="278"/>
    </row>
    <row r="10953" spans="1:123" ht="24" customHeight="1" x14ac:dyDescent="0.2">
      <c r="A10953" s="277" t="s">
        <v>603</v>
      </c>
      <c r="B10953" s="93">
        <f>Contratista</f>
        <v>0</v>
      </c>
      <c r="C10953" s="90"/>
      <c r="D10953" s="90"/>
      <c r="E10953" s="90"/>
      <c r="F10953" s="96"/>
      <c r="G10953" s="279"/>
    </row>
    <row r="10954" spans="1:123" ht="24" customHeight="1" x14ac:dyDescent="0.2">
      <c r="A10954" s="277" t="s">
        <v>24</v>
      </c>
      <c r="B10954" s="93" t="str">
        <f>Obra</f>
        <v>MANTENIMIENTO DEL ÁREA VERDE Y SISITEMA DE RIEGO DEL 
PARQUE BELGRANO E INFINITO POR DESCUBRIR - RENGLON 3</v>
      </c>
      <c r="C10954" s="90"/>
      <c r="D10954" s="90"/>
      <c r="E10954" s="90"/>
      <c r="F10954" s="96" t="s">
        <v>38</v>
      </c>
      <c r="G10954" s="280">
        <f>Fecha_Base</f>
        <v>44908</v>
      </c>
    </row>
    <row r="10955" spans="1:123" ht="24" customHeight="1" x14ac:dyDescent="0.2">
      <c r="A10955" s="281" t="s">
        <v>601</v>
      </c>
      <c r="B10955" s="91" t="str">
        <f>Ubicación</f>
        <v>CAPITAL</v>
      </c>
      <c r="C10955" s="91"/>
      <c r="D10955" s="97"/>
      <c r="E10955" s="98"/>
      <c r="G10955" s="282"/>
    </row>
    <row r="10956" spans="1:123" ht="24" customHeight="1" x14ac:dyDescent="0.2">
      <c r="A10956" s="281" t="s">
        <v>39</v>
      </c>
      <c r="B10956" s="100" t="str">
        <f>IFERROR(VALUE(LEFT(B10957,FIND(".",B10957)-1)),"")</f>
        <v/>
      </c>
      <c r="C10956" s="92" t="str">
        <f>IFERROR(VLOOKUP(B10956,Tabla_CyP,2,FALSE),"")</f>
        <v/>
      </c>
      <c r="E10956" s="98"/>
      <c r="G10956" s="282"/>
    </row>
    <row r="10957" spans="1:123" ht="24" customHeight="1" x14ac:dyDescent="0.2">
      <c r="A10957" s="281" t="s">
        <v>25</v>
      </c>
      <c r="B10957" s="101" t="str">
        <f>IFERROR(VLOOKUP(COUNTIF($A$1:A10957,"ANALISIS DE PRECIOS"),Tabla_NumeroItem,2,FALSE),"")</f>
        <v/>
      </c>
      <c r="C10957" s="92" t="str">
        <f>IFERROR(VLOOKUP(B10957,Tabla_CyP,2,FALSE),"")</f>
        <v/>
      </c>
      <c r="D10957" s="97"/>
      <c r="E10957" s="98"/>
      <c r="F10957" s="96" t="s">
        <v>26</v>
      </c>
      <c r="G10957" s="283" t="str">
        <f>IFERROR(VLOOKUP(B10957,Tabla_CyP,4,FALSE),"")</f>
        <v/>
      </c>
    </row>
    <row r="10958" spans="1:123" ht="24" customHeight="1" x14ac:dyDescent="0.2">
      <c r="A10958" s="281"/>
      <c r="B10958" s="91"/>
      <c r="D10958" s="97"/>
      <c r="E10958" s="98"/>
      <c r="G10958" s="282"/>
    </row>
    <row r="10959" spans="1:123" ht="24" customHeight="1" x14ac:dyDescent="0.2">
      <c r="A10959" s="331" t="s">
        <v>507</v>
      </c>
      <c r="B10959" s="332"/>
      <c r="C10959" s="333" t="s">
        <v>0</v>
      </c>
      <c r="D10959" s="333" t="s">
        <v>27</v>
      </c>
      <c r="E10959" s="335" t="s">
        <v>28</v>
      </c>
      <c r="F10959" s="337" t="s">
        <v>29</v>
      </c>
      <c r="G10959" s="337" t="s">
        <v>30</v>
      </c>
    </row>
    <row r="10960" spans="1:123" s="97" customFormat="1" ht="24" customHeight="1" x14ac:dyDescent="0.2">
      <c r="A10960" s="102" t="s">
        <v>508</v>
      </c>
      <c r="B10960" s="102" t="s">
        <v>509</v>
      </c>
      <c r="C10960" s="334"/>
      <c r="D10960" s="334"/>
      <c r="E10960" s="336"/>
      <c r="F10960" s="338"/>
      <c r="G10960" s="338"/>
      <c r="H10960" s="230"/>
      <c r="I10960" s="230"/>
      <c r="J10960" s="230"/>
      <c r="K10960" s="230"/>
      <c r="L10960" s="230"/>
      <c r="M10960" s="230"/>
      <c r="N10960" s="230"/>
      <c r="O10960" s="230"/>
      <c r="P10960" s="230"/>
      <c r="Q10960" s="230"/>
      <c r="R10960" s="230"/>
      <c r="S10960" s="230"/>
      <c r="T10960" s="230"/>
      <c r="U10960" s="230"/>
      <c r="V10960" s="230"/>
      <c r="W10960" s="230"/>
      <c r="X10960" s="230"/>
      <c r="Y10960" s="230"/>
      <c r="Z10960" s="230"/>
      <c r="AA10960" s="230"/>
      <c r="AB10960" s="230"/>
      <c r="AC10960" s="230"/>
      <c r="AD10960" s="230"/>
      <c r="AE10960" s="230"/>
      <c r="AF10960" s="230"/>
      <c r="AG10960" s="230"/>
      <c r="AH10960" s="230"/>
      <c r="AI10960" s="230"/>
      <c r="AJ10960" s="230"/>
      <c r="AK10960" s="230"/>
      <c r="AL10960" s="230"/>
      <c r="AM10960" s="230"/>
      <c r="AN10960" s="230"/>
      <c r="AO10960" s="230"/>
      <c r="AP10960" s="230"/>
      <c r="AQ10960" s="230"/>
      <c r="AR10960" s="230"/>
      <c r="AS10960" s="230"/>
      <c r="AT10960" s="230"/>
      <c r="AU10960" s="230"/>
      <c r="AV10960" s="230"/>
      <c r="AW10960" s="230"/>
      <c r="AX10960" s="230"/>
      <c r="AY10960" s="230"/>
      <c r="AZ10960" s="230"/>
      <c r="BA10960" s="230"/>
      <c r="BB10960" s="230"/>
      <c r="BC10960" s="230"/>
      <c r="BD10960" s="230"/>
      <c r="BE10960" s="230"/>
      <c r="BF10960" s="230"/>
      <c r="BG10960" s="230"/>
      <c r="BH10960" s="230"/>
      <c r="BI10960" s="230"/>
      <c r="BJ10960" s="230"/>
      <c r="BK10960" s="230"/>
      <c r="BL10960" s="230"/>
      <c r="BM10960" s="230"/>
      <c r="BN10960" s="230"/>
      <c r="BO10960" s="230"/>
      <c r="BP10960" s="230"/>
      <c r="BQ10960" s="230"/>
      <c r="BR10960" s="230"/>
      <c r="BS10960" s="230"/>
      <c r="BT10960" s="230"/>
      <c r="BU10960" s="230"/>
      <c r="BV10960" s="230"/>
      <c r="BW10960" s="230"/>
      <c r="BX10960" s="230"/>
      <c r="BY10960" s="230"/>
      <c r="BZ10960" s="230"/>
      <c r="CA10960" s="230"/>
      <c r="CB10960" s="230"/>
      <c r="CC10960" s="230"/>
      <c r="CD10960" s="230"/>
      <c r="CE10960" s="230"/>
      <c r="CF10960" s="230"/>
      <c r="CG10960" s="230"/>
      <c r="CH10960" s="230"/>
      <c r="CI10960" s="230"/>
      <c r="CJ10960" s="230"/>
      <c r="CK10960" s="230"/>
      <c r="CL10960" s="230"/>
      <c r="CM10960" s="230"/>
      <c r="CN10960" s="230"/>
      <c r="CO10960" s="230"/>
      <c r="CP10960" s="230"/>
      <c r="CQ10960" s="230"/>
      <c r="CR10960" s="230"/>
      <c r="CS10960" s="230"/>
      <c r="CT10960" s="230"/>
      <c r="CU10960" s="230"/>
      <c r="CV10960" s="230"/>
      <c r="CW10960" s="230"/>
      <c r="CX10960" s="230"/>
      <c r="CY10960" s="230"/>
      <c r="CZ10960" s="230"/>
      <c r="DA10960" s="230"/>
      <c r="DB10960" s="230"/>
      <c r="DC10960" s="230"/>
      <c r="DD10960" s="230"/>
      <c r="DE10960" s="230"/>
      <c r="DF10960" s="230"/>
      <c r="DG10960" s="230"/>
      <c r="DH10960" s="230"/>
      <c r="DI10960" s="230"/>
      <c r="DJ10960" s="230"/>
      <c r="DK10960" s="230"/>
      <c r="DL10960" s="230"/>
      <c r="DM10960" s="230"/>
      <c r="DN10960" s="230"/>
      <c r="DO10960" s="230"/>
      <c r="DP10960" s="230"/>
      <c r="DQ10960" s="230"/>
      <c r="DR10960" s="230"/>
      <c r="DS10960" s="230"/>
    </row>
    <row r="10961" spans="1:7" ht="24" customHeight="1" x14ac:dyDescent="0.2">
      <c r="A10961" s="284"/>
      <c r="B10961" s="103"/>
      <c r="C10961" s="143" t="s">
        <v>604</v>
      </c>
      <c r="D10961" s="104"/>
      <c r="E10961" s="105"/>
      <c r="F10961" s="106"/>
      <c r="G10961" s="285"/>
    </row>
    <row r="10962" spans="1:7" s="229" customFormat="1" ht="24" customHeight="1" x14ac:dyDescent="0.2">
      <c r="A10962" s="224" t="str">
        <f t="shared" ref="A10962:A10975" si="3286">IFERROR(VLOOKUP(C10962,Tabla_Insumos,4,FALSE),"")</f>
        <v/>
      </c>
      <c r="B10962" s="222" t="str">
        <f>IFERROR(VLOOKUP(C10962,Tabla_Insumos,5,FALSE),"")</f>
        <v/>
      </c>
      <c r="C10962" s="223"/>
      <c r="D10962" s="224" t="str">
        <f t="shared" ref="D10962:D10975" si="3287">IFERROR(VLOOKUP(C10962,Tabla_Insumos,2,FALSE),"")</f>
        <v/>
      </c>
      <c r="E10962" s="225"/>
      <c r="F10962" s="226">
        <f t="shared" ref="F10962:F10975" si="3288">IFERROR(VLOOKUP(C10962,Tabla_Insumos,3,FALSE),0)</f>
        <v>0</v>
      </c>
      <c r="G10962" s="286">
        <f>ROUND(E10962*F10962,2)</f>
        <v>0</v>
      </c>
    </row>
    <row r="10963" spans="1:7" s="229" customFormat="1" ht="24" customHeight="1" x14ac:dyDescent="0.2">
      <c r="A10963" s="224" t="str">
        <f t="shared" si="3286"/>
        <v/>
      </c>
      <c r="B10963" s="222" t="str">
        <f t="shared" ref="B10963:B10975" si="3289">IFERROR(VLOOKUP(C10963,Tabla_Insumos,5,FALSE),"")</f>
        <v/>
      </c>
      <c r="C10963" s="223"/>
      <c r="D10963" s="224" t="str">
        <f t="shared" si="3287"/>
        <v/>
      </c>
      <c r="E10963" s="225"/>
      <c r="F10963" s="226">
        <f t="shared" si="3288"/>
        <v>0</v>
      </c>
      <c r="G10963" s="286">
        <f t="shared" ref="G10963:G10975" si="3290">ROUND(E10963*F10963,2)</f>
        <v>0</v>
      </c>
    </row>
    <row r="10964" spans="1:7" s="229" customFormat="1" ht="24" customHeight="1" x14ac:dyDescent="0.2">
      <c r="A10964" s="224" t="str">
        <f t="shared" si="3286"/>
        <v/>
      </c>
      <c r="B10964" s="222" t="str">
        <f t="shared" si="3289"/>
        <v/>
      </c>
      <c r="C10964" s="223"/>
      <c r="D10964" s="224" t="str">
        <f t="shared" si="3287"/>
        <v/>
      </c>
      <c r="E10964" s="225"/>
      <c r="F10964" s="226">
        <f t="shared" si="3288"/>
        <v>0</v>
      </c>
      <c r="G10964" s="286">
        <f t="shared" si="3290"/>
        <v>0</v>
      </c>
    </row>
    <row r="10965" spans="1:7" s="229" customFormat="1" ht="24" customHeight="1" x14ac:dyDescent="0.2">
      <c r="A10965" s="224" t="str">
        <f t="shared" si="3286"/>
        <v/>
      </c>
      <c r="B10965" s="222" t="str">
        <f t="shared" si="3289"/>
        <v/>
      </c>
      <c r="C10965" s="223"/>
      <c r="D10965" s="224" t="str">
        <f t="shared" si="3287"/>
        <v/>
      </c>
      <c r="E10965" s="225"/>
      <c r="F10965" s="226">
        <f t="shared" si="3288"/>
        <v>0</v>
      </c>
      <c r="G10965" s="286">
        <f t="shared" si="3290"/>
        <v>0</v>
      </c>
    </row>
    <row r="10966" spans="1:7" s="229" customFormat="1" ht="24" customHeight="1" x14ac:dyDescent="0.2">
      <c r="A10966" s="224" t="str">
        <f t="shared" si="3286"/>
        <v/>
      </c>
      <c r="B10966" s="222" t="str">
        <f t="shared" si="3289"/>
        <v/>
      </c>
      <c r="C10966" s="223"/>
      <c r="D10966" s="224" t="str">
        <f t="shared" si="3287"/>
        <v/>
      </c>
      <c r="E10966" s="225"/>
      <c r="F10966" s="226">
        <f t="shared" si="3288"/>
        <v>0</v>
      </c>
      <c r="G10966" s="286">
        <f t="shared" si="3290"/>
        <v>0</v>
      </c>
    </row>
    <row r="10967" spans="1:7" s="229" customFormat="1" ht="24" customHeight="1" x14ac:dyDescent="0.2">
      <c r="A10967" s="224" t="str">
        <f t="shared" si="3286"/>
        <v/>
      </c>
      <c r="B10967" s="222" t="str">
        <f t="shared" si="3289"/>
        <v/>
      </c>
      <c r="C10967" s="223"/>
      <c r="D10967" s="224" t="str">
        <f t="shared" si="3287"/>
        <v/>
      </c>
      <c r="E10967" s="225"/>
      <c r="F10967" s="226">
        <f t="shared" si="3288"/>
        <v>0</v>
      </c>
      <c r="G10967" s="286">
        <f t="shared" si="3290"/>
        <v>0</v>
      </c>
    </row>
    <row r="10968" spans="1:7" s="229" customFormat="1" ht="24" customHeight="1" x14ac:dyDescent="0.2">
      <c r="A10968" s="224" t="str">
        <f t="shared" si="3286"/>
        <v/>
      </c>
      <c r="B10968" s="222" t="str">
        <f t="shared" si="3289"/>
        <v/>
      </c>
      <c r="C10968" s="223"/>
      <c r="D10968" s="224" t="str">
        <f t="shared" si="3287"/>
        <v/>
      </c>
      <c r="E10968" s="225"/>
      <c r="F10968" s="226">
        <f t="shared" si="3288"/>
        <v>0</v>
      </c>
      <c r="G10968" s="286">
        <f t="shared" si="3290"/>
        <v>0</v>
      </c>
    </row>
    <row r="10969" spans="1:7" s="229" customFormat="1" ht="24" customHeight="1" x14ac:dyDescent="0.2">
      <c r="A10969" s="224" t="str">
        <f t="shared" si="3286"/>
        <v/>
      </c>
      <c r="B10969" s="222" t="str">
        <f t="shared" si="3289"/>
        <v/>
      </c>
      <c r="C10969" s="223"/>
      <c r="D10969" s="224" t="str">
        <f t="shared" si="3287"/>
        <v/>
      </c>
      <c r="E10969" s="225"/>
      <c r="F10969" s="226">
        <f t="shared" si="3288"/>
        <v>0</v>
      </c>
      <c r="G10969" s="286">
        <f t="shared" si="3290"/>
        <v>0</v>
      </c>
    </row>
    <row r="10970" spans="1:7" s="229" customFormat="1" ht="24" customHeight="1" x14ac:dyDescent="0.2">
      <c r="A10970" s="224" t="str">
        <f t="shared" si="3286"/>
        <v/>
      </c>
      <c r="B10970" s="222" t="str">
        <f t="shared" si="3289"/>
        <v/>
      </c>
      <c r="C10970" s="223"/>
      <c r="D10970" s="224" t="str">
        <f t="shared" si="3287"/>
        <v/>
      </c>
      <c r="E10970" s="225"/>
      <c r="F10970" s="226">
        <f t="shared" si="3288"/>
        <v>0</v>
      </c>
      <c r="G10970" s="286">
        <f t="shared" si="3290"/>
        <v>0</v>
      </c>
    </row>
    <row r="10971" spans="1:7" s="229" customFormat="1" ht="24" customHeight="1" x14ac:dyDescent="0.2">
      <c r="A10971" s="224" t="str">
        <f t="shared" si="3286"/>
        <v/>
      </c>
      <c r="B10971" s="222" t="str">
        <f t="shared" si="3289"/>
        <v/>
      </c>
      <c r="C10971" s="223"/>
      <c r="D10971" s="224" t="str">
        <f t="shared" si="3287"/>
        <v/>
      </c>
      <c r="E10971" s="225"/>
      <c r="F10971" s="226">
        <f t="shared" si="3288"/>
        <v>0</v>
      </c>
      <c r="G10971" s="286">
        <f t="shared" si="3290"/>
        <v>0</v>
      </c>
    </row>
    <row r="10972" spans="1:7" s="229" customFormat="1" ht="24" customHeight="1" x14ac:dyDescent="0.2">
      <c r="A10972" s="224" t="str">
        <f t="shared" si="3286"/>
        <v/>
      </c>
      <c r="B10972" s="222" t="str">
        <f t="shared" si="3289"/>
        <v/>
      </c>
      <c r="C10972" s="223"/>
      <c r="D10972" s="224" t="str">
        <f t="shared" si="3287"/>
        <v/>
      </c>
      <c r="E10972" s="225"/>
      <c r="F10972" s="226">
        <f t="shared" si="3288"/>
        <v>0</v>
      </c>
      <c r="G10972" s="286">
        <f t="shared" si="3290"/>
        <v>0</v>
      </c>
    </row>
    <row r="10973" spans="1:7" s="229" customFormat="1" ht="24" customHeight="1" x14ac:dyDescent="0.2">
      <c r="A10973" s="224" t="str">
        <f t="shared" si="3286"/>
        <v/>
      </c>
      <c r="B10973" s="222" t="str">
        <f t="shared" si="3289"/>
        <v/>
      </c>
      <c r="C10973" s="223"/>
      <c r="D10973" s="224" t="str">
        <f t="shared" si="3287"/>
        <v/>
      </c>
      <c r="E10973" s="225"/>
      <c r="F10973" s="226">
        <f t="shared" si="3288"/>
        <v>0</v>
      </c>
      <c r="G10973" s="286">
        <f t="shared" si="3290"/>
        <v>0</v>
      </c>
    </row>
    <row r="10974" spans="1:7" s="229" customFormat="1" ht="24" customHeight="1" x14ac:dyDescent="0.2">
      <c r="A10974" s="224" t="str">
        <f t="shared" si="3286"/>
        <v/>
      </c>
      <c r="B10974" s="222" t="str">
        <f t="shared" si="3289"/>
        <v/>
      </c>
      <c r="C10974" s="223"/>
      <c r="D10974" s="224" t="str">
        <f t="shared" si="3287"/>
        <v/>
      </c>
      <c r="E10974" s="225"/>
      <c r="F10974" s="226">
        <f t="shared" si="3288"/>
        <v>0</v>
      </c>
      <c r="G10974" s="286">
        <f t="shared" si="3290"/>
        <v>0</v>
      </c>
    </row>
    <row r="10975" spans="1:7" s="229" customFormat="1" ht="24" customHeight="1" x14ac:dyDescent="0.2">
      <c r="A10975" s="224" t="str">
        <f t="shared" si="3286"/>
        <v/>
      </c>
      <c r="B10975" s="222" t="str">
        <f t="shared" si="3289"/>
        <v/>
      </c>
      <c r="C10975" s="223"/>
      <c r="D10975" s="224" t="str">
        <f t="shared" si="3287"/>
        <v/>
      </c>
      <c r="E10975" s="225"/>
      <c r="F10975" s="227">
        <f t="shared" si="3288"/>
        <v>0</v>
      </c>
      <c r="G10975" s="286">
        <f t="shared" si="3290"/>
        <v>0</v>
      </c>
    </row>
    <row r="10976" spans="1:7" ht="24" customHeight="1" x14ac:dyDescent="0.2">
      <c r="A10976" s="287"/>
      <c r="D10976" s="97"/>
      <c r="E10976" s="98"/>
      <c r="F10976" s="273" t="s">
        <v>31</v>
      </c>
      <c r="G10976" s="288">
        <f>SUBTOTAL(9,G10962:G10975)</f>
        <v>0</v>
      </c>
    </row>
    <row r="10977" spans="1:7" ht="24" customHeight="1" x14ac:dyDescent="0.2">
      <c r="A10977" s="287"/>
      <c r="C10977" s="107" t="s">
        <v>605</v>
      </c>
      <c r="D10977" s="97"/>
      <c r="E10977" s="98"/>
      <c r="G10977" s="289"/>
    </row>
    <row r="10978" spans="1:7" s="229" customFormat="1" ht="24" customHeight="1" x14ac:dyDescent="0.2">
      <c r="A10978" s="224" t="str">
        <f t="shared" ref="A10978:A10985" si="3291">IFERROR(VLOOKUP(C10978,Tabla_Insumos,4,FALSE),"")</f>
        <v/>
      </c>
      <c r="B10978" s="222">
        <f t="shared" ref="B10978:B10985" si="3292">IFERROR(VLOOKUP(A10978,Tabla_Indices,5,FALSE),"")</f>
        <v>0</v>
      </c>
      <c r="C10978" s="223"/>
      <c r="D10978" s="224" t="str">
        <f t="shared" ref="D10978:D10985" si="3293">IFERROR(VLOOKUP(C10978,Tabla_Insumos,2,FALSE),"")</f>
        <v/>
      </c>
      <c r="E10978" s="225"/>
      <c r="F10978" s="228">
        <f t="shared" ref="F10978:F10985" si="3294">IFERROR(VLOOKUP(C10978,Tabla_Insumos,3,FALSE),0)</f>
        <v>0</v>
      </c>
      <c r="G10978" s="286">
        <f>ROUND(E10978*F10978,2)</f>
        <v>0</v>
      </c>
    </row>
    <row r="10979" spans="1:7" s="229" customFormat="1" ht="24" customHeight="1" x14ac:dyDescent="0.2">
      <c r="A10979" s="224" t="str">
        <f t="shared" si="3291"/>
        <v/>
      </c>
      <c r="B10979" s="222">
        <f t="shared" si="3292"/>
        <v>0</v>
      </c>
      <c r="C10979" s="223"/>
      <c r="D10979" s="224" t="str">
        <f t="shared" si="3293"/>
        <v/>
      </c>
      <c r="E10979" s="225"/>
      <c r="F10979" s="228">
        <f t="shared" si="3294"/>
        <v>0</v>
      </c>
      <c r="G10979" s="286">
        <f>ROUND(E10979*F10979,2)</f>
        <v>0</v>
      </c>
    </row>
    <row r="10980" spans="1:7" s="229" customFormat="1" ht="24" customHeight="1" x14ac:dyDescent="0.2">
      <c r="A10980" s="224" t="str">
        <f t="shared" si="3291"/>
        <v/>
      </c>
      <c r="B10980" s="222">
        <f t="shared" si="3292"/>
        <v>0</v>
      </c>
      <c r="C10980" s="223"/>
      <c r="D10980" s="224" t="str">
        <f t="shared" si="3293"/>
        <v/>
      </c>
      <c r="E10980" s="225"/>
      <c r="F10980" s="228">
        <f t="shared" si="3294"/>
        <v>0</v>
      </c>
      <c r="G10980" s="286">
        <f t="shared" ref="G10980:G10985" si="3295">ROUND(E10980*F10980,2)</f>
        <v>0</v>
      </c>
    </row>
    <row r="10981" spans="1:7" s="229" customFormat="1" ht="24" customHeight="1" x14ac:dyDescent="0.2">
      <c r="A10981" s="224" t="str">
        <f t="shared" si="3291"/>
        <v/>
      </c>
      <c r="B10981" s="222">
        <f t="shared" si="3292"/>
        <v>0</v>
      </c>
      <c r="C10981" s="223"/>
      <c r="D10981" s="224" t="str">
        <f t="shared" si="3293"/>
        <v/>
      </c>
      <c r="E10981" s="225"/>
      <c r="F10981" s="228">
        <f t="shared" si="3294"/>
        <v>0</v>
      </c>
      <c r="G10981" s="286">
        <f t="shared" si="3295"/>
        <v>0</v>
      </c>
    </row>
    <row r="10982" spans="1:7" s="229" customFormat="1" ht="24" customHeight="1" x14ac:dyDescent="0.2">
      <c r="A10982" s="224" t="str">
        <f t="shared" si="3291"/>
        <v/>
      </c>
      <c r="B10982" s="222">
        <f t="shared" si="3292"/>
        <v>0</v>
      </c>
      <c r="C10982" s="223"/>
      <c r="D10982" s="224" t="str">
        <f t="shared" si="3293"/>
        <v/>
      </c>
      <c r="E10982" s="225"/>
      <c r="F10982" s="226">
        <f t="shared" si="3294"/>
        <v>0</v>
      </c>
      <c r="G10982" s="286">
        <f t="shared" si="3295"/>
        <v>0</v>
      </c>
    </row>
    <row r="10983" spans="1:7" s="229" customFormat="1" ht="24" customHeight="1" x14ac:dyDescent="0.2">
      <c r="A10983" s="224" t="str">
        <f t="shared" si="3291"/>
        <v/>
      </c>
      <c r="B10983" s="222">
        <f t="shared" si="3292"/>
        <v>0</v>
      </c>
      <c r="C10983" s="223"/>
      <c r="D10983" s="224" t="str">
        <f t="shared" si="3293"/>
        <v/>
      </c>
      <c r="E10983" s="225"/>
      <c r="F10983" s="226">
        <f t="shared" si="3294"/>
        <v>0</v>
      </c>
      <c r="G10983" s="286">
        <f t="shared" si="3295"/>
        <v>0</v>
      </c>
    </row>
    <row r="10984" spans="1:7" s="229" customFormat="1" ht="24" customHeight="1" x14ac:dyDescent="0.2">
      <c r="A10984" s="224" t="str">
        <f t="shared" si="3291"/>
        <v/>
      </c>
      <c r="B10984" s="222">
        <f t="shared" si="3292"/>
        <v>0</v>
      </c>
      <c r="C10984" s="223"/>
      <c r="D10984" s="224" t="str">
        <f t="shared" si="3293"/>
        <v/>
      </c>
      <c r="E10984" s="225"/>
      <c r="F10984" s="226">
        <f t="shared" si="3294"/>
        <v>0</v>
      </c>
      <c r="G10984" s="286">
        <f t="shared" si="3295"/>
        <v>0</v>
      </c>
    </row>
    <row r="10985" spans="1:7" s="229" customFormat="1" ht="24" customHeight="1" x14ac:dyDescent="0.2">
      <c r="A10985" s="224" t="str">
        <f t="shared" si="3291"/>
        <v/>
      </c>
      <c r="B10985" s="222">
        <f t="shared" si="3292"/>
        <v>0</v>
      </c>
      <c r="C10985" s="223"/>
      <c r="D10985" s="224" t="str">
        <f t="shared" si="3293"/>
        <v/>
      </c>
      <c r="E10985" s="225"/>
      <c r="F10985" s="226">
        <f t="shared" si="3294"/>
        <v>0</v>
      </c>
      <c r="G10985" s="286">
        <f t="shared" si="3295"/>
        <v>0</v>
      </c>
    </row>
    <row r="10986" spans="1:7" ht="24" customHeight="1" x14ac:dyDescent="0.2">
      <c r="A10986" s="287"/>
      <c r="D10986" s="97"/>
      <c r="E10986" s="98"/>
      <c r="F10986" s="273" t="s">
        <v>32</v>
      </c>
      <c r="G10986" s="288">
        <f>SUBTOTAL(9,G10978:G10985)</f>
        <v>0</v>
      </c>
    </row>
    <row r="10987" spans="1:7" ht="24" customHeight="1" x14ac:dyDescent="0.2">
      <c r="A10987" s="287"/>
      <c r="C10987" s="107" t="s">
        <v>606</v>
      </c>
      <c r="D10987" s="97"/>
      <c r="E10987" s="98"/>
      <c r="G10987" s="289"/>
    </row>
    <row r="10988" spans="1:7" s="229" customFormat="1" ht="24" customHeight="1" x14ac:dyDescent="0.2">
      <c r="A10988" s="224" t="str">
        <f t="shared" ref="A10988:A10996" si="3296">IFERROR(VLOOKUP(C10988,Tabla_Insumos,4,FALSE),"")</f>
        <v/>
      </c>
      <c r="B10988" s="222" t="str">
        <f t="shared" ref="B10988:B10996" si="3297">IFERROR(VLOOKUP(C10988,Tabla_Insumos,5,FALSE),"")</f>
        <v/>
      </c>
      <c r="C10988" s="223"/>
      <c r="D10988" s="224" t="str">
        <f t="shared" ref="D10988:D10996" si="3298">IFERROR(VLOOKUP(C10988,Tabla_Insumos,2,FALSE),"")</f>
        <v/>
      </c>
      <c r="E10988" s="225"/>
      <c r="F10988" s="226">
        <f t="shared" ref="F10988:F10996" si="3299">IFERROR(VLOOKUP(C10988,Tabla_Insumos,3,FALSE),0)</f>
        <v>0</v>
      </c>
      <c r="G10988" s="286">
        <f t="shared" ref="G10988:G10996" si="3300">ROUND(E10988*F10988,2)</f>
        <v>0</v>
      </c>
    </row>
    <row r="10989" spans="1:7" s="229" customFormat="1" ht="24" customHeight="1" x14ac:dyDescent="0.2">
      <c r="A10989" s="224" t="str">
        <f t="shared" si="3296"/>
        <v/>
      </c>
      <c r="B10989" s="222" t="str">
        <f t="shared" si="3297"/>
        <v/>
      </c>
      <c r="C10989" s="223"/>
      <c r="D10989" s="224" t="str">
        <f t="shared" si="3298"/>
        <v/>
      </c>
      <c r="E10989" s="225"/>
      <c r="F10989" s="226">
        <f t="shared" si="3299"/>
        <v>0</v>
      </c>
      <c r="G10989" s="286">
        <f t="shared" si="3300"/>
        <v>0</v>
      </c>
    </row>
    <row r="10990" spans="1:7" s="229" customFormat="1" ht="24" customHeight="1" x14ac:dyDescent="0.2">
      <c r="A10990" s="224" t="str">
        <f t="shared" si="3296"/>
        <v/>
      </c>
      <c r="B10990" s="222" t="str">
        <f t="shared" si="3297"/>
        <v/>
      </c>
      <c r="C10990" s="223"/>
      <c r="D10990" s="224" t="str">
        <f t="shared" si="3298"/>
        <v/>
      </c>
      <c r="E10990" s="225"/>
      <c r="F10990" s="226">
        <f t="shared" si="3299"/>
        <v>0</v>
      </c>
      <c r="G10990" s="286">
        <f t="shared" si="3300"/>
        <v>0</v>
      </c>
    </row>
    <row r="10991" spans="1:7" s="229" customFormat="1" ht="24" customHeight="1" x14ac:dyDescent="0.2">
      <c r="A10991" s="224" t="str">
        <f t="shared" si="3296"/>
        <v/>
      </c>
      <c r="B10991" s="222" t="str">
        <f t="shared" si="3297"/>
        <v/>
      </c>
      <c r="C10991" s="223"/>
      <c r="D10991" s="224" t="str">
        <f t="shared" si="3298"/>
        <v/>
      </c>
      <c r="E10991" s="225"/>
      <c r="F10991" s="226">
        <f t="shared" si="3299"/>
        <v>0</v>
      </c>
      <c r="G10991" s="286">
        <f t="shared" si="3300"/>
        <v>0</v>
      </c>
    </row>
    <row r="10992" spans="1:7" s="229" customFormat="1" ht="24" customHeight="1" x14ac:dyDescent="0.2">
      <c r="A10992" s="224" t="str">
        <f t="shared" si="3296"/>
        <v/>
      </c>
      <c r="B10992" s="222" t="str">
        <f t="shared" si="3297"/>
        <v/>
      </c>
      <c r="C10992" s="223"/>
      <c r="D10992" s="224" t="str">
        <f t="shared" si="3298"/>
        <v/>
      </c>
      <c r="E10992" s="225"/>
      <c r="F10992" s="226">
        <f t="shared" si="3299"/>
        <v>0</v>
      </c>
      <c r="G10992" s="286">
        <f t="shared" si="3300"/>
        <v>0</v>
      </c>
    </row>
    <row r="10993" spans="1:7" s="229" customFormat="1" ht="24" customHeight="1" x14ac:dyDescent="0.2">
      <c r="A10993" s="224" t="str">
        <f t="shared" si="3296"/>
        <v/>
      </c>
      <c r="B10993" s="222" t="str">
        <f t="shared" si="3297"/>
        <v/>
      </c>
      <c r="C10993" s="223"/>
      <c r="D10993" s="224" t="str">
        <f t="shared" si="3298"/>
        <v/>
      </c>
      <c r="E10993" s="225"/>
      <c r="F10993" s="226">
        <f t="shared" si="3299"/>
        <v>0</v>
      </c>
      <c r="G10993" s="286">
        <f t="shared" si="3300"/>
        <v>0</v>
      </c>
    </row>
    <row r="10994" spans="1:7" s="229" customFormat="1" ht="24" customHeight="1" x14ac:dyDescent="0.2">
      <c r="A10994" s="224" t="str">
        <f t="shared" si="3296"/>
        <v/>
      </c>
      <c r="B10994" s="222" t="str">
        <f t="shared" si="3297"/>
        <v/>
      </c>
      <c r="C10994" s="223"/>
      <c r="D10994" s="224" t="str">
        <f t="shared" si="3298"/>
        <v/>
      </c>
      <c r="E10994" s="225"/>
      <c r="F10994" s="226">
        <f t="shared" si="3299"/>
        <v>0</v>
      </c>
      <c r="G10994" s="286">
        <f t="shared" si="3300"/>
        <v>0</v>
      </c>
    </row>
    <row r="10995" spans="1:7" s="229" customFormat="1" ht="24" customHeight="1" x14ac:dyDescent="0.2">
      <c r="A10995" s="224" t="str">
        <f t="shared" si="3296"/>
        <v/>
      </c>
      <c r="B10995" s="222" t="str">
        <f t="shared" si="3297"/>
        <v/>
      </c>
      <c r="C10995" s="223"/>
      <c r="D10995" s="224" t="str">
        <f t="shared" si="3298"/>
        <v/>
      </c>
      <c r="E10995" s="225"/>
      <c r="F10995" s="226">
        <f t="shared" si="3299"/>
        <v>0</v>
      </c>
      <c r="G10995" s="286">
        <f t="shared" si="3300"/>
        <v>0</v>
      </c>
    </row>
    <row r="10996" spans="1:7" s="229" customFormat="1" ht="24" customHeight="1" x14ac:dyDescent="0.2">
      <c r="A10996" s="224" t="str">
        <f t="shared" si="3296"/>
        <v/>
      </c>
      <c r="B10996" s="222" t="str">
        <f t="shared" si="3297"/>
        <v/>
      </c>
      <c r="C10996" s="223"/>
      <c r="D10996" s="224" t="str">
        <f t="shared" si="3298"/>
        <v/>
      </c>
      <c r="E10996" s="225"/>
      <c r="F10996" s="226">
        <f t="shared" si="3299"/>
        <v>0</v>
      </c>
      <c r="G10996" s="286">
        <f t="shared" si="3300"/>
        <v>0</v>
      </c>
    </row>
    <row r="10997" spans="1:7" ht="24" customHeight="1" x14ac:dyDescent="0.2">
      <c r="A10997" s="290"/>
      <c r="B10997" s="97"/>
      <c r="D10997" s="97"/>
      <c r="E10997" s="98"/>
      <c r="F10997" s="273" t="s">
        <v>33</v>
      </c>
      <c r="G10997" s="288">
        <f>SUBTOTAL(9,G10988:G10996)</f>
        <v>0</v>
      </c>
    </row>
    <row r="10998" spans="1:7" ht="24" customHeight="1" x14ac:dyDescent="0.2">
      <c r="A10998" s="291"/>
      <c r="B10998" s="97"/>
      <c r="D10998" s="97"/>
      <c r="E10998" s="98"/>
      <c r="G10998" s="289"/>
    </row>
    <row r="10999" spans="1:7" ht="24" customHeight="1" x14ac:dyDescent="0.2">
      <c r="A10999" s="292" t="str">
        <f>B10957</f>
        <v/>
      </c>
      <c r="B10999" s="293" t="str">
        <f>C10957</f>
        <v/>
      </c>
      <c r="C10999" s="104"/>
      <c r="D10999" s="104" t="s">
        <v>34</v>
      </c>
      <c r="E10999" s="105"/>
      <c r="F10999" s="295" t="s">
        <v>35</v>
      </c>
      <c r="G10999" s="294">
        <f>SUBTOTAL(9,G10962:G10998)</f>
        <v>0</v>
      </c>
    </row>
    <row r="11001" spans="1:7" ht="24" customHeight="1" x14ac:dyDescent="0.2">
      <c r="A11001" s="274" t="s">
        <v>37</v>
      </c>
      <c r="B11001" s="275"/>
      <c r="C11001" s="275"/>
      <c r="D11001" s="275"/>
      <c r="E11001" s="275"/>
      <c r="F11001" s="275"/>
      <c r="G11001" s="276"/>
    </row>
    <row r="11002" spans="1:7" ht="24" customHeight="1" x14ac:dyDescent="0.2">
      <c r="A11002" s="277" t="s">
        <v>602</v>
      </c>
      <c r="B11002" s="93" t="str">
        <f>Comitente</f>
        <v>DIRECCION PROVINCIAL DE ESPACIOS VERDES</v>
      </c>
      <c r="C11002" s="89"/>
      <c r="D11002" s="94"/>
      <c r="E11002" s="94"/>
      <c r="F11002" s="95"/>
      <c r="G11002" s="278"/>
    </row>
    <row r="11003" spans="1:7" ht="24" customHeight="1" x14ac:dyDescent="0.2">
      <c r="A11003" s="277" t="s">
        <v>603</v>
      </c>
      <c r="B11003" s="93">
        <f>Contratista</f>
        <v>0</v>
      </c>
      <c r="C11003" s="90"/>
      <c r="D11003" s="90"/>
      <c r="E11003" s="90"/>
      <c r="F11003" s="96"/>
      <c r="G11003" s="279"/>
    </row>
    <row r="11004" spans="1:7" ht="24" customHeight="1" x14ac:dyDescent="0.2">
      <c r="A11004" s="277" t="s">
        <v>24</v>
      </c>
      <c r="B11004" s="93" t="str">
        <f>Obra</f>
        <v>MANTENIMIENTO DEL ÁREA VERDE Y SISITEMA DE RIEGO DEL 
PARQUE BELGRANO E INFINITO POR DESCUBRIR - RENGLON 3</v>
      </c>
      <c r="C11004" s="90"/>
      <c r="D11004" s="90"/>
      <c r="E11004" s="90"/>
      <c r="F11004" s="96" t="s">
        <v>38</v>
      </c>
      <c r="G11004" s="280">
        <f>Fecha_Base</f>
        <v>44908</v>
      </c>
    </row>
    <row r="11005" spans="1:7" ht="24" customHeight="1" x14ac:dyDescent="0.2">
      <c r="A11005" s="281" t="s">
        <v>601</v>
      </c>
      <c r="B11005" s="91" t="str">
        <f>Ubicación</f>
        <v>CAPITAL</v>
      </c>
      <c r="C11005" s="91"/>
      <c r="D11005" s="97"/>
      <c r="E11005" s="98"/>
      <c r="G11005" s="282"/>
    </row>
    <row r="11006" spans="1:7" ht="24" customHeight="1" x14ac:dyDescent="0.2">
      <c r="A11006" s="281" t="s">
        <v>39</v>
      </c>
      <c r="B11006" s="100" t="str">
        <f>IFERROR(VALUE(LEFT(B11007,FIND(".",B11007)-1)),"")</f>
        <v/>
      </c>
      <c r="C11006" s="92" t="str">
        <f>IFERROR(VLOOKUP(B11006,Tabla_CyP,2,FALSE),"")</f>
        <v/>
      </c>
      <c r="E11006" s="98"/>
      <c r="G11006" s="282"/>
    </row>
    <row r="11007" spans="1:7" ht="24" customHeight="1" x14ac:dyDescent="0.2">
      <c r="A11007" s="281" t="s">
        <v>25</v>
      </c>
      <c r="B11007" s="101" t="str">
        <f>IFERROR(VLOOKUP(COUNTIF($A$1:A11007,"ANALISIS DE PRECIOS"),Tabla_NumeroItem,2,FALSE),"")</f>
        <v/>
      </c>
      <c r="C11007" s="92" t="str">
        <f>IFERROR(VLOOKUP(B11007,Tabla_CyP,2,FALSE),"")</f>
        <v/>
      </c>
      <c r="D11007" s="97"/>
      <c r="E11007" s="98"/>
      <c r="F11007" s="96" t="s">
        <v>26</v>
      </c>
      <c r="G11007" s="283" t="str">
        <f>IFERROR(VLOOKUP(B11007,Tabla_CyP,4,FALSE),"")</f>
        <v/>
      </c>
    </row>
    <row r="11008" spans="1:7" ht="24" customHeight="1" x14ac:dyDescent="0.2">
      <c r="A11008" s="281"/>
      <c r="B11008" s="91"/>
      <c r="D11008" s="97"/>
      <c r="E11008" s="98"/>
      <c r="G11008" s="282"/>
    </row>
    <row r="11009" spans="1:123" ht="24" customHeight="1" x14ac:dyDescent="0.2">
      <c r="A11009" s="331" t="s">
        <v>507</v>
      </c>
      <c r="B11009" s="332"/>
      <c r="C11009" s="333" t="s">
        <v>0</v>
      </c>
      <c r="D11009" s="333" t="s">
        <v>27</v>
      </c>
      <c r="E11009" s="335" t="s">
        <v>28</v>
      </c>
      <c r="F11009" s="337" t="s">
        <v>29</v>
      </c>
      <c r="G11009" s="337" t="s">
        <v>30</v>
      </c>
    </row>
    <row r="11010" spans="1:123" s="97" customFormat="1" ht="24" customHeight="1" x14ac:dyDescent="0.2">
      <c r="A11010" s="102" t="s">
        <v>508</v>
      </c>
      <c r="B11010" s="102" t="s">
        <v>509</v>
      </c>
      <c r="C11010" s="334"/>
      <c r="D11010" s="334"/>
      <c r="E11010" s="336"/>
      <c r="F11010" s="338"/>
      <c r="G11010" s="338"/>
      <c r="H11010" s="230"/>
      <c r="I11010" s="230"/>
      <c r="J11010" s="230"/>
      <c r="K11010" s="230"/>
      <c r="L11010" s="230"/>
      <c r="M11010" s="230"/>
      <c r="N11010" s="230"/>
      <c r="O11010" s="230"/>
      <c r="P11010" s="230"/>
      <c r="Q11010" s="230"/>
      <c r="R11010" s="230"/>
      <c r="S11010" s="230"/>
      <c r="T11010" s="230"/>
      <c r="U11010" s="230"/>
      <c r="V11010" s="230"/>
      <c r="W11010" s="230"/>
      <c r="X11010" s="230"/>
      <c r="Y11010" s="230"/>
      <c r="Z11010" s="230"/>
      <c r="AA11010" s="230"/>
      <c r="AB11010" s="230"/>
      <c r="AC11010" s="230"/>
      <c r="AD11010" s="230"/>
      <c r="AE11010" s="230"/>
      <c r="AF11010" s="230"/>
      <c r="AG11010" s="230"/>
      <c r="AH11010" s="230"/>
      <c r="AI11010" s="230"/>
      <c r="AJ11010" s="230"/>
      <c r="AK11010" s="230"/>
      <c r="AL11010" s="230"/>
      <c r="AM11010" s="230"/>
      <c r="AN11010" s="230"/>
      <c r="AO11010" s="230"/>
      <c r="AP11010" s="230"/>
      <c r="AQ11010" s="230"/>
      <c r="AR11010" s="230"/>
      <c r="AS11010" s="230"/>
      <c r="AT11010" s="230"/>
      <c r="AU11010" s="230"/>
      <c r="AV11010" s="230"/>
      <c r="AW11010" s="230"/>
      <c r="AX11010" s="230"/>
      <c r="AY11010" s="230"/>
      <c r="AZ11010" s="230"/>
      <c r="BA11010" s="230"/>
      <c r="BB11010" s="230"/>
      <c r="BC11010" s="230"/>
      <c r="BD11010" s="230"/>
      <c r="BE11010" s="230"/>
      <c r="BF11010" s="230"/>
      <c r="BG11010" s="230"/>
      <c r="BH11010" s="230"/>
      <c r="BI11010" s="230"/>
      <c r="BJ11010" s="230"/>
      <c r="BK11010" s="230"/>
      <c r="BL11010" s="230"/>
      <c r="BM11010" s="230"/>
      <c r="BN11010" s="230"/>
      <c r="BO11010" s="230"/>
      <c r="BP11010" s="230"/>
      <c r="BQ11010" s="230"/>
      <c r="BR11010" s="230"/>
      <c r="BS11010" s="230"/>
      <c r="BT11010" s="230"/>
      <c r="BU11010" s="230"/>
      <c r="BV11010" s="230"/>
      <c r="BW11010" s="230"/>
      <c r="BX11010" s="230"/>
      <c r="BY11010" s="230"/>
      <c r="BZ11010" s="230"/>
      <c r="CA11010" s="230"/>
      <c r="CB11010" s="230"/>
      <c r="CC11010" s="230"/>
      <c r="CD11010" s="230"/>
      <c r="CE11010" s="230"/>
      <c r="CF11010" s="230"/>
      <c r="CG11010" s="230"/>
      <c r="CH11010" s="230"/>
      <c r="CI11010" s="230"/>
      <c r="CJ11010" s="230"/>
      <c r="CK11010" s="230"/>
      <c r="CL11010" s="230"/>
      <c r="CM11010" s="230"/>
      <c r="CN11010" s="230"/>
      <c r="CO11010" s="230"/>
      <c r="CP11010" s="230"/>
      <c r="CQ11010" s="230"/>
      <c r="CR11010" s="230"/>
      <c r="CS11010" s="230"/>
      <c r="CT11010" s="230"/>
      <c r="CU11010" s="230"/>
      <c r="CV11010" s="230"/>
      <c r="CW11010" s="230"/>
      <c r="CX11010" s="230"/>
      <c r="CY11010" s="230"/>
      <c r="CZ11010" s="230"/>
      <c r="DA11010" s="230"/>
      <c r="DB11010" s="230"/>
      <c r="DC11010" s="230"/>
      <c r="DD11010" s="230"/>
      <c r="DE11010" s="230"/>
      <c r="DF11010" s="230"/>
      <c r="DG11010" s="230"/>
      <c r="DH11010" s="230"/>
      <c r="DI11010" s="230"/>
      <c r="DJ11010" s="230"/>
      <c r="DK11010" s="230"/>
      <c r="DL11010" s="230"/>
      <c r="DM11010" s="230"/>
      <c r="DN11010" s="230"/>
      <c r="DO11010" s="230"/>
      <c r="DP11010" s="230"/>
      <c r="DQ11010" s="230"/>
      <c r="DR11010" s="230"/>
      <c r="DS11010" s="230"/>
    </row>
    <row r="11011" spans="1:123" ht="24" customHeight="1" x14ac:dyDescent="0.2">
      <c r="A11011" s="284"/>
      <c r="B11011" s="103"/>
      <c r="C11011" s="143" t="s">
        <v>604</v>
      </c>
      <c r="D11011" s="104"/>
      <c r="E11011" s="105"/>
      <c r="F11011" s="106"/>
      <c r="G11011" s="285"/>
    </row>
    <row r="11012" spans="1:123" s="229" customFormat="1" ht="24" customHeight="1" x14ac:dyDescent="0.2">
      <c r="A11012" s="224" t="str">
        <f t="shared" ref="A11012:A11025" si="3301">IFERROR(VLOOKUP(C11012,Tabla_Insumos,4,FALSE),"")</f>
        <v/>
      </c>
      <c r="B11012" s="222" t="str">
        <f>IFERROR(VLOOKUP(C11012,Tabla_Insumos,5,FALSE),"")</f>
        <v/>
      </c>
      <c r="C11012" s="223"/>
      <c r="D11012" s="224" t="str">
        <f t="shared" ref="D11012:D11025" si="3302">IFERROR(VLOOKUP(C11012,Tabla_Insumos,2,FALSE),"")</f>
        <v/>
      </c>
      <c r="E11012" s="225"/>
      <c r="F11012" s="226">
        <f t="shared" ref="F11012:F11025" si="3303">IFERROR(VLOOKUP(C11012,Tabla_Insumos,3,FALSE),0)</f>
        <v>0</v>
      </c>
      <c r="G11012" s="286">
        <f>ROUND(E11012*F11012,2)</f>
        <v>0</v>
      </c>
    </row>
    <row r="11013" spans="1:123" s="229" customFormat="1" ht="24" customHeight="1" x14ac:dyDescent="0.2">
      <c r="A11013" s="224" t="str">
        <f t="shared" si="3301"/>
        <v/>
      </c>
      <c r="B11013" s="222" t="str">
        <f t="shared" ref="B11013:B11025" si="3304">IFERROR(VLOOKUP(C11013,Tabla_Insumos,5,FALSE),"")</f>
        <v/>
      </c>
      <c r="C11013" s="223"/>
      <c r="D11013" s="224" t="str">
        <f t="shared" si="3302"/>
        <v/>
      </c>
      <c r="E11013" s="225"/>
      <c r="F11013" s="226">
        <f t="shared" si="3303"/>
        <v>0</v>
      </c>
      <c r="G11013" s="286">
        <f t="shared" ref="G11013:G11025" si="3305">ROUND(E11013*F11013,2)</f>
        <v>0</v>
      </c>
    </row>
    <row r="11014" spans="1:123" s="229" customFormat="1" ht="24" customHeight="1" x14ac:dyDescent="0.2">
      <c r="A11014" s="224" t="str">
        <f t="shared" si="3301"/>
        <v/>
      </c>
      <c r="B11014" s="222" t="str">
        <f t="shared" si="3304"/>
        <v/>
      </c>
      <c r="C11014" s="223"/>
      <c r="D11014" s="224" t="str">
        <f t="shared" si="3302"/>
        <v/>
      </c>
      <c r="E11014" s="225"/>
      <c r="F11014" s="226">
        <f t="shared" si="3303"/>
        <v>0</v>
      </c>
      <c r="G11014" s="286">
        <f t="shared" si="3305"/>
        <v>0</v>
      </c>
    </row>
    <row r="11015" spans="1:123" s="229" customFormat="1" ht="24" customHeight="1" x14ac:dyDescent="0.2">
      <c r="A11015" s="224" t="str">
        <f t="shared" si="3301"/>
        <v/>
      </c>
      <c r="B11015" s="222" t="str">
        <f t="shared" si="3304"/>
        <v/>
      </c>
      <c r="C11015" s="223"/>
      <c r="D11015" s="224" t="str">
        <f t="shared" si="3302"/>
        <v/>
      </c>
      <c r="E11015" s="225"/>
      <c r="F11015" s="226">
        <f t="shared" si="3303"/>
        <v>0</v>
      </c>
      <c r="G11015" s="286">
        <f t="shared" si="3305"/>
        <v>0</v>
      </c>
    </row>
    <row r="11016" spans="1:123" s="229" customFormat="1" ht="24" customHeight="1" x14ac:dyDescent="0.2">
      <c r="A11016" s="224" t="str">
        <f t="shared" si="3301"/>
        <v/>
      </c>
      <c r="B11016" s="222" t="str">
        <f t="shared" si="3304"/>
        <v/>
      </c>
      <c r="C11016" s="223"/>
      <c r="D11016" s="224" t="str">
        <f t="shared" si="3302"/>
        <v/>
      </c>
      <c r="E11016" s="225"/>
      <c r="F11016" s="226">
        <f t="shared" si="3303"/>
        <v>0</v>
      </c>
      <c r="G11016" s="286">
        <f t="shared" si="3305"/>
        <v>0</v>
      </c>
    </row>
    <row r="11017" spans="1:123" s="229" customFormat="1" ht="24" customHeight="1" x14ac:dyDescent="0.2">
      <c r="A11017" s="224" t="str">
        <f t="shared" si="3301"/>
        <v/>
      </c>
      <c r="B11017" s="222" t="str">
        <f t="shared" si="3304"/>
        <v/>
      </c>
      <c r="C11017" s="223"/>
      <c r="D11017" s="224" t="str">
        <f t="shared" si="3302"/>
        <v/>
      </c>
      <c r="E11017" s="225"/>
      <c r="F11017" s="226">
        <f t="shared" si="3303"/>
        <v>0</v>
      </c>
      <c r="G11017" s="286">
        <f t="shared" si="3305"/>
        <v>0</v>
      </c>
    </row>
    <row r="11018" spans="1:123" s="229" customFormat="1" ht="24" customHeight="1" x14ac:dyDescent="0.2">
      <c r="A11018" s="224" t="str">
        <f t="shared" si="3301"/>
        <v/>
      </c>
      <c r="B11018" s="222" t="str">
        <f t="shared" si="3304"/>
        <v/>
      </c>
      <c r="C11018" s="223"/>
      <c r="D11018" s="224" t="str">
        <f t="shared" si="3302"/>
        <v/>
      </c>
      <c r="E11018" s="225"/>
      <c r="F11018" s="226">
        <f t="shared" si="3303"/>
        <v>0</v>
      </c>
      <c r="G11018" s="286">
        <f t="shared" si="3305"/>
        <v>0</v>
      </c>
    </row>
    <row r="11019" spans="1:123" s="229" customFormat="1" ht="24" customHeight="1" x14ac:dyDescent="0.2">
      <c r="A11019" s="224" t="str">
        <f t="shared" si="3301"/>
        <v/>
      </c>
      <c r="B11019" s="222" t="str">
        <f t="shared" si="3304"/>
        <v/>
      </c>
      <c r="C11019" s="223"/>
      <c r="D11019" s="224" t="str">
        <f t="shared" si="3302"/>
        <v/>
      </c>
      <c r="E11019" s="225"/>
      <c r="F11019" s="226">
        <f t="shared" si="3303"/>
        <v>0</v>
      </c>
      <c r="G11019" s="286">
        <f t="shared" si="3305"/>
        <v>0</v>
      </c>
    </row>
    <row r="11020" spans="1:123" s="229" customFormat="1" ht="24" customHeight="1" x14ac:dyDescent="0.2">
      <c r="A11020" s="224" t="str">
        <f t="shared" si="3301"/>
        <v/>
      </c>
      <c r="B11020" s="222" t="str">
        <f t="shared" si="3304"/>
        <v/>
      </c>
      <c r="C11020" s="223"/>
      <c r="D11020" s="224" t="str">
        <f t="shared" si="3302"/>
        <v/>
      </c>
      <c r="E11020" s="225"/>
      <c r="F11020" s="226">
        <f t="shared" si="3303"/>
        <v>0</v>
      </c>
      <c r="G11020" s="286">
        <f t="shared" si="3305"/>
        <v>0</v>
      </c>
    </row>
    <row r="11021" spans="1:123" s="229" customFormat="1" ht="24" customHeight="1" x14ac:dyDescent="0.2">
      <c r="A11021" s="224" t="str">
        <f t="shared" si="3301"/>
        <v/>
      </c>
      <c r="B11021" s="222" t="str">
        <f t="shared" si="3304"/>
        <v/>
      </c>
      <c r="C11021" s="223"/>
      <c r="D11021" s="224" t="str">
        <f t="shared" si="3302"/>
        <v/>
      </c>
      <c r="E11021" s="225"/>
      <c r="F11021" s="226">
        <f t="shared" si="3303"/>
        <v>0</v>
      </c>
      <c r="G11021" s="286">
        <f t="shared" si="3305"/>
        <v>0</v>
      </c>
    </row>
    <row r="11022" spans="1:123" s="229" customFormat="1" ht="24" customHeight="1" x14ac:dyDescent="0.2">
      <c r="A11022" s="224" t="str">
        <f t="shared" si="3301"/>
        <v/>
      </c>
      <c r="B11022" s="222" t="str">
        <f t="shared" si="3304"/>
        <v/>
      </c>
      <c r="C11022" s="223"/>
      <c r="D11022" s="224" t="str">
        <f t="shared" si="3302"/>
        <v/>
      </c>
      <c r="E11022" s="225"/>
      <c r="F11022" s="226">
        <f t="shared" si="3303"/>
        <v>0</v>
      </c>
      <c r="G11022" s="286">
        <f t="shared" si="3305"/>
        <v>0</v>
      </c>
    </row>
    <row r="11023" spans="1:123" s="229" customFormat="1" ht="24" customHeight="1" x14ac:dyDescent="0.2">
      <c r="A11023" s="224" t="str">
        <f t="shared" si="3301"/>
        <v/>
      </c>
      <c r="B11023" s="222" t="str">
        <f t="shared" si="3304"/>
        <v/>
      </c>
      <c r="C11023" s="223"/>
      <c r="D11023" s="224" t="str">
        <f t="shared" si="3302"/>
        <v/>
      </c>
      <c r="E11023" s="225"/>
      <c r="F11023" s="226">
        <f t="shared" si="3303"/>
        <v>0</v>
      </c>
      <c r="G11023" s="286">
        <f t="shared" si="3305"/>
        <v>0</v>
      </c>
    </row>
    <row r="11024" spans="1:123" s="229" customFormat="1" ht="24" customHeight="1" x14ac:dyDescent="0.2">
      <c r="A11024" s="224" t="str">
        <f t="shared" si="3301"/>
        <v/>
      </c>
      <c r="B11024" s="222" t="str">
        <f t="shared" si="3304"/>
        <v/>
      </c>
      <c r="C11024" s="223"/>
      <c r="D11024" s="224" t="str">
        <f t="shared" si="3302"/>
        <v/>
      </c>
      <c r="E11024" s="225"/>
      <c r="F11024" s="226">
        <f t="shared" si="3303"/>
        <v>0</v>
      </c>
      <c r="G11024" s="286">
        <f t="shared" si="3305"/>
        <v>0</v>
      </c>
    </row>
    <row r="11025" spans="1:7" s="229" customFormat="1" ht="24" customHeight="1" x14ac:dyDescent="0.2">
      <c r="A11025" s="224" t="str">
        <f t="shared" si="3301"/>
        <v/>
      </c>
      <c r="B11025" s="222" t="str">
        <f t="shared" si="3304"/>
        <v/>
      </c>
      <c r="C11025" s="223"/>
      <c r="D11025" s="224" t="str">
        <f t="shared" si="3302"/>
        <v/>
      </c>
      <c r="E11025" s="225"/>
      <c r="F11025" s="227">
        <f t="shared" si="3303"/>
        <v>0</v>
      </c>
      <c r="G11025" s="286">
        <f t="shared" si="3305"/>
        <v>0</v>
      </c>
    </row>
    <row r="11026" spans="1:7" ht="24" customHeight="1" x14ac:dyDescent="0.2">
      <c r="A11026" s="287"/>
      <c r="D11026" s="97"/>
      <c r="E11026" s="98"/>
      <c r="F11026" s="273" t="s">
        <v>31</v>
      </c>
      <c r="G11026" s="288">
        <f>SUBTOTAL(9,G11012:G11025)</f>
        <v>0</v>
      </c>
    </row>
    <row r="11027" spans="1:7" ht="24" customHeight="1" x14ac:dyDescent="0.2">
      <c r="A11027" s="287"/>
      <c r="C11027" s="107" t="s">
        <v>605</v>
      </c>
      <c r="D11027" s="97"/>
      <c r="E11027" s="98"/>
      <c r="G11027" s="289"/>
    </row>
    <row r="11028" spans="1:7" s="229" customFormat="1" ht="24" customHeight="1" x14ac:dyDescent="0.2">
      <c r="A11028" s="224" t="str">
        <f t="shared" ref="A11028:A11035" si="3306">IFERROR(VLOOKUP(C11028,Tabla_Insumos,4,FALSE),"")</f>
        <v/>
      </c>
      <c r="B11028" s="222">
        <f t="shared" ref="B11028:B11035" si="3307">IFERROR(VLOOKUP(A11028,Tabla_Indices,5,FALSE),"")</f>
        <v>0</v>
      </c>
      <c r="C11028" s="223"/>
      <c r="D11028" s="224" t="str">
        <f t="shared" ref="D11028:D11035" si="3308">IFERROR(VLOOKUP(C11028,Tabla_Insumos,2,FALSE),"")</f>
        <v/>
      </c>
      <c r="E11028" s="225"/>
      <c r="F11028" s="228">
        <f t="shared" ref="F11028:F11035" si="3309">IFERROR(VLOOKUP(C11028,Tabla_Insumos,3,FALSE),0)</f>
        <v>0</v>
      </c>
      <c r="G11028" s="286">
        <f>ROUND(E11028*F11028,2)</f>
        <v>0</v>
      </c>
    </row>
    <row r="11029" spans="1:7" s="229" customFormat="1" ht="24" customHeight="1" x14ac:dyDescent="0.2">
      <c r="A11029" s="224" t="str">
        <f t="shared" si="3306"/>
        <v/>
      </c>
      <c r="B11029" s="222">
        <f t="shared" si="3307"/>
        <v>0</v>
      </c>
      <c r="C11029" s="223"/>
      <c r="D11029" s="224" t="str">
        <f t="shared" si="3308"/>
        <v/>
      </c>
      <c r="E11029" s="225"/>
      <c r="F11029" s="228">
        <f t="shared" si="3309"/>
        <v>0</v>
      </c>
      <c r="G11029" s="286">
        <f>ROUND(E11029*F11029,2)</f>
        <v>0</v>
      </c>
    </row>
    <row r="11030" spans="1:7" s="229" customFormat="1" ht="24" customHeight="1" x14ac:dyDescent="0.2">
      <c r="A11030" s="224" t="str">
        <f t="shared" si="3306"/>
        <v/>
      </c>
      <c r="B11030" s="222">
        <f t="shared" si="3307"/>
        <v>0</v>
      </c>
      <c r="C11030" s="223"/>
      <c r="D11030" s="224" t="str">
        <f t="shared" si="3308"/>
        <v/>
      </c>
      <c r="E11030" s="225"/>
      <c r="F11030" s="228">
        <f t="shared" si="3309"/>
        <v>0</v>
      </c>
      <c r="G11030" s="286">
        <f t="shared" ref="G11030:G11035" si="3310">ROUND(E11030*F11030,2)</f>
        <v>0</v>
      </c>
    </row>
    <row r="11031" spans="1:7" s="229" customFormat="1" ht="24" customHeight="1" x14ac:dyDescent="0.2">
      <c r="A11031" s="224" t="str">
        <f t="shared" si="3306"/>
        <v/>
      </c>
      <c r="B11031" s="222">
        <f t="shared" si="3307"/>
        <v>0</v>
      </c>
      <c r="C11031" s="223"/>
      <c r="D11031" s="224" t="str">
        <f t="shared" si="3308"/>
        <v/>
      </c>
      <c r="E11031" s="225"/>
      <c r="F11031" s="228">
        <f t="shared" si="3309"/>
        <v>0</v>
      </c>
      <c r="G11031" s="286">
        <f t="shared" si="3310"/>
        <v>0</v>
      </c>
    </row>
    <row r="11032" spans="1:7" s="229" customFormat="1" ht="24" customHeight="1" x14ac:dyDescent="0.2">
      <c r="A11032" s="224" t="str">
        <f t="shared" si="3306"/>
        <v/>
      </c>
      <c r="B11032" s="222">
        <f t="shared" si="3307"/>
        <v>0</v>
      </c>
      <c r="C11032" s="223"/>
      <c r="D11032" s="224" t="str">
        <f t="shared" si="3308"/>
        <v/>
      </c>
      <c r="E11032" s="225"/>
      <c r="F11032" s="226">
        <f t="shared" si="3309"/>
        <v>0</v>
      </c>
      <c r="G11032" s="286">
        <f t="shared" si="3310"/>
        <v>0</v>
      </c>
    </row>
    <row r="11033" spans="1:7" s="229" customFormat="1" ht="24" customHeight="1" x14ac:dyDescent="0.2">
      <c r="A11033" s="224" t="str">
        <f t="shared" si="3306"/>
        <v/>
      </c>
      <c r="B11033" s="222">
        <f t="shared" si="3307"/>
        <v>0</v>
      </c>
      <c r="C11033" s="223"/>
      <c r="D11033" s="224" t="str">
        <f t="shared" si="3308"/>
        <v/>
      </c>
      <c r="E11033" s="225"/>
      <c r="F11033" s="226">
        <f t="shared" si="3309"/>
        <v>0</v>
      </c>
      <c r="G11033" s="286">
        <f t="shared" si="3310"/>
        <v>0</v>
      </c>
    </row>
    <row r="11034" spans="1:7" s="229" customFormat="1" ht="24" customHeight="1" x14ac:dyDescent="0.2">
      <c r="A11034" s="224" t="str">
        <f t="shared" si="3306"/>
        <v/>
      </c>
      <c r="B11034" s="222">
        <f t="shared" si="3307"/>
        <v>0</v>
      </c>
      <c r="C11034" s="223"/>
      <c r="D11034" s="224" t="str">
        <f t="shared" si="3308"/>
        <v/>
      </c>
      <c r="E11034" s="225"/>
      <c r="F11034" s="226">
        <f t="shared" si="3309"/>
        <v>0</v>
      </c>
      <c r="G11034" s="286">
        <f t="shared" si="3310"/>
        <v>0</v>
      </c>
    </row>
    <row r="11035" spans="1:7" s="229" customFormat="1" ht="24" customHeight="1" x14ac:dyDescent="0.2">
      <c r="A11035" s="224" t="str">
        <f t="shared" si="3306"/>
        <v/>
      </c>
      <c r="B11035" s="222">
        <f t="shared" si="3307"/>
        <v>0</v>
      </c>
      <c r="C11035" s="223"/>
      <c r="D11035" s="224" t="str">
        <f t="shared" si="3308"/>
        <v/>
      </c>
      <c r="E11035" s="225"/>
      <c r="F11035" s="226">
        <f t="shared" si="3309"/>
        <v>0</v>
      </c>
      <c r="G11035" s="286">
        <f t="shared" si="3310"/>
        <v>0</v>
      </c>
    </row>
    <row r="11036" spans="1:7" ht="24" customHeight="1" x14ac:dyDescent="0.2">
      <c r="A11036" s="287"/>
      <c r="D11036" s="97"/>
      <c r="E11036" s="98"/>
      <c r="F11036" s="273" t="s">
        <v>32</v>
      </c>
      <c r="G11036" s="288">
        <f>SUBTOTAL(9,G11028:G11035)</f>
        <v>0</v>
      </c>
    </row>
    <row r="11037" spans="1:7" ht="24" customHeight="1" x14ac:dyDescent="0.2">
      <c r="A11037" s="287"/>
      <c r="C11037" s="107" t="s">
        <v>606</v>
      </c>
      <c r="D11037" s="97"/>
      <c r="E11037" s="98"/>
      <c r="G11037" s="289"/>
    </row>
    <row r="11038" spans="1:7" s="229" customFormat="1" ht="24" customHeight="1" x14ac:dyDescent="0.2">
      <c r="A11038" s="224" t="str">
        <f t="shared" ref="A11038:A11046" si="3311">IFERROR(VLOOKUP(C11038,Tabla_Insumos,4,FALSE),"")</f>
        <v/>
      </c>
      <c r="B11038" s="222" t="str">
        <f t="shared" ref="B11038:B11046" si="3312">IFERROR(VLOOKUP(C11038,Tabla_Insumos,5,FALSE),"")</f>
        <v/>
      </c>
      <c r="C11038" s="223"/>
      <c r="D11038" s="224" t="str">
        <f t="shared" ref="D11038:D11046" si="3313">IFERROR(VLOOKUP(C11038,Tabla_Insumos,2,FALSE),"")</f>
        <v/>
      </c>
      <c r="E11038" s="225"/>
      <c r="F11038" s="226">
        <f t="shared" ref="F11038:F11046" si="3314">IFERROR(VLOOKUP(C11038,Tabla_Insumos,3,FALSE),0)</f>
        <v>0</v>
      </c>
      <c r="G11038" s="286">
        <f t="shared" ref="G11038:G11046" si="3315">ROUND(E11038*F11038,2)</f>
        <v>0</v>
      </c>
    </row>
    <row r="11039" spans="1:7" s="229" customFormat="1" ht="24" customHeight="1" x14ac:dyDescent="0.2">
      <c r="A11039" s="224" t="str">
        <f t="shared" si="3311"/>
        <v/>
      </c>
      <c r="B11039" s="222" t="str">
        <f t="shared" si="3312"/>
        <v/>
      </c>
      <c r="C11039" s="223"/>
      <c r="D11039" s="224" t="str">
        <f t="shared" si="3313"/>
        <v/>
      </c>
      <c r="E11039" s="225"/>
      <c r="F11039" s="226">
        <f t="shared" si="3314"/>
        <v>0</v>
      </c>
      <c r="G11039" s="286">
        <f t="shared" si="3315"/>
        <v>0</v>
      </c>
    </row>
    <row r="11040" spans="1:7" s="229" customFormat="1" ht="24" customHeight="1" x14ac:dyDescent="0.2">
      <c r="A11040" s="224" t="str">
        <f t="shared" si="3311"/>
        <v/>
      </c>
      <c r="B11040" s="222" t="str">
        <f t="shared" si="3312"/>
        <v/>
      </c>
      <c r="C11040" s="223"/>
      <c r="D11040" s="224" t="str">
        <f t="shared" si="3313"/>
        <v/>
      </c>
      <c r="E11040" s="225"/>
      <c r="F11040" s="226">
        <f t="shared" si="3314"/>
        <v>0</v>
      </c>
      <c r="G11040" s="286">
        <f t="shared" si="3315"/>
        <v>0</v>
      </c>
    </row>
    <row r="11041" spans="1:7" s="229" customFormat="1" ht="24" customHeight="1" x14ac:dyDescent="0.2">
      <c r="A11041" s="224" t="str">
        <f t="shared" si="3311"/>
        <v/>
      </c>
      <c r="B11041" s="222" t="str">
        <f t="shared" si="3312"/>
        <v/>
      </c>
      <c r="C11041" s="223"/>
      <c r="D11041" s="224" t="str">
        <f t="shared" si="3313"/>
        <v/>
      </c>
      <c r="E11041" s="225"/>
      <c r="F11041" s="226">
        <f t="shared" si="3314"/>
        <v>0</v>
      </c>
      <c r="G11041" s="286">
        <f t="shared" si="3315"/>
        <v>0</v>
      </c>
    </row>
    <row r="11042" spans="1:7" s="229" customFormat="1" ht="24" customHeight="1" x14ac:dyDescent="0.2">
      <c r="A11042" s="224" t="str">
        <f t="shared" si="3311"/>
        <v/>
      </c>
      <c r="B11042" s="222" t="str">
        <f t="shared" si="3312"/>
        <v/>
      </c>
      <c r="C11042" s="223"/>
      <c r="D11042" s="224" t="str">
        <f t="shared" si="3313"/>
        <v/>
      </c>
      <c r="E11042" s="225"/>
      <c r="F11042" s="226">
        <f t="shared" si="3314"/>
        <v>0</v>
      </c>
      <c r="G11042" s="286">
        <f t="shared" si="3315"/>
        <v>0</v>
      </c>
    </row>
    <row r="11043" spans="1:7" s="229" customFormat="1" ht="24" customHeight="1" x14ac:dyDescent="0.2">
      <c r="A11043" s="224" t="str">
        <f t="shared" si="3311"/>
        <v/>
      </c>
      <c r="B11043" s="222" t="str">
        <f t="shared" si="3312"/>
        <v/>
      </c>
      <c r="C11043" s="223"/>
      <c r="D11043" s="224" t="str">
        <f t="shared" si="3313"/>
        <v/>
      </c>
      <c r="E11043" s="225"/>
      <c r="F11043" s="226">
        <f t="shared" si="3314"/>
        <v>0</v>
      </c>
      <c r="G11043" s="286">
        <f t="shared" si="3315"/>
        <v>0</v>
      </c>
    </row>
    <row r="11044" spans="1:7" s="229" customFormat="1" ht="24" customHeight="1" x14ac:dyDescent="0.2">
      <c r="A11044" s="224" t="str">
        <f t="shared" si="3311"/>
        <v/>
      </c>
      <c r="B11044" s="222" t="str">
        <f t="shared" si="3312"/>
        <v/>
      </c>
      <c r="C11044" s="223"/>
      <c r="D11044" s="224" t="str">
        <f t="shared" si="3313"/>
        <v/>
      </c>
      <c r="E11044" s="225"/>
      <c r="F11044" s="226">
        <f t="shared" si="3314"/>
        <v>0</v>
      </c>
      <c r="G11044" s="286">
        <f t="shared" si="3315"/>
        <v>0</v>
      </c>
    </row>
    <row r="11045" spans="1:7" s="229" customFormat="1" ht="24" customHeight="1" x14ac:dyDescent="0.2">
      <c r="A11045" s="224" t="str">
        <f t="shared" si="3311"/>
        <v/>
      </c>
      <c r="B11045" s="222" t="str">
        <f t="shared" si="3312"/>
        <v/>
      </c>
      <c r="C11045" s="223"/>
      <c r="D11045" s="224" t="str">
        <f t="shared" si="3313"/>
        <v/>
      </c>
      <c r="E11045" s="225"/>
      <c r="F11045" s="226">
        <f t="shared" si="3314"/>
        <v>0</v>
      </c>
      <c r="G11045" s="286">
        <f t="shared" si="3315"/>
        <v>0</v>
      </c>
    </row>
    <row r="11046" spans="1:7" s="229" customFormat="1" ht="24" customHeight="1" x14ac:dyDescent="0.2">
      <c r="A11046" s="224" t="str">
        <f t="shared" si="3311"/>
        <v/>
      </c>
      <c r="B11046" s="222" t="str">
        <f t="shared" si="3312"/>
        <v/>
      </c>
      <c r="C11046" s="223"/>
      <c r="D11046" s="224" t="str">
        <f t="shared" si="3313"/>
        <v/>
      </c>
      <c r="E11046" s="225"/>
      <c r="F11046" s="226">
        <f t="shared" si="3314"/>
        <v>0</v>
      </c>
      <c r="G11046" s="286">
        <f t="shared" si="3315"/>
        <v>0</v>
      </c>
    </row>
    <row r="11047" spans="1:7" ht="24" customHeight="1" x14ac:dyDescent="0.2">
      <c r="A11047" s="290"/>
      <c r="B11047" s="97"/>
      <c r="D11047" s="97"/>
      <c r="E11047" s="98"/>
      <c r="F11047" s="273" t="s">
        <v>33</v>
      </c>
      <c r="G11047" s="288">
        <f>SUBTOTAL(9,G11038:G11046)</f>
        <v>0</v>
      </c>
    </row>
    <row r="11048" spans="1:7" ht="24" customHeight="1" x14ac:dyDescent="0.2">
      <c r="A11048" s="291"/>
      <c r="B11048" s="97"/>
      <c r="D11048" s="97"/>
      <c r="E11048" s="98"/>
      <c r="G11048" s="289"/>
    </row>
    <row r="11049" spans="1:7" ht="24" customHeight="1" x14ac:dyDescent="0.2">
      <c r="A11049" s="292" t="str">
        <f>B11007</f>
        <v/>
      </c>
      <c r="B11049" s="293" t="str">
        <f>C11007</f>
        <v/>
      </c>
      <c r="C11049" s="104"/>
      <c r="D11049" s="104" t="s">
        <v>34</v>
      </c>
      <c r="E11049" s="105"/>
      <c r="F11049" s="295" t="s">
        <v>35</v>
      </c>
      <c r="G11049" s="294">
        <f>SUBTOTAL(9,G11012:G11048)</f>
        <v>0</v>
      </c>
    </row>
    <row r="11051" spans="1:7" ht="24" customHeight="1" x14ac:dyDescent="0.2">
      <c r="A11051" s="274" t="s">
        <v>37</v>
      </c>
      <c r="B11051" s="275"/>
      <c r="C11051" s="275"/>
      <c r="D11051" s="275"/>
      <c r="E11051" s="275"/>
      <c r="F11051" s="275"/>
      <c r="G11051" s="276"/>
    </row>
    <row r="11052" spans="1:7" ht="24" customHeight="1" x14ac:dyDescent="0.2">
      <c r="A11052" s="277" t="s">
        <v>602</v>
      </c>
      <c r="B11052" s="93" t="str">
        <f>Comitente</f>
        <v>DIRECCION PROVINCIAL DE ESPACIOS VERDES</v>
      </c>
      <c r="C11052" s="89"/>
      <c r="D11052" s="94"/>
      <c r="E11052" s="94"/>
      <c r="F11052" s="95"/>
      <c r="G11052" s="278"/>
    </row>
    <row r="11053" spans="1:7" ht="24" customHeight="1" x14ac:dyDescent="0.2">
      <c r="A11053" s="277" t="s">
        <v>603</v>
      </c>
      <c r="B11053" s="93">
        <f>Contratista</f>
        <v>0</v>
      </c>
      <c r="C11053" s="90"/>
      <c r="D11053" s="90"/>
      <c r="E11053" s="90"/>
      <c r="F11053" s="96"/>
      <c r="G11053" s="279"/>
    </row>
    <row r="11054" spans="1:7" ht="24" customHeight="1" x14ac:dyDescent="0.2">
      <c r="A11054" s="277" t="s">
        <v>24</v>
      </c>
      <c r="B11054" s="93" t="str">
        <f>Obra</f>
        <v>MANTENIMIENTO DEL ÁREA VERDE Y SISITEMA DE RIEGO DEL 
PARQUE BELGRANO E INFINITO POR DESCUBRIR - RENGLON 3</v>
      </c>
      <c r="C11054" s="90"/>
      <c r="D11054" s="90"/>
      <c r="E11054" s="90"/>
      <c r="F11054" s="96" t="s">
        <v>38</v>
      </c>
      <c r="G11054" s="280">
        <f>Fecha_Base</f>
        <v>44908</v>
      </c>
    </row>
    <row r="11055" spans="1:7" ht="24" customHeight="1" x14ac:dyDescent="0.2">
      <c r="A11055" s="281" t="s">
        <v>601</v>
      </c>
      <c r="B11055" s="91" t="str">
        <f>Ubicación</f>
        <v>CAPITAL</v>
      </c>
      <c r="C11055" s="91"/>
      <c r="D11055" s="97"/>
      <c r="E11055" s="98"/>
      <c r="G11055" s="282"/>
    </row>
    <row r="11056" spans="1:7" ht="24" customHeight="1" x14ac:dyDescent="0.2">
      <c r="A11056" s="281" t="s">
        <v>39</v>
      </c>
      <c r="B11056" s="100" t="str">
        <f>IFERROR(VALUE(LEFT(B11057,FIND(".",B11057)-1)),"")</f>
        <v/>
      </c>
      <c r="C11056" s="92" t="str">
        <f>IFERROR(VLOOKUP(B11056,Tabla_CyP,2,FALSE),"")</f>
        <v/>
      </c>
      <c r="E11056" s="98"/>
      <c r="G11056" s="282"/>
    </row>
    <row r="11057" spans="1:123" ht="24" customHeight="1" x14ac:dyDescent="0.2">
      <c r="A11057" s="281" t="s">
        <v>25</v>
      </c>
      <c r="B11057" s="101" t="str">
        <f>IFERROR(VLOOKUP(COUNTIF($A$1:A11057,"ANALISIS DE PRECIOS"),Tabla_NumeroItem,2,FALSE),"")</f>
        <v/>
      </c>
      <c r="C11057" s="92" t="str">
        <f>IFERROR(VLOOKUP(B11057,Tabla_CyP,2,FALSE),"")</f>
        <v/>
      </c>
      <c r="D11057" s="97"/>
      <c r="E11057" s="98"/>
      <c r="F11057" s="96" t="s">
        <v>26</v>
      </c>
      <c r="G11057" s="283" t="str">
        <f>IFERROR(VLOOKUP(B11057,Tabla_CyP,4,FALSE),"")</f>
        <v/>
      </c>
    </row>
    <row r="11058" spans="1:123" ht="24" customHeight="1" x14ac:dyDescent="0.2">
      <c r="A11058" s="281"/>
      <c r="B11058" s="91"/>
      <c r="D11058" s="97"/>
      <c r="E11058" s="98"/>
      <c r="G11058" s="282"/>
    </row>
    <row r="11059" spans="1:123" ht="24" customHeight="1" x14ac:dyDescent="0.2">
      <c r="A11059" s="331" t="s">
        <v>507</v>
      </c>
      <c r="B11059" s="332"/>
      <c r="C11059" s="333" t="s">
        <v>0</v>
      </c>
      <c r="D11059" s="333" t="s">
        <v>27</v>
      </c>
      <c r="E11059" s="335" t="s">
        <v>28</v>
      </c>
      <c r="F11059" s="337" t="s">
        <v>29</v>
      </c>
      <c r="G11059" s="337" t="s">
        <v>30</v>
      </c>
    </row>
    <row r="11060" spans="1:123" s="97" customFormat="1" ht="24" customHeight="1" x14ac:dyDescent="0.2">
      <c r="A11060" s="102" t="s">
        <v>508</v>
      </c>
      <c r="B11060" s="102" t="s">
        <v>509</v>
      </c>
      <c r="C11060" s="334"/>
      <c r="D11060" s="334"/>
      <c r="E11060" s="336"/>
      <c r="F11060" s="338"/>
      <c r="G11060" s="338"/>
      <c r="H11060" s="230"/>
      <c r="I11060" s="230"/>
      <c r="J11060" s="230"/>
      <c r="K11060" s="230"/>
      <c r="L11060" s="230"/>
      <c r="M11060" s="230"/>
      <c r="N11060" s="230"/>
      <c r="O11060" s="230"/>
      <c r="P11060" s="230"/>
      <c r="Q11060" s="230"/>
      <c r="R11060" s="230"/>
      <c r="S11060" s="230"/>
      <c r="T11060" s="230"/>
      <c r="U11060" s="230"/>
      <c r="V11060" s="230"/>
      <c r="W11060" s="230"/>
      <c r="X11060" s="230"/>
      <c r="Y11060" s="230"/>
      <c r="Z11060" s="230"/>
      <c r="AA11060" s="230"/>
      <c r="AB11060" s="230"/>
      <c r="AC11060" s="230"/>
      <c r="AD11060" s="230"/>
      <c r="AE11060" s="230"/>
      <c r="AF11060" s="230"/>
      <c r="AG11060" s="230"/>
      <c r="AH11060" s="230"/>
      <c r="AI11060" s="230"/>
      <c r="AJ11060" s="230"/>
      <c r="AK11060" s="230"/>
      <c r="AL11060" s="230"/>
      <c r="AM11060" s="230"/>
      <c r="AN11060" s="230"/>
      <c r="AO11060" s="230"/>
      <c r="AP11060" s="230"/>
      <c r="AQ11060" s="230"/>
      <c r="AR11060" s="230"/>
      <c r="AS11060" s="230"/>
      <c r="AT11060" s="230"/>
      <c r="AU11060" s="230"/>
      <c r="AV11060" s="230"/>
      <c r="AW11060" s="230"/>
      <c r="AX11060" s="230"/>
      <c r="AY11060" s="230"/>
      <c r="AZ11060" s="230"/>
      <c r="BA11060" s="230"/>
      <c r="BB11060" s="230"/>
      <c r="BC11060" s="230"/>
      <c r="BD11060" s="230"/>
      <c r="BE11060" s="230"/>
      <c r="BF11060" s="230"/>
      <c r="BG11060" s="230"/>
      <c r="BH11060" s="230"/>
      <c r="BI11060" s="230"/>
      <c r="BJ11060" s="230"/>
      <c r="BK11060" s="230"/>
      <c r="BL11060" s="230"/>
      <c r="BM11060" s="230"/>
      <c r="BN11060" s="230"/>
      <c r="BO11060" s="230"/>
      <c r="BP11060" s="230"/>
      <c r="BQ11060" s="230"/>
      <c r="BR11060" s="230"/>
      <c r="BS11060" s="230"/>
      <c r="BT11060" s="230"/>
      <c r="BU11060" s="230"/>
      <c r="BV11060" s="230"/>
      <c r="BW11060" s="230"/>
      <c r="BX11060" s="230"/>
      <c r="BY11060" s="230"/>
      <c r="BZ11060" s="230"/>
      <c r="CA11060" s="230"/>
      <c r="CB11060" s="230"/>
      <c r="CC11060" s="230"/>
      <c r="CD11060" s="230"/>
      <c r="CE11060" s="230"/>
      <c r="CF11060" s="230"/>
      <c r="CG11060" s="230"/>
      <c r="CH11060" s="230"/>
      <c r="CI11060" s="230"/>
      <c r="CJ11060" s="230"/>
      <c r="CK11060" s="230"/>
      <c r="CL11060" s="230"/>
      <c r="CM11060" s="230"/>
      <c r="CN11060" s="230"/>
      <c r="CO11060" s="230"/>
      <c r="CP11060" s="230"/>
      <c r="CQ11060" s="230"/>
      <c r="CR11060" s="230"/>
      <c r="CS11060" s="230"/>
      <c r="CT11060" s="230"/>
      <c r="CU11060" s="230"/>
      <c r="CV11060" s="230"/>
      <c r="CW11060" s="230"/>
      <c r="CX11060" s="230"/>
      <c r="CY11060" s="230"/>
      <c r="CZ11060" s="230"/>
      <c r="DA11060" s="230"/>
      <c r="DB11060" s="230"/>
      <c r="DC11060" s="230"/>
      <c r="DD11060" s="230"/>
      <c r="DE11060" s="230"/>
      <c r="DF11060" s="230"/>
      <c r="DG11060" s="230"/>
      <c r="DH11060" s="230"/>
      <c r="DI11060" s="230"/>
      <c r="DJ11060" s="230"/>
      <c r="DK11060" s="230"/>
      <c r="DL11060" s="230"/>
      <c r="DM11060" s="230"/>
      <c r="DN11060" s="230"/>
      <c r="DO11060" s="230"/>
      <c r="DP11060" s="230"/>
      <c r="DQ11060" s="230"/>
      <c r="DR11060" s="230"/>
      <c r="DS11060" s="230"/>
    </row>
    <row r="11061" spans="1:123" ht="24" customHeight="1" x14ac:dyDescent="0.2">
      <c r="A11061" s="284"/>
      <c r="B11061" s="103"/>
      <c r="C11061" s="143" t="s">
        <v>604</v>
      </c>
      <c r="D11061" s="104"/>
      <c r="E11061" s="105"/>
      <c r="F11061" s="106"/>
      <c r="G11061" s="285"/>
    </row>
    <row r="11062" spans="1:123" s="229" customFormat="1" ht="24" customHeight="1" x14ac:dyDescent="0.2">
      <c r="A11062" s="224" t="str">
        <f t="shared" ref="A11062:A11075" si="3316">IFERROR(VLOOKUP(C11062,Tabla_Insumos,4,FALSE),"")</f>
        <v/>
      </c>
      <c r="B11062" s="222" t="str">
        <f>IFERROR(VLOOKUP(C11062,Tabla_Insumos,5,FALSE),"")</f>
        <v/>
      </c>
      <c r="C11062" s="223"/>
      <c r="D11062" s="224" t="str">
        <f t="shared" ref="D11062:D11075" si="3317">IFERROR(VLOOKUP(C11062,Tabla_Insumos,2,FALSE),"")</f>
        <v/>
      </c>
      <c r="E11062" s="225"/>
      <c r="F11062" s="226">
        <f t="shared" ref="F11062:F11075" si="3318">IFERROR(VLOOKUP(C11062,Tabla_Insumos,3,FALSE),0)</f>
        <v>0</v>
      </c>
      <c r="G11062" s="286">
        <f>ROUND(E11062*F11062,2)</f>
        <v>0</v>
      </c>
    </row>
    <row r="11063" spans="1:123" s="229" customFormat="1" ht="24" customHeight="1" x14ac:dyDescent="0.2">
      <c r="A11063" s="224" t="str">
        <f t="shared" si="3316"/>
        <v/>
      </c>
      <c r="B11063" s="222" t="str">
        <f t="shared" ref="B11063:B11075" si="3319">IFERROR(VLOOKUP(C11063,Tabla_Insumos,5,FALSE),"")</f>
        <v/>
      </c>
      <c r="C11063" s="223"/>
      <c r="D11063" s="224" t="str">
        <f t="shared" si="3317"/>
        <v/>
      </c>
      <c r="E11063" s="225"/>
      <c r="F11063" s="226">
        <f t="shared" si="3318"/>
        <v>0</v>
      </c>
      <c r="G11063" s="286">
        <f t="shared" ref="G11063:G11075" si="3320">ROUND(E11063*F11063,2)</f>
        <v>0</v>
      </c>
    </row>
    <row r="11064" spans="1:123" s="229" customFormat="1" ht="24" customHeight="1" x14ac:dyDescent="0.2">
      <c r="A11064" s="224" t="str">
        <f t="shared" si="3316"/>
        <v/>
      </c>
      <c r="B11064" s="222" t="str">
        <f t="shared" si="3319"/>
        <v/>
      </c>
      <c r="C11064" s="223"/>
      <c r="D11064" s="224" t="str">
        <f t="shared" si="3317"/>
        <v/>
      </c>
      <c r="E11064" s="225"/>
      <c r="F11064" s="226">
        <f t="shared" si="3318"/>
        <v>0</v>
      </c>
      <c r="G11064" s="286">
        <f t="shared" si="3320"/>
        <v>0</v>
      </c>
    </row>
    <row r="11065" spans="1:123" s="229" customFormat="1" ht="24" customHeight="1" x14ac:dyDescent="0.2">
      <c r="A11065" s="224" t="str">
        <f t="shared" si="3316"/>
        <v/>
      </c>
      <c r="B11065" s="222" t="str">
        <f t="shared" si="3319"/>
        <v/>
      </c>
      <c r="C11065" s="223"/>
      <c r="D11065" s="224" t="str">
        <f t="shared" si="3317"/>
        <v/>
      </c>
      <c r="E11065" s="225"/>
      <c r="F11065" s="226">
        <f t="shared" si="3318"/>
        <v>0</v>
      </c>
      <c r="G11065" s="286">
        <f t="shared" si="3320"/>
        <v>0</v>
      </c>
    </row>
    <row r="11066" spans="1:123" s="229" customFormat="1" ht="24" customHeight="1" x14ac:dyDescent="0.2">
      <c r="A11066" s="224" t="str">
        <f t="shared" si="3316"/>
        <v/>
      </c>
      <c r="B11066" s="222" t="str">
        <f t="shared" si="3319"/>
        <v/>
      </c>
      <c r="C11066" s="223"/>
      <c r="D11066" s="224" t="str">
        <f t="shared" si="3317"/>
        <v/>
      </c>
      <c r="E11066" s="225"/>
      <c r="F11066" s="226">
        <f t="shared" si="3318"/>
        <v>0</v>
      </c>
      <c r="G11066" s="286">
        <f t="shared" si="3320"/>
        <v>0</v>
      </c>
    </row>
    <row r="11067" spans="1:123" s="229" customFormat="1" ht="24" customHeight="1" x14ac:dyDescent="0.2">
      <c r="A11067" s="224" t="str">
        <f t="shared" si="3316"/>
        <v/>
      </c>
      <c r="B11067" s="222" t="str">
        <f t="shared" si="3319"/>
        <v/>
      </c>
      <c r="C11067" s="223"/>
      <c r="D11067" s="224" t="str">
        <f t="shared" si="3317"/>
        <v/>
      </c>
      <c r="E11067" s="225"/>
      <c r="F11067" s="226">
        <f t="shared" si="3318"/>
        <v>0</v>
      </c>
      <c r="G11067" s="286">
        <f t="shared" si="3320"/>
        <v>0</v>
      </c>
    </row>
    <row r="11068" spans="1:123" s="229" customFormat="1" ht="24" customHeight="1" x14ac:dyDescent="0.2">
      <c r="A11068" s="224" t="str">
        <f t="shared" si="3316"/>
        <v/>
      </c>
      <c r="B11068" s="222" t="str">
        <f t="shared" si="3319"/>
        <v/>
      </c>
      <c r="C11068" s="223"/>
      <c r="D11068" s="224" t="str">
        <f t="shared" si="3317"/>
        <v/>
      </c>
      <c r="E11068" s="225"/>
      <c r="F11068" s="226">
        <f t="shared" si="3318"/>
        <v>0</v>
      </c>
      <c r="G11068" s="286">
        <f t="shared" si="3320"/>
        <v>0</v>
      </c>
    </row>
    <row r="11069" spans="1:123" s="229" customFormat="1" ht="24" customHeight="1" x14ac:dyDescent="0.2">
      <c r="A11069" s="224" t="str">
        <f t="shared" si="3316"/>
        <v/>
      </c>
      <c r="B11069" s="222" t="str">
        <f t="shared" si="3319"/>
        <v/>
      </c>
      <c r="C11069" s="223"/>
      <c r="D11069" s="224" t="str">
        <f t="shared" si="3317"/>
        <v/>
      </c>
      <c r="E11069" s="225"/>
      <c r="F11069" s="226">
        <f t="shared" si="3318"/>
        <v>0</v>
      </c>
      <c r="G11069" s="286">
        <f t="shared" si="3320"/>
        <v>0</v>
      </c>
    </row>
    <row r="11070" spans="1:123" s="229" customFormat="1" ht="24" customHeight="1" x14ac:dyDescent="0.2">
      <c r="A11070" s="224" t="str">
        <f t="shared" si="3316"/>
        <v/>
      </c>
      <c r="B11070" s="222" t="str">
        <f t="shared" si="3319"/>
        <v/>
      </c>
      <c r="C11070" s="223"/>
      <c r="D11070" s="224" t="str">
        <f t="shared" si="3317"/>
        <v/>
      </c>
      <c r="E11070" s="225"/>
      <c r="F11070" s="226">
        <f t="shared" si="3318"/>
        <v>0</v>
      </c>
      <c r="G11070" s="286">
        <f t="shared" si="3320"/>
        <v>0</v>
      </c>
    </row>
    <row r="11071" spans="1:123" s="229" customFormat="1" ht="24" customHeight="1" x14ac:dyDescent="0.2">
      <c r="A11071" s="224" t="str">
        <f t="shared" si="3316"/>
        <v/>
      </c>
      <c r="B11071" s="222" t="str">
        <f t="shared" si="3319"/>
        <v/>
      </c>
      <c r="C11071" s="223"/>
      <c r="D11071" s="224" t="str">
        <f t="shared" si="3317"/>
        <v/>
      </c>
      <c r="E11071" s="225"/>
      <c r="F11071" s="226">
        <f t="shared" si="3318"/>
        <v>0</v>
      </c>
      <c r="G11071" s="286">
        <f t="shared" si="3320"/>
        <v>0</v>
      </c>
    </row>
    <row r="11072" spans="1:123" s="229" customFormat="1" ht="24" customHeight="1" x14ac:dyDescent="0.2">
      <c r="A11072" s="224" t="str">
        <f t="shared" si="3316"/>
        <v/>
      </c>
      <c r="B11072" s="222" t="str">
        <f t="shared" si="3319"/>
        <v/>
      </c>
      <c r="C11072" s="223"/>
      <c r="D11072" s="224" t="str">
        <f t="shared" si="3317"/>
        <v/>
      </c>
      <c r="E11072" s="225"/>
      <c r="F11072" s="226">
        <f t="shared" si="3318"/>
        <v>0</v>
      </c>
      <c r="G11072" s="286">
        <f t="shared" si="3320"/>
        <v>0</v>
      </c>
    </row>
    <row r="11073" spans="1:7" s="229" customFormat="1" ht="24" customHeight="1" x14ac:dyDescent="0.2">
      <c r="A11073" s="224" t="str">
        <f t="shared" si="3316"/>
        <v/>
      </c>
      <c r="B11073" s="222" t="str">
        <f t="shared" si="3319"/>
        <v/>
      </c>
      <c r="C11073" s="223"/>
      <c r="D11073" s="224" t="str">
        <f t="shared" si="3317"/>
        <v/>
      </c>
      <c r="E11073" s="225"/>
      <c r="F11073" s="226">
        <f t="shared" si="3318"/>
        <v>0</v>
      </c>
      <c r="G11073" s="286">
        <f t="shared" si="3320"/>
        <v>0</v>
      </c>
    </row>
    <row r="11074" spans="1:7" s="229" customFormat="1" ht="24" customHeight="1" x14ac:dyDescent="0.2">
      <c r="A11074" s="224" t="str">
        <f t="shared" si="3316"/>
        <v/>
      </c>
      <c r="B11074" s="222" t="str">
        <f t="shared" si="3319"/>
        <v/>
      </c>
      <c r="C11074" s="223"/>
      <c r="D11074" s="224" t="str">
        <f t="shared" si="3317"/>
        <v/>
      </c>
      <c r="E11074" s="225"/>
      <c r="F11074" s="226">
        <f t="shared" si="3318"/>
        <v>0</v>
      </c>
      <c r="G11074" s="286">
        <f t="shared" si="3320"/>
        <v>0</v>
      </c>
    </row>
    <row r="11075" spans="1:7" s="229" customFormat="1" ht="24" customHeight="1" x14ac:dyDescent="0.2">
      <c r="A11075" s="224" t="str">
        <f t="shared" si="3316"/>
        <v/>
      </c>
      <c r="B11075" s="222" t="str">
        <f t="shared" si="3319"/>
        <v/>
      </c>
      <c r="C11075" s="223"/>
      <c r="D11075" s="224" t="str">
        <f t="shared" si="3317"/>
        <v/>
      </c>
      <c r="E11075" s="225"/>
      <c r="F11075" s="227">
        <f t="shared" si="3318"/>
        <v>0</v>
      </c>
      <c r="G11075" s="286">
        <f t="shared" si="3320"/>
        <v>0</v>
      </c>
    </row>
    <row r="11076" spans="1:7" ht="24" customHeight="1" x14ac:dyDescent="0.2">
      <c r="A11076" s="287"/>
      <c r="D11076" s="97"/>
      <c r="E11076" s="98"/>
      <c r="F11076" s="273" t="s">
        <v>31</v>
      </c>
      <c r="G11076" s="288">
        <f>SUBTOTAL(9,G11062:G11075)</f>
        <v>0</v>
      </c>
    </row>
    <row r="11077" spans="1:7" ht="24" customHeight="1" x14ac:dyDescent="0.2">
      <c r="A11077" s="287"/>
      <c r="C11077" s="107" t="s">
        <v>605</v>
      </c>
      <c r="D11077" s="97"/>
      <c r="E11077" s="98"/>
      <c r="G11077" s="289"/>
    </row>
    <row r="11078" spans="1:7" s="229" customFormat="1" ht="24" customHeight="1" x14ac:dyDescent="0.2">
      <c r="A11078" s="224" t="str">
        <f t="shared" ref="A11078:A11085" si="3321">IFERROR(VLOOKUP(C11078,Tabla_Insumos,4,FALSE),"")</f>
        <v/>
      </c>
      <c r="B11078" s="222">
        <f t="shared" ref="B11078:B11085" si="3322">IFERROR(VLOOKUP(A11078,Tabla_Indices,5,FALSE),"")</f>
        <v>0</v>
      </c>
      <c r="C11078" s="223"/>
      <c r="D11078" s="224" t="str">
        <f t="shared" ref="D11078:D11085" si="3323">IFERROR(VLOOKUP(C11078,Tabla_Insumos,2,FALSE),"")</f>
        <v/>
      </c>
      <c r="E11078" s="225"/>
      <c r="F11078" s="228">
        <f t="shared" ref="F11078:F11085" si="3324">IFERROR(VLOOKUP(C11078,Tabla_Insumos,3,FALSE),0)</f>
        <v>0</v>
      </c>
      <c r="G11078" s="286">
        <f>ROUND(E11078*F11078,2)</f>
        <v>0</v>
      </c>
    </row>
    <row r="11079" spans="1:7" s="229" customFormat="1" ht="24" customHeight="1" x14ac:dyDescent="0.2">
      <c r="A11079" s="224" t="str">
        <f t="shared" si="3321"/>
        <v/>
      </c>
      <c r="B11079" s="222">
        <f t="shared" si="3322"/>
        <v>0</v>
      </c>
      <c r="C11079" s="223"/>
      <c r="D11079" s="224" t="str">
        <f t="shared" si="3323"/>
        <v/>
      </c>
      <c r="E11079" s="225"/>
      <c r="F11079" s="228">
        <f t="shared" si="3324"/>
        <v>0</v>
      </c>
      <c r="G11079" s="286">
        <f>ROUND(E11079*F11079,2)</f>
        <v>0</v>
      </c>
    </row>
    <row r="11080" spans="1:7" s="229" customFormat="1" ht="24" customHeight="1" x14ac:dyDescent="0.2">
      <c r="A11080" s="224" t="str">
        <f t="shared" si="3321"/>
        <v/>
      </c>
      <c r="B11080" s="222">
        <f t="shared" si="3322"/>
        <v>0</v>
      </c>
      <c r="C11080" s="223"/>
      <c r="D11080" s="224" t="str">
        <f t="shared" si="3323"/>
        <v/>
      </c>
      <c r="E11080" s="225"/>
      <c r="F11080" s="228">
        <f t="shared" si="3324"/>
        <v>0</v>
      </c>
      <c r="G11080" s="286">
        <f t="shared" ref="G11080:G11085" si="3325">ROUND(E11080*F11080,2)</f>
        <v>0</v>
      </c>
    </row>
    <row r="11081" spans="1:7" s="229" customFormat="1" ht="24" customHeight="1" x14ac:dyDescent="0.2">
      <c r="A11081" s="224" t="str">
        <f t="shared" si="3321"/>
        <v/>
      </c>
      <c r="B11081" s="222">
        <f t="shared" si="3322"/>
        <v>0</v>
      </c>
      <c r="C11081" s="223"/>
      <c r="D11081" s="224" t="str">
        <f t="shared" si="3323"/>
        <v/>
      </c>
      <c r="E11081" s="225"/>
      <c r="F11081" s="228">
        <f t="shared" si="3324"/>
        <v>0</v>
      </c>
      <c r="G11081" s="286">
        <f t="shared" si="3325"/>
        <v>0</v>
      </c>
    </row>
    <row r="11082" spans="1:7" s="229" customFormat="1" ht="24" customHeight="1" x14ac:dyDescent="0.2">
      <c r="A11082" s="224" t="str">
        <f t="shared" si="3321"/>
        <v/>
      </c>
      <c r="B11082" s="222">
        <f t="shared" si="3322"/>
        <v>0</v>
      </c>
      <c r="C11082" s="223"/>
      <c r="D11082" s="224" t="str">
        <f t="shared" si="3323"/>
        <v/>
      </c>
      <c r="E11082" s="225"/>
      <c r="F11082" s="226">
        <f t="shared" si="3324"/>
        <v>0</v>
      </c>
      <c r="G11082" s="286">
        <f t="shared" si="3325"/>
        <v>0</v>
      </c>
    </row>
    <row r="11083" spans="1:7" s="229" customFormat="1" ht="24" customHeight="1" x14ac:dyDescent="0.2">
      <c r="A11083" s="224" t="str">
        <f t="shared" si="3321"/>
        <v/>
      </c>
      <c r="B11083" s="222">
        <f t="shared" si="3322"/>
        <v>0</v>
      </c>
      <c r="C11083" s="223"/>
      <c r="D11083" s="224" t="str">
        <f t="shared" si="3323"/>
        <v/>
      </c>
      <c r="E11083" s="225"/>
      <c r="F11083" s="226">
        <f t="shared" si="3324"/>
        <v>0</v>
      </c>
      <c r="G11083" s="286">
        <f t="shared" si="3325"/>
        <v>0</v>
      </c>
    </row>
    <row r="11084" spans="1:7" s="229" customFormat="1" ht="24" customHeight="1" x14ac:dyDescent="0.2">
      <c r="A11084" s="224" t="str">
        <f t="shared" si="3321"/>
        <v/>
      </c>
      <c r="B11084" s="222">
        <f t="shared" si="3322"/>
        <v>0</v>
      </c>
      <c r="C11084" s="223"/>
      <c r="D11084" s="224" t="str">
        <f t="shared" si="3323"/>
        <v/>
      </c>
      <c r="E11084" s="225"/>
      <c r="F11084" s="226">
        <f t="shared" si="3324"/>
        <v>0</v>
      </c>
      <c r="G11084" s="286">
        <f t="shared" si="3325"/>
        <v>0</v>
      </c>
    </row>
    <row r="11085" spans="1:7" s="229" customFormat="1" ht="24" customHeight="1" x14ac:dyDescent="0.2">
      <c r="A11085" s="224" t="str">
        <f t="shared" si="3321"/>
        <v/>
      </c>
      <c r="B11085" s="222">
        <f t="shared" si="3322"/>
        <v>0</v>
      </c>
      <c r="C11085" s="223"/>
      <c r="D11085" s="224" t="str">
        <f t="shared" si="3323"/>
        <v/>
      </c>
      <c r="E11085" s="225"/>
      <c r="F11085" s="226">
        <f t="shared" si="3324"/>
        <v>0</v>
      </c>
      <c r="G11085" s="286">
        <f t="shared" si="3325"/>
        <v>0</v>
      </c>
    </row>
    <row r="11086" spans="1:7" ht="24" customHeight="1" x14ac:dyDescent="0.2">
      <c r="A11086" s="287"/>
      <c r="D11086" s="97"/>
      <c r="E11086" s="98"/>
      <c r="F11086" s="273" t="s">
        <v>32</v>
      </c>
      <c r="G11086" s="288">
        <f>SUBTOTAL(9,G11078:G11085)</f>
        <v>0</v>
      </c>
    </row>
    <row r="11087" spans="1:7" ht="24" customHeight="1" x14ac:dyDescent="0.2">
      <c r="A11087" s="287"/>
      <c r="C11087" s="107" t="s">
        <v>606</v>
      </c>
      <c r="D11087" s="97"/>
      <c r="E11087" s="98"/>
      <c r="G11087" s="289"/>
    </row>
    <row r="11088" spans="1:7" s="229" customFormat="1" ht="24" customHeight="1" x14ac:dyDescent="0.2">
      <c r="A11088" s="224" t="str">
        <f t="shared" ref="A11088:A11096" si="3326">IFERROR(VLOOKUP(C11088,Tabla_Insumos,4,FALSE),"")</f>
        <v/>
      </c>
      <c r="B11088" s="222" t="str">
        <f t="shared" ref="B11088:B11096" si="3327">IFERROR(VLOOKUP(C11088,Tabla_Insumos,5,FALSE),"")</f>
        <v/>
      </c>
      <c r="C11088" s="223"/>
      <c r="D11088" s="224" t="str">
        <f t="shared" ref="D11088:D11096" si="3328">IFERROR(VLOOKUP(C11088,Tabla_Insumos,2,FALSE),"")</f>
        <v/>
      </c>
      <c r="E11088" s="225"/>
      <c r="F11088" s="226">
        <f t="shared" ref="F11088:F11096" si="3329">IFERROR(VLOOKUP(C11088,Tabla_Insumos,3,FALSE),0)</f>
        <v>0</v>
      </c>
      <c r="G11088" s="286">
        <f t="shared" ref="G11088:G11096" si="3330">ROUND(E11088*F11088,2)</f>
        <v>0</v>
      </c>
    </row>
    <row r="11089" spans="1:7" s="229" customFormat="1" ht="24" customHeight="1" x14ac:dyDescent="0.2">
      <c r="A11089" s="224" t="str">
        <f t="shared" si="3326"/>
        <v/>
      </c>
      <c r="B11089" s="222" t="str">
        <f t="shared" si="3327"/>
        <v/>
      </c>
      <c r="C11089" s="223"/>
      <c r="D11089" s="224" t="str">
        <f t="shared" si="3328"/>
        <v/>
      </c>
      <c r="E11089" s="225"/>
      <c r="F11089" s="226">
        <f t="shared" si="3329"/>
        <v>0</v>
      </c>
      <c r="G11089" s="286">
        <f t="shared" si="3330"/>
        <v>0</v>
      </c>
    </row>
    <row r="11090" spans="1:7" s="229" customFormat="1" ht="24" customHeight="1" x14ac:dyDescent="0.2">
      <c r="A11090" s="224" t="str">
        <f t="shared" si="3326"/>
        <v/>
      </c>
      <c r="B11090" s="222" t="str">
        <f t="shared" si="3327"/>
        <v/>
      </c>
      <c r="C11090" s="223"/>
      <c r="D11090" s="224" t="str">
        <f t="shared" si="3328"/>
        <v/>
      </c>
      <c r="E11090" s="225"/>
      <c r="F11090" s="226">
        <f t="shared" si="3329"/>
        <v>0</v>
      </c>
      <c r="G11090" s="286">
        <f t="shared" si="3330"/>
        <v>0</v>
      </c>
    </row>
    <row r="11091" spans="1:7" s="229" customFormat="1" ht="24" customHeight="1" x14ac:dyDescent="0.2">
      <c r="A11091" s="224" t="str">
        <f t="shared" si="3326"/>
        <v/>
      </c>
      <c r="B11091" s="222" t="str">
        <f t="shared" si="3327"/>
        <v/>
      </c>
      <c r="C11091" s="223"/>
      <c r="D11091" s="224" t="str">
        <f t="shared" si="3328"/>
        <v/>
      </c>
      <c r="E11091" s="225"/>
      <c r="F11091" s="226">
        <f t="shared" si="3329"/>
        <v>0</v>
      </c>
      <c r="G11091" s="286">
        <f t="shared" si="3330"/>
        <v>0</v>
      </c>
    </row>
    <row r="11092" spans="1:7" s="229" customFormat="1" ht="24" customHeight="1" x14ac:dyDescent="0.2">
      <c r="A11092" s="224" t="str">
        <f t="shared" si="3326"/>
        <v/>
      </c>
      <c r="B11092" s="222" t="str">
        <f t="shared" si="3327"/>
        <v/>
      </c>
      <c r="C11092" s="223"/>
      <c r="D11092" s="224" t="str">
        <f t="shared" si="3328"/>
        <v/>
      </c>
      <c r="E11092" s="225"/>
      <c r="F11092" s="226">
        <f t="shared" si="3329"/>
        <v>0</v>
      </c>
      <c r="G11092" s="286">
        <f t="shared" si="3330"/>
        <v>0</v>
      </c>
    </row>
    <row r="11093" spans="1:7" s="229" customFormat="1" ht="24" customHeight="1" x14ac:dyDescent="0.2">
      <c r="A11093" s="224" t="str">
        <f t="shared" si="3326"/>
        <v/>
      </c>
      <c r="B11093" s="222" t="str">
        <f t="shared" si="3327"/>
        <v/>
      </c>
      <c r="C11093" s="223"/>
      <c r="D11093" s="224" t="str">
        <f t="shared" si="3328"/>
        <v/>
      </c>
      <c r="E11093" s="225"/>
      <c r="F11093" s="226">
        <f t="shared" si="3329"/>
        <v>0</v>
      </c>
      <c r="G11093" s="286">
        <f t="shared" si="3330"/>
        <v>0</v>
      </c>
    </row>
    <row r="11094" spans="1:7" s="229" customFormat="1" ht="24" customHeight="1" x14ac:dyDescent="0.2">
      <c r="A11094" s="224" t="str">
        <f t="shared" si="3326"/>
        <v/>
      </c>
      <c r="B11094" s="222" t="str">
        <f t="shared" si="3327"/>
        <v/>
      </c>
      <c r="C11094" s="223"/>
      <c r="D11094" s="224" t="str">
        <f t="shared" si="3328"/>
        <v/>
      </c>
      <c r="E11094" s="225"/>
      <c r="F11094" s="226">
        <f t="shared" si="3329"/>
        <v>0</v>
      </c>
      <c r="G11094" s="286">
        <f t="shared" si="3330"/>
        <v>0</v>
      </c>
    </row>
    <row r="11095" spans="1:7" s="229" customFormat="1" ht="24" customHeight="1" x14ac:dyDescent="0.2">
      <c r="A11095" s="224" t="str">
        <f t="shared" si="3326"/>
        <v/>
      </c>
      <c r="B11095" s="222" t="str">
        <f t="shared" si="3327"/>
        <v/>
      </c>
      <c r="C11095" s="223"/>
      <c r="D11095" s="224" t="str">
        <f t="shared" si="3328"/>
        <v/>
      </c>
      <c r="E11095" s="225"/>
      <c r="F11095" s="226">
        <f t="shared" si="3329"/>
        <v>0</v>
      </c>
      <c r="G11095" s="286">
        <f t="shared" si="3330"/>
        <v>0</v>
      </c>
    </row>
    <row r="11096" spans="1:7" s="229" customFormat="1" ht="24" customHeight="1" x14ac:dyDescent="0.2">
      <c r="A11096" s="224" t="str">
        <f t="shared" si="3326"/>
        <v/>
      </c>
      <c r="B11096" s="222" t="str">
        <f t="shared" si="3327"/>
        <v/>
      </c>
      <c r="C11096" s="223"/>
      <c r="D11096" s="224" t="str">
        <f t="shared" si="3328"/>
        <v/>
      </c>
      <c r="E11096" s="225"/>
      <c r="F11096" s="226">
        <f t="shared" si="3329"/>
        <v>0</v>
      </c>
      <c r="G11096" s="286">
        <f t="shared" si="3330"/>
        <v>0</v>
      </c>
    </row>
    <row r="11097" spans="1:7" ht="24" customHeight="1" x14ac:dyDescent="0.2">
      <c r="A11097" s="290"/>
      <c r="B11097" s="97"/>
      <c r="D11097" s="97"/>
      <c r="E11097" s="98"/>
      <c r="F11097" s="273" t="s">
        <v>33</v>
      </c>
      <c r="G11097" s="288">
        <f>SUBTOTAL(9,G11088:G11096)</f>
        <v>0</v>
      </c>
    </row>
    <row r="11098" spans="1:7" ht="24" customHeight="1" x14ac:dyDescent="0.2">
      <c r="A11098" s="291"/>
      <c r="B11098" s="97"/>
      <c r="D11098" s="97"/>
      <c r="E11098" s="98"/>
      <c r="G11098" s="289"/>
    </row>
    <row r="11099" spans="1:7" ht="24" customHeight="1" x14ac:dyDescent="0.2">
      <c r="A11099" s="292" t="str">
        <f>B11057</f>
        <v/>
      </c>
      <c r="B11099" s="293" t="str">
        <f>C11057</f>
        <v/>
      </c>
      <c r="C11099" s="104"/>
      <c r="D11099" s="104" t="s">
        <v>34</v>
      </c>
      <c r="E11099" s="105"/>
      <c r="F11099" s="295" t="s">
        <v>35</v>
      </c>
      <c r="G11099" s="294">
        <f>SUBTOTAL(9,G11062:G11098)</f>
        <v>0</v>
      </c>
    </row>
    <row r="11101" spans="1:7" ht="24" customHeight="1" x14ac:dyDescent="0.2">
      <c r="A11101" s="274" t="s">
        <v>37</v>
      </c>
      <c r="B11101" s="275"/>
      <c r="C11101" s="275"/>
      <c r="D11101" s="275"/>
      <c r="E11101" s="275"/>
      <c r="F11101" s="275"/>
      <c r="G11101" s="276"/>
    </row>
    <row r="11102" spans="1:7" ht="24" customHeight="1" x14ac:dyDescent="0.2">
      <c r="A11102" s="277" t="s">
        <v>602</v>
      </c>
      <c r="B11102" s="93" t="str">
        <f>Comitente</f>
        <v>DIRECCION PROVINCIAL DE ESPACIOS VERDES</v>
      </c>
      <c r="C11102" s="89"/>
      <c r="D11102" s="94"/>
      <c r="E11102" s="94"/>
      <c r="F11102" s="95"/>
      <c r="G11102" s="278"/>
    </row>
    <row r="11103" spans="1:7" ht="24" customHeight="1" x14ac:dyDescent="0.2">
      <c r="A11103" s="277" t="s">
        <v>603</v>
      </c>
      <c r="B11103" s="93">
        <f>Contratista</f>
        <v>0</v>
      </c>
      <c r="C11103" s="90"/>
      <c r="D11103" s="90"/>
      <c r="E11103" s="90"/>
      <c r="F11103" s="96"/>
      <c r="G11103" s="279"/>
    </row>
    <row r="11104" spans="1:7" ht="24" customHeight="1" x14ac:dyDescent="0.2">
      <c r="A11104" s="277" t="s">
        <v>24</v>
      </c>
      <c r="B11104" s="93" t="str">
        <f>Obra</f>
        <v>MANTENIMIENTO DEL ÁREA VERDE Y SISITEMA DE RIEGO DEL 
PARQUE BELGRANO E INFINITO POR DESCUBRIR - RENGLON 3</v>
      </c>
      <c r="C11104" s="90"/>
      <c r="D11104" s="90"/>
      <c r="E11104" s="90"/>
      <c r="F11104" s="96" t="s">
        <v>38</v>
      </c>
      <c r="G11104" s="280">
        <f>Fecha_Base</f>
        <v>44908</v>
      </c>
    </row>
    <row r="11105" spans="1:123" ht="24" customHeight="1" x14ac:dyDescent="0.2">
      <c r="A11105" s="281" t="s">
        <v>601</v>
      </c>
      <c r="B11105" s="91" t="str">
        <f>Ubicación</f>
        <v>CAPITAL</v>
      </c>
      <c r="C11105" s="91"/>
      <c r="D11105" s="97"/>
      <c r="E11105" s="98"/>
      <c r="G11105" s="282"/>
    </row>
    <row r="11106" spans="1:123" ht="24" customHeight="1" x14ac:dyDescent="0.2">
      <c r="A11106" s="281" t="s">
        <v>39</v>
      </c>
      <c r="B11106" s="100" t="str">
        <f>IFERROR(VALUE(LEFT(B11107,FIND(".",B11107)-1)),"")</f>
        <v/>
      </c>
      <c r="C11106" s="92" t="str">
        <f>IFERROR(VLOOKUP(B11106,Tabla_CyP,2,FALSE),"")</f>
        <v/>
      </c>
      <c r="E11106" s="98"/>
      <c r="G11106" s="282"/>
    </row>
    <row r="11107" spans="1:123" ht="24" customHeight="1" x14ac:dyDescent="0.2">
      <c r="A11107" s="281" t="s">
        <v>25</v>
      </c>
      <c r="B11107" s="101" t="str">
        <f>IFERROR(VLOOKUP(COUNTIF($A$1:A11107,"ANALISIS DE PRECIOS"),Tabla_NumeroItem,2,FALSE),"")</f>
        <v/>
      </c>
      <c r="C11107" s="92" t="str">
        <f>IFERROR(VLOOKUP(B11107,Tabla_CyP,2,FALSE),"")</f>
        <v/>
      </c>
      <c r="D11107" s="97"/>
      <c r="E11107" s="98"/>
      <c r="F11107" s="96" t="s">
        <v>26</v>
      </c>
      <c r="G11107" s="283" t="str">
        <f>IFERROR(VLOOKUP(B11107,Tabla_CyP,4,FALSE),"")</f>
        <v/>
      </c>
    </row>
    <row r="11108" spans="1:123" ht="24" customHeight="1" x14ac:dyDescent="0.2">
      <c r="A11108" s="281"/>
      <c r="B11108" s="91"/>
      <c r="D11108" s="97"/>
      <c r="E11108" s="98"/>
      <c r="G11108" s="282"/>
    </row>
    <row r="11109" spans="1:123" ht="24" customHeight="1" x14ac:dyDescent="0.2">
      <c r="A11109" s="331" t="s">
        <v>507</v>
      </c>
      <c r="B11109" s="332"/>
      <c r="C11109" s="333" t="s">
        <v>0</v>
      </c>
      <c r="D11109" s="333" t="s">
        <v>27</v>
      </c>
      <c r="E11109" s="335" t="s">
        <v>28</v>
      </c>
      <c r="F11109" s="337" t="s">
        <v>29</v>
      </c>
      <c r="G11109" s="337" t="s">
        <v>30</v>
      </c>
    </row>
    <row r="11110" spans="1:123" s="97" customFormat="1" ht="24" customHeight="1" x14ac:dyDescent="0.2">
      <c r="A11110" s="102" t="s">
        <v>508</v>
      </c>
      <c r="B11110" s="102" t="s">
        <v>509</v>
      </c>
      <c r="C11110" s="334"/>
      <c r="D11110" s="334"/>
      <c r="E11110" s="336"/>
      <c r="F11110" s="338"/>
      <c r="G11110" s="338"/>
      <c r="H11110" s="230"/>
      <c r="I11110" s="230"/>
      <c r="J11110" s="230"/>
      <c r="K11110" s="230"/>
      <c r="L11110" s="230"/>
      <c r="M11110" s="230"/>
      <c r="N11110" s="230"/>
      <c r="O11110" s="230"/>
      <c r="P11110" s="230"/>
      <c r="Q11110" s="230"/>
      <c r="R11110" s="230"/>
      <c r="S11110" s="230"/>
      <c r="T11110" s="230"/>
      <c r="U11110" s="230"/>
      <c r="V11110" s="230"/>
      <c r="W11110" s="230"/>
      <c r="X11110" s="230"/>
      <c r="Y11110" s="230"/>
      <c r="Z11110" s="230"/>
      <c r="AA11110" s="230"/>
      <c r="AB11110" s="230"/>
      <c r="AC11110" s="230"/>
      <c r="AD11110" s="230"/>
      <c r="AE11110" s="230"/>
      <c r="AF11110" s="230"/>
      <c r="AG11110" s="230"/>
      <c r="AH11110" s="230"/>
      <c r="AI11110" s="230"/>
      <c r="AJ11110" s="230"/>
      <c r="AK11110" s="230"/>
      <c r="AL11110" s="230"/>
      <c r="AM11110" s="230"/>
      <c r="AN11110" s="230"/>
      <c r="AO11110" s="230"/>
      <c r="AP11110" s="230"/>
      <c r="AQ11110" s="230"/>
      <c r="AR11110" s="230"/>
      <c r="AS11110" s="230"/>
      <c r="AT11110" s="230"/>
      <c r="AU11110" s="230"/>
      <c r="AV11110" s="230"/>
      <c r="AW11110" s="230"/>
      <c r="AX11110" s="230"/>
      <c r="AY11110" s="230"/>
      <c r="AZ11110" s="230"/>
      <c r="BA11110" s="230"/>
      <c r="BB11110" s="230"/>
      <c r="BC11110" s="230"/>
      <c r="BD11110" s="230"/>
      <c r="BE11110" s="230"/>
      <c r="BF11110" s="230"/>
      <c r="BG11110" s="230"/>
      <c r="BH11110" s="230"/>
      <c r="BI11110" s="230"/>
      <c r="BJ11110" s="230"/>
      <c r="BK11110" s="230"/>
      <c r="BL11110" s="230"/>
      <c r="BM11110" s="230"/>
      <c r="BN11110" s="230"/>
      <c r="BO11110" s="230"/>
      <c r="BP11110" s="230"/>
      <c r="BQ11110" s="230"/>
      <c r="BR11110" s="230"/>
      <c r="BS11110" s="230"/>
      <c r="BT11110" s="230"/>
      <c r="BU11110" s="230"/>
      <c r="BV11110" s="230"/>
      <c r="BW11110" s="230"/>
      <c r="BX11110" s="230"/>
      <c r="BY11110" s="230"/>
      <c r="BZ11110" s="230"/>
      <c r="CA11110" s="230"/>
      <c r="CB11110" s="230"/>
      <c r="CC11110" s="230"/>
      <c r="CD11110" s="230"/>
      <c r="CE11110" s="230"/>
      <c r="CF11110" s="230"/>
      <c r="CG11110" s="230"/>
      <c r="CH11110" s="230"/>
      <c r="CI11110" s="230"/>
      <c r="CJ11110" s="230"/>
      <c r="CK11110" s="230"/>
      <c r="CL11110" s="230"/>
      <c r="CM11110" s="230"/>
      <c r="CN11110" s="230"/>
      <c r="CO11110" s="230"/>
      <c r="CP11110" s="230"/>
      <c r="CQ11110" s="230"/>
      <c r="CR11110" s="230"/>
      <c r="CS11110" s="230"/>
      <c r="CT11110" s="230"/>
      <c r="CU11110" s="230"/>
      <c r="CV11110" s="230"/>
      <c r="CW11110" s="230"/>
      <c r="CX11110" s="230"/>
      <c r="CY11110" s="230"/>
      <c r="CZ11110" s="230"/>
      <c r="DA11110" s="230"/>
      <c r="DB11110" s="230"/>
      <c r="DC11110" s="230"/>
      <c r="DD11110" s="230"/>
      <c r="DE11110" s="230"/>
      <c r="DF11110" s="230"/>
      <c r="DG11110" s="230"/>
      <c r="DH11110" s="230"/>
      <c r="DI11110" s="230"/>
      <c r="DJ11110" s="230"/>
      <c r="DK11110" s="230"/>
      <c r="DL11110" s="230"/>
      <c r="DM11110" s="230"/>
      <c r="DN11110" s="230"/>
      <c r="DO11110" s="230"/>
      <c r="DP11110" s="230"/>
      <c r="DQ11110" s="230"/>
      <c r="DR11110" s="230"/>
      <c r="DS11110" s="230"/>
    </row>
    <row r="11111" spans="1:123" ht="24" customHeight="1" x14ac:dyDescent="0.2">
      <c r="A11111" s="284"/>
      <c r="B11111" s="103"/>
      <c r="C11111" s="143" t="s">
        <v>604</v>
      </c>
      <c r="D11111" s="104"/>
      <c r="E11111" s="105"/>
      <c r="F11111" s="106"/>
      <c r="G11111" s="285"/>
    </row>
    <row r="11112" spans="1:123" s="229" customFormat="1" ht="24" customHeight="1" x14ac:dyDescent="0.2">
      <c r="A11112" s="224" t="str">
        <f t="shared" ref="A11112:A11125" si="3331">IFERROR(VLOOKUP(C11112,Tabla_Insumos,4,FALSE),"")</f>
        <v/>
      </c>
      <c r="B11112" s="222" t="str">
        <f>IFERROR(VLOOKUP(C11112,Tabla_Insumos,5,FALSE),"")</f>
        <v/>
      </c>
      <c r="C11112" s="223"/>
      <c r="D11112" s="224" t="str">
        <f t="shared" ref="D11112:D11125" si="3332">IFERROR(VLOOKUP(C11112,Tabla_Insumos,2,FALSE),"")</f>
        <v/>
      </c>
      <c r="E11112" s="225"/>
      <c r="F11112" s="226">
        <f t="shared" ref="F11112:F11125" si="3333">IFERROR(VLOOKUP(C11112,Tabla_Insumos,3,FALSE),0)</f>
        <v>0</v>
      </c>
      <c r="G11112" s="286">
        <f>ROUND(E11112*F11112,2)</f>
        <v>0</v>
      </c>
    </row>
    <row r="11113" spans="1:123" s="229" customFormat="1" ht="24" customHeight="1" x14ac:dyDescent="0.2">
      <c r="A11113" s="224" t="str">
        <f t="shared" si="3331"/>
        <v/>
      </c>
      <c r="B11113" s="222" t="str">
        <f t="shared" ref="B11113:B11125" si="3334">IFERROR(VLOOKUP(C11113,Tabla_Insumos,5,FALSE),"")</f>
        <v/>
      </c>
      <c r="C11113" s="223"/>
      <c r="D11113" s="224" t="str">
        <f t="shared" si="3332"/>
        <v/>
      </c>
      <c r="E11113" s="225"/>
      <c r="F11113" s="226">
        <f t="shared" si="3333"/>
        <v>0</v>
      </c>
      <c r="G11113" s="286">
        <f t="shared" ref="G11113:G11125" si="3335">ROUND(E11113*F11113,2)</f>
        <v>0</v>
      </c>
    </row>
    <row r="11114" spans="1:123" s="229" customFormat="1" ht="24" customHeight="1" x14ac:dyDescent="0.2">
      <c r="A11114" s="224" t="str">
        <f t="shared" si="3331"/>
        <v/>
      </c>
      <c r="B11114" s="222" t="str">
        <f t="shared" si="3334"/>
        <v/>
      </c>
      <c r="C11114" s="223"/>
      <c r="D11114" s="224" t="str">
        <f t="shared" si="3332"/>
        <v/>
      </c>
      <c r="E11114" s="225"/>
      <c r="F11114" s="226">
        <f t="shared" si="3333"/>
        <v>0</v>
      </c>
      <c r="G11114" s="286">
        <f t="shared" si="3335"/>
        <v>0</v>
      </c>
    </row>
    <row r="11115" spans="1:123" s="229" customFormat="1" ht="24" customHeight="1" x14ac:dyDescent="0.2">
      <c r="A11115" s="224" t="str">
        <f t="shared" si="3331"/>
        <v/>
      </c>
      <c r="B11115" s="222" t="str">
        <f t="shared" si="3334"/>
        <v/>
      </c>
      <c r="C11115" s="223"/>
      <c r="D11115" s="224" t="str">
        <f t="shared" si="3332"/>
        <v/>
      </c>
      <c r="E11115" s="225"/>
      <c r="F11115" s="226">
        <f t="shared" si="3333"/>
        <v>0</v>
      </c>
      <c r="G11115" s="286">
        <f t="shared" si="3335"/>
        <v>0</v>
      </c>
    </row>
    <row r="11116" spans="1:123" s="229" customFormat="1" ht="24" customHeight="1" x14ac:dyDescent="0.2">
      <c r="A11116" s="224" t="str">
        <f t="shared" si="3331"/>
        <v/>
      </c>
      <c r="B11116" s="222" t="str">
        <f t="shared" si="3334"/>
        <v/>
      </c>
      <c r="C11116" s="223"/>
      <c r="D11116" s="224" t="str">
        <f t="shared" si="3332"/>
        <v/>
      </c>
      <c r="E11116" s="225"/>
      <c r="F11116" s="226">
        <f t="shared" si="3333"/>
        <v>0</v>
      </c>
      <c r="G11116" s="286">
        <f t="shared" si="3335"/>
        <v>0</v>
      </c>
    </row>
    <row r="11117" spans="1:123" s="229" customFormat="1" ht="24" customHeight="1" x14ac:dyDescent="0.2">
      <c r="A11117" s="224" t="str">
        <f t="shared" si="3331"/>
        <v/>
      </c>
      <c r="B11117" s="222" t="str">
        <f t="shared" si="3334"/>
        <v/>
      </c>
      <c r="C11117" s="223"/>
      <c r="D11117" s="224" t="str">
        <f t="shared" si="3332"/>
        <v/>
      </c>
      <c r="E11117" s="225"/>
      <c r="F11117" s="226">
        <f t="shared" si="3333"/>
        <v>0</v>
      </c>
      <c r="G11117" s="286">
        <f t="shared" si="3335"/>
        <v>0</v>
      </c>
    </row>
    <row r="11118" spans="1:123" s="229" customFormat="1" ht="24" customHeight="1" x14ac:dyDescent="0.2">
      <c r="A11118" s="224" t="str">
        <f t="shared" si="3331"/>
        <v/>
      </c>
      <c r="B11118" s="222" t="str">
        <f t="shared" si="3334"/>
        <v/>
      </c>
      <c r="C11118" s="223"/>
      <c r="D11118" s="224" t="str">
        <f t="shared" si="3332"/>
        <v/>
      </c>
      <c r="E11118" s="225"/>
      <c r="F11118" s="226">
        <f t="shared" si="3333"/>
        <v>0</v>
      </c>
      <c r="G11118" s="286">
        <f t="shared" si="3335"/>
        <v>0</v>
      </c>
    </row>
    <row r="11119" spans="1:123" s="229" customFormat="1" ht="24" customHeight="1" x14ac:dyDescent="0.2">
      <c r="A11119" s="224" t="str">
        <f t="shared" si="3331"/>
        <v/>
      </c>
      <c r="B11119" s="222" t="str">
        <f t="shared" si="3334"/>
        <v/>
      </c>
      <c r="C11119" s="223"/>
      <c r="D11119" s="224" t="str">
        <f t="shared" si="3332"/>
        <v/>
      </c>
      <c r="E11119" s="225"/>
      <c r="F11119" s="226">
        <f t="shared" si="3333"/>
        <v>0</v>
      </c>
      <c r="G11119" s="286">
        <f t="shared" si="3335"/>
        <v>0</v>
      </c>
    </row>
    <row r="11120" spans="1:123" s="229" customFormat="1" ht="24" customHeight="1" x14ac:dyDescent="0.2">
      <c r="A11120" s="224" t="str">
        <f t="shared" si="3331"/>
        <v/>
      </c>
      <c r="B11120" s="222" t="str">
        <f t="shared" si="3334"/>
        <v/>
      </c>
      <c r="C11120" s="223"/>
      <c r="D11120" s="224" t="str">
        <f t="shared" si="3332"/>
        <v/>
      </c>
      <c r="E11120" s="225"/>
      <c r="F11120" s="226">
        <f t="shared" si="3333"/>
        <v>0</v>
      </c>
      <c r="G11120" s="286">
        <f t="shared" si="3335"/>
        <v>0</v>
      </c>
    </row>
    <row r="11121" spans="1:7" s="229" customFormat="1" ht="24" customHeight="1" x14ac:dyDescent="0.2">
      <c r="A11121" s="224" t="str">
        <f t="shared" si="3331"/>
        <v/>
      </c>
      <c r="B11121" s="222" t="str">
        <f t="shared" si="3334"/>
        <v/>
      </c>
      <c r="C11121" s="223"/>
      <c r="D11121" s="224" t="str">
        <f t="shared" si="3332"/>
        <v/>
      </c>
      <c r="E11121" s="225"/>
      <c r="F11121" s="226">
        <f t="shared" si="3333"/>
        <v>0</v>
      </c>
      <c r="G11121" s="286">
        <f t="shared" si="3335"/>
        <v>0</v>
      </c>
    </row>
    <row r="11122" spans="1:7" s="229" customFormat="1" ht="24" customHeight="1" x14ac:dyDescent="0.2">
      <c r="A11122" s="224" t="str">
        <f t="shared" si="3331"/>
        <v/>
      </c>
      <c r="B11122" s="222" t="str">
        <f t="shared" si="3334"/>
        <v/>
      </c>
      <c r="C11122" s="223"/>
      <c r="D11122" s="224" t="str">
        <f t="shared" si="3332"/>
        <v/>
      </c>
      <c r="E11122" s="225"/>
      <c r="F11122" s="226">
        <f t="shared" si="3333"/>
        <v>0</v>
      </c>
      <c r="G11122" s="286">
        <f t="shared" si="3335"/>
        <v>0</v>
      </c>
    </row>
    <row r="11123" spans="1:7" s="229" customFormat="1" ht="24" customHeight="1" x14ac:dyDescent="0.2">
      <c r="A11123" s="224" t="str">
        <f t="shared" si="3331"/>
        <v/>
      </c>
      <c r="B11123" s="222" t="str">
        <f t="shared" si="3334"/>
        <v/>
      </c>
      <c r="C11123" s="223"/>
      <c r="D11123" s="224" t="str">
        <f t="shared" si="3332"/>
        <v/>
      </c>
      <c r="E11123" s="225"/>
      <c r="F11123" s="226">
        <f t="shared" si="3333"/>
        <v>0</v>
      </c>
      <c r="G11123" s="286">
        <f t="shared" si="3335"/>
        <v>0</v>
      </c>
    </row>
    <row r="11124" spans="1:7" s="229" customFormat="1" ht="24" customHeight="1" x14ac:dyDescent="0.2">
      <c r="A11124" s="224" t="str">
        <f t="shared" si="3331"/>
        <v/>
      </c>
      <c r="B11124" s="222" t="str">
        <f t="shared" si="3334"/>
        <v/>
      </c>
      <c r="C11124" s="223"/>
      <c r="D11124" s="224" t="str">
        <f t="shared" si="3332"/>
        <v/>
      </c>
      <c r="E11124" s="225"/>
      <c r="F11124" s="226">
        <f t="shared" si="3333"/>
        <v>0</v>
      </c>
      <c r="G11124" s="286">
        <f t="shared" si="3335"/>
        <v>0</v>
      </c>
    </row>
    <row r="11125" spans="1:7" s="229" customFormat="1" ht="24" customHeight="1" x14ac:dyDescent="0.2">
      <c r="A11125" s="224" t="str">
        <f t="shared" si="3331"/>
        <v/>
      </c>
      <c r="B11125" s="222" t="str">
        <f t="shared" si="3334"/>
        <v/>
      </c>
      <c r="C11125" s="223"/>
      <c r="D11125" s="224" t="str">
        <f t="shared" si="3332"/>
        <v/>
      </c>
      <c r="E11125" s="225"/>
      <c r="F11125" s="227">
        <f t="shared" si="3333"/>
        <v>0</v>
      </c>
      <c r="G11125" s="286">
        <f t="shared" si="3335"/>
        <v>0</v>
      </c>
    </row>
    <row r="11126" spans="1:7" ht="24" customHeight="1" x14ac:dyDescent="0.2">
      <c r="A11126" s="287"/>
      <c r="D11126" s="97"/>
      <c r="E11126" s="98"/>
      <c r="F11126" s="273" t="s">
        <v>31</v>
      </c>
      <c r="G11126" s="288">
        <f>SUBTOTAL(9,G11112:G11125)</f>
        <v>0</v>
      </c>
    </row>
    <row r="11127" spans="1:7" ht="24" customHeight="1" x14ac:dyDescent="0.2">
      <c r="A11127" s="287"/>
      <c r="C11127" s="107" t="s">
        <v>605</v>
      </c>
      <c r="D11127" s="97"/>
      <c r="E11127" s="98"/>
      <c r="G11127" s="289"/>
    </row>
    <row r="11128" spans="1:7" s="229" customFormat="1" ht="24" customHeight="1" x14ac:dyDescent="0.2">
      <c r="A11128" s="224" t="str">
        <f t="shared" ref="A11128:A11135" si="3336">IFERROR(VLOOKUP(C11128,Tabla_Insumos,4,FALSE),"")</f>
        <v/>
      </c>
      <c r="B11128" s="222">
        <f t="shared" ref="B11128:B11135" si="3337">IFERROR(VLOOKUP(A11128,Tabla_Indices,5,FALSE),"")</f>
        <v>0</v>
      </c>
      <c r="C11128" s="223"/>
      <c r="D11128" s="224" t="str">
        <f t="shared" ref="D11128:D11135" si="3338">IFERROR(VLOOKUP(C11128,Tabla_Insumos,2,FALSE),"")</f>
        <v/>
      </c>
      <c r="E11128" s="225"/>
      <c r="F11128" s="228">
        <f t="shared" ref="F11128:F11135" si="3339">IFERROR(VLOOKUP(C11128,Tabla_Insumos,3,FALSE),0)</f>
        <v>0</v>
      </c>
      <c r="G11128" s="286">
        <f>ROUND(E11128*F11128,2)</f>
        <v>0</v>
      </c>
    </row>
    <row r="11129" spans="1:7" s="229" customFormat="1" ht="24" customHeight="1" x14ac:dyDescent="0.2">
      <c r="A11129" s="224" t="str">
        <f t="shared" si="3336"/>
        <v/>
      </c>
      <c r="B11129" s="222">
        <f t="shared" si="3337"/>
        <v>0</v>
      </c>
      <c r="C11129" s="223"/>
      <c r="D11129" s="224" t="str">
        <f t="shared" si="3338"/>
        <v/>
      </c>
      <c r="E11129" s="225"/>
      <c r="F11129" s="228">
        <f t="shared" si="3339"/>
        <v>0</v>
      </c>
      <c r="G11129" s="286">
        <f>ROUND(E11129*F11129,2)</f>
        <v>0</v>
      </c>
    </row>
    <row r="11130" spans="1:7" s="229" customFormat="1" ht="24" customHeight="1" x14ac:dyDescent="0.2">
      <c r="A11130" s="224" t="str">
        <f t="shared" si="3336"/>
        <v/>
      </c>
      <c r="B11130" s="222">
        <f t="shared" si="3337"/>
        <v>0</v>
      </c>
      <c r="C11130" s="223"/>
      <c r="D11130" s="224" t="str">
        <f t="shared" si="3338"/>
        <v/>
      </c>
      <c r="E11130" s="225"/>
      <c r="F11130" s="228">
        <f t="shared" si="3339"/>
        <v>0</v>
      </c>
      <c r="G11130" s="286">
        <f t="shared" ref="G11130:G11135" si="3340">ROUND(E11130*F11130,2)</f>
        <v>0</v>
      </c>
    </row>
    <row r="11131" spans="1:7" s="229" customFormat="1" ht="24" customHeight="1" x14ac:dyDescent="0.2">
      <c r="A11131" s="224" t="str">
        <f t="shared" si="3336"/>
        <v/>
      </c>
      <c r="B11131" s="222">
        <f t="shared" si="3337"/>
        <v>0</v>
      </c>
      <c r="C11131" s="223"/>
      <c r="D11131" s="224" t="str">
        <f t="shared" si="3338"/>
        <v/>
      </c>
      <c r="E11131" s="225"/>
      <c r="F11131" s="228">
        <f t="shared" si="3339"/>
        <v>0</v>
      </c>
      <c r="G11131" s="286">
        <f t="shared" si="3340"/>
        <v>0</v>
      </c>
    </row>
    <row r="11132" spans="1:7" s="229" customFormat="1" ht="24" customHeight="1" x14ac:dyDescent="0.2">
      <c r="A11132" s="224" t="str">
        <f t="shared" si="3336"/>
        <v/>
      </c>
      <c r="B11132" s="222">
        <f t="shared" si="3337"/>
        <v>0</v>
      </c>
      <c r="C11132" s="223"/>
      <c r="D11132" s="224" t="str">
        <f t="shared" si="3338"/>
        <v/>
      </c>
      <c r="E11132" s="225"/>
      <c r="F11132" s="226">
        <f t="shared" si="3339"/>
        <v>0</v>
      </c>
      <c r="G11132" s="286">
        <f t="shared" si="3340"/>
        <v>0</v>
      </c>
    </row>
    <row r="11133" spans="1:7" s="229" customFormat="1" ht="24" customHeight="1" x14ac:dyDescent="0.2">
      <c r="A11133" s="224" t="str">
        <f t="shared" si="3336"/>
        <v/>
      </c>
      <c r="B11133" s="222">
        <f t="shared" si="3337"/>
        <v>0</v>
      </c>
      <c r="C11133" s="223"/>
      <c r="D11133" s="224" t="str">
        <f t="shared" si="3338"/>
        <v/>
      </c>
      <c r="E11133" s="225"/>
      <c r="F11133" s="226">
        <f t="shared" si="3339"/>
        <v>0</v>
      </c>
      <c r="G11133" s="286">
        <f t="shared" si="3340"/>
        <v>0</v>
      </c>
    </row>
    <row r="11134" spans="1:7" s="229" customFormat="1" ht="24" customHeight="1" x14ac:dyDescent="0.2">
      <c r="A11134" s="224" t="str">
        <f t="shared" si="3336"/>
        <v/>
      </c>
      <c r="B11134" s="222">
        <f t="shared" si="3337"/>
        <v>0</v>
      </c>
      <c r="C11134" s="223"/>
      <c r="D11134" s="224" t="str">
        <f t="shared" si="3338"/>
        <v/>
      </c>
      <c r="E11134" s="225"/>
      <c r="F11134" s="226">
        <f t="shared" si="3339"/>
        <v>0</v>
      </c>
      <c r="G11134" s="286">
        <f t="shared" si="3340"/>
        <v>0</v>
      </c>
    </row>
    <row r="11135" spans="1:7" s="229" customFormat="1" ht="24" customHeight="1" x14ac:dyDescent="0.2">
      <c r="A11135" s="224" t="str">
        <f t="shared" si="3336"/>
        <v/>
      </c>
      <c r="B11135" s="222">
        <f t="shared" si="3337"/>
        <v>0</v>
      </c>
      <c r="C11135" s="223"/>
      <c r="D11135" s="224" t="str">
        <f t="shared" si="3338"/>
        <v/>
      </c>
      <c r="E11135" s="225"/>
      <c r="F11135" s="226">
        <f t="shared" si="3339"/>
        <v>0</v>
      </c>
      <c r="G11135" s="286">
        <f t="shared" si="3340"/>
        <v>0</v>
      </c>
    </row>
    <row r="11136" spans="1:7" ht="24" customHeight="1" x14ac:dyDescent="0.2">
      <c r="A11136" s="287"/>
      <c r="D11136" s="97"/>
      <c r="E11136" s="98"/>
      <c r="F11136" s="273" t="s">
        <v>32</v>
      </c>
      <c r="G11136" s="288">
        <f>SUBTOTAL(9,G11128:G11135)</f>
        <v>0</v>
      </c>
    </row>
    <row r="11137" spans="1:7" ht="24" customHeight="1" x14ac:dyDescent="0.2">
      <c r="A11137" s="287"/>
      <c r="C11137" s="107" t="s">
        <v>606</v>
      </c>
      <c r="D11137" s="97"/>
      <c r="E11137" s="98"/>
      <c r="G11137" s="289"/>
    </row>
    <row r="11138" spans="1:7" s="229" customFormat="1" ht="24" customHeight="1" x14ac:dyDescent="0.2">
      <c r="A11138" s="224" t="str">
        <f t="shared" ref="A11138:A11146" si="3341">IFERROR(VLOOKUP(C11138,Tabla_Insumos,4,FALSE),"")</f>
        <v/>
      </c>
      <c r="B11138" s="222" t="str">
        <f t="shared" ref="B11138:B11146" si="3342">IFERROR(VLOOKUP(C11138,Tabla_Insumos,5,FALSE),"")</f>
        <v/>
      </c>
      <c r="C11138" s="223"/>
      <c r="D11138" s="224" t="str">
        <f t="shared" ref="D11138:D11146" si="3343">IFERROR(VLOOKUP(C11138,Tabla_Insumos,2,FALSE),"")</f>
        <v/>
      </c>
      <c r="E11138" s="225"/>
      <c r="F11138" s="226">
        <f t="shared" ref="F11138:F11146" si="3344">IFERROR(VLOOKUP(C11138,Tabla_Insumos,3,FALSE),0)</f>
        <v>0</v>
      </c>
      <c r="G11138" s="286">
        <f t="shared" ref="G11138:G11146" si="3345">ROUND(E11138*F11138,2)</f>
        <v>0</v>
      </c>
    </row>
    <row r="11139" spans="1:7" s="229" customFormat="1" ht="24" customHeight="1" x14ac:dyDescent="0.2">
      <c r="A11139" s="224" t="str">
        <f t="shared" si="3341"/>
        <v/>
      </c>
      <c r="B11139" s="222" t="str">
        <f t="shared" si="3342"/>
        <v/>
      </c>
      <c r="C11139" s="223"/>
      <c r="D11139" s="224" t="str">
        <f t="shared" si="3343"/>
        <v/>
      </c>
      <c r="E11139" s="225"/>
      <c r="F11139" s="226">
        <f t="shared" si="3344"/>
        <v>0</v>
      </c>
      <c r="G11139" s="286">
        <f t="shared" si="3345"/>
        <v>0</v>
      </c>
    </row>
    <row r="11140" spans="1:7" s="229" customFormat="1" ht="24" customHeight="1" x14ac:dyDescent="0.2">
      <c r="A11140" s="224" t="str">
        <f t="shared" si="3341"/>
        <v/>
      </c>
      <c r="B11140" s="222" t="str">
        <f t="shared" si="3342"/>
        <v/>
      </c>
      <c r="C11140" s="223"/>
      <c r="D11140" s="224" t="str">
        <f t="shared" si="3343"/>
        <v/>
      </c>
      <c r="E11140" s="225"/>
      <c r="F11140" s="226">
        <f t="shared" si="3344"/>
        <v>0</v>
      </c>
      <c r="G11140" s="286">
        <f t="shared" si="3345"/>
        <v>0</v>
      </c>
    </row>
    <row r="11141" spans="1:7" s="229" customFormat="1" ht="24" customHeight="1" x14ac:dyDescent="0.2">
      <c r="A11141" s="224" t="str">
        <f t="shared" si="3341"/>
        <v/>
      </c>
      <c r="B11141" s="222" t="str">
        <f t="shared" si="3342"/>
        <v/>
      </c>
      <c r="C11141" s="223"/>
      <c r="D11141" s="224" t="str">
        <f t="shared" si="3343"/>
        <v/>
      </c>
      <c r="E11141" s="225"/>
      <c r="F11141" s="226">
        <f t="shared" si="3344"/>
        <v>0</v>
      </c>
      <c r="G11141" s="286">
        <f t="shared" si="3345"/>
        <v>0</v>
      </c>
    </row>
    <row r="11142" spans="1:7" s="229" customFormat="1" ht="24" customHeight="1" x14ac:dyDescent="0.2">
      <c r="A11142" s="224" t="str">
        <f t="shared" si="3341"/>
        <v/>
      </c>
      <c r="B11142" s="222" t="str">
        <f t="shared" si="3342"/>
        <v/>
      </c>
      <c r="C11142" s="223"/>
      <c r="D11142" s="224" t="str">
        <f t="shared" si="3343"/>
        <v/>
      </c>
      <c r="E11142" s="225"/>
      <c r="F11142" s="226">
        <f t="shared" si="3344"/>
        <v>0</v>
      </c>
      <c r="G11142" s="286">
        <f t="shared" si="3345"/>
        <v>0</v>
      </c>
    </row>
    <row r="11143" spans="1:7" s="229" customFormat="1" ht="24" customHeight="1" x14ac:dyDescent="0.2">
      <c r="A11143" s="224" t="str">
        <f t="shared" si="3341"/>
        <v/>
      </c>
      <c r="B11143" s="222" t="str">
        <f t="shared" si="3342"/>
        <v/>
      </c>
      <c r="C11143" s="223"/>
      <c r="D11143" s="224" t="str">
        <f t="shared" si="3343"/>
        <v/>
      </c>
      <c r="E11143" s="225"/>
      <c r="F11143" s="226">
        <f t="shared" si="3344"/>
        <v>0</v>
      </c>
      <c r="G11143" s="286">
        <f t="shared" si="3345"/>
        <v>0</v>
      </c>
    </row>
    <row r="11144" spans="1:7" s="229" customFormat="1" ht="24" customHeight="1" x14ac:dyDescent="0.2">
      <c r="A11144" s="224" t="str">
        <f t="shared" si="3341"/>
        <v/>
      </c>
      <c r="B11144" s="222" t="str">
        <f t="shared" si="3342"/>
        <v/>
      </c>
      <c r="C11144" s="223"/>
      <c r="D11144" s="224" t="str">
        <f t="shared" si="3343"/>
        <v/>
      </c>
      <c r="E11144" s="225"/>
      <c r="F11144" s="226">
        <f t="shared" si="3344"/>
        <v>0</v>
      </c>
      <c r="G11144" s="286">
        <f t="shared" si="3345"/>
        <v>0</v>
      </c>
    </row>
    <row r="11145" spans="1:7" s="229" customFormat="1" ht="24" customHeight="1" x14ac:dyDescent="0.2">
      <c r="A11145" s="224" t="str">
        <f t="shared" si="3341"/>
        <v/>
      </c>
      <c r="B11145" s="222" t="str">
        <f t="shared" si="3342"/>
        <v/>
      </c>
      <c r="C11145" s="223"/>
      <c r="D11145" s="224" t="str">
        <f t="shared" si="3343"/>
        <v/>
      </c>
      <c r="E11145" s="225"/>
      <c r="F11145" s="226">
        <f t="shared" si="3344"/>
        <v>0</v>
      </c>
      <c r="G11145" s="286">
        <f t="shared" si="3345"/>
        <v>0</v>
      </c>
    </row>
    <row r="11146" spans="1:7" s="229" customFormat="1" ht="24" customHeight="1" x14ac:dyDescent="0.2">
      <c r="A11146" s="224" t="str">
        <f t="shared" si="3341"/>
        <v/>
      </c>
      <c r="B11146" s="222" t="str">
        <f t="shared" si="3342"/>
        <v/>
      </c>
      <c r="C11146" s="223"/>
      <c r="D11146" s="224" t="str">
        <f t="shared" si="3343"/>
        <v/>
      </c>
      <c r="E11146" s="225"/>
      <c r="F11146" s="226">
        <f t="shared" si="3344"/>
        <v>0</v>
      </c>
      <c r="G11146" s="286">
        <f t="shared" si="3345"/>
        <v>0</v>
      </c>
    </row>
    <row r="11147" spans="1:7" ht="24" customHeight="1" x14ac:dyDescent="0.2">
      <c r="A11147" s="290"/>
      <c r="B11147" s="97"/>
      <c r="D11147" s="97"/>
      <c r="E11147" s="98"/>
      <c r="F11147" s="273" t="s">
        <v>33</v>
      </c>
      <c r="G11147" s="288">
        <f>SUBTOTAL(9,G11138:G11146)</f>
        <v>0</v>
      </c>
    </row>
    <row r="11148" spans="1:7" ht="24" customHeight="1" x14ac:dyDescent="0.2">
      <c r="A11148" s="291"/>
      <c r="B11148" s="97"/>
      <c r="D11148" s="97"/>
      <c r="E11148" s="98"/>
      <c r="G11148" s="289"/>
    </row>
    <row r="11149" spans="1:7" ht="24" customHeight="1" x14ac:dyDescent="0.2">
      <c r="A11149" s="292" t="str">
        <f>B11107</f>
        <v/>
      </c>
      <c r="B11149" s="293" t="str">
        <f>C11107</f>
        <v/>
      </c>
      <c r="C11149" s="104"/>
      <c r="D11149" s="104" t="s">
        <v>34</v>
      </c>
      <c r="E11149" s="105"/>
      <c r="F11149" s="295" t="s">
        <v>35</v>
      </c>
      <c r="G11149" s="294">
        <f>SUBTOTAL(9,G11112:G11148)</f>
        <v>0</v>
      </c>
    </row>
    <row r="11151" spans="1:7" ht="24" customHeight="1" x14ac:dyDescent="0.2">
      <c r="A11151" s="274" t="s">
        <v>37</v>
      </c>
      <c r="B11151" s="275"/>
      <c r="C11151" s="275"/>
      <c r="D11151" s="275"/>
      <c r="E11151" s="275"/>
      <c r="F11151" s="275"/>
      <c r="G11151" s="276"/>
    </row>
    <row r="11152" spans="1:7" ht="24" customHeight="1" x14ac:dyDescent="0.2">
      <c r="A11152" s="277" t="s">
        <v>602</v>
      </c>
      <c r="B11152" s="93" t="str">
        <f>Comitente</f>
        <v>DIRECCION PROVINCIAL DE ESPACIOS VERDES</v>
      </c>
      <c r="C11152" s="89"/>
      <c r="D11152" s="94"/>
      <c r="E11152" s="94"/>
      <c r="F11152" s="95"/>
      <c r="G11152" s="278"/>
    </row>
    <row r="11153" spans="1:123" ht="24" customHeight="1" x14ac:dyDescent="0.2">
      <c r="A11153" s="277" t="s">
        <v>603</v>
      </c>
      <c r="B11153" s="93">
        <f>Contratista</f>
        <v>0</v>
      </c>
      <c r="C11153" s="90"/>
      <c r="D11153" s="90"/>
      <c r="E11153" s="90"/>
      <c r="F11153" s="96"/>
      <c r="G11153" s="279"/>
    </row>
    <row r="11154" spans="1:123" ht="24" customHeight="1" x14ac:dyDescent="0.2">
      <c r="A11154" s="277" t="s">
        <v>24</v>
      </c>
      <c r="B11154" s="93" t="str">
        <f>Obra</f>
        <v>MANTENIMIENTO DEL ÁREA VERDE Y SISITEMA DE RIEGO DEL 
PARQUE BELGRANO E INFINITO POR DESCUBRIR - RENGLON 3</v>
      </c>
      <c r="C11154" s="90"/>
      <c r="D11154" s="90"/>
      <c r="E11154" s="90"/>
      <c r="F11154" s="96" t="s">
        <v>38</v>
      </c>
      <c r="G11154" s="280">
        <f>Fecha_Base</f>
        <v>44908</v>
      </c>
    </row>
    <row r="11155" spans="1:123" ht="24" customHeight="1" x14ac:dyDescent="0.2">
      <c r="A11155" s="281" t="s">
        <v>601</v>
      </c>
      <c r="B11155" s="91" t="str">
        <f>Ubicación</f>
        <v>CAPITAL</v>
      </c>
      <c r="C11155" s="91"/>
      <c r="D11155" s="97"/>
      <c r="E11155" s="98"/>
      <c r="G11155" s="282"/>
    </row>
    <row r="11156" spans="1:123" ht="24" customHeight="1" x14ac:dyDescent="0.2">
      <c r="A11156" s="281" t="s">
        <v>39</v>
      </c>
      <c r="B11156" s="100" t="str">
        <f>IFERROR(VALUE(LEFT(B11157,FIND(".",B11157)-1)),"")</f>
        <v/>
      </c>
      <c r="C11156" s="92" t="str">
        <f>IFERROR(VLOOKUP(B11156,Tabla_CyP,2,FALSE),"")</f>
        <v/>
      </c>
      <c r="E11156" s="98"/>
      <c r="G11156" s="282"/>
    </row>
    <row r="11157" spans="1:123" ht="24" customHeight="1" x14ac:dyDescent="0.2">
      <c r="A11157" s="281" t="s">
        <v>25</v>
      </c>
      <c r="B11157" s="101" t="str">
        <f>IFERROR(VLOOKUP(COUNTIF($A$1:A11157,"ANALISIS DE PRECIOS"),Tabla_NumeroItem,2,FALSE),"")</f>
        <v/>
      </c>
      <c r="C11157" s="92" t="str">
        <f>IFERROR(VLOOKUP(B11157,Tabla_CyP,2,FALSE),"")</f>
        <v/>
      </c>
      <c r="D11157" s="97"/>
      <c r="E11157" s="98"/>
      <c r="F11157" s="96" t="s">
        <v>26</v>
      </c>
      <c r="G11157" s="283" t="str">
        <f>IFERROR(VLOOKUP(B11157,Tabla_CyP,4,FALSE),"")</f>
        <v/>
      </c>
    </row>
    <row r="11158" spans="1:123" ht="24" customHeight="1" x14ac:dyDescent="0.2">
      <c r="A11158" s="281"/>
      <c r="B11158" s="91"/>
      <c r="D11158" s="97"/>
      <c r="E11158" s="98"/>
      <c r="G11158" s="282"/>
    </row>
    <row r="11159" spans="1:123" ht="24" customHeight="1" x14ac:dyDescent="0.2">
      <c r="A11159" s="331" t="s">
        <v>507</v>
      </c>
      <c r="B11159" s="332"/>
      <c r="C11159" s="333" t="s">
        <v>0</v>
      </c>
      <c r="D11159" s="333" t="s">
        <v>27</v>
      </c>
      <c r="E11159" s="335" t="s">
        <v>28</v>
      </c>
      <c r="F11159" s="337" t="s">
        <v>29</v>
      </c>
      <c r="G11159" s="337" t="s">
        <v>30</v>
      </c>
    </row>
    <row r="11160" spans="1:123" s="97" customFormat="1" ht="24" customHeight="1" x14ac:dyDescent="0.2">
      <c r="A11160" s="102" t="s">
        <v>508</v>
      </c>
      <c r="B11160" s="102" t="s">
        <v>509</v>
      </c>
      <c r="C11160" s="334"/>
      <c r="D11160" s="334"/>
      <c r="E11160" s="336"/>
      <c r="F11160" s="338"/>
      <c r="G11160" s="338"/>
      <c r="H11160" s="230"/>
      <c r="I11160" s="230"/>
      <c r="J11160" s="230"/>
      <c r="K11160" s="230"/>
      <c r="L11160" s="230"/>
      <c r="M11160" s="230"/>
      <c r="N11160" s="230"/>
      <c r="O11160" s="230"/>
      <c r="P11160" s="230"/>
      <c r="Q11160" s="230"/>
      <c r="R11160" s="230"/>
      <c r="S11160" s="230"/>
      <c r="T11160" s="230"/>
      <c r="U11160" s="230"/>
      <c r="V11160" s="230"/>
      <c r="W11160" s="230"/>
      <c r="X11160" s="230"/>
      <c r="Y11160" s="230"/>
      <c r="Z11160" s="230"/>
      <c r="AA11160" s="230"/>
      <c r="AB11160" s="230"/>
      <c r="AC11160" s="230"/>
      <c r="AD11160" s="230"/>
      <c r="AE11160" s="230"/>
      <c r="AF11160" s="230"/>
      <c r="AG11160" s="230"/>
      <c r="AH11160" s="230"/>
      <c r="AI11160" s="230"/>
      <c r="AJ11160" s="230"/>
      <c r="AK11160" s="230"/>
      <c r="AL11160" s="230"/>
      <c r="AM11160" s="230"/>
      <c r="AN11160" s="230"/>
      <c r="AO11160" s="230"/>
      <c r="AP11160" s="230"/>
      <c r="AQ11160" s="230"/>
      <c r="AR11160" s="230"/>
      <c r="AS11160" s="230"/>
      <c r="AT11160" s="230"/>
      <c r="AU11160" s="230"/>
      <c r="AV11160" s="230"/>
      <c r="AW11160" s="230"/>
      <c r="AX11160" s="230"/>
      <c r="AY11160" s="230"/>
      <c r="AZ11160" s="230"/>
      <c r="BA11160" s="230"/>
      <c r="BB11160" s="230"/>
      <c r="BC11160" s="230"/>
      <c r="BD11160" s="230"/>
      <c r="BE11160" s="230"/>
      <c r="BF11160" s="230"/>
      <c r="BG11160" s="230"/>
      <c r="BH11160" s="230"/>
      <c r="BI11160" s="230"/>
      <c r="BJ11160" s="230"/>
      <c r="BK11160" s="230"/>
      <c r="BL11160" s="230"/>
      <c r="BM11160" s="230"/>
      <c r="BN11160" s="230"/>
      <c r="BO11160" s="230"/>
      <c r="BP11160" s="230"/>
      <c r="BQ11160" s="230"/>
      <c r="BR11160" s="230"/>
      <c r="BS11160" s="230"/>
      <c r="BT11160" s="230"/>
      <c r="BU11160" s="230"/>
      <c r="BV11160" s="230"/>
      <c r="BW11160" s="230"/>
      <c r="BX11160" s="230"/>
      <c r="BY11160" s="230"/>
      <c r="BZ11160" s="230"/>
      <c r="CA11160" s="230"/>
      <c r="CB11160" s="230"/>
      <c r="CC11160" s="230"/>
      <c r="CD11160" s="230"/>
      <c r="CE11160" s="230"/>
      <c r="CF11160" s="230"/>
      <c r="CG11160" s="230"/>
      <c r="CH11160" s="230"/>
      <c r="CI11160" s="230"/>
      <c r="CJ11160" s="230"/>
      <c r="CK11160" s="230"/>
      <c r="CL11160" s="230"/>
      <c r="CM11160" s="230"/>
      <c r="CN11160" s="230"/>
      <c r="CO11160" s="230"/>
      <c r="CP11160" s="230"/>
      <c r="CQ11160" s="230"/>
      <c r="CR11160" s="230"/>
      <c r="CS11160" s="230"/>
      <c r="CT11160" s="230"/>
      <c r="CU11160" s="230"/>
      <c r="CV11160" s="230"/>
      <c r="CW11160" s="230"/>
      <c r="CX11160" s="230"/>
      <c r="CY11160" s="230"/>
      <c r="CZ11160" s="230"/>
      <c r="DA11160" s="230"/>
      <c r="DB11160" s="230"/>
      <c r="DC11160" s="230"/>
      <c r="DD11160" s="230"/>
      <c r="DE11160" s="230"/>
      <c r="DF11160" s="230"/>
      <c r="DG11160" s="230"/>
      <c r="DH11160" s="230"/>
      <c r="DI11160" s="230"/>
      <c r="DJ11160" s="230"/>
      <c r="DK11160" s="230"/>
      <c r="DL11160" s="230"/>
      <c r="DM11160" s="230"/>
      <c r="DN11160" s="230"/>
      <c r="DO11160" s="230"/>
      <c r="DP11160" s="230"/>
      <c r="DQ11160" s="230"/>
      <c r="DR11160" s="230"/>
      <c r="DS11160" s="230"/>
    </row>
    <row r="11161" spans="1:123" ht="24" customHeight="1" x14ac:dyDescent="0.2">
      <c r="A11161" s="284"/>
      <c r="B11161" s="103"/>
      <c r="C11161" s="143" t="s">
        <v>604</v>
      </c>
      <c r="D11161" s="104"/>
      <c r="E11161" s="105"/>
      <c r="F11161" s="106"/>
      <c r="G11161" s="285"/>
    </row>
    <row r="11162" spans="1:123" s="229" customFormat="1" ht="24" customHeight="1" x14ac:dyDescent="0.2">
      <c r="A11162" s="224" t="str">
        <f t="shared" ref="A11162:A11175" si="3346">IFERROR(VLOOKUP(C11162,Tabla_Insumos,4,FALSE),"")</f>
        <v/>
      </c>
      <c r="B11162" s="222" t="str">
        <f>IFERROR(VLOOKUP(C11162,Tabla_Insumos,5,FALSE),"")</f>
        <v/>
      </c>
      <c r="C11162" s="223"/>
      <c r="D11162" s="224" t="str">
        <f t="shared" ref="D11162:D11175" si="3347">IFERROR(VLOOKUP(C11162,Tabla_Insumos,2,FALSE),"")</f>
        <v/>
      </c>
      <c r="E11162" s="225"/>
      <c r="F11162" s="226">
        <f t="shared" ref="F11162:F11175" si="3348">IFERROR(VLOOKUP(C11162,Tabla_Insumos,3,FALSE),0)</f>
        <v>0</v>
      </c>
      <c r="G11162" s="286">
        <f>ROUND(E11162*F11162,2)</f>
        <v>0</v>
      </c>
    </row>
    <row r="11163" spans="1:123" s="229" customFormat="1" ht="24" customHeight="1" x14ac:dyDescent="0.2">
      <c r="A11163" s="224" t="str">
        <f t="shared" si="3346"/>
        <v/>
      </c>
      <c r="B11163" s="222" t="str">
        <f t="shared" ref="B11163:B11175" si="3349">IFERROR(VLOOKUP(C11163,Tabla_Insumos,5,FALSE),"")</f>
        <v/>
      </c>
      <c r="C11163" s="223"/>
      <c r="D11163" s="224" t="str">
        <f t="shared" si="3347"/>
        <v/>
      </c>
      <c r="E11163" s="225"/>
      <c r="F11163" s="226">
        <f t="shared" si="3348"/>
        <v>0</v>
      </c>
      <c r="G11163" s="286">
        <f t="shared" ref="G11163:G11175" si="3350">ROUND(E11163*F11163,2)</f>
        <v>0</v>
      </c>
    </row>
    <row r="11164" spans="1:123" s="229" customFormat="1" ht="24" customHeight="1" x14ac:dyDescent="0.2">
      <c r="A11164" s="224" t="str">
        <f t="shared" si="3346"/>
        <v/>
      </c>
      <c r="B11164" s="222" t="str">
        <f t="shared" si="3349"/>
        <v/>
      </c>
      <c r="C11164" s="223"/>
      <c r="D11164" s="224" t="str">
        <f t="shared" si="3347"/>
        <v/>
      </c>
      <c r="E11164" s="225"/>
      <c r="F11164" s="226">
        <f t="shared" si="3348"/>
        <v>0</v>
      </c>
      <c r="G11164" s="286">
        <f t="shared" si="3350"/>
        <v>0</v>
      </c>
    </row>
    <row r="11165" spans="1:123" s="229" customFormat="1" ht="24" customHeight="1" x14ac:dyDescent="0.2">
      <c r="A11165" s="224" t="str">
        <f t="shared" si="3346"/>
        <v/>
      </c>
      <c r="B11165" s="222" t="str">
        <f t="shared" si="3349"/>
        <v/>
      </c>
      <c r="C11165" s="223"/>
      <c r="D11165" s="224" t="str">
        <f t="shared" si="3347"/>
        <v/>
      </c>
      <c r="E11165" s="225"/>
      <c r="F11165" s="226">
        <f t="shared" si="3348"/>
        <v>0</v>
      </c>
      <c r="G11165" s="286">
        <f t="shared" si="3350"/>
        <v>0</v>
      </c>
    </row>
    <row r="11166" spans="1:123" s="229" customFormat="1" ht="24" customHeight="1" x14ac:dyDescent="0.2">
      <c r="A11166" s="224" t="str">
        <f t="shared" si="3346"/>
        <v/>
      </c>
      <c r="B11166" s="222" t="str">
        <f t="shared" si="3349"/>
        <v/>
      </c>
      <c r="C11166" s="223"/>
      <c r="D11166" s="224" t="str">
        <f t="shared" si="3347"/>
        <v/>
      </c>
      <c r="E11166" s="225"/>
      <c r="F11166" s="226">
        <f t="shared" si="3348"/>
        <v>0</v>
      </c>
      <c r="G11166" s="286">
        <f t="shared" si="3350"/>
        <v>0</v>
      </c>
    </row>
    <row r="11167" spans="1:123" s="229" customFormat="1" ht="24" customHeight="1" x14ac:dyDescent="0.2">
      <c r="A11167" s="224" t="str">
        <f t="shared" si="3346"/>
        <v/>
      </c>
      <c r="B11167" s="222" t="str">
        <f t="shared" si="3349"/>
        <v/>
      </c>
      <c r="C11167" s="223"/>
      <c r="D11167" s="224" t="str">
        <f t="shared" si="3347"/>
        <v/>
      </c>
      <c r="E11167" s="225"/>
      <c r="F11167" s="226">
        <f t="shared" si="3348"/>
        <v>0</v>
      </c>
      <c r="G11167" s="286">
        <f t="shared" si="3350"/>
        <v>0</v>
      </c>
    </row>
    <row r="11168" spans="1:123" s="229" customFormat="1" ht="24" customHeight="1" x14ac:dyDescent="0.2">
      <c r="A11168" s="224" t="str">
        <f t="shared" si="3346"/>
        <v/>
      </c>
      <c r="B11168" s="222" t="str">
        <f t="shared" si="3349"/>
        <v/>
      </c>
      <c r="C11168" s="223"/>
      <c r="D11168" s="224" t="str">
        <f t="shared" si="3347"/>
        <v/>
      </c>
      <c r="E11168" s="225"/>
      <c r="F11168" s="226">
        <f t="shared" si="3348"/>
        <v>0</v>
      </c>
      <c r="G11168" s="286">
        <f t="shared" si="3350"/>
        <v>0</v>
      </c>
    </row>
    <row r="11169" spans="1:7" s="229" customFormat="1" ht="24" customHeight="1" x14ac:dyDescent="0.2">
      <c r="A11169" s="224" t="str">
        <f t="shared" si="3346"/>
        <v/>
      </c>
      <c r="B11169" s="222" t="str">
        <f t="shared" si="3349"/>
        <v/>
      </c>
      <c r="C11169" s="223"/>
      <c r="D11169" s="224" t="str">
        <f t="shared" si="3347"/>
        <v/>
      </c>
      <c r="E11169" s="225"/>
      <c r="F11169" s="226">
        <f t="shared" si="3348"/>
        <v>0</v>
      </c>
      <c r="G11169" s="286">
        <f t="shared" si="3350"/>
        <v>0</v>
      </c>
    </row>
    <row r="11170" spans="1:7" s="229" customFormat="1" ht="24" customHeight="1" x14ac:dyDescent="0.2">
      <c r="A11170" s="224" t="str">
        <f t="shared" si="3346"/>
        <v/>
      </c>
      <c r="B11170" s="222" t="str">
        <f t="shared" si="3349"/>
        <v/>
      </c>
      <c r="C11170" s="223"/>
      <c r="D11170" s="224" t="str">
        <f t="shared" si="3347"/>
        <v/>
      </c>
      <c r="E11170" s="225"/>
      <c r="F11170" s="226">
        <f t="shared" si="3348"/>
        <v>0</v>
      </c>
      <c r="G11170" s="286">
        <f t="shared" si="3350"/>
        <v>0</v>
      </c>
    </row>
    <row r="11171" spans="1:7" s="229" customFormat="1" ht="24" customHeight="1" x14ac:dyDescent="0.2">
      <c r="A11171" s="224" t="str">
        <f t="shared" si="3346"/>
        <v/>
      </c>
      <c r="B11171" s="222" t="str">
        <f t="shared" si="3349"/>
        <v/>
      </c>
      <c r="C11171" s="223"/>
      <c r="D11171" s="224" t="str">
        <f t="shared" si="3347"/>
        <v/>
      </c>
      <c r="E11171" s="225"/>
      <c r="F11171" s="226">
        <f t="shared" si="3348"/>
        <v>0</v>
      </c>
      <c r="G11171" s="286">
        <f t="shared" si="3350"/>
        <v>0</v>
      </c>
    </row>
    <row r="11172" spans="1:7" s="229" customFormat="1" ht="24" customHeight="1" x14ac:dyDescent="0.2">
      <c r="A11172" s="224" t="str">
        <f t="shared" si="3346"/>
        <v/>
      </c>
      <c r="B11172" s="222" t="str">
        <f t="shared" si="3349"/>
        <v/>
      </c>
      <c r="C11172" s="223"/>
      <c r="D11172" s="224" t="str">
        <f t="shared" si="3347"/>
        <v/>
      </c>
      <c r="E11172" s="225"/>
      <c r="F11172" s="226">
        <f t="shared" si="3348"/>
        <v>0</v>
      </c>
      <c r="G11172" s="286">
        <f t="shared" si="3350"/>
        <v>0</v>
      </c>
    </row>
    <row r="11173" spans="1:7" s="229" customFormat="1" ht="24" customHeight="1" x14ac:dyDescent="0.2">
      <c r="A11173" s="224" t="str">
        <f t="shared" si="3346"/>
        <v/>
      </c>
      <c r="B11173" s="222" t="str">
        <f t="shared" si="3349"/>
        <v/>
      </c>
      <c r="C11173" s="223"/>
      <c r="D11173" s="224" t="str">
        <f t="shared" si="3347"/>
        <v/>
      </c>
      <c r="E11173" s="225"/>
      <c r="F11173" s="226">
        <f t="shared" si="3348"/>
        <v>0</v>
      </c>
      <c r="G11173" s="286">
        <f t="shared" si="3350"/>
        <v>0</v>
      </c>
    </row>
    <row r="11174" spans="1:7" s="229" customFormat="1" ht="24" customHeight="1" x14ac:dyDescent="0.2">
      <c r="A11174" s="224" t="str">
        <f t="shared" si="3346"/>
        <v/>
      </c>
      <c r="B11174" s="222" t="str">
        <f t="shared" si="3349"/>
        <v/>
      </c>
      <c r="C11174" s="223"/>
      <c r="D11174" s="224" t="str">
        <f t="shared" si="3347"/>
        <v/>
      </c>
      <c r="E11174" s="225"/>
      <c r="F11174" s="226">
        <f t="shared" si="3348"/>
        <v>0</v>
      </c>
      <c r="G11174" s="286">
        <f t="shared" si="3350"/>
        <v>0</v>
      </c>
    </row>
    <row r="11175" spans="1:7" s="229" customFormat="1" ht="24" customHeight="1" x14ac:dyDescent="0.2">
      <c r="A11175" s="224" t="str">
        <f t="shared" si="3346"/>
        <v/>
      </c>
      <c r="B11175" s="222" t="str">
        <f t="shared" si="3349"/>
        <v/>
      </c>
      <c r="C11175" s="223"/>
      <c r="D11175" s="224" t="str">
        <f t="shared" si="3347"/>
        <v/>
      </c>
      <c r="E11175" s="225"/>
      <c r="F11175" s="227">
        <f t="shared" si="3348"/>
        <v>0</v>
      </c>
      <c r="G11175" s="286">
        <f t="shared" si="3350"/>
        <v>0</v>
      </c>
    </row>
    <row r="11176" spans="1:7" ht="24" customHeight="1" x14ac:dyDescent="0.2">
      <c r="A11176" s="287"/>
      <c r="D11176" s="97"/>
      <c r="E11176" s="98"/>
      <c r="F11176" s="273" t="s">
        <v>31</v>
      </c>
      <c r="G11176" s="288">
        <f>SUBTOTAL(9,G11162:G11175)</f>
        <v>0</v>
      </c>
    </row>
    <row r="11177" spans="1:7" ht="24" customHeight="1" x14ac:dyDescent="0.2">
      <c r="A11177" s="287"/>
      <c r="C11177" s="107" t="s">
        <v>605</v>
      </c>
      <c r="D11177" s="97"/>
      <c r="E11177" s="98"/>
      <c r="G11177" s="289"/>
    </row>
    <row r="11178" spans="1:7" s="229" customFormat="1" ht="24" customHeight="1" x14ac:dyDescent="0.2">
      <c r="A11178" s="224" t="str">
        <f t="shared" ref="A11178:A11185" si="3351">IFERROR(VLOOKUP(C11178,Tabla_Insumos,4,FALSE),"")</f>
        <v/>
      </c>
      <c r="B11178" s="222">
        <f t="shared" ref="B11178:B11185" si="3352">IFERROR(VLOOKUP(A11178,Tabla_Indices,5,FALSE),"")</f>
        <v>0</v>
      </c>
      <c r="C11178" s="223"/>
      <c r="D11178" s="224" t="str">
        <f t="shared" ref="D11178:D11185" si="3353">IFERROR(VLOOKUP(C11178,Tabla_Insumos,2,FALSE),"")</f>
        <v/>
      </c>
      <c r="E11178" s="225"/>
      <c r="F11178" s="228">
        <f t="shared" ref="F11178:F11185" si="3354">IFERROR(VLOOKUP(C11178,Tabla_Insumos,3,FALSE),0)</f>
        <v>0</v>
      </c>
      <c r="G11178" s="286">
        <f>ROUND(E11178*F11178,2)</f>
        <v>0</v>
      </c>
    </row>
    <row r="11179" spans="1:7" s="229" customFormat="1" ht="24" customHeight="1" x14ac:dyDescent="0.2">
      <c r="A11179" s="224" t="str">
        <f t="shared" si="3351"/>
        <v/>
      </c>
      <c r="B11179" s="222">
        <f t="shared" si="3352"/>
        <v>0</v>
      </c>
      <c r="C11179" s="223"/>
      <c r="D11179" s="224" t="str">
        <f t="shared" si="3353"/>
        <v/>
      </c>
      <c r="E11179" s="225"/>
      <c r="F11179" s="228">
        <f t="shared" si="3354"/>
        <v>0</v>
      </c>
      <c r="G11179" s="286">
        <f>ROUND(E11179*F11179,2)</f>
        <v>0</v>
      </c>
    </row>
    <row r="11180" spans="1:7" s="229" customFormat="1" ht="24" customHeight="1" x14ac:dyDescent="0.2">
      <c r="A11180" s="224" t="str">
        <f t="shared" si="3351"/>
        <v/>
      </c>
      <c r="B11180" s="222">
        <f t="shared" si="3352"/>
        <v>0</v>
      </c>
      <c r="C11180" s="223"/>
      <c r="D11180" s="224" t="str">
        <f t="shared" si="3353"/>
        <v/>
      </c>
      <c r="E11180" s="225"/>
      <c r="F11180" s="228">
        <f t="shared" si="3354"/>
        <v>0</v>
      </c>
      <c r="G11180" s="286">
        <f t="shared" ref="G11180:G11185" si="3355">ROUND(E11180*F11180,2)</f>
        <v>0</v>
      </c>
    </row>
    <row r="11181" spans="1:7" s="229" customFormat="1" ht="24" customHeight="1" x14ac:dyDescent="0.2">
      <c r="A11181" s="224" t="str">
        <f t="shared" si="3351"/>
        <v/>
      </c>
      <c r="B11181" s="222">
        <f t="shared" si="3352"/>
        <v>0</v>
      </c>
      <c r="C11181" s="223"/>
      <c r="D11181" s="224" t="str">
        <f t="shared" si="3353"/>
        <v/>
      </c>
      <c r="E11181" s="225"/>
      <c r="F11181" s="228">
        <f t="shared" si="3354"/>
        <v>0</v>
      </c>
      <c r="G11181" s="286">
        <f t="shared" si="3355"/>
        <v>0</v>
      </c>
    </row>
    <row r="11182" spans="1:7" s="229" customFormat="1" ht="24" customHeight="1" x14ac:dyDescent="0.2">
      <c r="A11182" s="224" t="str">
        <f t="shared" si="3351"/>
        <v/>
      </c>
      <c r="B11182" s="222">
        <f t="shared" si="3352"/>
        <v>0</v>
      </c>
      <c r="C11182" s="223"/>
      <c r="D11182" s="224" t="str">
        <f t="shared" si="3353"/>
        <v/>
      </c>
      <c r="E11182" s="225"/>
      <c r="F11182" s="226">
        <f t="shared" si="3354"/>
        <v>0</v>
      </c>
      <c r="G11182" s="286">
        <f t="shared" si="3355"/>
        <v>0</v>
      </c>
    </row>
    <row r="11183" spans="1:7" s="229" customFormat="1" ht="24" customHeight="1" x14ac:dyDescent="0.2">
      <c r="A11183" s="224" t="str">
        <f t="shared" si="3351"/>
        <v/>
      </c>
      <c r="B11183" s="222">
        <f t="shared" si="3352"/>
        <v>0</v>
      </c>
      <c r="C11183" s="223"/>
      <c r="D11183" s="224" t="str">
        <f t="shared" si="3353"/>
        <v/>
      </c>
      <c r="E11183" s="225"/>
      <c r="F11183" s="226">
        <f t="shared" si="3354"/>
        <v>0</v>
      </c>
      <c r="G11183" s="286">
        <f t="shared" si="3355"/>
        <v>0</v>
      </c>
    </row>
    <row r="11184" spans="1:7" s="229" customFormat="1" ht="24" customHeight="1" x14ac:dyDescent="0.2">
      <c r="A11184" s="224" t="str">
        <f t="shared" si="3351"/>
        <v/>
      </c>
      <c r="B11184" s="222">
        <f t="shared" si="3352"/>
        <v>0</v>
      </c>
      <c r="C11184" s="223"/>
      <c r="D11184" s="224" t="str">
        <f t="shared" si="3353"/>
        <v/>
      </c>
      <c r="E11184" s="225"/>
      <c r="F11184" s="226">
        <f t="shared" si="3354"/>
        <v>0</v>
      </c>
      <c r="G11184" s="286">
        <f t="shared" si="3355"/>
        <v>0</v>
      </c>
    </row>
    <row r="11185" spans="1:7" s="229" customFormat="1" ht="24" customHeight="1" x14ac:dyDescent="0.2">
      <c r="A11185" s="224" t="str">
        <f t="shared" si="3351"/>
        <v/>
      </c>
      <c r="B11185" s="222">
        <f t="shared" si="3352"/>
        <v>0</v>
      </c>
      <c r="C11185" s="223"/>
      <c r="D11185" s="224" t="str">
        <f t="shared" si="3353"/>
        <v/>
      </c>
      <c r="E11185" s="225"/>
      <c r="F11185" s="226">
        <f t="shared" si="3354"/>
        <v>0</v>
      </c>
      <c r="G11185" s="286">
        <f t="shared" si="3355"/>
        <v>0</v>
      </c>
    </row>
    <row r="11186" spans="1:7" ht="24" customHeight="1" x14ac:dyDescent="0.2">
      <c r="A11186" s="287"/>
      <c r="D11186" s="97"/>
      <c r="E11186" s="98"/>
      <c r="F11186" s="273" t="s">
        <v>32</v>
      </c>
      <c r="G11186" s="288">
        <f>SUBTOTAL(9,G11178:G11185)</f>
        <v>0</v>
      </c>
    </row>
    <row r="11187" spans="1:7" ht="24" customHeight="1" x14ac:dyDescent="0.2">
      <c r="A11187" s="287"/>
      <c r="C11187" s="107" t="s">
        <v>606</v>
      </c>
      <c r="D11187" s="97"/>
      <c r="E11187" s="98"/>
      <c r="G11187" s="289"/>
    </row>
    <row r="11188" spans="1:7" s="229" customFormat="1" ht="24" customHeight="1" x14ac:dyDescent="0.2">
      <c r="A11188" s="224" t="str">
        <f t="shared" ref="A11188:A11196" si="3356">IFERROR(VLOOKUP(C11188,Tabla_Insumos,4,FALSE),"")</f>
        <v/>
      </c>
      <c r="B11188" s="222" t="str">
        <f t="shared" ref="B11188:B11196" si="3357">IFERROR(VLOOKUP(C11188,Tabla_Insumos,5,FALSE),"")</f>
        <v/>
      </c>
      <c r="C11188" s="223"/>
      <c r="D11188" s="224" t="str">
        <f t="shared" ref="D11188:D11196" si="3358">IFERROR(VLOOKUP(C11188,Tabla_Insumos,2,FALSE),"")</f>
        <v/>
      </c>
      <c r="E11188" s="225"/>
      <c r="F11188" s="226">
        <f t="shared" ref="F11188:F11196" si="3359">IFERROR(VLOOKUP(C11188,Tabla_Insumos,3,FALSE),0)</f>
        <v>0</v>
      </c>
      <c r="G11188" s="286">
        <f t="shared" ref="G11188:G11196" si="3360">ROUND(E11188*F11188,2)</f>
        <v>0</v>
      </c>
    </row>
    <row r="11189" spans="1:7" s="229" customFormat="1" ht="24" customHeight="1" x14ac:dyDescent="0.2">
      <c r="A11189" s="224" t="str">
        <f t="shared" si="3356"/>
        <v/>
      </c>
      <c r="B11189" s="222" t="str">
        <f t="shared" si="3357"/>
        <v/>
      </c>
      <c r="C11189" s="223"/>
      <c r="D11189" s="224" t="str">
        <f t="shared" si="3358"/>
        <v/>
      </c>
      <c r="E11189" s="225"/>
      <c r="F11189" s="226">
        <f t="shared" si="3359"/>
        <v>0</v>
      </c>
      <c r="G11189" s="286">
        <f t="shared" si="3360"/>
        <v>0</v>
      </c>
    </row>
    <row r="11190" spans="1:7" s="229" customFormat="1" ht="24" customHeight="1" x14ac:dyDescent="0.2">
      <c r="A11190" s="224" t="str">
        <f t="shared" si="3356"/>
        <v/>
      </c>
      <c r="B11190" s="222" t="str">
        <f t="shared" si="3357"/>
        <v/>
      </c>
      <c r="C11190" s="223"/>
      <c r="D11190" s="224" t="str">
        <f t="shared" si="3358"/>
        <v/>
      </c>
      <c r="E11190" s="225"/>
      <c r="F11190" s="226">
        <f t="shared" si="3359"/>
        <v>0</v>
      </c>
      <c r="G11190" s="286">
        <f t="shared" si="3360"/>
        <v>0</v>
      </c>
    </row>
    <row r="11191" spans="1:7" s="229" customFormat="1" ht="24" customHeight="1" x14ac:dyDescent="0.2">
      <c r="A11191" s="224" t="str">
        <f t="shared" si="3356"/>
        <v/>
      </c>
      <c r="B11191" s="222" t="str">
        <f t="shared" si="3357"/>
        <v/>
      </c>
      <c r="C11191" s="223"/>
      <c r="D11191" s="224" t="str">
        <f t="shared" si="3358"/>
        <v/>
      </c>
      <c r="E11191" s="225"/>
      <c r="F11191" s="226">
        <f t="shared" si="3359"/>
        <v>0</v>
      </c>
      <c r="G11191" s="286">
        <f t="shared" si="3360"/>
        <v>0</v>
      </c>
    </row>
    <row r="11192" spans="1:7" s="229" customFormat="1" ht="24" customHeight="1" x14ac:dyDescent="0.2">
      <c r="A11192" s="224" t="str">
        <f t="shared" si="3356"/>
        <v/>
      </c>
      <c r="B11192" s="222" t="str">
        <f t="shared" si="3357"/>
        <v/>
      </c>
      <c r="C11192" s="223"/>
      <c r="D11192" s="224" t="str">
        <f t="shared" si="3358"/>
        <v/>
      </c>
      <c r="E11192" s="225"/>
      <c r="F11192" s="226">
        <f t="shared" si="3359"/>
        <v>0</v>
      </c>
      <c r="G11192" s="286">
        <f t="shared" si="3360"/>
        <v>0</v>
      </c>
    </row>
    <row r="11193" spans="1:7" s="229" customFormat="1" ht="24" customHeight="1" x14ac:dyDescent="0.2">
      <c r="A11193" s="224" t="str">
        <f t="shared" si="3356"/>
        <v/>
      </c>
      <c r="B11193" s="222" t="str">
        <f t="shared" si="3357"/>
        <v/>
      </c>
      <c r="C11193" s="223"/>
      <c r="D11193" s="224" t="str">
        <f t="shared" si="3358"/>
        <v/>
      </c>
      <c r="E11193" s="225"/>
      <c r="F11193" s="226">
        <f t="shared" si="3359"/>
        <v>0</v>
      </c>
      <c r="G11193" s="286">
        <f t="shared" si="3360"/>
        <v>0</v>
      </c>
    </row>
    <row r="11194" spans="1:7" s="229" customFormat="1" ht="24" customHeight="1" x14ac:dyDescent="0.2">
      <c r="A11194" s="224" t="str">
        <f t="shared" si="3356"/>
        <v/>
      </c>
      <c r="B11194" s="222" t="str">
        <f t="shared" si="3357"/>
        <v/>
      </c>
      <c r="C11194" s="223"/>
      <c r="D11194" s="224" t="str">
        <f t="shared" si="3358"/>
        <v/>
      </c>
      <c r="E11194" s="225"/>
      <c r="F11194" s="226">
        <f t="shared" si="3359"/>
        <v>0</v>
      </c>
      <c r="G11194" s="286">
        <f t="shared" si="3360"/>
        <v>0</v>
      </c>
    </row>
    <row r="11195" spans="1:7" s="229" customFormat="1" ht="24" customHeight="1" x14ac:dyDescent="0.2">
      <c r="A11195" s="224" t="str">
        <f t="shared" si="3356"/>
        <v/>
      </c>
      <c r="B11195" s="222" t="str">
        <f t="shared" si="3357"/>
        <v/>
      </c>
      <c r="C11195" s="223"/>
      <c r="D11195" s="224" t="str">
        <f t="shared" si="3358"/>
        <v/>
      </c>
      <c r="E11195" s="225"/>
      <c r="F11195" s="226">
        <f t="shared" si="3359"/>
        <v>0</v>
      </c>
      <c r="G11195" s="286">
        <f t="shared" si="3360"/>
        <v>0</v>
      </c>
    </row>
    <row r="11196" spans="1:7" s="229" customFormat="1" ht="24" customHeight="1" x14ac:dyDescent="0.2">
      <c r="A11196" s="224" t="str">
        <f t="shared" si="3356"/>
        <v/>
      </c>
      <c r="B11196" s="222" t="str">
        <f t="shared" si="3357"/>
        <v/>
      </c>
      <c r="C11196" s="223"/>
      <c r="D11196" s="224" t="str">
        <f t="shared" si="3358"/>
        <v/>
      </c>
      <c r="E11196" s="225"/>
      <c r="F11196" s="226">
        <f t="shared" si="3359"/>
        <v>0</v>
      </c>
      <c r="G11196" s="286">
        <f t="shared" si="3360"/>
        <v>0</v>
      </c>
    </row>
    <row r="11197" spans="1:7" ht="24" customHeight="1" x14ac:dyDescent="0.2">
      <c r="A11197" s="290"/>
      <c r="B11197" s="97"/>
      <c r="D11197" s="97"/>
      <c r="E11197" s="98"/>
      <c r="F11197" s="273" t="s">
        <v>33</v>
      </c>
      <c r="G11197" s="288">
        <f>SUBTOTAL(9,G11188:G11196)</f>
        <v>0</v>
      </c>
    </row>
    <row r="11198" spans="1:7" ht="24" customHeight="1" x14ac:dyDescent="0.2">
      <c r="A11198" s="291"/>
      <c r="B11198" s="97"/>
      <c r="D11198" s="97"/>
      <c r="E11198" s="98"/>
      <c r="G11198" s="289"/>
    </row>
    <row r="11199" spans="1:7" ht="24" customHeight="1" x14ac:dyDescent="0.2">
      <c r="A11199" s="292" t="str">
        <f>B11157</f>
        <v/>
      </c>
      <c r="B11199" s="293" t="str">
        <f>C11157</f>
        <v/>
      </c>
      <c r="C11199" s="104"/>
      <c r="D11199" s="104" t="s">
        <v>34</v>
      </c>
      <c r="E11199" s="105"/>
      <c r="F11199" s="295" t="s">
        <v>35</v>
      </c>
      <c r="G11199" s="294">
        <f>SUBTOTAL(9,G11162:G11198)</f>
        <v>0</v>
      </c>
    </row>
    <row r="11201" spans="1:123" ht="24" customHeight="1" x14ac:dyDescent="0.2">
      <c r="A11201" s="274" t="s">
        <v>37</v>
      </c>
      <c r="B11201" s="275"/>
      <c r="C11201" s="275"/>
      <c r="D11201" s="275"/>
      <c r="E11201" s="275"/>
      <c r="F11201" s="275"/>
      <c r="G11201" s="276"/>
    </row>
    <row r="11202" spans="1:123" ht="24" customHeight="1" x14ac:dyDescent="0.2">
      <c r="A11202" s="277" t="s">
        <v>602</v>
      </c>
      <c r="B11202" s="93" t="str">
        <f>Comitente</f>
        <v>DIRECCION PROVINCIAL DE ESPACIOS VERDES</v>
      </c>
      <c r="C11202" s="89"/>
      <c r="D11202" s="94"/>
      <c r="E11202" s="94"/>
      <c r="F11202" s="95"/>
      <c r="G11202" s="278"/>
    </row>
    <row r="11203" spans="1:123" ht="24" customHeight="1" x14ac:dyDescent="0.2">
      <c r="A11203" s="277" t="s">
        <v>603</v>
      </c>
      <c r="B11203" s="93">
        <f>Contratista</f>
        <v>0</v>
      </c>
      <c r="C11203" s="90"/>
      <c r="D11203" s="90"/>
      <c r="E11203" s="90"/>
      <c r="F11203" s="96"/>
      <c r="G11203" s="279"/>
    </row>
    <row r="11204" spans="1:123" ht="24" customHeight="1" x14ac:dyDescent="0.2">
      <c r="A11204" s="277" t="s">
        <v>24</v>
      </c>
      <c r="B11204" s="93" t="str">
        <f>Obra</f>
        <v>MANTENIMIENTO DEL ÁREA VERDE Y SISITEMA DE RIEGO DEL 
PARQUE BELGRANO E INFINITO POR DESCUBRIR - RENGLON 3</v>
      </c>
      <c r="C11204" s="90"/>
      <c r="D11204" s="90"/>
      <c r="E11204" s="90"/>
      <c r="F11204" s="96" t="s">
        <v>38</v>
      </c>
      <c r="G11204" s="280">
        <f>Fecha_Base</f>
        <v>44908</v>
      </c>
    </row>
    <row r="11205" spans="1:123" ht="24" customHeight="1" x14ac:dyDescent="0.2">
      <c r="A11205" s="281" t="s">
        <v>601</v>
      </c>
      <c r="B11205" s="91" t="str">
        <f>Ubicación</f>
        <v>CAPITAL</v>
      </c>
      <c r="C11205" s="91"/>
      <c r="D11205" s="97"/>
      <c r="E11205" s="98"/>
      <c r="G11205" s="282"/>
    </row>
    <row r="11206" spans="1:123" ht="24" customHeight="1" x14ac:dyDescent="0.2">
      <c r="A11206" s="281" t="s">
        <v>39</v>
      </c>
      <c r="B11206" s="100" t="str">
        <f>IFERROR(VALUE(LEFT(B11207,FIND(".",B11207)-1)),"")</f>
        <v/>
      </c>
      <c r="C11206" s="92" t="str">
        <f>IFERROR(VLOOKUP(B11206,Tabla_CyP,2,FALSE),"")</f>
        <v/>
      </c>
      <c r="E11206" s="98"/>
      <c r="G11206" s="282"/>
    </row>
    <row r="11207" spans="1:123" ht="24" customHeight="1" x14ac:dyDescent="0.2">
      <c r="A11207" s="281" t="s">
        <v>25</v>
      </c>
      <c r="B11207" s="101" t="str">
        <f>IFERROR(VLOOKUP(COUNTIF($A$1:A11207,"ANALISIS DE PRECIOS"),Tabla_NumeroItem,2,FALSE),"")</f>
        <v/>
      </c>
      <c r="C11207" s="92" t="str">
        <f>IFERROR(VLOOKUP(B11207,Tabla_CyP,2,FALSE),"")</f>
        <v/>
      </c>
      <c r="D11207" s="97"/>
      <c r="E11207" s="98"/>
      <c r="F11207" s="96" t="s">
        <v>26</v>
      </c>
      <c r="G11207" s="283" t="str">
        <f>IFERROR(VLOOKUP(B11207,Tabla_CyP,4,FALSE),"")</f>
        <v/>
      </c>
    </row>
    <row r="11208" spans="1:123" ht="24" customHeight="1" x14ac:dyDescent="0.2">
      <c r="A11208" s="281"/>
      <c r="B11208" s="91"/>
      <c r="D11208" s="97"/>
      <c r="E11208" s="98"/>
      <c r="G11208" s="282"/>
    </row>
    <row r="11209" spans="1:123" ht="24" customHeight="1" x14ac:dyDescent="0.2">
      <c r="A11209" s="331" t="s">
        <v>507</v>
      </c>
      <c r="B11209" s="332"/>
      <c r="C11209" s="333" t="s">
        <v>0</v>
      </c>
      <c r="D11209" s="333" t="s">
        <v>27</v>
      </c>
      <c r="E11209" s="335" t="s">
        <v>28</v>
      </c>
      <c r="F11209" s="337" t="s">
        <v>29</v>
      </c>
      <c r="G11209" s="337" t="s">
        <v>30</v>
      </c>
    </row>
    <row r="11210" spans="1:123" s="97" customFormat="1" ht="24" customHeight="1" x14ac:dyDescent="0.2">
      <c r="A11210" s="102" t="s">
        <v>508</v>
      </c>
      <c r="B11210" s="102" t="s">
        <v>509</v>
      </c>
      <c r="C11210" s="334"/>
      <c r="D11210" s="334"/>
      <c r="E11210" s="336"/>
      <c r="F11210" s="338"/>
      <c r="G11210" s="338"/>
      <c r="H11210" s="230"/>
      <c r="I11210" s="230"/>
      <c r="J11210" s="230"/>
      <c r="K11210" s="230"/>
      <c r="L11210" s="230"/>
      <c r="M11210" s="230"/>
      <c r="N11210" s="230"/>
      <c r="O11210" s="230"/>
      <c r="P11210" s="230"/>
      <c r="Q11210" s="230"/>
      <c r="R11210" s="230"/>
      <c r="S11210" s="230"/>
      <c r="T11210" s="230"/>
      <c r="U11210" s="230"/>
      <c r="V11210" s="230"/>
      <c r="W11210" s="230"/>
      <c r="X11210" s="230"/>
      <c r="Y11210" s="230"/>
      <c r="Z11210" s="230"/>
      <c r="AA11210" s="230"/>
      <c r="AB11210" s="230"/>
      <c r="AC11210" s="230"/>
      <c r="AD11210" s="230"/>
      <c r="AE11210" s="230"/>
      <c r="AF11210" s="230"/>
      <c r="AG11210" s="230"/>
      <c r="AH11210" s="230"/>
      <c r="AI11210" s="230"/>
      <c r="AJ11210" s="230"/>
      <c r="AK11210" s="230"/>
      <c r="AL11210" s="230"/>
      <c r="AM11210" s="230"/>
      <c r="AN11210" s="230"/>
      <c r="AO11210" s="230"/>
      <c r="AP11210" s="230"/>
      <c r="AQ11210" s="230"/>
      <c r="AR11210" s="230"/>
      <c r="AS11210" s="230"/>
      <c r="AT11210" s="230"/>
      <c r="AU11210" s="230"/>
      <c r="AV11210" s="230"/>
      <c r="AW11210" s="230"/>
      <c r="AX11210" s="230"/>
      <c r="AY11210" s="230"/>
      <c r="AZ11210" s="230"/>
      <c r="BA11210" s="230"/>
      <c r="BB11210" s="230"/>
      <c r="BC11210" s="230"/>
      <c r="BD11210" s="230"/>
      <c r="BE11210" s="230"/>
      <c r="BF11210" s="230"/>
      <c r="BG11210" s="230"/>
      <c r="BH11210" s="230"/>
      <c r="BI11210" s="230"/>
      <c r="BJ11210" s="230"/>
      <c r="BK11210" s="230"/>
      <c r="BL11210" s="230"/>
      <c r="BM11210" s="230"/>
      <c r="BN11210" s="230"/>
      <c r="BO11210" s="230"/>
      <c r="BP11210" s="230"/>
      <c r="BQ11210" s="230"/>
      <c r="BR11210" s="230"/>
      <c r="BS11210" s="230"/>
      <c r="BT11210" s="230"/>
      <c r="BU11210" s="230"/>
      <c r="BV11210" s="230"/>
      <c r="BW11210" s="230"/>
      <c r="BX11210" s="230"/>
      <c r="BY11210" s="230"/>
      <c r="BZ11210" s="230"/>
      <c r="CA11210" s="230"/>
      <c r="CB11210" s="230"/>
      <c r="CC11210" s="230"/>
      <c r="CD11210" s="230"/>
      <c r="CE11210" s="230"/>
      <c r="CF11210" s="230"/>
      <c r="CG11210" s="230"/>
      <c r="CH11210" s="230"/>
      <c r="CI11210" s="230"/>
      <c r="CJ11210" s="230"/>
      <c r="CK11210" s="230"/>
      <c r="CL11210" s="230"/>
      <c r="CM11210" s="230"/>
      <c r="CN11210" s="230"/>
      <c r="CO11210" s="230"/>
      <c r="CP11210" s="230"/>
      <c r="CQ11210" s="230"/>
      <c r="CR11210" s="230"/>
      <c r="CS11210" s="230"/>
      <c r="CT11210" s="230"/>
      <c r="CU11210" s="230"/>
      <c r="CV11210" s="230"/>
      <c r="CW11210" s="230"/>
      <c r="CX11210" s="230"/>
      <c r="CY11210" s="230"/>
      <c r="CZ11210" s="230"/>
      <c r="DA11210" s="230"/>
      <c r="DB11210" s="230"/>
      <c r="DC11210" s="230"/>
      <c r="DD11210" s="230"/>
      <c r="DE11210" s="230"/>
      <c r="DF11210" s="230"/>
      <c r="DG11210" s="230"/>
      <c r="DH11210" s="230"/>
      <c r="DI11210" s="230"/>
      <c r="DJ11210" s="230"/>
      <c r="DK11210" s="230"/>
      <c r="DL11210" s="230"/>
      <c r="DM11210" s="230"/>
      <c r="DN11210" s="230"/>
      <c r="DO11210" s="230"/>
      <c r="DP11210" s="230"/>
      <c r="DQ11210" s="230"/>
      <c r="DR11210" s="230"/>
      <c r="DS11210" s="230"/>
    </row>
    <row r="11211" spans="1:123" ht="24" customHeight="1" x14ac:dyDescent="0.2">
      <c r="A11211" s="284"/>
      <c r="B11211" s="103"/>
      <c r="C11211" s="143" t="s">
        <v>604</v>
      </c>
      <c r="D11211" s="104"/>
      <c r="E11211" s="105"/>
      <c r="F11211" s="106"/>
      <c r="G11211" s="285"/>
    </row>
    <row r="11212" spans="1:123" s="229" customFormat="1" ht="24" customHeight="1" x14ac:dyDescent="0.2">
      <c r="A11212" s="224" t="str">
        <f t="shared" ref="A11212:A11225" si="3361">IFERROR(VLOOKUP(C11212,Tabla_Insumos,4,FALSE),"")</f>
        <v/>
      </c>
      <c r="B11212" s="222" t="str">
        <f>IFERROR(VLOOKUP(C11212,Tabla_Insumos,5,FALSE),"")</f>
        <v/>
      </c>
      <c r="C11212" s="223"/>
      <c r="D11212" s="224" t="str">
        <f t="shared" ref="D11212:D11225" si="3362">IFERROR(VLOOKUP(C11212,Tabla_Insumos,2,FALSE),"")</f>
        <v/>
      </c>
      <c r="E11212" s="225"/>
      <c r="F11212" s="226">
        <f t="shared" ref="F11212:F11225" si="3363">IFERROR(VLOOKUP(C11212,Tabla_Insumos,3,FALSE),0)</f>
        <v>0</v>
      </c>
      <c r="G11212" s="286">
        <f>ROUND(E11212*F11212,2)</f>
        <v>0</v>
      </c>
    </row>
    <row r="11213" spans="1:123" s="229" customFormat="1" ht="24" customHeight="1" x14ac:dyDescent="0.2">
      <c r="A11213" s="224" t="str">
        <f t="shared" si="3361"/>
        <v/>
      </c>
      <c r="B11213" s="222" t="str">
        <f t="shared" ref="B11213:B11225" si="3364">IFERROR(VLOOKUP(C11213,Tabla_Insumos,5,FALSE),"")</f>
        <v/>
      </c>
      <c r="C11213" s="223"/>
      <c r="D11213" s="224" t="str">
        <f t="shared" si="3362"/>
        <v/>
      </c>
      <c r="E11213" s="225"/>
      <c r="F11213" s="226">
        <f t="shared" si="3363"/>
        <v>0</v>
      </c>
      <c r="G11213" s="286">
        <f t="shared" ref="G11213:G11225" si="3365">ROUND(E11213*F11213,2)</f>
        <v>0</v>
      </c>
    </row>
    <row r="11214" spans="1:123" s="229" customFormat="1" ht="24" customHeight="1" x14ac:dyDescent="0.2">
      <c r="A11214" s="224" t="str">
        <f t="shared" si="3361"/>
        <v/>
      </c>
      <c r="B11214" s="222" t="str">
        <f t="shared" si="3364"/>
        <v/>
      </c>
      <c r="C11214" s="223"/>
      <c r="D11214" s="224" t="str">
        <f t="shared" si="3362"/>
        <v/>
      </c>
      <c r="E11214" s="225"/>
      <c r="F11214" s="226">
        <f t="shared" si="3363"/>
        <v>0</v>
      </c>
      <c r="G11214" s="286">
        <f t="shared" si="3365"/>
        <v>0</v>
      </c>
    </row>
    <row r="11215" spans="1:123" s="229" customFormat="1" ht="24" customHeight="1" x14ac:dyDescent="0.2">
      <c r="A11215" s="224" t="str">
        <f t="shared" si="3361"/>
        <v/>
      </c>
      <c r="B11215" s="222" t="str">
        <f t="shared" si="3364"/>
        <v/>
      </c>
      <c r="C11215" s="223"/>
      <c r="D11215" s="224" t="str">
        <f t="shared" si="3362"/>
        <v/>
      </c>
      <c r="E11215" s="225"/>
      <c r="F11215" s="226">
        <f t="shared" si="3363"/>
        <v>0</v>
      </c>
      <c r="G11215" s="286">
        <f t="shared" si="3365"/>
        <v>0</v>
      </c>
    </row>
    <row r="11216" spans="1:123" s="229" customFormat="1" ht="24" customHeight="1" x14ac:dyDescent="0.2">
      <c r="A11216" s="224" t="str">
        <f t="shared" si="3361"/>
        <v/>
      </c>
      <c r="B11216" s="222" t="str">
        <f t="shared" si="3364"/>
        <v/>
      </c>
      <c r="C11216" s="223"/>
      <c r="D11216" s="224" t="str">
        <f t="shared" si="3362"/>
        <v/>
      </c>
      <c r="E11216" s="225"/>
      <c r="F11216" s="226">
        <f t="shared" si="3363"/>
        <v>0</v>
      </c>
      <c r="G11216" s="286">
        <f t="shared" si="3365"/>
        <v>0</v>
      </c>
    </row>
    <row r="11217" spans="1:7" s="229" customFormat="1" ht="24" customHeight="1" x14ac:dyDescent="0.2">
      <c r="A11217" s="224" t="str">
        <f t="shared" si="3361"/>
        <v/>
      </c>
      <c r="B11217" s="222" t="str">
        <f t="shared" si="3364"/>
        <v/>
      </c>
      <c r="C11217" s="223"/>
      <c r="D11217" s="224" t="str">
        <f t="shared" si="3362"/>
        <v/>
      </c>
      <c r="E11217" s="225"/>
      <c r="F11217" s="226">
        <f t="shared" si="3363"/>
        <v>0</v>
      </c>
      <c r="G11217" s="286">
        <f t="shared" si="3365"/>
        <v>0</v>
      </c>
    </row>
    <row r="11218" spans="1:7" s="229" customFormat="1" ht="24" customHeight="1" x14ac:dyDescent="0.2">
      <c r="A11218" s="224" t="str">
        <f t="shared" si="3361"/>
        <v/>
      </c>
      <c r="B11218" s="222" t="str">
        <f t="shared" si="3364"/>
        <v/>
      </c>
      <c r="C11218" s="223"/>
      <c r="D11218" s="224" t="str">
        <f t="shared" si="3362"/>
        <v/>
      </c>
      <c r="E11218" s="225"/>
      <c r="F11218" s="226">
        <f t="shared" si="3363"/>
        <v>0</v>
      </c>
      <c r="G11218" s="286">
        <f t="shared" si="3365"/>
        <v>0</v>
      </c>
    </row>
    <row r="11219" spans="1:7" s="229" customFormat="1" ht="24" customHeight="1" x14ac:dyDescent="0.2">
      <c r="A11219" s="224" t="str">
        <f t="shared" si="3361"/>
        <v/>
      </c>
      <c r="B11219" s="222" t="str">
        <f t="shared" si="3364"/>
        <v/>
      </c>
      <c r="C11219" s="223"/>
      <c r="D11219" s="224" t="str">
        <f t="shared" si="3362"/>
        <v/>
      </c>
      <c r="E11219" s="225"/>
      <c r="F11219" s="226">
        <f t="shared" si="3363"/>
        <v>0</v>
      </c>
      <c r="G11219" s="286">
        <f t="shared" si="3365"/>
        <v>0</v>
      </c>
    </row>
    <row r="11220" spans="1:7" s="229" customFormat="1" ht="24" customHeight="1" x14ac:dyDescent="0.2">
      <c r="A11220" s="224" t="str">
        <f t="shared" si="3361"/>
        <v/>
      </c>
      <c r="B11220" s="222" t="str">
        <f t="shared" si="3364"/>
        <v/>
      </c>
      <c r="C11220" s="223"/>
      <c r="D11220" s="224" t="str">
        <f t="shared" si="3362"/>
        <v/>
      </c>
      <c r="E11220" s="225"/>
      <c r="F11220" s="226">
        <f t="shared" si="3363"/>
        <v>0</v>
      </c>
      <c r="G11220" s="286">
        <f t="shared" si="3365"/>
        <v>0</v>
      </c>
    </row>
    <row r="11221" spans="1:7" s="229" customFormat="1" ht="24" customHeight="1" x14ac:dyDescent="0.2">
      <c r="A11221" s="224" t="str">
        <f t="shared" si="3361"/>
        <v/>
      </c>
      <c r="B11221" s="222" t="str">
        <f t="shared" si="3364"/>
        <v/>
      </c>
      <c r="C11221" s="223"/>
      <c r="D11221" s="224" t="str">
        <f t="shared" si="3362"/>
        <v/>
      </c>
      <c r="E11221" s="225"/>
      <c r="F11221" s="226">
        <f t="shared" si="3363"/>
        <v>0</v>
      </c>
      <c r="G11221" s="286">
        <f t="shared" si="3365"/>
        <v>0</v>
      </c>
    </row>
    <row r="11222" spans="1:7" s="229" customFormat="1" ht="24" customHeight="1" x14ac:dyDescent="0.2">
      <c r="A11222" s="224" t="str">
        <f t="shared" si="3361"/>
        <v/>
      </c>
      <c r="B11222" s="222" t="str">
        <f t="shared" si="3364"/>
        <v/>
      </c>
      <c r="C11222" s="223"/>
      <c r="D11222" s="224" t="str">
        <f t="shared" si="3362"/>
        <v/>
      </c>
      <c r="E11222" s="225"/>
      <c r="F11222" s="226">
        <f t="shared" si="3363"/>
        <v>0</v>
      </c>
      <c r="G11222" s="286">
        <f t="shared" si="3365"/>
        <v>0</v>
      </c>
    </row>
    <row r="11223" spans="1:7" s="229" customFormat="1" ht="24" customHeight="1" x14ac:dyDescent="0.2">
      <c r="A11223" s="224" t="str">
        <f t="shared" si="3361"/>
        <v/>
      </c>
      <c r="B11223" s="222" t="str">
        <f t="shared" si="3364"/>
        <v/>
      </c>
      <c r="C11223" s="223"/>
      <c r="D11223" s="224" t="str">
        <f t="shared" si="3362"/>
        <v/>
      </c>
      <c r="E11223" s="225"/>
      <c r="F11223" s="226">
        <f t="shared" si="3363"/>
        <v>0</v>
      </c>
      <c r="G11223" s="286">
        <f t="shared" si="3365"/>
        <v>0</v>
      </c>
    </row>
    <row r="11224" spans="1:7" s="229" customFormat="1" ht="24" customHeight="1" x14ac:dyDescent="0.2">
      <c r="A11224" s="224" t="str">
        <f t="shared" si="3361"/>
        <v/>
      </c>
      <c r="B11224" s="222" t="str">
        <f t="shared" si="3364"/>
        <v/>
      </c>
      <c r="C11224" s="223"/>
      <c r="D11224" s="224" t="str">
        <f t="shared" si="3362"/>
        <v/>
      </c>
      <c r="E11224" s="225"/>
      <c r="F11224" s="226">
        <f t="shared" si="3363"/>
        <v>0</v>
      </c>
      <c r="G11224" s="286">
        <f t="shared" si="3365"/>
        <v>0</v>
      </c>
    </row>
    <row r="11225" spans="1:7" s="229" customFormat="1" ht="24" customHeight="1" x14ac:dyDescent="0.2">
      <c r="A11225" s="224" t="str">
        <f t="shared" si="3361"/>
        <v/>
      </c>
      <c r="B11225" s="222" t="str">
        <f t="shared" si="3364"/>
        <v/>
      </c>
      <c r="C11225" s="223"/>
      <c r="D11225" s="224" t="str">
        <f t="shared" si="3362"/>
        <v/>
      </c>
      <c r="E11225" s="225"/>
      <c r="F11225" s="227">
        <f t="shared" si="3363"/>
        <v>0</v>
      </c>
      <c r="G11225" s="286">
        <f t="shared" si="3365"/>
        <v>0</v>
      </c>
    </row>
    <row r="11226" spans="1:7" ht="24" customHeight="1" x14ac:dyDescent="0.2">
      <c r="A11226" s="287"/>
      <c r="D11226" s="97"/>
      <c r="E11226" s="98"/>
      <c r="F11226" s="273" t="s">
        <v>31</v>
      </c>
      <c r="G11226" s="288">
        <f>SUBTOTAL(9,G11212:G11225)</f>
        <v>0</v>
      </c>
    </row>
    <row r="11227" spans="1:7" ht="24" customHeight="1" x14ac:dyDescent="0.2">
      <c r="A11227" s="287"/>
      <c r="C11227" s="107" t="s">
        <v>605</v>
      </c>
      <c r="D11227" s="97"/>
      <c r="E11227" s="98"/>
      <c r="G11227" s="289"/>
    </row>
    <row r="11228" spans="1:7" s="229" customFormat="1" ht="24" customHeight="1" x14ac:dyDescent="0.2">
      <c r="A11228" s="224" t="str">
        <f t="shared" ref="A11228:A11235" si="3366">IFERROR(VLOOKUP(C11228,Tabla_Insumos,4,FALSE),"")</f>
        <v/>
      </c>
      <c r="B11228" s="222">
        <f t="shared" ref="B11228:B11235" si="3367">IFERROR(VLOOKUP(A11228,Tabla_Indices,5,FALSE),"")</f>
        <v>0</v>
      </c>
      <c r="C11228" s="223"/>
      <c r="D11228" s="224" t="str">
        <f t="shared" ref="D11228:D11235" si="3368">IFERROR(VLOOKUP(C11228,Tabla_Insumos,2,FALSE),"")</f>
        <v/>
      </c>
      <c r="E11228" s="225"/>
      <c r="F11228" s="228">
        <f t="shared" ref="F11228:F11235" si="3369">IFERROR(VLOOKUP(C11228,Tabla_Insumos,3,FALSE),0)</f>
        <v>0</v>
      </c>
      <c r="G11228" s="286">
        <f>ROUND(E11228*F11228,2)</f>
        <v>0</v>
      </c>
    </row>
    <row r="11229" spans="1:7" s="229" customFormat="1" ht="24" customHeight="1" x14ac:dyDescent="0.2">
      <c r="A11229" s="224" t="str">
        <f t="shared" si="3366"/>
        <v/>
      </c>
      <c r="B11229" s="222">
        <f t="shared" si="3367"/>
        <v>0</v>
      </c>
      <c r="C11229" s="223"/>
      <c r="D11229" s="224" t="str">
        <f t="shared" si="3368"/>
        <v/>
      </c>
      <c r="E11229" s="225"/>
      <c r="F11229" s="228">
        <f t="shared" si="3369"/>
        <v>0</v>
      </c>
      <c r="G11229" s="286">
        <f>ROUND(E11229*F11229,2)</f>
        <v>0</v>
      </c>
    </row>
    <row r="11230" spans="1:7" s="229" customFormat="1" ht="24" customHeight="1" x14ac:dyDescent="0.2">
      <c r="A11230" s="224" t="str">
        <f t="shared" si="3366"/>
        <v/>
      </c>
      <c r="B11230" s="222">
        <f t="shared" si="3367"/>
        <v>0</v>
      </c>
      <c r="C11230" s="223"/>
      <c r="D11230" s="224" t="str">
        <f t="shared" si="3368"/>
        <v/>
      </c>
      <c r="E11230" s="225"/>
      <c r="F11230" s="228">
        <f t="shared" si="3369"/>
        <v>0</v>
      </c>
      <c r="G11230" s="286">
        <f t="shared" ref="G11230:G11235" si="3370">ROUND(E11230*F11230,2)</f>
        <v>0</v>
      </c>
    </row>
    <row r="11231" spans="1:7" s="229" customFormat="1" ht="24" customHeight="1" x14ac:dyDescent="0.2">
      <c r="A11231" s="224" t="str">
        <f t="shared" si="3366"/>
        <v/>
      </c>
      <c r="B11231" s="222">
        <f t="shared" si="3367"/>
        <v>0</v>
      </c>
      <c r="C11231" s="223"/>
      <c r="D11231" s="224" t="str">
        <f t="shared" si="3368"/>
        <v/>
      </c>
      <c r="E11231" s="225"/>
      <c r="F11231" s="228">
        <f t="shared" si="3369"/>
        <v>0</v>
      </c>
      <c r="G11231" s="286">
        <f t="shared" si="3370"/>
        <v>0</v>
      </c>
    </row>
    <row r="11232" spans="1:7" s="229" customFormat="1" ht="24" customHeight="1" x14ac:dyDescent="0.2">
      <c r="A11232" s="224" t="str">
        <f t="shared" si="3366"/>
        <v/>
      </c>
      <c r="B11232" s="222">
        <f t="shared" si="3367"/>
        <v>0</v>
      </c>
      <c r="C11232" s="223"/>
      <c r="D11232" s="224" t="str">
        <f t="shared" si="3368"/>
        <v/>
      </c>
      <c r="E11232" s="225"/>
      <c r="F11232" s="226">
        <f t="shared" si="3369"/>
        <v>0</v>
      </c>
      <c r="G11232" s="286">
        <f t="shared" si="3370"/>
        <v>0</v>
      </c>
    </row>
    <row r="11233" spans="1:7" s="229" customFormat="1" ht="24" customHeight="1" x14ac:dyDescent="0.2">
      <c r="A11233" s="224" t="str">
        <f t="shared" si="3366"/>
        <v/>
      </c>
      <c r="B11233" s="222">
        <f t="shared" si="3367"/>
        <v>0</v>
      </c>
      <c r="C11233" s="223"/>
      <c r="D11233" s="224" t="str">
        <f t="shared" si="3368"/>
        <v/>
      </c>
      <c r="E11233" s="225"/>
      <c r="F11233" s="226">
        <f t="shared" si="3369"/>
        <v>0</v>
      </c>
      <c r="G11233" s="286">
        <f t="shared" si="3370"/>
        <v>0</v>
      </c>
    </row>
    <row r="11234" spans="1:7" s="229" customFormat="1" ht="24" customHeight="1" x14ac:dyDescent="0.2">
      <c r="A11234" s="224" t="str">
        <f t="shared" si="3366"/>
        <v/>
      </c>
      <c r="B11234" s="222">
        <f t="shared" si="3367"/>
        <v>0</v>
      </c>
      <c r="C11234" s="223"/>
      <c r="D11234" s="224" t="str">
        <f t="shared" si="3368"/>
        <v/>
      </c>
      <c r="E11234" s="225"/>
      <c r="F11234" s="226">
        <f t="shared" si="3369"/>
        <v>0</v>
      </c>
      <c r="G11234" s="286">
        <f t="shared" si="3370"/>
        <v>0</v>
      </c>
    </row>
    <row r="11235" spans="1:7" s="229" customFormat="1" ht="24" customHeight="1" x14ac:dyDescent="0.2">
      <c r="A11235" s="224" t="str">
        <f t="shared" si="3366"/>
        <v/>
      </c>
      <c r="B11235" s="222">
        <f t="shared" si="3367"/>
        <v>0</v>
      </c>
      <c r="C11235" s="223"/>
      <c r="D11235" s="224" t="str">
        <f t="shared" si="3368"/>
        <v/>
      </c>
      <c r="E11235" s="225"/>
      <c r="F11235" s="226">
        <f t="shared" si="3369"/>
        <v>0</v>
      </c>
      <c r="G11235" s="286">
        <f t="shared" si="3370"/>
        <v>0</v>
      </c>
    </row>
    <row r="11236" spans="1:7" ht="24" customHeight="1" x14ac:dyDescent="0.2">
      <c r="A11236" s="287"/>
      <c r="D11236" s="97"/>
      <c r="E11236" s="98"/>
      <c r="F11236" s="273" t="s">
        <v>32</v>
      </c>
      <c r="G11236" s="288">
        <f>SUBTOTAL(9,G11228:G11235)</f>
        <v>0</v>
      </c>
    </row>
    <row r="11237" spans="1:7" ht="24" customHeight="1" x14ac:dyDescent="0.2">
      <c r="A11237" s="287"/>
      <c r="C11237" s="107" t="s">
        <v>606</v>
      </c>
      <c r="D11237" s="97"/>
      <c r="E11237" s="98"/>
      <c r="G11237" s="289"/>
    </row>
    <row r="11238" spans="1:7" s="229" customFormat="1" ht="24" customHeight="1" x14ac:dyDescent="0.2">
      <c r="A11238" s="224" t="str">
        <f t="shared" ref="A11238:A11246" si="3371">IFERROR(VLOOKUP(C11238,Tabla_Insumos,4,FALSE),"")</f>
        <v/>
      </c>
      <c r="B11238" s="222" t="str">
        <f t="shared" ref="B11238:B11246" si="3372">IFERROR(VLOOKUP(C11238,Tabla_Insumos,5,FALSE),"")</f>
        <v/>
      </c>
      <c r="C11238" s="223"/>
      <c r="D11238" s="224" t="str">
        <f t="shared" ref="D11238:D11246" si="3373">IFERROR(VLOOKUP(C11238,Tabla_Insumos,2,FALSE),"")</f>
        <v/>
      </c>
      <c r="E11238" s="225"/>
      <c r="F11238" s="226">
        <f t="shared" ref="F11238:F11246" si="3374">IFERROR(VLOOKUP(C11238,Tabla_Insumos,3,FALSE),0)</f>
        <v>0</v>
      </c>
      <c r="G11238" s="286">
        <f t="shared" ref="G11238:G11246" si="3375">ROUND(E11238*F11238,2)</f>
        <v>0</v>
      </c>
    </row>
    <row r="11239" spans="1:7" s="229" customFormat="1" ht="24" customHeight="1" x14ac:dyDescent="0.2">
      <c r="A11239" s="224" t="str">
        <f t="shared" si="3371"/>
        <v/>
      </c>
      <c r="B11239" s="222" t="str">
        <f t="shared" si="3372"/>
        <v/>
      </c>
      <c r="C11239" s="223"/>
      <c r="D11239" s="224" t="str">
        <f t="shared" si="3373"/>
        <v/>
      </c>
      <c r="E11239" s="225"/>
      <c r="F11239" s="226">
        <f t="shared" si="3374"/>
        <v>0</v>
      </c>
      <c r="G11239" s="286">
        <f t="shared" si="3375"/>
        <v>0</v>
      </c>
    </row>
    <row r="11240" spans="1:7" s="229" customFormat="1" ht="24" customHeight="1" x14ac:dyDescent="0.2">
      <c r="A11240" s="224" t="str">
        <f t="shared" si="3371"/>
        <v/>
      </c>
      <c r="B11240" s="222" t="str">
        <f t="shared" si="3372"/>
        <v/>
      </c>
      <c r="C11240" s="223"/>
      <c r="D11240" s="224" t="str">
        <f t="shared" si="3373"/>
        <v/>
      </c>
      <c r="E11240" s="225"/>
      <c r="F11240" s="226">
        <f t="shared" si="3374"/>
        <v>0</v>
      </c>
      <c r="G11240" s="286">
        <f t="shared" si="3375"/>
        <v>0</v>
      </c>
    </row>
    <row r="11241" spans="1:7" s="229" customFormat="1" ht="24" customHeight="1" x14ac:dyDescent="0.2">
      <c r="A11241" s="224" t="str">
        <f t="shared" si="3371"/>
        <v/>
      </c>
      <c r="B11241" s="222" t="str">
        <f t="shared" si="3372"/>
        <v/>
      </c>
      <c r="C11241" s="223"/>
      <c r="D11241" s="224" t="str">
        <f t="shared" si="3373"/>
        <v/>
      </c>
      <c r="E11241" s="225"/>
      <c r="F11241" s="226">
        <f t="shared" si="3374"/>
        <v>0</v>
      </c>
      <c r="G11241" s="286">
        <f t="shared" si="3375"/>
        <v>0</v>
      </c>
    </row>
    <row r="11242" spans="1:7" s="229" customFormat="1" ht="24" customHeight="1" x14ac:dyDescent="0.2">
      <c r="A11242" s="224" t="str">
        <f t="shared" si="3371"/>
        <v/>
      </c>
      <c r="B11242" s="222" t="str">
        <f t="shared" si="3372"/>
        <v/>
      </c>
      <c r="C11242" s="223"/>
      <c r="D11242" s="224" t="str">
        <f t="shared" si="3373"/>
        <v/>
      </c>
      <c r="E11242" s="225"/>
      <c r="F11242" s="226">
        <f t="shared" si="3374"/>
        <v>0</v>
      </c>
      <c r="G11242" s="286">
        <f t="shared" si="3375"/>
        <v>0</v>
      </c>
    </row>
    <row r="11243" spans="1:7" s="229" customFormat="1" ht="24" customHeight="1" x14ac:dyDescent="0.2">
      <c r="A11243" s="224" t="str">
        <f t="shared" si="3371"/>
        <v/>
      </c>
      <c r="B11243" s="222" t="str">
        <f t="shared" si="3372"/>
        <v/>
      </c>
      <c r="C11243" s="223"/>
      <c r="D11243" s="224" t="str">
        <f t="shared" si="3373"/>
        <v/>
      </c>
      <c r="E11243" s="225"/>
      <c r="F11243" s="226">
        <f t="shared" si="3374"/>
        <v>0</v>
      </c>
      <c r="G11243" s="286">
        <f t="shared" si="3375"/>
        <v>0</v>
      </c>
    </row>
    <row r="11244" spans="1:7" s="229" customFormat="1" ht="24" customHeight="1" x14ac:dyDescent="0.2">
      <c r="A11244" s="224" t="str">
        <f t="shared" si="3371"/>
        <v/>
      </c>
      <c r="B11244" s="222" t="str">
        <f t="shared" si="3372"/>
        <v/>
      </c>
      <c r="C11244" s="223"/>
      <c r="D11244" s="224" t="str">
        <f t="shared" si="3373"/>
        <v/>
      </c>
      <c r="E11244" s="225"/>
      <c r="F11244" s="226">
        <f t="shared" si="3374"/>
        <v>0</v>
      </c>
      <c r="G11244" s="286">
        <f t="shared" si="3375"/>
        <v>0</v>
      </c>
    </row>
    <row r="11245" spans="1:7" s="229" customFormat="1" ht="24" customHeight="1" x14ac:dyDescent="0.2">
      <c r="A11245" s="224" t="str">
        <f t="shared" si="3371"/>
        <v/>
      </c>
      <c r="B11245" s="222" t="str">
        <f t="shared" si="3372"/>
        <v/>
      </c>
      <c r="C11245" s="223"/>
      <c r="D11245" s="224" t="str">
        <f t="shared" si="3373"/>
        <v/>
      </c>
      <c r="E11245" s="225"/>
      <c r="F11245" s="226">
        <f t="shared" si="3374"/>
        <v>0</v>
      </c>
      <c r="G11245" s="286">
        <f t="shared" si="3375"/>
        <v>0</v>
      </c>
    </row>
    <row r="11246" spans="1:7" s="229" customFormat="1" ht="24" customHeight="1" x14ac:dyDescent="0.2">
      <c r="A11246" s="224" t="str">
        <f t="shared" si="3371"/>
        <v/>
      </c>
      <c r="B11246" s="222" t="str">
        <f t="shared" si="3372"/>
        <v/>
      </c>
      <c r="C11246" s="223"/>
      <c r="D11246" s="224" t="str">
        <f t="shared" si="3373"/>
        <v/>
      </c>
      <c r="E11246" s="225"/>
      <c r="F11246" s="226">
        <f t="shared" si="3374"/>
        <v>0</v>
      </c>
      <c r="G11246" s="286">
        <f t="shared" si="3375"/>
        <v>0</v>
      </c>
    </row>
    <row r="11247" spans="1:7" ht="24" customHeight="1" x14ac:dyDescent="0.2">
      <c r="A11247" s="290"/>
      <c r="B11247" s="97"/>
      <c r="D11247" s="97"/>
      <c r="E11247" s="98"/>
      <c r="F11247" s="273" t="s">
        <v>33</v>
      </c>
      <c r="G11247" s="288">
        <f>SUBTOTAL(9,G11238:G11246)</f>
        <v>0</v>
      </c>
    </row>
    <row r="11248" spans="1:7" ht="24" customHeight="1" x14ac:dyDescent="0.2">
      <c r="A11248" s="291"/>
      <c r="B11248" s="97"/>
      <c r="D11248" s="97"/>
      <c r="E11248" s="98"/>
      <c r="G11248" s="289"/>
    </row>
    <row r="11249" spans="1:123" ht="24" customHeight="1" x14ac:dyDescent="0.2">
      <c r="A11249" s="292" t="str">
        <f>B11207</f>
        <v/>
      </c>
      <c r="B11249" s="293" t="str">
        <f>C11207</f>
        <v/>
      </c>
      <c r="C11249" s="104"/>
      <c r="D11249" s="104" t="s">
        <v>34</v>
      </c>
      <c r="E11249" s="105"/>
      <c r="F11249" s="295" t="s">
        <v>35</v>
      </c>
      <c r="G11249" s="294">
        <f>SUBTOTAL(9,G11212:G11248)</f>
        <v>0</v>
      </c>
    </row>
    <row r="11251" spans="1:123" ht="24" customHeight="1" x14ac:dyDescent="0.2">
      <c r="A11251" s="274" t="s">
        <v>37</v>
      </c>
      <c r="B11251" s="275"/>
      <c r="C11251" s="275"/>
      <c r="D11251" s="275"/>
      <c r="E11251" s="275"/>
      <c r="F11251" s="275"/>
      <c r="G11251" s="276"/>
    </row>
    <row r="11252" spans="1:123" ht="24" customHeight="1" x14ac:dyDescent="0.2">
      <c r="A11252" s="277" t="s">
        <v>602</v>
      </c>
      <c r="B11252" s="93" t="str">
        <f>Comitente</f>
        <v>DIRECCION PROVINCIAL DE ESPACIOS VERDES</v>
      </c>
      <c r="C11252" s="89"/>
      <c r="D11252" s="94"/>
      <c r="E11252" s="94"/>
      <c r="F11252" s="95"/>
      <c r="G11252" s="278"/>
    </row>
    <row r="11253" spans="1:123" ht="24" customHeight="1" x14ac:dyDescent="0.2">
      <c r="A11253" s="277" t="s">
        <v>603</v>
      </c>
      <c r="B11253" s="93">
        <f>Contratista</f>
        <v>0</v>
      </c>
      <c r="C11253" s="90"/>
      <c r="D11253" s="90"/>
      <c r="E11253" s="90"/>
      <c r="F11253" s="96"/>
      <c r="G11253" s="279"/>
    </row>
    <row r="11254" spans="1:123" ht="24" customHeight="1" x14ac:dyDescent="0.2">
      <c r="A11254" s="277" t="s">
        <v>24</v>
      </c>
      <c r="B11254" s="93" t="str">
        <f>Obra</f>
        <v>MANTENIMIENTO DEL ÁREA VERDE Y SISITEMA DE RIEGO DEL 
PARQUE BELGRANO E INFINITO POR DESCUBRIR - RENGLON 3</v>
      </c>
      <c r="C11254" s="90"/>
      <c r="D11254" s="90"/>
      <c r="E11254" s="90"/>
      <c r="F11254" s="96" t="s">
        <v>38</v>
      </c>
      <c r="G11254" s="280">
        <f>Fecha_Base</f>
        <v>44908</v>
      </c>
    </row>
    <row r="11255" spans="1:123" ht="24" customHeight="1" x14ac:dyDescent="0.2">
      <c r="A11255" s="281" t="s">
        <v>601</v>
      </c>
      <c r="B11255" s="91" t="str">
        <f>Ubicación</f>
        <v>CAPITAL</v>
      </c>
      <c r="C11255" s="91"/>
      <c r="D11255" s="97"/>
      <c r="E11255" s="98"/>
      <c r="G11255" s="282"/>
    </row>
    <row r="11256" spans="1:123" ht="24" customHeight="1" x14ac:dyDescent="0.2">
      <c r="A11256" s="281" t="s">
        <v>39</v>
      </c>
      <c r="B11256" s="100" t="str">
        <f>IFERROR(VALUE(LEFT(B11257,FIND(".",B11257)-1)),"")</f>
        <v/>
      </c>
      <c r="C11256" s="92" t="str">
        <f>IFERROR(VLOOKUP(B11256,Tabla_CyP,2,FALSE),"")</f>
        <v/>
      </c>
      <c r="E11256" s="98"/>
      <c r="G11256" s="282"/>
    </row>
    <row r="11257" spans="1:123" ht="24" customHeight="1" x14ac:dyDescent="0.2">
      <c r="A11257" s="281" t="s">
        <v>25</v>
      </c>
      <c r="B11257" s="101" t="str">
        <f>IFERROR(VLOOKUP(COUNTIF($A$1:A11257,"ANALISIS DE PRECIOS"),Tabla_NumeroItem,2,FALSE),"")</f>
        <v/>
      </c>
      <c r="C11257" s="92" t="str">
        <f>IFERROR(VLOOKUP(B11257,Tabla_CyP,2,FALSE),"")</f>
        <v/>
      </c>
      <c r="D11257" s="97"/>
      <c r="E11257" s="98"/>
      <c r="F11257" s="96" t="s">
        <v>26</v>
      </c>
      <c r="G11257" s="283" t="str">
        <f>IFERROR(VLOOKUP(B11257,Tabla_CyP,4,FALSE),"")</f>
        <v/>
      </c>
    </row>
    <row r="11258" spans="1:123" ht="24" customHeight="1" x14ac:dyDescent="0.2">
      <c r="A11258" s="281"/>
      <c r="B11258" s="91"/>
      <c r="D11258" s="97"/>
      <c r="E11258" s="98"/>
      <c r="G11258" s="282"/>
    </row>
    <row r="11259" spans="1:123" ht="24" customHeight="1" x14ac:dyDescent="0.2">
      <c r="A11259" s="331" t="s">
        <v>507</v>
      </c>
      <c r="B11259" s="332"/>
      <c r="C11259" s="333" t="s">
        <v>0</v>
      </c>
      <c r="D11259" s="333" t="s">
        <v>27</v>
      </c>
      <c r="E11259" s="335" t="s">
        <v>28</v>
      </c>
      <c r="F11259" s="337" t="s">
        <v>29</v>
      </c>
      <c r="G11259" s="337" t="s">
        <v>30</v>
      </c>
    </row>
    <row r="11260" spans="1:123" s="97" customFormat="1" ht="24" customHeight="1" x14ac:dyDescent="0.2">
      <c r="A11260" s="102" t="s">
        <v>508</v>
      </c>
      <c r="B11260" s="102" t="s">
        <v>509</v>
      </c>
      <c r="C11260" s="334"/>
      <c r="D11260" s="334"/>
      <c r="E11260" s="336"/>
      <c r="F11260" s="338"/>
      <c r="G11260" s="338"/>
      <c r="H11260" s="230"/>
      <c r="I11260" s="230"/>
      <c r="J11260" s="230"/>
      <c r="K11260" s="230"/>
      <c r="L11260" s="230"/>
      <c r="M11260" s="230"/>
      <c r="N11260" s="230"/>
      <c r="O11260" s="230"/>
      <c r="P11260" s="230"/>
      <c r="Q11260" s="230"/>
      <c r="R11260" s="230"/>
      <c r="S11260" s="230"/>
      <c r="T11260" s="230"/>
      <c r="U11260" s="230"/>
      <c r="V11260" s="230"/>
      <c r="W11260" s="230"/>
      <c r="X11260" s="230"/>
      <c r="Y11260" s="230"/>
      <c r="Z11260" s="230"/>
      <c r="AA11260" s="230"/>
      <c r="AB11260" s="230"/>
      <c r="AC11260" s="230"/>
      <c r="AD11260" s="230"/>
      <c r="AE11260" s="230"/>
      <c r="AF11260" s="230"/>
      <c r="AG11260" s="230"/>
      <c r="AH11260" s="230"/>
      <c r="AI11260" s="230"/>
      <c r="AJ11260" s="230"/>
      <c r="AK11260" s="230"/>
      <c r="AL11260" s="230"/>
      <c r="AM11260" s="230"/>
      <c r="AN11260" s="230"/>
      <c r="AO11260" s="230"/>
      <c r="AP11260" s="230"/>
      <c r="AQ11260" s="230"/>
      <c r="AR11260" s="230"/>
      <c r="AS11260" s="230"/>
      <c r="AT11260" s="230"/>
      <c r="AU11260" s="230"/>
      <c r="AV11260" s="230"/>
      <c r="AW11260" s="230"/>
      <c r="AX11260" s="230"/>
      <c r="AY11260" s="230"/>
      <c r="AZ11260" s="230"/>
      <c r="BA11260" s="230"/>
      <c r="BB11260" s="230"/>
      <c r="BC11260" s="230"/>
      <c r="BD11260" s="230"/>
      <c r="BE11260" s="230"/>
      <c r="BF11260" s="230"/>
      <c r="BG11260" s="230"/>
      <c r="BH11260" s="230"/>
      <c r="BI11260" s="230"/>
      <c r="BJ11260" s="230"/>
      <c r="BK11260" s="230"/>
      <c r="BL11260" s="230"/>
      <c r="BM11260" s="230"/>
      <c r="BN11260" s="230"/>
      <c r="BO11260" s="230"/>
      <c r="BP11260" s="230"/>
      <c r="BQ11260" s="230"/>
      <c r="BR11260" s="230"/>
      <c r="BS11260" s="230"/>
      <c r="BT11260" s="230"/>
      <c r="BU11260" s="230"/>
      <c r="BV11260" s="230"/>
      <c r="BW11260" s="230"/>
      <c r="BX11260" s="230"/>
      <c r="BY11260" s="230"/>
      <c r="BZ11260" s="230"/>
      <c r="CA11260" s="230"/>
      <c r="CB11260" s="230"/>
      <c r="CC11260" s="230"/>
      <c r="CD11260" s="230"/>
      <c r="CE11260" s="230"/>
      <c r="CF11260" s="230"/>
      <c r="CG11260" s="230"/>
      <c r="CH11260" s="230"/>
      <c r="CI11260" s="230"/>
      <c r="CJ11260" s="230"/>
      <c r="CK11260" s="230"/>
      <c r="CL11260" s="230"/>
      <c r="CM11260" s="230"/>
      <c r="CN11260" s="230"/>
      <c r="CO11260" s="230"/>
      <c r="CP11260" s="230"/>
      <c r="CQ11260" s="230"/>
      <c r="CR11260" s="230"/>
      <c r="CS11260" s="230"/>
      <c r="CT11260" s="230"/>
      <c r="CU11260" s="230"/>
      <c r="CV11260" s="230"/>
      <c r="CW11260" s="230"/>
      <c r="CX11260" s="230"/>
      <c r="CY11260" s="230"/>
      <c r="CZ11260" s="230"/>
      <c r="DA11260" s="230"/>
      <c r="DB11260" s="230"/>
      <c r="DC11260" s="230"/>
      <c r="DD11260" s="230"/>
      <c r="DE11260" s="230"/>
      <c r="DF11260" s="230"/>
      <c r="DG11260" s="230"/>
      <c r="DH11260" s="230"/>
      <c r="DI11260" s="230"/>
      <c r="DJ11260" s="230"/>
      <c r="DK11260" s="230"/>
      <c r="DL11260" s="230"/>
      <c r="DM11260" s="230"/>
      <c r="DN11260" s="230"/>
      <c r="DO11260" s="230"/>
      <c r="DP11260" s="230"/>
      <c r="DQ11260" s="230"/>
      <c r="DR11260" s="230"/>
      <c r="DS11260" s="230"/>
    </row>
    <row r="11261" spans="1:123" ht="24" customHeight="1" x14ac:dyDescent="0.2">
      <c r="A11261" s="284"/>
      <c r="B11261" s="103"/>
      <c r="C11261" s="143" t="s">
        <v>604</v>
      </c>
      <c r="D11261" s="104"/>
      <c r="E11261" s="105"/>
      <c r="F11261" s="106"/>
      <c r="G11261" s="285"/>
    </row>
    <row r="11262" spans="1:123" s="229" customFormat="1" ht="24" customHeight="1" x14ac:dyDescent="0.2">
      <c r="A11262" s="224" t="str">
        <f t="shared" ref="A11262:A11275" si="3376">IFERROR(VLOOKUP(C11262,Tabla_Insumos,4,FALSE),"")</f>
        <v/>
      </c>
      <c r="B11262" s="222" t="str">
        <f>IFERROR(VLOOKUP(C11262,Tabla_Insumos,5,FALSE),"")</f>
        <v/>
      </c>
      <c r="C11262" s="223"/>
      <c r="D11262" s="224" t="str">
        <f t="shared" ref="D11262:D11275" si="3377">IFERROR(VLOOKUP(C11262,Tabla_Insumos,2,FALSE),"")</f>
        <v/>
      </c>
      <c r="E11262" s="225"/>
      <c r="F11262" s="226">
        <f t="shared" ref="F11262:F11275" si="3378">IFERROR(VLOOKUP(C11262,Tabla_Insumos,3,FALSE),0)</f>
        <v>0</v>
      </c>
      <c r="G11262" s="286">
        <f>ROUND(E11262*F11262,2)</f>
        <v>0</v>
      </c>
    </row>
    <row r="11263" spans="1:123" s="229" customFormat="1" ht="24" customHeight="1" x14ac:dyDescent="0.2">
      <c r="A11263" s="224" t="str">
        <f t="shared" si="3376"/>
        <v/>
      </c>
      <c r="B11263" s="222" t="str">
        <f t="shared" ref="B11263:B11275" si="3379">IFERROR(VLOOKUP(C11263,Tabla_Insumos,5,FALSE),"")</f>
        <v/>
      </c>
      <c r="C11263" s="223"/>
      <c r="D11263" s="224" t="str">
        <f t="shared" si="3377"/>
        <v/>
      </c>
      <c r="E11263" s="225"/>
      <c r="F11263" s="226">
        <f t="shared" si="3378"/>
        <v>0</v>
      </c>
      <c r="G11263" s="286">
        <f t="shared" ref="G11263:G11275" si="3380">ROUND(E11263*F11263,2)</f>
        <v>0</v>
      </c>
    </row>
    <row r="11264" spans="1:123" s="229" customFormat="1" ht="24" customHeight="1" x14ac:dyDescent="0.2">
      <c r="A11264" s="224" t="str">
        <f t="shared" si="3376"/>
        <v/>
      </c>
      <c r="B11264" s="222" t="str">
        <f t="shared" si="3379"/>
        <v/>
      </c>
      <c r="C11264" s="223"/>
      <c r="D11264" s="224" t="str">
        <f t="shared" si="3377"/>
        <v/>
      </c>
      <c r="E11264" s="225"/>
      <c r="F11264" s="226">
        <f t="shared" si="3378"/>
        <v>0</v>
      </c>
      <c r="G11264" s="286">
        <f t="shared" si="3380"/>
        <v>0</v>
      </c>
    </row>
    <row r="11265" spans="1:7" s="229" customFormat="1" ht="24" customHeight="1" x14ac:dyDescent="0.2">
      <c r="A11265" s="224" t="str">
        <f t="shared" si="3376"/>
        <v/>
      </c>
      <c r="B11265" s="222" t="str">
        <f t="shared" si="3379"/>
        <v/>
      </c>
      <c r="C11265" s="223"/>
      <c r="D11265" s="224" t="str">
        <f t="shared" si="3377"/>
        <v/>
      </c>
      <c r="E11265" s="225"/>
      <c r="F11265" s="226">
        <f t="shared" si="3378"/>
        <v>0</v>
      </c>
      <c r="G11265" s="286">
        <f t="shared" si="3380"/>
        <v>0</v>
      </c>
    </row>
    <row r="11266" spans="1:7" s="229" customFormat="1" ht="24" customHeight="1" x14ac:dyDescent="0.2">
      <c r="A11266" s="224" t="str">
        <f t="shared" si="3376"/>
        <v/>
      </c>
      <c r="B11266" s="222" t="str">
        <f t="shared" si="3379"/>
        <v/>
      </c>
      <c r="C11266" s="223"/>
      <c r="D11266" s="224" t="str">
        <f t="shared" si="3377"/>
        <v/>
      </c>
      <c r="E11266" s="225"/>
      <c r="F11266" s="226">
        <f t="shared" si="3378"/>
        <v>0</v>
      </c>
      <c r="G11266" s="286">
        <f t="shared" si="3380"/>
        <v>0</v>
      </c>
    </row>
    <row r="11267" spans="1:7" s="229" customFormat="1" ht="24" customHeight="1" x14ac:dyDescent="0.2">
      <c r="A11267" s="224" t="str">
        <f t="shared" si="3376"/>
        <v/>
      </c>
      <c r="B11267" s="222" t="str">
        <f t="shared" si="3379"/>
        <v/>
      </c>
      <c r="C11267" s="223"/>
      <c r="D11267" s="224" t="str">
        <f t="shared" si="3377"/>
        <v/>
      </c>
      <c r="E11267" s="225"/>
      <c r="F11267" s="226">
        <f t="shared" si="3378"/>
        <v>0</v>
      </c>
      <c r="G11267" s="286">
        <f t="shared" si="3380"/>
        <v>0</v>
      </c>
    </row>
    <row r="11268" spans="1:7" s="229" customFormat="1" ht="24" customHeight="1" x14ac:dyDescent="0.2">
      <c r="A11268" s="224" t="str">
        <f t="shared" si="3376"/>
        <v/>
      </c>
      <c r="B11268" s="222" t="str">
        <f t="shared" si="3379"/>
        <v/>
      </c>
      <c r="C11268" s="223"/>
      <c r="D11268" s="224" t="str">
        <f t="shared" si="3377"/>
        <v/>
      </c>
      <c r="E11268" s="225"/>
      <c r="F11268" s="226">
        <f t="shared" si="3378"/>
        <v>0</v>
      </c>
      <c r="G11268" s="286">
        <f t="shared" si="3380"/>
        <v>0</v>
      </c>
    </row>
    <row r="11269" spans="1:7" s="229" customFormat="1" ht="24" customHeight="1" x14ac:dyDescent="0.2">
      <c r="A11269" s="224" t="str">
        <f t="shared" si="3376"/>
        <v/>
      </c>
      <c r="B11269" s="222" t="str">
        <f t="shared" si="3379"/>
        <v/>
      </c>
      <c r="C11269" s="223"/>
      <c r="D11269" s="224" t="str">
        <f t="shared" si="3377"/>
        <v/>
      </c>
      <c r="E11269" s="225"/>
      <c r="F11269" s="226">
        <f t="shared" si="3378"/>
        <v>0</v>
      </c>
      <c r="G11269" s="286">
        <f t="shared" si="3380"/>
        <v>0</v>
      </c>
    </row>
    <row r="11270" spans="1:7" s="229" customFormat="1" ht="24" customHeight="1" x14ac:dyDescent="0.2">
      <c r="A11270" s="224" t="str">
        <f t="shared" si="3376"/>
        <v/>
      </c>
      <c r="B11270" s="222" t="str">
        <f t="shared" si="3379"/>
        <v/>
      </c>
      <c r="C11270" s="223"/>
      <c r="D11270" s="224" t="str">
        <f t="shared" si="3377"/>
        <v/>
      </c>
      <c r="E11270" s="225"/>
      <c r="F11270" s="226">
        <f t="shared" si="3378"/>
        <v>0</v>
      </c>
      <c r="G11270" s="286">
        <f t="shared" si="3380"/>
        <v>0</v>
      </c>
    </row>
    <row r="11271" spans="1:7" s="229" customFormat="1" ht="24" customHeight="1" x14ac:dyDescent="0.2">
      <c r="A11271" s="224" t="str">
        <f t="shared" si="3376"/>
        <v/>
      </c>
      <c r="B11271" s="222" t="str">
        <f t="shared" si="3379"/>
        <v/>
      </c>
      <c r="C11271" s="223"/>
      <c r="D11271" s="224" t="str">
        <f t="shared" si="3377"/>
        <v/>
      </c>
      <c r="E11271" s="225"/>
      <c r="F11271" s="226">
        <f t="shared" si="3378"/>
        <v>0</v>
      </c>
      <c r="G11271" s="286">
        <f t="shared" si="3380"/>
        <v>0</v>
      </c>
    </row>
    <row r="11272" spans="1:7" s="229" customFormat="1" ht="24" customHeight="1" x14ac:dyDescent="0.2">
      <c r="A11272" s="224" t="str">
        <f t="shared" si="3376"/>
        <v/>
      </c>
      <c r="B11272" s="222" t="str">
        <f t="shared" si="3379"/>
        <v/>
      </c>
      <c r="C11272" s="223"/>
      <c r="D11272" s="224" t="str">
        <f t="shared" si="3377"/>
        <v/>
      </c>
      <c r="E11272" s="225"/>
      <c r="F11272" s="226">
        <f t="shared" si="3378"/>
        <v>0</v>
      </c>
      <c r="G11272" s="286">
        <f t="shared" si="3380"/>
        <v>0</v>
      </c>
    </row>
    <row r="11273" spans="1:7" s="229" customFormat="1" ht="24" customHeight="1" x14ac:dyDescent="0.2">
      <c r="A11273" s="224" t="str">
        <f t="shared" si="3376"/>
        <v/>
      </c>
      <c r="B11273" s="222" t="str">
        <f t="shared" si="3379"/>
        <v/>
      </c>
      <c r="C11273" s="223"/>
      <c r="D11273" s="224" t="str">
        <f t="shared" si="3377"/>
        <v/>
      </c>
      <c r="E11273" s="225"/>
      <c r="F11273" s="226">
        <f t="shared" si="3378"/>
        <v>0</v>
      </c>
      <c r="G11273" s="286">
        <f t="shared" si="3380"/>
        <v>0</v>
      </c>
    </row>
    <row r="11274" spans="1:7" s="229" customFormat="1" ht="24" customHeight="1" x14ac:dyDescent="0.2">
      <c r="A11274" s="224" t="str">
        <f t="shared" si="3376"/>
        <v/>
      </c>
      <c r="B11274" s="222" t="str">
        <f t="shared" si="3379"/>
        <v/>
      </c>
      <c r="C11274" s="223"/>
      <c r="D11274" s="224" t="str">
        <f t="shared" si="3377"/>
        <v/>
      </c>
      <c r="E11274" s="225"/>
      <c r="F11274" s="226">
        <f t="shared" si="3378"/>
        <v>0</v>
      </c>
      <c r="G11274" s="286">
        <f t="shared" si="3380"/>
        <v>0</v>
      </c>
    </row>
    <row r="11275" spans="1:7" s="229" customFormat="1" ht="24" customHeight="1" x14ac:dyDescent="0.2">
      <c r="A11275" s="224" t="str">
        <f t="shared" si="3376"/>
        <v/>
      </c>
      <c r="B11275" s="222" t="str">
        <f t="shared" si="3379"/>
        <v/>
      </c>
      <c r="C11275" s="223"/>
      <c r="D11275" s="224" t="str">
        <f t="shared" si="3377"/>
        <v/>
      </c>
      <c r="E11275" s="225"/>
      <c r="F11275" s="227">
        <f t="shared" si="3378"/>
        <v>0</v>
      </c>
      <c r="G11275" s="286">
        <f t="shared" si="3380"/>
        <v>0</v>
      </c>
    </row>
    <row r="11276" spans="1:7" ht="24" customHeight="1" x14ac:dyDescent="0.2">
      <c r="A11276" s="287"/>
      <c r="D11276" s="97"/>
      <c r="E11276" s="98"/>
      <c r="F11276" s="273" t="s">
        <v>31</v>
      </c>
      <c r="G11276" s="288">
        <f>SUBTOTAL(9,G11262:G11275)</f>
        <v>0</v>
      </c>
    </row>
    <row r="11277" spans="1:7" ht="24" customHeight="1" x14ac:dyDescent="0.2">
      <c r="A11277" s="287"/>
      <c r="C11277" s="107" t="s">
        <v>605</v>
      </c>
      <c r="D11277" s="97"/>
      <c r="E11277" s="98"/>
      <c r="G11277" s="289"/>
    </row>
    <row r="11278" spans="1:7" s="229" customFormat="1" ht="24" customHeight="1" x14ac:dyDescent="0.2">
      <c r="A11278" s="224" t="str">
        <f t="shared" ref="A11278:A11285" si="3381">IFERROR(VLOOKUP(C11278,Tabla_Insumos,4,FALSE),"")</f>
        <v/>
      </c>
      <c r="B11278" s="222">
        <f t="shared" ref="B11278:B11285" si="3382">IFERROR(VLOOKUP(A11278,Tabla_Indices,5,FALSE),"")</f>
        <v>0</v>
      </c>
      <c r="C11278" s="223"/>
      <c r="D11278" s="224" t="str">
        <f t="shared" ref="D11278:D11285" si="3383">IFERROR(VLOOKUP(C11278,Tabla_Insumos,2,FALSE),"")</f>
        <v/>
      </c>
      <c r="E11278" s="225"/>
      <c r="F11278" s="228">
        <f t="shared" ref="F11278:F11285" si="3384">IFERROR(VLOOKUP(C11278,Tabla_Insumos,3,FALSE),0)</f>
        <v>0</v>
      </c>
      <c r="G11278" s="286">
        <f>ROUND(E11278*F11278,2)</f>
        <v>0</v>
      </c>
    </row>
    <row r="11279" spans="1:7" s="229" customFormat="1" ht="24" customHeight="1" x14ac:dyDescent="0.2">
      <c r="A11279" s="224" t="str">
        <f t="shared" si="3381"/>
        <v/>
      </c>
      <c r="B11279" s="222">
        <f t="shared" si="3382"/>
        <v>0</v>
      </c>
      <c r="C11279" s="223"/>
      <c r="D11279" s="224" t="str">
        <f t="shared" si="3383"/>
        <v/>
      </c>
      <c r="E11279" s="225"/>
      <c r="F11279" s="228">
        <f t="shared" si="3384"/>
        <v>0</v>
      </c>
      <c r="G11279" s="286">
        <f>ROUND(E11279*F11279,2)</f>
        <v>0</v>
      </c>
    </row>
    <row r="11280" spans="1:7" s="229" customFormat="1" ht="24" customHeight="1" x14ac:dyDescent="0.2">
      <c r="A11280" s="224" t="str">
        <f t="shared" si="3381"/>
        <v/>
      </c>
      <c r="B11280" s="222">
        <f t="shared" si="3382"/>
        <v>0</v>
      </c>
      <c r="C11280" s="223"/>
      <c r="D11280" s="224" t="str">
        <f t="shared" si="3383"/>
        <v/>
      </c>
      <c r="E11280" s="225"/>
      <c r="F11280" s="228">
        <f t="shared" si="3384"/>
        <v>0</v>
      </c>
      <c r="G11280" s="286">
        <f t="shared" ref="G11280:G11285" si="3385">ROUND(E11280*F11280,2)</f>
        <v>0</v>
      </c>
    </row>
    <row r="11281" spans="1:7" s="229" customFormat="1" ht="24" customHeight="1" x14ac:dyDescent="0.2">
      <c r="A11281" s="224" t="str">
        <f t="shared" si="3381"/>
        <v/>
      </c>
      <c r="B11281" s="222">
        <f t="shared" si="3382"/>
        <v>0</v>
      </c>
      <c r="C11281" s="223"/>
      <c r="D11281" s="224" t="str">
        <f t="shared" si="3383"/>
        <v/>
      </c>
      <c r="E11281" s="225"/>
      <c r="F11281" s="228">
        <f t="shared" si="3384"/>
        <v>0</v>
      </c>
      <c r="G11281" s="286">
        <f t="shared" si="3385"/>
        <v>0</v>
      </c>
    </row>
    <row r="11282" spans="1:7" s="229" customFormat="1" ht="24" customHeight="1" x14ac:dyDescent="0.2">
      <c r="A11282" s="224" t="str">
        <f t="shared" si="3381"/>
        <v/>
      </c>
      <c r="B11282" s="222">
        <f t="shared" si="3382"/>
        <v>0</v>
      </c>
      <c r="C11282" s="223"/>
      <c r="D11282" s="224" t="str">
        <f t="shared" si="3383"/>
        <v/>
      </c>
      <c r="E11282" s="225"/>
      <c r="F11282" s="226">
        <f t="shared" si="3384"/>
        <v>0</v>
      </c>
      <c r="G11282" s="286">
        <f t="shared" si="3385"/>
        <v>0</v>
      </c>
    </row>
    <row r="11283" spans="1:7" s="229" customFormat="1" ht="24" customHeight="1" x14ac:dyDescent="0.2">
      <c r="A11283" s="224" t="str">
        <f t="shared" si="3381"/>
        <v/>
      </c>
      <c r="B11283" s="222">
        <f t="shared" si="3382"/>
        <v>0</v>
      </c>
      <c r="C11283" s="223"/>
      <c r="D11283" s="224" t="str">
        <f t="shared" si="3383"/>
        <v/>
      </c>
      <c r="E11283" s="225"/>
      <c r="F11283" s="226">
        <f t="shared" si="3384"/>
        <v>0</v>
      </c>
      <c r="G11283" s="286">
        <f t="shared" si="3385"/>
        <v>0</v>
      </c>
    </row>
    <row r="11284" spans="1:7" s="229" customFormat="1" ht="24" customHeight="1" x14ac:dyDescent="0.2">
      <c r="A11284" s="224" t="str">
        <f t="shared" si="3381"/>
        <v/>
      </c>
      <c r="B11284" s="222">
        <f t="shared" si="3382"/>
        <v>0</v>
      </c>
      <c r="C11284" s="223"/>
      <c r="D11284" s="224" t="str">
        <f t="shared" si="3383"/>
        <v/>
      </c>
      <c r="E11284" s="225"/>
      <c r="F11284" s="226">
        <f t="shared" si="3384"/>
        <v>0</v>
      </c>
      <c r="G11284" s="286">
        <f t="shared" si="3385"/>
        <v>0</v>
      </c>
    </row>
    <row r="11285" spans="1:7" s="229" customFormat="1" ht="24" customHeight="1" x14ac:dyDescent="0.2">
      <c r="A11285" s="224" t="str">
        <f t="shared" si="3381"/>
        <v/>
      </c>
      <c r="B11285" s="222">
        <f t="shared" si="3382"/>
        <v>0</v>
      </c>
      <c r="C11285" s="223"/>
      <c r="D11285" s="224" t="str">
        <f t="shared" si="3383"/>
        <v/>
      </c>
      <c r="E11285" s="225"/>
      <c r="F11285" s="226">
        <f t="shared" si="3384"/>
        <v>0</v>
      </c>
      <c r="G11285" s="286">
        <f t="shared" si="3385"/>
        <v>0</v>
      </c>
    </row>
    <row r="11286" spans="1:7" ht="24" customHeight="1" x14ac:dyDescent="0.2">
      <c r="A11286" s="287"/>
      <c r="D11286" s="97"/>
      <c r="E11286" s="98"/>
      <c r="F11286" s="273" t="s">
        <v>32</v>
      </c>
      <c r="G11286" s="288">
        <f>SUBTOTAL(9,G11278:G11285)</f>
        <v>0</v>
      </c>
    </row>
    <row r="11287" spans="1:7" ht="24" customHeight="1" x14ac:dyDescent="0.2">
      <c r="A11287" s="287"/>
      <c r="C11287" s="107" t="s">
        <v>606</v>
      </c>
      <c r="D11287" s="97"/>
      <c r="E11287" s="98"/>
      <c r="G11287" s="289"/>
    </row>
    <row r="11288" spans="1:7" s="229" customFormat="1" ht="24" customHeight="1" x14ac:dyDescent="0.2">
      <c r="A11288" s="224" t="str">
        <f t="shared" ref="A11288:A11296" si="3386">IFERROR(VLOOKUP(C11288,Tabla_Insumos,4,FALSE),"")</f>
        <v/>
      </c>
      <c r="B11288" s="222" t="str">
        <f t="shared" ref="B11288:B11296" si="3387">IFERROR(VLOOKUP(C11288,Tabla_Insumos,5,FALSE),"")</f>
        <v/>
      </c>
      <c r="C11288" s="223"/>
      <c r="D11288" s="224" t="str">
        <f t="shared" ref="D11288:D11296" si="3388">IFERROR(VLOOKUP(C11288,Tabla_Insumos,2,FALSE),"")</f>
        <v/>
      </c>
      <c r="E11288" s="225"/>
      <c r="F11288" s="226">
        <f t="shared" ref="F11288:F11296" si="3389">IFERROR(VLOOKUP(C11288,Tabla_Insumos,3,FALSE),0)</f>
        <v>0</v>
      </c>
      <c r="G11288" s="286">
        <f t="shared" ref="G11288:G11296" si="3390">ROUND(E11288*F11288,2)</f>
        <v>0</v>
      </c>
    </row>
    <row r="11289" spans="1:7" s="229" customFormat="1" ht="24" customHeight="1" x14ac:dyDescent="0.2">
      <c r="A11289" s="224" t="str">
        <f t="shared" si="3386"/>
        <v/>
      </c>
      <c r="B11289" s="222" t="str">
        <f t="shared" si="3387"/>
        <v/>
      </c>
      <c r="C11289" s="223"/>
      <c r="D11289" s="224" t="str">
        <f t="shared" si="3388"/>
        <v/>
      </c>
      <c r="E11289" s="225"/>
      <c r="F11289" s="226">
        <f t="shared" si="3389"/>
        <v>0</v>
      </c>
      <c r="G11289" s="286">
        <f t="shared" si="3390"/>
        <v>0</v>
      </c>
    </row>
    <row r="11290" spans="1:7" s="229" customFormat="1" ht="24" customHeight="1" x14ac:dyDescent="0.2">
      <c r="A11290" s="224" t="str">
        <f t="shared" si="3386"/>
        <v/>
      </c>
      <c r="B11290" s="222" t="str">
        <f t="shared" si="3387"/>
        <v/>
      </c>
      <c r="C11290" s="223"/>
      <c r="D11290" s="224" t="str">
        <f t="shared" si="3388"/>
        <v/>
      </c>
      <c r="E11290" s="225"/>
      <c r="F11290" s="226">
        <f t="shared" si="3389"/>
        <v>0</v>
      </c>
      <c r="G11290" s="286">
        <f t="shared" si="3390"/>
        <v>0</v>
      </c>
    </row>
    <row r="11291" spans="1:7" s="229" customFormat="1" ht="24" customHeight="1" x14ac:dyDescent="0.2">
      <c r="A11291" s="224" t="str">
        <f t="shared" si="3386"/>
        <v/>
      </c>
      <c r="B11291" s="222" t="str">
        <f t="shared" si="3387"/>
        <v/>
      </c>
      <c r="C11291" s="223"/>
      <c r="D11291" s="224" t="str">
        <f t="shared" si="3388"/>
        <v/>
      </c>
      <c r="E11291" s="225"/>
      <c r="F11291" s="226">
        <f t="shared" si="3389"/>
        <v>0</v>
      </c>
      <c r="G11291" s="286">
        <f t="shared" si="3390"/>
        <v>0</v>
      </c>
    </row>
    <row r="11292" spans="1:7" s="229" customFormat="1" ht="24" customHeight="1" x14ac:dyDescent="0.2">
      <c r="A11292" s="224" t="str">
        <f t="shared" si="3386"/>
        <v/>
      </c>
      <c r="B11292" s="222" t="str">
        <f t="shared" si="3387"/>
        <v/>
      </c>
      <c r="C11292" s="223"/>
      <c r="D11292" s="224" t="str">
        <f t="shared" si="3388"/>
        <v/>
      </c>
      <c r="E11292" s="225"/>
      <c r="F11292" s="226">
        <f t="shared" si="3389"/>
        <v>0</v>
      </c>
      <c r="G11292" s="286">
        <f t="shared" si="3390"/>
        <v>0</v>
      </c>
    </row>
    <row r="11293" spans="1:7" s="229" customFormat="1" ht="24" customHeight="1" x14ac:dyDescent="0.2">
      <c r="A11293" s="224" t="str">
        <f t="shared" si="3386"/>
        <v/>
      </c>
      <c r="B11293" s="222" t="str">
        <f t="shared" si="3387"/>
        <v/>
      </c>
      <c r="C11293" s="223"/>
      <c r="D11293" s="224" t="str">
        <f t="shared" si="3388"/>
        <v/>
      </c>
      <c r="E11293" s="225"/>
      <c r="F11293" s="226">
        <f t="shared" si="3389"/>
        <v>0</v>
      </c>
      <c r="G11293" s="286">
        <f t="shared" si="3390"/>
        <v>0</v>
      </c>
    </row>
    <row r="11294" spans="1:7" s="229" customFormat="1" ht="24" customHeight="1" x14ac:dyDescent="0.2">
      <c r="A11294" s="224" t="str">
        <f t="shared" si="3386"/>
        <v/>
      </c>
      <c r="B11294" s="222" t="str">
        <f t="shared" si="3387"/>
        <v/>
      </c>
      <c r="C11294" s="223"/>
      <c r="D11294" s="224" t="str">
        <f t="shared" si="3388"/>
        <v/>
      </c>
      <c r="E11294" s="225"/>
      <c r="F11294" s="226">
        <f t="shared" si="3389"/>
        <v>0</v>
      </c>
      <c r="G11294" s="286">
        <f t="shared" si="3390"/>
        <v>0</v>
      </c>
    </row>
    <row r="11295" spans="1:7" s="229" customFormat="1" ht="24" customHeight="1" x14ac:dyDescent="0.2">
      <c r="A11295" s="224" t="str">
        <f t="shared" si="3386"/>
        <v/>
      </c>
      <c r="B11295" s="222" t="str">
        <f t="shared" si="3387"/>
        <v/>
      </c>
      <c r="C11295" s="223"/>
      <c r="D11295" s="224" t="str">
        <f t="shared" si="3388"/>
        <v/>
      </c>
      <c r="E11295" s="225"/>
      <c r="F11295" s="226">
        <f t="shared" si="3389"/>
        <v>0</v>
      </c>
      <c r="G11295" s="286">
        <f t="shared" si="3390"/>
        <v>0</v>
      </c>
    </row>
    <row r="11296" spans="1:7" s="229" customFormat="1" ht="24" customHeight="1" x14ac:dyDescent="0.2">
      <c r="A11296" s="224" t="str">
        <f t="shared" si="3386"/>
        <v/>
      </c>
      <c r="B11296" s="222" t="str">
        <f t="shared" si="3387"/>
        <v/>
      </c>
      <c r="C11296" s="223"/>
      <c r="D11296" s="224" t="str">
        <f t="shared" si="3388"/>
        <v/>
      </c>
      <c r="E11296" s="225"/>
      <c r="F11296" s="226">
        <f t="shared" si="3389"/>
        <v>0</v>
      </c>
      <c r="G11296" s="286">
        <f t="shared" si="3390"/>
        <v>0</v>
      </c>
    </row>
    <row r="11297" spans="1:123" ht="24" customHeight="1" x14ac:dyDescent="0.2">
      <c r="A11297" s="290"/>
      <c r="B11297" s="97"/>
      <c r="D11297" s="97"/>
      <c r="E11297" s="98"/>
      <c r="F11297" s="273" t="s">
        <v>33</v>
      </c>
      <c r="G11297" s="288">
        <f>SUBTOTAL(9,G11288:G11296)</f>
        <v>0</v>
      </c>
    </row>
    <row r="11298" spans="1:123" ht="24" customHeight="1" x14ac:dyDescent="0.2">
      <c r="A11298" s="291"/>
      <c r="B11298" s="97"/>
      <c r="D11298" s="97"/>
      <c r="E11298" s="98"/>
      <c r="G11298" s="289"/>
    </row>
    <row r="11299" spans="1:123" ht="24" customHeight="1" x14ac:dyDescent="0.2">
      <c r="A11299" s="292" t="str">
        <f>B11257</f>
        <v/>
      </c>
      <c r="B11299" s="293" t="str">
        <f>C11257</f>
        <v/>
      </c>
      <c r="C11299" s="104"/>
      <c r="D11299" s="104" t="s">
        <v>34</v>
      </c>
      <c r="E11299" s="105"/>
      <c r="F11299" s="295" t="s">
        <v>35</v>
      </c>
      <c r="G11299" s="294">
        <f>SUBTOTAL(9,G11262:G11298)</f>
        <v>0</v>
      </c>
    </row>
    <row r="11301" spans="1:123" ht="24" customHeight="1" x14ac:dyDescent="0.2">
      <c r="A11301" s="274" t="s">
        <v>37</v>
      </c>
      <c r="B11301" s="275"/>
      <c r="C11301" s="275"/>
      <c r="D11301" s="275"/>
      <c r="E11301" s="275"/>
      <c r="F11301" s="275"/>
      <c r="G11301" s="276"/>
    </row>
    <row r="11302" spans="1:123" ht="24" customHeight="1" x14ac:dyDescent="0.2">
      <c r="A11302" s="277" t="s">
        <v>602</v>
      </c>
      <c r="B11302" s="93" t="str">
        <f>Comitente</f>
        <v>DIRECCION PROVINCIAL DE ESPACIOS VERDES</v>
      </c>
      <c r="C11302" s="89"/>
      <c r="D11302" s="94"/>
      <c r="E11302" s="94"/>
      <c r="F11302" s="95"/>
      <c r="G11302" s="278"/>
    </row>
    <row r="11303" spans="1:123" ht="24" customHeight="1" x14ac:dyDescent="0.2">
      <c r="A11303" s="277" t="s">
        <v>603</v>
      </c>
      <c r="B11303" s="93">
        <f>Contratista</f>
        <v>0</v>
      </c>
      <c r="C11303" s="90"/>
      <c r="D11303" s="90"/>
      <c r="E11303" s="90"/>
      <c r="F11303" s="96"/>
      <c r="G11303" s="279"/>
    </row>
    <row r="11304" spans="1:123" ht="24" customHeight="1" x14ac:dyDescent="0.2">
      <c r="A11304" s="277" t="s">
        <v>24</v>
      </c>
      <c r="B11304" s="93" t="str">
        <f>Obra</f>
        <v>MANTENIMIENTO DEL ÁREA VERDE Y SISITEMA DE RIEGO DEL 
PARQUE BELGRANO E INFINITO POR DESCUBRIR - RENGLON 3</v>
      </c>
      <c r="C11304" s="90"/>
      <c r="D11304" s="90"/>
      <c r="E11304" s="90"/>
      <c r="F11304" s="96" t="s">
        <v>38</v>
      </c>
      <c r="G11304" s="280">
        <f>Fecha_Base</f>
        <v>44908</v>
      </c>
    </row>
    <row r="11305" spans="1:123" ht="24" customHeight="1" x14ac:dyDescent="0.2">
      <c r="A11305" s="281" t="s">
        <v>601</v>
      </c>
      <c r="B11305" s="91" t="str">
        <f>Ubicación</f>
        <v>CAPITAL</v>
      </c>
      <c r="C11305" s="91"/>
      <c r="D11305" s="97"/>
      <c r="E11305" s="98"/>
      <c r="G11305" s="282"/>
    </row>
    <row r="11306" spans="1:123" ht="24" customHeight="1" x14ac:dyDescent="0.2">
      <c r="A11306" s="281" t="s">
        <v>39</v>
      </c>
      <c r="B11306" s="100" t="str">
        <f>IFERROR(VALUE(LEFT(B11307,FIND(".",B11307)-1)),"")</f>
        <v/>
      </c>
      <c r="C11306" s="92" t="str">
        <f>IFERROR(VLOOKUP(B11306,Tabla_CyP,2,FALSE),"")</f>
        <v/>
      </c>
      <c r="E11306" s="98"/>
      <c r="G11306" s="282"/>
    </row>
    <row r="11307" spans="1:123" ht="24" customHeight="1" x14ac:dyDescent="0.2">
      <c r="A11307" s="281" t="s">
        <v>25</v>
      </c>
      <c r="B11307" s="101" t="str">
        <f>IFERROR(VLOOKUP(COUNTIF($A$1:A11307,"ANALISIS DE PRECIOS"),Tabla_NumeroItem,2,FALSE),"")</f>
        <v/>
      </c>
      <c r="C11307" s="92" t="str">
        <f>IFERROR(VLOOKUP(B11307,Tabla_CyP,2,FALSE),"")</f>
        <v/>
      </c>
      <c r="D11307" s="97"/>
      <c r="E11307" s="98"/>
      <c r="F11307" s="96" t="s">
        <v>26</v>
      </c>
      <c r="G11307" s="283" t="str">
        <f>IFERROR(VLOOKUP(B11307,Tabla_CyP,4,FALSE),"")</f>
        <v/>
      </c>
    </row>
    <row r="11308" spans="1:123" ht="24" customHeight="1" x14ac:dyDescent="0.2">
      <c r="A11308" s="281"/>
      <c r="B11308" s="91"/>
      <c r="D11308" s="97"/>
      <c r="E11308" s="98"/>
      <c r="G11308" s="282"/>
    </row>
    <row r="11309" spans="1:123" ht="24" customHeight="1" x14ac:dyDescent="0.2">
      <c r="A11309" s="331" t="s">
        <v>507</v>
      </c>
      <c r="B11309" s="332"/>
      <c r="C11309" s="333" t="s">
        <v>0</v>
      </c>
      <c r="D11309" s="333" t="s">
        <v>27</v>
      </c>
      <c r="E11309" s="335" t="s">
        <v>28</v>
      </c>
      <c r="F11309" s="337" t="s">
        <v>29</v>
      </c>
      <c r="G11309" s="337" t="s">
        <v>30</v>
      </c>
    </row>
    <row r="11310" spans="1:123" s="97" customFormat="1" ht="24" customHeight="1" x14ac:dyDescent="0.2">
      <c r="A11310" s="102" t="s">
        <v>508</v>
      </c>
      <c r="B11310" s="102" t="s">
        <v>509</v>
      </c>
      <c r="C11310" s="334"/>
      <c r="D11310" s="334"/>
      <c r="E11310" s="336"/>
      <c r="F11310" s="338"/>
      <c r="G11310" s="338"/>
      <c r="H11310" s="230"/>
      <c r="I11310" s="230"/>
      <c r="J11310" s="230"/>
      <c r="K11310" s="230"/>
      <c r="L11310" s="230"/>
      <c r="M11310" s="230"/>
      <c r="N11310" s="230"/>
      <c r="O11310" s="230"/>
      <c r="P11310" s="230"/>
      <c r="Q11310" s="230"/>
      <c r="R11310" s="230"/>
      <c r="S11310" s="230"/>
      <c r="T11310" s="230"/>
      <c r="U11310" s="230"/>
      <c r="V11310" s="230"/>
      <c r="W11310" s="230"/>
      <c r="X11310" s="230"/>
      <c r="Y11310" s="230"/>
      <c r="Z11310" s="230"/>
      <c r="AA11310" s="230"/>
      <c r="AB11310" s="230"/>
      <c r="AC11310" s="230"/>
      <c r="AD11310" s="230"/>
      <c r="AE11310" s="230"/>
      <c r="AF11310" s="230"/>
      <c r="AG11310" s="230"/>
      <c r="AH11310" s="230"/>
      <c r="AI11310" s="230"/>
      <c r="AJ11310" s="230"/>
      <c r="AK11310" s="230"/>
      <c r="AL11310" s="230"/>
      <c r="AM11310" s="230"/>
      <c r="AN11310" s="230"/>
      <c r="AO11310" s="230"/>
      <c r="AP11310" s="230"/>
      <c r="AQ11310" s="230"/>
      <c r="AR11310" s="230"/>
      <c r="AS11310" s="230"/>
      <c r="AT11310" s="230"/>
      <c r="AU11310" s="230"/>
      <c r="AV11310" s="230"/>
      <c r="AW11310" s="230"/>
      <c r="AX11310" s="230"/>
      <c r="AY11310" s="230"/>
      <c r="AZ11310" s="230"/>
      <c r="BA11310" s="230"/>
      <c r="BB11310" s="230"/>
      <c r="BC11310" s="230"/>
      <c r="BD11310" s="230"/>
      <c r="BE11310" s="230"/>
      <c r="BF11310" s="230"/>
      <c r="BG11310" s="230"/>
      <c r="BH11310" s="230"/>
      <c r="BI11310" s="230"/>
      <c r="BJ11310" s="230"/>
      <c r="BK11310" s="230"/>
      <c r="BL11310" s="230"/>
      <c r="BM11310" s="230"/>
      <c r="BN11310" s="230"/>
      <c r="BO11310" s="230"/>
      <c r="BP11310" s="230"/>
      <c r="BQ11310" s="230"/>
      <c r="BR11310" s="230"/>
      <c r="BS11310" s="230"/>
      <c r="BT11310" s="230"/>
      <c r="BU11310" s="230"/>
      <c r="BV11310" s="230"/>
      <c r="BW11310" s="230"/>
      <c r="BX11310" s="230"/>
      <c r="BY11310" s="230"/>
      <c r="BZ11310" s="230"/>
      <c r="CA11310" s="230"/>
      <c r="CB11310" s="230"/>
      <c r="CC11310" s="230"/>
      <c r="CD11310" s="230"/>
      <c r="CE11310" s="230"/>
      <c r="CF11310" s="230"/>
      <c r="CG11310" s="230"/>
      <c r="CH11310" s="230"/>
      <c r="CI11310" s="230"/>
      <c r="CJ11310" s="230"/>
      <c r="CK11310" s="230"/>
      <c r="CL11310" s="230"/>
      <c r="CM11310" s="230"/>
      <c r="CN11310" s="230"/>
      <c r="CO11310" s="230"/>
      <c r="CP11310" s="230"/>
      <c r="CQ11310" s="230"/>
      <c r="CR11310" s="230"/>
      <c r="CS11310" s="230"/>
      <c r="CT11310" s="230"/>
      <c r="CU11310" s="230"/>
      <c r="CV11310" s="230"/>
      <c r="CW11310" s="230"/>
      <c r="CX11310" s="230"/>
      <c r="CY11310" s="230"/>
      <c r="CZ11310" s="230"/>
      <c r="DA11310" s="230"/>
      <c r="DB11310" s="230"/>
      <c r="DC11310" s="230"/>
      <c r="DD11310" s="230"/>
      <c r="DE11310" s="230"/>
      <c r="DF11310" s="230"/>
      <c r="DG11310" s="230"/>
      <c r="DH11310" s="230"/>
      <c r="DI11310" s="230"/>
      <c r="DJ11310" s="230"/>
      <c r="DK11310" s="230"/>
      <c r="DL11310" s="230"/>
      <c r="DM11310" s="230"/>
      <c r="DN11310" s="230"/>
      <c r="DO11310" s="230"/>
      <c r="DP11310" s="230"/>
      <c r="DQ11310" s="230"/>
      <c r="DR11310" s="230"/>
      <c r="DS11310" s="230"/>
    </row>
    <row r="11311" spans="1:123" ht="24" customHeight="1" x14ac:dyDescent="0.2">
      <c r="A11311" s="284"/>
      <c r="B11311" s="103"/>
      <c r="C11311" s="143" t="s">
        <v>604</v>
      </c>
      <c r="D11311" s="104"/>
      <c r="E11311" s="105"/>
      <c r="F11311" s="106"/>
      <c r="G11311" s="285"/>
    </row>
    <row r="11312" spans="1:123" s="229" customFormat="1" ht="24" customHeight="1" x14ac:dyDescent="0.2">
      <c r="A11312" s="224" t="str">
        <f t="shared" ref="A11312:A11325" si="3391">IFERROR(VLOOKUP(C11312,Tabla_Insumos,4,FALSE),"")</f>
        <v/>
      </c>
      <c r="B11312" s="222" t="str">
        <f>IFERROR(VLOOKUP(C11312,Tabla_Insumos,5,FALSE),"")</f>
        <v/>
      </c>
      <c r="C11312" s="223"/>
      <c r="D11312" s="224" t="str">
        <f t="shared" ref="D11312:D11325" si="3392">IFERROR(VLOOKUP(C11312,Tabla_Insumos,2,FALSE),"")</f>
        <v/>
      </c>
      <c r="E11312" s="225"/>
      <c r="F11312" s="226">
        <f t="shared" ref="F11312:F11325" si="3393">IFERROR(VLOOKUP(C11312,Tabla_Insumos,3,FALSE),0)</f>
        <v>0</v>
      </c>
      <c r="G11312" s="286">
        <f>ROUND(E11312*F11312,2)</f>
        <v>0</v>
      </c>
    </row>
    <row r="11313" spans="1:7" s="229" customFormat="1" ht="24" customHeight="1" x14ac:dyDescent="0.2">
      <c r="A11313" s="224" t="str">
        <f t="shared" si="3391"/>
        <v/>
      </c>
      <c r="B11313" s="222" t="str">
        <f t="shared" ref="B11313:B11325" si="3394">IFERROR(VLOOKUP(C11313,Tabla_Insumos,5,FALSE),"")</f>
        <v/>
      </c>
      <c r="C11313" s="223"/>
      <c r="D11313" s="224" t="str">
        <f t="shared" si="3392"/>
        <v/>
      </c>
      <c r="E11313" s="225"/>
      <c r="F11313" s="226">
        <f t="shared" si="3393"/>
        <v>0</v>
      </c>
      <c r="G11313" s="286">
        <f t="shared" ref="G11313:G11325" si="3395">ROUND(E11313*F11313,2)</f>
        <v>0</v>
      </c>
    </row>
    <row r="11314" spans="1:7" s="229" customFormat="1" ht="24" customHeight="1" x14ac:dyDescent="0.2">
      <c r="A11314" s="224" t="str">
        <f t="shared" si="3391"/>
        <v/>
      </c>
      <c r="B11314" s="222" t="str">
        <f t="shared" si="3394"/>
        <v/>
      </c>
      <c r="C11314" s="223"/>
      <c r="D11314" s="224" t="str">
        <f t="shared" si="3392"/>
        <v/>
      </c>
      <c r="E11314" s="225"/>
      <c r="F11314" s="226">
        <f t="shared" si="3393"/>
        <v>0</v>
      </c>
      <c r="G11314" s="286">
        <f t="shared" si="3395"/>
        <v>0</v>
      </c>
    </row>
    <row r="11315" spans="1:7" s="229" customFormat="1" ht="24" customHeight="1" x14ac:dyDescent="0.2">
      <c r="A11315" s="224" t="str">
        <f t="shared" si="3391"/>
        <v/>
      </c>
      <c r="B11315" s="222" t="str">
        <f t="shared" si="3394"/>
        <v/>
      </c>
      <c r="C11315" s="223"/>
      <c r="D11315" s="224" t="str">
        <f t="shared" si="3392"/>
        <v/>
      </c>
      <c r="E11315" s="225"/>
      <c r="F11315" s="226">
        <f t="shared" si="3393"/>
        <v>0</v>
      </c>
      <c r="G11315" s="286">
        <f t="shared" si="3395"/>
        <v>0</v>
      </c>
    </row>
    <row r="11316" spans="1:7" s="229" customFormat="1" ht="24" customHeight="1" x14ac:dyDescent="0.2">
      <c r="A11316" s="224" t="str">
        <f t="shared" si="3391"/>
        <v/>
      </c>
      <c r="B11316" s="222" t="str">
        <f t="shared" si="3394"/>
        <v/>
      </c>
      <c r="C11316" s="223"/>
      <c r="D11316" s="224" t="str">
        <f t="shared" si="3392"/>
        <v/>
      </c>
      <c r="E11316" s="225"/>
      <c r="F11316" s="226">
        <f t="shared" si="3393"/>
        <v>0</v>
      </c>
      <c r="G11316" s="286">
        <f t="shared" si="3395"/>
        <v>0</v>
      </c>
    </row>
    <row r="11317" spans="1:7" s="229" customFormat="1" ht="24" customHeight="1" x14ac:dyDescent="0.2">
      <c r="A11317" s="224" t="str">
        <f t="shared" si="3391"/>
        <v/>
      </c>
      <c r="B11317" s="222" t="str">
        <f t="shared" si="3394"/>
        <v/>
      </c>
      <c r="C11317" s="223"/>
      <c r="D11317" s="224" t="str">
        <f t="shared" si="3392"/>
        <v/>
      </c>
      <c r="E11317" s="225"/>
      <c r="F11317" s="226">
        <f t="shared" si="3393"/>
        <v>0</v>
      </c>
      <c r="G11317" s="286">
        <f t="shared" si="3395"/>
        <v>0</v>
      </c>
    </row>
    <row r="11318" spans="1:7" s="229" customFormat="1" ht="24" customHeight="1" x14ac:dyDescent="0.2">
      <c r="A11318" s="224" t="str">
        <f t="shared" si="3391"/>
        <v/>
      </c>
      <c r="B11318" s="222" t="str">
        <f t="shared" si="3394"/>
        <v/>
      </c>
      <c r="C11318" s="223"/>
      <c r="D11318" s="224" t="str">
        <f t="shared" si="3392"/>
        <v/>
      </c>
      <c r="E11318" s="225"/>
      <c r="F11318" s="226">
        <f t="shared" si="3393"/>
        <v>0</v>
      </c>
      <c r="G11318" s="286">
        <f t="shared" si="3395"/>
        <v>0</v>
      </c>
    </row>
    <row r="11319" spans="1:7" s="229" customFormat="1" ht="24" customHeight="1" x14ac:dyDescent="0.2">
      <c r="A11319" s="224" t="str">
        <f t="shared" si="3391"/>
        <v/>
      </c>
      <c r="B11319" s="222" t="str">
        <f t="shared" si="3394"/>
        <v/>
      </c>
      <c r="C11319" s="223"/>
      <c r="D11319" s="224" t="str">
        <f t="shared" si="3392"/>
        <v/>
      </c>
      <c r="E11319" s="225"/>
      <c r="F11319" s="226">
        <f t="shared" si="3393"/>
        <v>0</v>
      </c>
      <c r="G11319" s="286">
        <f t="shared" si="3395"/>
        <v>0</v>
      </c>
    </row>
    <row r="11320" spans="1:7" s="229" customFormat="1" ht="24" customHeight="1" x14ac:dyDescent="0.2">
      <c r="A11320" s="224" t="str">
        <f t="shared" si="3391"/>
        <v/>
      </c>
      <c r="B11320" s="222" t="str">
        <f t="shared" si="3394"/>
        <v/>
      </c>
      <c r="C11320" s="223"/>
      <c r="D11320" s="224" t="str">
        <f t="shared" si="3392"/>
        <v/>
      </c>
      <c r="E11320" s="225"/>
      <c r="F11320" s="226">
        <f t="shared" si="3393"/>
        <v>0</v>
      </c>
      <c r="G11320" s="286">
        <f t="shared" si="3395"/>
        <v>0</v>
      </c>
    </row>
    <row r="11321" spans="1:7" s="229" customFormat="1" ht="24" customHeight="1" x14ac:dyDescent="0.2">
      <c r="A11321" s="224" t="str">
        <f t="shared" si="3391"/>
        <v/>
      </c>
      <c r="B11321" s="222" t="str">
        <f t="shared" si="3394"/>
        <v/>
      </c>
      <c r="C11321" s="223"/>
      <c r="D11321" s="224" t="str">
        <f t="shared" si="3392"/>
        <v/>
      </c>
      <c r="E11321" s="225"/>
      <c r="F11321" s="226">
        <f t="shared" si="3393"/>
        <v>0</v>
      </c>
      <c r="G11321" s="286">
        <f t="shared" si="3395"/>
        <v>0</v>
      </c>
    </row>
    <row r="11322" spans="1:7" s="229" customFormat="1" ht="24" customHeight="1" x14ac:dyDescent="0.2">
      <c r="A11322" s="224" t="str">
        <f t="shared" si="3391"/>
        <v/>
      </c>
      <c r="B11322" s="222" t="str">
        <f t="shared" si="3394"/>
        <v/>
      </c>
      <c r="C11322" s="223"/>
      <c r="D11322" s="224" t="str">
        <f t="shared" si="3392"/>
        <v/>
      </c>
      <c r="E11322" s="225"/>
      <c r="F11322" s="226">
        <f t="shared" si="3393"/>
        <v>0</v>
      </c>
      <c r="G11322" s="286">
        <f t="shared" si="3395"/>
        <v>0</v>
      </c>
    </row>
    <row r="11323" spans="1:7" s="229" customFormat="1" ht="24" customHeight="1" x14ac:dyDescent="0.2">
      <c r="A11323" s="224" t="str">
        <f t="shared" si="3391"/>
        <v/>
      </c>
      <c r="B11323" s="222" t="str">
        <f t="shared" si="3394"/>
        <v/>
      </c>
      <c r="C11323" s="223"/>
      <c r="D11323" s="224" t="str">
        <f t="shared" si="3392"/>
        <v/>
      </c>
      <c r="E11323" s="225"/>
      <c r="F11323" s="226">
        <f t="shared" si="3393"/>
        <v>0</v>
      </c>
      <c r="G11323" s="286">
        <f t="shared" si="3395"/>
        <v>0</v>
      </c>
    </row>
    <row r="11324" spans="1:7" s="229" customFormat="1" ht="24" customHeight="1" x14ac:dyDescent="0.2">
      <c r="A11324" s="224" t="str">
        <f t="shared" si="3391"/>
        <v/>
      </c>
      <c r="B11324" s="222" t="str">
        <f t="shared" si="3394"/>
        <v/>
      </c>
      <c r="C11324" s="223"/>
      <c r="D11324" s="224" t="str">
        <f t="shared" si="3392"/>
        <v/>
      </c>
      <c r="E11324" s="225"/>
      <c r="F11324" s="226">
        <f t="shared" si="3393"/>
        <v>0</v>
      </c>
      <c r="G11324" s="286">
        <f t="shared" si="3395"/>
        <v>0</v>
      </c>
    </row>
    <row r="11325" spans="1:7" s="229" customFormat="1" ht="24" customHeight="1" x14ac:dyDescent="0.2">
      <c r="A11325" s="224" t="str">
        <f t="shared" si="3391"/>
        <v/>
      </c>
      <c r="B11325" s="222" t="str">
        <f t="shared" si="3394"/>
        <v/>
      </c>
      <c r="C11325" s="223"/>
      <c r="D11325" s="224" t="str">
        <f t="shared" si="3392"/>
        <v/>
      </c>
      <c r="E11325" s="225"/>
      <c r="F11325" s="227">
        <f t="shared" si="3393"/>
        <v>0</v>
      </c>
      <c r="G11325" s="286">
        <f t="shared" si="3395"/>
        <v>0</v>
      </c>
    </row>
    <row r="11326" spans="1:7" ht="24" customHeight="1" x14ac:dyDescent="0.2">
      <c r="A11326" s="287"/>
      <c r="D11326" s="97"/>
      <c r="E11326" s="98"/>
      <c r="F11326" s="273" t="s">
        <v>31</v>
      </c>
      <c r="G11326" s="288">
        <f>SUBTOTAL(9,G11312:G11325)</f>
        <v>0</v>
      </c>
    </row>
    <row r="11327" spans="1:7" ht="24" customHeight="1" x14ac:dyDescent="0.2">
      <c r="A11327" s="287"/>
      <c r="C11327" s="107" t="s">
        <v>605</v>
      </c>
      <c r="D11327" s="97"/>
      <c r="E11327" s="98"/>
      <c r="G11327" s="289"/>
    </row>
    <row r="11328" spans="1:7" s="229" customFormat="1" ht="24" customHeight="1" x14ac:dyDescent="0.2">
      <c r="A11328" s="224" t="str">
        <f t="shared" ref="A11328:A11335" si="3396">IFERROR(VLOOKUP(C11328,Tabla_Insumos,4,FALSE),"")</f>
        <v/>
      </c>
      <c r="B11328" s="222">
        <f t="shared" ref="B11328:B11335" si="3397">IFERROR(VLOOKUP(A11328,Tabla_Indices,5,FALSE),"")</f>
        <v>0</v>
      </c>
      <c r="C11328" s="223"/>
      <c r="D11328" s="224" t="str">
        <f t="shared" ref="D11328:D11335" si="3398">IFERROR(VLOOKUP(C11328,Tabla_Insumos,2,FALSE),"")</f>
        <v/>
      </c>
      <c r="E11328" s="225"/>
      <c r="F11328" s="228">
        <f t="shared" ref="F11328:F11335" si="3399">IFERROR(VLOOKUP(C11328,Tabla_Insumos,3,FALSE),0)</f>
        <v>0</v>
      </c>
      <c r="G11328" s="286">
        <f>ROUND(E11328*F11328,2)</f>
        <v>0</v>
      </c>
    </row>
    <row r="11329" spans="1:7" s="229" customFormat="1" ht="24" customHeight="1" x14ac:dyDescent="0.2">
      <c r="A11329" s="224" t="str">
        <f t="shared" si="3396"/>
        <v/>
      </c>
      <c r="B11329" s="222">
        <f t="shared" si="3397"/>
        <v>0</v>
      </c>
      <c r="C11329" s="223"/>
      <c r="D11329" s="224" t="str">
        <f t="shared" si="3398"/>
        <v/>
      </c>
      <c r="E11329" s="225"/>
      <c r="F11329" s="228">
        <f t="shared" si="3399"/>
        <v>0</v>
      </c>
      <c r="G11329" s="286">
        <f>ROUND(E11329*F11329,2)</f>
        <v>0</v>
      </c>
    </row>
    <row r="11330" spans="1:7" s="229" customFormat="1" ht="24" customHeight="1" x14ac:dyDescent="0.2">
      <c r="A11330" s="224" t="str">
        <f t="shared" si="3396"/>
        <v/>
      </c>
      <c r="B11330" s="222">
        <f t="shared" si="3397"/>
        <v>0</v>
      </c>
      <c r="C11330" s="223"/>
      <c r="D11330" s="224" t="str">
        <f t="shared" si="3398"/>
        <v/>
      </c>
      <c r="E11330" s="225"/>
      <c r="F11330" s="228">
        <f t="shared" si="3399"/>
        <v>0</v>
      </c>
      <c r="G11330" s="286">
        <f t="shared" ref="G11330:G11335" si="3400">ROUND(E11330*F11330,2)</f>
        <v>0</v>
      </c>
    </row>
    <row r="11331" spans="1:7" s="229" customFormat="1" ht="24" customHeight="1" x14ac:dyDescent="0.2">
      <c r="A11331" s="224" t="str">
        <f t="shared" si="3396"/>
        <v/>
      </c>
      <c r="B11331" s="222">
        <f t="shared" si="3397"/>
        <v>0</v>
      </c>
      <c r="C11331" s="223"/>
      <c r="D11331" s="224" t="str">
        <f t="shared" si="3398"/>
        <v/>
      </c>
      <c r="E11331" s="225"/>
      <c r="F11331" s="228">
        <f t="shared" si="3399"/>
        <v>0</v>
      </c>
      <c r="G11331" s="286">
        <f t="shared" si="3400"/>
        <v>0</v>
      </c>
    </row>
    <row r="11332" spans="1:7" s="229" customFormat="1" ht="24" customHeight="1" x14ac:dyDescent="0.2">
      <c r="A11332" s="224" t="str">
        <f t="shared" si="3396"/>
        <v/>
      </c>
      <c r="B11332" s="222">
        <f t="shared" si="3397"/>
        <v>0</v>
      </c>
      <c r="C11332" s="223"/>
      <c r="D11332" s="224" t="str">
        <f t="shared" si="3398"/>
        <v/>
      </c>
      <c r="E11332" s="225"/>
      <c r="F11332" s="226">
        <f t="shared" si="3399"/>
        <v>0</v>
      </c>
      <c r="G11332" s="286">
        <f t="shared" si="3400"/>
        <v>0</v>
      </c>
    </row>
    <row r="11333" spans="1:7" s="229" customFormat="1" ht="24" customHeight="1" x14ac:dyDescent="0.2">
      <c r="A11333" s="224" t="str">
        <f t="shared" si="3396"/>
        <v/>
      </c>
      <c r="B11333" s="222">
        <f t="shared" si="3397"/>
        <v>0</v>
      </c>
      <c r="C11333" s="223"/>
      <c r="D11333" s="224" t="str">
        <f t="shared" si="3398"/>
        <v/>
      </c>
      <c r="E11333" s="225"/>
      <c r="F11333" s="226">
        <f t="shared" si="3399"/>
        <v>0</v>
      </c>
      <c r="G11333" s="286">
        <f t="shared" si="3400"/>
        <v>0</v>
      </c>
    </row>
    <row r="11334" spans="1:7" s="229" customFormat="1" ht="24" customHeight="1" x14ac:dyDescent="0.2">
      <c r="A11334" s="224" t="str">
        <f t="shared" si="3396"/>
        <v/>
      </c>
      <c r="B11334" s="222">
        <f t="shared" si="3397"/>
        <v>0</v>
      </c>
      <c r="C11334" s="223"/>
      <c r="D11334" s="224" t="str">
        <f t="shared" si="3398"/>
        <v/>
      </c>
      <c r="E11334" s="225"/>
      <c r="F11334" s="226">
        <f t="shared" si="3399"/>
        <v>0</v>
      </c>
      <c r="G11334" s="286">
        <f t="shared" si="3400"/>
        <v>0</v>
      </c>
    </row>
    <row r="11335" spans="1:7" s="229" customFormat="1" ht="24" customHeight="1" x14ac:dyDescent="0.2">
      <c r="A11335" s="224" t="str">
        <f t="shared" si="3396"/>
        <v/>
      </c>
      <c r="B11335" s="222">
        <f t="shared" si="3397"/>
        <v>0</v>
      </c>
      <c r="C11335" s="223"/>
      <c r="D11335" s="224" t="str">
        <f t="shared" si="3398"/>
        <v/>
      </c>
      <c r="E11335" s="225"/>
      <c r="F11335" s="226">
        <f t="shared" si="3399"/>
        <v>0</v>
      </c>
      <c r="G11335" s="286">
        <f t="shared" si="3400"/>
        <v>0</v>
      </c>
    </row>
    <row r="11336" spans="1:7" ht="24" customHeight="1" x14ac:dyDescent="0.2">
      <c r="A11336" s="287"/>
      <c r="D11336" s="97"/>
      <c r="E11336" s="98"/>
      <c r="F11336" s="273" t="s">
        <v>32</v>
      </c>
      <c r="G11336" s="288">
        <f>SUBTOTAL(9,G11328:G11335)</f>
        <v>0</v>
      </c>
    </row>
    <row r="11337" spans="1:7" ht="24" customHeight="1" x14ac:dyDescent="0.2">
      <c r="A11337" s="287"/>
      <c r="C11337" s="107" t="s">
        <v>606</v>
      </c>
      <c r="D11337" s="97"/>
      <c r="E11337" s="98"/>
      <c r="G11337" s="289"/>
    </row>
    <row r="11338" spans="1:7" s="229" customFormat="1" ht="24" customHeight="1" x14ac:dyDescent="0.2">
      <c r="A11338" s="224" t="str">
        <f t="shared" ref="A11338:A11346" si="3401">IFERROR(VLOOKUP(C11338,Tabla_Insumos,4,FALSE),"")</f>
        <v/>
      </c>
      <c r="B11338" s="222" t="str">
        <f t="shared" ref="B11338:B11346" si="3402">IFERROR(VLOOKUP(C11338,Tabla_Insumos,5,FALSE),"")</f>
        <v/>
      </c>
      <c r="C11338" s="223"/>
      <c r="D11338" s="224" t="str">
        <f t="shared" ref="D11338:D11346" si="3403">IFERROR(VLOOKUP(C11338,Tabla_Insumos,2,FALSE),"")</f>
        <v/>
      </c>
      <c r="E11338" s="225"/>
      <c r="F11338" s="226">
        <f t="shared" ref="F11338:F11346" si="3404">IFERROR(VLOOKUP(C11338,Tabla_Insumos,3,FALSE),0)</f>
        <v>0</v>
      </c>
      <c r="G11338" s="286">
        <f t="shared" ref="G11338:G11346" si="3405">ROUND(E11338*F11338,2)</f>
        <v>0</v>
      </c>
    </row>
    <row r="11339" spans="1:7" s="229" customFormat="1" ht="24" customHeight="1" x14ac:dyDescent="0.2">
      <c r="A11339" s="224" t="str">
        <f t="shared" si="3401"/>
        <v/>
      </c>
      <c r="B11339" s="222" t="str">
        <f t="shared" si="3402"/>
        <v/>
      </c>
      <c r="C11339" s="223"/>
      <c r="D11339" s="224" t="str">
        <f t="shared" si="3403"/>
        <v/>
      </c>
      <c r="E11339" s="225"/>
      <c r="F11339" s="226">
        <f t="shared" si="3404"/>
        <v>0</v>
      </c>
      <c r="G11339" s="286">
        <f t="shared" si="3405"/>
        <v>0</v>
      </c>
    </row>
    <row r="11340" spans="1:7" s="229" customFormat="1" ht="24" customHeight="1" x14ac:dyDescent="0.2">
      <c r="A11340" s="224" t="str">
        <f t="shared" si="3401"/>
        <v/>
      </c>
      <c r="B11340" s="222" t="str">
        <f t="shared" si="3402"/>
        <v/>
      </c>
      <c r="C11340" s="223"/>
      <c r="D11340" s="224" t="str">
        <f t="shared" si="3403"/>
        <v/>
      </c>
      <c r="E11340" s="225"/>
      <c r="F11340" s="226">
        <f t="shared" si="3404"/>
        <v>0</v>
      </c>
      <c r="G11340" s="286">
        <f t="shared" si="3405"/>
        <v>0</v>
      </c>
    </row>
    <row r="11341" spans="1:7" s="229" customFormat="1" ht="24" customHeight="1" x14ac:dyDescent="0.2">
      <c r="A11341" s="224" t="str">
        <f t="shared" si="3401"/>
        <v/>
      </c>
      <c r="B11341" s="222" t="str">
        <f t="shared" si="3402"/>
        <v/>
      </c>
      <c r="C11341" s="223"/>
      <c r="D11341" s="224" t="str">
        <f t="shared" si="3403"/>
        <v/>
      </c>
      <c r="E11341" s="225"/>
      <c r="F11341" s="226">
        <f t="shared" si="3404"/>
        <v>0</v>
      </c>
      <c r="G11341" s="286">
        <f t="shared" si="3405"/>
        <v>0</v>
      </c>
    </row>
    <row r="11342" spans="1:7" s="229" customFormat="1" ht="24" customHeight="1" x14ac:dyDescent="0.2">
      <c r="A11342" s="224" t="str">
        <f t="shared" si="3401"/>
        <v/>
      </c>
      <c r="B11342" s="222" t="str">
        <f t="shared" si="3402"/>
        <v/>
      </c>
      <c r="C11342" s="223"/>
      <c r="D11342" s="224" t="str">
        <f t="shared" si="3403"/>
        <v/>
      </c>
      <c r="E11342" s="225"/>
      <c r="F11342" s="226">
        <f t="shared" si="3404"/>
        <v>0</v>
      </c>
      <c r="G11342" s="286">
        <f t="shared" si="3405"/>
        <v>0</v>
      </c>
    </row>
    <row r="11343" spans="1:7" s="229" customFormat="1" ht="24" customHeight="1" x14ac:dyDescent="0.2">
      <c r="A11343" s="224" t="str">
        <f t="shared" si="3401"/>
        <v/>
      </c>
      <c r="B11343" s="222" t="str">
        <f t="shared" si="3402"/>
        <v/>
      </c>
      <c r="C11343" s="223"/>
      <c r="D11343" s="224" t="str">
        <f t="shared" si="3403"/>
        <v/>
      </c>
      <c r="E11343" s="225"/>
      <c r="F11343" s="226">
        <f t="shared" si="3404"/>
        <v>0</v>
      </c>
      <c r="G11343" s="286">
        <f t="shared" si="3405"/>
        <v>0</v>
      </c>
    </row>
    <row r="11344" spans="1:7" s="229" customFormat="1" ht="24" customHeight="1" x14ac:dyDescent="0.2">
      <c r="A11344" s="224" t="str">
        <f t="shared" si="3401"/>
        <v/>
      </c>
      <c r="B11344" s="222" t="str">
        <f t="shared" si="3402"/>
        <v/>
      </c>
      <c r="C11344" s="223"/>
      <c r="D11344" s="224" t="str">
        <f t="shared" si="3403"/>
        <v/>
      </c>
      <c r="E11344" s="225"/>
      <c r="F11344" s="226">
        <f t="shared" si="3404"/>
        <v>0</v>
      </c>
      <c r="G11344" s="286">
        <f t="shared" si="3405"/>
        <v>0</v>
      </c>
    </row>
    <row r="11345" spans="1:123" s="229" customFormat="1" ht="24" customHeight="1" x14ac:dyDescent="0.2">
      <c r="A11345" s="224" t="str">
        <f t="shared" si="3401"/>
        <v/>
      </c>
      <c r="B11345" s="222" t="str">
        <f t="shared" si="3402"/>
        <v/>
      </c>
      <c r="C11345" s="223"/>
      <c r="D11345" s="224" t="str">
        <f t="shared" si="3403"/>
        <v/>
      </c>
      <c r="E11345" s="225"/>
      <c r="F11345" s="226">
        <f t="shared" si="3404"/>
        <v>0</v>
      </c>
      <c r="G11345" s="286">
        <f t="shared" si="3405"/>
        <v>0</v>
      </c>
    </row>
    <row r="11346" spans="1:123" s="229" customFormat="1" ht="24" customHeight="1" x14ac:dyDescent="0.2">
      <c r="A11346" s="224" t="str">
        <f t="shared" si="3401"/>
        <v/>
      </c>
      <c r="B11346" s="222" t="str">
        <f t="shared" si="3402"/>
        <v/>
      </c>
      <c r="C11346" s="223"/>
      <c r="D11346" s="224" t="str">
        <f t="shared" si="3403"/>
        <v/>
      </c>
      <c r="E11346" s="225"/>
      <c r="F11346" s="226">
        <f t="shared" si="3404"/>
        <v>0</v>
      </c>
      <c r="G11346" s="286">
        <f t="shared" si="3405"/>
        <v>0</v>
      </c>
    </row>
    <row r="11347" spans="1:123" ht="24" customHeight="1" x14ac:dyDescent="0.2">
      <c r="A11347" s="290"/>
      <c r="B11347" s="97"/>
      <c r="D11347" s="97"/>
      <c r="E11347" s="98"/>
      <c r="F11347" s="273" t="s">
        <v>33</v>
      </c>
      <c r="G11347" s="288">
        <f>SUBTOTAL(9,G11338:G11346)</f>
        <v>0</v>
      </c>
    </row>
    <row r="11348" spans="1:123" ht="24" customHeight="1" x14ac:dyDescent="0.2">
      <c r="A11348" s="291"/>
      <c r="B11348" s="97"/>
      <c r="D11348" s="97"/>
      <c r="E11348" s="98"/>
      <c r="G11348" s="289"/>
    </row>
    <row r="11349" spans="1:123" ht="24" customHeight="1" x14ac:dyDescent="0.2">
      <c r="A11349" s="292" t="str">
        <f>B11307</f>
        <v/>
      </c>
      <c r="B11349" s="293" t="str">
        <f>C11307</f>
        <v/>
      </c>
      <c r="C11349" s="104"/>
      <c r="D11349" s="104" t="s">
        <v>34</v>
      </c>
      <c r="E11349" s="105"/>
      <c r="F11349" s="295" t="s">
        <v>35</v>
      </c>
      <c r="G11349" s="294">
        <f>SUBTOTAL(9,G11312:G11348)</f>
        <v>0</v>
      </c>
    </row>
    <row r="11351" spans="1:123" ht="24" customHeight="1" x14ac:dyDescent="0.2">
      <c r="A11351" s="274" t="s">
        <v>37</v>
      </c>
      <c r="B11351" s="275"/>
      <c r="C11351" s="275"/>
      <c r="D11351" s="275"/>
      <c r="E11351" s="275"/>
      <c r="F11351" s="275"/>
      <c r="G11351" s="276"/>
    </row>
    <row r="11352" spans="1:123" ht="24" customHeight="1" x14ac:dyDescent="0.2">
      <c r="A11352" s="277" t="s">
        <v>602</v>
      </c>
      <c r="B11352" s="93" t="str">
        <f>Comitente</f>
        <v>DIRECCION PROVINCIAL DE ESPACIOS VERDES</v>
      </c>
      <c r="C11352" s="89"/>
      <c r="D11352" s="94"/>
      <c r="E11352" s="94"/>
      <c r="F11352" s="95"/>
      <c r="G11352" s="278"/>
    </row>
    <row r="11353" spans="1:123" ht="24" customHeight="1" x14ac:dyDescent="0.2">
      <c r="A11353" s="277" t="s">
        <v>603</v>
      </c>
      <c r="B11353" s="93">
        <f>Contratista</f>
        <v>0</v>
      </c>
      <c r="C11353" s="90"/>
      <c r="D11353" s="90"/>
      <c r="E11353" s="90"/>
      <c r="F11353" s="96"/>
      <c r="G11353" s="279"/>
    </row>
    <row r="11354" spans="1:123" ht="24" customHeight="1" x14ac:dyDescent="0.2">
      <c r="A11354" s="277" t="s">
        <v>24</v>
      </c>
      <c r="B11354" s="93" t="str">
        <f>Obra</f>
        <v>MANTENIMIENTO DEL ÁREA VERDE Y SISITEMA DE RIEGO DEL 
PARQUE BELGRANO E INFINITO POR DESCUBRIR - RENGLON 3</v>
      </c>
      <c r="C11354" s="90"/>
      <c r="D11354" s="90"/>
      <c r="E11354" s="90"/>
      <c r="F11354" s="96" t="s">
        <v>38</v>
      </c>
      <c r="G11354" s="280">
        <f>Fecha_Base</f>
        <v>44908</v>
      </c>
    </row>
    <row r="11355" spans="1:123" ht="24" customHeight="1" x14ac:dyDescent="0.2">
      <c r="A11355" s="281" t="s">
        <v>601</v>
      </c>
      <c r="B11355" s="91" t="str">
        <f>Ubicación</f>
        <v>CAPITAL</v>
      </c>
      <c r="C11355" s="91"/>
      <c r="D11355" s="97"/>
      <c r="E11355" s="98"/>
      <c r="G11355" s="282"/>
    </row>
    <row r="11356" spans="1:123" ht="24" customHeight="1" x14ac:dyDescent="0.2">
      <c r="A11356" s="281" t="s">
        <v>39</v>
      </c>
      <c r="B11356" s="100" t="str">
        <f>IFERROR(VALUE(LEFT(B11357,FIND(".",B11357)-1)),"")</f>
        <v/>
      </c>
      <c r="C11356" s="92" t="str">
        <f>IFERROR(VLOOKUP(B11356,Tabla_CyP,2,FALSE),"")</f>
        <v/>
      </c>
      <c r="E11356" s="98"/>
      <c r="G11356" s="282"/>
    </row>
    <row r="11357" spans="1:123" ht="24" customHeight="1" x14ac:dyDescent="0.2">
      <c r="A11357" s="281" t="s">
        <v>25</v>
      </c>
      <c r="B11357" s="101" t="str">
        <f>IFERROR(VLOOKUP(COUNTIF($A$1:A11357,"ANALISIS DE PRECIOS"),Tabla_NumeroItem,2,FALSE),"")</f>
        <v/>
      </c>
      <c r="C11357" s="92" t="str">
        <f>IFERROR(VLOOKUP(B11357,Tabla_CyP,2,FALSE),"")</f>
        <v/>
      </c>
      <c r="D11357" s="97"/>
      <c r="E11357" s="98"/>
      <c r="F11357" s="96" t="s">
        <v>26</v>
      </c>
      <c r="G11357" s="283" t="str">
        <f>IFERROR(VLOOKUP(B11357,Tabla_CyP,4,FALSE),"")</f>
        <v/>
      </c>
    </row>
    <row r="11358" spans="1:123" ht="24" customHeight="1" x14ac:dyDescent="0.2">
      <c r="A11358" s="281"/>
      <c r="B11358" s="91"/>
      <c r="D11358" s="97"/>
      <c r="E11358" s="98"/>
      <c r="G11358" s="282"/>
    </row>
    <row r="11359" spans="1:123" ht="24" customHeight="1" x14ac:dyDescent="0.2">
      <c r="A11359" s="331" t="s">
        <v>507</v>
      </c>
      <c r="B11359" s="332"/>
      <c r="C11359" s="333" t="s">
        <v>0</v>
      </c>
      <c r="D11359" s="333" t="s">
        <v>27</v>
      </c>
      <c r="E11359" s="335" t="s">
        <v>28</v>
      </c>
      <c r="F11359" s="337" t="s">
        <v>29</v>
      </c>
      <c r="G11359" s="337" t="s">
        <v>30</v>
      </c>
    </row>
    <row r="11360" spans="1:123" s="97" customFormat="1" ht="24" customHeight="1" x14ac:dyDescent="0.2">
      <c r="A11360" s="102" t="s">
        <v>508</v>
      </c>
      <c r="B11360" s="102" t="s">
        <v>509</v>
      </c>
      <c r="C11360" s="334"/>
      <c r="D11360" s="334"/>
      <c r="E11360" s="336"/>
      <c r="F11360" s="338"/>
      <c r="G11360" s="338"/>
      <c r="H11360" s="230"/>
      <c r="I11360" s="230"/>
      <c r="J11360" s="230"/>
      <c r="K11360" s="230"/>
      <c r="L11360" s="230"/>
      <c r="M11360" s="230"/>
      <c r="N11360" s="230"/>
      <c r="O11360" s="230"/>
      <c r="P11360" s="230"/>
      <c r="Q11360" s="230"/>
      <c r="R11360" s="230"/>
      <c r="S11360" s="230"/>
      <c r="T11360" s="230"/>
      <c r="U11360" s="230"/>
      <c r="V11360" s="230"/>
      <c r="W11360" s="230"/>
      <c r="X11360" s="230"/>
      <c r="Y11360" s="230"/>
      <c r="Z11360" s="230"/>
      <c r="AA11360" s="230"/>
      <c r="AB11360" s="230"/>
      <c r="AC11360" s="230"/>
      <c r="AD11360" s="230"/>
      <c r="AE11360" s="230"/>
      <c r="AF11360" s="230"/>
      <c r="AG11360" s="230"/>
      <c r="AH11360" s="230"/>
      <c r="AI11360" s="230"/>
      <c r="AJ11360" s="230"/>
      <c r="AK11360" s="230"/>
      <c r="AL11360" s="230"/>
      <c r="AM11360" s="230"/>
      <c r="AN11360" s="230"/>
      <c r="AO11360" s="230"/>
      <c r="AP11360" s="230"/>
      <c r="AQ11360" s="230"/>
      <c r="AR11360" s="230"/>
      <c r="AS11360" s="230"/>
      <c r="AT11360" s="230"/>
      <c r="AU11360" s="230"/>
      <c r="AV11360" s="230"/>
      <c r="AW11360" s="230"/>
      <c r="AX11360" s="230"/>
      <c r="AY11360" s="230"/>
      <c r="AZ11360" s="230"/>
      <c r="BA11360" s="230"/>
      <c r="BB11360" s="230"/>
      <c r="BC11360" s="230"/>
      <c r="BD11360" s="230"/>
      <c r="BE11360" s="230"/>
      <c r="BF11360" s="230"/>
      <c r="BG11360" s="230"/>
      <c r="BH11360" s="230"/>
      <c r="BI11360" s="230"/>
      <c r="BJ11360" s="230"/>
      <c r="BK11360" s="230"/>
      <c r="BL11360" s="230"/>
      <c r="BM11360" s="230"/>
      <c r="BN11360" s="230"/>
      <c r="BO11360" s="230"/>
      <c r="BP11360" s="230"/>
      <c r="BQ11360" s="230"/>
      <c r="BR11360" s="230"/>
      <c r="BS11360" s="230"/>
      <c r="BT11360" s="230"/>
      <c r="BU11360" s="230"/>
      <c r="BV11360" s="230"/>
      <c r="BW11360" s="230"/>
      <c r="BX11360" s="230"/>
      <c r="BY11360" s="230"/>
      <c r="BZ11360" s="230"/>
      <c r="CA11360" s="230"/>
      <c r="CB11360" s="230"/>
      <c r="CC11360" s="230"/>
      <c r="CD11360" s="230"/>
      <c r="CE11360" s="230"/>
      <c r="CF11360" s="230"/>
      <c r="CG11360" s="230"/>
      <c r="CH11360" s="230"/>
      <c r="CI11360" s="230"/>
      <c r="CJ11360" s="230"/>
      <c r="CK11360" s="230"/>
      <c r="CL11360" s="230"/>
      <c r="CM11360" s="230"/>
      <c r="CN11360" s="230"/>
      <c r="CO11360" s="230"/>
      <c r="CP11360" s="230"/>
      <c r="CQ11360" s="230"/>
      <c r="CR11360" s="230"/>
      <c r="CS11360" s="230"/>
      <c r="CT11360" s="230"/>
      <c r="CU11360" s="230"/>
      <c r="CV11360" s="230"/>
      <c r="CW11360" s="230"/>
      <c r="CX11360" s="230"/>
      <c r="CY11360" s="230"/>
      <c r="CZ11360" s="230"/>
      <c r="DA11360" s="230"/>
      <c r="DB11360" s="230"/>
      <c r="DC11360" s="230"/>
      <c r="DD11360" s="230"/>
      <c r="DE11360" s="230"/>
      <c r="DF11360" s="230"/>
      <c r="DG11360" s="230"/>
      <c r="DH11360" s="230"/>
      <c r="DI11360" s="230"/>
      <c r="DJ11360" s="230"/>
      <c r="DK11360" s="230"/>
      <c r="DL11360" s="230"/>
      <c r="DM11360" s="230"/>
      <c r="DN11360" s="230"/>
      <c r="DO11360" s="230"/>
      <c r="DP11360" s="230"/>
      <c r="DQ11360" s="230"/>
      <c r="DR11360" s="230"/>
      <c r="DS11360" s="230"/>
    </row>
    <row r="11361" spans="1:7" ht="24" customHeight="1" x14ac:dyDescent="0.2">
      <c r="A11361" s="284"/>
      <c r="B11361" s="103"/>
      <c r="C11361" s="143" t="s">
        <v>604</v>
      </c>
      <c r="D11361" s="104"/>
      <c r="E11361" s="105"/>
      <c r="F11361" s="106"/>
      <c r="G11361" s="285"/>
    </row>
    <row r="11362" spans="1:7" s="229" customFormat="1" ht="24" customHeight="1" x14ac:dyDescent="0.2">
      <c r="A11362" s="224" t="str">
        <f t="shared" ref="A11362:A11375" si="3406">IFERROR(VLOOKUP(C11362,Tabla_Insumos,4,FALSE),"")</f>
        <v/>
      </c>
      <c r="B11362" s="222" t="str">
        <f>IFERROR(VLOOKUP(C11362,Tabla_Insumos,5,FALSE),"")</f>
        <v/>
      </c>
      <c r="C11362" s="223"/>
      <c r="D11362" s="224" t="str">
        <f t="shared" ref="D11362:D11375" si="3407">IFERROR(VLOOKUP(C11362,Tabla_Insumos,2,FALSE),"")</f>
        <v/>
      </c>
      <c r="E11362" s="225"/>
      <c r="F11362" s="226">
        <f t="shared" ref="F11362:F11375" si="3408">IFERROR(VLOOKUP(C11362,Tabla_Insumos,3,FALSE),0)</f>
        <v>0</v>
      </c>
      <c r="G11362" s="286">
        <f>ROUND(E11362*F11362,2)</f>
        <v>0</v>
      </c>
    </row>
    <row r="11363" spans="1:7" s="229" customFormat="1" ht="24" customHeight="1" x14ac:dyDescent="0.2">
      <c r="A11363" s="224" t="str">
        <f t="shared" si="3406"/>
        <v/>
      </c>
      <c r="B11363" s="222" t="str">
        <f t="shared" ref="B11363:B11375" si="3409">IFERROR(VLOOKUP(C11363,Tabla_Insumos,5,FALSE),"")</f>
        <v/>
      </c>
      <c r="C11363" s="223"/>
      <c r="D11363" s="224" t="str">
        <f t="shared" si="3407"/>
        <v/>
      </c>
      <c r="E11363" s="225"/>
      <c r="F11363" s="226">
        <f t="shared" si="3408"/>
        <v>0</v>
      </c>
      <c r="G11363" s="286">
        <f t="shared" ref="G11363:G11375" si="3410">ROUND(E11363*F11363,2)</f>
        <v>0</v>
      </c>
    </row>
    <row r="11364" spans="1:7" s="229" customFormat="1" ht="24" customHeight="1" x14ac:dyDescent="0.2">
      <c r="A11364" s="224" t="str">
        <f t="shared" si="3406"/>
        <v/>
      </c>
      <c r="B11364" s="222" t="str">
        <f t="shared" si="3409"/>
        <v/>
      </c>
      <c r="C11364" s="223"/>
      <c r="D11364" s="224" t="str">
        <f t="shared" si="3407"/>
        <v/>
      </c>
      <c r="E11364" s="225"/>
      <c r="F11364" s="226">
        <f t="shared" si="3408"/>
        <v>0</v>
      </c>
      <c r="G11364" s="286">
        <f t="shared" si="3410"/>
        <v>0</v>
      </c>
    </row>
    <row r="11365" spans="1:7" s="229" customFormat="1" ht="24" customHeight="1" x14ac:dyDescent="0.2">
      <c r="A11365" s="224" t="str">
        <f t="shared" si="3406"/>
        <v/>
      </c>
      <c r="B11365" s="222" t="str">
        <f t="shared" si="3409"/>
        <v/>
      </c>
      <c r="C11365" s="223"/>
      <c r="D11365" s="224" t="str">
        <f t="shared" si="3407"/>
        <v/>
      </c>
      <c r="E11365" s="225"/>
      <c r="F11365" s="226">
        <f t="shared" si="3408"/>
        <v>0</v>
      </c>
      <c r="G11365" s="286">
        <f t="shared" si="3410"/>
        <v>0</v>
      </c>
    </row>
    <row r="11366" spans="1:7" s="229" customFormat="1" ht="24" customHeight="1" x14ac:dyDescent="0.2">
      <c r="A11366" s="224" t="str">
        <f t="shared" si="3406"/>
        <v/>
      </c>
      <c r="B11366" s="222" t="str">
        <f t="shared" si="3409"/>
        <v/>
      </c>
      <c r="C11366" s="223"/>
      <c r="D11366" s="224" t="str">
        <f t="shared" si="3407"/>
        <v/>
      </c>
      <c r="E11366" s="225"/>
      <c r="F11366" s="226">
        <f t="shared" si="3408"/>
        <v>0</v>
      </c>
      <c r="G11366" s="286">
        <f t="shared" si="3410"/>
        <v>0</v>
      </c>
    </row>
    <row r="11367" spans="1:7" s="229" customFormat="1" ht="24" customHeight="1" x14ac:dyDescent="0.2">
      <c r="A11367" s="224" t="str">
        <f t="shared" si="3406"/>
        <v/>
      </c>
      <c r="B11367" s="222" t="str">
        <f t="shared" si="3409"/>
        <v/>
      </c>
      <c r="C11367" s="223"/>
      <c r="D11367" s="224" t="str">
        <f t="shared" si="3407"/>
        <v/>
      </c>
      <c r="E11367" s="225"/>
      <c r="F11367" s="226">
        <f t="shared" si="3408"/>
        <v>0</v>
      </c>
      <c r="G11367" s="286">
        <f t="shared" si="3410"/>
        <v>0</v>
      </c>
    </row>
    <row r="11368" spans="1:7" s="229" customFormat="1" ht="24" customHeight="1" x14ac:dyDescent="0.2">
      <c r="A11368" s="224" t="str">
        <f t="shared" si="3406"/>
        <v/>
      </c>
      <c r="B11368" s="222" t="str">
        <f t="shared" si="3409"/>
        <v/>
      </c>
      <c r="C11368" s="223"/>
      <c r="D11368" s="224" t="str">
        <f t="shared" si="3407"/>
        <v/>
      </c>
      <c r="E11368" s="225"/>
      <c r="F11368" s="226">
        <f t="shared" si="3408"/>
        <v>0</v>
      </c>
      <c r="G11368" s="286">
        <f t="shared" si="3410"/>
        <v>0</v>
      </c>
    </row>
    <row r="11369" spans="1:7" s="229" customFormat="1" ht="24" customHeight="1" x14ac:dyDescent="0.2">
      <c r="A11369" s="224" t="str">
        <f t="shared" si="3406"/>
        <v/>
      </c>
      <c r="B11369" s="222" t="str">
        <f t="shared" si="3409"/>
        <v/>
      </c>
      <c r="C11369" s="223"/>
      <c r="D11369" s="224" t="str">
        <f t="shared" si="3407"/>
        <v/>
      </c>
      <c r="E11369" s="225"/>
      <c r="F11369" s="226">
        <f t="shared" si="3408"/>
        <v>0</v>
      </c>
      <c r="G11369" s="286">
        <f t="shared" si="3410"/>
        <v>0</v>
      </c>
    </row>
    <row r="11370" spans="1:7" s="229" customFormat="1" ht="24" customHeight="1" x14ac:dyDescent="0.2">
      <c r="A11370" s="224" t="str">
        <f t="shared" si="3406"/>
        <v/>
      </c>
      <c r="B11370" s="222" t="str">
        <f t="shared" si="3409"/>
        <v/>
      </c>
      <c r="C11370" s="223"/>
      <c r="D11370" s="224" t="str">
        <f t="shared" si="3407"/>
        <v/>
      </c>
      <c r="E11370" s="225"/>
      <c r="F11370" s="226">
        <f t="shared" si="3408"/>
        <v>0</v>
      </c>
      <c r="G11370" s="286">
        <f t="shared" si="3410"/>
        <v>0</v>
      </c>
    </row>
    <row r="11371" spans="1:7" s="229" customFormat="1" ht="24" customHeight="1" x14ac:dyDescent="0.2">
      <c r="A11371" s="224" t="str">
        <f t="shared" si="3406"/>
        <v/>
      </c>
      <c r="B11371" s="222" t="str">
        <f t="shared" si="3409"/>
        <v/>
      </c>
      <c r="C11371" s="223"/>
      <c r="D11371" s="224" t="str">
        <f t="shared" si="3407"/>
        <v/>
      </c>
      <c r="E11371" s="225"/>
      <c r="F11371" s="226">
        <f t="shared" si="3408"/>
        <v>0</v>
      </c>
      <c r="G11371" s="286">
        <f t="shared" si="3410"/>
        <v>0</v>
      </c>
    </row>
    <row r="11372" spans="1:7" s="229" customFormat="1" ht="24" customHeight="1" x14ac:dyDescent="0.2">
      <c r="A11372" s="224" t="str">
        <f t="shared" si="3406"/>
        <v/>
      </c>
      <c r="B11372" s="222" t="str">
        <f t="shared" si="3409"/>
        <v/>
      </c>
      <c r="C11372" s="223"/>
      <c r="D11372" s="224" t="str">
        <f t="shared" si="3407"/>
        <v/>
      </c>
      <c r="E11372" s="225"/>
      <c r="F11372" s="226">
        <f t="shared" si="3408"/>
        <v>0</v>
      </c>
      <c r="G11372" s="286">
        <f t="shared" si="3410"/>
        <v>0</v>
      </c>
    </row>
    <row r="11373" spans="1:7" s="229" customFormat="1" ht="24" customHeight="1" x14ac:dyDescent="0.2">
      <c r="A11373" s="224" t="str">
        <f t="shared" si="3406"/>
        <v/>
      </c>
      <c r="B11373" s="222" t="str">
        <f t="shared" si="3409"/>
        <v/>
      </c>
      <c r="C11373" s="223"/>
      <c r="D11373" s="224" t="str">
        <f t="shared" si="3407"/>
        <v/>
      </c>
      <c r="E11373" s="225"/>
      <c r="F11373" s="226">
        <f t="shared" si="3408"/>
        <v>0</v>
      </c>
      <c r="G11373" s="286">
        <f t="shared" si="3410"/>
        <v>0</v>
      </c>
    </row>
    <row r="11374" spans="1:7" s="229" customFormat="1" ht="24" customHeight="1" x14ac:dyDescent="0.2">
      <c r="A11374" s="224" t="str">
        <f t="shared" si="3406"/>
        <v/>
      </c>
      <c r="B11374" s="222" t="str">
        <f t="shared" si="3409"/>
        <v/>
      </c>
      <c r="C11374" s="223"/>
      <c r="D11374" s="224" t="str">
        <f t="shared" si="3407"/>
        <v/>
      </c>
      <c r="E11374" s="225"/>
      <c r="F11374" s="226">
        <f t="shared" si="3408"/>
        <v>0</v>
      </c>
      <c r="G11374" s="286">
        <f t="shared" si="3410"/>
        <v>0</v>
      </c>
    </row>
    <row r="11375" spans="1:7" s="229" customFormat="1" ht="24" customHeight="1" x14ac:dyDescent="0.2">
      <c r="A11375" s="224" t="str">
        <f t="shared" si="3406"/>
        <v/>
      </c>
      <c r="B11375" s="222" t="str">
        <f t="shared" si="3409"/>
        <v/>
      </c>
      <c r="C11375" s="223"/>
      <c r="D11375" s="224" t="str">
        <f t="shared" si="3407"/>
        <v/>
      </c>
      <c r="E11375" s="225"/>
      <c r="F11375" s="227">
        <f t="shared" si="3408"/>
        <v>0</v>
      </c>
      <c r="G11375" s="286">
        <f t="shared" si="3410"/>
        <v>0</v>
      </c>
    </row>
    <row r="11376" spans="1:7" ht="24" customHeight="1" x14ac:dyDescent="0.2">
      <c r="A11376" s="287"/>
      <c r="D11376" s="97"/>
      <c r="E11376" s="98"/>
      <c r="F11376" s="273" t="s">
        <v>31</v>
      </c>
      <c r="G11376" s="288">
        <f>SUBTOTAL(9,G11362:G11375)</f>
        <v>0</v>
      </c>
    </row>
    <row r="11377" spans="1:7" ht="24" customHeight="1" x14ac:dyDescent="0.2">
      <c r="A11377" s="287"/>
      <c r="C11377" s="107" t="s">
        <v>605</v>
      </c>
      <c r="D11377" s="97"/>
      <c r="E11377" s="98"/>
      <c r="G11377" s="289"/>
    </row>
    <row r="11378" spans="1:7" s="229" customFormat="1" ht="24" customHeight="1" x14ac:dyDescent="0.2">
      <c r="A11378" s="224" t="str">
        <f t="shared" ref="A11378:A11385" si="3411">IFERROR(VLOOKUP(C11378,Tabla_Insumos,4,FALSE),"")</f>
        <v/>
      </c>
      <c r="B11378" s="222">
        <f t="shared" ref="B11378:B11385" si="3412">IFERROR(VLOOKUP(A11378,Tabla_Indices,5,FALSE),"")</f>
        <v>0</v>
      </c>
      <c r="C11378" s="223"/>
      <c r="D11378" s="224" t="str">
        <f t="shared" ref="D11378:D11385" si="3413">IFERROR(VLOOKUP(C11378,Tabla_Insumos,2,FALSE),"")</f>
        <v/>
      </c>
      <c r="E11378" s="225"/>
      <c r="F11378" s="228">
        <f t="shared" ref="F11378:F11385" si="3414">IFERROR(VLOOKUP(C11378,Tabla_Insumos,3,FALSE),0)</f>
        <v>0</v>
      </c>
      <c r="G11378" s="286">
        <f>ROUND(E11378*F11378,2)</f>
        <v>0</v>
      </c>
    </row>
    <row r="11379" spans="1:7" s="229" customFormat="1" ht="24" customHeight="1" x14ac:dyDescent="0.2">
      <c r="A11379" s="224" t="str">
        <f t="shared" si="3411"/>
        <v/>
      </c>
      <c r="B11379" s="222">
        <f t="shared" si="3412"/>
        <v>0</v>
      </c>
      <c r="C11379" s="223"/>
      <c r="D11379" s="224" t="str">
        <f t="shared" si="3413"/>
        <v/>
      </c>
      <c r="E11379" s="225"/>
      <c r="F11379" s="228">
        <f t="shared" si="3414"/>
        <v>0</v>
      </c>
      <c r="G11379" s="286">
        <f>ROUND(E11379*F11379,2)</f>
        <v>0</v>
      </c>
    </row>
    <row r="11380" spans="1:7" s="229" customFormat="1" ht="24" customHeight="1" x14ac:dyDescent="0.2">
      <c r="A11380" s="224" t="str">
        <f t="shared" si="3411"/>
        <v/>
      </c>
      <c r="B11380" s="222">
        <f t="shared" si="3412"/>
        <v>0</v>
      </c>
      <c r="C11380" s="223"/>
      <c r="D11380" s="224" t="str">
        <f t="shared" si="3413"/>
        <v/>
      </c>
      <c r="E11380" s="225"/>
      <c r="F11380" s="228">
        <f t="shared" si="3414"/>
        <v>0</v>
      </c>
      <c r="G11380" s="286">
        <f t="shared" ref="G11380:G11385" si="3415">ROUND(E11380*F11380,2)</f>
        <v>0</v>
      </c>
    </row>
    <row r="11381" spans="1:7" s="229" customFormat="1" ht="24" customHeight="1" x14ac:dyDescent="0.2">
      <c r="A11381" s="224" t="str">
        <f t="shared" si="3411"/>
        <v/>
      </c>
      <c r="B11381" s="222">
        <f t="shared" si="3412"/>
        <v>0</v>
      </c>
      <c r="C11381" s="223"/>
      <c r="D11381" s="224" t="str">
        <f t="shared" si="3413"/>
        <v/>
      </c>
      <c r="E11381" s="225"/>
      <c r="F11381" s="228">
        <f t="shared" si="3414"/>
        <v>0</v>
      </c>
      <c r="G11381" s="286">
        <f t="shared" si="3415"/>
        <v>0</v>
      </c>
    </row>
    <row r="11382" spans="1:7" s="229" customFormat="1" ht="24" customHeight="1" x14ac:dyDescent="0.2">
      <c r="A11382" s="224" t="str">
        <f t="shared" si="3411"/>
        <v/>
      </c>
      <c r="B11382" s="222">
        <f t="shared" si="3412"/>
        <v>0</v>
      </c>
      <c r="C11382" s="223"/>
      <c r="D11382" s="224" t="str">
        <f t="shared" si="3413"/>
        <v/>
      </c>
      <c r="E11382" s="225"/>
      <c r="F11382" s="226">
        <f t="shared" si="3414"/>
        <v>0</v>
      </c>
      <c r="G11382" s="286">
        <f t="shared" si="3415"/>
        <v>0</v>
      </c>
    </row>
    <row r="11383" spans="1:7" s="229" customFormat="1" ht="24" customHeight="1" x14ac:dyDescent="0.2">
      <c r="A11383" s="224" t="str">
        <f t="shared" si="3411"/>
        <v/>
      </c>
      <c r="B11383" s="222">
        <f t="shared" si="3412"/>
        <v>0</v>
      </c>
      <c r="C11383" s="223"/>
      <c r="D11383" s="224" t="str">
        <f t="shared" si="3413"/>
        <v/>
      </c>
      <c r="E11383" s="225"/>
      <c r="F11383" s="226">
        <f t="shared" si="3414"/>
        <v>0</v>
      </c>
      <c r="G11383" s="286">
        <f t="shared" si="3415"/>
        <v>0</v>
      </c>
    </row>
    <row r="11384" spans="1:7" s="229" customFormat="1" ht="24" customHeight="1" x14ac:dyDescent="0.2">
      <c r="A11384" s="224" t="str">
        <f t="shared" si="3411"/>
        <v/>
      </c>
      <c r="B11384" s="222">
        <f t="shared" si="3412"/>
        <v>0</v>
      </c>
      <c r="C11384" s="223"/>
      <c r="D11384" s="224" t="str">
        <f t="shared" si="3413"/>
        <v/>
      </c>
      <c r="E11384" s="225"/>
      <c r="F11384" s="226">
        <f t="shared" si="3414"/>
        <v>0</v>
      </c>
      <c r="G11384" s="286">
        <f t="shared" si="3415"/>
        <v>0</v>
      </c>
    </row>
    <row r="11385" spans="1:7" s="229" customFormat="1" ht="24" customHeight="1" x14ac:dyDescent="0.2">
      <c r="A11385" s="224" t="str">
        <f t="shared" si="3411"/>
        <v/>
      </c>
      <c r="B11385" s="222">
        <f t="shared" si="3412"/>
        <v>0</v>
      </c>
      <c r="C11385" s="223"/>
      <c r="D11385" s="224" t="str">
        <f t="shared" si="3413"/>
        <v/>
      </c>
      <c r="E11385" s="225"/>
      <c r="F11385" s="226">
        <f t="shared" si="3414"/>
        <v>0</v>
      </c>
      <c r="G11385" s="286">
        <f t="shared" si="3415"/>
        <v>0</v>
      </c>
    </row>
    <row r="11386" spans="1:7" ht="24" customHeight="1" x14ac:dyDescent="0.2">
      <c r="A11386" s="287"/>
      <c r="D11386" s="97"/>
      <c r="E11386" s="98"/>
      <c r="F11386" s="273" t="s">
        <v>32</v>
      </c>
      <c r="G11386" s="288">
        <f>SUBTOTAL(9,G11378:G11385)</f>
        <v>0</v>
      </c>
    </row>
    <row r="11387" spans="1:7" ht="24" customHeight="1" x14ac:dyDescent="0.2">
      <c r="A11387" s="287"/>
      <c r="C11387" s="107" t="s">
        <v>606</v>
      </c>
      <c r="D11387" s="97"/>
      <c r="E11387" s="98"/>
      <c r="G11387" s="289"/>
    </row>
    <row r="11388" spans="1:7" s="229" customFormat="1" ht="24" customHeight="1" x14ac:dyDescent="0.2">
      <c r="A11388" s="224" t="str">
        <f t="shared" ref="A11388:A11396" si="3416">IFERROR(VLOOKUP(C11388,Tabla_Insumos,4,FALSE),"")</f>
        <v/>
      </c>
      <c r="B11388" s="222" t="str">
        <f t="shared" ref="B11388:B11396" si="3417">IFERROR(VLOOKUP(C11388,Tabla_Insumos,5,FALSE),"")</f>
        <v/>
      </c>
      <c r="C11388" s="223"/>
      <c r="D11388" s="224" t="str">
        <f t="shared" ref="D11388:D11396" si="3418">IFERROR(VLOOKUP(C11388,Tabla_Insumos,2,FALSE),"")</f>
        <v/>
      </c>
      <c r="E11388" s="225"/>
      <c r="F11388" s="226">
        <f t="shared" ref="F11388:F11396" si="3419">IFERROR(VLOOKUP(C11388,Tabla_Insumos,3,FALSE),0)</f>
        <v>0</v>
      </c>
      <c r="G11388" s="286">
        <f t="shared" ref="G11388:G11396" si="3420">ROUND(E11388*F11388,2)</f>
        <v>0</v>
      </c>
    </row>
    <row r="11389" spans="1:7" s="229" customFormat="1" ht="24" customHeight="1" x14ac:dyDescent="0.2">
      <c r="A11389" s="224" t="str">
        <f t="shared" si="3416"/>
        <v/>
      </c>
      <c r="B11389" s="222" t="str">
        <f t="shared" si="3417"/>
        <v/>
      </c>
      <c r="C11389" s="223"/>
      <c r="D11389" s="224" t="str">
        <f t="shared" si="3418"/>
        <v/>
      </c>
      <c r="E11389" s="225"/>
      <c r="F11389" s="226">
        <f t="shared" si="3419"/>
        <v>0</v>
      </c>
      <c r="G11389" s="286">
        <f t="shared" si="3420"/>
        <v>0</v>
      </c>
    </row>
    <row r="11390" spans="1:7" s="229" customFormat="1" ht="24" customHeight="1" x14ac:dyDescent="0.2">
      <c r="A11390" s="224" t="str">
        <f t="shared" si="3416"/>
        <v/>
      </c>
      <c r="B11390" s="222" t="str">
        <f t="shared" si="3417"/>
        <v/>
      </c>
      <c r="C11390" s="223"/>
      <c r="D11390" s="224" t="str">
        <f t="shared" si="3418"/>
        <v/>
      </c>
      <c r="E11390" s="225"/>
      <c r="F11390" s="226">
        <f t="shared" si="3419"/>
        <v>0</v>
      </c>
      <c r="G11390" s="286">
        <f t="shared" si="3420"/>
        <v>0</v>
      </c>
    </row>
    <row r="11391" spans="1:7" s="229" customFormat="1" ht="24" customHeight="1" x14ac:dyDescent="0.2">
      <c r="A11391" s="224" t="str">
        <f t="shared" si="3416"/>
        <v/>
      </c>
      <c r="B11391" s="222" t="str">
        <f t="shared" si="3417"/>
        <v/>
      </c>
      <c r="C11391" s="223"/>
      <c r="D11391" s="224" t="str">
        <f t="shared" si="3418"/>
        <v/>
      </c>
      <c r="E11391" s="225"/>
      <c r="F11391" s="226">
        <f t="shared" si="3419"/>
        <v>0</v>
      </c>
      <c r="G11391" s="286">
        <f t="shared" si="3420"/>
        <v>0</v>
      </c>
    </row>
    <row r="11392" spans="1:7" s="229" customFormat="1" ht="24" customHeight="1" x14ac:dyDescent="0.2">
      <c r="A11392" s="224" t="str">
        <f t="shared" si="3416"/>
        <v/>
      </c>
      <c r="B11392" s="222" t="str">
        <f t="shared" si="3417"/>
        <v/>
      </c>
      <c r="C11392" s="223"/>
      <c r="D11392" s="224" t="str">
        <f t="shared" si="3418"/>
        <v/>
      </c>
      <c r="E11392" s="225"/>
      <c r="F11392" s="226">
        <f t="shared" si="3419"/>
        <v>0</v>
      </c>
      <c r="G11392" s="286">
        <f t="shared" si="3420"/>
        <v>0</v>
      </c>
    </row>
    <row r="11393" spans="1:7" s="229" customFormat="1" ht="24" customHeight="1" x14ac:dyDescent="0.2">
      <c r="A11393" s="224" t="str">
        <f t="shared" si="3416"/>
        <v/>
      </c>
      <c r="B11393" s="222" t="str">
        <f t="shared" si="3417"/>
        <v/>
      </c>
      <c r="C11393" s="223"/>
      <c r="D11393" s="224" t="str">
        <f t="shared" si="3418"/>
        <v/>
      </c>
      <c r="E11393" s="225"/>
      <c r="F11393" s="226">
        <f t="shared" si="3419"/>
        <v>0</v>
      </c>
      <c r="G11393" s="286">
        <f t="shared" si="3420"/>
        <v>0</v>
      </c>
    </row>
    <row r="11394" spans="1:7" s="229" customFormat="1" ht="24" customHeight="1" x14ac:dyDescent="0.2">
      <c r="A11394" s="224" t="str">
        <f t="shared" si="3416"/>
        <v/>
      </c>
      <c r="B11394" s="222" t="str">
        <f t="shared" si="3417"/>
        <v/>
      </c>
      <c r="C11394" s="223"/>
      <c r="D11394" s="224" t="str">
        <f t="shared" si="3418"/>
        <v/>
      </c>
      <c r="E11394" s="225"/>
      <c r="F11394" s="226">
        <f t="shared" si="3419"/>
        <v>0</v>
      </c>
      <c r="G11394" s="286">
        <f t="shared" si="3420"/>
        <v>0</v>
      </c>
    </row>
    <row r="11395" spans="1:7" s="229" customFormat="1" ht="24" customHeight="1" x14ac:dyDescent="0.2">
      <c r="A11395" s="224" t="str">
        <f t="shared" si="3416"/>
        <v/>
      </c>
      <c r="B11395" s="222" t="str">
        <f t="shared" si="3417"/>
        <v/>
      </c>
      <c r="C11395" s="223"/>
      <c r="D11395" s="224" t="str">
        <f t="shared" si="3418"/>
        <v/>
      </c>
      <c r="E11395" s="225"/>
      <c r="F11395" s="226">
        <f t="shared" si="3419"/>
        <v>0</v>
      </c>
      <c r="G11395" s="286">
        <f t="shared" si="3420"/>
        <v>0</v>
      </c>
    </row>
    <row r="11396" spans="1:7" s="229" customFormat="1" ht="24" customHeight="1" x14ac:dyDescent="0.2">
      <c r="A11396" s="224" t="str">
        <f t="shared" si="3416"/>
        <v/>
      </c>
      <c r="B11396" s="222" t="str">
        <f t="shared" si="3417"/>
        <v/>
      </c>
      <c r="C11396" s="223"/>
      <c r="D11396" s="224" t="str">
        <f t="shared" si="3418"/>
        <v/>
      </c>
      <c r="E11396" s="225"/>
      <c r="F11396" s="226">
        <f t="shared" si="3419"/>
        <v>0</v>
      </c>
      <c r="G11396" s="286">
        <f t="shared" si="3420"/>
        <v>0</v>
      </c>
    </row>
    <row r="11397" spans="1:7" ht="24" customHeight="1" x14ac:dyDescent="0.2">
      <c r="A11397" s="290"/>
      <c r="B11397" s="97"/>
      <c r="D11397" s="97"/>
      <c r="E11397" s="98"/>
      <c r="F11397" s="273" t="s">
        <v>33</v>
      </c>
      <c r="G11397" s="288">
        <f>SUBTOTAL(9,G11388:G11396)</f>
        <v>0</v>
      </c>
    </row>
    <row r="11398" spans="1:7" ht="24" customHeight="1" x14ac:dyDescent="0.2">
      <c r="A11398" s="291"/>
      <c r="B11398" s="97"/>
      <c r="D11398" s="97"/>
      <c r="E11398" s="98"/>
      <c r="G11398" s="289"/>
    </row>
    <row r="11399" spans="1:7" ht="24" customHeight="1" x14ac:dyDescent="0.2">
      <c r="A11399" s="292" t="str">
        <f>B11357</f>
        <v/>
      </c>
      <c r="B11399" s="293" t="str">
        <f>C11357</f>
        <v/>
      </c>
      <c r="C11399" s="104"/>
      <c r="D11399" s="104" t="s">
        <v>34</v>
      </c>
      <c r="E11399" s="105"/>
      <c r="F11399" s="295" t="s">
        <v>35</v>
      </c>
      <c r="G11399" s="294">
        <f>SUBTOTAL(9,G11362:G11398)</f>
        <v>0</v>
      </c>
    </row>
    <row r="11401" spans="1:7" ht="24" customHeight="1" x14ac:dyDescent="0.2">
      <c r="A11401" s="274" t="s">
        <v>37</v>
      </c>
      <c r="B11401" s="275"/>
      <c r="C11401" s="275"/>
      <c r="D11401" s="275"/>
      <c r="E11401" s="275"/>
      <c r="F11401" s="275"/>
      <c r="G11401" s="276"/>
    </row>
    <row r="11402" spans="1:7" ht="24" customHeight="1" x14ac:dyDescent="0.2">
      <c r="A11402" s="277" t="s">
        <v>602</v>
      </c>
      <c r="B11402" s="93" t="str">
        <f>Comitente</f>
        <v>DIRECCION PROVINCIAL DE ESPACIOS VERDES</v>
      </c>
      <c r="C11402" s="89"/>
      <c r="D11402" s="94"/>
      <c r="E11402" s="94"/>
      <c r="F11402" s="95"/>
      <c r="G11402" s="278"/>
    </row>
    <row r="11403" spans="1:7" ht="24" customHeight="1" x14ac:dyDescent="0.2">
      <c r="A11403" s="277" t="s">
        <v>603</v>
      </c>
      <c r="B11403" s="93">
        <f>Contratista</f>
        <v>0</v>
      </c>
      <c r="C11403" s="90"/>
      <c r="D11403" s="90"/>
      <c r="E11403" s="90"/>
      <c r="F11403" s="96"/>
      <c r="G11403" s="279"/>
    </row>
    <row r="11404" spans="1:7" ht="24" customHeight="1" x14ac:dyDescent="0.2">
      <c r="A11404" s="277" t="s">
        <v>24</v>
      </c>
      <c r="B11404" s="93" t="str">
        <f>Obra</f>
        <v>MANTENIMIENTO DEL ÁREA VERDE Y SISITEMA DE RIEGO DEL 
PARQUE BELGRANO E INFINITO POR DESCUBRIR - RENGLON 3</v>
      </c>
      <c r="C11404" s="90"/>
      <c r="D11404" s="90"/>
      <c r="E11404" s="90"/>
      <c r="F11404" s="96" t="s">
        <v>38</v>
      </c>
      <c r="G11404" s="280">
        <f>Fecha_Base</f>
        <v>44908</v>
      </c>
    </row>
    <row r="11405" spans="1:7" ht="24" customHeight="1" x14ac:dyDescent="0.2">
      <c r="A11405" s="281" t="s">
        <v>601</v>
      </c>
      <c r="B11405" s="91" t="str">
        <f>Ubicación</f>
        <v>CAPITAL</v>
      </c>
      <c r="C11405" s="91"/>
      <c r="D11405" s="97"/>
      <c r="E11405" s="98"/>
      <c r="G11405" s="282"/>
    </row>
    <row r="11406" spans="1:7" ht="24" customHeight="1" x14ac:dyDescent="0.2">
      <c r="A11406" s="281" t="s">
        <v>39</v>
      </c>
      <c r="B11406" s="100" t="str">
        <f>IFERROR(VALUE(LEFT(B11407,FIND(".",B11407)-1)),"")</f>
        <v/>
      </c>
      <c r="C11406" s="92" t="str">
        <f>IFERROR(VLOOKUP(B11406,Tabla_CyP,2,FALSE),"")</f>
        <v/>
      </c>
      <c r="E11406" s="98"/>
      <c r="G11406" s="282"/>
    </row>
    <row r="11407" spans="1:7" ht="24" customHeight="1" x14ac:dyDescent="0.2">
      <c r="A11407" s="281" t="s">
        <v>25</v>
      </c>
      <c r="B11407" s="101" t="str">
        <f>IFERROR(VLOOKUP(COUNTIF($A$1:A11407,"ANALISIS DE PRECIOS"),Tabla_NumeroItem,2,FALSE),"")</f>
        <v/>
      </c>
      <c r="C11407" s="92" t="str">
        <f>IFERROR(VLOOKUP(B11407,Tabla_CyP,2,FALSE),"")</f>
        <v/>
      </c>
      <c r="D11407" s="97"/>
      <c r="E11407" s="98"/>
      <c r="F11407" s="96" t="s">
        <v>26</v>
      </c>
      <c r="G11407" s="283" t="str">
        <f>IFERROR(VLOOKUP(B11407,Tabla_CyP,4,FALSE),"")</f>
        <v/>
      </c>
    </row>
    <row r="11408" spans="1:7" ht="24" customHeight="1" x14ac:dyDescent="0.2">
      <c r="A11408" s="281"/>
      <c r="B11408" s="91"/>
      <c r="D11408" s="97"/>
      <c r="E11408" s="98"/>
      <c r="G11408" s="282"/>
    </row>
    <row r="11409" spans="1:123" ht="24" customHeight="1" x14ac:dyDescent="0.2">
      <c r="A11409" s="331" t="s">
        <v>507</v>
      </c>
      <c r="B11409" s="332"/>
      <c r="C11409" s="333" t="s">
        <v>0</v>
      </c>
      <c r="D11409" s="333" t="s">
        <v>27</v>
      </c>
      <c r="E11409" s="335" t="s">
        <v>28</v>
      </c>
      <c r="F11409" s="337" t="s">
        <v>29</v>
      </c>
      <c r="G11409" s="337" t="s">
        <v>30</v>
      </c>
    </row>
    <row r="11410" spans="1:123" s="97" customFormat="1" ht="24" customHeight="1" x14ac:dyDescent="0.2">
      <c r="A11410" s="102" t="s">
        <v>508</v>
      </c>
      <c r="B11410" s="102" t="s">
        <v>509</v>
      </c>
      <c r="C11410" s="334"/>
      <c r="D11410" s="334"/>
      <c r="E11410" s="336"/>
      <c r="F11410" s="338"/>
      <c r="G11410" s="338"/>
      <c r="H11410" s="230"/>
      <c r="I11410" s="230"/>
      <c r="J11410" s="230"/>
      <c r="K11410" s="230"/>
      <c r="L11410" s="230"/>
      <c r="M11410" s="230"/>
      <c r="N11410" s="230"/>
      <c r="O11410" s="230"/>
      <c r="P11410" s="230"/>
      <c r="Q11410" s="230"/>
      <c r="R11410" s="230"/>
      <c r="S11410" s="230"/>
      <c r="T11410" s="230"/>
      <c r="U11410" s="230"/>
      <c r="V11410" s="230"/>
      <c r="W11410" s="230"/>
      <c r="X11410" s="230"/>
      <c r="Y11410" s="230"/>
      <c r="Z11410" s="230"/>
      <c r="AA11410" s="230"/>
      <c r="AB11410" s="230"/>
      <c r="AC11410" s="230"/>
      <c r="AD11410" s="230"/>
      <c r="AE11410" s="230"/>
      <c r="AF11410" s="230"/>
      <c r="AG11410" s="230"/>
      <c r="AH11410" s="230"/>
      <c r="AI11410" s="230"/>
      <c r="AJ11410" s="230"/>
      <c r="AK11410" s="230"/>
      <c r="AL11410" s="230"/>
      <c r="AM11410" s="230"/>
      <c r="AN11410" s="230"/>
      <c r="AO11410" s="230"/>
      <c r="AP11410" s="230"/>
      <c r="AQ11410" s="230"/>
      <c r="AR11410" s="230"/>
      <c r="AS11410" s="230"/>
      <c r="AT11410" s="230"/>
      <c r="AU11410" s="230"/>
      <c r="AV11410" s="230"/>
      <c r="AW11410" s="230"/>
      <c r="AX11410" s="230"/>
      <c r="AY11410" s="230"/>
      <c r="AZ11410" s="230"/>
      <c r="BA11410" s="230"/>
      <c r="BB11410" s="230"/>
      <c r="BC11410" s="230"/>
      <c r="BD11410" s="230"/>
      <c r="BE11410" s="230"/>
      <c r="BF11410" s="230"/>
      <c r="BG11410" s="230"/>
      <c r="BH11410" s="230"/>
      <c r="BI11410" s="230"/>
      <c r="BJ11410" s="230"/>
      <c r="BK11410" s="230"/>
      <c r="BL11410" s="230"/>
      <c r="BM11410" s="230"/>
      <c r="BN11410" s="230"/>
      <c r="BO11410" s="230"/>
      <c r="BP11410" s="230"/>
      <c r="BQ11410" s="230"/>
      <c r="BR11410" s="230"/>
      <c r="BS11410" s="230"/>
      <c r="BT11410" s="230"/>
      <c r="BU11410" s="230"/>
      <c r="BV11410" s="230"/>
      <c r="BW11410" s="230"/>
      <c r="BX11410" s="230"/>
      <c r="BY11410" s="230"/>
      <c r="BZ11410" s="230"/>
      <c r="CA11410" s="230"/>
      <c r="CB11410" s="230"/>
      <c r="CC11410" s="230"/>
      <c r="CD11410" s="230"/>
      <c r="CE11410" s="230"/>
      <c r="CF11410" s="230"/>
      <c r="CG11410" s="230"/>
      <c r="CH11410" s="230"/>
      <c r="CI11410" s="230"/>
      <c r="CJ11410" s="230"/>
      <c r="CK11410" s="230"/>
      <c r="CL11410" s="230"/>
      <c r="CM11410" s="230"/>
      <c r="CN11410" s="230"/>
      <c r="CO11410" s="230"/>
      <c r="CP11410" s="230"/>
      <c r="CQ11410" s="230"/>
      <c r="CR11410" s="230"/>
      <c r="CS11410" s="230"/>
      <c r="CT11410" s="230"/>
      <c r="CU11410" s="230"/>
      <c r="CV11410" s="230"/>
      <c r="CW11410" s="230"/>
      <c r="CX11410" s="230"/>
      <c r="CY11410" s="230"/>
      <c r="CZ11410" s="230"/>
      <c r="DA11410" s="230"/>
      <c r="DB11410" s="230"/>
      <c r="DC11410" s="230"/>
      <c r="DD11410" s="230"/>
      <c r="DE11410" s="230"/>
      <c r="DF11410" s="230"/>
      <c r="DG11410" s="230"/>
      <c r="DH11410" s="230"/>
      <c r="DI11410" s="230"/>
      <c r="DJ11410" s="230"/>
      <c r="DK11410" s="230"/>
      <c r="DL11410" s="230"/>
      <c r="DM11410" s="230"/>
      <c r="DN11410" s="230"/>
      <c r="DO11410" s="230"/>
      <c r="DP11410" s="230"/>
      <c r="DQ11410" s="230"/>
      <c r="DR11410" s="230"/>
      <c r="DS11410" s="230"/>
    </row>
    <row r="11411" spans="1:123" ht="24" customHeight="1" x14ac:dyDescent="0.2">
      <c r="A11411" s="284"/>
      <c r="B11411" s="103"/>
      <c r="C11411" s="143" t="s">
        <v>604</v>
      </c>
      <c r="D11411" s="104"/>
      <c r="E11411" s="105"/>
      <c r="F11411" s="106"/>
      <c r="G11411" s="285"/>
    </row>
    <row r="11412" spans="1:123" s="229" customFormat="1" ht="24" customHeight="1" x14ac:dyDescent="0.2">
      <c r="A11412" s="224" t="str">
        <f t="shared" ref="A11412:A11425" si="3421">IFERROR(VLOOKUP(C11412,Tabla_Insumos,4,FALSE),"")</f>
        <v/>
      </c>
      <c r="B11412" s="222" t="str">
        <f>IFERROR(VLOOKUP(C11412,Tabla_Insumos,5,FALSE),"")</f>
        <v/>
      </c>
      <c r="C11412" s="223"/>
      <c r="D11412" s="224" t="str">
        <f t="shared" ref="D11412:D11425" si="3422">IFERROR(VLOOKUP(C11412,Tabla_Insumos,2,FALSE),"")</f>
        <v/>
      </c>
      <c r="E11412" s="225"/>
      <c r="F11412" s="226">
        <f t="shared" ref="F11412:F11425" si="3423">IFERROR(VLOOKUP(C11412,Tabla_Insumos,3,FALSE),0)</f>
        <v>0</v>
      </c>
      <c r="G11412" s="286">
        <f>ROUND(E11412*F11412,2)</f>
        <v>0</v>
      </c>
    </row>
    <row r="11413" spans="1:123" s="229" customFormat="1" ht="24" customHeight="1" x14ac:dyDescent="0.2">
      <c r="A11413" s="224" t="str">
        <f t="shared" si="3421"/>
        <v/>
      </c>
      <c r="B11413" s="222" t="str">
        <f t="shared" ref="B11413:B11425" si="3424">IFERROR(VLOOKUP(C11413,Tabla_Insumos,5,FALSE),"")</f>
        <v/>
      </c>
      <c r="C11413" s="223"/>
      <c r="D11413" s="224" t="str">
        <f t="shared" si="3422"/>
        <v/>
      </c>
      <c r="E11413" s="225"/>
      <c r="F11413" s="226">
        <f t="shared" si="3423"/>
        <v>0</v>
      </c>
      <c r="G11413" s="286">
        <f t="shared" ref="G11413:G11425" si="3425">ROUND(E11413*F11413,2)</f>
        <v>0</v>
      </c>
    </row>
    <row r="11414" spans="1:123" s="229" customFormat="1" ht="24" customHeight="1" x14ac:dyDescent="0.2">
      <c r="A11414" s="224" t="str">
        <f t="shared" si="3421"/>
        <v/>
      </c>
      <c r="B11414" s="222" t="str">
        <f t="shared" si="3424"/>
        <v/>
      </c>
      <c r="C11414" s="223"/>
      <c r="D11414" s="224" t="str">
        <f t="shared" si="3422"/>
        <v/>
      </c>
      <c r="E11414" s="225"/>
      <c r="F11414" s="226">
        <f t="shared" si="3423"/>
        <v>0</v>
      </c>
      <c r="G11414" s="286">
        <f t="shared" si="3425"/>
        <v>0</v>
      </c>
    </row>
    <row r="11415" spans="1:123" s="229" customFormat="1" ht="24" customHeight="1" x14ac:dyDescent="0.2">
      <c r="A11415" s="224" t="str">
        <f t="shared" si="3421"/>
        <v/>
      </c>
      <c r="B11415" s="222" t="str">
        <f t="shared" si="3424"/>
        <v/>
      </c>
      <c r="C11415" s="223"/>
      <c r="D11415" s="224" t="str">
        <f t="shared" si="3422"/>
        <v/>
      </c>
      <c r="E11415" s="225"/>
      <c r="F11415" s="226">
        <f t="shared" si="3423"/>
        <v>0</v>
      </c>
      <c r="G11415" s="286">
        <f t="shared" si="3425"/>
        <v>0</v>
      </c>
    </row>
    <row r="11416" spans="1:123" s="229" customFormat="1" ht="24" customHeight="1" x14ac:dyDescent="0.2">
      <c r="A11416" s="224" t="str">
        <f t="shared" si="3421"/>
        <v/>
      </c>
      <c r="B11416" s="222" t="str">
        <f t="shared" si="3424"/>
        <v/>
      </c>
      <c r="C11416" s="223"/>
      <c r="D11416" s="224" t="str">
        <f t="shared" si="3422"/>
        <v/>
      </c>
      <c r="E11416" s="225"/>
      <c r="F11416" s="226">
        <f t="shared" si="3423"/>
        <v>0</v>
      </c>
      <c r="G11416" s="286">
        <f t="shared" si="3425"/>
        <v>0</v>
      </c>
    </row>
    <row r="11417" spans="1:123" s="229" customFormat="1" ht="24" customHeight="1" x14ac:dyDescent="0.2">
      <c r="A11417" s="224" t="str">
        <f t="shared" si="3421"/>
        <v/>
      </c>
      <c r="B11417" s="222" t="str">
        <f t="shared" si="3424"/>
        <v/>
      </c>
      <c r="C11417" s="223"/>
      <c r="D11417" s="224" t="str">
        <f t="shared" si="3422"/>
        <v/>
      </c>
      <c r="E11417" s="225"/>
      <c r="F11417" s="226">
        <f t="shared" si="3423"/>
        <v>0</v>
      </c>
      <c r="G11417" s="286">
        <f t="shared" si="3425"/>
        <v>0</v>
      </c>
    </row>
    <row r="11418" spans="1:123" s="229" customFormat="1" ht="24" customHeight="1" x14ac:dyDescent="0.2">
      <c r="A11418" s="224" t="str">
        <f t="shared" si="3421"/>
        <v/>
      </c>
      <c r="B11418" s="222" t="str">
        <f t="shared" si="3424"/>
        <v/>
      </c>
      <c r="C11418" s="223"/>
      <c r="D11418" s="224" t="str">
        <f t="shared" si="3422"/>
        <v/>
      </c>
      <c r="E11418" s="225"/>
      <c r="F11418" s="226">
        <f t="shared" si="3423"/>
        <v>0</v>
      </c>
      <c r="G11418" s="286">
        <f t="shared" si="3425"/>
        <v>0</v>
      </c>
    </row>
    <row r="11419" spans="1:123" s="229" customFormat="1" ht="24" customHeight="1" x14ac:dyDescent="0.2">
      <c r="A11419" s="224" t="str">
        <f t="shared" si="3421"/>
        <v/>
      </c>
      <c r="B11419" s="222" t="str">
        <f t="shared" si="3424"/>
        <v/>
      </c>
      <c r="C11419" s="223"/>
      <c r="D11419" s="224" t="str">
        <f t="shared" si="3422"/>
        <v/>
      </c>
      <c r="E11419" s="225"/>
      <c r="F11419" s="226">
        <f t="shared" si="3423"/>
        <v>0</v>
      </c>
      <c r="G11419" s="286">
        <f t="shared" si="3425"/>
        <v>0</v>
      </c>
    </row>
    <row r="11420" spans="1:123" s="229" customFormat="1" ht="24" customHeight="1" x14ac:dyDescent="0.2">
      <c r="A11420" s="224" t="str">
        <f t="shared" si="3421"/>
        <v/>
      </c>
      <c r="B11420" s="222" t="str">
        <f t="shared" si="3424"/>
        <v/>
      </c>
      <c r="C11420" s="223"/>
      <c r="D11420" s="224" t="str">
        <f t="shared" si="3422"/>
        <v/>
      </c>
      <c r="E11420" s="225"/>
      <c r="F11420" s="226">
        <f t="shared" si="3423"/>
        <v>0</v>
      </c>
      <c r="G11420" s="286">
        <f t="shared" si="3425"/>
        <v>0</v>
      </c>
    </row>
    <row r="11421" spans="1:123" s="229" customFormat="1" ht="24" customHeight="1" x14ac:dyDescent="0.2">
      <c r="A11421" s="224" t="str">
        <f t="shared" si="3421"/>
        <v/>
      </c>
      <c r="B11421" s="222" t="str">
        <f t="shared" si="3424"/>
        <v/>
      </c>
      <c r="C11421" s="223"/>
      <c r="D11421" s="224" t="str">
        <f t="shared" si="3422"/>
        <v/>
      </c>
      <c r="E11421" s="225"/>
      <c r="F11421" s="226">
        <f t="shared" si="3423"/>
        <v>0</v>
      </c>
      <c r="G11421" s="286">
        <f t="shared" si="3425"/>
        <v>0</v>
      </c>
    </row>
    <row r="11422" spans="1:123" s="229" customFormat="1" ht="24" customHeight="1" x14ac:dyDescent="0.2">
      <c r="A11422" s="224" t="str">
        <f t="shared" si="3421"/>
        <v/>
      </c>
      <c r="B11422" s="222" t="str">
        <f t="shared" si="3424"/>
        <v/>
      </c>
      <c r="C11422" s="223"/>
      <c r="D11422" s="224" t="str">
        <f t="shared" si="3422"/>
        <v/>
      </c>
      <c r="E11422" s="225"/>
      <c r="F11422" s="226">
        <f t="shared" si="3423"/>
        <v>0</v>
      </c>
      <c r="G11422" s="286">
        <f t="shared" si="3425"/>
        <v>0</v>
      </c>
    </row>
    <row r="11423" spans="1:123" s="229" customFormat="1" ht="24" customHeight="1" x14ac:dyDescent="0.2">
      <c r="A11423" s="224" t="str">
        <f t="shared" si="3421"/>
        <v/>
      </c>
      <c r="B11423" s="222" t="str">
        <f t="shared" si="3424"/>
        <v/>
      </c>
      <c r="C11423" s="223"/>
      <c r="D11423" s="224" t="str">
        <f t="shared" si="3422"/>
        <v/>
      </c>
      <c r="E11423" s="225"/>
      <c r="F11423" s="226">
        <f t="shared" si="3423"/>
        <v>0</v>
      </c>
      <c r="G11423" s="286">
        <f t="shared" si="3425"/>
        <v>0</v>
      </c>
    </row>
    <row r="11424" spans="1:123" s="229" customFormat="1" ht="24" customHeight="1" x14ac:dyDescent="0.2">
      <c r="A11424" s="224" t="str">
        <f t="shared" si="3421"/>
        <v/>
      </c>
      <c r="B11424" s="222" t="str">
        <f t="shared" si="3424"/>
        <v/>
      </c>
      <c r="C11424" s="223"/>
      <c r="D11424" s="224" t="str">
        <f t="shared" si="3422"/>
        <v/>
      </c>
      <c r="E11424" s="225"/>
      <c r="F11424" s="226">
        <f t="shared" si="3423"/>
        <v>0</v>
      </c>
      <c r="G11424" s="286">
        <f t="shared" si="3425"/>
        <v>0</v>
      </c>
    </row>
    <row r="11425" spans="1:7" s="229" customFormat="1" ht="24" customHeight="1" x14ac:dyDescent="0.2">
      <c r="A11425" s="224" t="str">
        <f t="shared" si="3421"/>
        <v/>
      </c>
      <c r="B11425" s="222" t="str">
        <f t="shared" si="3424"/>
        <v/>
      </c>
      <c r="C11425" s="223"/>
      <c r="D11425" s="224" t="str">
        <f t="shared" si="3422"/>
        <v/>
      </c>
      <c r="E11425" s="225"/>
      <c r="F11425" s="227">
        <f t="shared" si="3423"/>
        <v>0</v>
      </c>
      <c r="G11425" s="286">
        <f t="shared" si="3425"/>
        <v>0</v>
      </c>
    </row>
    <row r="11426" spans="1:7" ht="24" customHeight="1" x14ac:dyDescent="0.2">
      <c r="A11426" s="287"/>
      <c r="D11426" s="97"/>
      <c r="E11426" s="98"/>
      <c r="F11426" s="273" t="s">
        <v>31</v>
      </c>
      <c r="G11426" s="288">
        <f>SUBTOTAL(9,G11412:G11425)</f>
        <v>0</v>
      </c>
    </row>
    <row r="11427" spans="1:7" ht="24" customHeight="1" x14ac:dyDescent="0.2">
      <c r="A11427" s="287"/>
      <c r="C11427" s="107" t="s">
        <v>605</v>
      </c>
      <c r="D11427" s="97"/>
      <c r="E11427" s="98"/>
      <c r="G11427" s="289"/>
    </row>
    <row r="11428" spans="1:7" s="229" customFormat="1" ht="24" customHeight="1" x14ac:dyDescent="0.2">
      <c r="A11428" s="224" t="str">
        <f t="shared" ref="A11428:A11435" si="3426">IFERROR(VLOOKUP(C11428,Tabla_Insumos,4,FALSE),"")</f>
        <v/>
      </c>
      <c r="B11428" s="222">
        <f t="shared" ref="B11428:B11435" si="3427">IFERROR(VLOOKUP(A11428,Tabla_Indices,5,FALSE),"")</f>
        <v>0</v>
      </c>
      <c r="C11428" s="223"/>
      <c r="D11428" s="224" t="str">
        <f t="shared" ref="D11428:D11435" si="3428">IFERROR(VLOOKUP(C11428,Tabla_Insumos,2,FALSE),"")</f>
        <v/>
      </c>
      <c r="E11428" s="225"/>
      <c r="F11428" s="228">
        <f t="shared" ref="F11428:F11435" si="3429">IFERROR(VLOOKUP(C11428,Tabla_Insumos,3,FALSE),0)</f>
        <v>0</v>
      </c>
      <c r="G11428" s="286">
        <f>ROUND(E11428*F11428,2)</f>
        <v>0</v>
      </c>
    </row>
    <row r="11429" spans="1:7" s="229" customFormat="1" ht="24" customHeight="1" x14ac:dyDescent="0.2">
      <c r="A11429" s="224" t="str">
        <f t="shared" si="3426"/>
        <v/>
      </c>
      <c r="B11429" s="222">
        <f t="shared" si="3427"/>
        <v>0</v>
      </c>
      <c r="C11429" s="223"/>
      <c r="D11429" s="224" t="str">
        <f t="shared" si="3428"/>
        <v/>
      </c>
      <c r="E11429" s="225"/>
      <c r="F11429" s="228">
        <f t="shared" si="3429"/>
        <v>0</v>
      </c>
      <c r="G11429" s="286">
        <f>ROUND(E11429*F11429,2)</f>
        <v>0</v>
      </c>
    </row>
    <row r="11430" spans="1:7" s="229" customFormat="1" ht="24" customHeight="1" x14ac:dyDescent="0.2">
      <c r="A11430" s="224" t="str">
        <f t="shared" si="3426"/>
        <v/>
      </c>
      <c r="B11430" s="222">
        <f t="shared" si="3427"/>
        <v>0</v>
      </c>
      <c r="C11430" s="223"/>
      <c r="D11430" s="224" t="str">
        <f t="shared" si="3428"/>
        <v/>
      </c>
      <c r="E11430" s="225"/>
      <c r="F11430" s="228">
        <f t="shared" si="3429"/>
        <v>0</v>
      </c>
      <c r="G11430" s="286">
        <f t="shared" ref="G11430:G11435" si="3430">ROUND(E11430*F11430,2)</f>
        <v>0</v>
      </c>
    </row>
    <row r="11431" spans="1:7" s="229" customFormat="1" ht="24" customHeight="1" x14ac:dyDescent="0.2">
      <c r="A11431" s="224" t="str">
        <f t="shared" si="3426"/>
        <v/>
      </c>
      <c r="B11431" s="222">
        <f t="shared" si="3427"/>
        <v>0</v>
      </c>
      <c r="C11431" s="223"/>
      <c r="D11431" s="224" t="str">
        <f t="shared" si="3428"/>
        <v/>
      </c>
      <c r="E11431" s="225"/>
      <c r="F11431" s="228">
        <f t="shared" si="3429"/>
        <v>0</v>
      </c>
      <c r="G11431" s="286">
        <f t="shared" si="3430"/>
        <v>0</v>
      </c>
    </row>
    <row r="11432" spans="1:7" s="229" customFormat="1" ht="24" customHeight="1" x14ac:dyDescent="0.2">
      <c r="A11432" s="224" t="str">
        <f t="shared" si="3426"/>
        <v/>
      </c>
      <c r="B11432" s="222">
        <f t="shared" si="3427"/>
        <v>0</v>
      </c>
      <c r="C11432" s="223"/>
      <c r="D11432" s="224" t="str">
        <f t="shared" si="3428"/>
        <v/>
      </c>
      <c r="E11432" s="225"/>
      <c r="F11432" s="226">
        <f t="shared" si="3429"/>
        <v>0</v>
      </c>
      <c r="G11432" s="286">
        <f t="shared" si="3430"/>
        <v>0</v>
      </c>
    </row>
    <row r="11433" spans="1:7" s="229" customFormat="1" ht="24" customHeight="1" x14ac:dyDescent="0.2">
      <c r="A11433" s="224" t="str">
        <f t="shared" si="3426"/>
        <v/>
      </c>
      <c r="B11433" s="222">
        <f t="shared" si="3427"/>
        <v>0</v>
      </c>
      <c r="C11433" s="223"/>
      <c r="D11433" s="224" t="str">
        <f t="shared" si="3428"/>
        <v/>
      </c>
      <c r="E11433" s="225"/>
      <c r="F11433" s="226">
        <f t="shared" si="3429"/>
        <v>0</v>
      </c>
      <c r="G11433" s="286">
        <f t="shared" si="3430"/>
        <v>0</v>
      </c>
    </row>
    <row r="11434" spans="1:7" s="229" customFormat="1" ht="24" customHeight="1" x14ac:dyDescent="0.2">
      <c r="A11434" s="224" t="str">
        <f t="shared" si="3426"/>
        <v/>
      </c>
      <c r="B11434" s="222">
        <f t="shared" si="3427"/>
        <v>0</v>
      </c>
      <c r="C11434" s="223"/>
      <c r="D11434" s="224" t="str">
        <f t="shared" si="3428"/>
        <v/>
      </c>
      <c r="E11434" s="225"/>
      <c r="F11434" s="226">
        <f t="shared" si="3429"/>
        <v>0</v>
      </c>
      <c r="G11434" s="286">
        <f t="shared" si="3430"/>
        <v>0</v>
      </c>
    </row>
    <row r="11435" spans="1:7" s="229" customFormat="1" ht="24" customHeight="1" x14ac:dyDescent="0.2">
      <c r="A11435" s="224" t="str">
        <f t="shared" si="3426"/>
        <v/>
      </c>
      <c r="B11435" s="222">
        <f t="shared" si="3427"/>
        <v>0</v>
      </c>
      <c r="C11435" s="223"/>
      <c r="D11435" s="224" t="str">
        <f t="shared" si="3428"/>
        <v/>
      </c>
      <c r="E11435" s="225"/>
      <c r="F11435" s="226">
        <f t="shared" si="3429"/>
        <v>0</v>
      </c>
      <c r="G11435" s="286">
        <f t="shared" si="3430"/>
        <v>0</v>
      </c>
    </row>
    <row r="11436" spans="1:7" ht="24" customHeight="1" x14ac:dyDescent="0.2">
      <c r="A11436" s="287"/>
      <c r="D11436" s="97"/>
      <c r="E11436" s="98"/>
      <c r="F11436" s="273" t="s">
        <v>32</v>
      </c>
      <c r="G11436" s="288">
        <f>SUBTOTAL(9,G11428:G11435)</f>
        <v>0</v>
      </c>
    </row>
    <row r="11437" spans="1:7" ht="24" customHeight="1" x14ac:dyDescent="0.2">
      <c r="A11437" s="287"/>
      <c r="C11437" s="107" t="s">
        <v>606</v>
      </c>
      <c r="D11437" s="97"/>
      <c r="E11437" s="98"/>
      <c r="G11437" s="289"/>
    </row>
    <row r="11438" spans="1:7" s="229" customFormat="1" ht="24" customHeight="1" x14ac:dyDescent="0.2">
      <c r="A11438" s="224" t="str">
        <f t="shared" ref="A11438:A11446" si="3431">IFERROR(VLOOKUP(C11438,Tabla_Insumos,4,FALSE),"")</f>
        <v/>
      </c>
      <c r="B11438" s="222" t="str">
        <f t="shared" ref="B11438:B11446" si="3432">IFERROR(VLOOKUP(C11438,Tabla_Insumos,5,FALSE),"")</f>
        <v/>
      </c>
      <c r="C11438" s="223"/>
      <c r="D11438" s="224" t="str">
        <f t="shared" ref="D11438:D11446" si="3433">IFERROR(VLOOKUP(C11438,Tabla_Insumos,2,FALSE),"")</f>
        <v/>
      </c>
      <c r="E11438" s="225"/>
      <c r="F11438" s="226">
        <f t="shared" ref="F11438:F11446" si="3434">IFERROR(VLOOKUP(C11438,Tabla_Insumos,3,FALSE),0)</f>
        <v>0</v>
      </c>
      <c r="G11438" s="286">
        <f t="shared" ref="G11438:G11446" si="3435">ROUND(E11438*F11438,2)</f>
        <v>0</v>
      </c>
    </row>
    <row r="11439" spans="1:7" s="229" customFormat="1" ht="24" customHeight="1" x14ac:dyDescent="0.2">
      <c r="A11439" s="224" t="str">
        <f t="shared" si="3431"/>
        <v/>
      </c>
      <c r="B11439" s="222" t="str">
        <f t="shared" si="3432"/>
        <v/>
      </c>
      <c r="C11439" s="223"/>
      <c r="D11439" s="224" t="str">
        <f t="shared" si="3433"/>
        <v/>
      </c>
      <c r="E11439" s="225"/>
      <c r="F11439" s="226">
        <f t="shared" si="3434"/>
        <v>0</v>
      </c>
      <c r="G11439" s="286">
        <f t="shared" si="3435"/>
        <v>0</v>
      </c>
    </row>
    <row r="11440" spans="1:7" s="229" customFormat="1" ht="24" customHeight="1" x14ac:dyDescent="0.2">
      <c r="A11440" s="224" t="str">
        <f t="shared" si="3431"/>
        <v/>
      </c>
      <c r="B11440" s="222" t="str">
        <f t="shared" si="3432"/>
        <v/>
      </c>
      <c r="C11440" s="223"/>
      <c r="D11440" s="224" t="str">
        <f t="shared" si="3433"/>
        <v/>
      </c>
      <c r="E11440" s="225"/>
      <c r="F11440" s="226">
        <f t="shared" si="3434"/>
        <v>0</v>
      </c>
      <c r="G11440" s="286">
        <f t="shared" si="3435"/>
        <v>0</v>
      </c>
    </row>
    <row r="11441" spans="1:7" s="229" customFormat="1" ht="24" customHeight="1" x14ac:dyDescent="0.2">
      <c r="A11441" s="224" t="str">
        <f t="shared" si="3431"/>
        <v/>
      </c>
      <c r="B11441" s="222" t="str">
        <f t="shared" si="3432"/>
        <v/>
      </c>
      <c r="C11441" s="223"/>
      <c r="D11441" s="224" t="str">
        <f t="shared" si="3433"/>
        <v/>
      </c>
      <c r="E11441" s="225"/>
      <c r="F11441" s="226">
        <f t="shared" si="3434"/>
        <v>0</v>
      </c>
      <c r="G11441" s="286">
        <f t="shared" si="3435"/>
        <v>0</v>
      </c>
    </row>
    <row r="11442" spans="1:7" s="229" customFormat="1" ht="24" customHeight="1" x14ac:dyDescent="0.2">
      <c r="A11442" s="224" t="str">
        <f t="shared" si="3431"/>
        <v/>
      </c>
      <c r="B11442" s="222" t="str">
        <f t="shared" si="3432"/>
        <v/>
      </c>
      <c r="C11442" s="223"/>
      <c r="D11442" s="224" t="str">
        <f t="shared" si="3433"/>
        <v/>
      </c>
      <c r="E11442" s="225"/>
      <c r="F11442" s="226">
        <f t="shared" si="3434"/>
        <v>0</v>
      </c>
      <c r="G11442" s="286">
        <f t="shared" si="3435"/>
        <v>0</v>
      </c>
    </row>
    <row r="11443" spans="1:7" s="229" customFormat="1" ht="24" customHeight="1" x14ac:dyDescent="0.2">
      <c r="A11443" s="224" t="str">
        <f t="shared" si="3431"/>
        <v/>
      </c>
      <c r="B11443" s="222" t="str">
        <f t="shared" si="3432"/>
        <v/>
      </c>
      <c r="C11443" s="223"/>
      <c r="D11443" s="224" t="str">
        <f t="shared" si="3433"/>
        <v/>
      </c>
      <c r="E11443" s="225"/>
      <c r="F11443" s="226">
        <f t="shared" si="3434"/>
        <v>0</v>
      </c>
      <c r="G11443" s="286">
        <f t="shared" si="3435"/>
        <v>0</v>
      </c>
    </row>
    <row r="11444" spans="1:7" s="229" customFormat="1" ht="24" customHeight="1" x14ac:dyDescent="0.2">
      <c r="A11444" s="224" t="str">
        <f t="shared" si="3431"/>
        <v/>
      </c>
      <c r="B11444" s="222" t="str">
        <f t="shared" si="3432"/>
        <v/>
      </c>
      <c r="C11444" s="223"/>
      <c r="D11444" s="224" t="str">
        <f t="shared" si="3433"/>
        <v/>
      </c>
      <c r="E11444" s="225"/>
      <c r="F11444" s="226">
        <f t="shared" si="3434"/>
        <v>0</v>
      </c>
      <c r="G11444" s="286">
        <f t="shared" si="3435"/>
        <v>0</v>
      </c>
    </row>
    <row r="11445" spans="1:7" s="229" customFormat="1" ht="24" customHeight="1" x14ac:dyDescent="0.2">
      <c r="A11445" s="224" t="str">
        <f t="shared" si="3431"/>
        <v/>
      </c>
      <c r="B11445" s="222" t="str">
        <f t="shared" si="3432"/>
        <v/>
      </c>
      <c r="C11445" s="223"/>
      <c r="D11445" s="224" t="str">
        <f t="shared" si="3433"/>
        <v/>
      </c>
      <c r="E11445" s="225"/>
      <c r="F11445" s="226">
        <f t="shared" si="3434"/>
        <v>0</v>
      </c>
      <c r="G11445" s="286">
        <f t="shared" si="3435"/>
        <v>0</v>
      </c>
    </row>
    <row r="11446" spans="1:7" s="229" customFormat="1" ht="24" customHeight="1" x14ac:dyDescent="0.2">
      <c r="A11446" s="224" t="str">
        <f t="shared" si="3431"/>
        <v/>
      </c>
      <c r="B11446" s="222" t="str">
        <f t="shared" si="3432"/>
        <v/>
      </c>
      <c r="C11446" s="223"/>
      <c r="D11446" s="224" t="str">
        <f t="shared" si="3433"/>
        <v/>
      </c>
      <c r="E11446" s="225"/>
      <c r="F11446" s="226">
        <f t="shared" si="3434"/>
        <v>0</v>
      </c>
      <c r="G11446" s="286">
        <f t="shared" si="3435"/>
        <v>0</v>
      </c>
    </row>
    <row r="11447" spans="1:7" ht="24" customHeight="1" x14ac:dyDescent="0.2">
      <c r="A11447" s="290"/>
      <c r="B11447" s="97"/>
      <c r="D11447" s="97"/>
      <c r="E11447" s="98"/>
      <c r="F11447" s="273" t="s">
        <v>33</v>
      </c>
      <c r="G11447" s="288">
        <f>SUBTOTAL(9,G11438:G11446)</f>
        <v>0</v>
      </c>
    </row>
    <row r="11448" spans="1:7" ht="24" customHeight="1" x14ac:dyDescent="0.2">
      <c r="A11448" s="291"/>
      <c r="B11448" s="97"/>
      <c r="D11448" s="97"/>
      <c r="E11448" s="98"/>
      <c r="G11448" s="289"/>
    </row>
    <row r="11449" spans="1:7" ht="24" customHeight="1" x14ac:dyDescent="0.2">
      <c r="A11449" s="292" t="str">
        <f>B11407</f>
        <v/>
      </c>
      <c r="B11449" s="293" t="str">
        <f>C11407</f>
        <v/>
      </c>
      <c r="C11449" s="104"/>
      <c r="D11449" s="104" t="s">
        <v>34</v>
      </c>
      <c r="E11449" s="105"/>
      <c r="F11449" s="295" t="s">
        <v>35</v>
      </c>
      <c r="G11449" s="294">
        <f>SUBTOTAL(9,G11412:G11448)</f>
        <v>0</v>
      </c>
    </row>
    <row r="11451" spans="1:7" ht="24" customHeight="1" x14ac:dyDescent="0.2">
      <c r="A11451" s="274" t="s">
        <v>37</v>
      </c>
      <c r="B11451" s="275"/>
      <c r="C11451" s="275"/>
      <c r="D11451" s="275"/>
      <c r="E11451" s="275"/>
      <c r="F11451" s="275"/>
      <c r="G11451" s="276"/>
    </row>
    <row r="11452" spans="1:7" ht="24" customHeight="1" x14ac:dyDescent="0.2">
      <c r="A11452" s="277" t="s">
        <v>602</v>
      </c>
      <c r="B11452" s="93" t="str">
        <f>Comitente</f>
        <v>DIRECCION PROVINCIAL DE ESPACIOS VERDES</v>
      </c>
      <c r="C11452" s="89"/>
      <c r="D11452" s="94"/>
      <c r="E11452" s="94"/>
      <c r="F11452" s="95"/>
      <c r="G11452" s="278"/>
    </row>
    <row r="11453" spans="1:7" ht="24" customHeight="1" x14ac:dyDescent="0.2">
      <c r="A11453" s="277" t="s">
        <v>603</v>
      </c>
      <c r="B11453" s="93">
        <f>Contratista</f>
        <v>0</v>
      </c>
      <c r="C11453" s="90"/>
      <c r="D11453" s="90"/>
      <c r="E11453" s="90"/>
      <c r="F11453" s="96"/>
      <c r="G11453" s="279"/>
    </row>
    <row r="11454" spans="1:7" ht="24" customHeight="1" x14ac:dyDescent="0.2">
      <c r="A11454" s="277" t="s">
        <v>24</v>
      </c>
      <c r="B11454" s="93" t="str">
        <f>Obra</f>
        <v>MANTENIMIENTO DEL ÁREA VERDE Y SISITEMA DE RIEGO DEL 
PARQUE BELGRANO E INFINITO POR DESCUBRIR - RENGLON 3</v>
      </c>
      <c r="C11454" s="90"/>
      <c r="D11454" s="90"/>
      <c r="E11454" s="90"/>
      <c r="F11454" s="96" t="s">
        <v>38</v>
      </c>
      <c r="G11454" s="280">
        <f>Fecha_Base</f>
        <v>44908</v>
      </c>
    </row>
    <row r="11455" spans="1:7" ht="24" customHeight="1" x14ac:dyDescent="0.2">
      <c r="A11455" s="281" t="s">
        <v>601</v>
      </c>
      <c r="B11455" s="91" t="str">
        <f>Ubicación</f>
        <v>CAPITAL</v>
      </c>
      <c r="C11455" s="91"/>
      <c r="D11455" s="97"/>
      <c r="E11455" s="98"/>
      <c r="G11455" s="282"/>
    </row>
    <row r="11456" spans="1:7" ht="24" customHeight="1" x14ac:dyDescent="0.2">
      <c r="A11456" s="281" t="s">
        <v>39</v>
      </c>
      <c r="B11456" s="100" t="str">
        <f>IFERROR(VALUE(LEFT(B11457,FIND(".",B11457)-1)),"")</f>
        <v/>
      </c>
      <c r="C11456" s="92" t="str">
        <f>IFERROR(VLOOKUP(B11456,Tabla_CyP,2,FALSE),"")</f>
        <v/>
      </c>
      <c r="E11456" s="98"/>
      <c r="G11456" s="282"/>
    </row>
    <row r="11457" spans="1:123" ht="24" customHeight="1" x14ac:dyDescent="0.2">
      <c r="A11457" s="281" t="s">
        <v>25</v>
      </c>
      <c r="B11457" s="101" t="str">
        <f>IFERROR(VLOOKUP(COUNTIF($A$1:A11457,"ANALISIS DE PRECIOS"),Tabla_NumeroItem,2,FALSE),"")</f>
        <v/>
      </c>
      <c r="C11457" s="92" t="str">
        <f>IFERROR(VLOOKUP(B11457,Tabla_CyP,2,FALSE),"")</f>
        <v/>
      </c>
      <c r="D11457" s="97"/>
      <c r="E11457" s="98"/>
      <c r="F11457" s="96" t="s">
        <v>26</v>
      </c>
      <c r="G11457" s="283" t="str">
        <f>IFERROR(VLOOKUP(B11457,Tabla_CyP,4,FALSE),"")</f>
        <v/>
      </c>
    </row>
    <row r="11458" spans="1:123" ht="24" customHeight="1" x14ac:dyDescent="0.2">
      <c r="A11458" s="281"/>
      <c r="B11458" s="91"/>
      <c r="D11458" s="97"/>
      <c r="E11458" s="98"/>
      <c r="G11458" s="282"/>
    </row>
    <row r="11459" spans="1:123" ht="24" customHeight="1" x14ac:dyDescent="0.2">
      <c r="A11459" s="331" t="s">
        <v>507</v>
      </c>
      <c r="B11459" s="332"/>
      <c r="C11459" s="333" t="s">
        <v>0</v>
      </c>
      <c r="D11459" s="333" t="s">
        <v>27</v>
      </c>
      <c r="E11459" s="335" t="s">
        <v>28</v>
      </c>
      <c r="F11459" s="337" t="s">
        <v>29</v>
      </c>
      <c r="G11459" s="337" t="s">
        <v>30</v>
      </c>
    </row>
    <row r="11460" spans="1:123" s="97" customFormat="1" ht="24" customHeight="1" x14ac:dyDescent="0.2">
      <c r="A11460" s="102" t="s">
        <v>508</v>
      </c>
      <c r="B11460" s="102" t="s">
        <v>509</v>
      </c>
      <c r="C11460" s="334"/>
      <c r="D11460" s="334"/>
      <c r="E11460" s="336"/>
      <c r="F11460" s="338"/>
      <c r="G11460" s="338"/>
      <c r="H11460" s="230"/>
      <c r="I11460" s="230"/>
      <c r="J11460" s="230"/>
      <c r="K11460" s="230"/>
      <c r="L11460" s="230"/>
      <c r="M11460" s="230"/>
      <c r="N11460" s="230"/>
      <c r="O11460" s="230"/>
      <c r="P11460" s="230"/>
      <c r="Q11460" s="230"/>
      <c r="R11460" s="230"/>
      <c r="S11460" s="230"/>
      <c r="T11460" s="230"/>
      <c r="U11460" s="230"/>
      <c r="V11460" s="230"/>
      <c r="W11460" s="230"/>
      <c r="X11460" s="230"/>
      <c r="Y11460" s="230"/>
      <c r="Z11460" s="230"/>
      <c r="AA11460" s="230"/>
      <c r="AB11460" s="230"/>
      <c r="AC11460" s="230"/>
      <c r="AD11460" s="230"/>
      <c r="AE11460" s="230"/>
      <c r="AF11460" s="230"/>
      <c r="AG11460" s="230"/>
      <c r="AH11460" s="230"/>
      <c r="AI11460" s="230"/>
      <c r="AJ11460" s="230"/>
      <c r="AK11460" s="230"/>
      <c r="AL11460" s="230"/>
      <c r="AM11460" s="230"/>
      <c r="AN11460" s="230"/>
      <c r="AO11460" s="230"/>
      <c r="AP11460" s="230"/>
      <c r="AQ11460" s="230"/>
      <c r="AR11460" s="230"/>
      <c r="AS11460" s="230"/>
      <c r="AT11460" s="230"/>
      <c r="AU11460" s="230"/>
      <c r="AV11460" s="230"/>
      <c r="AW11460" s="230"/>
      <c r="AX11460" s="230"/>
      <c r="AY11460" s="230"/>
      <c r="AZ11460" s="230"/>
      <c r="BA11460" s="230"/>
      <c r="BB11460" s="230"/>
      <c r="BC11460" s="230"/>
      <c r="BD11460" s="230"/>
      <c r="BE11460" s="230"/>
      <c r="BF11460" s="230"/>
      <c r="BG11460" s="230"/>
      <c r="BH11460" s="230"/>
      <c r="BI11460" s="230"/>
      <c r="BJ11460" s="230"/>
      <c r="BK11460" s="230"/>
      <c r="BL11460" s="230"/>
      <c r="BM11460" s="230"/>
      <c r="BN11460" s="230"/>
      <c r="BO11460" s="230"/>
      <c r="BP11460" s="230"/>
      <c r="BQ11460" s="230"/>
      <c r="BR11460" s="230"/>
      <c r="BS11460" s="230"/>
      <c r="BT11460" s="230"/>
      <c r="BU11460" s="230"/>
      <c r="BV11460" s="230"/>
      <c r="BW11460" s="230"/>
      <c r="BX11460" s="230"/>
      <c r="BY11460" s="230"/>
      <c r="BZ11460" s="230"/>
      <c r="CA11460" s="230"/>
      <c r="CB11460" s="230"/>
      <c r="CC11460" s="230"/>
      <c r="CD11460" s="230"/>
      <c r="CE11460" s="230"/>
      <c r="CF11460" s="230"/>
      <c r="CG11460" s="230"/>
      <c r="CH11460" s="230"/>
      <c r="CI11460" s="230"/>
      <c r="CJ11460" s="230"/>
      <c r="CK11460" s="230"/>
      <c r="CL11460" s="230"/>
      <c r="CM11460" s="230"/>
      <c r="CN11460" s="230"/>
      <c r="CO11460" s="230"/>
      <c r="CP11460" s="230"/>
      <c r="CQ11460" s="230"/>
      <c r="CR11460" s="230"/>
      <c r="CS11460" s="230"/>
      <c r="CT11460" s="230"/>
      <c r="CU11460" s="230"/>
      <c r="CV11460" s="230"/>
      <c r="CW11460" s="230"/>
      <c r="CX11460" s="230"/>
      <c r="CY11460" s="230"/>
      <c r="CZ11460" s="230"/>
      <c r="DA11460" s="230"/>
      <c r="DB11460" s="230"/>
      <c r="DC11460" s="230"/>
      <c r="DD11460" s="230"/>
      <c r="DE11460" s="230"/>
      <c r="DF11460" s="230"/>
      <c r="DG11460" s="230"/>
      <c r="DH11460" s="230"/>
      <c r="DI11460" s="230"/>
      <c r="DJ11460" s="230"/>
      <c r="DK11460" s="230"/>
      <c r="DL11460" s="230"/>
      <c r="DM11460" s="230"/>
      <c r="DN11460" s="230"/>
      <c r="DO11460" s="230"/>
      <c r="DP11460" s="230"/>
      <c r="DQ11460" s="230"/>
      <c r="DR11460" s="230"/>
      <c r="DS11460" s="230"/>
    </row>
    <row r="11461" spans="1:123" ht="24" customHeight="1" x14ac:dyDescent="0.2">
      <c r="A11461" s="284"/>
      <c r="B11461" s="103"/>
      <c r="C11461" s="143" t="s">
        <v>604</v>
      </c>
      <c r="D11461" s="104"/>
      <c r="E11461" s="105"/>
      <c r="F11461" s="106"/>
      <c r="G11461" s="285"/>
    </row>
    <row r="11462" spans="1:123" s="229" customFormat="1" ht="24" customHeight="1" x14ac:dyDescent="0.2">
      <c r="A11462" s="224" t="str">
        <f t="shared" ref="A11462:A11475" si="3436">IFERROR(VLOOKUP(C11462,Tabla_Insumos,4,FALSE),"")</f>
        <v/>
      </c>
      <c r="B11462" s="222" t="str">
        <f>IFERROR(VLOOKUP(C11462,Tabla_Insumos,5,FALSE),"")</f>
        <v/>
      </c>
      <c r="C11462" s="223"/>
      <c r="D11462" s="224" t="str">
        <f t="shared" ref="D11462:D11475" si="3437">IFERROR(VLOOKUP(C11462,Tabla_Insumos,2,FALSE),"")</f>
        <v/>
      </c>
      <c r="E11462" s="225"/>
      <c r="F11462" s="226">
        <f t="shared" ref="F11462:F11475" si="3438">IFERROR(VLOOKUP(C11462,Tabla_Insumos,3,FALSE),0)</f>
        <v>0</v>
      </c>
      <c r="G11462" s="286">
        <f>ROUND(E11462*F11462,2)</f>
        <v>0</v>
      </c>
    </row>
    <row r="11463" spans="1:123" s="229" customFormat="1" ht="24" customHeight="1" x14ac:dyDescent="0.2">
      <c r="A11463" s="224" t="str">
        <f t="shared" si="3436"/>
        <v/>
      </c>
      <c r="B11463" s="222" t="str">
        <f t="shared" ref="B11463:B11475" si="3439">IFERROR(VLOOKUP(C11463,Tabla_Insumos,5,FALSE),"")</f>
        <v/>
      </c>
      <c r="C11463" s="223"/>
      <c r="D11463" s="224" t="str">
        <f t="shared" si="3437"/>
        <v/>
      </c>
      <c r="E11463" s="225"/>
      <c r="F11463" s="226">
        <f t="shared" si="3438"/>
        <v>0</v>
      </c>
      <c r="G11463" s="286">
        <f t="shared" ref="G11463:G11475" si="3440">ROUND(E11463*F11463,2)</f>
        <v>0</v>
      </c>
    </row>
    <row r="11464" spans="1:123" s="229" customFormat="1" ht="24" customHeight="1" x14ac:dyDescent="0.2">
      <c r="A11464" s="224" t="str">
        <f t="shared" si="3436"/>
        <v/>
      </c>
      <c r="B11464" s="222" t="str">
        <f t="shared" si="3439"/>
        <v/>
      </c>
      <c r="C11464" s="223"/>
      <c r="D11464" s="224" t="str">
        <f t="shared" si="3437"/>
        <v/>
      </c>
      <c r="E11464" s="225"/>
      <c r="F11464" s="226">
        <f t="shared" si="3438"/>
        <v>0</v>
      </c>
      <c r="G11464" s="286">
        <f t="shared" si="3440"/>
        <v>0</v>
      </c>
    </row>
    <row r="11465" spans="1:123" s="229" customFormat="1" ht="24" customHeight="1" x14ac:dyDescent="0.2">
      <c r="A11465" s="224" t="str">
        <f t="shared" si="3436"/>
        <v/>
      </c>
      <c r="B11465" s="222" t="str">
        <f t="shared" si="3439"/>
        <v/>
      </c>
      <c r="C11465" s="223"/>
      <c r="D11465" s="224" t="str">
        <f t="shared" si="3437"/>
        <v/>
      </c>
      <c r="E11465" s="225"/>
      <c r="F11465" s="226">
        <f t="shared" si="3438"/>
        <v>0</v>
      </c>
      <c r="G11465" s="286">
        <f t="shared" si="3440"/>
        <v>0</v>
      </c>
    </row>
    <row r="11466" spans="1:123" s="229" customFormat="1" ht="24" customHeight="1" x14ac:dyDescent="0.2">
      <c r="A11466" s="224" t="str">
        <f t="shared" si="3436"/>
        <v/>
      </c>
      <c r="B11466" s="222" t="str">
        <f t="shared" si="3439"/>
        <v/>
      </c>
      <c r="C11466" s="223"/>
      <c r="D11466" s="224" t="str">
        <f t="shared" si="3437"/>
        <v/>
      </c>
      <c r="E11466" s="225"/>
      <c r="F11466" s="226">
        <f t="shared" si="3438"/>
        <v>0</v>
      </c>
      <c r="G11466" s="286">
        <f t="shared" si="3440"/>
        <v>0</v>
      </c>
    </row>
    <row r="11467" spans="1:123" s="229" customFormat="1" ht="24" customHeight="1" x14ac:dyDescent="0.2">
      <c r="A11467" s="224" t="str">
        <f t="shared" si="3436"/>
        <v/>
      </c>
      <c r="B11467" s="222" t="str">
        <f t="shared" si="3439"/>
        <v/>
      </c>
      <c r="C11467" s="223"/>
      <c r="D11467" s="224" t="str">
        <f t="shared" si="3437"/>
        <v/>
      </c>
      <c r="E11467" s="225"/>
      <c r="F11467" s="226">
        <f t="shared" si="3438"/>
        <v>0</v>
      </c>
      <c r="G11467" s="286">
        <f t="shared" si="3440"/>
        <v>0</v>
      </c>
    </row>
    <row r="11468" spans="1:123" s="229" customFormat="1" ht="24" customHeight="1" x14ac:dyDescent="0.2">
      <c r="A11468" s="224" t="str">
        <f t="shared" si="3436"/>
        <v/>
      </c>
      <c r="B11468" s="222" t="str">
        <f t="shared" si="3439"/>
        <v/>
      </c>
      <c r="C11468" s="223"/>
      <c r="D11468" s="224" t="str">
        <f t="shared" si="3437"/>
        <v/>
      </c>
      <c r="E11468" s="225"/>
      <c r="F11468" s="226">
        <f t="shared" si="3438"/>
        <v>0</v>
      </c>
      <c r="G11468" s="286">
        <f t="shared" si="3440"/>
        <v>0</v>
      </c>
    </row>
    <row r="11469" spans="1:123" s="229" customFormat="1" ht="24" customHeight="1" x14ac:dyDescent="0.2">
      <c r="A11469" s="224" t="str">
        <f t="shared" si="3436"/>
        <v/>
      </c>
      <c r="B11469" s="222" t="str">
        <f t="shared" si="3439"/>
        <v/>
      </c>
      <c r="C11469" s="223"/>
      <c r="D11469" s="224" t="str">
        <f t="shared" si="3437"/>
        <v/>
      </c>
      <c r="E11469" s="225"/>
      <c r="F11469" s="226">
        <f t="shared" si="3438"/>
        <v>0</v>
      </c>
      <c r="G11469" s="286">
        <f t="shared" si="3440"/>
        <v>0</v>
      </c>
    </row>
    <row r="11470" spans="1:123" s="229" customFormat="1" ht="24" customHeight="1" x14ac:dyDescent="0.2">
      <c r="A11470" s="224" t="str">
        <f t="shared" si="3436"/>
        <v/>
      </c>
      <c r="B11470" s="222" t="str">
        <f t="shared" si="3439"/>
        <v/>
      </c>
      <c r="C11470" s="223"/>
      <c r="D11470" s="224" t="str">
        <f t="shared" si="3437"/>
        <v/>
      </c>
      <c r="E11470" s="225"/>
      <c r="F11470" s="226">
        <f t="shared" si="3438"/>
        <v>0</v>
      </c>
      <c r="G11470" s="286">
        <f t="shared" si="3440"/>
        <v>0</v>
      </c>
    </row>
    <row r="11471" spans="1:123" s="229" customFormat="1" ht="24" customHeight="1" x14ac:dyDescent="0.2">
      <c r="A11471" s="224" t="str">
        <f t="shared" si="3436"/>
        <v/>
      </c>
      <c r="B11471" s="222" t="str">
        <f t="shared" si="3439"/>
        <v/>
      </c>
      <c r="C11471" s="223"/>
      <c r="D11471" s="224" t="str">
        <f t="shared" si="3437"/>
        <v/>
      </c>
      <c r="E11471" s="225"/>
      <c r="F11471" s="226">
        <f t="shared" si="3438"/>
        <v>0</v>
      </c>
      <c r="G11471" s="286">
        <f t="shared" si="3440"/>
        <v>0</v>
      </c>
    </row>
    <row r="11472" spans="1:123" s="229" customFormat="1" ht="24" customHeight="1" x14ac:dyDescent="0.2">
      <c r="A11472" s="224" t="str">
        <f t="shared" si="3436"/>
        <v/>
      </c>
      <c r="B11472" s="222" t="str">
        <f t="shared" si="3439"/>
        <v/>
      </c>
      <c r="C11472" s="223"/>
      <c r="D11472" s="224" t="str">
        <f t="shared" si="3437"/>
        <v/>
      </c>
      <c r="E11472" s="225"/>
      <c r="F11472" s="226">
        <f t="shared" si="3438"/>
        <v>0</v>
      </c>
      <c r="G11472" s="286">
        <f t="shared" si="3440"/>
        <v>0</v>
      </c>
    </row>
    <row r="11473" spans="1:7" s="229" customFormat="1" ht="24" customHeight="1" x14ac:dyDescent="0.2">
      <c r="A11473" s="224" t="str">
        <f t="shared" si="3436"/>
        <v/>
      </c>
      <c r="B11473" s="222" t="str">
        <f t="shared" si="3439"/>
        <v/>
      </c>
      <c r="C11473" s="223"/>
      <c r="D11473" s="224" t="str">
        <f t="shared" si="3437"/>
        <v/>
      </c>
      <c r="E11473" s="225"/>
      <c r="F11473" s="226">
        <f t="shared" si="3438"/>
        <v>0</v>
      </c>
      <c r="G11473" s="286">
        <f t="shared" si="3440"/>
        <v>0</v>
      </c>
    </row>
    <row r="11474" spans="1:7" s="229" customFormat="1" ht="24" customHeight="1" x14ac:dyDescent="0.2">
      <c r="A11474" s="224" t="str">
        <f t="shared" si="3436"/>
        <v/>
      </c>
      <c r="B11474" s="222" t="str">
        <f t="shared" si="3439"/>
        <v/>
      </c>
      <c r="C11474" s="223"/>
      <c r="D11474" s="224" t="str">
        <f t="shared" si="3437"/>
        <v/>
      </c>
      <c r="E11474" s="225"/>
      <c r="F11474" s="226">
        <f t="shared" si="3438"/>
        <v>0</v>
      </c>
      <c r="G11474" s="286">
        <f t="shared" si="3440"/>
        <v>0</v>
      </c>
    </row>
    <row r="11475" spans="1:7" s="229" customFormat="1" ht="24" customHeight="1" x14ac:dyDescent="0.2">
      <c r="A11475" s="224" t="str">
        <f t="shared" si="3436"/>
        <v/>
      </c>
      <c r="B11475" s="222" t="str">
        <f t="shared" si="3439"/>
        <v/>
      </c>
      <c r="C11475" s="223"/>
      <c r="D11475" s="224" t="str">
        <f t="shared" si="3437"/>
        <v/>
      </c>
      <c r="E11475" s="225"/>
      <c r="F11475" s="227">
        <f t="shared" si="3438"/>
        <v>0</v>
      </c>
      <c r="G11475" s="286">
        <f t="shared" si="3440"/>
        <v>0</v>
      </c>
    </row>
    <row r="11476" spans="1:7" ht="24" customHeight="1" x14ac:dyDescent="0.2">
      <c r="A11476" s="287"/>
      <c r="D11476" s="97"/>
      <c r="E11476" s="98"/>
      <c r="F11476" s="273" t="s">
        <v>31</v>
      </c>
      <c r="G11476" s="288">
        <f>SUBTOTAL(9,G11462:G11475)</f>
        <v>0</v>
      </c>
    </row>
    <row r="11477" spans="1:7" ht="24" customHeight="1" x14ac:dyDescent="0.2">
      <c r="A11477" s="287"/>
      <c r="C11477" s="107" t="s">
        <v>605</v>
      </c>
      <c r="D11477" s="97"/>
      <c r="E11477" s="98"/>
      <c r="G11477" s="289"/>
    </row>
    <row r="11478" spans="1:7" s="229" customFormat="1" ht="24" customHeight="1" x14ac:dyDescent="0.2">
      <c r="A11478" s="224" t="str">
        <f t="shared" ref="A11478:A11485" si="3441">IFERROR(VLOOKUP(C11478,Tabla_Insumos,4,FALSE),"")</f>
        <v/>
      </c>
      <c r="B11478" s="222">
        <f t="shared" ref="B11478:B11485" si="3442">IFERROR(VLOOKUP(A11478,Tabla_Indices,5,FALSE),"")</f>
        <v>0</v>
      </c>
      <c r="C11478" s="223"/>
      <c r="D11478" s="224" t="str">
        <f t="shared" ref="D11478:D11485" si="3443">IFERROR(VLOOKUP(C11478,Tabla_Insumos,2,FALSE),"")</f>
        <v/>
      </c>
      <c r="E11478" s="225"/>
      <c r="F11478" s="228">
        <f t="shared" ref="F11478:F11485" si="3444">IFERROR(VLOOKUP(C11478,Tabla_Insumos,3,FALSE),0)</f>
        <v>0</v>
      </c>
      <c r="G11478" s="286">
        <f>ROUND(E11478*F11478,2)</f>
        <v>0</v>
      </c>
    </row>
    <row r="11479" spans="1:7" s="229" customFormat="1" ht="24" customHeight="1" x14ac:dyDescent="0.2">
      <c r="A11479" s="224" t="str">
        <f t="shared" si="3441"/>
        <v/>
      </c>
      <c r="B11479" s="222">
        <f t="shared" si="3442"/>
        <v>0</v>
      </c>
      <c r="C11479" s="223"/>
      <c r="D11479" s="224" t="str">
        <f t="shared" si="3443"/>
        <v/>
      </c>
      <c r="E11479" s="225"/>
      <c r="F11479" s="228">
        <f t="shared" si="3444"/>
        <v>0</v>
      </c>
      <c r="G11479" s="286">
        <f>ROUND(E11479*F11479,2)</f>
        <v>0</v>
      </c>
    </row>
    <row r="11480" spans="1:7" s="229" customFormat="1" ht="24" customHeight="1" x14ac:dyDescent="0.2">
      <c r="A11480" s="224" t="str">
        <f t="shared" si="3441"/>
        <v/>
      </c>
      <c r="B11480" s="222">
        <f t="shared" si="3442"/>
        <v>0</v>
      </c>
      <c r="C11480" s="223"/>
      <c r="D11480" s="224" t="str">
        <f t="shared" si="3443"/>
        <v/>
      </c>
      <c r="E11480" s="225"/>
      <c r="F11480" s="228">
        <f t="shared" si="3444"/>
        <v>0</v>
      </c>
      <c r="G11480" s="286">
        <f t="shared" ref="G11480:G11485" si="3445">ROUND(E11480*F11480,2)</f>
        <v>0</v>
      </c>
    </row>
    <row r="11481" spans="1:7" s="229" customFormat="1" ht="24" customHeight="1" x14ac:dyDescent="0.2">
      <c r="A11481" s="224" t="str">
        <f t="shared" si="3441"/>
        <v/>
      </c>
      <c r="B11481" s="222">
        <f t="shared" si="3442"/>
        <v>0</v>
      </c>
      <c r="C11481" s="223"/>
      <c r="D11481" s="224" t="str">
        <f t="shared" si="3443"/>
        <v/>
      </c>
      <c r="E11481" s="225"/>
      <c r="F11481" s="228">
        <f t="shared" si="3444"/>
        <v>0</v>
      </c>
      <c r="G11481" s="286">
        <f t="shared" si="3445"/>
        <v>0</v>
      </c>
    </row>
    <row r="11482" spans="1:7" s="229" customFormat="1" ht="24" customHeight="1" x14ac:dyDescent="0.2">
      <c r="A11482" s="224" t="str">
        <f t="shared" si="3441"/>
        <v/>
      </c>
      <c r="B11482" s="222">
        <f t="shared" si="3442"/>
        <v>0</v>
      </c>
      <c r="C11482" s="223"/>
      <c r="D11482" s="224" t="str">
        <f t="shared" si="3443"/>
        <v/>
      </c>
      <c r="E11482" s="225"/>
      <c r="F11482" s="226">
        <f t="shared" si="3444"/>
        <v>0</v>
      </c>
      <c r="G11482" s="286">
        <f t="shared" si="3445"/>
        <v>0</v>
      </c>
    </row>
    <row r="11483" spans="1:7" s="229" customFormat="1" ht="24" customHeight="1" x14ac:dyDescent="0.2">
      <c r="A11483" s="224" t="str">
        <f t="shared" si="3441"/>
        <v/>
      </c>
      <c r="B11483" s="222">
        <f t="shared" si="3442"/>
        <v>0</v>
      </c>
      <c r="C11483" s="223"/>
      <c r="D11483" s="224" t="str">
        <f t="shared" si="3443"/>
        <v/>
      </c>
      <c r="E11483" s="225"/>
      <c r="F11483" s="226">
        <f t="shared" si="3444"/>
        <v>0</v>
      </c>
      <c r="G11483" s="286">
        <f t="shared" si="3445"/>
        <v>0</v>
      </c>
    </row>
    <row r="11484" spans="1:7" s="229" customFormat="1" ht="24" customHeight="1" x14ac:dyDescent="0.2">
      <c r="A11484" s="224" t="str">
        <f t="shared" si="3441"/>
        <v/>
      </c>
      <c r="B11484" s="222">
        <f t="shared" si="3442"/>
        <v>0</v>
      </c>
      <c r="C11484" s="223"/>
      <c r="D11484" s="224" t="str">
        <f t="shared" si="3443"/>
        <v/>
      </c>
      <c r="E11484" s="225"/>
      <c r="F11484" s="226">
        <f t="shared" si="3444"/>
        <v>0</v>
      </c>
      <c r="G11484" s="286">
        <f t="shared" si="3445"/>
        <v>0</v>
      </c>
    </row>
    <row r="11485" spans="1:7" s="229" customFormat="1" ht="24" customHeight="1" x14ac:dyDescent="0.2">
      <c r="A11485" s="224" t="str">
        <f t="shared" si="3441"/>
        <v/>
      </c>
      <c r="B11485" s="222">
        <f t="shared" si="3442"/>
        <v>0</v>
      </c>
      <c r="C11485" s="223"/>
      <c r="D11485" s="224" t="str">
        <f t="shared" si="3443"/>
        <v/>
      </c>
      <c r="E11485" s="225"/>
      <c r="F11485" s="226">
        <f t="shared" si="3444"/>
        <v>0</v>
      </c>
      <c r="G11485" s="286">
        <f t="shared" si="3445"/>
        <v>0</v>
      </c>
    </row>
    <row r="11486" spans="1:7" ht="24" customHeight="1" x14ac:dyDescent="0.2">
      <c r="A11486" s="287"/>
      <c r="D11486" s="97"/>
      <c r="E11486" s="98"/>
      <c r="F11486" s="273" t="s">
        <v>32</v>
      </c>
      <c r="G11486" s="288">
        <f>SUBTOTAL(9,G11478:G11485)</f>
        <v>0</v>
      </c>
    </row>
    <row r="11487" spans="1:7" ht="24" customHeight="1" x14ac:dyDescent="0.2">
      <c r="A11487" s="287"/>
      <c r="C11487" s="107" t="s">
        <v>606</v>
      </c>
      <c r="D11487" s="97"/>
      <c r="E11487" s="98"/>
      <c r="G11487" s="289"/>
    </row>
    <row r="11488" spans="1:7" s="229" customFormat="1" ht="24" customHeight="1" x14ac:dyDescent="0.2">
      <c r="A11488" s="224" t="str">
        <f t="shared" ref="A11488:A11496" si="3446">IFERROR(VLOOKUP(C11488,Tabla_Insumos,4,FALSE),"")</f>
        <v/>
      </c>
      <c r="B11488" s="222" t="str">
        <f t="shared" ref="B11488:B11496" si="3447">IFERROR(VLOOKUP(C11488,Tabla_Insumos,5,FALSE),"")</f>
        <v/>
      </c>
      <c r="C11488" s="223"/>
      <c r="D11488" s="224" t="str">
        <f t="shared" ref="D11488:D11496" si="3448">IFERROR(VLOOKUP(C11488,Tabla_Insumos,2,FALSE),"")</f>
        <v/>
      </c>
      <c r="E11488" s="225"/>
      <c r="F11488" s="226">
        <f t="shared" ref="F11488:F11496" si="3449">IFERROR(VLOOKUP(C11488,Tabla_Insumos,3,FALSE),0)</f>
        <v>0</v>
      </c>
      <c r="G11488" s="286">
        <f t="shared" ref="G11488:G11496" si="3450">ROUND(E11488*F11488,2)</f>
        <v>0</v>
      </c>
    </row>
    <row r="11489" spans="1:7" s="229" customFormat="1" ht="24" customHeight="1" x14ac:dyDescent="0.2">
      <c r="A11489" s="224" t="str">
        <f t="shared" si="3446"/>
        <v/>
      </c>
      <c r="B11489" s="222" t="str">
        <f t="shared" si="3447"/>
        <v/>
      </c>
      <c r="C11489" s="223"/>
      <c r="D11489" s="224" t="str">
        <f t="shared" si="3448"/>
        <v/>
      </c>
      <c r="E11489" s="225"/>
      <c r="F11489" s="226">
        <f t="shared" si="3449"/>
        <v>0</v>
      </c>
      <c r="G11489" s="286">
        <f t="shared" si="3450"/>
        <v>0</v>
      </c>
    </row>
    <row r="11490" spans="1:7" s="229" customFormat="1" ht="24" customHeight="1" x14ac:dyDescent="0.2">
      <c r="A11490" s="224" t="str">
        <f t="shared" si="3446"/>
        <v/>
      </c>
      <c r="B11490" s="222" t="str">
        <f t="shared" si="3447"/>
        <v/>
      </c>
      <c r="C11490" s="223"/>
      <c r="D11490" s="224" t="str">
        <f t="shared" si="3448"/>
        <v/>
      </c>
      <c r="E11490" s="225"/>
      <c r="F11490" s="226">
        <f t="shared" si="3449"/>
        <v>0</v>
      </c>
      <c r="G11490" s="286">
        <f t="shared" si="3450"/>
        <v>0</v>
      </c>
    </row>
    <row r="11491" spans="1:7" s="229" customFormat="1" ht="24" customHeight="1" x14ac:dyDescent="0.2">
      <c r="A11491" s="224" t="str">
        <f t="shared" si="3446"/>
        <v/>
      </c>
      <c r="B11491" s="222" t="str">
        <f t="shared" si="3447"/>
        <v/>
      </c>
      <c r="C11491" s="223"/>
      <c r="D11491" s="224" t="str">
        <f t="shared" si="3448"/>
        <v/>
      </c>
      <c r="E11491" s="225"/>
      <c r="F11491" s="226">
        <f t="shared" si="3449"/>
        <v>0</v>
      </c>
      <c r="G11491" s="286">
        <f t="shared" si="3450"/>
        <v>0</v>
      </c>
    </row>
    <row r="11492" spans="1:7" s="229" customFormat="1" ht="24" customHeight="1" x14ac:dyDescent="0.2">
      <c r="A11492" s="224" t="str">
        <f t="shared" si="3446"/>
        <v/>
      </c>
      <c r="B11492" s="222" t="str">
        <f t="shared" si="3447"/>
        <v/>
      </c>
      <c r="C11492" s="223"/>
      <c r="D11492" s="224" t="str">
        <f t="shared" si="3448"/>
        <v/>
      </c>
      <c r="E11492" s="225"/>
      <c r="F11492" s="226">
        <f t="shared" si="3449"/>
        <v>0</v>
      </c>
      <c r="G11492" s="286">
        <f t="shared" si="3450"/>
        <v>0</v>
      </c>
    </row>
    <row r="11493" spans="1:7" s="229" customFormat="1" ht="24" customHeight="1" x14ac:dyDescent="0.2">
      <c r="A11493" s="224" t="str">
        <f t="shared" si="3446"/>
        <v/>
      </c>
      <c r="B11493" s="222" t="str">
        <f t="shared" si="3447"/>
        <v/>
      </c>
      <c r="C11493" s="223"/>
      <c r="D11493" s="224" t="str">
        <f t="shared" si="3448"/>
        <v/>
      </c>
      <c r="E11493" s="225"/>
      <c r="F11493" s="226">
        <f t="shared" si="3449"/>
        <v>0</v>
      </c>
      <c r="G11493" s="286">
        <f t="shared" si="3450"/>
        <v>0</v>
      </c>
    </row>
    <row r="11494" spans="1:7" s="229" customFormat="1" ht="24" customHeight="1" x14ac:dyDescent="0.2">
      <c r="A11494" s="224" t="str">
        <f t="shared" si="3446"/>
        <v/>
      </c>
      <c r="B11494" s="222" t="str">
        <f t="shared" si="3447"/>
        <v/>
      </c>
      <c r="C11494" s="223"/>
      <c r="D11494" s="224" t="str">
        <f t="shared" si="3448"/>
        <v/>
      </c>
      <c r="E11494" s="225"/>
      <c r="F11494" s="226">
        <f t="shared" si="3449"/>
        <v>0</v>
      </c>
      <c r="G11494" s="286">
        <f t="shared" si="3450"/>
        <v>0</v>
      </c>
    </row>
    <row r="11495" spans="1:7" s="229" customFormat="1" ht="24" customHeight="1" x14ac:dyDescent="0.2">
      <c r="A11495" s="224" t="str">
        <f t="shared" si="3446"/>
        <v/>
      </c>
      <c r="B11495" s="222" t="str">
        <f t="shared" si="3447"/>
        <v/>
      </c>
      <c r="C11495" s="223"/>
      <c r="D11495" s="224" t="str">
        <f t="shared" si="3448"/>
        <v/>
      </c>
      <c r="E11495" s="225"/>
      <c r="F11495" s="226">
        <f t="shared" si="3449"/>
        <v>0</v>
      </c>
      <c r="G11495" s="286">
        <f t="shared" si="3450"/>
        <v>0</v>
      </c>
    </row>
    <row r="11496" spans="1:7" s="229" customFormat="1" ht="24" customHeight="1" x14ac:dyDescent="0.2">
      <c r="A11496" s="224" t="str">
        <f t="shared" si="3446"/>
        <v/>
      </c>
      <c r="B11496" s="222" t="str">
        <f t="shared" si="3447"/>
        <v/>
      </c>
      <c r="C11496" s="223"/>
      <c r="D11496" s="224" t="str">
        <f t="shared" si="3448"/>
        <v/>
      </c>
      <c r="E11496" s="225"/>
      <c r="F11496" s="226">
        <f t="shared" si="3449"/>
        <v>0</v>
      </c>
      <c r="G11496" s="286">
        <f t="shared" si="3450"/>
        <v>0</v>
      </c>
    </row>
    <row r="11497" spans="1:7" ht="24" customHeight="1" x14ac:dyDescent="0.2">
      <c r="A11497" s="290"/>
      <c r="B11497" s="97"/>
      <c r="D11497" s="97"/>
      <c r="E11497" s="98"/>
      <c r="F11497" s="273" t="s">
        <v>33</v>
      </c>
      <c r="G11497" s="288">
        <f>SUBTOTAL(9,G11488:G11496)</f>
        <v>0</v>
      </c>
    </row>
    <row r="11498" spans="1:7" ht="24" customHeight="1" x14ac:dyDescent="0.2">
      <c r="A11498" s="291"/>
      <c r="B11498" s="97"/>
      <c r="D11498" s="97"/>
      <c r="E11498" s="98"/>
      <c r="G11498" s="289"/>
    </row>
    <row r="11499" spans="1:7" ht="24" customHeight="1" x14ac:dyDescent="0.2">
      <c r="A11499" s="292" t="str">
        <f>B11457</f>
        <v/>
      </c>
      <c r="B11499" s="293" t="str">
        <f>C11457</f>
        <v/>
      </c>
      <c r="C11499" s="104"/>
      <c r="D11499" s="104" t="s">
        <v>34</v>
      </c>
      <c r="E11499" s="105"/>
      <c r="F11499" s="295" t="s">
        <v>35</v>
      </c>
      <c r="G11499" s="294">
        <f>SUBTOTAL(9,G11462:G11498)</f>
        <v>0</v>
      </c>
    </row>
    <row r="11501" spans="1:7" ht="24" customHeight="1" x14ac:dyDescent="0.2">
      <c r="A11501" s="274" t="s">
        <v>37</v>
      </c>
      <c r="B11501" s="275"/>
      <c r="C11501" s="275"/>
      <c r="D11501" s="275"/>
      <c r="E11501" s="275"/>
      <c r="F11501" s="275"/>
      <c r="G11501" s="276"/>
    </row>
    <row r="11502" spans="1:7" ht="24" customHeight="1" x14ac:dyDescent="0.2">
      <c r="A11502" s="277" t="s">
        <v>602</v>
      </c>
      <c r="B11502" s="93" t="str">
        <f>Comitente</f>
        <v>DIRECCION PROVINCIAL DE ESPACIOS VERDES</v>
      </c>
      <c r="C11502" s="89"/>
      <c r="D11502" s="94"/>
      <c r="E11502" s="94"/>
      <c r="F11502" s="95"/>
      <c r="G11502" s="278"/>
    </row>
    <row r="11503" spans="1:7" ht="24" customHeight="1" x14ac:dyDescent="0.2">
      <c r="A11503" s="277" t="s">
        <v>603</v>
      </c>
      <c r="B11503" s="93">
        <f>Contratista</f>
        <v>0</v>
      </c>
      <c r="C11503" s="90"/>
      <c r="D11503" s="90"/>
      <c r="E11503" s="90"/>
      <c r="F11503" s="96"/>
      <c r="G11503" s="279"/>
    </row>
    <row r="11504" spans="1:7" ht="24" customHeight="1" x14ac:dyDescent="0.2">
      <c r="A11504" s="277" t="s">
        <v>24</v>
      </c>
      <c r="B11504" s="93" t="str">
        <f>Obra</f>
        <v>MANTENIMIENTO DEL ÁREA VERDE Y SISITEMA DE RIEGO DEL 
PARQUE BELGRANO E INFINITO POR DESCUBRIR - RENGLON 3</v>
      </c>
      <c r="C11504" s="90"/>
      <c r="D11504" s="90"/>
      <c r="E11504" s="90"/>
      <c r="F11504" s="96" t="s">
        <v>38</v>
      </c>
      <c r="G11504" s="280">
        <f>Fecha_Base</f>
        <v>44908</v>
      </c>
    </row>
    <row r="11505" spans="1:123" ht="24" customHeight="1" x14ac:dyDescent="0.2">
      <c r="A11505" s="281" t="s">
        <v>601</v>
      </c>
      <c r="B11505" s="91" t="str">
        <f>Ubicación</f>
        <v>CAPITAL</v>
      </c>
      <c r="C11505" s="91"/>
      <c r="D11505" s="97"/>
      <c r="E11505" s="98"/>
      <c r="G11505" s="282"/>
    </row>
    <row r="11506" spans="1:123" ht="24" customHeight="1" x14ac:dyDescent="0.2">
      <c r="A11506" s="281" t="s">
        <v>39</v>
      </c>
      <c r="B11506" s="100" t="str">
        <f>IFERROR(VALUE(LEFT(B11507,FIND(".",B11507)-1)),"")</f>
        <v/>
      </c>
      <c r="C11506" s="92" t="str">
        <f>IFERROR(VLOOKUP(B11506,Tabla_CyP,2,FALSE),"")</f>
        <v/>
      </c>
      <c r="E11506" s="98"/>
      <c r="G11506" s="282"/>
    </row>
    <row r="11507" spans="1:123" ht="24" customHeight="1" x14ac:dyDescent="0.2">
      <c r="A11507" s="281" t="s">
        <v>25</v>
      </c>
      <c r="B11507" s="101" t="str">
        <f>IFERROR(VLOOKUP(COUNTIF($A$1:A11507,"ANALISIS DE PRECIOS"),Tabla_NumeroItem,2,FALSE),"")</f>
        <v/>
      </c>
      <c r="C11507" s="92" t="str">
        <f>IFERROR(VLOOKUP(B11507,Tabla_CyP,2,FALSE),"")</f>
        <v/>
      </c>
      <c r="D11507" s="97"/>
      <c r="E11507" s="98"/>
      <c r="F11507" s="96" t="s">
        <v>26</v>
      </c>
      <c r="G11507" s="283" t="str">
        <f>IFERROR(VLOOKUP(B11507,Tabla_CyP,4,FALSE),"")</f>
        <v/>
      </c>
    </row>
    <row r="11508" spans="1:123" ht="24" customHeight="1" x14ac:dyDescent="0.2">
      <c r="A11508" s="281"/>
      <c r="B11508" s="91"/>
      <c r="D11508" s="97"/>
      <c r="E11508" s="98"/>
      <c r="G11508" s="282"/>
    </row>
    <row r="11509" spans="1:123" ht="24" customHeight="1" x14ac:dyDescent="0.2">
      <c r="A11509" s="331" t="s">
        <v>507</v>
      </c>
      <c r="B11509" s="332"/>
      <c r="C11509" s="333" t="s">
        <v>0</v>
      </c>
      <c r="D11509" s="333" t="s">
        <v>27</v>
      </c>
      <c r="E11509" s="335" t="s">
        <v>28</v>
      </c>
      <c r="F11509" s="337" t="s">
        <v>29</v>
      </c>
      <c r="G11509" s="337" t="s">
        <v>30</v>
      </c>
    </row>
    <row r="11510" spans="1:123" s="97" customFormat="1" ht="24" customHeight="1" x14ac:dyDescent="0.2">
      <c r="A11510" s="102" t="s">
        <v>508</v>
      </c>
      <c r="B11510" s="102" t="s">
        <v>509</v>
      </c>
      <c r="C11510" s="334"/>
      <c r="D11510" s="334"/>
      <c r="E11510" s="336"/>
      <c r="F11510" s="338"/>
      <c r="G11510" s="338"/>
      <c r="H11510" s="230"/>
      <c r="I11510" s="230"/>
      <c r="J11510" s="230"/>
      <c r="K11510" s="230"/>
      <c r="L11510" s="230"/>
      <c r="M11510" s="230"/>
      <c r="N11510" s="230"/>
      <c r="O11510" s="230"/>
      <c r="P11510" s="230"/>
      <c r="Q11510" s="230"/>
      <c r="R11510" s="230"/>
      <c r="S11510" s="230"/>
      <c r="T11510" s="230"/>
      <c r="U11510" s="230"/>
      <c r="V11510" s="230"/>
      <c r="W11510" s="230"/>
      <c r="X11510" s="230"/>
      <c r="Y11510" s="230"/>
      <c r="Z11510" s="230"/>
      <c r="AA11510" s="230"/>
      <c r="AB11510" s="230"/>
      <c r="AC11510" s="230"/>
      <c r="AD11510" s="230"/>
      <c r="AE11510" s="230"/>
      <c r="AF11510" s="230"/>
      <c r="AG11510" s="230"/>
      <c r="AH11510" s="230"/>
      <c r="AI11510" s="230"/>
      <c r="AJ11510" s="230"/>
      <c r="AK11510" s="230"/>
      <c r="AL11510" s="230"/>
      <c r="AM11510" s="230"/>
      <c r="AN11510" s="230"/>
      <c r="AO11510" s="230"/>
      <c r="AP11510" s="230"/>
      <c r="AQ11510" s="230"/>
      <c r="AR11510" s="230"/>
      <c r="AS11510" s="230"/>
      <c r="AT11510" s="230"/>
      <c r="AU11510" s="230"/>
      <c r="AV11510" s="230"/>
      <c r="AW11510" s="230"/>
      <c r="AX11510" s="230"/>
      <c r="AY11510" s="230"/>
      <c r="AZ11510" s="230"/>
      <c r="BA11510" s="230"/>
      <c r="BB11510" s="230"/>
      <c r="BC11510" s="230"/>
      <c r="BD11510" s="230"/>
      <c r="BE11510" s="230"/>
      <c r="BF11510" s="230"/>
      <c r="BG11510" s="230"/>
      <c r="BH11510" s="230"/>
      <c r="BI11510" s="230"/>
      <c r="BJ11510" s="230"/>
      <c r="BK11510" s="230"/>
      <c r="BL11510" s="230"/>
      <c r="BM11510" s="230"/>
      <c r="BN11510" s="230"/>
      <c r="BO11510" s="230"/>
      <c r="BP11510" s="230"/>
      <c r="BQ11510" s="230"/>
      <c r="BR11510" s="230"/>
      <c r="BS11510" s="230"/>
      <c r="BT11510" s="230"/>
      <c r="BU11510" s="230"/>
      <c r="BV11510" s="230"/>
      <c r="BW11510" s="230"/>
      <c r="BX11510" s="230"/>
      <c r="BY11510" s="230"/>
      <c r="BZ11510" s="230"/>
      <c r="CA11510" s="230"/>
      <c r="CB11510" s="230"/>
      <c r="CC11510" s="230"/>
      <c r="CD11510" s="230"/>
      <c r="CE11510" s="230"/>
      <c r="CF11510" s="230"/>
      <c r="CG11510" s="230"/>
      <c r="CH11510" s="230"/>
      <c r="CI11510" s="230"/>
      <c r="CJ11510" s="230"/>
      <c r="CK11510" s="230"/>
      <c r="CL11510" s="230"/>
      <c r="CM11510" s="230"/>
      <c r="CN11510" s="230"/>
      <c r="CO11510" s="230"/>
      <c r="CP11510" s="230"/>
      <c r="CQ11510" s="230"/>
      <c r="CR11510" s="230"/>
      <c r="CS11510" s="230"/>
      <c r="CT11510" s="230"/>
      <c r="CU11510" s="230"/>
      <c r="CV11510" s="230"/>
      <c r="CW11510" s="230"/>
      <c r="CX11510" s="230"/>
      <c r="CY11510" s="230"/>
      <c r="CZ11510" s="230"/>
      <c r="DA11510" s="230"/>
      <c r="DB11510" s="230"/>
      <c r="DC11510" s="230"/>
      <c r="DD11510" s="230"/>
      <c r="DE11510" s="230"/>
      <c r="DF11510" s="230"/>
      <c r="DG11510" s="230"/>
      <c r="DH11510" s="230"/>
      <c r="DI11510" s="230"/>
      <c r="DJ11510" s="230"/>
      <c r="DK11510" s="230"/>
      <c r="DL11510" s="230"/>
      <c r="DM11510" s="230"/>
      <c r="DN11510" s="230"/>
      <c r="DO11510" s="230"/>
      <c r="DP11510" s="230"/>
      <c r="DQ11510" s="230"/>
      <c r="DR11510" s="230"/>
      <c r="DS11510" s="230"/>
    </row>
    <row r="11511" spans="1:123" ht="24" customHeight="1" x14ac:dyDescent="0.2">
      <c r="A11511" s="284"/>
      <c r="B11511" s="103"/>
      <c r="C11511" s="143" t="s">
        <v>604</v>
      </c>
      <c r="D11511" s="104"/>
      <c r="E11511" s="105"/>
      <c r="F11511" s="106"/>
      <c r="G11511" s="285"/>
    </row>
    <row r="11512" spans="1:123" s="229" customFormat="1" ht="24" customHeight="1" x14ac:dyDescent="0.2">
      <c r="A11512" s="224" t="str">
        <f t="shared" ref="A11512:A11525" si="3451">IFERROR(VLOOKUP(C11512,Tabla_Insumos,4,FALSE),"")</f>
        <v/>
      </c>
      <c r="B11512" s="222" t="str">
        <f>IFERROR(VLOOKUP(C11512,Tabla_Insumos,5,FALSE),"")</f>
        <v/>
      </c>
      <c r="C11512" s="223"/>
      <c r="D11512" s="224" t="str">
        <f t="shared" ref="D11512:D11525" si="3452">IFERROR(VLOOKUP(C11512,Tabla_Insumos,2,FALSE),"")</f>
        <v/>
      </c>
      <c r="E11512" s="225"/>
      <c r="F11512" s="226">
        <f t="shared" ref="F11512:F11525" si="3453">IFERROR(VLOOKUP(C11512,Tabla_Insumos,3,FALSE),0)</f>
        <v>0</v>
      </c>
      <c r="G11512" s="286">
        <f>ROUND(E11512*F11512,2)</f>
        <v>0</v>
      </c>
    </row>
    <row r="11513" spans="1:123" s="229" customFormat="1" ht="24" customHeight="1" x14ac:dyDescent="0.2">
      <c r="A11513" s="224" t="str">
        <f t="shared" si="3451"/>
        <v/>
      </c>
      <c r="B11513" s="222" t="str">
        <f t="shared" ref="B11513:B11525" si="3454">IFERROR(VLOOKUP(C11513,Tabla_Insumos,5,FALSE),"")</f>
        <v/>
      </c>
      <c r="C11513" s="223"/>
      <c r="D11513" s="224" t="str">
        <f t="shared" si="3452"/>
        <v/>
      </c>
      <c r="E11513" s="225"/>
      <c r="F11513" s="226">
        <f t="shared" si="3453"/>
        <v>0</v>
      </c>
      <c r="G11513" s="286">
        <f t="shared" ref="G11513:G11525" si="3455">ROUND(E11513*F11513,2)</f>
        <v>0</v>
      </c>
    </row>
    <row r="11514" spans="1:123" s="229" customFormat="1" ht="24" customHeight="1" x14ac:dyDescent="0.2">
      <c r="A11514" s="224" t="str">
        <f t="shared" si="3451"/>
        <v/>
      </c>
      <c r="B11514" s="222" t="str">
        <f t="shared" si="3454"/>
        <v/>
      </c>
      <c r="C11514" s="223"/>
      <c r="D11514" s="224" t="str">
        <f t="shared" si="3452"/>
        <v/>
      </c>
      <c r="E11514" s="225"/>
      <c r="F11514" s="226">
        <f t="shared" si="3453"/>
        <v>0</v>
      </c>
      <c r="G11514" s="286">
        <f t="shared" si="3455"/>
        <v>0</v>
      </c>
    </row>
    <row r="11515" spans="1:123" s="229" customFormat="1" ht="24" customHeight="1" x14ac:dyDescent="0.2">
      <c r="A11515" s="224" t="str">
        <f t="shared" si="3451"/>
        <v/>
      </c>
      <c r="B11515" s="222" t="str">
        <f t="shared" si="3454"/>
        <v/>
      </c>
      <c r="C11515" s="223"/>
      <c r="D11515" s="224" t="str">
        <f t="shared" si="3452"/>
        <v/>
      </c>
      <c r="E11515" s="225"/>
      <c r="F11515" s="226">
        <f t="shared" si="3453"/>
        <v>0</v>
      </c>
      <c r="G11515" s="286">
        <f t="shared" si="3455"/>
        <v>0</v>
      </c>
    </row>
    <row r="11516" spans="1:123" s="229" customFormat="1" ht="24" customHeight="1" x14ac:dyDescent="0.2">
      <c r="A11516" s="224" t="str">
        <f t="shared" si="3451"/>
        <v/>
      </c>
      <c r="B11516" s="222" t="str">
        <f t="shared" si="3454"/>
        <v/>
      </c>
      <c r="C11516" s="223"/>
      <c r="D11516" s="224" t="str">
        <f t="shared" si="3452"/>
        <v/>
      </c>
      <c r="E11516" s="225"/>
      <c r="F11516" s="226">
        <f t="shared" si="3453"/>
        <v>0</v>
      </c>
      <c r="G11516" s="286">
        <f t="shared" si="3455"/>
        <v>0</v>
      </c>
    </row>
    <row r="11517" spans="1:123" s="229" customFormat="1" ht="24" customHeight="1" x14ac:dyDescent="0.2">
      <c r="A11517" s="224" t="str">
        <f t="shared" si="3451"/>
        <v/>
      </c>
      <c r="B11517" s="222" t="str">
        <f t="shared" si="3454"/>
        <v/>
      </c>
      <c r="C11517" s="223"/>
      <c r="D11517" s="224" t="str">
        <f t="shared" si="3452"/>
        <v/>
      </c>
      <c r="E11517" s="225"/>
      <c r="F11517" s="226">
        <f t="shared" si="3453"/>
        <v>0</v>
      </c>
      <c r="G11517" s="286">
        <f t="shared" si="3455"/>
        <v>0</v>
      </c>
    </row>
    <row r="11518" spans="1:123" s="229" customFormat="1" ht="24" customHeight="1" x14ac:dyDescent="0.2">
      <c r="A11518" s="224" t="str">
        <f t="shared" si="3451"/>
        <v/>
      </c>
      <c r="B11518" s="222" t="str">
        <f t="shared" si="3454"/>
        <v/>
      </c>
      <c r="C11518" s="223"/>
      <c r="D11518" s="224" t="str">
        <f t="shared" si="3452"/>
        <v/>
      </c>
      <c r="E11518" s="225"/>
      <c r="F11518" s="226">
        <f t="shared" si="3453"/>
        <v>0</v>
      </c>
      <c r="G11518" s="286">
        <f t="shared" si="3455"/>
        <v>0</v>
      </c>
    </row>
    <row r="11519" spans="1:123" s="229" customFormat="1" ht="24" customHeight="1" x14ac:dyDescent="0.2">
      <c r="A11519" s="224" t="str">
        <f t="shared" si="3451"/>
        <v/>
      </c>
      <c r="B11519" s="222" t="str">
        <f t="shared" si="3454"/>
        <v/>
      </c>
      <c r="C11519" s="223"/>
      <c r="D11519" s="224" t="str">
        <f t="shared" si="3452"/>
        <v/>
      </c>
      <c r="E11519" s="225"/>
      <c r="F11519" s="226">
        <f t="shared" si="3453"/>
        <v>0</v>
      </c>
      <c r="G11519" s="286">
        <f t="shared" si="3455"/>
        <v>0</v>
      </c>
    </row>
    <row r="11520" spans="1:123" s="229" customFormat="1" ht="24" customHeight="1" x14ac:dyDescent="0.2">
      <c r="A11520" s="224" t="str">
        <f t="shared" si="3451"/>
        <v/>
      </c>
      <c r="B11520" s="222" t="str">
        <f t="shared" si="3454"/>
        <v/>
      </c>
      <c r="C11520" s="223"/>
      <c r="D11520" s="224" t="str">
        <f t="shared" si="3452"/>
        <v/>
      </c>
      <c r="E11520" s="225"/>
      <c r="F11520" s="226">
        <f t="shared" si="3453"/>
        <v>0</v>
      </c>
      <c r="G11520" s="286">
        <f t="shared" si="3455"/>
        <v>0</v>
      </c>
    </row>
    <row r="11521" spans="1:7" s="229" customFormat="1" ht="24" customHeight="1" x14ac:dyDescent="0.2">
      <c r="A11521" s="224" t="str">
        <f t="shared" si="3451"/>
        <v/>
      </c>
      <c r="B11521" s="222" t="str">
        <f t="shared" si="3454"/>
        <v/>
      </c>
      <c r="C11521" s="223"/>
      <c r="D11521" s="224" t="str">
        <f t="shared" si="3452"/>
        <v/>
      </c>
      <c r="E11521" s="225"/>
      <c r="F11521" s="226">
        <f t="shared" si="3453"/>
        <v>0</v>
      </c>
      <c r="G11521" s="286">
        <f t="shared" si="3455"/>
        <v>0</v>
      </c>
    </row>
    <row r="11522" spans="1:7" s="229" customFormat="1" ht="24" customHeight="1" x14ac:dyDescent="0.2">
      <c r="A11522" s="224" t="str">
        <f t="shared" si="3451"/>
        <v/>
      </c>
      <c r="B11522" s="222" t="str">
        <f t="shared" si="3454"/>
        <v/>
      </c>
      <c r="C11522" s="223"/>
      <c r="D11522" s="224" t="str">
        <f t="shared" si="3452"/>
        <v/>
      </c>
      <c r="E11522" s="225"/>
      <c r="F11522" s="226">
        <f t="shared" si="3453"/>
        <v>0</v>
      </c>
      <c r="G11522" s="286">
        <f t="shared" si="3455"/>
        <v>0</v>
      </c>
    </row>
    <row r="11523" spans="1:7" s="229" customFormat="1" ht="24" customHeight="1" x14ac:dyDescent="0.2">
      <c r="A11523" s="224" t="str">
        <f t="shared" si="3451"/>
        <v/>
      </c>
      <c r="B11523" s="222" t="str">
        <f t="shared" si="3454"/>
        <v/>
      </c>
      <c r="C11523" s="223"/>
      <c r="D11523" s="224" t="str">
        <f t="shared" si="3452"/>
        <v/>
      </c>
      <c r="E11523" s="225"/>
      <c r="F11523" s="226">
        <f t="shared" si="3453"/>
        <v>0</v>
      </c>
      <c r="G11523" s="286">
        <f t="shared" si="3455"/>
        <v>0</v>
      </c>
    </row>
    <row r="11524" spans="1:7" s="229" customFormat="1" ht="24" customHeight="1" x14ac:dyDescent="0.2">
      <c r="A11524" s="224" t="str">
        <f t="shared" si="3451"/>
        <v/>
      </c>
      <c r="B11524" s="222" t="str">
        <f t="shared" si="3454"/>
        <v/>
      </c>
      <c r="C11524" s="223"/>
      <c r="D11524" s="224" t="str">
        <f t="shared" si="3452"/>
        <v/>
      </c>
      <c r="E11524" s="225"/>
      <c r="F11524" s="226">
        <f t="shared" si="3453"/>
        <v>0</v>
      </c>
      <c r="G11524" s="286">
        <f t="shared" si="3455"/>
        <v>0</v>
      </c>
    </row>
    <row r="11525" spans="1:7" s="229" customFormat="1" ht="24" customHeight="1" x14ac:dyDescent="0.2">
      <c r="A11525" s="224" t="str">
        <f t="shared" si="3451"/>
        <v/>
      </c>
      <c r="B11525" s="222" t="str">
        <f t="shared" si="3454"/>
        <v/>
      </c>
      <c r="C11525" s="223"/>
      <c r="D11525" s="224" t="str">
        <f t="shared" si="3452"/>
        <v/>
      </c>
      <c r="E11525" s="225"/>
      <c r="F11525" s="227">
        <f t="shared" si="3453"/>
        <v>0</v>
      </c>
      <c r="G11525" s="286">
        <f t="shared" si="3455"/>
        <v>0</v>
      </c>
    </row>
    <row r="11526" spans="1:7" ht="24" customHeight="1" x14ac:dyDescent="0.2">
      <c r="A11526" s="287"/>
      <c r="D11526" s="97"/>
      <c r="E11526" s="98"/>
      <c r="F11526" s="273" t="s">
        <v>31</v>
      </c>
      <c r="G11526" s="288">
        <f>SUBTOTAL(9,G11512:G11525)</f>
        <v>0</v>
      </c>
    </row>
    <row r="11527" spans="1:7" ht="24" customHeight="1" x14ac:dyDescent="0.2">
      <c r="A11527" s="287"/>
      <c r="C11527" s="107" t="s">
        <v>605</v>
      </c>
      <c r="D11527" s="97"/>
      <c r="E11527" s="98"/>
      <c r="G11527" s="289"/>
    </row>
    <row r="11528" spans="1:7" s="229" customFormat="1" ht="24" customHeight="1" x14ac:dyDescent="0.2">
      <c r="A11528" s="224" t="str">
        <f t="shared" ref="A11528:A11535" si="3456">IFERROR(VLOOKUP(C11528,Tabla_Insumos,4,FALSE),"")</f>
        <v/>
      </c>
      <c r="B11528" s="222">
        <f t="shared" ref="B11528:B11535" si="3457">IFERROR(VLOOKUP(A11528,Tabla_Indices,5,FALSE),"")</f>
        <v>0</v>
      </c>
      <c r="C11528" s="223"/>
      <c r="D11528" s="224" t="str">
        <f t="shared" ref="D11528:D11535" si="3458">IFERROR(VLOOKUP(C11528,Tabla_Insumos,2,FALSE),"")</f>
        <v/>
      </c>
      <c r="E11528" s="225"/>
      <c r="F11528" s="228">
        <f t="shared" ref="F11528:F11535" si="3459">IFERROR(VLOOKUP(C11528,Tabla_Insumos,3,FALSE),0)</f>
        <v>0</v>
      </c>
      <c r="G11528" s="286">
        <f>ROUND(E11528*F11528,2)</f>
        <v>0</v>
      </c>
    </row>
    <row r="11529" spans="1:7" s="229" customFormat="1" ht="24" customHeight="1" x14ac:dyDescent="0.2">
      <c r="A11529" s="224" t="str">
        <f t="shared" si="3456"/>
        <v/>
      </c>
      <c r="B11529" s="222">
        <f t="shared" si="3457"/>
        <v>0</v>
      </c>
      <c r="C11529" s="223"/>
      <c r="D11529" s="224" t="str">
        <f t="shared" si="3458"/>
        <v/>
      </c>
      <c r="E11529" s="225"/>
      <c r="F11529" s="228">
        <f t="shared" si="3459"/>
        <v>0</v>
      </c>
      <c r="G11529" s="286">
        <f>ROUND(E11529*F11529,2)</f>
        <v>0</v>
      </c>
    </row>
    <row r="11530" spans="1:7" s="229" customFormat="1" ht="24" customHeight="1" x14ac:dyDescent="0.2">
      <c r="A11530" s="224" t="str">
        <f t="shared" si="3456"/>
        <v/>
      </c>
      <c r="B11530" s="222">
        <f t="shared" si="3457"/>
        <v>0</v>
      </c>
      <c r="C11530" s="223"/>
      <c r="D11530" s="224" t="str">
        <f t="shared" si="3458"/>
        <v/>
      </c>
      <c r="E11530" s="225"/>
      <c r="F11530" s="228">
        <f t="shared" si="3459"/>
        <v>0</v>
      </c>
      <c r="G11530" s="286">
        <f t="shared" ref="G11530:G11535" si="3460">ROUND(E11530*F11530,2)</f>
        <v>0</v>
      </c>
    </row>
    <row r="11531" spans="1:7" s="229" customFormat="1" ht="24" customHeight="1" x14ac:dyDescent="0.2">
      <c r="A11531" s="224" t="str">
        <f t="shared" si="3456"/>
        <v/>
      </c>
      <c r="B11531" s="222">
        <f t="shared" si="3457"/>
        <v>0</v>
      </c>
      <c r="C11531" s="223"/>
      <c r="D11531" s="224" t="str">
        <f t="shared" si="3458"/>
        <v/>
      </c>
      <c r="E11531" s="225"/>
      <c r="F11531" s="228">
        <f t="shared" si="3459"/>
        <v>0</v>
      </c>
      <c r="G11531" s="286">
        <f t="shared" si="3460"/>
        <v>0</v>
      </c>
    </row>
    <row r="11532" spans="1:7" s="229" customFormat="1" ht="24" customHeight="1" x14ac:dyDescent="0.2">
      <c r="A11532" s="224" t="str">
        <f t="shared" si="3456"/>
        <v/>
      </c>
      <c r="B11532" s="222">
        <f t="shared" si="3457"/>
        <v>0</v>
      </c>
      <c r="C11532" s="223"/>
      <c r="D11532" s="224" t="str">
        <f t="shared" si="3458"/>
        <v/>
      </c>
      <c r="E11532" s="225"/>
      <c r="F11532" s="226">
        <f t="shared" si="3459"/>
        <v>0</v>
      </c>
      <c r="G11532" s="286">
        <f t="shared" si="3460"/>
        <v>0</v>
      </c>
    </row>
    <row r="11533" spans="1:7" s="229" customFormat="1" ht="24" customHeight="1" x14ac:dyDescent="0.2">
      <c r="A11533" s="224" t="str">
        <f t="shared" si="3456"/>
        <v/>
      </c>
      <c r="B11533" s="222">
        <f t="shared" si="3457"/>
        <v>0</v>
      </c>
      <c r="C11533" s="223"/>
      <c r="D11533" s="224" t="str">
        <f t="shared" si="3458"/>
        <v/>
      </c>
      <c r="E11533" s="225"/>
      <c r="F11533" s="226">
        <f t="shared" si="3459"/>
        <v>0</v>
      </c>
      <c r="G11533" s="286">
        <f t="shared" si="3460"/>
        <v>0</v>
      </c>
    </row>
    <row r="11534" spans="1:7" s="229" customFormat="1" ht="24" customHeight="1" x14ac:dyDescent="0.2">
      <c r="A11534" s="224" t="str">
        <f t="shared" si="3456"/>
        <v/>
      </c>
      <c r="B11534" s="222">
        <f t="shared" si="3457"/>
        <v>0</v>
      </c>
      <c r="C11534" s="223"/>
      <c r="D11534" s="224" t="str">
        <f t="shared" si="3458"/>
        <v/>
      </c>
      <c r="E11534" s="225"/>
      <c r="F11534" s="226">
        <f t="shared" si="3459"/>
        <v>0</v>
      </c>
      <c r="G11534" s="286">
        <f t="shared" si="3460"/>
        <v>0</v>
      </c>
    </row>
    <row r="11535" spans="1:7" s="229" customFormat="1" ht="24" customHeight="1" x14ac:dyDescent="0.2">
      <c r="A11535" s="224" t="str">
        <f t="shared" si="3456"/>
        <v/>
      </c>
      <c r="B11535" s="222">
        <f t="shared" si="3457"/>
        <v>0</v>
      </c>
      <c r="C11535" s="223"/>
      <c r="D11535" s="224" t="str">
        <f t="shared" si="3458"/>
        <v/>
      </c>
      <c r="E11535" s="225"/>
      <c r="F11535" s="226">
        <f t="shared" si="3459"/>
        <v>0</v>
      </c>
      <c r="G11535" s="286">
        <f t="shared" si="3460"/>
        <v>0</v>
      </c>
    </row>
    <row r="11536" spans="1:7" ht="24" customHeight="1" x14ac:dyDescent="0.2">
      <c r="A11536" s="287"/>
      <c r="D11536" s="97"/>
      <c r="E11536" s="98"/>
      <c r="F11536" s="273" t="s">
        <v>32</v>
      </c>
      <c r="G11536" s="288">
        <f>SUBTOTAL(9,G11528:G11535)</f>
        <v>0</v>
      </c>
    </row>
    <row r="11537" spans="1:7" ht="24" customHeight="1" x14ac:dyDescent="0.2">
      <c r="A11537" s="287"/>
      <c r="C11537" s="107" t="s">
        <v>606</v>
      </c>
      <c r="D11537" s="97"/>
      <c r="E11537" s="98"/>
      <c r="G11537" s="289"/>
    </row>
    <row r="11538" spans="1:7" s="229" customFormat="1" ht="24" customHeight="1" x14ac:dyDescent="0.2">
      <c r="A11538" s="224" t="str">
        <f t="shared" ref="A11538:A11546" si="3461">IFERROR(VLOOKUP(C11538,Tabla_Insumos,4,FALSE),"")</f>
        <v/>
      </c>
      <c r="B11538" s="222" t="str">
        <f t="shared" ref="B11538:B11546" si="3462">IFERROR(VLOOKUP(C11538,Tabla_Insumos,5,FALSE),"")</f>
        <v/>
      </c>
      <c r="C11538" s="223"/>
      <c r="D11538" s="224" t="str">
        <f t="shared" ref="D11538:D11546" si="3463">IFERROR(VLOOKUP(C11538,Tabla_Insumos,2,FALSE),"")</f>
        <v/>
      </c>
      <c r="E11538" s="225"/>
      <c r="F11538" s="226">
        <f t="shared" ref="F11538:F11546" si="3464">IFERROR(VLOOKUP(C11538,Tabla_Insumos,3,FALSE),0)</f>
        <v>0</v>
      </c>
      <c r="G11538" s="286">
        <f t="shared" ref="G11538:G11546" si="3465">ROUND(E11538*F11538,2)</f>
        <v>0</v>
      </c>
    </row>
    <row r="11539" spans="1:7" s="229" customFormat="1" ht="24" customHeight="1" x14ac:dyDescent="0.2">
      <c r="A11539" s="224" t="str">
        <f t="shared" si="3461"/>
        <v/>
      </c>
      <c r="B11539" s="222" t="str">
        <f t="shared" si="3462"/>
        <v/>
      </c>
      <c r="C11539" s="223"/>
      <c r="D11539" s="224" t="str">
        <f t="shared" si="3463"/>
        <v/>
      </c>
      <c r="E11539" s="225"/>
      <c r="F11539" s="226">
        <f t="shared" si="3464"/>
        <v>0</v>
      </c>
      <c r="G11539" s="286">
        <f t="shared" si="3465"/>
        <v>0</v>
      </c>
    </row>
    <row r="11540" spans="1:7" s="229" customFormat="1" ht="24" customHeight="1" x14ac:dyDescent="0.2">
      <c r="A11540" s="224" t="str">
        <f t="shared" si="3461"/>
        <v/>
      </c>
      <c r="B11540" s="222" t="str">
        <f t="shared" si="3462"/>
        <v/>
      </c>
      <c r="C11540" s="223"/>
      <c r="D11540" s="224" t="str">
        <f t="shared" si="3463"/>
        <v/>
      </c>
      <c r="E11540" s="225"/>
      <c r="F11540" s="226">
        <f t="shared" si="3464"/>
        <v>0</v>
      </c>
      <c r="G11540" s="286">
        <f t="shared" si="3465"/>
        <v>0</v>
      </c>
    </row>
    <row r="11541" spans="1:7" s="229" customFormat="1" ht="24" customHeight="1" x14ac:dyDescent="0.2">
      <c r="A11541" s="224" t="str">
        <f t="shared" si="3461"/>
        <v/>
      </c>
      <c r="B11541" s="222" t="str">
        <f t="shared" si="3462"/>
        <v/>
      </c>
      <c r="C11541" s="223"/>
      <c r="D11541" s="224" t="str">
        <f t="shared" si="3463"/>
        <v/>
      </c>
      <c r="E11541" s="225"/>
      <c r="F11541" s="226">
        <f t="shared" si="3464"/>
        <v>0</v>
      </c>
      <c r="G11541" s="286">
        <f t="shared" si="3465"/>
        <v>0</v>
      </c>
    </row>
    <row r="11542" spans="1:7" s="229" customFormat="1" ht="24" customHeight="1" x14ac:dyDescent="0.2">
      <c r="A11542" s="224" t="str">
        <f t="shared" si="3461"/>
        <v/>
      </c>
      <c r="B11542" s="222" t="str">
        <f t="shared" si="3462"/>
        <v/>
      </c>
      <c r="C11542" s="223"/>
      <c r="D11542" s="224" t="str">
        <f t="shared" si="3463"/>
        <v/>
      </c>
      <c r="E11542" s="225"/>
      <c r="F11542" s="226">
        <f t="shared" si="3464"/>
        <v>0</v>
      </c>
      <c r="G11542" s="286">
        <f t="shared" si="3465"/>
        <v>0</v>
      </c>
    </row>
    <row r="11543" spans="1:7" s="229" customFormat="1" ht="24" customHeight="1" x14ac:dyDescent="0.2">
      <c r="A11543" s="224" t="str">
        <f t="shared" si="3461"/>
        <v/>
      </c>
      <c r="B11543" s="222" t="str">
        <f t="shared" si="3462"/>
        <v/>
      </c>
      <c r="C11543" s="223"/>
      <c r="D11543" s="224" t="str">
        <f t="shared" si="3463"/>
        <v/>
      </c>
      <c r="E11543" s="225"/>
      <c r="F11543" s="226">
        <f t="shared" si="3464"/>
        <v>0</v>
      </c>
      <c r="G11543" s="286">
        <f t="shared" si="3465"/>
        <v>0</v>
      </c>
    </row>
    <row r="11544" spans="1:7" s="229" customFormat="1" ht="24" customHeight="1" x14ac:dyDescent="0.2">
      <c r="A11544" s="224" t="str">
        <f t="shared" si="3461"/>
        <v/>
      </c>
      <c r="B11544" s="222" t="str">
        <f t="shared" si="3462"/>
        <v/>
      </c>
      <c r="C11544" s="223"/>
      <c r="D11544" s="224" t="str">
        <f t="shared" si="3463"/>
        <v/>
      </c>
      <c r="E11544" s="225"/>
      <c r="F11544" s="226">
        <f t="shared" si="3464"/>
        <v>0</v>
      </c>
      <c r="G11544" s="286">
        <f t="shared" si="3465"/>
        <v>0</v>
      </c>
    </row>
    <row r="11545" spans="1:7" s="229" customFormat="1" ht="24" customHeight="1" x14ac:dyDescent="0.2">
      <c r="A11545" s="224" t="str">
        <f t="shared" si="3461"/>
        <v/>
      </c>
      <c r="B11545" s="222" t="str">
        <f t="shared" si="3462"/>
        <v/>
      </c>
      <c r="C11545" s="223"/>
      <c r="D11545" s="224" t="str">
        <f t="shared" si="3463"/>
        <v/>
      </c>
      <c r="E11545" s="225"/>
      <c r="F11545" s="226">
        <f t="shared" si="3464"/>
        <v>0</v>
      </c>
      <c r="G11545" s="286">
        <f t="shared" si="3465"/>
        <v>0</v>
      </c>
    </row>
    <row r="11546" spans="1:7" s="229" customFormat="1" ht="24" customHeight="1" x14ac:dyDescent="0.2">
      <c r="A11546" s="224" t="str">
        <f t="shared" si="3461"/>
        <v/>
      </c>
      <c r="B11546" s="222" t="str">
        <f t="shared" si="3462"/>
        <v/>
      </c>
      <c r="C11546" s="223"/>
      <c r="D11546" s="224" t="str">
        <f t="shared" si="3463"/>
        <v/>
      </c>
      <c r="E11546" s="225"/>
      <c r="F11546" s="226">
        <f t="shared" si="3464"/>
        <v>0</v>
      </c>
      <c r="G11546" s="286">
        <f t="shared" si="3465"/>
        <v>0</v>
      </c>
    </row>
    <row r="11547" spans="1:7" ht="24" customHeight="1" x14ac:dyDescent="0.2">
      <c r="A11547" s="290"/>
      <c r="B11547" s="97"/>
      <c r="D11547" s="97"/>
      <c r="E11547" s="98"/>
      <c r="F11547" s="273" t="s">
        <v>33</v>
      </c>
      <c r="G11547" s="288">
        <f>SUBTOTAL(9,G11538:G11546)</f>
        <v>0</v>
      </c>
    </row>
    <row r="11548" spans="1:7" ht="24" customHeight="1" x14ac:dyDescent="0.2">
      <c r="A11548" s="291"/>
      <c r="B11548" s="97"/>
      <c r="D11548" s="97"/>
      <c r="E11548" s="98"/>
      <c r="G11548" s="289"/>
    </row>
    <row r="11549" spans="1:7" ht="24" customHeight="1" x14ac:dyDescent="0.2">
      <c r="A11549" s="292" t="str">
        <f>B11507</f>
        <v/>
      </c>
      <c r="B11549" s="293" t="str">
        <f>C11507</f>
        <v/>
      </c>
      <c r="C11549" s="104"/>
      <c r="D11549" s="104" t="s">
        <v>34</v>
      </c>
      <c r="E11549" s="105"/>
      <c r="F11549" s="295" t="s">
        <v>35</v>
      </c>
      <c r="G11549" s="294">
        <f>SUBTOTAL(9,G11512:G11548)</f>
        <v>0</v>
      </c>
    </row>
    <row r="11551" spans="1:7" ht="24" customHeight="1" x14ac:dyDescent="0.2">
      <c r="A11551" s="274" t="s">
        <v>37</v>
      </c>
      <c r="B11551" s="275"/>
      <c r="C11551" s="275"/>
      <c r="D11551" s="275"/>
      <c r="E11551" s="275"/>
      <c r="F11551" s="275"/>
      <c r="G11551" s="276"/>
    </row>
    <row r="11552" spans="1:7" ht="24" customHeight="1" x14ac:dyDescent="0.2">
      <c r="A11552" s="277" t="s">
        <v>602</v>
      </c>
      <c r="B11552" s="93" t="str">
        <f>Comitente</f>
        <v>DIRECCION PROVINCIAL DE ESPACIOS VERDES</v>
      </c>
      <c r="C11552" s="89"/>
      <c r="D11552" s="94"/>
      <c r="E11552" s="94"/>
      <c r="F11552" s="95"/>
      <c r="G11552" s="278"/>
    </row>
    <row r="11553" spans="1:123" ht="24" customHeight="1" x14ac:dyDescent="0.2">
      <c r="A11553" s="277" t="s">
        <v>603</v>
      </c>
      <c r="B11553" s="93">
        <f>Contratista</f>
        <v>0</v>
      </c>
      <c r="C11553" s="90"/>
      <c r="D11553" s="90"/>
      <c r="E11553" s="90"/>
      <c r="F11553" s="96"/>
      <c r="G11553" s="279"/>
    </row>
    <row r="11554" spans="1:123" ht="24" customHeight="1" x14ac:dyDescent="0.2">
      <c r="A11554" s="277" t="s">
        <v>24</v>
      </c>
      <c r="B11554" s="93" t="str">
        <f>Obra</f>
        <v>MANTENIMIENTO DEL ÁREA VERDE Y SISITEMA DE RIEGO DEL 
PARQUE BELGRANO E INFINITO POR DESCUBRIR - RENGLON 3</v>
      </c>
      <c r="C11554" s="90"/>
      <c r="D11554" s="90"/>
      <c r="E11554" s="90"/>
      <c r="F11554" s="96" t="s">
        <v>38</v>
      </c>
      <c r="G11554" s="280">
        <f>Fecha_Base</f>
        <v>44908</v>
      </c>
    </row>
    <row r="11555" spans="1:123" ht="24" customHeight="1" x14ac:dyDescent="0.2">
      <c r="A11555" s="281" t="s">
        <v>601</v>
      </c>
      <c r="B11555" s="91" t="str">
        <f>Ubicación</f>
        <v>CAPITAL</v>
      </c>
      <c r="C11555" s="91"/>
      <c r="D11555" s="97"/>
      <c r="E11555" s="98"/>
      <c r="G11555" s="282"/>
    </row>
    <row r="11556" spans="1:123" ht="24" customHeight="1" x14ac:dyDescent="0.2">
      <c r="A11556" s="281" t="s">
        <v>39</v>
      </c>
      <c r="B11556" s="100" t="str">
        <f>IFERROR(VALUE(LEFT(B11557,FIND(".",B11557)-1)),"")</f>
        <v/>
      </c>
      <c r="C11556" s="92" t="str">
        <f>IFERROR(VLOOKUP(B11556,Tabla_CyP,2,FALSE),"")</f>
        <v/>
      </c>
      <c r="E11556" s="98"/>
      <c r="G11556" s="282"/>
    </row>
    <row r="11557" spans="1:123" ht="24" customHeight="1" x14ac:dyDescent="0.2">
      <c r="A11557" s="281" t="s">
        <v>25</v>
      </c>
      <c r="B11557" s="101" t="str">
        <f>IFERROR(VLOOKUP(COUNTIF($A$1:A11557,"ANALISIS DE PRECIOS"),Tabla_NumeroItem,2,FALSE),"")</f>
        <v/>
      </c>
      <c r="C11557" s="92" t="str">
        <f>IFERROR(VLOOKUP(B11557,Tabla_CyP,2,FALSE),"")</f>
        <v/>
      </c>
      <c r="D11557" s="97"/>
      <c r="E11557" s="98"/>
      <c r="F11557" s="96" t="s">
        <v>26</v>
      </c>
      <c r="G11557" s="283" t="str">
        <f>IFERROR(VLOOKUP(B11557,Tabla_CyP,4,FALSE),"")</f>
        <v/>
      </c>
    </row>
    <row r="11558" spans="1:123" ht="24" customHeight="1" x14ac:dyDescent="0.2">
      <c r="A11558" s="281"/>
      <c r="B11558" s="91"/>
      <c r="D11558" s="97"/>
      <c r="E11558" s="98"/>
      <c r="G11558" s="282"/>
    </row>
    <row r="11559" spans="1:123" ht="24" customHeight="1" x14ac:dyDescent="0.2">
      <c r="A11559" s="331" t="s">
        <v>507</v>
      </c>
      <c r="B11559" s="332"/>
      <c r="C11559" s="333" t="s">
        <v>0</v>
      </c>
      <c r="D11559" s="333" t="s">
        <v>27</v>
      </c>
      <c r="E11559" s="335" t="s">
        <v>28</v>
      </c>
      <c r="F11559" s="337" t="s">
        <v>29</v>
      </c>
      <c r="G11559" s="337" t="s">
        <v>30</v>
      </c>
    </row>
    <row r="11560" spans="1:123" s="97" customFormat="1" ht="24" customHeight="1" x14ac:dyDescent="0.2">
      <c r="A11560" s="102" t="s">
        <v>508</v>
      </c>
      <c r="B11560" s="102" t="s">
        <v>509</v>
      </c>
      <c r="C11560" s="334"/>
      <c r="D11560" s="334"/>
      <c r="E11560" s="336"/>
      <c r="F11560" s="338"/>
      <c r="G11560" s="338"/>
      <c r="H11560" s="230"/>
      <c r="I11560" s="230"/>
      <c r="J11560" s="230"/>
      <c r="K11560" s="230"/>
      <c r="L11560" s="230"/>
      <c r="M11560" s="230"/>
      <c r="N11560" s="230"/>
      <c r="O11560" s="230"/>
      <c r="P11560" s="230"/>
      <c r="Q11560" s="230"/>
      <c r="R11560" s="230"/>
      <c r="S11560" s="230"/>
      <c r="T11560" s="230"/>
      <c r="U11560" s="230"/>
      <c r="V11560" s="230"/>
      <c r="W11560" s="230"/>
      <c r="X11560" s="230"/>
      <c r="Y11560" s="230"/>
      <c r="Z11560" s="230"/>
      <c r="AA11560" s="230"/>
      <c r="AB11560" s="230"/>
      <c r="AC11560" s="230"/>
      <c r="AD11560" s="230"/>
      <c r="AE11560" s="230"/>
      <c r="AF11560" s="230"/>
      <c r="AG11560" s="230"/>
      <c r="AH11560" s="230"/>
      <c r="AI11560" s="230"/>
      <c r="AJ11560" s="230"/>
      <c r="AK11560" s="230"/>
      <c r="AL11560" s="230"/>
      <c r="AM11560" s="230"/>
      <c r="AN11560" s="230"/>
      <c r="AO11560" s="230"/>
      <c r="AP11560" s="230"/>
      <c r="AQ11560" s="230"/>
      <c r="AR11560" s="230"/>
      <c r="AS11560" s="230"/>
      <c r="AT11560" s="230"/>
      <c r="AU11560" s="230"/>
      <c r="AV11560" s="230"/>
      <c r="AW11560" s="230"/>
      <c r="AX11560" s="230"/>
      <c r="AY11560" s="230"/>
      <c r="AZ11560" s="230"/>
      <c r="BA11560" s="230"/>
      <c r="BB11560" s="230"/>
      <c r="BC11560" s="230"/>
      <c r="BD11560" s="230"/>
      <c r="BE11560" s="230"/>
      <c r="BF11560" s="230"/>
      <c r="BG11560" s="230"/>
      <c r="BH11560" s="230"/>
      <c r="BI11560" s="230"/>
      <c r="BJ11560" s="230"/>
      <c r="BK11560" s="230"/>
      <c r="BL11560" s="230"/>
      <c r="BM11560" s="230"/>
      <c r="BN11560" s="230"/>
      <c r="BO11560" s="230"/>
      <c r="BP11560" s="230"/>
      <c r="BQ11560" s="230"/>
      <c r="BR11560" s="230"/>
      <c r="BS11560" s="230"/>
      <c r="BT11560" s="230"/>
      <c r="BU11560" s="230"/>
      <c r="BV11560" s="230"/>
      <c r="BW11560" s="230"/>
      <c r="BX11560" s="230"/>
      <c r="BY11560" s="230"/>
      <c r="BZ11560" s="230"/>
      <c r="CA11560" s="230"/>
      <c r="CB11560" s="230"/>
      <c r="CC11560" s="230"/>
      <c r="CD11560" s="230"/>
      <c r="CE11560" s="230"/>
      <c r="CF11560" s="230"/>
      <c r="CG11560" s="230"/>
      <c r="CH11560" s="230"/>
      <c r="CI11560" s="230"/>
      <c r="CJ11560" s="230"/>
      <c r="CK11560" s="230"/>
      <c r="CL11560" s="230"/>
      <c r="CM11560" s="230"/>
      <c r="CN11560" s="230"/>
      <c r="CO11560" s="230"/>
      <c r="CP11560" s="230"/>
      <c r="CQ11560" s="230"/>
      <c r="CR11560" s="230"/>
      <c r="CS11560" s="230"/>
      <c r="CT11560" s="230"/>
      <c r="CU11560" s="230"/>
      <c r="CV11560" s="230"/>
      <c r="CW11560" s="230"/>
      <c r="CX11560" s="230"/>
      <c r="CY11560" s="230"/>
      <c r="CZ11560" s="230"/>
      <c r="DA11560" s="230"/>
      <c r="DB11560" s="230"/>
      <c r="DC11560" s="230"/>
      <c r="DD11560" s="230"/>
      <c r="DE11560" s="230"/>
      <c r="DF11560" s="230"/>
      <c r="DG11560" s="230"/>
      <c r="DH11560" s="230"/>
      <c r="DI11560" s="230"/>
      <c r="DJ11560" s="230"/>
      <c r="DK11560" s="230"/>
      <c r="DL11560" s="230"/>
      <c r="DM11560" s="230"/>
      <c r="DN11560" s="230"/>
      <c r="DO11560" s="230"/>
      <c r="DP11560" s="230"/>
      <c r="DQ11560" s="230"/>
      <c r="DR11560" s="230"/>
      <c r="DS11560" s="230"/>
    </row>
    <row r="11561" spans="1:123" ht="24" customHeight="1" x14ac:dyDescent="0.2">
      <c r="A11561" s="284"/>
      <c r="B11561" s="103"/>
      <c r="C11561" s="143" t="s">
        <v>604</v>
      </c>
      <c r="D11561" s="104"/>
      <c r="E11561" s="105"/>
      <c r="F11561" s="106"/>
      <c r="G11561" s="285"/>
    </row>
    <row r="11562" spans="1:123" s="229" customFormat="1" ht="24" customHeight="1" x14ac:dyDescent="0.2">
      <c r="A11562" s="224" t="str">
        <f t="shared" ref="A11562:A11575" si="3466">IFERROR(VLOOKUP(C11562,Tabla_Insumos,4,FALSE),"")</f>
        <v/>
      </c>
      <c r="B11562" s="222" t="str">
        <f>IFERROR(VLOOKUP(C11562,Tabla_Insumos,5,FALSE),"")</f>
        <v/>
      </c>
      <c r="C11562" s="223"/>
      <c r="D11562" s="224" t="str">
        <f t="shared" ref="D11562:D11575" si="3467">IFERROR(VLOOKUP(C11562,Tabla_Insumos,2,FALSE),"")</f>
        <v/>
      </c>
      <c r="E11562" s="225"/>
      <c r="F11562" s="226">
        <f t="shared" ref="F11562:F11575" si="3468">IFERROR(VLOOKUP(C11562,Tabla_Insumos,3,FALSE),0)</f>
        <v>0</v>
      </c>
      <c r="G11562" s="286">
        <f>ROUND(E11562*F11562,2)</f>
        <v>0</v>
      </c>
    </row>
    <row r="11563" spans="1:123" s="229" customFormat="1" ht="24" customHeight="1" x14ac:dyDescent="0.2">
      <c r="A11563" s="224" t="str">
        <f t="shared" si="3466"/>
        <v/>
      </c>
      <c r="B11563" s="222" t="str">
        <f t="shared" ref="B11563:B11575" si="3469">IFERROR(VLOOKUP(C11563,Tabla_Insumos,5,FALSE),"")</f>
        <v/>
      </c>
      <c r="C11563" s="223"/>
      <c r="D11563" s="224" t="str">
        <f t="shared" si="3467"/>
        <v/>
      </c>
      <c r="E11563" s="225"/>
      <c r="F11563" s="226">
        <f t="shared" si="3468"/>
        <v>0</v>
      </c>
      <c r="G11563" s="286">
        <f t="shared" ref="G11563:G11575" si="3470">ROUND(E11563*F11563,2)</f>
        <v>0</v>
      </c>
    </row>
    <row r="11564" spans="1:123" s="229" customFormat="1" ht="24" customHeight="1" x14ac:dyDescent="0.2">
      <c r="A11564" s="224" t="str">
        <f t="shared" si="3466"/>
        <v/>
      </c>
      <c r="B11564" s="222" t="str">
        <f t="shared" si="3469"/>
        <v/>
      </c>
      <c r="C11564" s="223"/>
      <c r="D11564" s="224" t="str">
        <f t="shared" si="3467"/>
        <v/>
      </c>
      <c r="E11564" s="225"/>
      <c r="F11564" s="226">
        <f t="shared" si="3468"/>
        <v>0</v>
      </c>
      <c r="G11564" s="286">
        <f t="shared" si="3470"/>
        <v>0</v>
      </c>
    </row>
    <row r="11565" spans="1:123" s="229" customFormat="1" ht="24" customHeight="1" x14ac:dyDescent="0.2">
      <c r="A11565" s="224" t="str">
        <f t="shared" si="3466"/>
        <v/>
      </c>
      <c r="B11565" s="222" t="str">
        <f t="shared" si="3469"/>
        <v/>
      </c>
      <c r="C11565" s="223"/>
      <c r="D11565" s="224" t="str">
        <f t="shared" si="3467"/>
        <v/>
      </c>
      <c r="E11565" s="225"/>
      <c r="F11565" s="226">
        <f t="shared" si="3468"/>
        <v>0</v>
      </c>
      <c r="G11565" s="286">
        <f t="shared" si="3470"/>
        <v>0</v>
      </c>
    </row>
    <row r="11566" spans="1:123" s="229" customFormat="1" ht="24" customHeight="1" x14ac:dyDescent="0.2">
      <c r="A11566" s="224" t="str">
        <f t="shared" si="3466"/>
        <v/>
      </c>
      <c r="B11566" s="222" t="str">
        <f t="shared" si="3469"/>
        <v/>
      </c>
      <c r="C11566" s="223"/>
      <c r="D11566" s="224" t="str">
        <f t="shared" si="3467"/>
        <v/>
      </c>
      <c r="E11566" s="225"/>
      <c r="F11566" s="226">
        <f t="shared" si="3468"/>
        <v>0</v>
      </c>
      <c r="G11566" s="286">
        <f t="shared" si="3470"/>
        <v>0</v>
      </c>
    </row>
    <row r="11567" spans="1:123" s="229" customFormat="1" ht="24" customHeight="1" x14ac:dyDescent="0.2">
      <c r="A11567" s="224" t="str">
        <f t="shared" si="3466"/>
        <v/>
      </c>
      <c r="B11567" s="222" t="str">
        <f t="shared" si="3469"/>
        <v/>
      </c>
      <c r="C11567" s="223"/>
      <c r="D11567" s="224" t="str">
        <f t="shared" si="3467"/>
        <v/>
      </c>
      <c r="E11567" s="225"/>
      <c r="F11567" s="226">
        <f t="shared" si="3468"/>
        <v>0</v>
      </c>
      <c r="G11567" s="286">
        <f t="shared" si="3470"/>
        <v>0</v>
      </c>
    </row>
    <row r="11568" spans="1:123" s="229" customFormat="1" ht="24" customHeight="1" x14ac:dyDescent="0.2">
      <c r="A11568" s="224" t="str">
        <f t="shared" si="3466"/>
        <v/>
      </c>
      <c r="B11568" s="222" t="str">
        <f t="shared" si="3469"/>
        <v/>
      </c>
      <c r="C11568" s="223"/>
      <c r="D11568" s="224" t="str">
        <f t="shared" si="3467"/>
        <v/>
      </c>
      <c r="E11568" s="225"/>
      <c r="F11568" s="226">
        <f t="shared" si="3468"/>
        <v>0</v>
      </c>
      <c r="G11568" s="286">
        <f t="shared" si="3470"/>
        <v>0</v>
      </c>
    </row>
    <row r="11569" spans="1:7" s="229" customFormat="1" ht="24" customHeight="1" x14ac:dyDescent="0.2">
      <c r="A11569" s="224" t="str">
        <f t="shared" si="3466"/>
        <v/>
      </c>
      <c r="B11569" s="222" t="str">
        <f t="shared" si="3469"/>
        <v/>
      </c>
      <c r="C11569" s="223"/>
      <c r="D11569" s="224" t="str">
        <f t="shared" si="3467"/>
        <v/>
      </c>
      <c r="E11569" s="225"/>
      <c r="F11569" s="226">
        <f t="shared" si="3468"/>
        <v>0</v>
      </c>
      <c r="G11569" s="286">
        <f t="shared" si="3470"/>
        <v>0</v>
      </c>
    </row>
    <row r="11570" spans="1:7" s="229" customFormat="1" ht="24" customHeight="1" x14ac:dyDescent="0.2">
      <c r="A11570" s="224" t="str">
        <f t="shared" si="3466"/>
        <v/>
      </c>
      <c r="B11570" s="222" t="str">
        <f t="shared" si="3469"/>
        <v/>
      </c>
      <c r="C11570" s="223"/>
      <c r="D11570" s="224" t="str">
        <f t="shared" si="3467"/>
        <v/>
      </c>
      <c r="E11570" s="225"/>
      <c r="F11570" s="226">
        <f t="shared" si="3468"/>
        <v>0</v>
      </c>
      <c r="G11570" s="286">
        <f t="shared" si="3470"/>
        <v>0</v>
      </c>
    </row>
    <row r="11571" spans="1:7" s="229" customFormat="1" ht="24" customHeight="1" x14ac:dyDescent="0.2">
      <c r="A11571" s="224" t="str">
        <f t="shared" si="3466"/>
        <v/>
      </c>
      <c r="B11571" s="222" t="str">
        <f t="shared" si="3469"/>
        <v/>
      </c>
      <c r="C11571" s="223"/>
      <c r="D11571" s="224" t="str">
        <f t="shared" si="3467"/>
        <v/>
      </c>
      <c r="E11571" s="225"/>
      <c r="F11571" s="226">
        <f t="shared" si="3468"/>
        <v>0</v>
      </c>
      <c r="G11571" s="286">
        <f t="shared" si="3470"/>
        <v>0</v>
      </c>
    </row>
    <row r="11572" spans="1:7" s="229" customFormat="1" ht="24" customHeight="1" x14ac:dyDescent="0.2">
      <c r="A11572" s="224" t="str">
        <f t="shared" si="3466"/>
        <v/>
      </c>
      <c r="B11572" s="222" t="str">
        <f t="shared" si="3469"/>
        <v/>
      </c>
      <c r="C11572" s="223"/>
      <c r="D11572" s="224" t="str">
        <f t="shared" si="3467"/>
        <v/>
      </c>
      <c r="E11572" s="225"/>
      <c r="F11572" s="226">
        <f t="shared" si="3468"/>
        <v>0</v>
      </c>
      <c r="G11572" s="286">
        <f t="shared" si="3470"/>
        <v>0</v>
      </c>
    </row>
    <row r="11573" spans="1:7" s="229" customFormat="1" ht="24" customHeight="1" x14ac:dyDescent="0.2">
      <c r="A11573" s="224" t="str">
        <f t="shared" si="3466"/>
        <v/>
      </c>
      <c r="B11573" s="222" t="str">
        <f t="shared" si="3469"/>
        <v/>
      </c>
      <c r="C11573" s="223"/>
      <c r="D11573" s="224" t="str">
        <f t="shared" si="3467"/>
        <v/>
      </c>
      <c r="E11573" s="225"/>
      <c r="F11573" s="226">
        <f t="shared" si="3468"/>
        <v>0</v>
      </c>
      <c r="G11573" s="286">
        <f t="shared" si="3470"/>
        <v>0</v>
      </c>
    </row>
    <row r="11574" spans="1:7" s="229" customFormat="1" ht="24" customHeight="1" x14ac:dyDescent="0.2">
      <c r="A11574" s="224" t="str">
        <f t="shared" si="3466"/>
        <v/>
      </c>
      <c r="B11574" s="222" t="str">
        <f t="shared" si="3469"/>
        <v/>
      </c>
      <c r="C11574" s="223"/>
      <c r="D11574" s="224" t="str">
        <f t="shared" si="3467"/>
        <v/>
      </c>
      <c r="E11574" s="225"/>
      <c r="F11574" s="226">
        <f t="shared" si="3468"/>
        <v>0</v>
      </c>
      <c r="G11574" s="286">
        <f t="shared" si="3470"/>
        <v>0</v>
      </c>
    </row>
    <row r="11575" spans="1:7" s="229" customFormat="1" ht="24" customHeight="1" x14ac:dyDescent="0.2">
      <c r="A11575" s="224" t="str">
        <f t="shared" si="3466"/>
        <v/>
      </c>
      <c r="B11575" s="222" t="str">
        <f t="shared" si="3469"/>
        <v/>
      </c>
      <c r="C11575" s="223"/>
      <c r="D11575" s="224" t="str">
        <f t="shared" si="3467"/>
        <v/>
      </c>
      <c r="E11575" s="225"/>
      <c r="F11575" s="227">
        <f t="shared" si="3468"/>
        <v>0</v>
      </c>
      <c r="G11575" s="286">
        <f t="shared" si="3470"/>
        <v>0</v>
      </c>
    </row>
    <row r="11576" spans="1:7" ht="24" customHeight="1" x14ac:dyDescent="0.2">
      <c r="A11576" s="287"/>
      <c r="D11576" s="97"/>
      <c r="E11576" s="98"/>
      <c r="F11576" s="273" t="s">
        <v>31</v>
      </c>
      <c r="G11576" s="288">
        <f>SUBTOTAL(9,G11562:G11575)</f>
        <v>0</v>
      </c>
    </row>
    <row r="11577" spans="1:7" ht="24" customHeight="1" x14ac:dyDescent="0.2">
      <c r="A11577" s="287"/>
      <c r="C11577" s="107" t="s">
        <v>605</v>
      </c>
      <c r="D11577" s="97"/>
      <c r="E11577" s="98"/>
      <c r="G11577" s="289"/>
    </row>
    <row r="11578" spans="1:7" s="229" customFormat="1" ht="24" customHeight="1" x14ac:dyDescent="0.2">
      <c r="A11578" s="224" t="str">
        <f t="shared" ref="A11578:A11585" si="3471">IFERROR(VLOOKUP(C11578,Tabla_Insumos,4,FALSE),"")</f>
        <v/>
      </c>
      <c r="B11578" s="222">
        <f t="shared" ref="B11578:B11585" si="3472">IFERROR(VLOOKUP(A11578,Tabla_Indices,5,FALSE),"")</f>
        <v>0</v>
      </c>
      <c r="C11578" s="223"/>
      <c r="D11578" s="224" t="str">
        <f t="shared" ref="D11578:D11585" si="3473">IFERROR(VLOOKUP(C11578,Tabla_Insumos,2,FALSE),"")</f>
        <v/>
      </c>
      <c r="E11578" s="225"/>
      <c r="F11578" s="228">
        <f t="shared" ref="F11578:F11585" si="3474">IFERROR(VLOOKUP(C11578,Tabla_Insumos,3,FALSE),0)</f>
        <v>0</v>
      </c>
      <c r="G11578" s="286">
        <f>ROUND(E11578*F11578,2)</f>
        <v>0</v>
      </c>
    </row>
    <row r="11579" spans="1:7" s="229" customFormat="1" ht="24" customHeight="1" x14ac:dyDescent="0.2">
      <c r="A11579" s="224" t="str">
        <f t="shared" si="3471"/>
        <v/>
      </c>
      <c r="B11579" s="222">
        <f t="shared" si="3472"/>
        <v>0</v>
      </c>
      <c r="C11579" s="223"/>
      <c r="D11579" s="224" t="str">
        <f t="shared" si="3473"/>
        <v/>
      </c>
      <c r="E11579" s="225"/>
      <c r="F11579" s="228">
        <f t="shared" si="3474"/>
        <v>0</v>
      </c>
      <c r="G11579" s="286">
        <f>ROUND(E11579*F11579,2)</f>
        <v>0</v>
      </c>
    </row>
    <row r="11580" spans="1:7" s="229" customFormat="1" ht="24" customHeight="1" x14ac:dyDescent="0.2">
      <c r="A11580" s="224" t="str">
        <f t="shared" si="3471"/>
        <v/>
      </c>
      <c r="B11580" s="222">
        <f t="shared" si="3472"/>
        <v>0</v>
      </c>
      <c r="C11580" s="223"/>
      <c r="D11580" s="224" t="str">
        <f t="shared" si="3473"/>
        <v/>
      </c>
      <c r="E11580" s="225"/>
      <c r="F11580" s="228">
        <f t="shared" si="3474"/>
        <v>0</v>
      </c>
      <c r="G11580" s="286">
        <f t="shared" ref="G11580:G11585" si="3475">ROUND(E11580*F11580,2)</f>
        <v>0</v>
      </c>
    </row>
    <row r="11581" spans="1:7" s="229" customFormat="1" ht="24" customHeight="1" x14ac:dyDescent="0.2">
      <c r="A11581" s="224" t="str">
        <f t="shared" si="3471"/>
        <v/>
      </c>
      <c r="B11581" s="222">
        <f t="shared" si="3472"/>
        <v>0</v>
      </c>
      <c r="C11581" s="223"/>
      <c r="D11581" s="224" t="str">
        <f t="shared" si="3473"/>
        <v/>
      </c>
      <c r="E11581" s="225"/>
      <c r="F11581" s="228">
        <f t="shared" si="3474"/>
        <v>0</v>
      </c>
      <c r="G11581" s="286">
        <f t="shared" si="3475"/>
        <v>0</v>
      </c>
    </row>
    <row r="11582" spans="1:7" s="229" customFormat="1" ht="24" customHeight="1" x14ac:dyDescent="0.2">
      <c r="A11582" s="224" t="str">
        <f t="shared" si="3471"/>
        <v/>
      </c>
      <c r="B11582" s="222">
        <f t="shared" si="3472"/>
        <v>0</v>
      </c>
      <c r="C11582" s="223"/>
      <c r="D11582" s="224" t="str">
        <f t="shared" si="3473"/>
        <v/>
      </c>
      <c r="E11582" s="225"/>
      <c r="F11582" s="226">
        <f t="shared" si="3474"/>
        <v>0</v>
      </c>
      <c r="G11582" s="286">
        <f t="shared" si="3475"/>
        <v>0</v>
      </c>
    </row>
    <row r="11583" spans="1:7" s="229" customFormat="1" ht="24" customHeight="1" x14ac:dyDescent="0.2">
      <c r="A11583" s="224" t="str">
        <f t="shared" si="3471"/>
        <v/>
      </c>
      <c r="B11583" s="222">
        <f t="shared" si="3472"/>
        <v>0</v>
      </c>
      <c r="C11583" s="223"/>
      <c r="D11583" s="224" t="str">
        <f t="shared" si="3473"/>
        <v/>
      </c>
      <c r="E11583" s="225"/>
      <c r="F11583" s="226">
        <f t="shared" si="3474"/>
        <v>0</v>
      </c>
      <c r="G11583" s="286">
        <f t="shared" si="3475"/>
        <v>0</v>
      </c>
    </row>
    <row r="11584" spans="1:7" s="229" customFormat="1" ht="24" customHeight="1" x14ac:dyDescent="0.2">
      <c r="A11584" s="224" t="str">
        <f t="shared" si="3471"/>
        <v/>
      </c>
      <c r="B11584" s="222">
        <f t="shared" si="3472"/>
        <v>0</v>
      </c>
      <c r="C11584" s="223"/>
      <c r="D11584" s="224" t="str">
        <f t="shared" si="3473"/>
        <v/>
      </c>
      <c r="E11584" s="225"/>
      <c r="F11584" s="226">
        <f t="shared" si="3474"/>
        <v>0</v>
      </c>
      <c r="G11584" s="286">
        <f t="shared" si="3475"/>
        <v>0</v>
      </c>
    </row>
    <row r="11585" spans="1:7" s="229" customFormat="1" ht="24" customHeight="1" x14ac:dyDescent="0.2">
      <c r="A11585" s="224" t="str">
        <f t="shared" si="3471"/>
        <v/>
      </c>
      <c r="B11585" s="222">
        <f t="shared" si="3472"/>
        <v>0</v>
      </c>
      <c r="C11585" s="223"/>
      <c r="D11585" s="224" t="str">
        <f t="shared" si="3473"/>
        <v/>
      </c>
      <c r="E11585" s="225"/>
      <c r="F11585" s="226">
        <f t="shared" si="3474"/>
        <v>0</v>
      </c>
      <c r="G11585" s="286">
        <f t="shared" si="3475"/>
        <v>0</v>
      </c>
    </row>
    <row r="11586" spans="1:7" ht="24" customHeight="1" x14ac:dyDescent="0.2">
      <c r="A11586" s="287"/>
      <c r="D11586" s="97"/>
      <c r="E11586" s="98"/>
      <c r="F11586" s="273" t="s">
        <v>32</v>
      </c>
      <c r="G11586" s="288">
        <f>SUBTOTAL(9,G11578:G11585)</f>
        <v>0</v>
      </c>
    </row>
    <row r="11587" spans="1:7" ht="24" customHeight="1" x14ac:dyDescent="0.2">
      <c r="A11587" s="287"/>
      <c r="C11587" s="107" t="s">
        <v>606</v>
      </c>
      <c r="D11587" s="97"/>
      <c r="E11587" s="98"/>
      <c r="G11587" s="289"/>
    </row>
    <row r="11588" spans="1:7" s="229" customFormat="1" ht="24" customHeight="1" x14ac:dyDescent="0.2">
      <c r="A11588" s="224" t="str">
        <f t="shared" ref="A11588:A11596" si="3476">IFERROR(VLOOKUP(C11588,Tabla_Insumos,4,FALSE),"")</f>
        <v/>
      </c>
      <c r="B11588" s="222" t="str">
        <f t="shared" ref="B11588:B11596" si="3477">IFERROR(VLOOKUP(C11588,Tabla_Insumos,5,FALSE),"")</f>
        <v/>
      </c>
      <c r="C11588" s="223"/>
      <c r="D11588" s="224" t="str">
        <f t="shared" ref="D11588:D11596" si="3478">IFERROR(VLOOKUP(C11588,Tabla_Insumos,2,FALSE),"")</f>
        <v/>
      </c>
      <c r="E11588" s="225"/>
      <c r="F11588" s="226">
        <f t="shared" ref="F11588:F11596" si="3479">IFERROR(VLOOKUP(C11588,Tabla_Insumos,3,FALSE),0)</f>
        <v>0</v>
      </c>
      <c r="G11588" s="286">
        <f t="shared" ref="G11588:G11596" si="3480">ROUND(E11588*F11588,2)</f>
        <v>0</v>
      </c>
    </row>
    <row r="11589" spans="1:7" s="229" customFormat="1" ht="24" customHeight="1" x14ac:dyDescent="0.2">
      <c r="A11589" s="224" t="str">
        <f t="shared" si="3476"/>
        <v/>
      </c>
      <c r="B11589" s="222" t="str">
        <f t="shared" si="3477"/>
        <v/>
      </c>
      <c r="C11589" s="223"/>
      <c r="D11589" s="224" t="str">
        <f t="shared" si="3478"/>
        <v/>
      </c>
      <c r="E11589" s="225"/>
      <c r="F11589" s="226">
        <f t="shared" si="3479"/>
        <v>0</v>
      </c>
      <c r="G11589" s="286">
        <f t="shared" si="3480"/>
        <v>0</v>
      </c>
    </row>
    <row r="11590" spans="1:7" s="229" customFormat="1" ht="24" customHeight="1" x14ac:dyDescent="0.2">
      <c r="A11590" s="224" t="str">
        <f t="shared" si="3476"/>
        <v/>
      </c>
      <c r="B11590" s="222" t="str">
        <f t="shared" si="3477"/>
        <v/>
      </c>
      <c r="C11590" s="223"/>
      <c r="D11590" s="224" t="str">
        <f t="shared" si="3478"/>
        <v/>
      </c>
      <c r="E11590" s="225"/>
      <c r="F11590" s="226">
        <f t="shared" si="3479"/>
        <v>0</v>
      </c>
      <c r="G11590" s="286">
        <f t="shared" si="3480"/>
        <v>0</v>
      </c>
    </row>
    <row r="11591" spans="1:7" s="229" customFormat="1" ht="24" customHeight="1" x14ac:dyDescent="0.2">
      <c r="A11591" s="224" t="str">
        <f t="shared" si="3476"/>
        <v/>
      </c>
      <c r="B11591" s="222" t="str">
        <f t="shared" si="3477"/>
        <v/>
      </c>
      <c r="C11591" s="223"/>
      <c r="D11591" s="224" t="str">
        <f t="shared" si="3478"/>
        <v/>
      </c>
      <c r="E11591" s="225"/>
      <c r="F11591" s="226">
        <f t="shared" si="3479"/>
        <v>0</v>
      </c>
      <c r="G11591" s="286">
        <f t="shared" si="3480"/>
        <v>0</v>
      </c>
    </row>
    <row r="11592" spans="1:7" s="229" customFormat="1" ht="24" customHeight="1" x14ac:dyDescent="0.2">
      <c r="A11592" s="224" t="str">
        <f t="shared" si="3476"/>
        <v/>
      </c>
      <c r="B11592" s="222" t="str">
        <f t="shared" si="3477"/>
        <v/>
      </c>
      <c r="C11592" s="223"/>
      <c r="D11592" s="224" t="str">
        <f t="shared" si="3478"/>
        <v/>
      </c>
      <c r="E11592" s="225"/>
      <c r="F11592" s="226">
        <f t="shared" si="3479"/>
        <v>0</v>
      </c>
      <c r="G11592" s="286">
        <f t="shared" si="3480"/>
        <v>0</v>
      </c>
    </row>
    <row r="11593" spans="1:7" s="229" customFormat="1" ht="24" customHeight="1" x14ac:dyDescent="0.2">
      <c r="A11593" s="224" t="str">
        <f t="shared" si="3476"/>
        <v/>
      </c>
      <c r="B11593" s="222" t="str">
        <f t="shared" si="3477"/>
        <v/>
      </c>
      <c r="C11593" s="223"/>
      <c r="D11593" s="224" t="str">
        <f t="shared" si="3478"/>
        <v/>
      </c>
      <c r="E11593" s="225"/>
      <c r="F11593" s="226">
        <f t="shared" si="3479"/>
        <v>0</v>
      </c>
      <c r="G11593" s="286">
        <f t="shared" si="3480"/>
        <v>0</v>
      </c>
    </row>
    <row r="11594" spans="1:7" s="229" customFormat="1" ht="24" customHeight="1" x14ac:dyDescent="0.2">
      <c r="A11594" s="224" t="str">
        <f t="shared" si="3476"/>
        <v/>
      </c>
      <c r="B11594" s="222" t="str">
        <f t="shared" si="3477"/>
        <v/>
      </c>
      <c r="C11594" s="223"/>
      <c r="D11594" s="224" t="str">
        <f t="shared" si="3478"/>
        <v/>
      </c>
      <c r="E11594" s="225"/>
      <c r="F11594" s="226">
        <f t="shared" si="3479"/>
        <v>0</v>
      </c>
      <c r="G11594" s="286">
        <f t="shared" si="3480"/>
        <v>0</v>
      </c>
    </row>
    <row r="11595" spans="1:7" s="229" customFormat="1" ht="24" customHeight="1" x14ac:dyDescent="0.2">
      <c r="A11595" s="224" t="str">
        <f t="shared" si="3476"/>
        <v/>
      </c>
      <c r="B11595" s="222" t="str">
        <f t="shared" si="3477"/>
        <v/>
      </c>
      <c r="C11595" s="223"/>
      <c r="D11595" s="224" t="str">
        <f t="shared" si="3478"/>
        <v/>
      </c>
      <c r="E11595" s="225"/>
      <c r="F11595" s="226">
        <f t="shared" si="3479"/>
        <v>0</v>
      </c>
      <c r="G11595" s="286">
        <f t="shared" si="3480"/>
        <v>0</v>
      </c>
    </row>
    <row r="11596" spans="1:7" s="229" customFormat="1" ht="24" customHeight="1" x14ac:dyDescent="0.2">
      <c r="A11596" s="224" t="str">
        <f t="shared" si="3476"/>
        <v/>
      </c>
      <c r="B11596" s="222" t="str">
        <f t="shared" si="3477"/>
        <v/>
      </c>
      <c r="C11596" s="223"/>
      <c r="D11596" s="224" t="str">
        <f t="shared" si="3478"/>
        <v/>
      </c>
      <c r="E11596" s="225"/>
      <c r="F11596" s="226">
        <f t="shared" si="3479"/>
        <v>0</v>
      </c>
      <c r="G11596" s="286">
        <f t="shared" si="3480"/>
        <v>0</v>
      </c>
    </row>
    <row r="11597" spans="1:7" ht="24" customHeight="1" x14ac:dyDescent="0.2">
      <c r="A11597" s="290"/>
      <c r="B11597" s="97"/>
      <c r="D11597" s="97"/>
      <c r="E11597" s="98"/>
      <c r="F11597" s="273" t="s">
        <v>33</v>
      </c>
      <c r="G11597" s="288">
        <f>SUBTOTAL(9,G11588:G11596)</f>
        <v>0</v>
      </c>
    </row>
    <row r="11598" spans="1:7" ht="24" customHeight="1" x14ac:dyDescent="0.2">
      <c r="A11598" s="291"/>
      <c r="B11598" s="97"/>
      <c r="D11598" s="97"/>
      <c r="E11598" s="98"/>
      <c r="G11598" s="289"/>
    </row>
    <row r="11599" spans="1:7" ht="24" customHeight="1" x14ac:dyDescent="0.2">
      <c r="A11599" s="292" t="str">
        <f>B11557</f>
        <v/>
      </c>
      <c r="B11599" s="293" t="str">
        <f>C11557</f>
        <v/>
      </c>
      <c r="C11599" s="104"/>
      <c r="D11599" s="104" t="s">
        <v>34</v>
      </c>
      <c r="E11599" s="105"/>
      <c r="F11599" s="295" t="s">
        <v>35</v>
      </c>
      <c r="G11599" s="294">
        <f>SUBTOTAL(9,G11562:G11598)</f>
        <v>0</v>
      </c>
    </row>
    <row r="11601" spans="1:123" ht="24" customHeight="1" x14ac:dyDescent="0.2">
      <c r="A11601" s="274" t="s">
        <v>37</v>
      </c>
      <c r="B11601" s="275"/>
      <c r="C11601" s="275"/>
      <c r="D11601" s="275"/>
      <c r="E11601" s="275"/>
      <c r="F11601" s="275"/>
      <c r="G11601" s="276"/>
    </row>
    <row r="11602" spans="1:123" ht="24" customHeight="1" x14ac:dyDescent="0.2">
      <c r="A11602" s="277" t="s">
        <v>602</v>
      </c>
      <c r="B11602" s="93" t="str">
        <f>Comitente</f>
        <v>DIRECCION PROVINCIAL DE ESPACIOS VERDES</v>
      </c>
      <c r="C11602" s="89"/>
      <c r="D11602" s="94"/>
      <c r="E11602" s="94"/>
      <c r="F11602" s="95"/>
      <c r="G11602" s="278"/>
    </row>
    <row r="11603" spans="1:123" ht="24" customHeight="1" x14ac:dyDescent="0.2">
      <c r="A11603" s="277" t="s">
        <v>603</v>
      </c>
      <c r="B11603" s="93">
        <f>Contratista</f>
        <v>0</v>
      </c>
      <c r="C11603" s="90"/>
      <c r="D11603" s="90"/>
      <c r="E11603" s="90"/>
      <c r="F11603" s="96"/>
      <c r="G11603" s="279"/>
    </row>
    <row r="11604" spans="1:123" ht="24" customHeight="1" x14ac:dyDescent="0.2">
      <c r="A11604" s="277" t="s">
        <v>24</v>
      </c>
      <c r="B11604" s="93" t="str">
        <f>Obra</f>
        <v>MANTENIMIENTO DEL ÁREA VERDE Y SISITEMA DE RIEGO DEL 
PARQUE BELGRANO E INFINITO POR DESCUBRIR - RENGLON 3</v>
      </c>
      <c r="C11604" s="90"/>
      <c r="D11604" s="90"/>
      <c r="E11604" s="90"/>
      <c r="F11604" s="96" t="s">
        <v>38</v>
      </c>
      <c r="G11604" s="280">
        <f>Fecha_Base</f>
        <v>44908</v>
      </c>
    </row>
    <row r="11605" spans="1:123" ht="24" customHeight="1" x14ac:dyDescent="0.2">
      <c r="A11605" s="281" t="s">
        <v>601</v>
      </c>
      <c r="B11605" s="91" t="str">
        <f>Ubicación</f>
        <v>CAPITAL</v>
      </c>
      <c r="C11605" s="91"/>
      <c r="D11605" s="97"/>
      <c r="E11605" s="98"/>
      <c r="G11605" s="282"/>
    </row>
    <row r="11606" spans="1:123" ht="24" customHeight="1" x14ac:dyDescent="0.2">
      <c r="A11606" s="281" t="s">
        <v>39</v>
      </c>
      <c r="B11606" s="100" t="str">
        <f>IFERROR(VALUE(LEFT(B11607,FIND(".",B11607)-1)),"")</f>
        <v/>
      </c>
      <c r="C11606" s="92" t="str">
        <f>IFERROR(VLOOKUP(B11606,Tabla_CyP,2,FALSE),"")</f>
        <v/>
      </c>
      <c r="E11606" s="98"/>
      <c r="G11606" s="282"/>
    </row>
    <row r="11607" spans="1:123" ht="24" customHeight="1" x14ac:dyDescent="0.2">
      <c r="A11607" s="281" t="s">
        <v>25</v>
      </c>
      <c r="B11607" s="101" t="str">
        <f>IFERROR(VLOOKUP(COUNTIF($A$1:A11607,"ANALISIS DE PRECIOS"),Tabla_NumeroItem,2,FALSE),"")</f>
        <v/>
      </c>
      <c r="C11607" s="92" t="str">
        <f>IFERROR(VLOOKUP(B11607,Tabla_CyP,2,FALSE),"")</f>
        <v/>
      </c>
      <c r="D11607" s="97"/>
      <c r="E11607" s="98"/>
      <c r="F11607" s="96" t="s">
        <v>26</v>
      </c>
      <c r="G11607" s="283" t="str">
        <f>IFERROR(VLOOKUP(B11607,Tabla_CyP,4,FALSE),"")</f>
        <v/>
      </c>
    </row>
    <row r="11608" spans="1:123" ht="24" customHeight="1" x14ac:dyDescent="0.2">
      <c r="A11608" s="281"/>
      <c r="B11608" s="91"/>
      <c r="D11608" s="97"/>
      <c r="E11608" s="98"/>
      <c r="G11608" s="282"/>
    </row>
    <row r="11609" spans="1:123" ht="24" customHeight="1" x14ac:dyDescent="0.2">
      <c r="A11609" s="331" t="s">
        <v>507</v>
      </c>
      <c r="B11609" s="332"/>
      <c r="C11609" s="333" t="s">
        <v>0</v>
      </c>
      <c r="D11609" s="333" t="s">
        <v>27</v>
      </c>
      <c r="E11609" s="335" t="s">
        <v>28</v>
      </c>
      <c r="F11609" s="337" t="s">
        <v>29</v>
      </c>
      <c r="G11609" s="337" t="s">
        <v>30</v>
      </c>
    </row>
    <row r="11610" spans="1:123" s="97" customFormat="1" ht="24" customHeight="1" x14ac:dyDescent="0.2">
      <c r="A11610" s="102" t="s">
        <v>508</v>
      </c>
      <c r="B11610" s="102" t="s">
        <v>509</v>
      </c>
      <c r="C11610" s="334"/>
      <c r="D11610" s="334"/>
      <c r="E11610" s="336"/>
      <c r="F11610" s="338"/>
      <c r="G11610" s="338"/>
      <c r="H11610" s="230"/>
      <c r="I11610" s="230"/>
      <c r="J11610" s="230"/>
      <c r="K11610" s="230"/>
      <c r="L11610" s="230"/>
      <c r="M11610" s="230"/>
      <c r="N11610" s="230"/>
      <c r="O11610" s="230"/>
      <c r="P11610" s="230"/>
      <c r="Q11610" s="230"/>
      <c r="R11610" s="230"/>
      <c r="S11610" s="230"/>
      <c r="T11610" s="230"/>
      <c r="U11610" s="230"/>
      <c r="V11610" s="230"/>
      <c r="W11610" s="230"/>
      <c r="X11610" s="230"/>
      <c r="Y11610" s="230"/>
      <c r="Z11610" s="230"/>
      <c r="AA11610" s="230"/>
      <c r="AB11610" s="230"/>
      <c r="AC11610" s="230"/>
      <c r="AD11610" s="230"/>
      <c r="AE11610" s="230"/>
      <c r="AF11610" s="230"/>
      <c r="AG11610" s="230"/>
      <c r="AH11610" s="230"/>
      <c r="AI11610" s="230"/>
      <c r="AJ11610" s="230"/>
      <c r="AK11610" s="230"/>
      <c r="AL11610" s="230"/>
      <c r="AM11610" s="230"/>
      <c r="AN11610" s="230"/>
      <c r="AO11610" s="230"/>
      <c r="AP11610" s="230"/>
      <c r="AQ11610" s="230"/>
      <c r="AR11610" s="230"/>
      <c r="AS11610" s="230"/>
      <c r="AT11610" s="230"/>
      <c r="AU11610" s="230"/>
      <c r="AV11610" s="230"/>
      <c r="AW11610" s="230"/>
      <c r="AX11610" s="230"/>
      <c r="AY11610" s="230"/>
      <c r="AZ11610" s="230"/>
      <c r="BA11610" s="230"/>
      <c r="BB11610" s="230"/>
      <c r="BC11610" s="230"/>
      <c r="BD11610" s="230"/>
      <c r="BE11610" s="230"/>
      <c r="BF11610" s="230"/>
      <c r="BG11610" s="230"/>
      <c r="BH11610" s="230"/>
      <c r="BI11610" s="230"/>
      <c r="BJ11610" s="230"/>
      <c r="BK11610" s="230"/>
      <c r="BL11610" s="230"/>
      <c r="BM11610" s="230"/>
      <c r="BN11610" s="230"/>
      <c r="BO11610" s="230"/>
      <c r="BP11610" s="230"/>
      <c r="BQ11610" s="230"/>
      <c r="BR11610" s="230"/>
      <c r="BS11610" s="230"/>
      <c r="BT11610" s="230"/>
      <c r="BU11610" s="230"/>
      <c r="BV11610" s="230"/>
      <c r="BW11610" s="230"/>
      <c r="BX11610" s="230"/>
      <c r="BY11610" s="230"/>
      <c r="BZ11610" s="230"/>
      <c r="CA11610" s="230"/>
      <c r="CB11610" s="230"/>
      <c r="CC11610" s="230"/>
      <c r="CD11610" s="230"/>
      <c r="CE11610" s="230"/>
      <c r="CF11610" s="230"/>
      <c r="CG11610" s="230"/>
      <c r="CH11610" s="230"/>
      <c r="CI11610" s="230"/>
      <c r="CJ11610" s="230"/>
      <c r="CK11610" s="230"/>
      <c r="CL11610" s="230"/>
      <c r="CM11610" s="230"/>
      <c r="CN11610" s="230"/>
      <c r="CO11610" s="230"/>
      <c r="CP11610" s="230"/>
      <c r="CQ11610" s="230"/>
      <c r="CR11610" s="230"/>
      <c r="CS11610" s="230"/>
      <c r="CT11610" s="230"/>
      <c r="CU11610" s="230"/>
      <c r="CV11610" s="230"/>
      <c r="CW11610" s="230"/>
      <c r="CX11610" s="230"/>
      <c r="CY11610" s="230"/>
      <c r="CZ11610" s="230"/>
      <c r="DA11610" s="230"/>
      <c r="DB11610" s="230"/>
      <c r="DC11610" s="230"/>
      <c r="DD11610" s="230"/>
      <c r="DE11610" s="230"/>
      <c r="DF11610" s="230"/>
      <c r="DG11610" s="230"/>
      <c r="DH11610" s="230"/>
      <c r="DI11610" s="230"/>
      <c r="DJ11610" s="230"/>
      <c r="DK11610" s="230"/>
      <c r="DL11610" s="230"/>
      <c r="DM11610" s="230"/>
      <c r="DN11610" s="230"/>
      <c r="DO11610" s="230"/>
      <c r="DP11610" s="230"/>
      <c r="DQ11610" s="230"/>
      <c r="DR11610" s="230"/>
      <c r="DS11610" s="230"/>
    </row>
    <row r="11611" spans="1:123" ht="24" customHeight="1" x14ac:dyDescent="0.2">
      <c r="A11611" s="284"/>
      <c r="B11611" s="103"/>
      <c r="C11611" s="143" t="s">
        <v>604</v>
      </c>
      <c r="D11611" s="104"/>
      <c r="E11611" s="105"/>
      <c r="F11611" s="106"/>
      <c r="G11611" s="285"/>
    </row>
    <row r="11612" spans="1:123" s="229" customFormat="1" ht="24" customHeight="1" x14ac:dyDescent="0.2">
      <c r="A11612" s="224" t="str">
        <f t="shared" ref="A11612:A11625" si="3481">IFERROR(VLOOKUP(C11612,Tabla_Insumos,4,FALSE),"")</f>
        <v/>
      </c>
      <c r="B11612" s="222" t="str">
        <f>IFERROR(VLOOKUP(C11612,Tabla_Insumos,5,FALSE),"")</f>
        <v/>
      </c>
      <c r="C11612" s="223"/>
      <c r="D11612" s="224" t="str">
        <f t="shared" ref="D11612:D11625" si="3482">IFERROR(VLOOKUP(C11612,Tabla_Insumos,2,FALSE),"")</f>
        <v/>
      </c>
      <c r="E11612" s="225"/>
      <c r="F11612" s="226">
        <f t="shared" ref="F11612:F11625" si="3483">IFERROR(VLOOKUP(C11612,Tabla_Insumos,3,FALSE),0)</f>
        <v>0</v>
      </c>
      <c r="G11612" s="286">
        <f>ROUND(E11612*F11612,2)</f>
        <v>0</v>
      </c>
    </row>
    <row r="11613" spans="1:123" s="229" customFormat="1" ht="24" customHeight="1" x14ac:dyDescent="0.2">
      <c r="A11613" s="224" t="str">
        <f t="shared" si="3481"/>
        <v/>
      </c>
      <c r="B11613" s="222" t="str">
        <f t="shared" ref="B11613:B11625" si="3484">IFERROR(VLOOKUP(C11613,Tabla_Insumos,5,FALSE),"")</f>
        <v/>
      </c>
      <c r="C11613" s="223"/>
      <c r="D11613" s="224" t="str">
        <f t="shared" si="3482"/>
        <v/>
      </c>
      <c r="E11613" s="225"/>
      <c r="F11613" s="226">
        <f t="shared" si="3483"/>
        <v>0</v>
      </c>
      <c r="G11613" s="286">
        <f t="shared" ref="G11613:G11625" si="3485">ROUND(E11613*F11613,2)</f>
        <v>0</v>
      </c>
    </row>
    <row r="11614" spans="1:123" s="229" customFormat="1" ht="24" customHeight="1" x14ac:dyDescent="0.2">
      <c r="A11614" s="224" t="str">
        <f t="shared" si="3481"/>
        <v/>
      </c>
      <c r="B11614" s="222" t="str">
        <f t="shared" si="3484"/>
        <v/>
      </c>
      <c r="C11614" s="223"/>
      <c r="D11614" s="224" t="str">
        <f t="shared" si="3482"/>
        <v/>
      </c>
      <c r="E11614" s="225"/>
      <c r="F11614" s="226">
        <f t="shared" si="3483"/>
        <v>0</v>
      </c>
      <c r="G11614" s="286">
        <f t="shared" si="3485"/>
        <v>0</v>
      </c>
    </row>
    <row r="11615" spans="1:123" s="229" customFormat="1" ht="24" customHeight="1" x14ac:dyDescent="0.2">
      <c r="A11615" s="224" t="str">
        <f t="shared" si="3481"/>
        <v/>
      </c>
      <c r="B11615" s="222" t="str">
        <f t="shared" si="3484"/>
        <v/>
      </c>
      <c r="C11615" s="223"/>
      <c r="D11615" s="224" t="str">
        <f t="shared" si="3482"/>
        <v/>
      </c>
      <c r="E11615" s="225"/>
      <c r="F11615" s="226">
        <f t="shared" si="3483"/>
        <v>0</v>
      </c>
      <c r="G11615" s="286">
        <f t="shared" si="3485"/>
        <v>0</v>
      </c>
    </row>
    <row r="11616" spans="1:123" s="229" customFormat="1" ht="24" customHeight="1" x14ac:dyDescent="0.2">
      <c r="A11616" s="224" t="str">
        <f t="shared" si="3481"/>
        <v/>
      </c>
      <c r="B11616" s="222" t="str">
        <f t="shared" si="3484"/>
        <v/>
      </c>
      <c r="C11616" s="223"/>
      <c r="D11616" s="224" t="str">
        <f t="shared" si="3482"/>
        <v/>
      </c>
      <c r="E11616" s="225"/>
      <c r="F11616" s="226">
        <f t="shared" si="3483"/>
        <v>0</v>
      </c>
      <c r="G11616" s="286">
        <f t="shared" si="3485"/>
        <v>0</v>
      </c>
    </row>
    <row r="11617" spans="1:7" s="229" customFormat="1" ht="24" customHeight="1" x14ac:dyDescent="0.2">
      <c r="A11617" s="224" t="str">
        <f t="shared" si="3481"/>
        <v/>
      </c>
      <c r="B11617" s="222" t="str">
        <f t="shared" si="3484"/>
        <v/>
      </c>
      <c r="C11617" s="223"/>
      <c r="D11617" s="224" t="str">
        <f t="shared" si="3482"/>
        <v/>
      </c>
      <c r="E11617" s="225"/>
      <c r="F11617" s="226">
        <f t="shared" si="3483"/>
        <v>0</v>
      </c>
      <c r="G11617" s="286">
        <f t="shared" si="3485"/>
        <v>0</v>
      </c>
    </row>
    <row r="11618" spans="1:7" s="229" customFormat="1" ht="24" customHeight="1" x14ac:dyDescent="0.2">
      <c r="A11618" s="224" t="str">
        <f t="shared" si="3481"/>
        <v/>
      </c>
      <c r="B11618" s="222" t="str">
        <f t="shared" si="3484"/>
        <v/>
      </c>
      <c r="C11618" s="223"/>
      <c r="D11618" s="224" t="str">
        <f t="shared" si="3482"/>
        <v/>
      </c>
      <c r="E11618" s="225"/>
      <c r="F11618" s="226">
        <f t="shared" si="3483"/>
        <v>0</v>
      </c>
      <c r="G11618" s="286">
        <f t="shared" si="3485"/>
        <v>0</v>
      </c>
    </row>
    <row r="11619" spans="1:7" s="229" customFormat="1" ht="24" customHeight="1" x14ac:dyDescent="0.2">
      <c r="A11619" s="224" t="str">
        <f t="shared" si="3481"/>
        <v/>
      </c>
      <c r="B11619" s="222" t="str">
        <f t="shared" si="3484"/>
        <v/>
      </c>
      <c r="C11619" s="223"/>
      <c r="D11619" s="224" t="str">
        <f t="shared" si="3482"/>
        <v/>
      </c>
      <c r="E11619" s="225"/>
      <c r="F11619" s="226">
        <f t="shared" si="3483"/>
        <v>0</v>
      </c>
      <c r="G11619" s="286">
        <f t="shared" si="3485"/>
        <v>0</v>
      </c>
    </row>
    <row r="11620" spans="1:7" s="229" customFormat="1" ht="24" customHeight="1" x14ac:dyDescent="0.2">
      <c r="A11620" s="224" t="str">
        <f t="shared" si="3481"/>
        <v/>
      </c>
      <c r="B11620" s="222" t="str">
        <f t="shared" si="3484"/>
        <v/>
      </c>
      <c r="C11620" s="223"/>
      <c r="D11620" s="224" t="str">
        <f t="shared" si="3482"/>
        <v/>
      </c>
      <c r="E11620" s="225"/>
      <c r="F11620" s="226">
        <f t="shared" si="3483"/>
        <v>0</v>
      </c>
      <c r="G11620" s="286">
        <f t="shared" si="3485"/>
        <v>0</v>
      </c>
    </row>
    <row r="11621" spans="1:7" s="229" customFormat="1" ht="24" customHeight="1" x14ac:dyDescent="0.2">
      <c r="A11621" s="224" t="str">
        <f t="shared" si="3481"/>
        <v/>
      </c>
      <c r="B11621" s="222" t="str">
        <f t="shared" si="3484"/>
        <v/>
      </c>
      <c r="C11621" s="223"/>
      <c r="D11621" s="224" t="str">
        <f t="shared" si="3482"/>
        <v/>
      </c>
      <c r="E11621" s="225"/>
      <c r="F11621" s="226">
        <f t="shared" si="3483"/>
        <v>0</v>
      </c>
      <c r="G11621" s="286">
        <f t="shared" si="3485"/>
        <v>0</v>
      </c>
    </row>
    <row r="11622" spans="1:7" s="229" customFormat="1" ht="24" customHeight="1" x14ac:dyDescent="0.2">
      <c r="A11622" s="224" t="str">
        <f t="shared" si="3481"/>
        <v/>
      </c>
      <c r="B11622" s="222" t="str">
        <f t="shared" si="3484"/>
        <v/>
      </c>
      <c r="C11622" s="223"/>
      <c r="D11622" s="224" t="str">
        <f t="shared" si="3482"/>
        <v/>
      </c>
      <c r="E11622" s="225"/>
      <c r="F11622" s="226">
        <f t="shared" si="3483"/>
        <v>0</v>
      </c>
      <c r="G11622" s="286">
        <f t="shared" si="3485"/>
        <v>0</v>
      </c>
    </row>
    <row r="11623" spans="1:7" s="229" customFormat="1" ht="24" customHeight="1" x14ac:dyDescent="0.2">
      <c r="A11623" s="224" t="str">
        <f t="shared" si="3481"/>
        <v/>
      </c>
      <c r="B11623" s="222" t="str">
        <f t="shared" si="3484"/>
        <v/>
      </c>
      <c r="C11623" s="223"/>
      <c r="D11623" s="224" t="str">
        <f t="shared" si="3482"/>
        <v/>
      </c>
      <c r="E11623" s="225"/>
      <c r="F11623" s="226">
        <f t="shared" si="3483"/>
        <v>0</v>
      </c>
      <c r="G11623" s="286">
        <f t="shared" si="3485"/>
        <v>0</v>
      </c>
    </row>
    <row r="11624" spans="1:7" s="229" customFormat="1" ht="24" customHeight="1" x14ac:dyDescent="0.2">
      <c r="A11624" s="224" t="str">
        <f t="shared" si="3481"/>
        <v/>
      </c>
      <c r="B11624" s="222" t="str">
        <f t="shared" si="3484"/>
        <v/>
      </c>
      <c r="C11624" s="223"/>
      <c r="D11624" s="224" t="str">
        <f t="shared" si="3482"/>
        <v/>
      </c>
      <c r="E11624" s="225"/>
      <c r="F11624" s="226">
        <f t="shared" si="3483"/>
        <v>0</v>
      </c>
      <c r="G11624" s="286">
        <f t="shared" si="3485"/>
        <v>0</v>
      </c>
    </row>
    <row r="11625" spans="1:7" s="229" customFormat="1" ht="24" customHeight="1" x14ac:dyDescent="0.2">
      <c r="A11625" s="224" t="str">
        <f t="shared" si="3481"/>
        <v/>
      </c>
      <c r="B11625" s="222" t="str">
        <f t="shared" si="3484"/>
        <v/>
      </c>
      <c r="C11625" s="223"/>
      <c r="D11625" s="224" t="str">
        <f t="shared" si="3482"/>
        <v/>
      </c>
      <c r="E11625" s="225"/>
      <c r="F11625" s="227">
        <f t="shared" si="3483"/>
        <v>0</v>
      </c>
      <c r="G11625" s="286">
        <f t="shared" si="3485"/>
        <v>0</v>
      </c>
    </row>
    <row r="11626" spans="1:7" ht="24" customHeight="1" x14ac:dyDescent="0.2">
      <c r="A11626" s="287"/>
      <c r="D11626" s="97"/>
      <c r="E11626" s="98"/>
      <c r="F11626" s="273" t="s">
        <v>31</v>
      </c>
      <c r="G11626" s="288">
        <f>SUBTOTAL(9,G11612:G11625)</f>
        <v>0</v>
      </c>
    </row>
    <row r="11627" spans="1:7" ht="24" customHeight="1" x14ac:dyDescent="0.2">
      <c r="A11627" s="287"/>
      <c r="C11627" s="107" t="s">
        <v>605</v>
      </c>
      <c r="D11627" s="97"/>
      <c r="E11627" s="98"/>
      <c r="G11627" s="289"/>
    </row>
    <row r="11628" spans="1:7" s="229" customFormat="1" ht="24" customHeight="1" x14ac:dyDescent="0.2">
      <c r="A11628" s="224" t="str">
        <f t="shared" ref="A11628:A11635" si="3486">IFERROR(VLOOKUP(C11628,Tabla_Insumos,4,FALSE),"")</f>
        <v/>
      </c>
      <c r="B11628" s="222">
        <f t="shared" ref="B11628:B11635" si="3487">IFERROR(VLOOKUP(A11628,Tabla_Indices,5,FALSE),"")</f>
        <v>0</v>
      </c>
      <c r="C11628" s="223"/>
      <c r="D11628" s="224" t="str">
        <f t="shared" ref="D11628:D11635" si="3488">IFERROR(VLOOKUP(C11628,Tabla_Insumos,2,FALSE),"")</f>
        <v/>
      </c>
      <c r="E11628" s="225"/>
      <c r="F11628" s="228">
        <f t="shared" ref="F11628:F11635" si="3489">IFERROR(VLOOKUP(C11628,Tabla_Insumos,3,FALSE),0)</f>
        <v>0</v>
      </c>
      <c r="G11628" s="286">
        <f>ROUND(E11628*F11628,2)</f>
        <v>0</v>
      </c>
    </row>
    <row r="11629" spans="1:7" s="229" customFormat="1" ht="24" customHeight="1" x14ac:dyDescent="0.2">
      <c r="A11629" s="224" t="str">
        <f t="shared" si="3486"/>
        <v/>
      </c>
      <c r="B11629" s="222">
        <f t="shared" si="3487"/>
        <v>0</v>
      </c>
      <c r="C11629" s="223"/>
      <c r="D11629" s="224" t="str">
        <f t="shared" si="3488"/>
        <v/>
      </c>
      <c r="E11629" s="225"/>
      <c r="F11629" s="228">
        <f t="shared" si="3489"/>
        <v>0</v>
      </c>
      <c r="G11629" s="286">
        <f>ROUND(E11629*F11629,2)</f>
        <v>0</v>
      </c>
    </row>
    <row r="11630" spans="1:7" s="229" customFormat="1" ht="24" customHeight="1" x14ac:dyDescent="0.2">
      <c r="A11630" s="224" t="str">
        <f t="shared" si="3486"/>
        <v/>
      </c>
      <c r="B11630" s="222">
        <f t="shared" si="3487"/>
        <v>0</v>
      </c>
      <c r="C11630" s="223"/>
      <c r="D11630" s="224" t="str">
        <f t="shared" si="3488"/>
        <v/>
      </c>
      <c r="E11630" s="225"/>
      <c r="F11630" s="228">
        <f t="shared" si="3489"/>
        <v>0</v>
      </c>
      <c r="G11630" s="286">
        <f t="shared" ref="G11630:G11635" si="3490">ROUND(E11630*F11630,2)</f>
        <v>0</v>
      </c>
    </row>
    <row r="11631" spans="1:7" s="229" customFormat="1" ht="24" customHeight="1" x14ac:dyDescent="0.2">
      <c r="A11631" s="224" t="str">
        <f t="shared" si="3486"/>
        <v/>
      </c>
      <c r="B11631" s="222">
        <f t="shared" si="3487"/>
        <v>0</v>
      </c>
      <c r="C11631" s="223"/>
      <c r="D11631" s="224" t="str">
        <f t="shared" si="3488"/>
        <v/>
      </c>
      <c r="E11631" s="225"/>
      <c r="F11631" s="228">
        <f t="shared" si="3489"/>
        <v>0</v>
      </c>
      <c r="G11631" s="286">
        <f t="shared" si="3490"/>
        <v>0</v>
      </c>
    </row>
    <row r="11632" spans="1:7" s="229" customFormat="1" ht="24" customHeight="1" x14ac:dyDescent="0.2">
      <c r="A11632" s="224" t="str">
        <f t="shared" si="3486"/>
        <v/>
      </c>
      <c r="B11632" s="222">
        <f t="shared" si="3487"/>
        <v>0</v>
      </c>
      <c r="C11632" s="223"/>
      <c r="D11632" s="224" t="str">
        <f t="shared" si="3488"/>
        <v/>
      </c>
      <c r="E11632" s="225"/>
      <c r="F11632" s="226">
        <f t="shared" si="3489"/>
        <v>0</v>
      </c>
      <c r="G11632" s="286">
        <f t="shared" si="3490"/>
        <v>0</v>
      </c>
    </row>
    <row r="11633" spans="1:7" s="229" customFormat="1" ht="24" customHeight="1" x14ac:dyDescent="0.2">
      <c r="A11633" s="224" t="str">
        <f t="shared" si="3486"/>
        <v/>
      </c>
      <c r="B11633" s="222">
        <f t="shared" si="3487"/>
        <v>0</v>
      </c>
      <c r="C11633" s="223"/>
      <c r="D11633" s="224" t="str">
        <f t="shared" si="3488"/>
        <v/>
      </c>
      <c r="E11633" s="225"/>
      <c r="F11633" s="226">
        <f t="shared" si="3489"/>
        <v>0</v>
      </c>
      <c r="G11633" s="286">
        <f t="shared" si="3490"/>
        <v>0</v>
      </c>
    </row>
    <row r="11634" spans="1:7" s="229" customFormat="1" ht="24" customHeight="1" x14ac:dyDescent="0.2">
      <c r="A11634" s="224" t="str">
        <f t="shared" si="3486"/>
        <v/>
      </c>
      <c r="B11634" s="222">
        <f t="shared" si="3487"/>
        <v>0</v>
      </c>
      <c r="C11634" s="223"/>
      <c r="D11634" s="224" t="str">
        <f t="shared" si="3488"/>
        <v/>
      </c>
      <c r="E11634" s="225"/>
      <c r="F11634" s="226">
        <f t="shared" si="3489"/>
        <v>0</v>
      </c>
      <c r="G11634" s="286">
        <f t="shared" si="3490"/>
        <v>0</v>
      </c>
    </row>
    <row r="11635" spans="1:7" s="229" customFormat="1" ht="24" customHeight="1" x14ac:dyDescent="0.2">
      <c r="A11635" s="224" t="str">
        <f t="shared" si="3486"/>
        <v/>
      </c>
      <c r="B11635" s="222">
        <f t="shared" si="3487"/>
        <v>0</v>
      </c>
      <c r="C11635" s="223"/>
      <c r="D11635" s="224" t="str">
        <f t="shared" si="3488"/>
        <v/>
      </c>
      <c r="E11635" s="225"/>
      <c r="F11635" s="226">
        <f t="shared" si="3489"/>
        <v>0</v>
      </c>
      <c r="G11635" s="286">
        <f t="shared" si="3490"/>
        <v>0</v>
      </c>
    </row>
    <row r="11636" spans="1:7" ht="24" customHeight="1" x14ac:dyDescent="0.2">
      <c r="A11636" s="287"/>
      <c r="D11636" s="97"/>
      <c r="E11636" s="98"/>
      <c r="F11636" s="273" t="s">
        <v>32</v>
      </c>
      <c r="G11636" s="288">
        <f>SUBTOTAL(9,G11628:G11635)</f>
        <v>0</v>
      </c>
    </row>
    <row r="11637" spans="1:7" ht="24" customHeight="1" x14ac:dyDescent="0.2">
      <c r="A11637" s="287"/>
      <c r="C11637" s="107" t="s">
        <v>606</v>
      </c>
      <c r="D11637" s="97"/>
      <c r="E11637" s="98"/>
      <c r="G11637" s="289"/>
    </row>
    <row r="11638" spans="1:7" s="229" customFormat="1" ht="24" customHeight="1" x14ac:dyDescent="0.2">
      <c r="A11638" s="224" t="str">
        <f t="shared" ref="A11638:A11646" si="3491">IFERROR(VLOOKUP(C11638,Tabla_Insumos,4,FALSE),"")</f>
        <v/>
      </c>
      <c r="B11638" s="222" t="str">
        <f t="shared" ref="B11638:B11646" si="3492">IFERROR(VLOOKUP(C11638,Tabla_Insumos,5,FALSE),"")</f>
        <v/>
      </c>
      <c r="C11638" s="223"/>
      <c r="D11638" s="224" t="str">
        <f t="shared" ref="D11638:D11646" si="3493">IFERROR(VLOOKUP(C11638,Tabla_Insumos,2,FALSE),"")</f>
        <v/>
      </c>
      <c r="E11638" s="225"/>
      <c r="F11638" s="226">
        <f t="shared" ref="F11638:F11646" si="3494">IFERROR(VLOOKUP(C11638,Tabla_Insumos,3,FALSE),0)</f>
        <v>0</v>
      </c>
      <c r="G11638" s="286">
        <f t="shared" ref="G11638:G11646" si="3495">ROUND(E11638*F11638,2)</f>
        <v>0</v>
      </c>
    </row>
    <row r="11639" spans="1:7" s="229" customFormat="1" ht="24" customHeight="1" x14ac:dyDescent="0.2">
      <c r="A11639" s="224" t="str">
        <f t="shared" si="3491"/>
        <v/>
      </c>
      <c r="B11639" s="222" t="str">
        <f t="shared" si="3492"/>
        <v/>
      </c>
      <c r="C11639" s="223"/>
      <c r="D11639" s="224" t="str">
        <f t="shared" si="3493"/>
        <v/>
      </c>
      <c r="E11639" s="225"/>
      <c r="F11639" s="226">
        <f t="shared" si="3494"/>
        <v>0</v>
      </c>
      <c r="G11639" s="286">
        <f t="shared" si="3495"/>
        <v>0</v>
      </c>
    </row>
    <row r="11640" spans="1:7" s="229" customFormat="1" ht="24" customHeight="1" x14ac:dyDescent="0.2">
      <c r="A11640" s="224" t="str">
        <f t="shared" si="3491"/>
        <v/>
      </c>
      <c r="B11640" s="222" t="str">
        <f t="shared" si="3492"/>
        <v/>
      </c>
      <c r="C11640" s="223"/>
      <c r="D11640" s="224" t="str">
        <f t="shared" si="3493"/>
        <v/>
      </c>
      <c r="E11640" s="225"/>
      <c r="F11640" s="226">
        <f t="shared" si="3494"/>
        <v>0</v>
      </c>
      <c r="G11640" s="286">
        <f t="shared" si="3495"/>
        <v>0</v>
      </c>
    </row>
    <row r="11641" spans="1:7" s="229" customFormat="1" ht="24" customHeight="1" x14ac:dyDescent="0.2">
      <c r="A11641" s="224" t="str">
        <f t="shared" si="3491"/>
        <v/>
      </c>
      <c r="B11641" s="222" t="str">
        <f t="shared" si="3492"/>
        <v/>
      </c>
      <c r="C11641" s="223"/>
      <c r="D11641" s="224" t="str">
        <f t="shared" si="3493"/>
        <v/>
      </c>
      <c r="E11641" s="225"/>
      <c r="F11641" s="226">
        <f t="shared" si="3494"/>
        <v>0</v>
      </c>
      <c r="G11641" s="286">
        <f t="shared" si="3495"/>
        <v>0</v>
      </c>
    </row>
    <row r="11642" spans="1:7" s="229" customFormat="1" ht="24" customHeight="1" x14ac:dyDescent="0.2">
      <c r="A11642" s="224" t="str">
        <f t="shared" si="3491"/>
        <v/>
      </c>
      <c r="B11642" s="222" t="str">
        <f t="shared" si="3492"/>
        <v/>
      </c>
      <c r="C11642" s="223"/>
      <c r="D11642" s="224" t="str">
        <f t="shared" si="3493"/>
        <v/>
      </c>
      <c r="E11642" s="225"/>
      <c r="F11642" s="226">
        <f t="shared" si="3494"/>
        <v>0</v>
      </c>
      <c r="G11642" s="286">
        <f t="shared" si="3495"/>
        <v>0</v>
      </c>
    </row>
    <row r="11643" spans="1:7" s="229" customFormat="1" ht="24" customHeight="1" x14ac:dyDescent="0.2">
      <c r="A11643" s="224" t="str">
        <f t="shared" si="3491"/>
        <v/>
      </c>
      <c r="B11643" s="222" t="str">
        <f t="shared" si="3492"/>
        <v/>
      </c>
      <c r="C11643" s="223"/>
      <c r="D11643" s="224" t="str">
        <f t="shared" si="3493"/>
        <v/>
      </c>
      <c r="E11643" s="225"/>
      <c r="F11643" s="226">
        <f t="shared" si="3494"/>
        <v>0</v>
      </c>
      <c r="G11643" s="286">
        <f t="shared" si="3495"/>
        <v>0</v>
      </c>
    </row>
    <row r="11644" spans="1:7" s="229" customFormat="1" ht="24" customHeight="1" x14ac:dyDescent="0.2">
      <c r="A11644" s="224" t="str">
        <f t="shared" si="3491"/>
        <v/>
      </c>
      <c r="B11644" s="222" t="str">
        <f t="shared" si="3492"/>
        <v/>
      </c>
      <c r="C11644" s="223"/>
      <c r="D11644" s="224" t="str">
        <f t="shared" si="3493"/>
        <v/>
      </c>
      <c r="E11644" s="225"/>
      <c r="F11644" s="226">
        <f t="shared" si="3494"/>
        <v>0</v>
      </c>
      <c r="G11644" s="286">
        <f t="shared" si="3495"/>
        <v>0</v>
      </c>
    </row>
    <row r="11645" spans="1:7" s="229" customFormat="1" ht="24" customHeight="1" x14ac:dyDescent="0.2">
      <c r="A11645" s="224" t="str">
        <f t="shared" si="3491"/>
        <v/>
      </c>
      <c r="B11645" s="222" t="str">
        <f t="shared" si="3492"/>
        <v/>
      </c>
      <c r="C11645" s="223"/>
      <c r="D11645" s="224" t="str">
        <f t="shared" si="3493"/>
        <v/>
      </c>
      <c r="E11645" s="225"/>
      <c r="F11645" s="226">
        <f t="shared" si="3494"/>
        <v>0</v>
      </c>
      <c r="G11645" s="286">
        <f t="shared" si="3495"/>
        <v>0</v>
      </c>
    </row>
    <row r="11646" spans="1:7" s="229" customFormat="1" ht="24" customHeight="1" x14ac:dyDescent="0.2">
      <c r="A11646" s="224" t="str">
        <f t="shared" si="3491"/>
        <v/>
      </c>
      <c r="B11646" s="222" t="str">
        <f t="shared" si="3492"/>
        <v/>
      </c>
      <c r="C11646" s="223"/>
      <c r="D11646" s="224" t="str">
        <f t="shared" si="3493"/>
        <v/>
      </c>
      <c r="E11646" s="225"/>
      <c r="F11646" s="226">
        <f t="shared" si="3494"/>
        <v>0</v>
      </c>
      <c r="G11646" s="286">
        <f t="shared" si="3495"/>
        <v>0</v>
      </c>
    </row>
    <row r="11647" spans="1:7" ht="24" customHeight="1" x14ac:dyDescent="0.2">
      <c r="A11647" s="290"/>
      <c r="B11647" s="97"/>
      <c r="D11647" s="97"/>
      <c r="E11647" s="98"/>
      <c r="F11647" s="273" t="s">
        <v>33</v>
      </c>
      <c r="G11647" s="288">
        <f>SUBTOTAL(9,G11638:G11646)</f>
        <v>0</v>
      </c>
    </row>
    <row r="11648" spans="1:7" ht="24" customHeight="1" x14ac:dyDescent="0.2">
      <c r="A11648" s="291"/>
      <c r="B11648" s="97"/>
      <c r="D11648" s="97"/>
      <c r="E11648" s="98"/>
      <c r="G11648" s="289"/>
    </row>
    <row r="11649" spans="1:123" ht="24" customHeight="1" x14ac:dyDescent="0.2">
      <c r="A11649" s="292" t="str">
        <f>B11607</f>
        <v/>
      </c>
      <c r="B11649" s="293" t="str">
        <f>C11607</f>
        <v/>
      </c>
      <c r="C11649" s="104"/>
      <c r="D11649" s="104" t="s">
        <v>34</v>
      </c>
      <c r="E11649" s="105"/>
      <c r="F11649" s="295" t="s">
        <v>35</v>
      </c>
      <c r="G11649" s="294">
        <f>SUBTOTAL(9,G11612:G11648)</f>
        <v>0</v>
      </c>
    </row>
    <row r="11651" spans="1:123" ht="24" customHeight="1" x14ac:dyDescent="0.2">
      <c r="A11651" s="274" t="s">
        <v>37</v>
      </c>
      <c r="B11651" s="275"/>
      <c r="C11651" s="275"/>
      <c r="D11651" s="275"/>
      <c r="E11651" s="275"/>
      <c r="F11651" s="275"/>
      <c r="G11651" s="276"/>
    </row>
    <row r="11652" spans="1:123" ht="24" customHeight="1" x14ac:dyDescent="0.2">
      <c r="A11652" s="277" t="s">
        <v>602</v>
      </c>
      <c r="B11652" s="93" t="str">
        <f>Comitente</f>
        <v>DIRECCION PROVINCIAL DE ESPACIOS VERDES</v>
      </c>
      <c r="C11652" s="89"/>
      <c r="D11652" s="94"/>
      <c r="E11652" s="94"/>
      <c r="F11652" s="95"/>
      <c r="G11652" s="278"/>
    </row>
    <row r="11653" spans="1:123" ht="24" customHeight="1" x14ac:dyDescent="0.2">
      <c r="A11653" s="277" t="s">
        <v>603</v>
      </c>
      <c r="B11653" s="93">
        <f>Contratista</f>
        <v>0</v>
      </c>
      <c r="C11653" s="90"/>
      <c r="D11653" s="90"/>
      <c r="E11653" s="90"/>
      <c r="F11653" s="96"/>
      <c r="G11653" s="279"/>
    </row>
    <row r="11654" spans="1:123" ht="24" customHeight="1" x14ac:dyDescent="0.2">
      <c r="A11654" s="277" t="s">
        <v>24</v>
      </c>
      <c r="B11654" s="93" t="str">
        <f>Obra</f>
        <v>MANTENIMIENTO DEL ÁREA VERDE Y SISITEMA DE RIEGO DEL 
PARQUE BELGRANO E INFINITO POR DESCUBRIR - RENGLON 3</v>
      </c>
      <c r="C11654" s="90"/>
      <c r="D11654" s="90"/>
      <c r="E11654" s="90"/>
      <c r="F11654" s="96" t="s">
        <v>38</v>
      </c>
      <c r="G11654" s="280">
        <f>Fecha_Base</f>
        <v>44908</v>
      </c>
    </row>
    <row r="11655" spans="1:123" ht="24" customHeight="1" x14ac:dyDescent="0.2">
      <c r="A11655" s="281" t="s">
        <v>601</v>
      </c>
      <c r="B11655" s="91" t="str">
        <f>Ubicación</f>
        <v>CAPITAL</v>
      </c>
      <c r="C11655" s="91"/>
      <c r="D11655" s="97"/>
      <c r="E11655" s="98"/>
      <c r="G11655" s="282"/>
    </row>
    <row r="11656" spans="1:123" ht="24" customHeight="1" x14ac:dyDescent="0.2">
      <c r="A11656" s="281" t="s">
        <v>39</v>
      </c>
      <c r="B11656" s="100" t="str">
        <f>IFERROR(VALUE(LEFT(B11657,FIND(".",B11657)-1)),"")</f>
        <v/>
      </c>
      <c r="C11656" s="92" t="str">
        <f>IFERROR(VLOOKUP(B11656,Tabla_CyP,2,FALSE),"")</f>
        <v/>
      </c>
      <c r="E11656" s="98"/>
      <c r="G11656" s="282"/>
    </row>
    <row r="11657" spans="1:123" ht="24" customHeight="1" x14ac:dyDescent="0.2">
      <c r="A11657" s="281" t="s">
        <v>25</v>
      </c>
      <c r="B11657" s="101" t="str">
        <f>IFERROR(VLOOKUP(COUNTIF($A$1:A11657,"ANALISIS DE PRECIOS"),Tabla_NumeroItem,2,FALSE),"")</f>
        <v/>
      </c>
      <c r="C11657" s="92" t="str">
        <f>IFERROR(VLOOKUP(B11657,Tabla_CyP,2,FALSE),"")</f>
        <v/>
      </c>
      <c r="D11657" s="97"/>
      <c r="E11657" s="98"/>
      <c r="F11657" s="96" t="s">
        <v>26</v>
      </c>
      <c r="G11657" s="283" t="str">
        <f>IFERROR(VLOOKUP(B11657,Tabla_CyP,4,FALSE),"")</f>
        <v/>
      </c>
    </row>
    <row r="11658" spans="1:123" ht="24" customHeight="1" x14ac:dyDescent="0.2">
      <c r="A11658" s="281"/>
      <c r="B11658" s="91"/>
      <c r="D11658" s="97"/>
      <c r="E11658" s="98"/>
      <c r="G11658" s="282"/>
    </row>
    <row r="11659" spans="1:123" ht="24" customHeight="1" x14ac:dyDescent="0.2">
      <c r="A11659" s="331" t="s">
        <v>507</v>
      </c>
      <c r="B11659" s="332"/>
      <c r="C11659" s="333" t="s">
        <v>0</v>
      </c>
      <c r="D11659" s="333" t="s">
        <v>27</v>
      </c>
      <c r="E11659" s="335" t="s">
        <v>28</v>
      </c>
      <c r="F11659" s="337" t="s">
        <v>29</v>
      </c>
      <c r="G11659" s="337" t="s">
        <v>30</v>
      </c>
    </row>
    <row r="11660" spans="1:123" s="97" customFormat="1" ht="24" customHeight="1" x14ac:dyDescent="0.2">
      <c r="A11660" s="102" t="s">
        <v>508</v>
      </c>
      <c r="B11660" s="102" t="s">
        <v>509</v>
      </c>
      <c r="C11660" s="334"/>
      <c r="D11660" s="334"/>
      <c r="E11660" s="336"/>
      <c r="F11660" s="338"/>
      <c r="G11660" s="338"/>
      <c r="H11660" s="230"/>
      <c r="I11660" s="230"/>
      <c r="J11660" s="230"/>
      <c r="K11660" s="230"/>
      <c r="L11660" s="230"/>
      <c r="M11660" s="230"/>
      <c r="N11660" s="230"/>
      <c r="O11660" s="230"/>
      <c r="P11660" s="230"/>
      <c r="Q11660" s="230"/>
      <c r="R11660" s="230"/>
      <c r="S11660" s="230"/>
      <c r="T11660" s="230"/>
      <c r="U11660" s="230"/>
      <c r="V11660" s="230"/>
      <c r="W11660" s="230"/>
      <c r="X11660" s="230"/>
      <c r="Y11660" s="230"/>
      <c r="Z11660" s="230"/>
      <c r="AA11660" s="230"/>
      <c r="AB11660" s="230"/>
      <c r="AC11660" s="230"/>
      <c r="AD11660" s="230"/>
      <c r="AE11660" s="230"/>
      <c r="AF11660" s="230"/>
      <c r="AG11660" s="230"/>
      <c r="AH11660" s="230"/>
      <c r="AI11660" s="230"/>
      <c r="AJ11660" s="230"/>
      <c r="AK11660" s="230"/>
      <c r="AL11660" s="230"/>
      <c r="AM11660" s="230"/>
      <c r="AN11660" s="230"/>
      <c r="AO11660" s="230"/>
      <c r="AP11660" s="230"/>
      <c r="AQ11660" s="230"/>
      <c r="AR11660" s="230"/>
      <c r="AS11660" s="230"/>
      <c r="AT11660" s="230"/>
      <c r="AU11660" s="230"/>
      <c r="AV11660" s="230"/>
      <c r="AW11660" s="230"/>
      <c r="AX11660" s="230"/>
      <c r="AY11660" s="230"/>
      <c r="AZ11660" s="230"/>
      <c r="BA11660" s="230"/>
      <c r="BB11660" s="230"/>
      <c r="BC11660" s="230"/>
      <c r="BD11660" s="230"/>
      <c r="BE11660" s="230"/>
      <c r="BF11660" s="230"/>
      <c r="BG11660" s="230"/>
      <c r="BH11660" s="230"/>
      <c r="BI11660" s="230"/>
      <c r="BJ11660" s="230"/>
      <c r="BK11660" s="230"/>
      <c r="BL11660" s="230"/>
      <c r="BM11660" s="230"/>
      <c r="BN11660" s="230"/>
      <c r="BO11660" s="230"/>
      <c r="BP11660" s="230"/>
      <c r="BQ11660" s="230"/>
      <c r="BR11660" s="230"/>
      <c r="BS11660" s="230"/>
      <c r="BT11660" s="230"/>
      <c r="BU11660" s="230"/>
      <c r="BV11660" s="230"/>
      <c r="BW11660" s="230"/>
      <c r="BX11660" s="230"/>
      <c r="BY11660" s="230"/>
      <c r="BZ11660" s="230"/>
      <c r="CA11660" s="230"/>
      <c r="CB11660" s="230"/>
      <c r="CC11660" s="230"/>
      <c r="CD11660" s="230"/>
      <c r="CE11660" s="230"/>
      <c r="CF11660" s="230"/>
      <c r="CG11660" s="230"/>
      <c r="CH11660" s="230"/>
      <c r="CI11660" s="230"/>
      <c r="CJ11660" s="230"/>
      <c r="CK11660" s="230"/>
      <c r="CL11660" s="230"/>
      <c r="CM11660" s="230"/>
      <c r="CN11660" s="230"/>
      <c r="CO11660" s="230"/>
      <c r="CP11660" s="230"/>
      <c r="CQ11660" s="230"/>
      <c r="CR11660" s="230"/>
      <c r="CS11660" s="230"/>
      <c r="CT11660" s="230"/>
      <c r="CU11660" s="230"/>
      <c r="CV11660" s="230"/>
      <c r="CW11660" s="230"/>
      <c r="CX11660" s="230"/>
      <c r="CY11660" s="230"/>
      <c r="CZ11660" s="230"/>
      <c r="DA11660" s="230"/>
      <c r="DB11660" s="230"/>
      <c r="DC11660" s="230"/>
      <c r="DD11660" s="230"/>
      <c r="DE11660" s="230"/>
      <c r="DF11660" s="230"/>
      <c r="DG11660" s="230"/>
      <c r="DH11660" s="230"/>
      <c r="DI11660" s="230"/>
      <c r="DJ11660" s="230"/>
      <c r="DK11660" s="230"/>
      <c r="DL11660" s="230"/>
      <c r="DM11660" s="230"/>
      <c r="DN11660" s="230"/>
      <c r="DO11660" s="230"/>
      <c r="DP11660" s="230"/>
      <c r="DQ11660" s="230"/>
      <c r="DR11660" s="230"/>
      <c r="DS11660" s="230"/>
    </row>
    <row r="11661" spans="1:123" ht="24" customHeight="1" x14ac:dyDescent="0.2">
      <c r="A11661" s="284"/>
      <c r="B11661" s="103"/>
      <c r="C11661" s="143" t="s">
        <v>604</v>
      </c>
      <c r="D11661" s="104"/>
      <c r="E11661" s="105"/>
      <c r="F11661" s="106"/>
      <c r="G11661" s="285"/>
    </row>
    <row r="11662" spans="1:123" s="229" customFormat="1" ht="24" customHeight="1" x14ac:dyDescent="0.2">
      <c r="A11662" s="224" t="str">
        <f t="shared" ref="A11662:A11675" si="3496">IFERROR(VLOOKUP(C11662,Tabla_Insumos,4,FALSE),"")</f>
        <v/>
      </c>
      <c r="B11662" s="222" t="str">
        <f>IFERROR(VLOOKUP(C11662,Tabla_Insumos,5,FALSE),"")</f>
        <v/>
      </c>
      <c r="C11662" s="223"/>
      <c r="D11662" s="224" t="str">
        <f t="shared" ref="D11662:D11675" si="3497">IFERROR(VLOOKUP(C11662,Tabla_Insumos,2,FALSE),"")</f>
        <v/>
      </c>
      <c r="E11662" s="225"/>
      <c r="F11662" s="226">
        <f t="shared" ref="F11662:F11675" si="3498">IFERROR(VLOOKUP(C11662,Tabla_Insumos,3,FALSE),0)</f>
        <v>0</v>
      </c>
      <c r="G11662" s="286">
        <f>ROUND(E11662*F11662,2)</f>
        <v>0</v>
      </c>
    </row>
    <row r="11663" spans="1:123" s="229" customFormat="1" ht="24" customHeight="1" x14ac:dyDescent="0.2">
      <c r="A11663" s="224" t="str">
        <f t="shared" si="3496"/>
        <v/>
      </c>
      <c r="B11663" s="222" t="str">
        <f t="shared" ref="B11663:B11675" si="3499">IFERROR(VLOOKUP(C11663,Tabla_Insumos,5,FALSE),"")</f>
        <v/>
      </c>
      <c r="C11663" s="223"/>
      <c r="D11663" s="224" t="str">
        <f t="shared" si="3497"/>
        <v/>
      </c>
      <c r="E11663" s="225"/>
      <c r="F11663" s="226">
        <f t="shared" si="3498"/>
        <v>0</v>
      </c>
      <c r="G11663" s="286">
        <f t="shared" ref="G11663:G11675" si="3500">ROUND(E11663*F11663,2)</f>
        <v>0</v>
      </c>
    </row>
    <row r="11664" spans="1:123" s="229" customFormat="1" ht="24" customHeight="1" x14ac:dyDescent="0.2">
      <c r="A11664" s="224" t="str">
        <f t="shared" si="3496"/>
        <v/>
      </c>
      <c r="B11664" s="222" t="str">
        <f t="shared" si="3499"/>
        <v/>
      </c>
      <c r="C11664" s="223"/>
      <c r="D11664" s="224" t="str">
        <f t="shared" si="3497"/>
        <v/>
      </c>
      <c r="E11664" s="225"/>
      <c r="F11664" s="226">
        <f t="shared" si="3498"/>
        <v>0</v>
      </c>
      <c r="G11664" s="286">
        <f t="shared" si="3500"/>
        <v>0</v>
      </c>
    </row>
    <row r="11665" spans="1:7" s="229" customFormat="1" ht="24" customHeight="1" x14ac:dyDescent="0.2">
      <c r="A11665" s="224" t="str">
        <f t="shared" si="3496"/>
        <v/>
      </c>
      <c r="B11665" s="222" t="str">
        <f t="shared" si="3499"/>
        <v/>
      </c>
      <c r="C11665" s="223"/>
      <c r="D11665" s="224" t="str">
        <f t="shared" si="3497"/>
        <v/>
      </c>
      <c r="E11665" s="225"/>
      <c r="F11665" s="226">
        <f t="shared" si="3498"/>
        <v>0</v>
      </c>
      <c r="G11665" s="286">
        <f t="shared" si="3500"/>
        <v>0</v>
      </c>
    </row>
    <row r="11666" spans="1:7" s="229" customFormat="1" ht="24" customHeight="1" x14ac:dyDescent="0.2">
      <c r="A11666" s="224" t="str">
        <f t="shared" si="3496"/>
        <v/>
      </c>
      <c r="B11666" s="222" t="str">
        <f t="shared" si="3499"/>
        <v/>
      </c>
      <c r="C11666" s="223"/>
      <c r="D11666" s="224" t="str">
        <f t="shared" si="3497"/>
        <v/>
      </c>
      <c r="E11666" s="225"/>
      <c r="F11666" s="226">
        <f t="shared" si="3498"/>
        <v>0</v>
      </c>
      <c r="G11666" s="286">
        <f t="shared" si="3500"/>
        <v>0</v>
      </c>
    </row>
    <row r="11667" spans="1:7" s="229" customFormat="1" ht="24" customHeight="1" x14ac:dyDescent="0.2">
      <c r="A11667" s="224" t="str">
        <f t="shared" si="3496"/>
        <v/>
      </c>
      <c r="B11667" s="222" t="str">
        <f t="shared" si="3499"/>
        <v/>
      </c>
      <c r="C11667" s="223"/>
      <c r="D11667" s="224" t="str">
        <f t="shared" si="3497"/>
        <v/>
      </c>
      <c r="E11667" s="225"/>
      <c r="F11667" s="226">
        <f t="shared" si="3498"/>
        <v>0</v>
      </c>
      <c r="G11667" s="286">
        <f t="shared" si="3500"/>
        <v>0</v>
      </c>
    </row>
    <row r="11668" spans="1:7" s="229" customFormat="1" ht="24" customHeight="1" x14ac:dyDescent="0.2">
      <c r="A11668" s="224" t="str">
        <f t="shared" si="3496"/>
        <v/>
      </c>
      <c r="B11668" s="222" t="str">
        <f t="shared" si="3499"/>
        <v/>
      </c>
      <c r="C11668" s="223"/>
      <c r="D11668" s="224" t="str">
        <f t="shared" si="3497"/>
        <v/>
      </c>
      <c r="E11668" s="225"/>
      <c r="F11668" s="226">
        <f t="shared" si="3498"/>
        <v>0</v>
      </c>
      <c r="G11668" s="286">
        <f t="shared" si="3500"/>
        <v>0</v>
      </c>
    </row>
    <row r="11669" spans="1:7" s="229" customFormat="1" ht="24" customHeight="1" x14ac:dyDescent="0.2">
      <c r="A11669" s="224" t="str">
        <f t="shared" si="3496"/>
        <v/>
      </c>
      <c r="B11669" s="222" t="str">
        <f t="shared" si="3499"/>
        <v/>
      </c>
      <c r="C11669" s="223"/>
      <c r="D11669" s="224" t="str">
        <f t="shared" si="3497"/>
        <v/>
      </c>
      <c r="E11669" s="225"/>
      <c r="F11669" s="226">
        <f t="shared" si="3498"/>
        <v>0</v>
      </c>
      <c r="G11669" s="286">
        <f t="shared" si="3500"/>
        <v>0</v>
      </c>
    </row>
    <row r="11670" spans="1:7" s="229" customFormat="1" ht="24" customHeight="1" x14ac:dyDescent="0.2">
      <c r="A11670" s="224" t="str">
        <f t="shared" si="3496"/>
        <v/>
      </c>
      <c r="B11670" s="222" t="str">
        <f t="shared" si="3499"/>
        <v/>
      </c>
      <c r="C11670" s="223"/>
      <c r="D11670" s="224" t="str">
        <f t="shared" si="3497"/>
        <v/>
      </c>
      <c r="E11670" s="225"/>
      <c r="F11670" s="226">
        <f t="shared" si="3498"/>
        <v>0</v>
      </c>
      <c r="G11670" s="286">
        <f t="shared" si="3500"/>
        <v>0</v>
      </c>
    </row>
    <row r="11671" spans="1:7" s="229" customFormat="1" ht="24" customHeight="1" x14ac:dyDescent="0.2">
      <c r="A11671" s="224" t="str">
        <f t="shared" si="3496"/>
        <v/>
      </c>
      <c r="B11671" s="222" t="str">
        <f t="shared" si="3499"/>
        <v/>
      </c>
      <c r="C11671" s="223"/>
      <c r="D11671" s="224" t="str">
        <f t="shared" si="3497"/>
        <v/>
      </c>
      <c r="E11671" s="225"/>
      <c r="F11671" s="226">
        <f t="shared" si="3498"/>
        <v>0</v>
      </c>
      <c r="G11671" s="286">
        <f t="shared" si="3500"/>
        <v>0</v>
      </c>
    </row>
    <row r="11672" spans="1:7" s="229" customFormat="1" ht="24" customHeight="1" x14ac:dyDescent="0.2">
      <c r="A11672" s="224" t="str">
        <f t="shared" si="3496"/>
        <v/>
      </c>
      <c r="B11672" s="222" t="str">
        <f t="shared" si="3499"/>
        <v/>
      </c>
      <c r="C11672" s="223"/>
      <c r="D11672" s="224" t="str">
        <f t="shared" si="3497"/>
        <v/>
      </c>
      <c r="E11672" s="225"/>
      <c r="F11672" s="226">
        <f t="shared" si="3498"/>
        <v>0</v>
      </c>
      <c r="G11672" s="286">
        <f t="shared" si="3500"/>
        <v>0</v>
      </c>
    </row>
    <row r="11673" spans="1:7" s="229" customFormat="1" ht="24" customHeight="1" x14ac:dyDescent="0.2">
      <c r="A11673" s="224" t="str">
        <f t="shared" si="3496"/>
        <v/>
      </c>
      <c r="B11673" s="222" t="str">
        <f t="shared" si="3499"/>
        <v/>
      </c>
      <c r="C11673" s="223"/>
      <c r="D11673" s="224" t="str">
        <f t="shared" si="3497"/>
        <v/>
      </c>
      <c r="E11673" s="225"/>
      <c r="F11673" s="226">
        <f t="shared" si="3498"/>
        <v>0</v>
      </c>
      <c r="G11673" s="286">
        <f t="shared" si="3500"/>
        <v>0</v>
      </c>
    </row>
    <row r="11674" spans="1:7" s="229" customFormat="1" ht="24" customHeight="1" x14ac:dyDescent="0.2">
      <c r="A11674" s="224" t="str">
        <f t="shared" si="3496"/>
        <v/>
      </c>
      <c r="B11674" s="222" t="str">
        <f t="shared" si="3499"/>
        <v/>
      </c>
      <c r="C11674" s="223"/>
      <c r="D11674" s="224" t="str">
        <f t="shared" si="3497"/>
        <v/>
      </c>
      <c r="E11674" s="225"/>
      <c r="F11674" s="226">
        <f t="shared" si="3498"/>
        <v>0</v>
      </c>
      <c r="G11674" s="286">
        <f t="shared" si="3500"/>
        <v>0</v>
      </c>
    </row>
    <row r="11675" spans="1:7" s="229" customFormat="1" ht="24" customHeight="1" x14ac:dyDescent="0.2">
      <c r="A11675" s="224" t="str">
        <f t="shared" si="3496"/>
        <v/>
      </c>
      <c r="B11675" s="222" t="str">
        <f t="shared" si="3499"/>
        <v/>
      </c>
      <c r="C11675" s="223"/>
      <c r="D11675" s="224" t="str">
        <f t="shared" si="3497"/>
        <v/>
      </c>
      <c r="E11675" s="225"/>
      <c r="F11675" s="227">
        <f t="shared" si="3498"/>
        <v>0</v>
      </c>
      <c r="G11675" s="286">
        <f t="shared" si="3500"/>
        <v>0</v>
      </c>
    </row>
    <row r="11676" spans="1:7" ht="24" customHeight="1" x14ac:dyDescent="0.2">
      <c r="A11676" s="287"/>
      <c r="D11676" s="97"/>
      <c r="E11676" s="98"/>
      <c r="F11676" s="273" t="s">
        <v>31</v>
      </c>
      <c r="G11676" s="288">
        <f>SUBTOTAL(9,G11662:G11675)</f>
        <v>0</v>
      </c>
    </row>
    <row r="11677" spans="1:7" ht="24" customHeight="1" x14ac:dyDescent="0.2">
      <c r="A11677" s="287"/>
      <c r="C11677" s="107" t="s">
        <v>605</v>
      </c>
      <c r="D11677" s="97"/>
      <c r="E11677" s="98"/>
      <c r="G11677" s="289"/>
    </row>
    <row r="11678" spans="1:7" s="229" customFormat="1" ht="24" customHeight="1" x14ac:dyDescent="0.2">
      <c r="A11678" s="224" t="str">
        <f t="shared" ref="A11678:A11685" si="3501">IFERROR(VLOOKUP(C11678,Tabla_Insumos,4,FALSE),"")</f>
        <v/>
      </c>
      <c r="B11678" s="222">
        <f t="shared" ref="B11678:B11685" si="3502">IFERROR(VLOOKUP(A11678,Tabla_Indices,5,FALSE),"")</f>
        <v>0</v>
      </c>
      <c r="C11678" s="223"/>
      <c r="D11678" s="224" t="str">
        <f t="shared" ref="D11678:D11685" si="3503">IFERROR(VLOOKUP(C11678,Tabla_Insumos,2,FALSE),"")</f>
        <v/>
      </c>
      <c r="E11678" s="225"/>
      <c r="F11678" s="228">
        <f t="shared" ref="F11678:F11685" si="3504">IFERROR(VLOOKUP(C11678,Tabla_Insumos,3,FALSE),0)</f>
        <v>0</v>
      </c>
      <c r="G11678" s="286">
        <f>ROUND(E11678*F11678,2)</f>
        <v>0</v>
      </c>
    </row>
    <row r="11679" spans="1:7" s="229" customFormat="1" ht="24" customHeight="1" x14ac:dyDescent="0.2">
      <c r="A11679" s="224" t="str">
        <f t="shared" si="3501"/>
        <v/>
      </c>
      <c r="B11679" s="222">
        <f t="shared" si="3502"/>
        <v>0</v>
      </c>
      <c r="C11679" s="223"/>
      <c r="D11679" s="224" t="str">
        <f t="shared" si="3503"/>
        <v/>
      </c>
      <c r="E11679" s="225"/>
      <c r="F11679" s="228">
        <f t="shared" si="3504"/>
        <v>0</v>
      </c>
      <c r="G11679" s="286">
        <f>ROUND(E11679*F11679,2)</f>
        <v>0</v>
      </c>
    </row>
    <row r="11680" spans="1:7" s="229" customFormat="1" ht="24" customHeight="1" x14ac:dyDescent="0.2">
      <c r="A11680" s="224" t="str">
        <f t="shared" si="3501"/>
        <v/>
      </c>
      <c r="B11680" s="222">
        <f t="shared" si="3502"/>
        <v>0</v>
      </c>
      <c r="C11680" s="223"/>
      <c r="D11680" s="224" t="str">
        <f t="shared" si="3503"/>
        <v/>
      </c>
      <c r="E11680" s="225"/>
      <c r="F11680" s="228">
        <f t="shared" si="3504"/>
        <v>0</v>
      </c>
      <c r="G11680" s="286">
        <f t="shared" ref="G11680:G11685" si="3505">ROUND(E11680*F11680,2)</f>
        <v>0</v>
      </c>
    </row>
    <row r="11681" spans="1:7" s="229" customFormat="1" ht="24" customHeight="1" x14ac:dyDescent="0.2">
      <c r="A11681" s="224" t="str">
        <f t="shared" si="3501"/>
        <v/>
      </c>
      <c r="B11681" s="222">
        <f t="shared" si="3502"/>
        <v>0</v>
      </c>
      <c r="C11681" s="223"/>
      <c r="D11681" s="224" t="str">
        <f t="shared" si="3503"/>
        <v/>
      </c>
      <c r="E11681" s="225"/>
      <c r="F11681" s="228">
        <f t="shared" si="3504"/>
        <v>0</v>
      </c>
      <c r="G11681" s="286">
        <f t="shared" si="3505"/>
        <v>0</v>
      </c>
    </row>
    <row r="11682" spans="1:7" s="229" customFormat="1" ht="24" customHeight="1" x14ac:dyDescent="0.2">
      <c r="A11682" s="224" t="str">
        <f t="shared" si="3501"/>
        <v/>
      </c>
      <c r="B11682" s="222">
        <f t="shared" si="3502"/>
        <v>0</v>
      </c>
      <c r="C11682" s="223"/>
      <c r="D11682" s="224" t="str">
        <f t="shared" si="3503"/>
        <v/>
      </c>
      <c r="E11682" s="225"/>
      <c r="F11682" s="226">
        <f t="shared" si="3504"/>
        <v>0</v>
      </c>
      <c r="G11682" s="286">
        <f t="shared" si="3505"/>
        <v>0</v>
      </c>
    </row>
    <row r="11683" spans="1:7" s="229" customFormat="1" ht="24" customHeight="1" x14ac:dyDescent="0.2">
      <c r="A11683" s="224" t="str">
        <f t="shared" si="3501"/>
        <v/>
      </c>
      <c r="B11683" s="222">
        <f t="shared" si="3502"/>
        <v>0</v>
      </c>
      <c r="C11683" s="223"/>
      <c r="D11683" s="224" t="str">
        <f t="shared" si="3503"/>
        <v/>
      </c>
      <c r="E11683" s="225"/>
      <c r="F11683" s="226">
        <f t="shared" si="3504"/>
        <v>0</v>
      </c>
      <c r="G11683" s="286">
        <f t="shared" si="3505"/>
        <v>0</v>
      </c>
    </row>
    <row r="11684" spans="1:7" s="229" customFormat="1" ht="24" customHeight="1" x14ac:dyDescent="0.2">
      <c r="A11684" s="224" t="str">
        <f t="shared" si="3501"/>
        <v/>
      </c>
      <c r="B11684" s="222">
        <f t="shared" si="3502"/>
        <v>0</v>
      </c>
      <c r="C11684" s="223"/>
      <c r="D11684" s="224" t="str">
        <f t="shared" si="3503"/>
        <v/>
      </c>
      <c r="E11684" s="225"/>
      <c r="F11684" s="226">
        <f t="shared" si="3504"/>
        <v>0</v>
      </c>
      <c r="G11684" s="286">
        <f t="shared" si="3505"/>
        <v>0</v>
      </c>
    </row>
    <row r="11685" spans="1:7" s="229" customFormat="1" ht="24" customHeight="1" x14ac:dyDescent="0.2">
      <c r="A11685" s="224" t="str">
        <f t="shared" si="3501"/>
        <v/>
      </c>
      <c r="B11685" s="222">
        <f t="shared" si="3502"/>
        <v>0</v>
      </c>
      <c r="C11685" s="223"/>
      <c r="D11685" s="224" t="str">
        <f t="shared" si="3503"/>
        <v/>
      </c>
      <c r="E11685" s="225"/>
      <c r="F11685" s="226">
        <f t="shared" si="3504"/>
        <v>0</v>
      </c>
      <c r="G11685" s="286">
        <f t="shared" si="3505"/>
        <v>0</v>
      </c>
    </row>
    <row r="11686" spans="1:7" ht="24" customHeight="1" x14ac:dyDescent="0.2">
      <c r="A11686" s="287"/>
      <c r="D11686" s="97"/>
      <c r="E11686" s="98"/>
      <c r="F11686" s="273" t="s">
        <v>32</v>
      </c>
      <c r="G11686" s="288">
        <f>SUBTOTAL(9,G11678:G11685)</f>
        <v>0</v>
      </c>
    </row>
    <row r="11687" spans="1:7" ht="24" customHeight="1" x14ac:dyDescent="0.2">
      <c r="A11687" s="287"/>
      <c r="C11687" s="107" t="s">
        <v>606</v>
      </c>
      <c r="D11687" s="97"/>
      <c r="E11687" s="98"/>
      <c r="G11687" s="289"/>
    </row>
    <row r="11688" spans="1:7" s="229" customFormat="1" ht="24" customHeight="1" x14ac:dyDescent="0.2">
      <c r="A11688" s="224" t="str">
        <f t="shared" ref="A11688:A11696" si="3506">IFERROR(VLOOKUP(C11688,Tabla_Insumos,4,FALSE),"")</f>
        <v/>
      </c>
      <c r="B11688" s="222" t="str">
        <f t="shared" ref="B11688:B11696" si="3507">IFERROR(VLOOKUP(C11688,Tabla_Insumos,5,FALSE),"")</f>
        <v/>
      </c>
      <c r="C11688" s="223"/>
      <c r="D11688" s="224" t="str">
        <f t="shared" ref="D11688:D11696" si="3508">IFERROR(VLOOKUP(C11688,Tabla_Insumos,2,FALSE),"")</f>
        <v/>
      </c>
      <c r="E11688" s="225"/>
      <c r="F11688" s="226">
        <f t="shared" ref="F11688:F11696" si="3509">IFERROR(VLOOKUP(C11688,Tabla_Insumos,3,FALSE),0)</f>
        <v>0</v>
      </c>
      <c r="G11688" s="286">
        <f t="shared" ref="G11688:G11696" si="3510">ROUND(E11688*F11688,2)</f>
        <v>0</v>
      </c>
    </row>
    <row r="11689" spans="1:7" s="229" customFormat="1" ht="24" customHeight="1" x14ac:dyDescent="0.2">
      <c r="A11689" s="224" t="str">
        <f t="shared" si="3506"/>
        <v/>
      </c>
      <c r="B11689" s="222" t="str">
        <f t="shared" si="3507"/>
        <v/>
      </c>
      <c r="C11689" s="223"/>
      <c r="D11689" s="224" t="str">
        <f t="shared" si="3508"/>
        <v/>
      </c>
      <c r="E11689" s="225"/>
      <c r="F11689" s="226">
        <f t="shared" si="3509"/>
        <v>0</v>
      </c>
      <c r="G11689" s="286">
        <f t="shared" si="3510"/>
        <v>0</v>
      </c>
    </row>
    <row r="11690" spans="1:7" s="229" customFormat="1" ht="24" customHeight="1" x14ac:dyDescent="0.2">
      <c r="A11690" s="224" t="str">
        <f t="shared" si="3506"/>
        <v/>
      </c>
      <c r="B11690" s="222" t="str">
        <f t="shared" si="3507"/>
        <v/>
      </c>
      <c r="C11690" s="223"/>
      <c r="D11690" s="224" t="str">
        <f t="shared" si="3508"/>
        <v/>
      </c>
      <c r="E11690" s="225"/>
      <c r="F11690" s="226">
        <f t="shared" si="3509"/>
        <v>0</v>
      </c>
      <c r="G11690" s="286">
        <f t="shared" si="3510"/>
        <v>0</v>
      </c>
    </row>
    <row r="11691" spans="1:7" s="229" customFormat="1" ht="24" customHeight="1" x14ac:dyDescent="0.2">
      <c r="A11691" s="224" t="str">
        <f t="shared" si="3506"/>
        <v/>
      </c>
      <c r="B11691" s="222" t="str">
        <f t="shared" si="3507"/>
        <v/>
      </c>
      <c r="C11691" s="223"/>
      <c r="D11691" s="224" t="str">
        <f t="shared" si="3508"/>
        <v/>
      </c>
      <c r="E11691" s="225"/>
      <c r="F11691" s="226">
        <f t="shared" si="3509"/>
        <v>0</v>
      </c>
      <c r="G11691" s="286">
        <f t="shared" si="3510"/>
        <v>0</v>
      </c>
    </row>
    <row r="11692" spans="1:7" s="229" customFormat="1" ht="24" customHeight="1" x14ac:dyDescent="0.2">
      <c r="A11692" s="224" t="str">
        <f t="shared" si="3506"/>
        <v/>
      </c>
      <c r="B11692" s="222" t="str">
        <f t="shared" si="3507"/>
        <v/>
      </c>
      <c r="C11692" s="223"/>
      <c r="D11692" s="224" t="str">
        <f t="shared" si="3508"/>
        <v/>
      </c>
      <c r="E11692" s="225"/>
      <c r="F11692" s="226">
        <f t="shared" si="3509"/>
        <v>0</v>
      </c>
      <c r="G11692" s="286">
        <f t="shared" si="3510"/>
        <v>0</v>
      </c>
    </row>
    <row r="11693" spans="1:7" s="229" customFormat="1" ht="24" customHeight="1" x14ac:dyDescent="0.2">
      <c r="A11693" s="224" t="str">
        <f t="shared" si="3506"/>
        <v/>
      </c>
      <c r="B11693" s="222" t="str">
        <f t="shared" si="3507"/>
        <v/>
      </c>
      <c r="C11693" s="223"/>
      <c r="D11693" s="224" t="str">
        <f t="shared" si="3508"/>
        <v/>
      </c>
      <c r="E11693" s="225"/>
      <c r="F11693" s="226">
        <f t="shared" si="3509"/>
        <v>0</v>
      </c>
      <c r="G11693" s="286">
        <f t="shared" si="3510"/>
        <v>0</v>
      </c>
    </row>
    <row r="11694" spans="1:7" s="229" customFormat="1" ht="24" customHeight="1" x14ac:dyDescent="0.2">
      <c r="A11694" s="224" t="str">
        <f t="shared" si="3506"/>
        <v/>
      </c>
      <c r="B11694" s="222" t="str">
        <f t="shared" si="3507"/>
        <v/>
      </c>
      <c r="C11694" s="223"/>
      <c r="D11694" s="224" t="str">
        <f t="shared" si="3508"/>
        <v/>
      </c>
      <c r="E11694" s="225"/>
      <c r="F11694" s="226">
        <f t="shared" si="3509"/>
        <v>0</v>
      </c>
      <c r="G11694" s="286">
        <f t="shared" si="3510"/>
        <v>0</v>
      </c>
    </row>
    <row r="11695" spans="1:7" s="229" customFormat="1" ht="24" customHeight="1" x14ac:dyDescent="0.2">
      <c r="A11695" s="224" t="str">
        <f t="shared" si="3506"/>
        <v/>
      </c>
      <c r="B11695" s="222" t="str">
        <f t="shared" si="3507"/>
        <v/>
      </c>
      <c r="C11695" s="223"/>
      <c r="D11695" s="224" t="str">
        <f t="shared" si="3508"/>
        <v/>
      </c>
      <c r="E11695" s="225"/>
      <c r="F11695" s="226">
        <f t="shared" si="3509"/>
        <v>0</v>
      </c>
      <c r="G11695" s="286">
        <f t="shared" si="3510"/>
        <v>0</v>
      </c>
    </row>
    <row r="11696" spans="1:7" s="229" customFormat="1" ht="24" customHeight="1" x14ac:dyDescent="0.2">
      <c r="A11696" s="224" t="str">
        <f t="shared" si="3506"/>
        <v/>
      </c>
      <c r="B11696" s="222" t="str">
        <f t="shared" si="3507"/>
        <v/>
      </c>
      <c r="C11696" s="223"/>
      <c r="D11696" s="224" t="str">
        <f t="shared" si="3508"/>
        <v/>
      </c>
      <c r="E11696" s="225"/>
      <c r="F11696" s="226">
        <f t="shared" si="3509"/>
        <v>0</v>
      </c>
      <c r="G11696" s="286">
        <f t="shared" si="3510"/>
        <v>0</v>
      </c>
    </row>
    <row r="11697" spans="1:123" ht="24" customHeight="1" x14ac:dyDescent="0.2">
      <c r="A11697" s="290"/>
      <c r="B11697" s="97"/>
      <c r="D11697" s="97"/>
      <c r="E11697" s="98"/>
      <c r="F11697" s="273" t="s">
        <v>33</v>
      </c>
      <c r="G11697" s="288">
        <f>SUBTOTAL(9,G11688:G11696)</f>
        <v>0</v>
      </c>
    </row>
    <row r="11698" spans="1:123" ht="24" customHeight="1" x14ac:dyDescent="0.2">
      <c r="A11698" s="291"/>
      <c r="B11698" s="97"/>
      <c r="D11698" s="97"/>
      <c r="E11698" s="98"/>
      <c r="G11698" s="289"/>
    </row>
    <row r="11699" spans="1:123" ht="24" customHeight="1" x14ac:dyDescent="0.2">
      <c r="A11699" s="292" t="str">
        <f>B11657</f>
        <v/>
      </c>
      <c r="B11699" s="293" t="str">
        <f>C11657</f>
        <v/>
      </c>
      <c r="C11699" s="104"/>
      <c r="D11699" s="104" t="s">
        <v>34</v>
      </c>
      <c r="E11699" s="105"/>
      <c r="F11699" s="295" t="s">
        <v>35</v>
      </c>
      <c r="G11699" s="294">
        <f>SUBTOTAL(9,G11662:G11698)</f>
        <v>0</v>
      </c>
    </row>
    <row r="11701" spans="1:123" ht="24" customHeight="1" x14ac:dyDescent="0.2">
      <c r="A11701" s="274" t="s">
        <v>37</v>
      </c>
      <c r="B11701" s="275"/>
      <c r="C11701" s="275"/>
      <c r="D11701" s="275"/>
      <c r="E11701" s="275"/>
      <c r="F11701" s="275"/>
      <c r="G11701" s="276"/>
    </row>
    <row r="11702" spans="1:123" ht="24" customHeight="1" x14ac:dyDescent="0.2">
      <c r="A11702" s="277" t="s">
        <v>602</v>
      </c>
      <c r="B11702" s="93" t="str">
        <f>Comitente</f>
        <v>DIRECCION PROVINCIAL DE ESPACIOS VERDES</v>
      </c>
      <c r="C11702" s="89"/>
      <c r="D11702" s="94"/>
      <c r="E11702" s="94"/>
      <c r="F11702" s="95"/>
      <c r="G11702" s="278"/>
    </row>
    <row r="11703" spans="1:123" ht="24" customHeight="1" x14ac:dyDescent="0.2">
      <c r="A11703" s="277" t="s">
        <v>603</v>
      </c>
      <c r="B11703" s="93">
        <f>Contratista</f>
        <v>0</v>
      </c>
      <c r="C11703" s="90"/>
      <c r="D11703" s="90"/>
      <c r="E11703" s="90"/>
      <c r="F11703" s="96"/>
      <c r="G11703" s="279"/>
    </row>
    <row r="11704" spans="1:123" ht="24" customHeight="1" x14ac:dyDescent="0.2">
      <c r="A11704" s="277" t="s">
        <v>24</v>
      </c>
      <c r="B11704" s="93" t="str">
        <f>Obra</f>
        <v>MANTENIMIENTO DEL ÁREA VERDE Y SISITEMA DE RIEGO DEL 
PARQUE BELGRANO E INFINITO POR DESCUBRIR - RENGLON 3</v>
      </c>
      <c r="C11704" s="90"/>
      <c r="D11704" s="90"/>
      <c r="E11704" s="90"/>
      <c r="F11704" s="96" t="s">
        <v>38</v>
      </c>
      <c r="G11704" s="280">
        <f>Fecha_Base</f>
        <v>44908</v>
      </c>
    </row>
    <row r="11705" spans="1:123" ht="24" customHeight="1" x14ac:dyDescent="0.2">
      <c r="A11705" s="281" t="s">
        <v>601</v>
      </c>
      <c r="B11705" s="91" t="str">
        <f>Ubicación</f>
        <v>CAPITAL</v>
      </c>
      <c r="C11705" s="91"/>
      <c r="D11705" s="97"/>
      <c r="E11705" s="98"/>
      <c r="G11705" s="282"/>
    </row>
    <row r="11706" spans="1:123" ht="24" customHeight="1" x14ac:dyDescent="0.2">
      <c r="A11706" s="281" t="s">
        <v>39</v>
      </c>
      <c r="B11706" s="100" t="str">
        <f>IFERROR(VALUE(LEFT(B11707,FIND(".",B11707)-1)),"")</f>
        <v/>
      </c>
      <c r="C11706" s="92" t="str">
        <f>IFERROR(VLOOKUP(B11706,Tabla_CyP,2,FALSE),"")</f>
        <v/>
      </c>
      <c r="E11706" s="98"/>
      <c r="G11706" s="282"/>
    </row>
    <row r="11707" spans="1:123" ht="24" customHeight="1" x14ac:dyDescent="0.2">
      <c r="A11707" s="281" t="s">
        <v>25</v>
      </c>
      <c r="B11707" s="101" t="str">
        <f>IFERROR(VLOOKUP(COUNTIF($A$1:A11707,"ANALISIS DE PRECIOS"),Tabla_NumeroItem,2,FALSE),"")</f>
        <v/>
      </c>
      <c r="C11707" s="92" t="str">
        <f>IFERROR(VLOOKUP(B11707,Tabla_CyP,2,FALSE),"")</f>
        <v/>
      </c>
      <c r="D11707" s="97"/>
      <c r="E11707" s="98"/>
      <c r="F11707" s="96" t="s">
        <v>26</v>
      </c>
      <c r="G11707" s="283" t="str">
        <f>IFERROR(VLOOKUP(B11707,Tabla_CyP,4,FALSE),"")</f>
        <v/>
      </c>
    </row>
    <row r="11708" spans="1:123" ht="24" customHeight="1" x14ac:dyDescent="0.2">
      <c r="A11708" s="281"/>
      <c r="B11708" s="91"/>
      <c r="D11708" s="97"/>
      <c r="E11708" s="98"/>
      <c r="G11708" s="282"/>
    </row>
    <row r="11709" spans="1:123" ht="24" customHeight="1" x14ac:dyDescent="0.2">
      <c r="A11709" s="331" t="s">
        <v>507</v>
      </c>
      <c r="B11709" s="332"/>
      <c r="C11709" s="333" t="s">
        <v>0</v>
      </c>
      <c r="D11709" s="333" t="s">
        <v>27</v>
      </c>
      <c r="E11709" s="335" t="s">
        <v>28</v>
      </c>
      <c r="F11709" s="337" t="s">
        <v>29</v>
      </c>
      <c r="G11709" s="337" t="s">
        <v>30</v>
      </c>
    </row>
    <row r="11710" spans="1:123" s="97" customFormat="1" ht="24" customHeight="1" x14ac:dyDescent="0.2">
      <c r="A11710" s="102" t="s">
        <v>508</v>
      </c>
      <c r="B11710" s="102" t="s">
        <v>509</v>
      </c>
      <c r="C11710" s="334"/>
      <c r="D11710" s="334"/>
      <c r="E11710" s="336"/>
      <c r="F11710" s="338"/>
      <c r="G11710" s="338"/>
      <c r="H11710" s="230"/>
      <c r="I11710" s="230"/>
      <c r="J11710" s="230"/>
      <c r="K11710" s="230"/>
      <c r="L11710" s="230"/>
      <c r="M11710" s="230"/>
      <c r="N11710" s="230"/>
      <c r="O11710" s="230"/>
      <c r="P11710" s="230"/>
      <c r="Q11710" s="230"/>
      <c r="R11710" s="230"/>
      <c r="S11710" s="230"/>
      <c r="T11710" s="230"/>
      <c r="U11710" s="230"/>
      <c r="V11710" s="230"/>
      <c r="W11710" s="230"/>
      <c r="X11710" s="230"/>
      <c r="Y11710" s="230"/>
      <c r="Z11710" s="230"/>
      <c r="AA11710" s="230"/>
      <c r="AB11710" s="230"/>
      <c r="AC11710" s="230"/>
      <c r="AD11710" s="230"/>
      <c r="AE11710" s="230"/>
      <c r="AF11710" s="230"/>
      <c r="AG11710" s="230"/>
      <c r="AH11710" s="230"/>
      <c r="AI11710" s="230"/>
      <c r="AJ11710" s="230"/>
      <c r="AK11710" s="230"/>
      <c r="AL11710" s="230"/>
      <c r="AM11710" s="230"/>
      <c r="AN11710" s="230"/>
      <c r="AO11710" s="230"/>
      <c r="AP11710" s="230"/>
      <c r="AQ11710" s="230"/>
      <c r="AR11710" s="230"/>
      <c r="AS11710" s="230"/>
      <c r="AT11710" s="230"/>
      <c r="AU11710" s="230"/>
      <c r="AV11710" s="230"/>
      <c r="AW11710" s="230"/>
      <c r="AX11710" s="230"/>
      <c r="AY11710" s="230"/>
      <c r="AZ11710" s="230"/>
      <c r="BA11710" s="230"/>
      <c r="BB11710" s="230"/>
      <c r="BC11710" s="230"/>
      <c r="BD11710" s="230"/>
      <c r="BE11710" s="230"/>
      <c r="BF11710" s="230"/>
      <c r="BG11710" s="230"/>
      <c r="BH11710" s="230"/>
      <c r="BI11710" s="230"/>
      <c r="BJ11710" s="230"/>
      <c r="BK11710" s="230"/>
      <c r="BL11710" s="230"/>
      <c r="BM11710" s="230"/>
      <c r="BN11710" s="230"/>
      <c r="BO11710" s="230"/>
      <c r="BP11710" s="230"/>
      <c r="BQ11710" s="230"/>
      <c r="BR11710" s="230"/>
      <c r="BS11710" s="230"/>
      <c r="BT11710" s="230"/>
      <c r="BU11710" s="230"/>
      <c r="BV11710" s="230"/>
      <c r="BW11710" s="230"/>
      <c r="BX11710" s="230"/>
      <c r="BY11710" s="230"/>
      <c r="BZ11710" s="230"/>
      <c r="CA11710" s="230"/>
      <c r="CB11710" s="230"/>
      <c r="CC11710" s="230"/>
      <c r="CD11710" s="230"/>
      <c r="CE11710" s="230"/>
      <c r="CF11710" s="230"/>
      <c r="CG11710" s="230"/>
      <c r="CH11710" s="230"/>
      <c r="CI11710" s="230"/>
      <c r="CJ11710" s="230"/>
      <c r="CK11710" s="230"/>
      <c r="CL11710" s="230"/>
      <c r="CM11710" s="230"/>
      <c r="CN11710" s="230"/>
      <c r="CO11710" s="230"/>
      <c r="CP11710" s="230"/>
      <c r="CQ11710" s="230"/>
      <c r="CR11710" s="230"/>
      <c r="CS11710" s="230"/>
      <c r="CT11710" s="230"/>
      <c r="CU11710" s="230"/>
      <c r="CV11710" s="230"/>
      <c r="CW11710" s="230"/>
      <c r="CX11710" s="230"/>
      <c r="CY11710" s="230"/>
      <c r="CZ11710" s="230"/>
      <c r="DA11710" s="230"/>
      <c r="DB11710" s="230"/>
      <c r="DC11710" s="230"/>
      <c r="DD11710" s="230"/>
      <c r="DE11710" s="230"/>
      <c r="DF11710" s="230"/>
      <c r="DG11710" s="230"/>
      <c r="DH11710" s="230"/>
      <c r="DI11710" s="230"/>
      <c r="DJ11710" s="230"/>
      <c r="DK11710" s="230"/>
      <c r="DL11710" s="230"/>
      <c r="DM11710" s="230"/>
      <c r="DN11710" s="230"/>
      <c r="DO11710" s="230"/>
      <c r="DP11710" s="230"/>
      <c r="DQ11710" s="230"/>
      <c r="DR11710" s="230"/>
      <c r="DS11710" s="230"/>
    </row>
    <row r="11711" spans="1:123" ht="24" customHeight="1" x14ac:dyDescent="0.2">
      <c r="A11711" s="284"/>
      <c r="B11711" s="103"/>
      <c r="C11711" s="143" t="s">
        <v>604</v>
      </c>
      <c r="D11711" s="104"/>
      <c r="E11711" s="105"/>
      <c r="F11711" s="106"/>
      <c r="G11711" s="285"/>
    </row>
    <row r="11712" spans="1:123" s="229" customFormat="1" ht="24" customHeight="1" x14ac:dyDescent="0.2">
      <c r="A11712" s="224" t="str">
        <f t="shared" ref="A11712:A11725" si="3511">IFERROR(VLOOKUP(C11712,Tabla_Insumos,4,FALSE),"")</f>
        <v/>
      </c>
      <c r="B11712" s="222" t="str">
        <f>IFERROR(VLOOKUP(C11712,Tabla_Insumos,5,FALSE),"")</f>
        <v/>
      </c>
      <c r="C11712" s="223"/>
      <c r="D11712" s="224" t="str">
        <f t="shared" ref="D11712:D11725" si="3512">IFERROR(VLOOKUP(C11712,Tabla_Insumos,2,FALSE),"")</f>
        <v/>
      </c>
      <c r="E11712" s="225"/>
      <c r="F11712" s="226">
        <f t="shared" ref="F11712:F11725" si="3513">IFERROR(VLOOKUP(C11712,Tabla_Insumos,3,FALSE),0)</f>
        <v>0</v>
      </c>
      <c r="G11712" s="286">
        <f>ROUND(E11712*F11712,2)</f>
        <v>0</v>
      </c>
    </row>
    <row r="11713" spans="1:7" s="229" customFormat="1" ht="24" customHeight="1" x14ac:dyDescent="0.2">
      <c r="A11713" s="224" t="str">
        <f t="shared" si="3511"/>
        <v/>
      </c>
      <c r="B11713" s="222" t="str">
        <f t="shared" ref="B11713:B11725" si="3514">IFERROR(VLOOKUP(C11713,Tabla_Insumos,5,FALSE),"")</f>
        <v/>
      </c>
      <c r="C11713" s="223"/>
      <c r="D11713" s="224" t="str">
        <f t="shared" si="3512"/>
        <v/>
      </c>
      <c r="E11713" s="225"/>
      <c r="F11713" s="226">
        <f t="shared" si="3513"/>
        <v>0</v>
      </c>
      <c r="G11713" s="286">
        <f t="shared" ref="G11713:G11725" si="3515">ROUND(E11713*F11713,2)</f>
        <v>0</v>
      </c>
    </row>
    <row r="11714" spans="1:7" s="229" customFormat="1" ht="24" customHeight="1" x14ac:dyDescent="0.2">
      <c r="A11714" s="224" t="str">
        <f t="shared" si="3511"/>
        <v/>
      </c>
      <c r="B11714" s="222" t="str">
        <f t="shared" si="3514"/>
        <v/>
      </c>
      <c r="C11714" s="223"/>
      <c r="D11714" s="224" t="str">
        <f t="shared" si="3512"/>
        <v/>
      </c>
      <c r="E11714" s="225"/>
      <c r="F11714" s="226">
        <f t="shared" si="3513"/>
        <v>0</v>
      </c>
      <c r="G11714" s="286">
        <f t="shared" si="3515"/>
        <v>0</v>
      </c>
    </row>
    <row r="11715" spans="1:7" s="229" customFormat="1" ht="24" customHeight="1" x14ac:dyDescent="0.2">
      <c r="A11715" s="224" t="str">
        <f t="shared" si="3511"/>
        <v/>
      </c>
      <c r="B11715" s="222" t="str">
        <f t="shared" si="3514"/>
        <v/>
      </c>
      <c r="C11715" s="223"/>
      <c r="D11715" s="224" t="str">
        <f t="shared" si="3512"/>
        <v/>
      </c>
      <c r="E11715" s="225"/>
      <c r="F11715" s="226">
        <f t="shared" si="3513"/>
        <v>0</v>
      </c>
      <c r="G11715" s="286">
        <f t="shared" si="3515"/>
        <v>0</v>
      </c>
    </row>
    <row r="11716" spans="1:7" s="229" customFormat="1" ht="24" customHeight="1" x14ac:dyDescent="0.2">
      <c r="A11716" s="224" t="str">
        <f t="shared" si="3511"/>
        <v/>
      </c>
      <c r="B11716" s="222" t="str">
        <f t="shared" si="3514"/>
        <v/>
      </c>
      <c r="C11716" s="223"/>
      <c r="D11716" s="224" t="str">
        <f t="shared" si="3512"/>
        <v/>
      </c>
      <c r="E11716" s="225"/>
      <c r="F11716" s="226">
        <f t="shared" si="3513"/>
        <v>0</v>
      </c>
      <c r="G11716" s="286">
        <f t="shared" si="3515"/>
        <v>0</v>
      </c>
    </row>
    <row r="11717" spans="1:7" s="229" customFormat="1" ht="24" customHeight="1" x14ac:dyDescent="0.2">
      <c r="A11717" s="224" t="str">
        <f t="shared" si="3511"/>
        <v/>
      </c>
      <c r="B11717" s="222" t="str">
        <f t="shared" si="3514"/>
        <v/>
      </c>
      <c r="C11717" s="223"/>
      <c r="D11717" s="224" t="str">
        <f t="shared" si="3512"/>
        <v/>
      </c>
      <c r="E11717" s="225"/>
      <c r="F11717" s="226">
        <f t="shared" si="3513"/>
        <v>0</v>
      </c>
      <c r="G11717" s="286">
        <f t="shared" si="3515"/>
        <v>0</v>
      </c>
    </row>
    <row r="11718" spans="1:7" s="229" customFormat="1" ht="24" customHeight="1" x14ac:dyDescent="0.2">
      <c r="A11718" s="224" t="str">
        <f t="shared" si="3511"/>
        <v/>
      </c>
      <c r="B11718" s="222" t="str">
        <f t="shared" si="3514"/>
        <v/>
      </c>
      <c r="C11718" s="223"/>
      <c r="D11718" s="224" t="str">
        <f t="shared" si="3512"/>
        <v/>
      </c>
      <c r="E11718" s="225"/>
      <c r="F11718" s="226">
        <f t="shared" si="3513"/>
        <v>0</v>
      </c>
      <c r="G11718" s="286">
        <f t="shared" si="3515"/>
        <v>0</v>
      </c>
    </row>
    <row r="11719" spans="1:7" s="229" customFormat="1" ht="24" customHeight="1" x14ac:dyDescent="0.2">
      <c r="A11719" s="224" t="str">
        <f t="shared" si="3511"/>
        <v/>
      </c>
      <c r="B11719" s="222" t="str">
        <f t="shared" si="3514"/>
        <v/>
      </c>
      <c r="C11719" s="223"/>
      <c r="D11719" s="224" t="str">
        <f t="shared" si="3512"/>
        <v/>
      </c>
      <c r="E11719" s="225"/>
      <c r="F11719" s="226">
        <f t="shared" si="3513"/>
        <v>0</v>
      </c>
      <c r="G11719" s="286">
        <f t="shared" si="3515"/>
        <v>0</v>
      </c>
    </row>
    <row r="11720" spans="1:7" s="229" customFormat="1" ht="24" customHeight="1" x14ac:dyDescent="0.2">
      <c r="A11720" s="224" t="str">
        <f t="shared" si="3511"/>
        <v/>
      </c>
      <c r="B11720" s="222" t="str">
        <f t="shared" si="3514"/>
        <v/>
      </c>
      <c r="C11720" s="223"/>
      <c r="D11720" s="224" t="str">
        <f t="shared" si="3512"/>
        <v/>
      </c>
      <c r="E11720" s="225"/>
      <c r="F11720" s="226">
        <f t="shared" si="3513"/>
        <v>0</v>
      </c>
      <c r="G11720" s="286">
        <f t="shared" si="3515"/>
        <v>0</v>
      </c>
    </row>
    <row r="11721" spans="1:7" s="229" customFormat="1" ht="24" customHeight="1" x14ac:dyDescent="0.2">
      <c r="A11721" s="224" t="str">
        <f t="shared" si="3511"/>
        <v/>
      </c>
      <c r="B11721" s="222" t="str">
        <f t="shared" si="3514"/>
        <v/>
      </c>
      <c r="C11721" s="223"/>
      <c r="D11721" s="224" t="str">
        <f t="shared" si="3512"/>
        <v/>
      </c>
      <c r="E11721" s="225"/>
      <c r="F11721" s="226">
        <f t="shared" si="3513"/>
        <v>0</v>
      </c>
      <c r="G11721" s="286">
        <f t="shared" si="3515"/>
        <v>0</v>
      </c>
    </row>
    <row r="11722" spans="1:7" s="229" customFormat="1" ht="24" customHeight="1" x14ac:dyDescent="0.2">
      <c r="A11722" s="224" t="str">
        <f t="shared" si="3511"/>
        <v/>
      </c>
      <c r="B11722" s="222" t="str">
        <f t="shared" si="3514"/>
        <v/>
      </c>
      <c r="C11722" s="223"/>
      <c r="D11722" s="224" t="str">
        <f t="shared" si="3512"/>
        <v/>
      </c>
      <c r="E11722" s="225"/>
      <c r="F11722" s="226">
        <f t="shared" si="3513"/>
        <v>0</v>
      </c>
      <c r="G11722" s="286">
        <f t="shared" si="3515"/>
        <v>0</v>
      </c>
    </row>
    <row r="11723" spans="1:7" s="229" customFormat="1" ht="24" customHeight="1" x14ac:dyDescent="0.2">
      <c r="A11723" s="224" t="str">
        <f t="shared" si="3511"/>
        <v/>
      </c>
      <c r="B11723" s="222" t="str">
        <f t="shared" si="3514"/>
        <v/>
      </c>
      <c r="C11723" s="223"/>
      <c r="D11723" s="224" t="str">
        <f t="shared" si="3512"/>
        <v/>
      </c>
      <c r="E11723" s="225"/>
      <c r="F11723" s="226">
        <f t="shared" si="3513"/>
        <v>0</v>
      </c>
      <c r="G11723" s="286">
        <f t="shared" si="3515"/>
        <v>0</v>
      </c>
    </row>
    <row r="11724" spans="1:7" s="229" customFormat="1" ht="24" customHeight="1" x14ac:dyDescent="0.2">
      <c r="A11724" s="224" t="str">
        <f t="shared" si="3511"/>
        <v/>
      </c>
      <c r="B11724" s="222" t="str">
        <f t="shared" si="3514"/>
        <v/>
      </c>
      <c r="C11724" s="223"/>
      <c r="D11724" s="224" t="str">
        <f t="shared" si="3512"/>
        <v/>
      </c>
      <c r="E11724" s="225"/>
      <c r="F11724" s="226">
        <f t="shared" si="3513"/>
        <v>0</v>
      </c>
      <c r="G11724" s="286">
        <f t="shared" si="3515"/>
        <v>0</v>
      </c>
    </row>
    <row r="11725" spans="1:7" s="229" customFormat="1" ht="24" customHeight="1" x14ac:dyDescent="0.2">
      <c r="A11725" s="224" t="str">
        <f t="shared" si="3511"/>
        <v/>
      </c>
      <c r="B11725" s="222" t="str">
        <f t="shared" si="3514"/>
        <v/>
      </c>
      <c r="C11725" s="223"/>
      <c r="D11725" s="224" t="str">
        <f t="shared" si="3512"/>
        <v/>
      </c>
      <c r="E11725" s="225"/>
      <c r="F11725" s="227">
        <f t="shared" si="3513"/>
        <v>0</v>
      </c>
      <c r="G11725" s="286">
        <f t="shared" si="3515"/>
        <v>0</v>
      </c>
    </row>
    <row r="11726" spans="1:7" ht="24" customHeight="1" x14ac:dyDescent="0.2">
      <c r="A11726" s="287"/>
      <c r="D11726" s="97"/>
      <c r="E11726" s="98"/>
      <c r="F11726" s="273" t="s">
        <v>31</v>
      </c>
      <c r="G11726" s="288">
        <f>SUBTOTAL(9,G11712:G11725)</f>
        <v>0</v>
      </c>
    </row>
    <row r="11727" spans="1:7" ht="24" customHeight="1" x14ac:dyDescent="0.2">
      <c r="A11727" s="287"/>
      <c r="C11727" s="107" t="s">
        <v>605</v>
      </c>
      <c r="D11727" s="97"/>
      <c r="E11727" s="98"/>
      <c r="G11727" s="289"/>
    </row>
    <row r="11728" spans="1:7" s="229" customFormat="1" ht="24" customHeight="1" x14ac:dyDescent="0.2">
      <c r="A11728" s="224" t="str">
        <f t="shared" ref="A11728:A11735" si="3516">IFERROR(VLOOKUP(C11728,Tabla_Insumos,4,FALSE),"")</f>
        <v/>
      </c>
      <c r="B11728" s="222">
        <f t="shared" ref="B11728:B11735" si="3517">IFERROR(VLOOKUP(A11728,Tabla_Indices,5,FALSE),"")</f>
        <v>0</v>
      </c>
      <c r="C11728" s="223"/>
      <c r="D11728" s="224" t="str">
        <f t="shared" ref="D11728:D11735" si="3518">IFERROR(VLOOKUP(C11728,Tabla_Insumos,2,FALSE),"")</f>
        <v/>
      </c>
      <c r="E11728" s="225"/>
      <c r="F11728" s="228">
        <f t="shared" ref="F11728:F11735" si="3519">IFERROR(VLOOKUP(C11728,Tabla_Insumos,3,FALSE),0)</f>
        <v>0</v>
      </c>
      <c r="G11728" s="286">
        <f>ROUND(E11728*F11728,2)</f>
        <v>0</v>
      </c>
    </row>
    <row r="11729" spans="1:7" s="229" customFormat="1" ht="24" customHeight="1" x14ac:dyDescent="0.2">
      <c r="A11729" s="224" t="str">
        <f t="shared" si="3516"/>
        <v/>
      </c>
      <c r="B11729" s="222">
        <f t="shared" si="3517"/>
        <v>0</v>
      </c>
      <c r="C11729" s="223"/>
      <c r="D11729" s="224" t="str">
        <f t="shared" si="3518"/>
        <v/>
      </c>
      <c r="E11729" s="225"/>
      <c r="F11729" s="228">
        <f t="shared" si="3519"/>
        <v>0</v>
      </c>
      <c r="G11729" s="286">
        <f>ROUND(E11729*F11729,2)</f>
        <v>0</v>
      </c>
    </row>
    <row r="11730" spans="1:7" s="229" customFormat="1" ht="24" customHeight="1" x14ac:dyDescent="0.2">
      <c r="A11730" s="224" t="str">
        <f t="shared" si="3516"/>
        <v/>
      </c>
      <c r="B11730" s="222">
        <f t="shared" si="3517"/>
        <v>0</v>
      </c>
      <c r="C11730" s="223"/>
      <c r="D11730" s="224" t="str">
        <f t="shared" si="3518"/>
        <v/>
      </c>
      <c r="E11730" s="225"/>
      <c r="F11730" s="228">
        <f t="shared" si="3519"/>
        <v>0</v>
      </c>
      <c r="G11730" s="286">
        <f t="shared" ref="G11730:G11735" si="3520">ROUND(E11730*F11730,2)</f>
        <v>0</v>
      </c>
    </row>
    <row r="11731" spans="1:7" s="229" customFormat="1" ht="24" customHeight="1" x14ac:dyDescent="0.2">
      <c r="A11731" s="224" t="str">
        <f t="shared" si="3516"/>
        <v/>
      </c>
      <c r="B11731" s="222">
        <f t="shared" si="3517"/>
        <v>0</v>
      </c>
      <c r="C11731" s="223"/>
      <c r="D11731" s="224" t="str">
        <f t="shared" si="3518"/>
        <v/>
      </c>
      <c r="E11731" s="225"/>
      <c r="F11731" s="228">
        <f t="shared" si="3519"/>
        <v>0</v>
      </c>
      <c r="G11731" s="286">
        <f t="shared" si="3520"/>
        <v>0</v>
      </c>
    </row>
    <row r="11732" spans="1:7" s="229" customFormat="1" ht="24" customHeight="1" x14ac:dyDescent="0.2">
      <c r="A11732" s="224" t="str">
        <f t="shared" si="3516"/>
        <v/>
      </c>
      <c r="B11732" s="222">
        <f t="shared" si="3517"/>
        <v>0</v>
      </c>
      <c r="C11732" s="223"/>
      <c r="D11732" s="224" t="str">
        <f t="shared" si="3518"/>
        <v/>
      </c>
      <c r="E11732" s="225"/>
      <c r="F11732" s="226">
        <f t="shared" si="3519"/>
        <v>0</v>
      </c>
      <c r="G11732" s="286">
        <f t="shared" si="3520"/>
        <v>0</v>
      </c>
    </row>
    <row r="11733" spans="1:7" s="229" customFormat="1" ht="24" customHeight="1" x14ac:dyDescent="0.2">
      <c r="A11733" s="224" t="str">
        <f t="shared" si="3516"/>
        <v/>
      </c>
      <c r="B11733" s="222">
        <f t="shared" si="3517"/>
        <v>0</v>
      </c>
      <c r="C11733" s="223"/>
      <c r="D11733" s="224" t="str">
        <f t="shared" si="3518"/>
        <v/>
      </c>
      <c r="E11733" s="225"/>
      <c r="F11733" s="226">
        <f t="shared" si="3519"/>
        <v>0</v>
      </c>
      <c r="G11733" s="286">
        <f t="shared" si="3520"/>
        <v>0</v>
      </c>
    </row>
    <row r="11734" spans="1:7" s="229" customFormat="1" ht="24" customHeight="1" x14ac:dyDescent="0.2">
      <c r="A11734" s="224" t="str">
        <f t="shared" si="3516"/>
        <v/>
      </c>
      <c r="B11734" s="222">
        <f t="shared" si="3517"/>
        <v>0</v>
      </c>
      <c r="C11734" s="223"/>
      <c r="D11734" s="224" t="str">
        <f t="shared" si="3518"/>
        <v/>
      </c>
      <c r="E11734" s="225"/>
      <c r="F11734" s="226">
        <f t="shared" si="3519"/>
        <v>0</v>
      </c>
      <c r="G11734" s="286">
        <f t="shared" si="3520"/>
        <v>0</v>
      </c>
    </row>
    <row r="11735" spans="1:7" s="229" customFormat="1" ht="24" customHeight="1" x14ac:dyDescent="0.2">
      <c r="A11735" s="224" t="str">
        <f t="shared" si="3516"/>
        <v/>
      </c>
      <c r="B11735" s="222">
        <f t="shared" si="3517"/>
        <v>0</v>
      </c>
      <c r="C11735" s="223"/>
      <c r="D11735" s="224" t="str">
        <f t="shared" si="3518"/>
        <v/>
      </c>
      <c r="E11735" s="225"/>
      <c r="F11735" s="226">
        <f t="shared" si="3519"/>
        <v>0</v>
      </c>
      <c r="G11735" s="286">
        <f t="shared" si="3520"/>
        <v>0</v>
      </c>
    </row>
    <row r="11736" spans="1:7" ht="24" customHeight="1" x14ac:dyDescent="0.2">
      <c r="A11736" s="287"/>
      <c r="D11736" s="97"/>
      <c r="E11736" s="98"/>
      <c r="F11736" s="273" t="s">
        <v>32</v>
      </c>
      <c r="G11736" s="288">
        <f>SUBTOTAL(9,G11728:G11735)</f>
        <v>0</v>
      </c>
    </row>
    <row r="11737" spans="1:7" ht="24" customHeight="1" x14ac:dyDescent="0.2">
      <c r="A11737" s="287"/>
      <c r="C11737" s="107" t="s">
        <v>606</v>
      </c>
      <c r="D11737" s="97"/>
      <c r="E11737" s="98"/>
      <c r="G11737" s="289"/>
    </row>
    <row r="11738" spans="1:7" s="229" customFormat="1" ht="24" customHeight="1" x14ac:dyDescent="0.2">
      <c r="A11738" s="224" t="str">
        <f t="shared" ref="A11738:A11746" si="3521">IFERROR(VLOOKUP(C11738,Tabla_Insumos,4,FALSE),"")</f>
        <v/>
      </c>
      <c r="B11738" s="222" t="str">
        <f t="shared" ref="B11738:B11746" si="3522">IFERROR(VLOOKUP(C11738,Tabla_Insumos,5,FALSE),"")</f>
        <v/>
      </c>
      <c r="C11738" s="223"/>
      <c r="D11738" s="224" t="str">
        <f t="shared" ref="D11738:D11746" si="3523">IFERROR(VLOOKUP(C11738,Tabla_Insumos,2,FALSE),"")</f>
        <v/>
      </c>
      <c r="E11738" s="225"/>
      <c r="F11738" s="226">
        <f t="shared" ref="F11738:F11746" si="3524">IFERROR(VLOOKUP(C11738,Tabla_Insumos,3,FALSE),0)</f>
        <v>0</v>
      </c>
      <c r="G11738" s="286">
        <f t="shared" ref="G11738:G11746" si="3525">ROUND(E11738*F11738,2)</f>
        <v>0</v>
      </c>
    </row>
    <row r="11739" spans="1:7" s="229" customFormat="1" ht="24" customHeight="1" x14ac:dyDescent="0.2">
      <c r="A11739" s="224" t="str">
        <f t="shared" si="3521"/>
        <v/>
      </c>
      <c r="B11739" s="222" t="str">
        <f t="shared" si="3522"/>
        <v/>
      </c>
      <c r="C11739" s="223"/>
      <c r="D11739" s="224" t="str">
        <f t="shared" si="3523"/>
        <v/>
      </c>
      <c r="E11739" s="225"/>
      <c r="F11739" s="226">
        <f t="shared" si="3524"/>
        <v>0</v>
      </c>
      <c r="G11739" s="286">
        <f t="shared" si="3525"/>
        <v>0</v>
      </c>
    </row>
    <row r="11740" spans="1:7" s="229" customFormat="1" ht="24" customHeight="1" x14ac:dyDescent="0.2">
      <c r="A11740" s="224" t="str">
        <f t="shared" si="3521"/>
        <v/>
      </c>
      <c r="B11740" s="222" t="str">
        <f t="shared" si="3522"/>
        <v/>
      </c>
      <c r="C11740" s="223"/>
      <c r="D11740" s="224" t="str">
        <f t="shared" si="3523"/>
        <v/>
      </c>
      <c r="E11740" s="225"/>
      <c r="F11740" s="226">
        <f t="shared" si="3524"/>
        <v>0</v>
      </c>
      <c r="G11740" s="286">
        <f t="shared" si="3525"/>
        <v>0</v>
      </c>
    </row>
    <row r="11741" spans="1:7" s="229" customFormat="1" ht="24" customHeight="1" x14ac:dyDescent="0.2">
      <c r="A11741" s="224" t="str">
        <f t="shared" si="3521"/>
        <v/>
      </c>
      <c r="B11741" s="222" t="str">
        <f t="shared" si="3522"/>
        <v/>
      </c>
      <c r="C11741" s="223"/>
      <c r="D11741" s="224" t="str">
        <f t="shared" si="3523"/>
        <v/>
      </c>
      <c r="E11741" s="225"/>
      <c r="F11741" s="226">
        <f t="shared" si="3524"/>
        <v>0</v>
      </c>
      <c r="G11741" s="286">
        <f t="shared" si="3525"/>
        <v>0</v>
      </c>
    </row>
    <row r="11742" spans="1:7" s="229" customFormat="1" ht="24" customHeight="1" x14ac:dyDescent="0.2">
      <c r="A11742" s="224" t="str">
        <f t="shared" si="3521"/>
        <v/>
      </c>
      <c r="B11742" s="222" t="str">
        <f t="shared" si="3522"/>
        <v/>
      </c>
      <c r="C11742" s="223"/>
      <c r="D11742" s="224" t="str">
        <f t="shared" si="3523"/>
        <v/>
      </c>
      <c r="E11742" s="225"/>
      <c r="F11742" s="226">
        <f t="shared" si="3524"/>
        <v>0</v>
      </c>
      <c r="G11742" s="286">
        <f t="shared" si="3525"/>
        <v>0</v>
      </c>
    </row>
    <row r="11743" spans="1:7" s="229" customFormat="1" ht="24" customHeight="1" x14ac:dyDescent="0.2">
      <c r="A11743" s="224" t="str">
        <f t="shared" si="3521"/>
        <v/>
      </c>
      <c r="B11743" s="222" t="str">
        <f t="shared" si="3522"/>
        <v/>
      </c>
      <c r="C11743" s="223"/>
      <c r="D11743" s="224" t="str">
        <f t="shared" si="3523"/>
        <v/>
      </c>
      <c r="E11743" s="225"/>
      <c r="F11743" s="226">
        <f t="shared" si="3524"/>
        <v>0</v>
      </c>
      <c r="G11743" s="286">
        <f t="shared" si="3525"/>
        <v>0</v>
      </c>
    </row>
    <row r="11744" spans="1:7" s="229" customFormat="1" ht="24" customHeight="1" x14ac:dyDescent="0.2">
      <c r="A11744" s="224" t="str">
        <f t="shared" si="3521"/>
        <v/>
      </c>
      <c r="B11744" s="222" t="str">
        <f t="shared" si="3522"/>
        <v/>
      </c>
      <c r="C11744" s="223"/>
      <c r="D11744" s="224" t="str">
        <f t="shared" si="3523"/>
        <v/>
      </c>
      <c r="E11744" s="225"/>
      <c r="F11744" s="226">
        <f t="shared" si="3524"/>
        <v>0</v>
      </c>
      <c r="G11744" s="286">
        <f t="shared" si="3525"/>
        <v>0</v>
      </c>
    </row>
    <row r="11745" spans="1:123" s="229" customFormat="1" ht="24" customHeight="1" x14ac:dyDescent="0.2">
      <c r="A11745" s="224" t="str">
        <f t="shared" si="3521"/>
        <v/>
      </c>
      <c r="B11745" s="222" t="str">
        <f t="shared" si="3522"/>
        <v/>
      </c>
      <c r="C11745" s="223"/>
      <c r="D11745" s="224" t="str">
        <f t="shared" si="3523"/>
        <v/>
      </c>
      <c r="E11745" s="225"/>
      <c r="F11745" s="226">
        <f t="shared" si="3524"/>
        <v>0</v>
      </c>
      <c r="G11745" s="286">
        <f t="shared" si="3525"/>
        <v>0</v>
      </c>
    </row>
    <row r="11746" spans="1:123" s="229" customFormat="1" ht="24" customHeight="1" x14ac:dyDescent="0.2">
      <c r="A11746" s="224" t="str">
        <f t="shared" si="3521"/>
        <v/>
      </c>
      <c r="B11746" s="222" t="str">
        <f t="shared" si="3522"/>
        <v/>
      </c>
      <c r="C11746" s="223"/>
      <c r="D11746" s="224" t="str">
        <f t="shared" si="3523"/>
        <v/>
      </c>
      <c r="E11746" s="225"/>
      <c r="F11746" s="226">
        <f t="shared" si="3524"/>
        <v>0</v>
      </c>
      <c r="G11746" s="286">
        <f t="shared" si="3525"/>
        <v>0</v>
      </c>
    </row>
    <row r="11747" spans="1:123" ht="24" customHeight="1" x14ac:dyDescent="0.2">
      <c r="A11747" s="290"/>
      <c r="B11747" s="97"/>
      <c r="D11747" s="97"/>
      <c r="E11747" s="98"/>
      <c r="F11747" s="273" t="s">
        <v>33</v>
      </c>
      <c r="G11747" s="288">
        <f>SUBTOTAL(9,G11738:G11746)</f>
        <v>0</v>
      </c>
    </row>
    <row r="11748" spans="1:123" ht="24" customHeight="1" x14ac:dyDescent="0.2">
      <c r="A11748" s="291"/>
      <c r="B11748" s="97"/>
      <c r="D11748" s="97"/>
      <c r="E11748" s="98"/>
      <c r="G11748" s="289"/>
    </row>
    <row r="11749" spans="1:123" ht="24" customHeight="1" x14ac:dyDescent="0.2">
      <c r="A11749" s="292" t="str">
        <f>B11707</f>
        <v/>
      </c>
      <c r="B11749" s="293" t="str">
        <f>C11707</f>
        <v/>
      </c>
      <c r="C11749" s="104"/>
      <c r="D11749" s="104" t="s">
        <v>34</v>
      </c>
      <c r="E11749" s="105"/>
      <c r="F11749" s="295" t="s">
        <v>35</v>
      </c>
      <c r="G11749" s="294">
        <f>SUBTOTAL(9,G11712:G11748)</f>
        <v>0</v>
      </c>
    </row>
    <row r="11751" spans="1:123" ht="24" customHeight="1" x14ac:dyDescent="0.2">
      <c r="A11751" s="274" t="s">
        <v>37</v>
      </c>
      <c r="B11751" s="275"/>
      <c r="C11751" s="275"/>
      <c r="D11751" s="275"/>
      <c r="E11751" s="275"/>
      <c r="F11751" s="275"/>
      <c r="G11751" s="276"/>
    </row>
    <row r="11752" spans="1:123" ht="24" customHeight="1" x14ac:dyDescent="0.2">
      <c r="A11752" s="277" t="s">
        <v>602</v>
      </c>
      <c r="B11752" s="93" t="str">
        <f>Comitente</f>
        <v>DIRECCION PROVINCIAL DE ESPACIOS VERDES</v>
      </c>
      <c r="C11752" s="89"/>
      <c r="D11752" s="94"/>
      <c r="E11752" s="94"/>
      <c r="F11752" s="95"/>
      <c r="G11752" s="278"/>
    </row>
    <row r="11753" spans="1:123" ht="24" customHeight="1" x14ac:dyDescent="0.2">
      <c r="A11753" s="277" t="s">
        <v>603</v>
      </c>
      <c r="B11753" s="93">
        <f>Contratista</f>
        <v>0</v>
      </c>
      <c r="C11753" s="90"/>
      <c r="D11753" s="90"/>
      <c r="E11753" s="90"/>
      <c r="F11753" s="96"/>
      <c r="G11753" s="279"/>
    </row>
    <row r="11754" spans="1:123" ht="24" customHeight="1" x14ac:dyDescent="0.2">
      <c r="A11754" s="277" t="s">
        <v>24</v>
      </c>
      <c r="B11754" s="93" t="str">
        <f>Obra</f>
        <v>MANTENIMIENTO DEL ÁREA VERDE Y SISITEMA DE RIEGO DEL 
PARQUE BELGRANO E INFINITO POR DESCUBRIR - RENGLON 3</v>
      </c>
      <c r="C11754" s="90"/>
      <c r="D11754" s="90"/>
      <c r="E11754" s="90"/>
      <c r="F11754" s="96" t="s">
        <v>38</v>
      </c>
      <c r="G11754" s="280">
        <f>Fecha_Base</f>
        <v>44908</v>
      </c>
    </row>
    <row r="11755" spans="1:123" ht="24" customHeight="1" x14ac:dyDescent="0.2">
      <c r="A11755" s="281" t="s">
        <v>601</v>
      </c>
      <c r="B11755" s="91" t="str">
        <f>Ubicación</f>
        <v>CAPITAL</v>
      </c>
      <c r="C11755" s="91"/>
      <c r="D11755" s="97"/>
      <c r="E11755" s="98"/>
      <c r="G11755" s="282"/>
    </row>
    <row r="11756" spans="1:123" ht="24" customHeight="1" x14ac:dyDescent="0.2">
      <c r="A11756" s="281" t="s">
        <v>39</v>
      </c>
      <c r="B11756" s="100" t="str">
        <f>IFERROR(VALUE(LEFT(B11757,FIND(".",B11757)-1)),"")</f>
        <v/>
      </c>
      <c r="C11756" s="92" t="str">
        <f>IFERROR(VLOOKUP(B11756,Tabla_CyP,2,FALSE),"")</f>
        <v/>
      </c>
      <c r="E11756" s="98"/>
      <c r="G11756" s="282"/>
    </row>
    <row r="11757" spans="1:123" ht="24" customHeight="1" x14ac:dyDescent="0.2">
      <c r="A11757" s="281" t="s">
        <v>25</v>
      </c>
      <c r="B11757" s="101" t="str">
        <f>IFERROR(VLOOKUP(COUNTIF($A$1:A11757,"ANALISIS DE PRECIOS"),Tabla_NumeroItem,2,FALSE),"")</f>
        <v/>
      </c>
      <c r="C11757" s="92" t="str">
        <f>IFERROR(VLOOKUP(B11757,Tabla_CyP,2,FALSE),"")</f>
        <v/>
      </c>
      <c r="D11757" s="97"/>
      <c r="E11757" s="98"/>
      <c r="F11757" s="96" t="s">
        <v>26</v>
      </c>
      <c r="G11757" s="283" t="str">
        <f>IFERROR(VLOOKUP(B11757,Tabla_CyP,4,FALSE),"")</f>
        <v/>
      </c>
    </row>
    <row r="11758" spans="1:123" ht="24" customHeight="1" x14ac:dyDescent="0.2">
      <c r="A11758" s="281"/>
      <c r="B11758" s="91"/>
      <c r="D11758" s="97"/>
      <c r="E11758" s="98"/>
      <c r="G11758" s="282"/>
    </row>
    <row r="11759" spans="1:123" ht="24" customHeight="1" x14ac:dyDescent="0.2">
      <c r="A11759" s="331" t="s">
        <v>507</v>
      </c>
      <c r="B11759" s="332"/>
      <c r="C11759" s="333" t="s">
        <v>0</v>
      </c>
      <c r="D11759" s="333" t="s">
        <v>27</v>
      </c>
      <c r="E11759" s="335" t="s">
        <v>28</v>
      </c>
      <c r="F11759" s="337" t="s">
        <v>29</v>
      </c>
      <c r="G11759" s="337" t="s">
        <v>30</v>
      </c>
    </row>
    <row r="11760" spans="1:123" s="97" customFormat="1" ht="24" customHeight="1" x14ac:dyDescent="0.2">
      <c r="A11760" s="102" t="s">
        <v>508</v>
      </c>
      <c r="B11760" s="102" t="s">
        <v>509</v>
      </c>
      <c r="C11760" s="334"/>
      <c r="D11760" s="334"/>
      <c r="E11760" s="336"/>
      <c r="F11760" s="338"/>
      <c r="G11760" s="338"/>
      <c r="H11760" s="230"/>
      <c r="I11760" s="230"/>
      <c r="J11760" s="230"/>
      <c r="K11760" s="230"/>
      <c r="L11760" s="230"/>
      <c r="M11760" s="230"/>
      <c r="N11760" s="230"/>
      <c r="O11760" s="230"/>
      <c r="P11760" s="230"/>
      <c r="Q11760" s="230"/>
      <c r="R11760" s="230"/>
      <c r="S11760" s="230"/>
      <c r="T11760" s="230"/>
      <c r="U11760" s="230"/>
      <c r="V11760" s="230"/>
      <c r="W11760" s="230"/>
      <c r="X11760" s="230"/>
      <c r="Y11760" s="230"/>
      <c r="Z11760" s="230"/>
      <c r="AA11760" s="230"/>
      <c r="AB11760" s="230"/>
      <c r="AC11760" s="230"/>
      <c r="AD11760" s="230"/>
      <c r="AE11760" s="230"/>
      <c r="AF11760" s="230"/>
      <c r="AG11760" s="230"/>
      <c r="AH11760" s="230"/>
      <c r="AI11760" s="230"/>
      <c r="AJ11760" s="230"/>
      <c r="AK11760" s="230"/>
      <c r="AL11760" s="230"/>
      <c r="AM11760" s="230"/>
      <c r="AN11760" s="230"/>
      <c r="AO11760" s="230"/>
      <c r="AP11760" s="230"/>
      <c r="AQ11760" s="230"/>
      <c r="AR11760" s="230"/>
      <c r="AS11760" s="230"/>
      <c r="AT11760" s="230"/>
      <c r="AU11760" s="230"/>
      <c r="AV11760" s="230"/>
      <c r="AW11760" s="230"/>
      <c r="AX11760" s="230"/>
      <c r="AY11760" s="230"/>
      <c r="AZ11760" s="230"/>
      <c r="BA11760" s="230"/>
      <c r="BB11760" s="230"/>
      <c r="BC11760" s="230"/>
      <c r="BD11760" s="230"/>
      <c r="BE11760" s="230"/>
      <c r="BF11760" s="230"/>
      <c r="BG11760" s="230"/>
      <c r="BH11760" s="230"/>
      <c r="BI11760" s="230"/>
      <c r="BJ11760" s="230"/>
      <c r="BK11760" s="230"/>
      <c r="BL11760" s="230"/>
      <c r="BM11760" s="230"/>
      <c r="BN11760" s="230"/>
      <c r="BO11760" s="230"/>
      <c r="BP11760" s="230"/>
      <c r="BQ11760" s="230"/>
      <c r="BR11760" s="230"/>
      <c r="BS11760" s="230"/>
      <c r="BT11760" s="230"/>
      <c r="BU11760" s="230"/>
      <c r="BV11760" s="230"/>
      <c r="BW11760" s="230"/>
      <c r="BX11760" s="230"/>
      <c r="BY11760" s="230"/>
      <c r="BZ11760" s="230"/>
      <c r="CA11760" s="230"/>
      <c r="CB11760" s="230"/>
      <c r="CC11760" s="230"/>
      <c r="CD11760" s="230"/>
      <c r="CE11760" s="230"/>
      <c r="CF11760" s="230"/>
      <c r="CG11760" s="230"/>
      <c r="CH11760" s="230"/>
      <c r="CI11760" s="230"/>
      <c r="CJ11760" s="230"/>
      <c r="CK11760" s="230"/>
      <c r="CL11760" s="230"/>
      <c r="CM11760" s="230"/>
      <c r="CN11760" s="230"/>
      <c r="CO11760" s="230"/>
      <c r="CP11760" s="230"/>
      <c r="CQ11760" s="230"/>
      <c r="CR11760" s="230"/>
      <c r="CS11760" s="230"/>
      <c r="CT11760" s="230"/>
      <c r="CU11760" s="230"/>
      <c r="CV11760" s="230"/>
      <c r="CW11760" s="230"/>
      <c r="CX11760" s="230"/>
      <c r="CY11760" s="230"/>
      <c r="CZ11760" s="230"/>
      <c r="DA11760" s="230"/>
      <c r="DB11760" s="230"/>
      <c r="DC11760" s="230"/>
      <c r="DD11760" s="230"/>
      <c r="DE11760" s="230"/>
      <c r="DF11760" s="230"/>
      <c r="DG11760" s="230"/>
      <c r="DH11760" s="230"/>
      <c r="DI11760" s="230"/>
      <c r="DJ11760" s="230"/>
      <c r="DK11760" s="230"/>
      <c r="DL11760" s="230"/>
      <c r="DM11760" s="230"/>
      <c r="DN11760" s="230"/>
      <c r="DO11760" s="230"/>
      <c r="DP11760" s="230"/>
      <c r="DQ11760" s="230"/>
      <c r="DR11760" s="230"/>
      <c r="DS11760" s="230"/>
    </row>
    <row r="11761" spans="1:7" ht="24" customHeight="1" x14ac:dyDescent="0.2">
      <c r="A11761" s="284"/>
      <c r="B11761" s="103"/>
      <c r="C11761" s="143" t="s">
        <v>604</v>
      </c>
      <c r="D11761" s="104"/>
      <c r="E11761" s="105"/>
      <c r="F11761" s="106"/>
      <c r="G11761" s="285"/>
    </row>
    <row r="11762" spans="1:7" s="229" customFormat="1" ht="24" customHeight="1" x14ac:dyDescent="0.2">
      <c r="A11762" s="224" t="str">
        <f t="shared" ref="A11762:A11775" si="3526">IFERROR(VLOOKUP(C11762,Tabla_Insumos,4,FALSE),"")</f>
        <v/>
      </c>
      <c r="B11762" s="222" t="str">
        <f>IFERROR(VLOOKUP(C11762,Tabla_Insumos,5,FALSE),"")</f>
        <v/>
      </c>
      <c r="C11762" s="223"/>
      <c r="D11762" s="224" t="str">
        <f t="shared" ref="D11762:D11775" si="3527">IFERROR(VLOOKUP(C11762,Tabla_Insumos,2,FALSE),"")</f>
        <v/>
      </c>
      <c r="E11762" s="225"/>
      <c r="F11762" s="226">
        <f t="shared" ref="F11762:F11775" si="3528">IFERROR(VLOOKUP(C11762,Tabla_Insumos,3,FALSE),0)</f>
        <v>0</v>
      </c>
      <c r="G11762" s="286">
        <f>ROUND(E11762*F11762,2)</f>
        <v>0</v>
      </c>
    </row>
    <row r="11763" spans="1:7" s="229" customFormat="1" ht="24" customHeight="1" x14ac:dyDescent="0.2">
      <c r="A11763" s="224" t="str">
        <f t="shared" si="3526"/>
        <v/>
      </c>
      <c r="B11763" s="222" t="str">
        <f t="shared" ref="B11763:B11775" si="3529">IFERROR(VLOOKUP(C11763,Tabla_Insumos,5,FALSE),"")</f>
        <v/>
      </c>
      <c r="C11763" s="223"/>
      <c r="D11763" s="224" t="str">
        <f t="shared" si="3527"/>
        <v/>
      </c>
      <c r="E11763" s="225"/>
      <c r="F11763" s="226">
        <f t="shared" si="3528"/>
        <v>0</v>
      </c>
      <c r="G11763" s="286">
        <f t="shared" ref="G11763:G11775" si="3530">ROUND(E11763*F11763,2)</f>
        <v>0</v>
      </c>
    </row>
    <row r="11764" spans="1:7" s="229" customFormat="1" ht="24" customHeight="1" x14ac:dyDescent="0.2">
      <c r="A11764" s="224" t="str">
        <f t="shared" si="3526"/>
        <v/>
      </c>
      <c r="B11764" s="222" t="str">
        <f t="shared" si="3529"/>
        <v/>
      </c>
      <c r="C11764" s="223"/>
      <c r="D11764" s="224" t="str">
        <f t="shared" si="3527"/>
        <v/>
      </c>
      <c r="E11764" s="225"/>
      <c r="F11764" s="226">
        <f t="shared" si="3528"/>
        <v>0</v>
      </c>
      <c r="G11764" s="286">
        <f t="shared" si="3530"/>
        <v>0</v>
      </c>
    </row>
    <row r="11765" spans="1:7" s="229" customFormat="1" ht="24" customHeight="1" x14ac:dyDescent="0.2">
      <c r="A11765" s="224" t="str">
        <f t="shared" si="3526"/>
        <v/>
      </c>
      <c r="B11765" s="222" t="str">
        <f t="shared" si="3529"/>
        <v/>
      </c>
      <c r="C11765" s="223"/>
      <c r="D11765" s="224" t="str">
        <f t="shared" si="3527"/>
        <v/>
      </c>
      <c r="E11765" s="225"/>
      <c r="F11765" s="226">
        <f t="shared" si="3528"/>
        <v>0</v>
      </c>
      <c r="G11765" s="286">
        <f t="shared" si="3530"/>
        <v>0</v>
      </c>
    </row>
    <row r="11766" spans="1:7" s="229" customFormat="1" ht="24" customHeight="1" x14ac:dyDescent="0.2">
      <c r="A11766" s="224" t="str">
        <f t="shared" si="3526"/>
        <v/>
      </c>
      <c r="B11766" s="222" t="str">
        <f t="shared" si="3529"/>
        <v/>
      </c>
      <c r="C11766" s="223"/>
      <c r="D11766" s="224" t="str">
        <f t="shared" si="3527"/>
        <v/>
      </c>
      <c r="E11766" s="225"/>
      <c r="F11766" s="226">
        <f t="shared" si="3528"/>
        <v>0</v>
      </c>
      <c r="G11766" s="286">
        <f t="shared" si="3530"/>
        <v>0</v>
      </c>
    </row>
    <row r="11767" spans="1:7" s="229" customFormat="1" ht="24" customHeight="1" x14ac:dyDescent="0.2">
      <c r="A11767" s="224" t="str">
        <f t="shared" si="3526"/>
        <v/>
      </c>
      <c r="B11767" s="222" t="str">
        <f t="shared" si="3529"/>
        <v/>
      </c>
      <c r="C11767" s="223"/>
      <c r="D11767" s="224" t="str">
        <f t="shared" si="3527"/>
        <v/>
      </c>
      <c r="E11767" s="225"/>
      <c r="F11767" s="226">
        <f t="shared" si="3528"/>
        <v>0</v>
      </c>
      <c r="G11767" s="286">
        <f t="shared" si="3530"/>
        <v>0</v>
      </c>
    </row>
    <row r="11768" spans="1:7" s="229" customFormat="1" ht="24" customHeight="1" x14ac:dyDescent="0.2">
      <c r="A11768" s="224" t="str">
        <f t="shared" si="3526"/>
        <v/>
      </c>
      <c r="B11768" s="222" t="str">
        <f t="shared" si="3529"/>
        <v/>
      </c>
      <c r="C11768" s="223"/>
      <c r="D11768" s="224" t="str">
        <f t="shared" si="3527"/>
        <v/>
      </c>
      <c r="E11768" s="225"/>
      <c r="F11768" s="226">
        <f t="shared" si="3528"/>
        <v>0</v>
      </c>
      <c r="G11768" s="286">
        <f t="shared" si="3530"/>
        <v>0</v>
      </c>
    </row>
    <row r="11769" spans="1:7" s="229" customFormat="1" ht="24" customHeight="1" x14ac:dyDescent="0.2">
      <c r="A11769" s="224" t="str">
        <f t="shared" si="3526"/>
        <v/>
      </c>
      <c r="B11769" s="222" t="str">
        <f t="shared" si="3529"/>
        <v/>
      </c>
      <c r="C11769" s="223"/>
      <c r="D11769" s="224" t="str">
        <f t="shared" si="3527"/>
        <v/>
      </c>
      <c r="E11769" s="225"/>
      <c r="F11769" s="226">
        <f t="shared" si="3528"/>
        <v>0</v>
      </c>
      <c r="G11769" s="286">
        <f t="shared" si="3530"/>
        <v>0</v>
      </c>
    </row>
    <row r="11770" spans="1:7" s="229" customFormat="1" ht="24" customHeight="1" x14ac:dyDescent="0.2">
      <c r="A11770" s="224" t="str">
        <f t="shared" si="3526"/>
        <v/>
      </c>
      <c r="B11770" s="222" t="str">
        <f t="shared" si="3529"/>
        <v/>
      </c>
      <c r="C11770" s="223"/>
      <c r="D11770" s="224" t="str">
        <f t="shared" si="3527"/>
        <v/>
      </c>
      <c r="E11770" s="225"/>
      <c r="F11770" s="226">
        <f t="shared" si="3528"/>
        <v>0</v>
      </c>
      <c r="G11770" s="286">
        <f t="shared" si="3530"/>
        <v>0</v>
      </c>
    </row>
    <row r="11771" spans="1:7" s="229" customFormat="1" ht="24" customHeight="1" x14ac:dyDescent="0.2">
      <c r="A11771" s="224" t="str">
        <f t="shared" si="3526"/>
        <v/>
      </c>
      <c r="B11771" s="222" t="str">
        <f t="shared" si="3529"/>
        <v/>
      </c>
      <c r="C11771" s="223"/>
      <c r="D11771" s="224" t="str">
        <f t="shared" si="3527"/>
        <v/>
      </c>
      <c r="E11771" s="225"/>
      <c r="F11771" s="226">
        <f t="shared" si="3528"/>
        <v>0</v>
      </c>
      <c r="G11771" s="286">
        <f t="shared" si="3530"/>
        <v>0</v>
      </c>
    </row>
    <row r="11772" spans="1:7" s="229" customFormat="1" ht="24" customHeight="1" x14ac:dyDescent="0.2">
      <c r="A11772" s="224" t="str">
        <f t="shared" si="3526"/>
        <v/>
      </c>
      <c r="B11772" s="222" t="str">
        <f t="shared" si="3529"/>
        <v/>
      </c>
      <c r="C11772" s="223"/>
      <c r="D11772" s="224" t="str">
        <f t="shared" si="3527"/>
        <v/>
      </c>
      <c r="E11772" s="225"/>
      <c r="F11772" s="226">
        <f t="shared" si="3528"/>
        <v>0</v>
      </c>
      <c r="G11772" s="286">
        <f t="shared" si="3530"/>
        <v>0</v>
      </c>
    </row>
    <row r="11773" spans="1:7" s="229" customFormat="1" ht="24" customHeight="1" x14ac:dyDescent="0.2">
      <c r="A11773" s="224" t="str">
        <f t="shared" si="3526"/>
        <v/>
      </c>
      <c r="B11773" s="222" t="str">
        <f t="shared" si="3529"/>
        <v/>
      </c>
      <c r="C11773" s="223"/>
      <c r="D11773" s="224" t="str">
        <f t="shared" si="3527"/>
        <v/>
      </c>
      <c r="E11773" s="225"/>
      <c r="F11773" s="226">
        <f t="shared" si="3528"/>
        <v>0</v>
      </c>
      <c r="G11773" s="286">
        <f t="shared" si="3530"/>
        <v>0</v>
      </c>
    </row>
    <row r="11774" spans="1:7" s="229" customFormat="1" ht="24" customHeight="1" x14ac:dyDescent="0.2">
      <c r="A11774" s="224" t="str">
        <f t="shared" si="3526"/>
        <v/>
      </c>
      <c r="B11774" s="222" t="str">
        <f t="shared" si="3529"/>
        <v/>
      </c>
      <c r="C11774" s="223"/>
      <c r="D11774" s="224" t="str">
        <f t="shared" si="3527"/>
        <v/>
      </c>
      <c r="E11774" s="225"/>
      <c r="F11774" s="226">
        <f t="shared" si="3528"/>
        <v>0</v>
      </c>
      <c r="G11774" s="286">
        <f t="shared" si="3530"/>
        <v>0</v>
      </c>
    </row>
    <row r="11775" spans="1:7" s="229" customFormat="1" ht="24" customHeight="1" x14ac:dyDescent="0.2">
      <c r="A11775" s="224" t="str">
        <f t="shared" si="3526"/>
        <v/>
      </c>
      <c r="B11775" s="222" t="str">
        <f t="shared" si="3529"/>
        <v/>
      </c>
      <c r="C11775" s="223"/>
      <c r="D11775" s="224" t="str">
        <f t="shared" si="3527"/>
        <v/>
      </c>
      <c r="E11775" s="225"/>
      <c r="F11775" s="227">
        <f t="shared" si="3528"/>
        <v>0</v>
      </c>
      <c r="G11775" s="286">
        <f t="shared" si="3530"/>
        <v>0</v>
      </c>
    </row>
    <row r="11776" spans="1:7" ht="24" customHeight="1" x14ac:dyDescent="0.2">
      <c r="A11776" s="287"/>
      <c r="D11776" s="97"/>
      <c r="E11776" s="98"/>
      <c r="F11776" s="273" t="s">
        <v>31</v>
      </c>
      <c r="G11776" s="288">
        <f>SUBTOTAL(9,G11762:G11775)</f>
        <v>0</v>
      </c>
    </row>
    <row r="11777" spans="1:7" ht="24" customHeight="1" x14ac:dyDescent="0.2">
      <c r="A11777" s="287"/>
      <c r="C11777" s="107" t="s">
        <v>605</v>
      </c>
      <c r="D11777" s="97"/>
      <c r="E11777" s="98"/>
      <c r="G11777" s="289"/>
    </row>
    <row r="11778" spans="1:7" s="229" customFormat="1" ht="24" customHeight="1" x14ac:dyDescent="0.2">
      <c r="A11778" s="224" t="str">
        <f t="shared" ref="A11778:A11785" si="3531">IFERROR(VLOOKUP(C11778,Tabla_Insumos,4,FALSE),"")</f>
        <v/>
      </c>
      <c r="B11778" s="222">
        <f t="shared" ref="B11778:B11785" si="3532">IFERROR(VLOOKUP(A11778,Tabla_Indices,5,FALSE),"")</f>
        <v>0</v>
      </c>
      <c r="C11778" s="223"/>
      <c r="D11778" s="224" t="str">
        <f t="shared" ref="D11778:D11785" si="3533">IFERROR(VLOOKUP(C11778,Tabla_Insumos,2,FALSE),"")</f>
        <v/>
      </c>
      <c r="E11778" s="225"/>
      <c r="F11778" s="228">
        <f t="shared" ref="F11778:F11785" si="3534">IFERROR(VLOOKUP(C11778,Tabla_Insumos,3,FALSE),0)</f>
        <v>0</v>
      </c>
      <c r="G11778" s="286">
        <f>ROUND(E11778*F11778,2)</f>
        <v>0</v>
      </c>
    </row>
    <row r="11779" spans="1:7" s="229" customFormat="1" ht="24" customHeight="1" x14ac:dyDescent="0.2">
      <c r="A11779" s="224" t="str">
        <f t="shared" si="3531"/>
        <v/>
      </c>
      <c r="B11779" s="222">
        <f t="shared" si="3532"/>
        <v>0</v>
      </c>
      <c r="C11779" s="223"/>
      <c r="D11779" s="224" t="str">
        <f t="shared" si="3533"/>
        <v/>
      </c>
      <c r="E11779" s="225"/>
      <c r="F11779" s="228">
        <f t="shared" si="3534"/>
        <v>0</v>
      </c>
      <c r="G11779" s="286">
        <f>ROUND(E11779*F11779,2)</f>
        <v>0</v>
      </c>
    </row>
    <row r="11780" spans="1:7" s="229" customFormat="1" ht="24" customHeight="1" x14ac:dyDescent="0.2">
      <c r="A11780" s="224" t="str">
        <f t="shared" si="3531"/>
        <v/>
      </c>
      <c r="B11780" s="222">
        <f t="shared" si="3532"/>
        <v>0</v>
      </c>
      <c r="C11780" s="223"/>
      <c r="D11780" s="224" t="str">
        <f t="shared" si="3533"/>
        <v/>
      </c>
      <c r="E11780" s="225"/>
      <c r="F11780" s="228">
        <f t="shared" si="3534"/>
        <v>0</v>
      </c>
      <c r="G11780" s="286">
        <f t="shared" ref="G11780:G11785" si="3535">ROUND(E11780*F11780,2)</f>
        <v>0</v>
      </c>
    </row>
    <row r="11781" spans="1:7" s="229" customFormat="1" ht="24" customHeight="1" x14ac:dyDescent="0.2">
      <c r="A11781" s="224" t="str">
        <f t="shared" si="3531"/>
        <v/>
      </c>
      <c r="B11781" s="222">
        <f t="shared" si="3532"/>
        <v>0</v>
      </c>
      <c r="C11781" s="223"/>
      <c r="D11781" s="224" t="str">
        <f t="shared" si="3533"/>
        <v/>
      </c>
      <c r="E11781" s="225"/>
      <c r="F11781" s="228">
        <f t="shared" si="3534"/>
        <v>0</v>
      </c>
      <c r="G11781" s="286">
        <f t="shared" si="3535"/>
        <v>0</v>
      </c>
    </row>
    <row r="11782" spans="1:7" s="229" customFormat="1" ht="24" customHeight="1" x14ac:dyDescent="0.2">
      <c r="A11782" s="224" t="str">
        <f t="shared" si="3531"/>
        <v/>
      </c>
      <c r="B11782" s="222">
        <f t="shared" si="3532"/>
        <v>0</v>
      </c>
      <c r="C11782" s="223"/>
      <c r="D11782" s="224" t="str">
        <f t="shared" si="3533"/>
        <v/>
      </c>
      <c r="E11782" s="225"/>
      <c r="F11782" s="226">
        <f t="shared" si="3534"/>
        <v>0</v>
      </c>
      <c r="G11782" s="286">
        <f t="shared" si="3535"/>
        <v>0</v>
      </c>
    </row>
    <row r="11783" spans="1:7" s="229" customFormat="1" ht="24" customHeight="1" x14ac:dyDescent="0.2">
      <c r="A11783" s="224" t="str">
        <f t="shared" si="3531"/>
        <v/>
      </c>
      <c r="B11783" s="222">
        <f t="shared" si="3532"/>
        <v>0</v>
      </c>
      <c r="C11783" s="223"/>
      <c r="D11783" s="224" t="str">
        <f t="shared" si="3533"/>
        <v/>
      </c>
      <c r="E11783" s="225"/>
      <c r="F11783" s="226">
        <f t="shared" si="3534"/>
        <v>0</v>
      </c>
      <c r="G11783" s="286">
        <f t="shared" si="3535"/>
        <v>0</v>
      </c>
    </row>
    <row r="11784" spans="1:7" s="229" customFormat="1" ht="24" customHeight="1" x14ac:dyDescent="0.2">
      <c r="A11784" s="224" t="str">
        <f t="shared" si="3531"/>
        <v/>
      </c>
      <c r="B11784" s="222">
        <f t="shared" si="3532"/>
        <v>0</v>
      </c>
      <c r="C11784" s="223"/>
      <c r="D11784" s="224" t="str">
        <f t="shared" si="3533"/>
        <v/>
      </c>
      <c r="E11784" s="225"/>
      <c r="F11784" s="226">
        <f t="shared" si="3534"/>
        <v>0</v>
      </c>
      <c r="G11784" s="286">
        <f t="shared" si="3535"/>
        <v>0</v>
      </c>
    </row>
    <row r="11785" spans="1:7" s="229" customFormat="1" ht="24" customHeight="1" x14ac:dyDescent="0.2">
      <c r="A11785" s="224" t="str">
        <f t="shared" si="3531"/>
        <v/>
      </c>
      <c r="B11785" s="222">
        <f t="shared" si="3532"/>
        <v>0</v>
      </c>
      <c r="C11785" s="223"/>
      <c r="D11785" s="224" t="str">
        <f t="shared" si="3533"/>
        <v/>
      </c>
      <c r="E11785" s="225"/>
      <c r="F11785" s="226">
        <f t="shared" si="3534"/>
        <v>0</v>
      </c>
      <c r="G11785" s="286">
        <f t="shared" si="3535"/>
        <v>0</v>
      </c>
    </row>
    <row r="11786" spans="1:7" ht="24" customHeight="1" x14ac:dyDescent="0.2">
      <c r="A11786" s="287"/>
      <c r="D11786" s="97"/>
      <c r="E11786" s="98"/>
      <c r="F11786" s="273" t="s">
        <v>32</v>
      </c>
      <c r="G11786" s="288">
        <f>SUBTOTAL(9,G11778:G11785)</f>
        <v>0</v>
      </c>
    </row>
    <row r="11787" spans="1:7" ht="24" customHeight="1" x14ac:dyDescent="0.2">
      <c r="A11787" s="287"/>
      <c r="C11787" s="107" t="s">
        <v>606</v>
      </c>
      <c r="D11787" s="97"/>
      <c r="E11787" s="98"/>
      <c r="G11787" s="289"/>
    </row>
    <row r="11788" spans="1:7" s="229" customFormat="1" ht="24" customHeight="1" x14ac:dyDescent="0.2">
      <c r="A11788" s="224" t="str">
        <f t="shared" ref="A11788:A11796" si="3536">IFERROR(VLOOKUP(C11788,Tabla_Insumos,4,FALSE),"")</f>
        <v/>
      </c>
      <c r="B11788" s="222" t="str">
        <f t="shared" ref="B11788:B11796" si="3537">IFERROR(VLOOKUP(C11788,Tabla_Insumos,5,FALSE),"")</f>
        <v/>
      </c>
      <c r="C11788" s="223"/>
      <c r="D11788" s="224" t="str">
        <f t="shared" ref="D11788:D11796" si="3538">IFERROR(VLOOKUP(C11788,Tabla_Insumos,2,FALSE),"")</f>
        <v/>
      </c>
      <c r="E11788" s="225"/>
      <c r="F11788" s="226">
        <f t="shared" ref="F11788:F11796" si="3539">IFERROR(VLOOKUP(C11788,Tabla_Insumos,3,FALSE),0)</f>
        <v>0</v>
      </c>
      <c r="G11788" s="286">
        <f t="shared" ref="G11788:G11796" si="3540">ROUND(E11788*F11788,2)</f>
        <v>0</v>
      </c>
    </row>
    <row r="11789" spans="1:7" s="229" customFormat="1" ht="24" customHeight="1" x14ac:dyDescent="0.2">
      <c r="A11789" s="224" t="str">
        <f t="shared" si="3536"/>
        <v/>
      </c>
      <c r="B11789" s="222" t="str">
        <f t="shared" si="3537"/>
        <v/>
      </c>
      <c r="C11789" s="223"/>
      <c r="D11789" s="224" t="str">
        <f t="shared" si="3538"/>
        <v/>
      </c>
      <c r="E11789" s="225"/>
      <c r="F11789" s="226">
        <f t="shared" si="3539"/>
        <v>0</v>
      </c>
      <c r="G11789" s="286">
        <f t="shared" si="3540"/>
        <v>0</v>
      </c>
    </row>
    <row r="11790" spans="1:7" s="229" customFormat="1" ht="24" customHeight="1" x14ac:dyDescent="0.2">
      <c r="A11790" s="224" t="str">
        <f t="shared" si="3536"/>
        <v/>
      </c>
      <c r="B11790" s="222" t="str">
        <f t="shared" si="3537"/>
        <v/>
      </c>
      <c r="C11790" s="223"/>
      <c r="D11790" s="224" t="str">
        <f t="shared" si="3538"/>
        <v/>
      </c>
      <c r="E11790" s="225"/>
      <c r="F11790" s="226">
        <f t="shared" si="3539"/>
        <v>0</v>
      </c>
      <c r="G11790" s="286">
        <f t="shared" si="3540"/>
        <v>0</v>
      </c>
    </row>
    <row r="11791" spans="1:7" s="229" customFormat="1" ht="24" customHeight="1" x14ac:dyDescent="0.2">
      <c r="A11791" s="224" t="str">
        <f t="shared" si="3536"/>
        <v/>
      </c>
      <c r="B11791" s="222" t="str">
        <f t="shared" si="3537"/>
        <v/>
      </c>
      <c r="C11791" s="223"/>
      <c r="D11791" s="224" t="str">
        <f t="shared" si="3538"/>
        <v/>
      </c>
      <c r="E11791" s="225"/>
      <c r="F11791" s="226">
        <f t="shared" si="3539"/>
        <v>0</v>
      </c>
      <c r="G11791" s="286">
        <f t="shared" si="3540"/>
        <v>0</v>
      </c>
    </row>
    <row r="11792" spans="1:7" s="229" customFormat="1" ht="24" customHeight="1" x14ac:dyDescent="0.2">
      <c r="A11792" s="224" t="str">
        <f t="shared" si="3536"/>
        <v/>
      </c>
      <c r="B11792" s="222" t="str">
        <f t="shared" si="3537"/>
        <v/>
      </c>
      <c r="C11792" s="223"/>
      <c r="D11792" s="224" t="str">
        <f t="shared" si="3538"/>
        <v/>
      </c>
      <c r="E11792" s="225"/>
      <c r="F11792" s="226">
        <f t="shared" si="3539"/>
        <v>0</v>
      </c>
      <c r="G11792" s="286">
        <f t="shared" si="3540"/>
        <v>0</v>
      </c>
    </row>
    <row r="11793" spans="1:7" s="229" customFormat="1" ht="24" customHeight="1" x14ac:dyDescent="0.2">
      <c r="A11793" s="224" t="str">
        <f t="shared" si="3536"/>
        <v/>
      </c>
      <c r="B11793" s="222" t="str">
        <f t="shared" si="3537"/>
        <v/>
      </c>
      <c r="C11793" s="223"/>
      <c r="D11793" s="224" t="str">
        <f t="shared" si="3538"/>
        <v/>
      </c>
      <c r="E11793" s="225"/>
      <c r="F11793" s="226">
        <f t="shared" si="3539"/>
        <v>0</v>
      </c>
      <c r="G11793" s="286">
        <f t="shared" si="3540"/>
        <v>0</v>
      </c>
    </row>
    <row r="11794" spans="1:7" s="229" customFormat="1" ht="24" customHeight="1" x14ac:dyDescent="0.2">
      <c r="A11794" s="224" t="str">
        <f t="shared" si="3536"/>
        <v/>
      </c>
      <c r="B11794" s="222" t="str">
        <f t="shared" si="3537"/>
        <v/>
      </c>
      <c r="C11794" s="223"/>
      <c r="D11794" s="224" t="str">
        <f t="shared" si="3538"/>
        <v/>
      </c>
      <c r="E11794" s="225"/>
      <c r="F11794" s="226">
        <f t="shared" si="3539"/>
        <v>0</v>
      </c>
      <c r="G11794" s="286">
        <f t="shared" si="3540"/>
        <v>0</v>
      </c>
    </row>
    <row r="11795" spans="1:7" s="229" customFormat="1" ht="24" customHeight="1" x14ac:dyDescent="0.2">
      <c r="A11795" s="224" t="str">
        <f t="shared" si="3536"/>
        <v/>
      </c>
      <c r="B11795" s="222" t="str">
        <f t="shared" si="3537"/>
        <v/>
      </c>
      <c r="C11795" s="223"/>
      <c r="D11795" s="224" t="str">
        <f t="shared" si="3538"/>
        <v/>
      </c>
      <c r="E11795" s="225"/>
      <c r="F11795" s="226">
        <f t="shared" si="3539"/>
        <v>0</v>
      </c>
      <c r="G11795" s="286">
        <f t="shared" si="3540"/>
        <v>0</v>
      </c>
    </row>
    <row r="11796" spans="1:7" s="229" customFormat="1" ht="24" customHeight="1" x14ac:dyDescent="0.2">
      <c r="A11796" s="224" t="str">
        <f t="shared" si="3536"/>
        <v/>
      </c>
      <c r="B11796" s="222" t="str">
        <f t="shared" si="3537"/>
        <v/>
      </c>
      <c r="C11796" s="223"/>
      <c r="D11796" s="224" t="str">
        <f t="shared" si="3538"/>
        <v/>
      </c>
      <c r="E11796" s="225"/>
      <c r="F11796" s="226">
        <f t="shared" si="3539"/>
        <v>0</v>
      </c>
      <c r="G11796" s="286">
        <f t="shared" si="3540"/>
        <v>0</v>
      </c>
    </row>
    <row r="11797" spans="1:7" ht="24" customHeight="1" x14ac:dyDescent="0.2">
      <c r="A11797" s="290"/>
      <c r="B11797" s="97"/>
      <c r="D11797" s="97"/>
      <c r="E11797" s="98"/>
      <c r="F11797" s="273" t="s">
        <v>33</v>
      </c>
      <c r="G11797" s="288">
        <f>SUBTOTAL(9,G11788:G11796)</f>
        <v>0</v>
      </c>
    </row>
    <row r="11798" spans="1:7" ht="24" customHeight="1" x14ac:dyDescent="0.2">
      <c r="A11798" s="291"/>
      <c r="B11798" s="97"/>
      <c r="D11798" s="97"/>
      <c r="E11798" s="98"/>
      <c r="G11798" s="289"/>
    </row>
    <row r="11799" spans="1:7" ht="24" customHeight="1" x14ac:dyDescent="0.2">
      <c r="A11799" s="292" t="str">
        <f>B11757</f>
        <v/>
      </c>
      <c r="B11799" s="293" t="str">
        <f>C11757</f>
        <v/>
      </c>
      <c r="C11799" s="104"/>
      <c r="D11799" s="104" t="s">
        <v>34</v>
      </c>
      <c r="E11799" s="105"/>
      <c r="F11799" s="295" t="s">
        <v>35</v>
      </c>
      <c r="G11799" s="294">
        <f>SUBTOTAL(9,G11762:G11798)</f>
        <v>0</v>
      </c>
    </row>
    <row r="11801" spans="1:7" ht="24" customHeight="1" x14ac:dyDescent="0.2">
      <c r="A11801" s="274" t="s">
        <v>37</v>
      </c>
      <c r="B11801" s="275"/>
      <c r="C11801" s="275"/>
      <c r="D11801" s="275"/>
      <c r="E11801" s="275"/>
      <c r="F11801" s="275"/>
      <c r="G11801" s="276"/>
    </row>
    <row r="11802" spans="1:7" ht="24" customHeight="1" x14ac:dyDescent="0.2">
      <c r="A11802" s="277" t="s">
        <v>602</v>
      </c>
      <c r="B11802" s="93" t="str">
        <f>Comitente</f>
        <v>DIRECCION PROVINCIAL DE ESPACIOS VERDES</v>
      </c>
      <c r="C11802" s="89"/>
      <c r="D11802" s="94"/>
      <c r="E11802" s="94"/>
      <c r="F11802" s="95"/>
      <c r="G11802" s="278"/>
    </row>
    <row r="11803" spans="1:7" ht="24" customHeight="1" x14ac:dyDescent="0.2">
      <c r="A11803" s="277" t="s">
        <v>603</v>
      </c>
      <c r="B11803" s="93">
        <f>Contratista</f>
        <v>0</v>
      </c>
      <c r="C11803" s="90"/>
      <c r="D11803" s="90"/>
      <c r="E11803" s="90"/>
      <c r="F11803" s="96"/>
      <c r="G11803" s="279"/>
    </row>
    <row r="11804" spans="1:7" ht="24" customHeight="1" x14ac:dyDescent="0.2">
      <c r="A11804" s="277" t="s">
        <v>24</v>
      </c>
      <c r="B11804" s="93" t="str">
        <f>Obra</f>
        <v>MANTENIMIENTO DEL ÁREA VERDE Y SISITEMA DE RIEGO DEL 
PARQUE BELGRANO E INFINITO POR DESCUBRIR - RENGLON 3</v>
      </c>
      <c r="C11804" s="90"/>
      <c r="D11804" s="90"/>
      <c r="E11804" s="90"/>
      <c r="F11804" s="96" t="s">
        <v>38</v>
      </c>
      <c r="G11804" s="280">
        <f>Fecha_Base</f>
        <v>44908</v>
      </c>
    </row>
    <row r="11805" spans="1:7" ht="24" customHeight="1" x14ac:dyDescent="0.2">
      <c r="A11805" s="281" t="s">
        <v>601</v>
      </c>
      <c r="B11805" s="91" t="str">
        <f>Ubicación</f>
        <v>CAPITAL</v>
      </c>
      <c r="C11805" s="91"/>
      <c r="D11805" s="97"/>
      <c r="E11805" s="98"/>
      <c r="G11805" s="282"/>
    </row>
    <row r="11806" spans="1:7" ht="24" customHeight="1" x14ac:dyDescent="0.2">
      <c r="A11806" s="281" t="s">
        <v>39</v>
      </c>
      <c r="B11806" s="100" t="str">
        <f>IFERROR(VALUE(LEFT(B11807,FIND(".",B11807)-1)),"")</f>
        <v/>
      </c>
      <c r="C11806" s="92" t="str">
        <f>IFERROR(VLOOKUP(B11806,Tabla_CyP,2,FALSE),"")</f>
        <v/>
      </c>
      <c r="E11806" s="98"/>
      <c r="G11806" s="282"/>
    </row>
    <row r="11807" spans="1:7" ht="24" customHeight="1" x14ac:dyDescent="0.2">
      <c r="A11807" s="281" t="s">
        <v>25</v>
      </c>
      <c r="B11807" s="101" t="str">
        <f>IFERROR(VLOOKUP(COUNTIF($A$1:A11807,"ANALISIS DE PRECIOS"),Tabla_NumeroItem,2,FALSE),"")</f>
        <v/>
      </c>
      <c r="C11807" s="92" t="str">
        <f>IFERROR(VLOOKUP(B11807,Tabla_CyP,2,FALSE),"")</f>
        <v/>
      </c>
      <c r="D11807" s="97"/>
      <c r="E11807" s="98"/>
      <c r="F11807" s="96" t="s">
        <v>26</v>
      </c>
      <c r="G11807" s="283" t="str">
        <f>IFERROR(VLOOKUP(B11807,Tabla_CyP,4,FALSE),"")</f>
        <v/>
      </c>
    </row>
    <row r="11808" spans="1:7" ht="24" customHeight="1" x14ac:dyDescent="0.2">
      <c r="A11808" s="281"/>
      <c r="B11808" s="91"/>
      <c r="D11808" s="97"/>
      <c r="E11808" s="98"/>
      <c r="G11808" s="282"/>
    </row>
    <row r="11809" spans="1:123" ht="24" customHeight="1" x14ac:dyDescent="0.2">
      <c r="A11809" s="331" t="s">
        <v>507</v>
      </c>
      <c r="B11809" s="332"/>
      <c r="C11809" s="333" t="s">
        <v>0</v>
      </c>
      <c r="D11809" s="333" t="s">
        <v>27</v>
      </c>
      <c r="E11809" s="335" t="s">
        <v>28</v>
      </c>
      <c r="F11809" s="337" t="s">
        <v>29</v>
      </c>
      <c r="G11809" s="337" t="s">
        <v>30</v>
      </c>
    </row>
    <row r="11810" spans="1:123" s="97" customFormat="1" ht="24" customHeight="1" x14ac:dyDescent="0.2">
      <c r="A11810" s="102" t="s">
        <v>508</v>
      </c>
      <c r="B11810" s="102" t="s">
        <v>509</v>
      </c>
      <c r="C11810" s="334"/>
      <c r="D11810" s="334"/>
      <c r="E11810" s="336"/>
      <c r="F11810" s="338"/>
      <c r="G11810" s="338"/>
      <c r="H11810" s="230"/>
      <c r="I11810" s="230"/>
      <c r="J11810" s="230"/>
      <c r="K11810" s="230"/>
      <c r="L11810" s="230"/>
      <c r="M11810" s="230"/>
      <c r="N11810" s="230"/>
      <c r="O11810" s="230"/>
      <c r="P11810" s="230"/>
      <c r="Q11810" s="230"/>
      <c r="R11810" s="230"/>
      <c r="S11810" s="230"/>
      <c r="T11810" s="230"/>
      <c r="U11810" s="230"/>
      <c r="V11810" s="230"/>
      <c r="W11810" s="230"/>
      <c r="X11810" s="230"/>
      <c r="Y11810" s="230"/>
      <c r="Z11810" s="230"/>
      <c r="AA11810" s="230"/>
      <c r="AB11810" s="230"/>
      <c r="AC11810" s="230"/>
      <c r="AD11810" s="230"/>
      <c r="AE11810" s="230"/>
      <c r="AF11810" s="230"/>
      <c r="AG11810" s="230"/>
      <c r="AH11810" s="230"/>
      <c r="AI11810" s="230"/>
      <c r="AJ11810" s="230"/>
      <c r="AK11810" s="230"/>
      <c r="AL11810" s="230"/>
      <c r="AM11810" s="230"/>
      <c r="AN11810" s="230"/>
      <c r="AO11810" s="230"/>
      <c r="AP11810" s="230"/>
      <c r="AQ11810" s="230"/>
      <c r="AR11810" s="230"/>
      <c r="AS11810" s="230"/>
      <c r="AT11810" s="230"/>
      <c r="AU11810" s="230"/>
      <c r="AV11810" s="230"/>
      <c r="AW11810" s="230"/>
      <c r="AX11810" s="230"/>
      <c r="AY11810" s="230"/>
      <c r="AZ11810" s="230"/>
      <c r="BA11810" s="230"/>
      <c r="BB11810" s="230"/>
      <c r="BC11810" s="230"/>
      <c r="BD11810" s="230"/>
      <c r="BE11810" s="230"/>
      <c r="BF11810" s="230"/>
      <c r="BG11810" s="230"/>
      <c r="BH11810" s="230"/>
      <c r="BI11810" s="230"/>
      <c r="BJ11810" s="230"/>
      <c r="BK11810" s="230"/>
      <c r="BL11810" s="230"/>
      <c r="BM11810" s="230"/>
      <c r="BN11810" s="230"/>
      <c r="BO11810" s="230"/>
      <c r="BP11810" s="230"/>
      <c r="BQ11810" s="230"/>
      <c r="BR11810" s="230"/>
      <c r="BS11810" s="230"/>
      <c r="BT11810" s="230"/>
      <c r="BU11810" s="230"/>
      <c r="BV11810" s="230"/>
      <c r="BW11810" s="230"/>
      <c r="BX11810" s="230"/>
      <c r="BY11810" s="230"/>
      <c r="BZ11810" s="230"/>
      <c r="CA11810" s="230"/>
      <c r="CB11810" s="230"/>
      <c r="CC11810" s="230"/>
      <c r="CD11810" s="230"/>
      <c r="CE11810" s="230"/>
      <c r="CF11810" s="230"/>
      <c r="CG11810" s="230"/>
      <c r="CH11810" s="230"/>
      <c r="CI11810" s="230"/>
      <c r="CJ11810" s="230"/>
      <c r="CK11810" s="230"/>
      <c r="CL11810" s="230"/>
      <c r="CM11810" s="230"/>
      <c r="CN11810" s="230"/>
      <c r="CO11810" s="230"/>
      <c r="CP11810" s="230"/>
      <c r="CQ11810" s="230"/>
      <c r="CR11810" s="230"/>
      <c r="CS11810" s="230"/>
      <c r="CT11810" s="230"/>
      <c r="CU11810" s="230"/>
      <c r="CV11810" s="230"/>
      <c r="CW11810" s="230"/>
      <c r="CX11810" s="230"/>
      <c r="CY11810" s="230"/>
      <c r="CZ11810" s="230"/>
      <c r="DA11810" s="230"/>
      <c r="DB11810" s="230"/>
      <c r="DC11810" s="230"/>
      <c r="DD11810" s="230"/>
      <c r="DE11810" s="230"/>
      <c r="DF11810" s="230"/>
      <c r="DG11810" s="230"/>
      <c r="DH11810" s="230"/>
      <c r="DI11810" s="230"/>
      <c r="DJ11810" s="230"/>
      <c r="DK11810" s="230"/>
      <c r="DL11810" s="230"/>
      <c r="DM11810" s="230"/>
      <c r="DN11810" s="230"/>
      <c r="DO11810" s="230"/>
      <c r="DP11810" s="230"/>
      <c r="DQ11810" s="230"/>
      <c r="DR11810" s="230"/>
      <c r="DS11810" s="230"/>
    </row>
    <row r="11811" spans="1:123" ht="24" customHeight="1" x14ac:dyDescent="0.2">
      <c r="A11811" s="284"/>
      <c r="B11811" s="103"/>
      <c r="C11811" s="143" t="s">
        <v>604</v>
      </c>
      <c r="D11811" s="104"/>
      <c r="E11811" s="105"/>
      <c r="F11811" s="106"/>
      <c r="G11811" s="285"/>
    </row>
    <row r="11812" spans="1:123" s="229" customFormat="1" ht="24" customHeight="1" x14ac:dyDescent="0.2">
      <c r="A11812" s="224" t="str">
        <f t="shared" ref="A11812:A11825" si="3541">IFERROR(VLOOKUP(C11812,Tabla_Insumos,4,FALSE),"")</f>
        <v/>
      </c>
      <c r="B11812" s="222" t="str">
        <f>IFERROR(VLOOKUP(C11812,Tabla_Insumos,5,FALSE),"")</f>
        <v/>
      </c>
      <c r="C11812" s="223"/>
      <c r="D11812" s="224" t="str">
        <f t="shared" ref="D11812:D11825" si="3542">IFERROR(VLOOKUP(C11812,Tabla_Insumos,2,FALSE),"")</f>
        <v/>
      </c>
      <c r="E11812" s="225"/>
      <c r="F11812" s="226">
        <f t="shared" ref="F11812:F11825" si="3543">IFERROR(VLOOKUP(C11812,Tabla_Insumos,3,FALSE),0)</f>
        <v>0</v>
      </c>
      <c r="G11812" s="286">
        <f>ROUND(E11812*F11812,2)</f>
        <v>0</v>
      </c>
    </row>
    <row r="11813" spans="1:123" s="229" customFormat="1" ht="24" customHeight="1" x14ac:dyDescent="0.2">
      <c r="A11813" s="224" t="str">
        <f t="shared" si="3541"/>
        <v/>
      </c>
      <c r="B11813" s="222" t="str">
        <f t="shared" ref="B11813:B11825" si="3544">IFERROR(VLOOKUP(C11813,Tabla_Insumos,5,FALSE),"")</f>
        <v/>
      </c>
      <c r="C11813" s="223"/>
      <c r="D11813" s="224" t="str">
        <f t="shared" si="3542"/>
        <v/>
      </c>
      <c r="E11813" s="225"/>
      <c r="F11813" s="226">
        <f t="shared" si="3543"/>
        <v>0</v>
      </c>
      <c r="G11813" s="286">
        <f t="shared" ref="G11813:G11825" si="3545">ROUND(E11813*F11813,2)</f>
        <v>0</v>
      </c>
    </row>
    <row r="11814" spans="1:123" s="229" customFormat="1" ht="24" customHeight="1" x14ac:dyDescent="0.2">
      <c r="A11814" s="224" t="str">
        <f t="shared" si="3541"/>
        <v/>
      </c>
      <c r="B11814" s="222" t="str">
        <f t="shared" si="3544"/>
        <v/>
      </c>
      <c r="C11814" s="223"/>
      <c r="D11814" s="224" t="str">
        <f t="shared" si="3542"/>
        <v/>
      </c>
      <c r="E11814" s="225"/>
      <c r="F11814" s="226">
        <f t="shared" si="3543"/>
        <v>0</v>
      </c>
      <c r="G11814" s="286">
        <f t="shared" si="3545"/>
        <v>0</v>
      </c>
    </row>
    <row r="11815" spans="1:123" s="229" customFormat="1" ht="24" customHeight="1" x14ac:dyDescent="0.2">
      <c r="A11815" s="224" t="str">
        <f t="shared" si="3541"/>
        <v/>
      </c>
      <c r="B11815" s="222" t="str">
        <f t="shared" si="3544"/>
        <v/>
      </c>
      <c r="C11815" s="223"/>
      <c r="D11815" s="224" t="str">
        <f t="shared" si="3542"/>
        <v/>
      </c>
      <c r="E11815" s="225"/>
      <c r="F11815" s="226">
        <f t="shared" si="3543"/>
        <v>0</v>
      </c>
      <c r="G11815" s="286">
        <f t="shared" si="3545"/>
        <v>0</v>
      </c>
    </row>
    <row r="11816" spans="1:123" s="229" customFormat="1" ht="24" customHeight="1" x14ac:dyDescent="0.2">
      <c r="A11816" s="224" t="str">
        <f t="shared" si="3541"/>
        <v/>
      </c>
      <c r="B11816" s="222" t="str">
        <f t="shared" si="3544"/>
        <v/>
      </c>
      <c r="C11816" s="223"/>
      <c r="D11816" s="224" t="str">
        <f t="shared" si="3542"/>
        <v/>
      </c>
      <c r="E11816" s="225"/>
      <c r="F11816" s="226">
        <f t="shared" si="3543"/>
        <v>0</v>
      </c>
      <c r="G11816" s="286">
        <f t="shared" si="3545"/>
        <v>0</v>
      </c>
    </row>
    <row r="11817" spans="1:123" s="229" customFormat="1" ht="24" customHeight="1" x14ac:dyDescent="0.2">
      <c r="A11817" s="224" t="str">
        <f t="shared" si="3541"/>
        <v/>
      </c>
      <c r="B11817" s="222" t="str">
        <f t="shared" si="3544"/>
        <v/>
      </c>
      <c r="C11817" s="223"/>
      <c r="D11817" s="224" t="str">
        <f t="shared" si="3542"/>
        <v/>
      </c>
      <c r="E11817" s="225"/>
      <c r="F11817" s="226">
        <f t="shared" si="3543"/>
        <v>0</v>
      </c>
      <c r="G11817" s="286">
        <f t="shared" si="3545"/>
        <v>0</v>
      </c>
    </row>
    <row r="11818" spans="1:123" s="229" customFormat="1" ht="24" customHeight="1" x14ac:dyDescent="0.2">
      <c r="A11818" s="224" t="str">
        <f t="shared" si="3541"/>
        <v/>
      </c>
      <c r="B11818" s="222" t="str">
        <f t="shared" si="3544"/>
        <v/>
      </c>
      <c r="C11818" s="223"/>
      <c r="D11818" s="224" t="str">
        <f t="shared" si="3542"/>
        <v/>
      </c>
      <c r="E11818" s="225"/>
      <c r="F11818" s="226">
        <f t="shared" si="3543"/>
        <v>0</v>
      </c>
      <c r="G11818" s="286">
        <f t="shared" si="3545"/>
        <v>0</v>
      </c>
    </row>
    <row r="11819" spans="1:123" s="229" customFormat="1" ht="24" customHeight="1" x14ac:dyDescent="0.2">
      <c r="A11819" s="224" t="str">
        <f t="shared" si="3541"/>
        <v/>
      </c>
      <c r="B11819" s="222" t="str">
        <f t="shared" si="3544"/>
        <v/>
      </c>
      <c r="C11819" s="223"/>
      <c r="D11819" s="224" t="str">
        <f t="shared" si="3542"/>
        <v/>
      </c>
      <c r="E11819" s="225"/>
      <c r="F11819" s="226">
        <f t="shared" si="3543"/>
        <v>0</v>
      </c>
      <c r="G11819" s="286">
        <f t="shared" si="3545"/>
        <v>0</v>
      </c>
    </row>
    <row r="11820" spans="1:123" s="229" customFormat="1" ht="24" customHeight="1" x14ac:dyDescent="0.2">
      <c r="A11820" s="224" t="str">
        <f t="shared" si="3541"/>
        <v/>
      </c>
      <c r="B11820" s="222" t="str">
        <f t="shared" si="3544"/>
        <v/>
      </c>
      <c r="C11820" s="223"/>
      <c r="D11820" s="224" t="str">
        <f t="shared" si="3542"/>
        <v/>
      </c>
      <c r="E11820" s="225"/>
      <c r="F11820" s="226">
        <f t="shared" si="3543"/>
        <v>0</v>
      </c>
      <c r="G11820" s="286">
        <f t="shared" si="3545"/>
        <v>0</v>
      </c>
    </row>
    <row r="11821" spans="1:123" s="229" customFormat="1" ht="24" customHeight="1" x14ac:dyDescent="0.2">
      <c r="A11821" s="224" t="str">
        <f t="shared" si="3541"/>
        <v/>
      </c>
      <c r="B11821" s="222" t="str">
        <f t="shared" si="3544"/>
        <v/>
      </c>
      <c r="C11821" s="223"/>
      <c r="D11821" s="224" t="str">
        <f t="shared" si="3542"/>
        <v/>
      </c>
      <c r="E11821" s="225"/>
      <c r="F11821" s="226">
        <f t="shared" si="3543"/>
        <v>0</v>
      </c>
      <c r="G11821" s="286">
        <f t="shared" si="3545"/>
        <v>0</v>
      </c>
    </row>
    <row r="11822" spans="1:123" s="229" customFormat="1" ht="24" customHeight="1" x14ac:dyDescent="0.2">
      <c r="A11822" s="224" t="str">
        <f t="shared" si="3541"/>
        <v/>
      </c>
      <c r="B11822" s="222" t="str">
        <f t="shared" si="3544"/>
        <v/>
      </c>
      <c r="C11822" s="223"/>
      <c r="D11822" s="224" t="str">
        <f t="shared" si="3542"/>
        <v/>
      </c>
      <c r="E11822" s="225"/>
      <c r="F11822" s="226">
        <f t="shared" si="3543"/>
        <v>0</v>
      </c>
      <c r="G11822" s="286">
        <f t="shared" si="3545"/>
        <v>0</v>
      </c>
    </row>
    <row r="11823" spans="1:123" s="229" customFormat="1" ht="24" customHeight="1" x14ac:dyDescent="0.2">
      <c r="A11823" s="224" t="str">
        <f t="shared" si="3541"/>
        <v/>
      </c>
      <c r="B11823" s="222" t="str">
        <f t="shared" si="3544"/>
        <v/>
      </c>
      <c r="C11823" s="223"/>
      <c r="D11823" s="224" t="str">
        <f t="shared" si="3542"/>
        <v/>
      </c>
      <c r="E11823" s="225"/>
      <c r="F11823" s="226">
        <f t="shared" si="3543"/>
        <v>0</v>
      </c>
      <c r="G11823" s="286">
        <f t="shared" si="3545"/>
        <v>0</v>
      </c>
    </row>
    <row r="11824" spans="1:123" s="229" customFormat="1" ht="24" customHeight="1" x14ac:dyDescent="0.2">
      <c r="A11824" s="224" t="str">
        <f t="shared" si="3541"/>
        <v/>
      </c>
      <c r="B11824" s="222" t="str">
        <f t="shared" si="3544"/>
        <v/>
      </c>
      <c r="C11824" s="223"/>
      <c r="D11824" s="224" t="str">
        <f t="shared" si="3542"/>
        <v/>
      </c>
      <c r="E11824" s="225"/>
      <c r="F11824" s="226">
        <f t="shared" si="3543"/>
        <v>0</v>
      </c>
      <c r="G11824" s="286">
        <f t="shared" si="3545"/>
        <v>0</v>
      </c>
    </row>
    <row r="11825" spans="1:7" s="229" customFormat="1" ht="24" customHeight="1" x14ac:dyDescent="0.2">
      <c r="A11825" s="224" t="str">
        <f t="shared" si="3541"/>
        <v/>
      </c>
      <c r="B11825" s="222" t="str">
        <f t="shared" si="3544"/>
        <v/>
      </c>
      <c r="C11825" s="223"/>
      <c r="D11825" s="224" t="str">
        <f t="shared" si="3542"/>
        <v/>
      </c>
      <c r="E11825" s="225"/>
      <c r="F11825" s="227">
        <f t="shared" si="3543"/>
        <v>0</v>
      </c>
      <c r="G11825" s="286">
        <f t="shared" si="3545"/>
        <v>0</v>
      </c>
    </row>
    <row r="11826" spans="1:7" ht="24" customHeight="1" x14ac:dyDescent="0.2">
      <c r="A11826" s="287"/>
      <c r="D11826" s="97"/>
      <c r="E11826" s="98"/>
      <c r="F11826" s="273" t="s">
        <v>31</v>
      </c>
      <c r="G11826" s="288">
        <f>SUBTOTAL(9,G11812:G11825)</f>
        <v>0</v>
      </c>
    </row>
    <row r="11827" spans="1:7" ht="24" customHeight="1" x14ac:dyDescent="0.2">
      <c r="A11827" s="287"/>
      <c r="C11827" s="107" t="s">
        <v>605</v>
      </c>
      <c r="D11827" s="97"/>
      <c r="E11827" s="98"/>
      <c r="G11827" s="289"/>
    </row>
    <row r="11828" spans="1:7" s="229" customFormat="1" ht="24" customHeight="1" x14ac:dyDescent="0.2">
      <c r="A11828" s="224" t="str">
        <f t="shared" ref="A11828:A11835" si="3546">IFERROR(VLOOKUP(C11828,Tabla_Insumos,4,FALSE),"")</f>
        <v/>
      </c>
      <c r="B11828" s="222">
        <f t="shared" ref="B11828:B11835" si="3547">IFERROR(VLOOKUP(A11828,Tabla_Indices,5,FALSE),"")</f>
        <v>0</v>
      </c>
      <c r="C11828" s="223"/>
      <c r="D11828" s="224" t="str">
        <f t="shared" ref="D11828:D11835" si="3548">IFERROR(VLOOKUP(C11828,Tabla_Insumos,2,FALSE),"")</f>
        <v/>
      </c>
      <c r="E11828" s="225"/>
      <c r="F11828" s="228">
        <f t="shared" ref="F11828:F11835" si="3549">IFERROR(VLOOKUP(C11828,Tabla_Insumos,3,FALSE),0)</f>
        <v>0</v>
      </c>
      <c r="G11828" s="286">
        <f>ROUND(E11828*F11828,2)</f>
        <v>0</v>
      </c>
    </row>
    <row r="11829" spans="1:7" s="229" customFormat="1" ht="24" customHeight="1" x14ac:dyDescent="0.2">
      <c r="A11829" s="224" t="str">
        <f t="shared" si="3546"/>
        <v/>
      </c>
      <c r="B11829" s="222">
        <f t="shared" si="3547"/>
        <v>0</v>
      </c>
      <c r="C11829" s="223"/>
      <c r="D11829" s="224" t="str">
        <f t="shared" si="3548"/>
        <v/>
      </c>
      <c r="E11829" s="225"/>
      <c r="F11829" s="228">
        <f t="shared" si="3549"/>
        <v>0</v>
      </c>
      <c r="G11829" s="286">
        <f>ROUND(E11829*F11829,2)</f>
        <v>0</v>
      </c>
    </row>
    <row r="11830" spans="1:7" s="229" customFormat="1" ht="24" customHeight="1" x14ac:dyDescent="0.2">
      <c r="A11830" s="224" t="str">
        <f t="shared" si="3546"/>
        <v/>
      </c>
      <c r="B11830" s="222">
        <f t="shared" si="3547"/>
        <v>0</v>
      </c>
      <c r="C11830" s="223"/>
      <c r="D11830" s="224" t="str">
        <f t="shared" si="3548"/>
        <v/>
      </c>
      <c r="E11830" s="225"/>
      <c r="F11830" s="228">
        <f t="shared" si="3549"/>
        <v>0</v>
      </c>
      <c r="G11830" s="286">
        <f t="shared" ref="G11830:G11835" si="3550">ROUND(E11830*F11830,2)</f>
        <v>0</v>
      </c>
    </row>
    <row r="11831" spans="1:7" s="229" customFormat="1" ht="24" customHeight="1" x14ac:dyDescent="0.2">
      <c r="A11831" s="224" t="str">
        <f t="shared" si="3546"/>
        <v/>
      </c>
      <c r="B11831" s="222">
        <f t="shared" si="3547"/>
        <v>0</v>
      </c>
      <c r="C11831" s="223"/>
      <c r="D11831" s="224" t="str">
        <f t="shared" si="3548"/>
        <v/>
      </c>
      <c r="E11831" s="225"/>
      <c r="F11831" s="228">
        <f t="shared" si="3549"/>
        <v>0</v>
      </c>
      <c r="G11831" s="286">
        <f t="shared" si="3550"/>
        <v>0</v>
      </c>
    </row>
    <row r="11832" spans="1:7" s="229" customFormat="1" ht="24" customHeight="1" x14ac:dyDescent="0.2">
      <c r="A11832" s="224" t="str">
        <f t="shared" si="3546"/>
        <v/>
      </c>
      <c r="B11832" s="222">
        <f t="shared" si="3547"/>
        <v>0</v>
      </c>
      <c r="C11832" s="223"/>
      <c r="D11832" s="224" t="str">
        <f t="shared" si="3548"/>
        <v/>
      </c>
      <c r="E11832" s="225"/>
      <c r="F11832" s="226">
        <f t="shared" si="3549"/>
        <v>0</v>
      </c>
      <c r="G11832" s="286">
        <f t="shared" si="3550"/>
        <v>0</v>
      </c>
    </row>
    <row r="11833" spans="1:7" s="229" customFormat="1" ht="24" customHeight="1" x14ac:dyDescent="0.2">
      <c r="A11833" s="224" t="str">
        <f t="shared" si="3546"/>
        <v/>
      </c>
      <c r="B11833" s="222">
        <f t="shared" si="3547"/>
        <v>0</v>
      </c>
      <c r="C11833" s="223"/>
      <c r="D11833" s="224" t="str">
        <f t="shared" si="3548"/>
        <v/>
      </c>
      <c r="E11833" s="225"/>
      <c r="F11833" s="226">
        <f t="shared" si="3549"/>
        <v>0</v>
      </c>
      <c r="G11833" s="286">
        <f t="shared" si="3550"/>
        <v>0</v>
      </c>
    </row>
    <row r="11834" spans="1:7" s="229" customFormat="1" ht="24" customHeight="1" x14ac:dyDescent="0.2">
      <c r="A11834" s="224" t="str">
        <f t="shared" si="3546"/>
        <v/>
      </c>
      <c r="B11834" s="222">
        <f t="shared" si="3547"/>
        <v>0</v>
      </c>
      <c r="C11834" s="223"/>
      <c r="D11834" s="224" t="str">
        <f t="shared" si="3548"/>
        <v/>
      </c>
      <c r="E11834" s="225"/>
      <c r="F11834" s="226">
        <f t="shared" si="3549"/>
        <v>0</v>
      </c>
      <c r="G11834" s="286">
        <f t="shared" si="3550"/>
        <v>0</v>
      </c>
    </row>
    <row r="11835" spans="1:7" s="229" customFormat="1" ht="24" customHeight="1" x14ac:dyDescent="0.2">
      <c r="A11835" s="224" t="str">
        <f t="shared" si="3546"/>
        <v/>
      </c>
      <c r="B11835" s="222">
        <f t="shared" si="3547"/>
        <v>0</v>
      </c>
      <c r="C11835" s="223"/>
      <c r="D11835" s="224" t="str">
        <f t="shared" si="3548"/>
        <v/>
      </c>
      <c r="E11835" s="225"/>
      <c r="F11835" s="226">
        <f t="shared" si="3549"/>
        <v>0</v>
      </c>
      <c r="G11835" s="286">
        <f t="shared" si="3550"/>
        <v>0</v>
      </c>
    </row>
    <row r="11836" spans="1:7" ht="24" customHeight="1" x14ac:dyDescent="0.2">
      <c r="A11836" s="287"/>
      <c r="D11836" s="97"/>
      <c r="E11836" s="98"/>
      <c r="F11836" s="273" t="s">
        <v>32</v>
      </c>
      <c r="G11836" s="288">
        <f>SUBTOTAL(9,G11828:G11835)</f>
        <v>0</v>
      </c>
    </row>
    <row r="11837" spans="1:7" ht="24" customHeight="1" x14ac:dyDescent="0.2">
      <c r="A11837" s="287"/>
      <c r="C11837" s="107" t="s">
        <v>606</v>
      </c>
      <c r="D11837" s="97"/>
      <c r="E11837" s="98"/>
      <c r="G11837" s="289"/>
    </row>
    <row r="11838" spans="1:7" s="229" customFormat="1" ht="24" customHeight="1" x14ac:dyDescent="0.2">
      <c r="A11838" s="224" t="str">
        <f t="shared" ref="A11838:A11846" si="3551">IFERROR(VLOOKUP(C11838,Tabla_Insumos,4,FALSE),"")</f>
        <v/>
      </c>
      <c r="B11838" s="222" t="str">
        <f t="shared" ref="B11838:B11846" si="3552">IFERROR(VLOOKUP(C11838,Tabla_Insumos,5,FALSE),"")</f>
        <v/>
      </c>
      <c r="C11838" s="223"/>
      <c r="D11838" s="224" t="str">
        <f t="shared" ref="D11838:D11846" si="3553">IFERROR(VLOOKUP(C11838,Tabla_Insumos,2,FALSE),"")</f>
        <v/>
      </c>
      <c r="E11838" s="225"/>
      <c r="F11838" s="226">
        <f t="shared" ref="F11838:F11846" si="3554">IFERROR(VLOOKUP(C11838,Tabla_Insumos,3,FALSE),0)</f>
        <v>0</v>
      </c>
      <c r="G11838" s="286">
        <f t="shared" ref="G11838:G11846" si="3555">ROUND(E11838*F11838,2)</f>
        <v>0</v>
      </c>
    </row>
    <row r="11839" spans="1:7" s="229" customFormat="1" ht="24" customHeight="1" x14ac:dyDescent="0.2">
      <c r="A11839" s="224" t="str">
        <f t="shared" si="3551"/>
        <v/>
      </c>
      <c r="B11839" s="222" t="str">
        <f t="shared" si="3552"/>
        <v/>
      </c>
      <c r="C11839" s="223"/>
      <c r="D11839" s="224" t="str">
        <f t="shared" si="3553"/>
        <v/>
      </c>
      <c r="E11839" s="225"/>
      <c r="F11839" s="226">
        <f t="shared" si="3554"/>
        <v>0</v>
      </c>
      <c r="G11839" s="286">
        <f t="shared" si="3555"/>
        <v>0</v>
      </c>
    </row>
    <row r="11840" spans="1:7" s="229" customFormat="1" ht="24" customHeight="1" x14ac:dyDescent="0.2">
      <c r="A11840" s="224" t="str">
        <f t="shared" si="3551"/>
        <v/>
      </c>
      <c r="B11840" s="222" t="str">
        <f t="shared" si="3552"/>
        <v/>
      </c>
      <c r="C11840" s="223"/>
      <c r="D11840" s="224" t="str">
        <f t="shared" si="3553"/>
        <v/>
      </c>
      <c r="E11840" s="225"/>
      <c r="F11840" s="226">
        <f t="shared" si="3554"/>
        <v>0</v>
      </c>
      <c r="G11840" s="286">
        <f t="shared" si="3555"/>
        <v>0</v>
      </c>
    </row>
    <row r="11841" spans="1:7" s="229" customFormat="1" ht="24" customHeight="1" x14ac:dyDescent="0.2">
      <c r="A11841" s="224" t="str">
        <f t="shared" si="3551"/>
        <v/>
      </c>
      <c r="B11841" s="222" t="str">
        <f t="shared" si="3552"/>
        <v/>
      </c>
      <c r="C11841" s="223"/>
      <c r="D11841" s="224" t="str">
        <f t="shared" si="3553"/>
        <v/>
      </c>
      <c r="E11841" s="225"/>
      <c r="F11841" s="226">
        <f t="shared" si="3554"/>
        <v>0</v>
      </c>
      <c r="G11841" s="286">
        <f t="shared" si="3555"/>
        <v>0</v>
      </c>
    </row>
    <row r="11842" spans="1:7" s="229" customFormat="1" ht="24" customHeight="1" x14ac:dyDescent="0.2">
      <c r="A11842" s="224" t="str">
        <f t="shared" si="3551"/>
        <v/>
      </c>
      <c r="B11842" s="222" t="str">
        <f t="shared" si="3552"/>
        <v/>
      </c>
      <c r="C11842" s="223"/>
      <c r="D11842" s="224" t="str">
        <f t="shared" si="3553"/>
        <v/>
      </c>
      <c r="E11842" s="225"/>
      <c r="F11842" s="226">
        <f t="shared" si="3554"/>
        <v>0</v>
      </c>
      <c r="G11842" s="286">
        <f t="shared" si="3555"/>
        <v>0</v>
      </c>
    </row>
    <row r="11843" spans="1:7" s="229" customFormat="1" ht="24" customHeight="1" x14ac:dyDescent="0.2">
      <c r="A11843" s="224" t="str">
        <f t="shared" si="3551"/>
        <v/>
      </c>
      <c r="B11843" s="222" t="str">
        <f t="shared" si="3552"/>
        <v/>
      </c>
      <c r="C11843" s="223"/>
      <c r="D11843" s="224" t="str">
        <f t="shared" si="3553"/>
        <v/>
      </c>
      <c r="E11843" s="225"/>
      <c r="F11843" s="226">
        <f t="shared" si="3554"/>
        <v>0</v>
      </c>
      <c r="G11843" s="286">
        <f t="shared" si="3555"/>
        <v>0</v>
      </c>
    </row>
    <row r="11844" spans="1:7" s="229" customFormat="1" ht="24" customHeight="1" x14ac:dyDescent="0.2">
      <c r="A11844" s="224" t="str">
        <f t="shared" si="3551"/>
        <v/>
      </c>
      <c r="B11844" s="222" t="str">
        <f t="shared" si="3552"/>
        <v/>
      </c>
      <c r="C11844" s="223"/>
      <c r="D11844" s="224" t="str">
        <f t="shared" si="3553"/>
        <v/>
      </c>
      <c r="E11844" s="225"/>
      <c r="F11844" s="226">
        <f t="shared" si="3554"/>
        <v>0</v>
      </c>
      <c r="G11844" s="286">
        <f t="shared" si="3555"/>
        <v>0</v>
      </c>
    </row>
    <row r="11845" spans="1:7" s="229" customFormat="1" ht="24" customHeight="1" x14ac:dyDescent="0.2">
      <c r="A11845" s="224" t="str">
        <f t="shared" si="3551"/>
        <v/>
      </c>
      <c r="B11845" s="222" t="str">
        <f t="shared" si="3552"/>
        <v/>
      </c>
      <c r="C11845" s="223"/>
      <c r="D11845" s="224" t="str">
        <f t="shared" si="3553"/>
        <v/>
      </c>
      <c r="E11845" s="225"/>
      <c r="F11845" s="226">
        <f t="shared" si="3554"/>
        <v>0</v>
      </c>
      <c r="G11845" s="286">
        <f t="shared" si="3555"/>
        <v>0</v>
      </c>
    </row>
    <row r="11846" spans="1:7" s="229" customFormat="1" ht="24" customHeight="1" x14ac:dyDescent="0.2">
      <c r="A11846" s="224" t="str">
        <f t="shared" si="3551"/>
        <v/>
      </c>
      <c r="B11846" s="222" t="str">
        <f t="shared" si="3552"/>
        <v/>
      </c>
      <c r="C11846" s="223"/>
      <c r="D11846" s="224" t="str">
        <f t="shared" si="3553"/>
        <v/>
      </c>
      <c r="E11846" s="225"/>
      <c r="F11846" s="226">
        <f t="shared" si="3554"/>
        <v>0</v>
      </c>
      <c r="G11846" s="286">
        <f t="shared" si="3555"/>
        <v>0</v>
      </c>
    </row>
    <row r="11847" spans="1:7" ht="24" customHeight="1" x14ac:dyDescent="0.2">
      <c r="A11847" s="290"/>
      <c r="B11847" s="97"/>
      <c r="D11847" s="97"/>
      <c r="E11847" s="98"/>
      <c r="F11847" s="273" t="s">
        <v>33</v>
      </c>
      <c r="G11847" s="288">
        <f>SUBTOTAL(9,G11838:G11846)</f>
        <v>0</v>
      </c>
    </row>
    <row r="11848" spans="1:7" ht="24" customHeight="1" x14ac:dyDescent="0.2">
      <c r="A11848" s="291"/>
      <c r="B11848" s="97"/>
      <c r="D11848" s="97"/>
      <c r="E11848" s="98"/>
      <c r="G11848" s="289"/>
    </row>
    <row r="11849" spans="1:7" ht="24" customHeight="1" x14ac:dyDescent="0.2">
      <c r="A11849" s="292" t="str">
        <f>B11807</f>
        <v/>
      </c>
      <c r="B11849" s="293" t="str">
        <f>C11807</f>
        <v/>
      </c>
      <c r="C11849" s="104"/>
      <c r="D11849" s="104" t="s">
        <v>34</v>
      </c>
      <c r="E11849" s="105"/>
      <c r="F11849" s="295" t="s">
        <v>35</v>
      </c>
      <c r="G11849" s="294">
        <f>SUBTOTAL(9,G11812:G11848)</f>
        <v>0</v>
      </c>
    </row>
    <row r="11851" spans="1:7" ht="24" customHeight="1" x14ac:dyDescent="0.2">
      <c r="A11851" s="274" t="s">
        <v>37</v>
      </c>
      <c r="B11851" s="275"/>
      <c r="C11851" s="275"/>
      <c r="D11851" s="275"/>
      <c r="E11851" s="275"/>
      <c r="F11851" s="275"/>
      <c r="G11851" s="276"/>
    </row>
    <row r="11852" spans="1:7" ht="24" customHeight="1" x14ac:dyDescent="0.2">
      <c r="A11852" s="277" t="s">
        <v>602</v>
      </c>
      <c r="B11852" s="93" t="str">
        <f>Comitente</f>
        <v>DIRECCION PROVINCIAL DE ESPACIOS VERDES</v>
      </c>
      <c r="C11852" s="89"/>
      <c r="D11852" s="94"/>
      <c r="E11852" s="94"/>
      <c r="F11852" s="95"/>
      <c r="G11852" s="278"/>
    </row>
    <row r="11853" spans="1:7" ht="24" customHeight="1" x14ac:dyDescent="0.2">
      <c r="A11853" s="277" t="s">
        <v>603</v>
      </c>
      <c r="B11853" s="93">
        <f>Contratista</f>
        <v>0</v>
      </c>
      <c r="C11853" s="90"/>
      <c r="D11853" s="90"/>
      <c r="E11853" s="90"/>
      <c r="F11853" s="96"/>
      <c r="G11853" s="279"/>
    </row>
    <row r="11854" spans="1:7" ht="24" customHeight="1" x14ac:dyDescent="0.2">
      <c r="A11854" s="277" t="s">
        <v>24</v>
      </c>
      <c r="B11854" s="93" t="str">
        <f>Obra</f>
        <v>MANTENIMIENTO DEL ÁREA VERDE Y SISITEMA DE RIEGO DEL 
PARQUE BELGRANO E INFINITO POR DESCUBRIR - RENGLON 3</v>
      </c>
      <c r="C11854" s="90"/>
      <c r="D11854" s="90"/>
      <c r="E11854" s="90"/>
      <c r="F11854" s="96" t="s">
        <v>38</v>
      </c>
      <c r="G11854" s="280">
        <f>Fecha_Base</f>
        <v>44908</v>
      </c>
    </row>
    <row r="11855" spans="1:7" ht="24" customHeight="1" x14ac:dyDescent="0.2">
      <c r="A11855" s="281" t="s">
        <v>601</v>
      </c>
      <c r="B11855" s="91" t="str">
        <f>Ubicación</f>
        <v>CAPITAL</v>
      </c>
      <c r="C11855" s="91"/>
      <c r="D11855" s="97"/>
      <c r="E11855" s="98"/>
      <c r="G11855" s="282"/>
    </row>
    <row r="11856" spans="1:7" ht="24" customHeight="1" x14ac:dyDescent="0.2">
      <c r="A11856" s="281" t="s">
        <v>39</v>
      </c>
      <c r="B11856" s="100" t="str">
        <f>IFERROR(VALUE(LEFT(B11857,FIND(".",B11857)-1)),"")</f>
        <v/>
      </c>
      <c r="C11856" s="92" t="str">
        <f>IFERROR(VLOOKUP(B11856,Tabla_CyP,2,FALSE),"")</f>
        <v/>
      </c>
      <c r="E11856" s="98"/>
      <c r="G11856" s="282"/>
    </row>
    <row r="11857" spans="1:123" ht="24" customHeight="1" x14ac:dyDescent="0.2">
      <c r="A11857" s="281" t="s">
        <v>25</v>
      </c>
      <c r="B11857" s="101" t="str">
        <f>IFERROR(VLOOKUP(COUNTIF($A$1:A11857,"ANALISIS DE PRECIOS"),Tabla_NumeroItem,2,FALSE),"")</f>
        <v/>
      </c>
      <c r="C11857" s="92" t="str">
        <f>IFERROR(VLOOKUP(B11857,Tabla_CyP,2,FALSE),"")</f>
        <v/>
      </c>
      <c r="D11857" s="97"/>
      <c r="E11857" s="98"/>
      <c r="F11857" s="96" t="s">
        <v>26</v>
      </c>
      <c r="G11857" s="283" t="str">
        <f>IFERROR(VLOOKUP(B11857,Tabla_CyP,4,FALSE),"")</f>
        <v/>
      </c>
    </row>
    <row r="11858" spans="1:123" ht="24" customHeight="1" x14ac:dyDescent="0.2">
      <c r="A11858" s="281"/>
      <c r="B11858" s="91"/>
      <c r="D11858" s="97"/>
      <c r="E11858" s="98"/>
      <c r="G11858" s="282"/>
    </row>
    <row r="11859" spans="1:123" ht="24" customHeight="1" x14ac:dyDescent="0.2">
      <c r="A11859" s="331" t="s">
        <v>507</v>
      </c>
      <c r="B11859" s="332"/>
      <c r="C11859" s="333" t="s">
        <v>0</v>
      </c>
      <c r="D11859" s="333" t="s">
        <v>27</v>
      </c>
      <c r="E11859" s="335" t="s">
        <v>28</v>
      </c>
      <c r="F11859" s="337" t="s">
        <v>29</v>
      </c>
      <c r="G11859" s="337" t="s">
        <v>30</v>
      </c>
    </row>
    <row r="11860" spans="1:123" s="97" customFormat="1" ht="24" customHeight="1" x14ac:dyDescent="0.2">
      <c r="A11860" s="102" t="s">
        <v>508</v>
      </c>
      <c r="B11860" s="102" t="s">
        <v>509</v>
      </c>
      <c r="C11860" s="334"/>
      <c r="D11860" s="334"/>
      <c r="E11860" s="336"/>
      <c r="F11860" s="338"/>
      <c r="G11860" s="338"/>
      <c r="H11860" s="230"/>
      <c r="I11860" s="230"/>
      <c r="J11860" s="230"/>
      <c r="K11860" s="230"/>
      <c r="L11860" s="230"/>
      <c r="M11860" s="230"/>
      <c r="N11860" s="230"/>
      <c r="O11860" s="230"/>
      <c r="P11860" s="230"/>
      <c r="Q11860" s="230"/>
      <c r="R11860" s="230"/>
      <c r="S11860" s="230"/>
      <c r="T11860" s="230"/>
      <c r="U11860" s="230"/>
      <c r="V11860" s="230"/>
      <c r="W11860" s="230"/>
      <c r="X11860" s="230"/>
      <c r="Y11860" s="230"/>
      <c r="Z11860" s="230"/>
      <c r="AA11860" s="230"/>
      <c r="AB11860" s="230"/>
      <c r="AC11860" s="230"/>
      <c r="AD11860" s="230"/>
      <c r="AE11860" s="230"/>
      <c r="AF11860" s="230"/>
      <c r="AG11860" s="230"/>
      <c r="AH11860" s="230"/>
      <c r="AI11860" s="230"/>
      <c r="AJ11860" s="230"/>
      <c r="AK11860" s="230"/>
      <c r="AL11860" s="230"/>
      <c r="AM11860" s="230"/>
      <c r="AN11860" s="230"/>
      <c r="AO11860" s="230"/>
      <c r="AP11860" s="230"/>
      <c r="AQ11860" s="230"/>
      <c r="AR11860" s="230"/>
      <c r="AS11860" s="230"/>
      <c r="AT11860" s="230"/>
      <c r="AU11860" s="230"/>
      <c r="AV11860" s="230"/>
      <c r="AW11860" s="230"/>
      <c r="AX11860" s="230"/>
      <c r="AY11860" s="230"/>
      <c r="AZ11860" s="230"/>
      <c r="BA11860" s="230"/>
      <c r="BB11860" s="230"/>
      <c r="BC11860" s="230"/>
      <c r="BD11860" s="230"/>
      <c r="BE11860" s="230"/>
      <c r="BF11860" s="230"/>
      <c r="BG11860" s="230"/>
      <c r="BH11860" s="230"/>
      <c r="BI11860" s="230"/>
      <c r="BJ11860" s="230"/>
      <c r="BK11860" s="230"/>
      <c r="BL11860" s="230"/>
      <c r="BM11860" s="230"/>
      <c r="BN11860" s="230"/>
      <c r="BO11860" s="230"/>
      <c r="BP11860" s="230"/>
      <c r="BQ11860" s="230"/>
      <c r="BR11860" s="230"/>
      <c r="BS11860" s="230"/>
      <c r="BT11860" s="230"/>
      <c r="BU11860" s="230"/>
      <c r="BV11860" s="230"/>
      <c r="BW11860" s="230"/>
      <c r="BX11860" s="230"/>
      <c r="BY11860" s="230"/>
      <c r="BZ11860" s="230"/>
      <c r="CA11860" s="230"/>
      <c r="CB11860" s="230"/>
      <c r="CC11860" s="230"/>
      <c r="CD11860" s="230"/>
      <c r="CE11860" s="230"/>
      <c r="CF11860" s="230"/>
      <c r="CG11860" s="230"/>
      <c r="CH11860" s="230"/>
      <c r="CI11860" s="230"/>
      <c r="CJ11860" s="230"/>
      <c r="CK11860" s="230"/>
      <c r="CL11860" s="230"/>
      <c r="CM11860" s="230"/>
      <c r="CN11860" s="230"/>
      <c r="CO11860" s="230"/>
      <c r="CP11860" s="230"/>
      <c r="CQ11860" s="230"/>
      <c r="CR11860" s="230"/>
      <c r="CS11860" s="230"/>
      <c r="CT11860" s="230"/>
      <c r="CU11860" s="230"/>
      <c r="CV11860" s="230"/>
      <c r="CW11860" s="230"/>
      <c r="CX11860" s="230"/>
      <c r="CY11860" s="230"/>
      <c r="CZ11860" s="230"/>
      <c r="DA11860" s="230"/>
      <c r="DB11860" s="230"/>
      <c r="DC11860" s="230"/>
      <c r="DD11860" s="230"/>
      <c r="DE11860" s="230"/>
      <c r="DF11860" s="230"/>
      <c r="DG11860" s="230"/>
      <c r="DH11860" s="230"/>
      <c r="DI11860" s="230"/>
      <c r="DJ11860" s="230"/>
      <c r="DK11860" s="230"/>
      <c r="DL11860" s="230"/>
      <c r="DM11860" s="230"/>
      <c r="DN11860" s="230"/>
      <c r="DO11860" s="230"/>
      <c r="DP11860" s="230"/>
      <c r="DQ11860" s="230"/>
      <c r="DR11860" s="230"/>
      <c r="DS11860" s="230"/>
    </row>
    <row r="11861" spans="1:123" ht="24" customHeight="1" x14ac:dyDescent="0.2">
      <c r="A11861" s="284"/>
      <c r="B11861" s="103"/>
      <c r="C11861" s="143" t="s">
        <v>604</v>
      </c>
      <c r="D11861" s="104"/>
      <c r="E11861" s="105"/>
      <c r="F11861" s="106"/>
      <c r="G11861" s="285"/>
    </row>
    <row r="11862" spans="1:123" s="229" customFormat="1" ht="24" customHeight="1" x14ac:dyDescent="0.2">
      <c r="A11862" s="224" t="str">
        <f t="shared" ref="A11862:A11875" si="3556">IFERROR(VLOOKUP(C11862,Tabla_Insumos,4,FALSE),"")</f>
        <v/>
      </c>
      <c r="B11862" s="222" t="str">
        <f>IFERROR(VLOOKUP(C11862,Tabla_Insumos,5,FALSE),"")</f>
        <v/>
      </c>
      <c r="C11862" s="223"/>
      <c r="D11862" s="224" t="str">
        <f t="shared" ref="D11862:D11875" si="3557">IFERROR(VLOOKUP(C11862,Tabla_Insumos,2,FALSE),"")</f>
        <v/>
      </c>
      <c r="E11862" s="225"/>
      <c r="F11862" s="226">
        <f t="shared" ref="F11862:F11875" si="3558">IFERROR(VLOOKUP(C11862,Tabla_Insumos,3,FALSE),0)</f>
        <v>0</v>
      </c>
      <c r="G11862" s="286">
        <f>ROUND(E11862*F11862,2)</f>
        <v>0</v>
      </c>
    </row>
    <row r="11863" spans="1:123" s="229" customFormat="1" ht="24" customHeight="1" x14ac:dyDescent="0.2">
      <c r="A11863" s="224" t="str">
        <f t="shared" si="3556"/>
        <v/>
      </c>
      <c r="B11863" s="222" t="str">
        <f t="shared" ref="B11863:B11875" si="3559">IFERROR(VLOOKUP(C11863,Tabla_Insumos,5,FALSE),"")</f>
        <v/>
      </c>
      <c r="C11863" s="223"/>
      <c r="D11863" s="224" t="str">
        <f t="shared" si="3557"/>
        <v/>
      </c>
      <c r="E11863" s="225"/>
      <c r="F11863" s="226">
        <f t="shared" si="3558"/>
        <v>0</v>
      </c>
      <c r="G11863" s="286">
        <f t="shared" ref="G11863:G11875" si="3560">ROUND(E11863*F11863,2)</f>
        <v>0</v>
      </c>
    </row>
    <row r="11864" spans="1:123" s="229" customFormat="1" ht="24" customHeight="1" x14ac:dyDescent="0.2">
      <c r="A11864" s="224" t="str">
        <f t="shared" si="3556"/>
        <v/>
      </c>
      <c r="B11864" s="222" t="str">
        <f t="shared" si="3559"/>
        <v/>
      </c>
      <c r="C11864" s="223"/>
      <c r="D11864" s="224" t="str">
        <f t="shared" si="3557"/>
        <v/>
      </c>
      <c r="E11864" s="225"/>
      <c r="F11864" s="226">
        <f t="shared" si="3558"/>
        <v>0</v>
      </c>
      <c r="G11864" s="286">
        <f t="shared" si="3560"/>
        <v>0</v>
      </c>
    </row>
    <row r="11865" spans="1:123" s="229" customFormat="1" ht="24" customHeight="1" x14ac:dyDescent="0.2">
      <c r="A11865" s="224" t="str">
        <f t="shared" si="3556"/>
        <v/>
      </c>
      <c r="B11865" s="222" t="str">
        <f t="shared" si="3559"/>
        <v/>
      </c>
      <c r="C11865" s="223"/>
      <c r="D11865" s="224" t="str">
        <f t="shared" si="3557"/>
        <v/>
      </c>
      <c r="E11865" s="225"/>
      <c r="F11865" s="226">
        <f t="shared" si="3558"/>
        <v>0</v>
      </c>
      <c r="G11865" s="286">
        <f t="shared" si="3560"/>
        <v>0</v>
      </c>
    </row>
    <row r="11866" spans="1:123" s="229" customFormat="1" ht="24" customHeight="1" x14ac:dyDescent="0.2">
      <c r="A11866" s="224" t="str">
        <f t="shared" si="3556"/>
        <v/>
      </c>
      <c r="B11866" s="222" t="str">
        <f t="shared" si="3559"/>
        <v/>
      </c>
      <c r="C11866" s="223"/>
      <c r="D11866" s="224" t="str">
        <f t="shared" si="3557"/>
        <v/>
      </c>
      <c r="E11866" s="225"/>
      <c r="F11866" s="226">
        <f t="shared" si="3558"/>
        <v>0</v>
      </c>
      <c r="G11866" s="286">
        <f t="shared" si="3560"/>
        <v>0</v>
      </c>
    </row>
    <row r="11867" spans="1:123" s="229" customFormat="1" ht="24" customHeight="1" x14ac:dyDescent="0.2">
      <c r="A11867" s="224" t="str">
        <f t="shared" si="3556"/>
        <v/>
      </c>
      <c r="B11867" s="222" t="str">
        <f t="shared" si="3559"/>
        <v/>
      </c>
      <c r="C11867" s="223"/>
      <c r="D11867" s="224" t="str">
        <f t="shared" si="3557"/>
        <v/>
      </c>
      <c r="E11867" s="225"/>
      <c r="F11867" s="226">
        <f t="shared" si="3558"/>
        <v>0</v>
      </c>
      <c r="G11867" s="286">
        <f t="shared" si="3560"/>
        <v>0</v>
      </c>
    </row>
    <row r="11868" spans="1:123" s="229" customFormat="1" ht="24" customHeight="1" x14ac:dyDescent="0.2">
      <c r="A11868" s="224" t="str">
        <f t="shared" si="3556"/>
        <v/>
      </c>
      <c r="B11868" s="222" t="str">
        <f t="shared" si="3559"/>
        <v/>
      </c>
      <c r="C11868" s="223"/>
      <c r="D11868" s="224" t="str">
        <f t="shared" si="3557"/>
        <v/>
      </c>
      <c r="E11868" s="225"/>
      <c r="F11868" s="226">
        <f t="shared" si="3558"/>
        <v>0</v>
      </c>
      <c r="G11868" s="286">
        <f t="shared" si="3560"/>
        <v>0</v>
      </c>
    </row>
    <row r="11869" spans="1:123" s="229" customFormat="1" ht="24" customHeight="1" x14ac:dyDescent="0.2">
      <c r="A11869" s="224" t="str">
        <f t="shared" si="3556"/>
        <v/>
      </c>
      <c r="B11869" s="222" t="str">
        <f t="shared" si="3559"/>
        <v/>
      </c>
      <c r="C11869" s="223"/>
      <c r="D11869" s="224" t="str">
        <f t="shared" si="3557"/>
        <v/>
      </c>
      <c r="E11869" s="225"/>
      <c r="F11869" s="226">
        <f t="shared" si="3558"/>
        <v>0</v>
      </c>
      <c r="G11869" s="286">
        <f t="shared" si="3560"/>
        <v>0</v>
      </c>
    </row>
    <row r="11870" spans="1:123" s="229" customFormat="1" ht="24" customHeight="1" x14ac:dyDescent="0.2">
      <c r="A11870" s="224" t="str">
        <f t="shared" si="3556"/>
        <v/>
      </c>
      <c r="B11870" s="222" t="str">
        <f t="shared" si="3559"/>
        <v/>
      </c>
      <c r="C11870" s="223"/>
      <c r="D11870" s="224" t="str">
        <f t="shared" si="3557"/>
        <v/>
      </c>
      <c r="E11870" s="225"/>
      <c r="F11870" s="226">
        <f t="shared" si="3558"/>
        <v>0</v>
      </c>
      <c r="G11870" s="286">
        <f t="shared" si="3560"/>
        <v>0</v>
      </c>
    </row>
    <row r="11871" spans="1:123" s="229" customFormat="1" ht="24" customHeight="1" x14ac:dyDescent="0.2">
      <c r="A11871" s="224" t="str">
        <f t="shared" si="3556"/>
        <v/>
      </c>
      <c r="B11871" s="222" t="str">
        <f t="shared" si="3559"/>
        <v/>
      </c>
      <c r="C11871" s="223"/>
      <c r="D11871" s="224" t="str">
        <f t="shared" si="3557"/>
        <v/>
      </c>
      <c r="E11871" s="225"/>
      <c r="F11871" s="226">
        <f t="shared" si="3558"/>
        <v>0</v>
      </c>
      <c r="G11871" s="286">
        <f t="shared" si="3560"/>
        <v>0</v>
      </c>
    </row>
    <row r="11872" spans="1:123" s="229" customFormat="1" ht="24" customHeight="1" x14ac:dyDescent="0.2">
      <c r="A11872" s="224" t="str">
        <f t="shared" si="3556"/>
        <v/>
      </c>
      <c r="B11872" s="222" t="str">
        <f t="shared" si="3559"/>
        <v/>
      </c>
      <c r="C11872" s="223"/>
      <c r="D11872" s="224" t="str">
        <f t="shared" si="3557"/>
        <v/>
      </c>
      <c r="E11872" s="225"/>
      <c r="F11872" s="226">
        <f t="shared" si="3558"/>
        <v>0</v>
      </c>
      <c r="G11872" s="286">
        <f t="shared" si="3560"/>
        <v>0</v>
      </c>
    </row>
    <row r="11873" spans="1:7" s="229" customFormat="1" ht="24" customHeight="1" x14ac:dyDescent="0.2">
      <c r="A11873" s="224" t="str">
        <f t="shared" si="3556"/>
        <v/>
      </c>
      <c r="B11873" s="222" t="str">
        <f t="shared" si="3559"/>
        <v/>
      </c>
      <c r="C11873" s="223"/>
      <c r="D11873" s="224" t="str">
        <f t="shared" si="3557"/>
        <v/>
      </c>
      <c r="E11873" s="225"/>
      <c r="F11873" s="226">
        <f t="shared" si="3558"/>
        <v>0</v>
      </c>
      <c r="G11873" s="286">
        <f t="shared" si="3560"/>
        <v>0</v>
      </c>
    </row>
    <row r="11874" spans="1:7" s="229" customFormat="1" ht="24" customHeight="1" x14ac:dyDescent="0.2">
      <c r="A11874" s="224" t="str">
        <f t="shared" si="3556"/>
        <v/>
      </c>
      <c r="B11874" s="222" t="str">
        <f t="shared" si="3559"/>
        <v/>
      </c>
      <c r="C11874" s="223"/>
      <c r="D11874" s="224" t="str">
        <f t="shared" si="3557"/>
        <v/>
      </c>
      <c r="E11874" s="225"/>
      <c r="F11874" s="226">
        <f t="shared" si="3558"/>
        <v>0</v>
      </c>
      <c r="G11874" s="286">
        <f t="shared" si="3560"/>
        <v>0</v>
      </c>
    </row>
    <row r="11875" spans="1:7" s="229" customFormat="1" ht="24" customHeight="1" x14ac:dyDescent="0.2">
      <c r="A11875" s="224" t="str">
        <f t="shared" si="3556"/>
        <v/>
      </c>
      <c r="B11875" s="222" t="str">
        <f t="shared" si="3559"/>
        <v/>
      </c>
      <c r="C11875" s="223"/>
      <c r="D11875" s="224" t="str">
        <f t="shared" si="3557"/>
        <v/>
      </c>
      <c r="E11875" s="225"/>
      <c r="F11875" s="227">
        <f t="shared" si="3558"/>
        <v>0</v>
      </c>
      <c r="G11875" s="286">
        <f t="shared" si="3560"/>
        <v>0</v>
      </c>
    </row>
    <row r="11876" spans="1:7" ht="24" customHeight="1" x14ac:dyDescent="0.2">
      <c r="A11876" s="287"/>
      <c r="D11876" s="97"/>
      <c r="E11876" s="98"/>
      <c r="F11876" s="273" t="s">
        <v>31</v>
      </c>
      <c r="G11876" s="288">
        <f>SUBTOTAL(9,G11862:G11875)</f>
        <v>0</v>
      </c>
    </row>
    <row r="11877" spans="1:7" ht="24" customHeight="1" x14ac:dyDescent="0.2">
      <c r="A11877" s="287"/>
      <c r="C11877" s="107" t="s">
        <v>605</v>
      </c>
      <c r="D11877" s="97"/>
      <c r="E11877" s="98"/>
      <c r="G11877" s="289"/>
    </row>
    <row r="11878" spans="1:7" s="229" customFormat="1" ht="24" customHeight="1" x14ac:dyDescent="0.2">
      <c r="A11878" s="224" t="str">
        <f t="shared" ref="A11878:A11885" si="3561">IFERROR(VLOOKUP(C11878,Tabla_Insumos,4,FALSE),"")</f>
        <v/>
      </c>
      <c r="B11878" s="222">
        <f t="shared" ref="B11878:B11885" si="3562">IFERROR(VLOOKUP(A11878,Tabla_Indices,5,FALSE),"")</f>
        <v>0</v>
      </c>
      <c r="C11878" s="223"/>
      <c r="D11878" s="224" t="str">
        <f t="shared" ref="D11878:D11885" si="3563">IFERROR(VLOOKUP(C11878,Tabla_Insumos,2,FALSE),"")</f>
        <v/>
      </c>
      <c r="E11878" s="225"/>
      <c r="F11878" s="228">
        <f t="shared" ref="F11878:F11885" si="3564">IFERROR(VLOOKUP(C11878,Tabla_Insumos,3,FALSE),0)</f>
        <v>0</v>
      </c>
      <c r="G11878" s="286">
        <f>ROUND(E11878*F11878,2)</f>
        <v>0</v>
      </c>
    </row>
    <row r="11879" spans="1:7" s="229" customFormat="1" ht="24" customHeight="1" x14ac:dyDescent="0.2">
      <c r="A11879" s="224" t="str">
        <f t="shared" si="3561"/>
        <v/>
      </c>
      <c r="B11879" s="222">
        <f t="shared" si="3562"/>
        <v>0</v>
      </c>
      <c r="C11879" s="223"/>
      <c r="D11879" s="224" t="str">
        <f t="shared" si="3563"/>
        <v/>
      </c>
      <c r="E11879" s="225"/>
      <c r="F11879" s="228">
        <f t="shared" si="3564"/>
        <v>0</v>
      </c>
      <c r="G11879" s="286">
        <f>ROUND(E11879*F11879,2)</f>
        <v>0</v>
      </c>
    </row>
    <row r="11880" spans="1:7" s="229" customFormat="1" ht="24" customHeight="1" x14ac:dyDescent="0.2">
      <c r="A11880" s="224" t="str">
        <f t="shared" si="3561"/>
        <v/>
      </c>
      <c r="B11880" s="222">
        <f t="shared" si="3562"/>
        <v>0</v>
      </c>
      <c r="C11880" s="223"/>
      <c r="D11880" s="224" t="str">
        <f t="shared" si="3563"/>
        <v/>
      </c>
      <c r="E11880" s="225"/>
      <c r="F11880" s="228">
        <f t="shared" si="3564"/>
        <v>0</v>
      </c>
      <c r="G11880" s="286">
        <f t="shared" ref="G11880:G11885" si="3565">ROUND(E11880*F11880,2)</f>
        <v>0</v>
      </c>
    </row>
    <row r="11881" spans="1:7" s="229" customFormat="1" ht="24" customHeight="1" x14ac:dyDescent="0.2">
      <c r="A11881" s="224" t="str">
        <f t="shared" si="3561"/>
        <v/>
      </c>
      <c r="B11881" s="222">
        <f t="shared" si="3562"/>
        <v>0</v>
      </c>
      <c r="C11881" s="223"/>
      <c r="D11881" s="224" t="str">
        <f t="shared" si="3563"/>
        <v/>
      </c>
      <c r="E11881" s="225"/>
      <c r="F11881" s="228">
        <f t="shared" si="3564"/>
        <v>0</v>
      </c>
      <c r="G11881" s="286">
        <f t="shared" si="3565"/>
        <v>0</v>
      </c>
    </row>
    <row r="11882" spans="1:7" s="229" customFormat="1" ht="24" customHeight="1" x14ac:dyDescent="0.2">
      <c r="A11882" s="224" t="str">
        <f t="shared" si="3561"/>
        <v/>
      </c>
      <c r="B11882" s="222">
        <f t="shared" si="3562"/>
        <v>0</v>
      </c>
      <c r="C11882" s="223"/>
      <c r="D11882" s="224" t="str">
        <f t="shared" si="3563"/>
        <v/>
      </c>
      <c r="E11882" s="225"/>
      <c r="F11882" s="226">
        <f t="shared" si="3564"/>
        <v>0</v>
      </c>
      <c r="G11882" s="286">
        <f t="shared" si="3565"/>
        <v>0</v>
      </c>
    </row>
    <row r="11883" spans="1:7" s="229" customFormat="1" ht="24" customHeight="1" x14ac:dyDescent="0.2">
      <c r="A11883" s="224" t="str">
        <f t="shared" si="3561"/>
        <v/>
      </c>
      <c r="B11883" s="222">
        <f t="shared" si="3562"/>
        <v>0</v>
      </c>
      <c r="C11883" s="223"/>
      <c r="D11883" s="224" t="str">
        <f t="shared" si="3563"/>
        <v/>
      </c>
      <c r="E11883" s="225"/>
      <c r="F11883" s="226">
        <f t="shared" si="3564"/>
        <v>0</v>
      </c>
      <c r="G11883" s="286">
        <f t="shared" si="3565"/>
        <v>0</v>
      </c>
    </row>
    <row r="11884" spans="1:7" s="229" customFormat="1" ht="24" customHeight="1" x14ac:dyDescent="0.2">
      <c r="A11884" s="224" t="str">
        <f t="shared" si="3561"/>
        <v/>
      </c>
      <c r="B11884" s="222">
        <f t="shared" si="3562"/>
        <v>0</v>
      </c>
      <c r="C11884" s="223"/>
      <c r="D11884" s="224" t="str">
        <f t="shared" si="3563"/>
        <v/>
      </c>
      <c r="E11884" s="225"/>
      <c r="F11884" s="226">
        <f t="shared" si="3564"/>
        <v>0</v>
      </c>
      <c r="G11884" s="286">
        <f t="shared" si="3565"/>
        <v>0</v>
      </c>
    </row>
    <row r="11885" spans="1:7" s="229" customFormat="1" ht="24" customHeight="1" x14ac:dyDescent="0.2">
      <c r="A11885" s="224" t="str">
        <f t="shared" si="3561"/>
        <v/>
      </c>
      <c r="B11885" s="222">
        <f t="shared" si="3562"/>
        <v>0</v>
      </c>
      <c r="C11885" s="223"/>
      <c r="D11885" s="224" t="str">
        <f t="shared" si="3563"/>
        <v/>
      </c>
      <c r="E11885" s="225"/>
      <c r="F11885" s="226">
        <f t="shared" si="3564"/>
        <v>0</v>
      </c>
      <c r="G11885" s="286">
        <f t="shared" si="3565"/>
        <v>0</v>
      </c>
    </row>
    <row r="11886" spans="1:7" ht="24" customHeight="1" x14ac:dyDescent="0.2">
      <c r="A11886" s="287"/>
      <c r="D11886" s="97"/>
      <c r="E11886" s="98"/>
      <c r="F11886" s="273" t="s">
        <v>32</v>
      </c>
      <c r="G11886" s="288">
        <f>SUBTOTAL(9,G11878:G11885)</f>
        <v>0</v>
      </c>
    </row>
    <row r="11887" spans="1:7" ht="24" customHeight="1" x14ac:dyDescent="0.2">
      <c r="A11887" s="287"/>
      <c r="C11887" s="107" t="s">
        <v>606</v>
      </c>
      <c r="D11887" s="97"/>
      <c r="E11887" s="98"/>
      <c r="G11887" s="289"/>
    </row>
    <row r="11888" spans="1:7" s="229" customFormat="1" ht="24" customHeight="1" x14ac:dyDescent="0.2">
      <c r="A11888" s="224" t="str">
        <f t="shared" ref="A11888:A11896" si="3566">IFERROR(VLOOKUP(C11888,Tabla_Insumos,4,FALSE),"")</f>
        <v/>
      </c>
      <c r="B11888" s="222" t="str">
        <f t="shared" ref="B11888:B11896" si="3567">IFERROR(VLOOKUP(C11888,Tabla_Insumos,5,FALSE),"")</f>
        <v/>
      </c>
      <c r="C11888" s="223"/>
      <c r="D11888" s="224" t="str">
        <f t="shared" ref="D11888:D11896" si="3568">IFERROR(VLOOKUP(C11888,Tabla_Insumos,2,FALSE),"")</f>
        <v/>
      </c>
      <c r="E11888" s="225"/>
      <c r="F11888" s="226">
        <f t="shared" ref="F11888:F11896" si="3569">IFERROR(VLOOKUP(C11888,Tabla_Insumos,3,FALSE),0)</f>
        <v>0</v>
      </c>
      <c r="G11888" s="286">
        <f t="shared" ref="G11888:G11896" si="3570">ROUND(E11888*F11888,2)</f>
        <v>0</v>
      </c>
    </row>
    <row r="11889" spans="1:7" s="229" customFormat="1" ht="24" customHeight="1" x14ac:dyDescent="0.2">
      <c r="A11889" s="224" t="str">
        <f t="shared" si="3566"/>
        <v/>
      </c>
      <c r="B11889" s="222" t="str">
        <f t="shared" si="3567"/>
        <v/>
      </c>
      <c r="C11889" s="223"/>
      <c r="D11889" s="224" t="str">
        <f t="shared" si="3568"/>
        <v/>
      </c>
      <c r="E11889" s="225"/>
      <c r="F11889" s="226">
        <f t="shared" si="3569"/>
        <v>0</v>
      </c>
      <c r="G11889" s="286">
        <f t="shared" si="3570"/>
        <v>0</v>
      </c>
    </row>
    <row r="11890" spans="1:7" s="229" customFormat="1" ht="24" customHeight="1" x14ac:dyDescent="0.2">
      <c r="A11890" s="224" t="str">
        <f t="shared" si="3566"/>
        <v/>
      </c>
      <c r="B11890" s="222" t="str">
        <f t="shared" si="3567"/>
        <v/>
      </c>
      <c r="C11890" s="223"/>
      <c r="D11890" s="224" t="str">
        <f t="shared" si="3568"/>
        <v/>
      </c>
      <c r="E11890" s="225"/>
      <c r="F11890" s="226">
        <f t="shared" si="3569"/>
        <v>0</v>
      </c>
      <c r="G11890" s="286">
        <f t="shared" si="3570"/>
        <v>0</v>
      </c>
    </row>
    <row r="11891" spans="1:7" s="229" customFormat="1" ht="24" customHeight="1" x14ac:dyDescent="0.2">
      <c r="A11891" s="224" t="str">
        <f t="shared" si="3566"/>
        <v/>
      </c>
      <c r="B11891" s="222" t="str">
        <f t="shared" si="3567"/>
        <v/>
      </c>
      <c r="C11891" s="223"/>
      <c r="D11891" s="224" t="str">
        <f t="shared" si="3568"/>
        <v/>
      </c>
      <c r="E11891" s="225"/>
      <c r="F11891" s="226">
        <f t="shared" si="3569"/>
        <v>0</v>
      </c>
      <c r="G11891" s="286">
        <f t="shared" si="3570"/>
        <v>0</v>
      </c>
    </row>
    <row r="11892" spans="1:7" s="229" customFormat="1" ht="24" customHeight="1" x14ac:dyDescent="0.2">
      <c r="A11892" s="224" t="str">
        <f t="shared" si="3566"/>
        <v/>
      </c>
      <c r="B11892" s="222" t="str">
        <f t="shared" si="3567"/>
        <v/>
      </c>
      <c r="C11892" s="223"/>
      <c r="D11892" s="224" t="str">
        <f t="shared" si="3568"/>
        <v/>
      </c>
      <c r="E11892" s="225"/>
      <c r="F11892" s="226">
        <f t="shared" si="3569"/>
        <v>0</v>
      </c>
      <c r="G11892" s="286">
        <f t="shared" si="3570"/>
        <v>0</v>
      </c>
    </row>
    <row r="11893" spans="1:7" s="229" customFormat="1" ht="24" customHeight="1" x14ac:dyDescent="0.2">
      <c r="A11893" s="224" t="str">
        <f t="shared" si="3566"/>
        <v/>
      </c>
      <c r="B11893" s="222" t="str">
        <f t="shared" si="3567"/>
        <v/>
      </c>
      <c r="C11893" s="223"/>
      <c r="D11893" s="224" t="str">
        <f t="shared" si="3568"/>
        <v/>
      </c>
      <c r="E11893" s="225"/>
      <c r="F11893" s="226">
        <f t="shared" si="3569"/>
        <v>0</v>
      </c>
      <c r="G11893" s="286">
        <f t="shared" si="3570"/>
        <v>0</v>
      </c>
    </row>
    <row r="11894" spans="1:7" s="229" customFormat="1" ht="24" customHeight="1" x14ac:dyDescent="0.2">
      <c r="A11894" s="224" t="str">
        <f t="shared" si="3566"/>
        <v/>
      </c>
      <c r="B11894" s="222" t="str">
        <f t="shared" si="3567"/>
        <v/>
      </c>
      <c r="C11894" s="223"/>
      <c r="D11894" s="224" t="str">
        <f t="shared" si="3568"/>
        <v/>
      </c>
      <c r="E11894" s="225"/>
      <c r="F11894" s="226">
        <f t="shared" si="3569"/>
        <v>0</v>
      </c>
      <c r="G11894" s="286">
        <f t="shared" si="3570"/>
        <v>0</v>
      </c>
    </row>
    <row r="11895" spans="1:7" s="229" customFormat="1" ht="24" customHeight="1" x14ac:dyDescent="0.2">
      <c r="A11895" s="224" t="str">
        <f t="shared" si="3566"/>
        <v/>
      </c>
      <c r="B11895" s="222" t="str">
        <f t="shared" si="3567"/>
        <v/>
      </c>
      <c r="C11895" s="223"/>
      <c r="D11895" s="224" t="str">
        <f t="shared" si="3568"/>
        <v/>
      </c>
      <c r="E11895" s="225"/>
      <c r="F11895" s="226">
        <f t="shared" si="3569"/>
        <v>0</v>
      </c>
      <c r="G11895" s="286">
        <f t="shared" si="3570"/>
        <v>0</v>
      </c>
    </row>
    <row r="11896" spans="1:7" s="229" customFormat="1" ht="24" customHeight="1" x14ac:dyDescent="0.2">
      <c r="A11896" s="224" t="str">
        <f t="shared" si="3566"/>
        <v/>
      </c>
      <c r="B11896" s="222" t="str">
        <f t="shared" si="3567"/>
        <v/>
      </c>
      <c r="C11896" s="223"/>
      <c r="D11896" s="224" t="str">
        <f t="shared" si="3568"/>
        <v/>
      </c>
      <c r="E11896" s="225"/>
      <c r="F11896" s="226">
        <f t="shared" si="3569"/>
        <v>0</v>
      </c>
      <c r="G11896" s="286">
        <f t="shared" si="3570"/>
        <v>0</v>
      </c>
    </row>
    <row r="11897" spans="1:7" ht="24" customHeight="1" x14ac:dyDescent="0.2">
      <c r="A11897" s="290"/>
      <c r="B11897" s="97"/>
      <c r="D11897" s="97"/>
      <c r="E11897" s="98"/>
      <c r="F11897" s="273" t="s">
        <v>33</v>
      </c>
      <c r="G11897" s="288">
        <f>SUBTOTAL(9,G11888:G11896)</f>
        <v>0</v>
      </c>
    </row>
    <row r="11898" spans="1:7" ht="24" customHeight="1" x14ac:dyDescent="0.2">
      <c r="A11898" s="291"/>
      <c r="B11898" s="97"/>
      <c r="D11898" s="97"/>
      <c r="E11898" s="98"/>
      <c r="G11898" s="289"/>
    </row>
    <row r="11899" spans="1:7" ht="24" customHeight="1" x14ac:dyDescent="0.2">
      <c r="A11899" s="292" t="str">
        <f>B11857</f>
        <v/>
      </c>
      <c r="B11899" s="293" t="str">
        <f>C11857</f>
        <v/>
      </c>
      <c r="C11899" s="104"/>
      <c r="D11899" s="104" t="s">
        <v>34</v>
      </c>
      <c r="E11899" s="105"/>
      <c r="F11899" s="295" t="s">
        <v>35</v>
      </c>
      <c r="G11899" s="294">
        <f>SUBTOTAL(9,G11862:G11898)</f>
        <v>0</v>
      </c>
    </row>
    <row r="11901" spans="1:7" ht="24" customHeight="1" x14ac:dyDescent="0.2">
      <c r="A11901" s="274" t="s">
        <v>37</v>
      </c>
      <c r="B11901" s="275"/>
      <c r="C11901" s="275"/>
      <c r="D11901" s="275"/>
      <c r="E11901" s="275"/>
      <c r="F11901" s="275"/>
      <c r="G11901" s="276"/>
    </row>
    <row r="11902" spans="1:7" ht="24" customHeight="1" x14ac:dyDescent="0.2">
      <c r="A11902" s="277" t="s">
        <v>602</v>
      </c>
      <c r="B11902" s="93" t="str">
        <f>Comitente</f>
        <v>DIRECCION PROVINCIAL DE ESPACIOS VERDES</v>
      </c>
      <c r="C11902" s="89"/>
      <c r="D11902" s="94"/>
      <c r="E11902" s="94"/>
      <c r="F11902" s="95"/>
      <c r="G11902" s="278"/>
    </row>
    <row r="11903" spans="1:7" ht="24" customHeight="1" x14ac:dyDescent="0.2">
      <c r="A11903" s="277" t="s">
        <v>603</v>
      </c>
      <c r="B11903" s="93">
        <f>Contratista</f>
        <v>0</v>
      </c>
      <c r="C11903" s="90"/>
      <c r="D11903" s="90"/>
      <c r="E11903" s="90"/>
      <c r="F11903" s="96"/>
      <c r="G11903" s="279"/>
    </row>
    <row r="11904" spans="1:7" ht="24" customHeight="1" x14ac:dyDescent="0.2">
      <c r="A11904" s="277" t="s">
        <v>24</v>
      </c>
      <c r="B11904" s="93" t="str">
        <f>Obra</f>
        <v>MANTENIMIENTO DEL ÁREA VERDE Y SISITEMA DE RIEGO DEL 
PARQUE BELGRANO E INFINITO POR DESCUBRIR - RENGLON 3</v>
      </c>
      <c r="C11904" s="90"/>
      <c r="D11904" s="90"/>
      <c r="E11904" s="90"/>
      <c r="F11904" s="96" t="s">
        <v>38</v>
      </c>
      <c r="G11904" s="280">
        <f>Fecha_Base</f>
        <v>44908</v>
      </c>
    </row>
    <row r="11905" spans="1:123" ht="24" customHeight="1" x14ac:dyDescent="0.2">
      <c r="A11905" s="281" t="s">
        <v>601</v>
      </c>
      <c r="B11905" s="91" t="str">
        <f>Ubicación</f>
        <v>CAPITAL</v>
      </c>
      <c r="C11905" s="91"/>
      <c r="D11905" s="97"/>
      <c r="E11905" s="98"/>
      <c r="G11905" s="282"/>
    </row>
    <row r="11906" spans="1:123" ht="24" customHeight="1" x14ac:dyDescent="0.2">
      <c r="A11906" s="281" t="s">
        <v>39</v>
      </c>
      <c r="B11906" s="100" t="str">
        <f>IFERROR(VALUE(LEFT(B11907,FIND(".",B11907)-1)),"")</f>
        <v/>
      </c>
      <c r="C11906" s="92" t="str">
        <f>IFERROR(VLOOKUP(B11906,Tabla_CyP,2,FALSE),"")</f>
        <v/>
      </c>
      <c r="E11906" s="98"/>
      <c r="G11906" s="282"/>
    </row>
    <row r="11907" spans="1:123" ht="24" customHeight="1" x14ac:dyDescent="0.2">
      <c r="A11907" s="281" t="s">
        <v>25</v>
      </c>
      <c r="B11907" s="101" t="str">
        <f>IFERROR(VLOOKUP(COUNTIF($A$1:A11907,"ANALISIS DE PRECIOS"),Tabla_NumeroItem,2,FALSE),"")</f>
        <v/>
      </c>
      <c r="C11907" s="92" t="str">
        <f>IFERROR(VLOOKUP(B11907,Tabla_CyP,2,FALSE),"")</f>
        <v/>
      </c>
      <c r="D11907" s="97"/>
      <c r="E11907" s="98"/>
      <c r="F11907" s="96" t="s">
        <v>26</v>
      </c>
      <c r="G11907" s="283" t="str">
        <f>IFERROR(VLOOKUP(B11907,Tabla_CyP,4,FALSE),"")</f>
        <v/>
      </c>
    </row>
    <row r="11908" spans="1:123" ht="24" customHeight="1" x14ac:dyDescent="0.2">
      <c r="A11908" s="281"/>
      <c r="B11908" s="91"/>
      <c r="D11908" s="97"/>
      <c r="E11908" s="98"/>
      <c r="G11908" s="282"/>
    </row>
    <row r="11909" spans="1:123" ht="24" customHeight="1" x14ac:dyDescent="0.2">
      <c r="A11909" s="331" t="s">
        <v>507</v>
      </c>
      <c r="B11909" s="332"/>
      <c r="C11909" s="333" t="s">
        <v>0</v>
      </c>
      <c r="D11909" s="333" t="s">
        <v>27</v>
      </c>
      <c r="E11909" s="335" t="s">
        <v>28</v>
      </c>
      <c r="F11909" s="337" t="s">
        <v>29</v>
      </c>
      <c r="G11909" s="337" t="s">
        <v>30</v>
      </c>
    </row>
    <row r="11910" spans="1:123" s="97" customFormat="1" ht="24" customHeight="1" x14ac:dyDescent="0.2">
      <c r="A11910" s="102" t="s">
        <v>508</v>
      </c>
      <c r="B11910" s="102" t="s">
        <v>509</v>
      </c>
      <c r="C11910" s="334"/>
      <c r="D11910" s="334"/>
      <c r="E11910" s="336"/>
      <c r="F11910" s="338"/>
      <c r="G11910" s="338"/>
      <c r="H11910" s="230"/>
      <c r="I11910" s="230"/>
      <c r="J11910" s="230"/>
      <c r="K11910" s="230"/>
      <c r="L11910" s="230"/>
      <c r="M11910" s="230"/>
      <c r="N11910" s="230"/>
      <c r="O11910" s="230"/>
      <c r="P11910" s="230"/>
      <c r="Q11910" s="230"/>
      <c r="R11910" s="230"/>
      <c r="S11910" s="230"/>
      <c r="T11910" s="230"/>
      <c r="U11910" s="230"/>
      <c r="V11910" s="230"/>
      <c r="W11910" s="230"/>
      <c r="X11910" s="230"/>
      <c r="Y11910" s="230"/>
      <c r="Z11910" s="230"/>
      <c r="AA11910" s="230"/>
      <c r="AB11910" s="230"/>
      <c r="AC11910" s="230"/>
      <c r="AD11910" s="230"/>
      <c r="AE11910" s="230"/>
      <c r="AF11910" s="230"/>
      <c r="AG11910" s="230"/>
      <c r="AH11910" s="230"/>
      <c r="AI11910" s="230"/>
      <c r="AJ11910" s="230"/>
      <c r="AK11910" s="230"/>
      <c r="AL11910" s="230"/>
      <c r="AM11910" s="230"/>
      <c r="AN11910" s="230"/>
      <c r="AO11910" s="230"/>
      <c r="AP11910" s="230"/>
      <c r="AQ11910" s="230"/>
      <c r="AR11910" s="230"/>
      <c r="AS11910" s="230"/>
      <c r="AT11910" s="230"/>
      <c r="AU11910" s="230"/>
      <c r="AV11910" s="230"/>
      <c r="AW11910" s="230"/>
      <c r="AX11910" s="230"/>
      <c r="AY11910" s="230"/>
      <c r="AZ11910" s="230"/>
      <c r="BA11910" s="230"/>
      <c r="BB11910" s="230"/>
      <c r="BC11910" s="230"/>
      <c r="BD11910" s="230"/>
      <c r="BE11910" s="230"/>
      <c r="BF11910" s="230"/>
      <c r="BG11910" s="230"/>
      <c r="BH11910" s="230"/>
      <c r="BI11910" s="230"/>
      <c r="BJ11910" s="230"/>
      <c r="BK11910" s="230"/>
      <c r="BL11910" s="230"/>
      <c r="BM11910" s="230"/>
      <c r="BN11910" s="230"/>
      <c r="BO11910" s="230"/>
      <c r="BP11910" s="230"/>
      <c r="BQ11910" s="230"/>
      <c r="BR11910" s="230"/>
      <c r="BS11910" s="230"/>
      <c r="BT11910" s="230"/>
      <c r="BU11910" s="230"/>
      <c r="BV11910" s="230"/>
      <c r="BW11910" s="230"/>
      <c r="BX11910" s="230"/>
      <c r="BY11910" s="230"/>
      <c r="BZ11910" s="230"/>
      <c r="CA11910" s="230"/>
      <c r="CB11910" s="230"/>
      <c r="CC11910" s="230"/>
      <c r="CD11910" s="230"/>
      <c r="CE11910" s="230"/>
      <c r="CF11910" s="230"/>
      <c r="CG11910" s="230"/>
      <c r="CH11910" s="230"/>
      <c r="CI11910" s="230"/>
      <c r="CJ11910" s="230"/>
      <c r="CK11910" s="230"/>
      <c r="CL11910" s="230"/>
      <c r="CM11910" s="230"/>
      <c r="CN11910" s="230"/>
      <c r="CO11910" s="230"/>
      <c r="CP11910" s="230"/>
      <c r="CQ11910" s="230"/>
      <c r="CR11910" s="230"/>
      <c r="CS11910" s="230"/>
      <c r="CT11910" s="230"/>
      <c r="CU11910" s="230"/>
      <c r="CV11910" s="230"/>
      <c r="CW11910" s="230"/>
      <c r="CX11910" s="230"/>
      <c r="CY11910" s="230"/>
      <c r="CZ11910" s="230"/>
      <c r="DA11910" s="230"/>
      <c r="DB11910" s="230"/>
      <c r="DC11910" s="230"/>
      <c r="DD11910" s="230"/>
      <c r="DE11910" s="230"/>
      <c r="DF11910" s="230"/>
      <c r="DG11910" s="230"/>
      <c r="DH11910" s="230"/>
      <c r="DI11910" s="230"/>
      <c r="DJ11910" s="230"/>
      <c r="DK11910" s="230"/>
      <c r="DL11910" s="230"/>
      <c r="DM11910" s="230"/>
      <c r="DN11910" s="230"/>
      <c r="DO11910" s="230"/>
      <c r="DP11910" s="230"/>
      <c r="DQ11910" s="230"/>
      <c r="DR11910" s="230"/>
      <c r="DS11910" s="230"/>
    </row>
    <row r="11911" spans="1:123" ht="24" customHeight="1" x14ac:dyDescent="0.2">
      <c r="A11911" s="284"/>
      <c r="B11911" s="103"/>
      <c r="C11911" s="143" t="s">
        <v>604</v>
      </c>
      <c r="D11911" s="104"/>
      <c r="E11911" s="105"/>
      <c r="F11911" s="106"/>
      <c r="G11911" s="285"/>
    </row>
    <row r="11912" spans="1:123" s="229" customFormat="1" ht="24" customHeight="1" x14ac:dyDescent="0.2">
      <c r="A11912" s="224" t="str">
        <f t="shared" ref="A11912:A11925" si="3571">IFERROR(VLOOKUP(C11912,Tabla_Insumos,4,FALSE),"")</f>
        <v/>
      </c>
      <c r="B11912" s="222" t="str">
        <f>IFERROR(VLOOKUP(C11912,Tabla_Insumos,5,FALSE),"")</f>
        <v/>
      </c>
      <c r="C11912" s="223"/>
      <c r="D11912" s="224" t="str">
        <f t="shared" ref="D11912:D11925" si="3572">IFERROR(VLOOKUP(C11912,Tabla_Insumos,2,FALSE),"")</f>
        <v/>
      </c>
      <c r="E11912" s="225"/>
      <c r="F11912" s="226">
        <f t="shared" ref="F11912:F11925" si="3573">IFERROR(VLOOKUP(C11912,Tabla_Insumos,3,FALSE),0)</f>
        <v>0</v>
      </c>
      <c r="G11912" s="286">
        <f>ROUND(E11912*F11912,2)</f>
        <v>0</v>
      </c>
    </row>
    <row r="11913" spans="1:123" s="229" customFormat="1" ht="24" customHeight="1" x14ac:dyDescent="0.2">
      <c r="A11913" s="224" t="str">
        <f t="shared" si="3571"/>
        <v/>
      </c>
      <c r="B11913" s="222" t="str">
        <f t="shared" ref="B11913:B11925" si="3574">IFERROR(VLOOKUP(C11913,Tabla_Insumos,5,FALSE),"")</f>
        <v/>
      </c>
      <c r="C11913" s="223"/>
      <c r="D11913" s="224" t="str">
        <f t="shared" si="3572"/>
        <v/>
      </c>
      <c r="E11913" s="225"/>
      <c r="F11913" s="226">
        <f t="shared" si="3573"/>
        <v>0</v>
      </c>
      <c r="G11913" s="286">
        <f t="shared" ref="G11913:G11925" si="3575">ROUND(E11913*F11913,2)</f>
        <v>0</v>
      </c>
    </row>
    <row r="11914" spans="1:123" s="229" customFormat="1" ht="24" customHeight="1" x14ac:dyDescent="0.2">
      <c r="A11914" s="224" t="str">
        <f t="shared" si="3571"/>
        <v/>
      </c>
      <c r="B11914" s="222" t="str">
        <f t="shared" si="3574"/>
        <v/>
      </c>
      <c r="C11914" s="223"/>
      <c r="D11914" s="224" t="str">
        <f t="shared" si="3572"/>
        <v/>
      </c>
      <c r="E11914" s="225"/>
      <c r="F11914" s="226">
        <f t="shared" si="3573"/>
        <v>0</v>
      </c>
      <c r="G11914" s="286">
        <f t="shared" si="3575"/>
        <v>0</v>
      </c>
    </row>
    <row r="11915" spans="1:123" s="229" customFormat="1" ht="24" customHeight="1" x14ac:dyDescent="0.2">
      <c r="A11915" s="224" t="str">
        <f t="shared" si="3571"/>
        <v/>
      </c>
      <c r="B11915" s="222" t="str">
        <f t="shared" si="3574"/>
        <v/>
      </c>
      <c r="C11915" s="223"/>
      <c r="D11915" s="224" t="str">
        <f t="shared" si="3572"/>
        <v/>
      </c>
      <c r="E11915" s="225"/>
      <c r="F11915" s="226">
        <f t="shared" si="3573"/>
        <v>0</v>
      </c>
      <c r="G11915" s="286">
        <f t="shared" si="3575"/>
        <v>0</v>
      </c>
    </row>
    <row r="11916" spans="1:123" s="229" customFormat="1" ht="24" customHeight="1" x14ac:dyDescent="0.2">
      <c r="A11916" s="224" t="str">
        <f t="shared" si="3571"/>
        <v/>
      </c>
      <c r="B11916" s="222" t="str">
        <f t="shared" si="3574"/>
        <v/>
      </c>
      <c r="C11916" s="223"/>
      <c r="D11916" s="224" t="str">
        <f t="shared" si="3572"/>
        <v/>
      </c>
      <c r="E11916" s="225"/>
      <c r="F11916" s="226">
        <f t="shared" si="3573"/>
        <v>0</v>
      </c>
      <c r="G11916" s="286">
        <f t="shared" si="3575"/>
        <v>0</v>
      </c>
    </row>
    <row r="11917" spans="1:123" s="229" customFormat="1" ht="24" customHeight="1" x14ac:dyDescent="0.2">
      <c r="A11917" s="224" t="str">
        <f t="shared" si="3571"/>
        <v/>
      </c>
      <c r="B11917" s="222" t="str">
        <f t="shared" si="3574"/>
        <v/>
      </c>
      <c r="C11917" s="223"/>
      <c r="D11917" s="224" t="str">
        <f t="shared" si="3572"/>
        <v/>
      </c>
      <c r="E11917" s="225"/>
      <c r="F11917" s="226">
        <f t="shared" si="3573"/>
        <v>0</v>
      </c>
      <c r="G11917" s="286">
        <f t="shared" si="3575"/>
        <v>0</v>
      </c>
    </row>
    <row r="11918" spans="1:123" s="229" customFormat="1" ht="24" customHeight="1" x14ac:dyDescent="0.2">
      <c r="A11918" s="224" t="str">
        <f t="shared" si="3571"/>
        <v/>
      </c>
      <c r="B11918" s="222" t="str">
        <f t="shared" si="3574"/>
        <v/>
      </c>
      <c r="C11918" s="223"/>
      <c r="D11918" s="224" t="str">
        <f t="shared" si="3572"/>
        <v/>
      </c>
      <c r="E11918" s="225"/>
      <c r="F11918" s="226">
        <f t="shared" si="3573"/>
        <v>0</v>
      </c>
      <c r="G11918" s="286">
        <f t="shared" si="3575"/>
        <v>0</v>
      </c>
    </row>
    <row r="11919" spans="1:123" s="229" customFormat="1" ht="24" customHeight="1" x14ac:dyDescent="0.2">
      <c r="A11919" s="224" t="str">
        <f t="shared" si="3571"/>
        <v/>
      </c>
      <c r="B11919" s="222" t="str">
        <f t="shared" si="3574"/>
        <v/>
      </c>
      <c r="C11919" s="223"/>
      <c r="D11919" s="224" t="str">
        <f t="shared" si="3572"/>
        <v/>
      </c>
      <c r="E11919" s="225"/>
      <c r="F11919" s="226">
        <f t="shared" si="3573"/>
        <v>0</v>
      </c>
      <c r="G11919" s="286">
        <f t="shared" si="3575"/>
        <v>0</v>
      </c>
    </row>
    <row r="11920" spans="1:123" s="229" customFormat="1" ht="24" customHeight="1" x14ac:dyDescent="0.2">
      <c r="A11920" s="224" t="str">
        <f t="shared" si="3571"/>
        <v/>
      </c>
      <c r="B11920" s="222" t="str">
        <f t="shared" si="3574"/>
        <v/>
      </c>
      <c r="C11920" s="223"/>
      <c r="D11920" s="224" t="str">
        <f t="shared" si="3572"/>
        <v/>
      </c>
      <c r="E11920" s="225"/>
      <c r="F11920" s="226">
        <f t="shared" si="3573"/>
        <v>0</v>
      </c>
      <c r="G11920" s="286">
        <f t="shared" si="3575"/>
        <v>0</v>
      </c>
    </row>
    <row r="11921" spans="1:7" s="229" customFormat="1" ht="24" customHeight="1" x14ac:dyDescent="0.2">
      <c r="A11921" s="224" t="str">
        <f t="shared" si="3571"/>
        <v/>
      </c>
      <c r="B11921" s="222" t="str">
        <f t="shared" si="3574"/>
        <v/>
      </c>
      <c r="C11921" s="223"/>
      <c r="D11921" s="224" t="str">
        <f t="shared" si="3572"/>
        <v/>
      </c>
      <c r="E11921" s="225"/>
      <c r="F11921" s="226">
        <f t="shared" si="3573"/>
        <v>0</v>
      </c>
      <c r="G11921" s="286">
        <f t="shared" si="3575"/>
        <v>0</v>
      </c>
    </row>
    <row r="11922" spans="1:7" s="229" customFormat="1" ht="24" customHeight="1" x14ac:dyDescent="0.2">
      <c r="A11922" s="224" t="str">
        <f t="shared" si="3571"/>
        <v/>
      </c>
      <c r="B11922" s="222" t="str">
        <f t="shared" si="3574"/>
        <v/>
      </c>
      <c r="C11922" s="223"/>
      <c r="D11922" s="224" t="str">
        <f t="shared" si="3572"/>
        <v/>
      </c>
      <c r="E11922" s="225"/>
      <c r="F11922" s="226">
        <f t="shared" si="3573"/>
        <v>0</v>
      </c>
      <c r="G11922" s="286">
        <f t="shared" si="3575"/>
        <v>0</v>
      </c>
    </row>
    <row r="11923" spans="1:7" s="229" customFormat="1" ht="24" customHeight="1" x14ac:dyDescent="0.2">
      <c r="A11923" s="224" t="str">
        <f t="shared" si="3571"/>
        <v/>
      </c>
      <c r="B11923" s="222" t="str">
        <f t="shared" si="3574"/>
        <v/>
      </c>
      <c r="C11923" s="223"/>
      <c r="D11923" s="224" t="str">
        <f t="shared" si="3572"/>
        <v/>
      </c>
      <c r="E11923" s="225"/>
      <c r="F11923" s="226">
        <f t="shared" si="3573"/>
        <v>0</v>
      </c>
      <c r="G11923" s="286">
        <f t="shared" si="3575"/>
        <v>0</v>
      </c>
    </row>
    <row r="11924" spans="1:7" s="229" customFormat="1" ht="24" customHeight="1" x14ac:dyDescent="0.2">
      <c r="A11924" s="224" t="str">
        <f t="shared" si="3571"/>
        <v/>
      </c>
      <c r="B11924" s="222" t="str">
        <f t="shared" si="3574"/>
        <v/>
      </c>
      <c r="C11924" s="223"/>
      <c r="D11924" s="224" t="str">
        <f t="shared" si="3572"/>
        <v/>
      </c>
      <c r="E11924" s="225"/>
      <c r="F11924" s="226">
        <f t="shared" si="3573"/>
        <v>0</v>
      </c>
      <c r="G11924" s="286">
        <f t="shared" si="3575"/>
        <v>0</v>
      </c>
    </row>
    <row r="11925" spans="1:7" s="229" customFormat="1" ht="24" customHeight="1" x14ac:dyDescent="0.2">
      <c r="A11925" s="224" t="str">
        <f t="shared" si="3571"/>
        <v/>
      </c>
      <c r="B11925" s="222" t="str">
        <f t="shared" si="3574"/>
        <v/>
      </c>
      <c r="C11925" s="223"/>
      <c r="D11925" s="224" t="str">
        <f t="shared" si="3572"/>
        <v/>
      </c>
      <c r="E11925" s="225"/>
      <c r="F11925" s="227">
        <f t="shared" si="3573"/>
        <v>0</v>
      </c>
      <c r="G11925" s="286">
        <f t="shared" si="3575"/>
        <v>0</v>
      </c>
    </row>
    <row r="11926" spans="1:7" ht="24" customHeight="1" x14ac:dyDescent="0.2">
      <c r="A11926" s="287"/>
      <c r="D11926" s="97"/>
      <c r="E11926" s="98"/>
      <c r="F11926" s="273" t="s">
        <v>31</v>
      </c>
      <c r="G11926" s="288">
        <f>SUBTOTAL(9,G11912:G11925)</f>
        <v>0</v>
      </c>
    </row>
    <row r="11927" spans="1:7" ht="24" customHeight="1" x14ac:dyDescent="0.2">
      <c r="A11927" s="287"/>
      <c r="C11927" s="107" t="s">
        <v>605</v>
      </c>
      <c r="D11927" s="97"/>
      <c r="E11927" s="98"/>
      <c r="G11927" s="289"/>
    </row>
    <row r="11928" spans="1:7" s="229" customFormat="1" ht="24" customHeight="1" x14ac:dyDescent="0.2">
      <c r="A11928" s="224" t="str">
        <f t="shared" ref="A11928:A11935" si="3576">IFERROR(VLOOKUP(C11928,Tabla_Insumos,4,FALSE),"")</f>
        <v/>
      </c>
      <c r="B11928" s="222">
        <f t="shared" ref="B11928:B11935" si="3577">IFERROR(VLOOKUP(A11928,Tabla_Indices,5,FALSE),"")</f>
        <v>0</v>
      </c>
      <c r="C11928" s="223"/>
      <c r="D11928" s="224" t="str">
        <f t="shared" ref="D11928:D11935" si="3578">IFERROR(VLOOKUP(C11928,Tabla_Insumos,2,FALSE),"")</f>
        <v/>
      </c>
      <c r="E11928" s="225"/>
      <c r="F11928" s="228">
        <f t="shared" ref="F11928:F11935" si="3579">IFERROR(VLOOKUP(C11928,Tabla_Insumos,3,FALSE),0)</f>
        <v>0</v>
      </c>
      <c r="G11928" s="286">
        <f>ROUND(E11928*F11928,2)</f>
        <v>0</v>
      </c>
    </row>
    <row r="11929" spans="1:7" s="229" customFormat="1" ht="24" customHeight="1" x14ac:dyDescent="0.2">
      <c r="A11929" s="224" t="str">
        <f t="shared" si="3576"/>
        <v/>
      </c>
      <c r="B11929" s="222">
        <f t="shared" si="3577"/>
        <v>0</v>
      </c>
      <c r="C11929" s="223"/>
      <c r="D11929" s="224" t="str">
        <f t="shared" si="3578"/>
        <v/>
      </c>
      <c r="E11929" s="225"/>
      <c r="F11929" s="228">
        <f t="shared" si="3579"/>
        <v>0</v>
      </c>
      <c r="G11929" s="286">
        <f>ROUND(E11929*F11929,2)</f>
        <v>0</v>
      </c>
    </row>
    <row r="11930" spans="1:7" s="229" customFormat="1" ht="24" customHeight="1" x14ac:dyDescent="0.2">
      <c r="A11930" s="224" t="str">
        <f t="shared" si="3576"/>
        <v/>
      </c>
      <c r="B11930" s="222">
        <f t="shared" si="3577"/>
        <v>0</v>
      </c>
      <c r="C11930" s="223"/>
      <c r="D11930" s="224" t="str">
        <f t="shared" si="3578"/>
        <v/>
      </c>
      <c r="E11930" s="225"/>
      <c r="F11930" s="228">
        <f t="shared" si="3579"/>
        <v>0</v>
      </c>
      <c r="G11930" s="286">
        <f t="shared" ref="G11930:G11935" si="3580">ROUND(E11930*F11930,2)</f>
        <v>0</v>
      </c>
    </row>
    <row r="11931" spans="1:7" s="229" customFormat="1" ht="24" customHeight="1" x14ac:dyDescent="0.2">
      <c r="A11931" s="224" t="str">
        <f t="shared" si="3576"/>
        <v/>
      </c>
      <c r="B11931" s="222">
        <f t="shared" si="3577"/>
        <v>0</v>
      </c>
      <c r="C11931" s="223"/>
      <c r="D11931" s="224" t="str">
        <f t="shared" si="3578"/>
        <v/>
      </c>
      <c r="E11931" s="225"/>
      <c r="F11931" s="228">
        <f t="shared" si="3579"/>
        <v>0</v>
      </c>
      <c r="G11931" s="286">
        <f t="shared" si="3580"/>
        <v>0</v>
      </c>
    </row>
    <row r="11932" spans="1:7" s="229" customFormat="1" ht="24" customHeight="1" x14ac:dyDescent="0.2">
      <c r="A11932" s="224" t="str">
        <f t="shared" si="3576"/>
        <v/>
      </c>
      <c r="B11932" s="222">
        <f t="shared" si="3577"/>
        <v>0</v>
      </c>
      <c r="C11932" s="223"/>
      <c r="D11932" s="224" t="str">
        <f t="shared" si="3578"/>
        <v/>
      </c>
      <c r="E11932" s="225"/>
      <c r="F11932" s="226">
        <f t="shared" si="3579"/>
        <v>0</v>
      </c>
      <c r="G11932" s="286">
        <f t="shared" si="3580"/>
        <v>0</v>
      </c>
    </row>
    <row r="11933" spans="1:7" s="229" customFormat="1" ht="24" customHeight="1" x14ac:dyDescent="0.2">
      <c r="A11933" s="224" t="str">
        <f t="shared" si="3576"/>
        <v/>
      </c>
      <c r="B11933" s="222">
        <f t="shared" si="3577"/>
        <v>0</v>
      </c>
      <c r="C11933" s="223"/>
      <c r="D11933" s="224" t="str">
        <f t="shared" si="3578"/>
        <v/>
      </c>
      <c r="E11933" s="225"/>
      <c r="F11933" s="226">
        <f t="shared" si="3579"/>
        <v>0</v>
      </c>
      <c r="G11933" s="286">
        <f t="shared" si="3580"/>
        <v>0</v>
      </c>
    </row>
    <row r="11934" spans="1:7" s="229" customFormat="1" ht="24" customHeight="1" x14ac:dyDescent="0.2">
      <c r="A11934" s="224" t="str">
        <f t="shared" si="3576"/>
        <v/>
      </c>
      <c r="B11934" s="222">
        <f t="shared" si="3577"/>
        <v>0</v>
      </c>
      <c r="C11934" s="223"/>
      <c r="D11934" s="224" t="str">
        <f t="shared" si="3578"/>
        <v/>
      </c>
      <c r="E11934" s="225"/>
      <c r="F11934" s="226">
        <f t="shared" si="3579"/>
        <v>0</v>
      </c>
      <c r="G11934" s="286">
        <f t="shared" si="3580"/>
        <v>0</v>
      </c>
    </row>
    <row r="11935" spans="1:7" s="229" customFormat="1" ht="24" customHeight="1" x14ac:dyDescent="0.2">
      <c r="A11935" s="224" t="str">
        <f t="shared" si="3576"/>
        <v/>
      </c>
      <c r="B11935" s="222">
        <f t="shared" si="3577"/>
        <v>0</v>
      </c>
      <c r="C11935" s="223"/>
      <c r="D11935" s="224" t="str">
        <f t="shared" si="3578"/>
        <v/>
      </c>
      <c r="E11935" s="225"/>
      <c r="F11935" s="226">
        <f t="shared" si="3579"/>
        <v>0</v>
      </c>
      <c r="G11935" s="286">
        <f t="shared" si="3580"/>
        <v>0</v>
      </c>
    </row>
    <row r="11936" spans="1:7" ht="24" customHeight="1" x14ac:dyDescent="0.2">
      <c r="A11936" s="287"/>
      <c r="D11936" s="97"/>
      <c r="E11936" s="98"/>
      <c r="F11936" s="273" t="s">
        <v>32</v>
      </c>
      <c r="G11936" s="288">
        <f>SUBTOTAL(9,G11928:G11935)</f>
        <v>0</v>
      </c>
    </row>
    <row r="11937" spans="1:7" ht="24" customHeight="1" x14ac:dyDescent="0.2">
      <c r="A11937" s="287"/>
      <c r="C11937" s="107" t="s">
        <v>606</v>
      </c>
      <c r="D11937" s="97"/>
      <c r="E11937" s="98"/>
      <c r="G11937" s="289"/>
    </row>
    <row r="11938" spans="1:7" s="229" customFormat="1" ht="24" customHeight="1" x14ac:dyDescent="0.2">
      <c r="A11938" s="224" t="str">
        <f t="shared" ref="A11938:A11946" si="3581">IFERROR(VLOOKUP(C11938,Tabla_Insumos,4,FALSE),"")</f>
        <v/>
      </c>
      <c r="B11938" s="222" t="str">
        <f t="shared" ref="B11938:B11946" si="3582">IFERROR(VLOOKUP(C11938,Tabla_Insumos,5,FALSE),"")</f>
        <v/>
      </c>
      <c r="C11938" s="223"/>
      <c r="D11938" s="224" t="str">
        <f t="shared" ref="D11938:D11946" si="3583">IFERROR(VLOOKUP(C11938,Tabla_Insumos,2,FALSE),"")</f>
        <v/>
      </c>
      <c r="E11938" s="225"/>
      <c r="F11938" s="226">
        <f t="shared" ref="F11938:F11946" si="3584">IFERROR(VLOOKUP(C11938,Tabla_Insumos,3,FALSE),0)</f>
        <v>0</v>
      </c>
      <c r="G11938" s="286">
        <f t="shared" ref="G11938:G11946" si="3585">ROUND(E11938*F11938,2)</f>
        <v>0</v>
      </c>
    </row>
    <row r="11939" spans="1:7" s="229" customFormat="1" ht="24" customHeight="1" x14ac:dyDescent="0.2">
      <c r="A11939" s="224" t="str">
        <f t="shared" si="3581"/>
        <v/>
      </c>
      <c r="B11939" s="222" t="str">
        <f t="shared" si="3582"/>
        <v/>
      </c>
      <c r="C11939" s="223"/>
      <c r="D11939" s="224" t="str">
        <f t="shared" si="3583"/>
        <v/>
      </c>
      <c r="E11939" s="225"/>
      <c r="F11939" s="226">
        <f t="shared" si="3584"/>
        <v>0</v>
      </c>
      <c r="G11939" s="286">
        <f t="shared" si="3585"/>
        <v>0</v>
      </c>
    </row>
    <row r="11940" spans="1:7" s="229" customFormat="1" ht="24" customHeight="1" x14ac:dyDescent="0.2">
      <c r="A11940" s="224" t="str">
        <f t="shared" si="3581"/>
        <v/>
      </c>
      <c r="B11940" s="222" t="str">
        <f t="shared" si="3582"/>
        <v/>
      </c>
      <c r="C11940" s="223"/>
      <c r="D11940" s="224" t="str">
        <f t="shared" si="3583"/>
        <v/>
      </c>
      <c r="E11940" s="225"/>
      <c r="F11940" s="226">
        <f t="shared" si="3584"/>
        <v>0</v>
      </c>
      <c r="G11940" s="286">
        <f t="shared" si="3585"/>
        <v>0</v>
      </c>
    </row>
    <row r="11941" spans="1:7" s="229" customFormat="1" ht="24" customHeight="1" x14ac:dyDescent="0.2">
      <c r="A11941" s="224" t="str">
        <f t="shared" si="3581"/>
        <v/>
      </c>
      <c r="B11941" s="222" t="str">
        <f t="shared" si="3582"/>
        <v/>
      </c>
      <c r="C11941" s="223"/>
      <c r="D11941" s="224" t="str">
        <f t="shared" si="3583"/>
        <v/>
      </c>
      <c r="E11941" s="225"/>
      <c r="F11941" s="226">
        <f t="shared" si="3584"/>
        <v>0</v>
      </c>
      <c r="G11941" s="286">
        <f t="shared" si="3585"/>
        <v>0</v>
      </c>
    </row>
    <row r="11942" spans="1:7" s="229" customFormat="1" ht="24" customHeight="1" x14ac:dyDescent="0.2">
      <c r="A11942" s="224" t="str">
        <f t="shared" si="3581"/>
        <v/>
      </c>
      <c r="B11942" s="222" t="str">
        <f t="shared" si="3582"/>
        <v/>
      </c>
      <c r="C11942" s="223"/>
      <c r="D11942" s="224" t="str">
        <f t="shared" si="3583"/>
        <v/>
      </c>
      <c r="E11942" s="225"/>
      <c r="F11942" s="226">
        <f t="shared" si="3584"/>
        <v>0</v>
      </c>
      <c r="G11942" s="286">
        <f t="shared" si="3585"/>
        <v>0</v>
      </c>
    </row>
    <row r="11943" spans="1:7" s="229" customFormat="1" ht="24" customHeight="1" x14ac:dyDescent="0.2">
      <c r="A11943" s="224" t="str">
        <f t="shared" si="3581"/>
        <v/>
      </c>
      <c r="B11943" s="222" t="str">
        <f t="shared" si="3582"/>
        <v/>
      </c>
      <c r="C11943" s="223"/>
      <c r="D11943" s="224" t="str">
        <f t="shared" si="3583"/>
        <v/>
      </c>
      <c r="E11943" s="225"/>
      <c r="F11943" s="226">
        <f t="shared" si="3584"/>
        <v>0</v>
      </c>
      <c r="G11943" s="286">
        <f t="shared" si="3585"/>
        <v>0</v>
      </c>
    </row>
    <row r="11944" spans="1:7" s="229" customFormat="1" ht="24" customHeight="1" x14ac:dyDescent="0.2">
      <c r="A11944" s="224" t="str">
        <f t="shared" si="3581"/>
        <v/>
      </c>
      <c r="B11944" s="222" t="str">
        <f t="shared" si="3582"/>
        <v/>
      </c>
      <c r="C11944" s="223"/>
      <c r="D11944" s="224" t="str">
        <f t="shared" si="3583"/>
        <v/>
      </c>
      <c r="E11944" s="225"/>
      <c r="F11944" s="226">
        <f t="shared" si="3584"/>
        <v>0</v>
      </c>
      <c r="G11944" s="286">
        <f t="shared" si="3585"/>
        <v>0</v>
      </c>
    </row>
    <row r="11945" spans="1:7" s="229" customFormat="1" ht="24" customHeight="1" x14ac:dyDescent="0.2">
      <c r="A11945" s="224" t="str">
        <f t="shared" si="3581"/>
        <v/>
      </c>
      <c r="B11945" s="222" t="str">
        <f t="shared" si="3582"/>
        <v/>
      </c>
      <c r="C11945" s="223"/>
      <c r="D11945" s="224" t="str">
        <f t="shared" si="3583"/>
        <v/>
      </c>
      <c r="E11945" s="225"/>
      <c r="F11945" s="226">
        <f t="shared" si="3584"/>
        <v>0</v>
      </c>
      <c r="G11945" s="286">
        <f t="shared" si="3585"/>
        <v>0</v>
      </c>
    </row>
    <row r="11946" spans="1:7" s="229" customFormat="1" ht="24" customHeight="1" x14ac:dyDescent="0.2">
      <c r="A11946" s="224" t="str">
        <f t="shared" si="3581"/>
        <v/>
      </c>
      <c r="B11946" s="222" t="str">
        <f t="shared" si="3582"/>
        <v/>
      </c>
      <c r="C11946" s="223"/>
      <c r="D11946" s="224" t="str">
        <f t="shared" si="3583"/>
        <v/>
      </c>
      <c r="E11946" s="225"/>
      <c r="F11946" s="226">
        <f t="shared" si="3584"/>
        <v>0</v>
      </c>
      <c r="G11946" s="286">
        <f t="shared" si="3585"/>
        <v>0</v>
      </c>
    </row>
    <row r="11947" spans="1:7" ht="24" customHeight="1" x14ac:dyDescent="0.2">
      <c r="A11947" s="290"/>
      <c r="B11947" s="97"/>
      <c r="D11947" s="97"/>
      <c r="E11947" s="98"/>
      <c r="F11947" s="273" t="s">
        <v>33</v>
      </c>
      <c r="G11947" s="288">
        <f>SUBTOTAL(9,G11938:G11946)</f>
        <v>0</v>
      </c>
    </row>
    <row r="11948" spans="1:7" ht="24" customHeight="1" x14ac:dyDescent="0.2">
      <c r="A11948" s="291"/>
      <c r="B11948" s="97"/>
      <c r="D11948" s="97"/>
      <c r="E11948" s="98"/>
      <c r="G11948" s="289"/>
    </row>
    <row r="11949" spans="1:7" ht="24" customHeight="1" x14ac:dyDescent="0.2">
      <c r="A11949" s="292" t="str">
        <f>B11907</f>
        <v/>
      </c>
      <c r="B11949" s="293" t="str">
        <f>C11907</f>
        <v/>
      </c>
      <c r="C11949" s="104"/>
      <c r="D11949" s="104" t="s">
        <v>34</v>
      </c>
      <c r="E11949" s="105"/>
      <c r="F11949" s="295" t="s">
        <v>35</v>
      </c>
      <c r="G11949" s="294">
        <f>SUBTOTAL(9,G11912:G11948)</f>
        <v>0</v>
      </c>
    </row>
    <row r="11951" spans="1:7" ht="24" customHeight="1" x14ac:dyDescent="0.2">
      <c r="A11951" s="274" t="s">
        <v>37</v>
      </c>
      <c r="B11951" s="275"/>
      <c r="C11951" s="275"/>
      <c r="D11951" s="275"/>
      <c r="E11951" s="275"/>
      <c r="F11951" s="275"/>
      <c r="G11951" s="276"/>
    </row>
    <row r="11952" spans="1:7" ht="24" customHeight="1" x14ac:dyDescent="0.2">
      <c r="A11952" s="277" t="s">
        <v>602</v>
      </c>
      <c r="B11952" s="93" t="str">
        <f>Comitente</f>
        <v>DIRECCION PROVINCIAL DE ESPACIOS VERDES</v>
      </c>
      <c r="C11952" s="89"/>
      <c r="D11952" s="94"/>
      <c r="E11952" s="94"/>
      <c r="F11952" s="95"/>
      <c r="G11952" s="278"/>
    </row>
    <row r="11953" spans="1:123" ht="24" customHeight="1" x14ac:dyDescent="0.2">
      <c r="A11953" s="277" t="s">
        <v>603</v>
      </c>
      <c r="B11953" s="93">
        <f>Contratista</f>
        <v>0</v>
      </c>
      <c r="C11953" s="90"/>
      <c r="D11953" s="90"/>
      <c r="E11953" s="90"/>
      <c r="F11953" s="96"/>
      <c r="G11953" s="279"/>
    </row>
    <row r="11954" spans="1:123" ht="24" customHeight="1" x14ac:dyDescent="0.2">
      <c r="A11954" s="277" t="s">
        <v>24</v>
      </c>
      <c r="B11954" s="93" t="str">
        <f>Obra</f>
        <v>MANTENIMIENTO DEL ÁREA VERDE Y SISITEMA DE RIEGO DEL 
PARQUE BELGRANO E INFINITO POR DESCUBRIR - RENGLON 3</v>
      </c>
      <c r="C11954" s="90"/>
      <c r="D11954" s="90"/>
      <c r="E11954" s="90"/>
      <c r="F11954" s="96" t="s">
        <v>38</v>
      </c>
      <c r="G11954" s="280">
        <f>Fecha_Base</f>
        <v>44908</v>
      </c>
    </row>
    <row r="11955" spans="1:123" ht="24" customHeight="1" x14ac:dyDescent="0.2">
      <c r="A11955" s="281" t="s">
        <v>601</v>
      </c>
      <c r="B11955" s="91" t="str">
        <f>Ubicación</f>
        <v>CAPITAL</v>
      </c>
      <c r="C11955" s="91"/>
      <c r="D11955" s="97"/>
      <c r="E11955" s="98"/>
      <c r="G11955" s="282"/>
    </row>
    <row r="11956" spans="1:123" ht="24" customHeight="1" x14ac:dyDescent="0.2">
      <c r="A11956" s="281" t="s">
        <v>39</v>
      </c>
      <c r="B11956" s="100" t="str">
        <f>IFERROR(VALUE(LEFT(B11957,FIND(".",B11957)-1)),"")</f>
        <v/>
      </c>
      <c r="C11956" s="92" t="str">
        <f>IFERROR(VLOOKUP(B11956,Tabla_CyP,2,FALSE),"")</f>
        <v/>
      </c>
      <c r="E11956" s="98"/>
      <c r="G11956" s="282"/>
    </row>
    <row r="11957" spans="1:123" ht="24" customHeight="1" x14ac:dyDescent="0.2">
      <c r="A11957" s="281" t="s">
        <v>25</v>
      </c>
      <c r="B11957" s="101" t="str">
        <f>IFERROR(VLOOKUP(COUNTIF($A$1:A11957,"ANALISIS DE PRECIOS"),Tabla_NumeroItem,2,FALSE),"")</f>
        <v/>
      </c>
      <c r="C11957" s="92" t="str">
        <f>IFERROR(VLOOKUP(B11957,Tabla_CyP,2,FALSE),"")</f>
        <v/>
      </c>
      <c r="D11957" s="97"/>
      <c r="E11957" s="98"/>
      <c r="F11957" s="96" t="s">
        <v>26</v>
      </c>
      <c r="G11957" s="283" t="str">
        <f>IFERROR(VLOOKUP(B11957,Tabla_CyP,4,FALSE),"")</f>
        <v/>
      </c>
    </row>
    <row r="11958" spans="1:123" ht="24" customHeight="1" x14ac:dyDescent="0.2">
      <c r="A11958" s="281"/>
      <c r="B11958" s="91"/>
      <c r="D11958" s="97"/>
      <c r="E11958" s="98"/>
      <c r="G11958" s="282"/>
    </row>
    <row r="11959" spans="1:123" ht="24" customHeight="1" x14ac:dyDescent="0.2">
      <c r="A11959" s="331" t="s">
        <v>507</v>
      </c>
      <c r="B11959" s="332"/>
      <c r="C11959" s="333" t="s">
        <v>0</v>
      </c>
      <c r="D11959" s="333" t="s">
        <v>27</v>
      </c>
      <c r="E11959" s="335" t="s">
        <v>28</v>
      </c>
      <c r="F11959" s="337" t="s">
        <v>29</v>
      </c>
      <c r="G11959" s="337" t="s">
        <v>30</v>
      </c>
    </row>
    <row r="11960" spans="1:123" s="97" customFormat="1" ht="24" customHeight="1" x14ac:dyDescent="0.2">
      <c r="A11960" s="102" t="s">
        <v>508</v>
      </c>
      <c r="B11960" s="102" t="s">
        <v>509</v>
      </c>
      <c r="C11960" s="334"/>
      <c r="D11960" s="334"/>
      <c r="E11960" s="336"/>
      <c r="F11960" s="338"/>
      <c r="G11960" s="338"/>
      <c r="H11960" s="230"/>
      <c r="I11960" s="230"/>
      <c r="J11960" s="230"/>
      <c r="K11960" s="230"/>
      <c r="L11960" s="230"/>
      <c r="M11960" s="230"/>
      <c r="N11960" s="230"/>
      <c r="O11960" s="230"/>
      <c r="P11960" s="230"/>
      <c r="Q11960" s="230"/>
      <c r="R11960" s="230"/>
      <c r="S11960" s="230"/>
      <c r="T11960" s="230"/>
      <c r="U11960" s="230"/>
      <c r="V11960" s="230"/>
      <c r="W11960" s="230"/>
      <c r="X11960" s="230"/>
      <c r="Y11960" s="230"/>
      <c r="Z11960" s="230"/>
      <c r="AA11960" s="230"/>
      <c r="AB11960" s="230"/>
      <c r="AC11960" s="230"/>
      <c r="AD11960" s="230"/>
      <c r="AE11960" s="230"/>
      <c r="AF11960" s="230"/>
      <c r="AG11960" s="230"/>
      <c r="AH11960" s="230"/>
      <c r="AI11960" s="230"/>
      <c r="AJ11960" s="230"/>
      <c r="AK11960" s="230"/>
      <c r="AL11960" s="230"/>
      <c r="AM11960" s="230"/>
      <c r="AN11960" s="230"/>
      <c r="AO11960" s="230"/>
      <c r="AP11960" s="230"/>
      <c r="AQ11960" s="230"/>
      <c r="AR11960" s="230"/>
      <c r="AS11960" s="230"/>
      <c r="AT11960" s="230"/>
      <c r="AU11960" s="230"/>
      <c r="AV11960" s="230"/>
      <c r="AW11960" s="230"/>
      <c r="AX11960" s="230"/>
      <c r="AY11960" s="230"/>
      <c r="AZ11960" s="230"/>
      <c r="BA11960" s="230"/>
      <c r="BB11960" s="230"/>
      <c r="BC11960" s="230"/>
      <c r="BD11960" s="230"/>
      <c r="BE11960" s="230"/>
      <c r="BF11960" s="230"/>
      <c r="BG11960" s="230"/>
      <c r="BH11960" s="230"/>
      <c r="BI11960" s="230"/>
      <c r="BJ11960" s="230"/>
      <c r="BK11960" s="230"/>
      <c r="BL11960" s="230"/>
      <c r="BM11960" s="230"/>
      <c r="BN11960" s="230"/>
      <c r="BO11960" s="230"/>
      <c r="BP11960" s="230"/>
      <c r="BQ11960" s="230"/>
      <c r="BR11960" s="230"/>
      <c r="BS11960" s="230"/>
      <c r="BT11960" s="230"/>
      <c r="BU11960" s="230"/>
      <c r="BV11960" s="230"/>
      <c r="BW11960" s="230"/>
      <c r="BX11960" s="230"/>
      <c r="BY11960" s="230"/>
      <c r="BZ11960" s="230"/>
      <c r="CA11960" s="230"/>
      <c r="CB11960" s="230"/>
      <c r="CC11960" s="230"/>
      <c r="CD11960" s="230"/>
      <c r="CE11960" s="230"/>
      <c r="CF11960" s="230"/>
      <c r="CG11960" s="230"/>
      <c r="CH11960" s="230"/>
      <c r="CI11960" s="230"/>
      <c r="CJ11960" s="230"/>
      <c r="CK11960" s="230"/>
      <c r="CL11960" s="230"/>
      <c r="CM11960" s="230"/>
      <c r="CN11960" s="230"/>
      <c r="CO11960" s="230"/>
      <c r="CP11960" s="230"/>
      <c r="CQ11960" s="230"/>
      <c r="CR11960" s="230"/>
      <c r="CS11960" s="230"/>
      <c r="CT11960" s="230"/>
      <c r="CU11960" s="230"/>
      <c r="CV11960" s="230"/>
      <c r="CW11960" s="230"/>
      <c r="CX11960" s="230"/>
      <c r="CY11960" s="230"/>
      <c r="CZ11960" s="230"/>
      <c r="DA11960" s="230"/>
      <c r="DB11960" s="230"/>
      <c r="DC11960" s="230"/>
      <c r="DD11960" s="230"/>
      <c r="DE11960" s="230"/>
      <c r="DF11960" s="230"/>
      <c r="DG11960" s="230"/>
      <c r="DH11960" s="230"/>
      <c r="DI11960" s="230"/>
      <c r="DJ11960" s="230"/>
      <c r="DK11960" s="230"/>
      <c r="DL11960" s="230"/>
      <c r="DM11960" s="230"/>
      <c r="DN11960" s="230"/>
      <c r="DO11960" s="230"/>
      <c r="DP11960" s="230"/>
      <c r="DQ11960" s="230"/>
      <c r="DR11960" s="230"/>
      <c r="DS11960" s="230"/>
    </row>
    <row r="11961" spans="1:123" ht="24" customHeight="1" x14ac:dyDescent="0.2">
      <c r="A11961" s="284"/>
      <c r="B11961" s="103"/>
      <c r="C11961" s="143" t="s">
        <v>604</v>
      </c>
      <c r="D11961" s="104"/>
      <c r="E11961" s="105"/>
      <c r="F11961" s="106"/>
      <c r="G11961" s="285"/>
    </row>
    <row r="11962" spans="1:123" s="229" customFormat="1" ht="24" customHeight="1" x14ac:dyDescent="0.2">
      <c r="A11962" s="224" t="str">
        <f t="shared" ref="A11962:A11975" si="3586">IFERROR(VLOOKUP(C11962,Tabla_Insumos,4,FALSE),"")</f>
        <v/>
      </c>
      <c r="B11962" s="222" t="str">
        <f>IFERROR(VLOOKUP(C11962,Tabla_Insumos,5,FALSE),"")</f>
        <v/>
      </c>
      <c r="C11962" s="223"/>
      <c r="D11962" s="224" t="str">
        <f t="shared" ref="D11962:D11975" si="3587">IFERROR(VLOOKUP(C11962,Tabla_Insumos,2,FALSE),"")</f>
        <v/>
      </c>
      <c r="E11962" s="225"/>
      <c r="F11962" s="226">
        <f t="shared" ref="F11962:F11975" si="3588">IFERROR(VLOOKUP(C11962,Tabla_Insumos,3,FALSE),0)</f>
        <v>0</v>
      </c>
      <c r="G11962" s="286">
        <f>ROUND(E11962*F11962,2)</f>
        <v>0</v>
      </c>
    </row>
    <row r="11963" spans="1:123" s="229" customFormat="1" ht="24" customHeight="1" x14ac:dyDescent="0.2">
      <c r="A11963" s="224" t="str">
        <f t="shared" si="3586"/>
        <v/>
      </c>
      <c r="B11963" s="222" t="str">
        <f t="shared" ref="B11963:B11975" si="3589">IFERROR(VLOOKUP(C11963,Tabla_Insumos,5,FALSE),"")</f>
        <v/>
      </c>
      <c r="C11963" s="223"/>
      <c r="D11963" s="224" t="str">
        <f t="shared" si="3587"/>
        <v/>
      </c>
      <c r="E11963" s="225"/>
      <c r="F11963" s="226">
        <f t="shared" si="3588"/>
        <v>0</v>
      </c>
      <c r="G11963" s="286">
        <f t="shared" ref="G11963:G11975" si="3590">ROUND(E11963*F11963,2)</f>
        <v>0</v>
      </c>
    </row>
    <row r="11964" spans="1:123" s="229" customFormat="1" ht="24" customHeight="1" x14ac:dyDescent="0.2">
      <c r="A11964" s="224" t="str">
        <f t="shared" si="3586"/>
        <v/>
      </c>
      <c r="B11964" s="222" t="str">
        <f t="shared" si="3589"/>
        <v/>
      </c>
      <c r="C11964" s="223"/>
      <c r="D11964" s="224" t="str">
        <f t="shared" si="3587"/>
        <v/>
      </c>
      <c r="E11964" s="225"/>
      <c r="F11964" s="226">
        <f t="shared" si="3588"/>
        <v>0</v>
      </c>
      <c r="G11964" s="286">
        <f t="shared" si="3590"/>
        <v>0</v>
      </c>
    </row>
    <row r="11965" spans="1:123" s="229" customFormat="1" ht="24" customHeight="1" x14ac:dyDescent="0.2">
      <c r="A11965" s="224" t="str">
        <f t="shared" si="3586"/>
        <v/>
      </c>
      <c r="B11965" s="222" t="str">
        <f t="shared" si="3589"/>
        <v/>
      </c>
      <c r="C11965" s="223"/>
      <c r="D11965" s="224" t="str">
        <f t="shared" si="3587"/>
        <v/>
      </c>
      <c r="E11965" s="225"/>
      <c r="F11965" s="226">
        <f t="shared" si="3588"/>
        <v>0</v>
      </c>
      <c r="G11965" s="286">
        <f t="shared" si="3590"/>
        <v>0</v>
      </c>
    </row>
    <row r="11966" spans="1:123" s="229" customFormat="1" ht="24" customHeight="1" x14ac:dyDescent="0.2">
      <c r="A11966" s="224" t="str">
        <f t="shared" si="3586"/>
        <v/>
      </c>
      <c r="B11966" s="222" t="str">
        <f t="shared" si="3589"/>
        <v/>
      </c>
      <c r="C11966" s="223"/>
      <c r="D11966" s="224" t="str">
        <f t="shared" si="3587"/>
        <v/>
      </c>
      <c r="E11966" s="225"/>
      <c r="F11966" s="226">
        <f t="shared" si="3588"/>
        <v>0</v>
      </c>
      <c r="G11966" s="286">
        <f t="shared" si="3590"/>
        <v>0</v>
      </c>
    </row>
    <row r="11967" spans="1:123" s="229" customFormat="1" ht="24" customHeight="1" x14ac:dyDescent="0.2">
      <c r="A11967" s="224" t="str">
        <f t="shared" si="3586"/>
        <v/>
      </c>
      <c r="B11967" s="222" t="str">
        <f t="shared" si="3589"/>
        <v/>
      </c>
      <c r="C11967" s="223"/>
      <c r="D11967" s="224" t="str">
        <f t="shared" si="3587"/>
        <v/>
      </c>
      <c r="E11967" s="225"/>
      <c r="F11967" s="226">
        <f t="shared" si="3588"/>
        <v>0</v>
      </c>
      <c r="G11967" s="286">
        <f t="shared" si="3590"/>
        <v>0</v>
      </c>
    </row>
    <row r="11968" spans="1:123" s="229" customFormat="1" ht="24" customHeight="1" x14ac:dyDescent="0.2">
      <c r="A11968" s="224" t="str">
        <f t="shared" si="3586"/>
        <v/>
      </c>
      <c r="B11968" s="222" t="str">
        <f t="shared" si="3589"/>
        <v/>
      </c>
      <c r="C11968" s="223"/>
      <c r="D11968" s="224" t="str">
        <f t="shared" si="3587"/>
        <v/>
      </c>
      <c r="E11968" s="225"/>
      <c r="F11968" s="226">
        <f t="shared" si="3588"/>
        <v>0</v>
      </c>
      <c r="G11968" s="286">
        <f t="shared" si="3590"/>
        <v>0</v>
      </c>
    </row>
    <row r="11969" spans="1:7" s="229" customFormat="1" ht="24" customHeight="1" x14ac:dyDescent="0.2">
      <c r="A11969" s="224" t="str">
        <f t="shared" si="3586"/>
        <v/>
      </c>
      <c r="B11969" s="222" t="str">
        <f t="shared" si="3589"/>
        <v/>
      </c>
      <c r="C11969" s="223"/>
      <c r="D11969" s="224" t="str">
        <f t="shared" si="3587"/>
        <v/>
      </c>
      <c r="E11969" s="225"/>
      <c r="F11969" s="226">
        <f t="shared" si="3588"/>
        <v>0</v>
      </c>
      <c r="G11969" s="286">
        <f t="shared" si="3590"/>
        <v>0</v>
      </c>
    </row>
    <row r="11970" spans="1:7" s="229" customFormat="1" ht="24" customHeight="1" x14ac:dyDescent="0.2">
      <c r="A11970" s="224" t="str">
        <f t="shared" si="3586"/>
        <v/>
      </c>
      <c r="B11970" s="222" t="str">
        <f t="shared" si="3589"/>
        <v/>
      </c>
      <c r="C11970" s="223"/>
      <c r="D11970" s="224" t="str">
        <f t="shared" si="3587"/>
        <v/>
      </c>
      <c r="E11970" s="225"/>
      <c r="F11970" s="226">
        <f t="shared" si="3588"/>
        <v>0</v>
      </c>
      <c r="G11970" s="286">
        <f t="shared" si="3590"/>
        <v>0</v>
      </c>
    </row>
    <row r="11971" spans="1:7" s="229" customFormat="1" ht="24" customHeight="1" x14ac:dyDescent="0.2">
      <c r="A11971" s="224" t="str">
        <f t="shared" si="3586"/>
        <v/>
      </c>
      <c r="B11971" s="222" t="str">
        <f t="shared" si="3589"/>
        <v/>
      </c>
      <c r="C11971" s="223"/>
      <c r="D11971" s="224" t="str">
        <f t="shared" si="3587"/>
        <v/>
      </c>
      <c r="E11971" s="225"/>
      <c r="F11971" s="226">
        <f t="shared" si="3588"/>
        <v>0</v>
      </c>
      <c r="G11971" s="286">
        <f t="shared" si="3590"/>
        <v>0</v>
      </c>
    </row>
    <row r="11972" spans="1:7" s="229" customFormat="1" ht="24" customHeight="1" x14ac:dyDescent="0.2">
      <c r="A11972" s="224" t="str">
        <f t="shared" si="3586"/>
        <v/>
      </c>
      <c r="B11972" s="222" t="str">
        <f t="shared" si="3589"/>
        <v/>
      </c>
      <c r="C11972" s="223"/>
      <c r="D11972" s="224" t="str">
        <f t="shared" si="3587"/>
        <v/>
      </c>
      <c r="E11972" s="225"/>
      <c r="F11972" s="226">
        <f t="shared" si="3588"/>
        <v>0</v>
      </c>
      <c r="G11972" s="286">
        <f t="shared" si="3590"/>
        <v>0</v>
      </c>
    </row>
    <row r="11973" spans="1:7" s="229" customFormat="1" ht="24" customHeight="1" x14ac:dyDescent="0.2">
      <c r="A11973" s="224" t="str">
        <f t="shared" si="3586"/>
        <v/>
      </c>
      <c r="B11973" s="222" t="str">
        <f t="shared" si="3589"/>
        <v/>
      </c>
      <c r="C11973" s="223"/>
      <c r="D11973" s="224" t="str">
        <f t="shared" si="3587"/>
        <v/>
      </c>
      <c r="E11973" s="225"/>
      <c r="F11973" s="226">
        <f t="shared" si="3588"/>
        <v>0</v>
      </c>
      <c r="G11973" s="286">
        <f t="shared" si="3590"/>
        <v>0</v>
      </c>
    </row>
    <row r="11974" spans="1:7" s="229" customFormat="1" ht="24" customHeight="1" x14ac:dyDescent="0.2">
      <c r="A11974" s="224" t="str">
        <f t="shared" si="3586"/>
        <v/>
      </c>
      <c r="B11974" s="222" t="str">
        <f t="shared" si="3589"/>
        <v/>
      </c>
      <c r="C11974" s="223"/>
      <c r="D11974" s="224" t="str">
        <f t="shared" si="3587"/>
        <v/>
      </c>
      <c r="E11974" s="225"/>
      <c r="F11974" s="226">
        <f t="shared" si="3588"/>
        <v>0</v>
      </c>
      <c r="G11974" s="286">
        <f t="shared" si="3590"/>
        <v>0</v>
      </c>
    </row>
    <row r="11975" spans="1:7" s="229" customFormat="1" ht="24" customHeight="1" x14ac:dyDescent="0.2">
      <c r="A11975" s="224" t="str">
        <f t="shared" si="3586"/>
        <v/>
      </c>
      <c r="B11975" s="222" t="str">
        <f t="shared" si="3589"/>
        <v/>
      </c>
      <c r="C11975" s="223"/>
      <c r="D11975" s="224" t="str">
        <f t="shared" si="3587"/>
        <v/>
      </c>
      <c r="E11975" s="225"/>
      <c r="F11975" s="227">
        <f t="shared" si="3588"/>
        <v>0</v>
      </c>
      <c r="G11975" s="286">
        <f t="shared" si="3590"/>
        <v>0</v>
      </c>
    </row>
    <row r="11976" spans="1:7" ht="24" customHeight="1" x14ac:dyDescent="0.2">
      <c r="A11976" s="287"/>
      <c r="D11976" s="97"/>
      <c r="E11976" s="98"/>
      <c r="F11976" s="273" t="s">
        <v>31</v>
      </c>
      <c r="G11976" s="288">
        <f>SUBTOTAL(9,G11962:G11975)</f>
        <v>0</v>
      </c>
    </row>
    <row r="11977" spans="1:7" ht="24" customHeight="1" x14ac:dyDescent="0.2">
      <c r="A11977" s="287"/>
      <c r="C11977" s="107" t="s">
        <v>605</v>
      </c>
      <c r="D11977" s="97"/>
      <c r="E11977" s="98"/>
      <c r="G11977" s="289"/>
    </row>
    <row r="11978" spans="1:7" s="229" customFormat="1" ht="24" customHeight="1" x14ac:dyDescent="0.2">
      <c r="A11978" s="224" t="str">
        <f t="shared" ref="A11978:A11985" si="3591">IFERROR(VLOOKUP(C11978,Tabla_Insumos,4,FALSE),"")</f>
        <v/>
      </c>
      <c r="B11978" s="222">
        <f t="shared" ref="B11978:B11985" si="3592">IFERROR(VLOOKUP(A11978,Tabla_Indices,5,FALSE),"")</f>
        <v>0</v>
      </c>
      <c r="C11978" s="223"/>
      <c r="D11978" s="224" t="str">
        <f t="shared" ref="D11978:D11985" si="3593">IFERROR(VLOOKUP(C11978,Tabla_Insumos,2,FALSE),"")</f>
        <v/>
      </c>
      <c r="E11978" s="225"/>
      <c r="F11978" s="228">
        <f t="shared" ref="F11978:F11985" si="3594">IFERROR(VLOOKUP(C11978,Tabla_Insumos,3,FALSE),0)</f>
        <v>0</v>
      </c>
      <c r="G11978" s="286">
        <f>ROUND(E11978*F11978,2)</f>
        <v>0</v>
      </c>
    </row>
    <row r="11979" spans="1:7" s="229" customFormat="1" ht="24" customHeight="1" x14ac:dyDescent="0.2">
      <c r="A11979" s="224" t="str">
        <f t="shared" si="3591"/>
        <v/>
      </c>
      <c r="B11979" s="222">
        <f t="shared" si="3592"/>
        <v>0</v>
      </c>
      <c r="C11979" s="223"/>
      <c r="D11979" s="224" t="str">
        <f t="shared" si="3593"/>
        <v/>
      </c>
      <c r="E11979" s="225"/>
      <c r="F11979" s="228">
        <f t="shared" si="3594"/>
        <v>0</v>
      </c>
      <c r="G11979" s="286">
        <f>ROUND(E11979*F11979,2)</f>
        <v>0</v>
      </c>
    </row>
    <row r="11980" spans="1:7" s="229" customFormat="1" ht="24" customHeight="1" x14ac:dyDescent="0.2">
      <c r="A11980" s="224" t="str">
        <f t="shared" si="3591"/>
        <v/>
      </c>
      <c r="B11980" s="222">
        <f t="shared" si="3592"/>
        <v>0</v>
      </c>
      <c r="C11980" s="223"/>
      <c r="D11980" s="224" t="str">
        <f t="shared" si="3593"/>
        <v/>
      </c>
      <c r="E11980" s="225"/>
      <c r="F11980" s="228">
        <f t="shared" si="3594"/>
        <v>0</v>
      </c>
      <c r="G11980" s="286">
        <f t="shared" ref="G11980:G11985" si="3595">ROUND(E11980*F11980,2)</f>
        <v>0</v>
      </c>
    </row>
    <row r="11981" spans="1:7" s="229" customFormat="1" ht="24" customHeight="1" x14ac:dyDescent="0.2">
      <c r="A11981" s="224" t="str">
        <f t="shared" si="3591"/>
        <v/>
      </c>
      <c r="B11981" s="222">
        <f t="shared" si="3592"/>
        <v>0</v>
      </c>
      <c r="C11981" s="223"/>
      <c r="D11981" s="224" t="str">
        <f t="shared" si="3593"/>
        <v/>
      </c>
      <c r="E11981" s="225"/>
      <c r="F11981" s="228">
        <f t="shared" si="3594"/>
        <v>0</v>
      </c>
      <c r="G11981" s="286">
        <f t="shared" si="3595"/>
        <v>0</v>
      </c>
    </row>
    <row r="11982" spans="1:7" s="229" customFormat="1" ht="24" customHeight="1" x14ac:dyDescent="0.2">
      <c r="A11982" s="224" t="str">
        <f t="shared" si="3591"/>
        <v/>
      </c>
      <c r="B11982" s="222">
        <f t="shared" si="3592"/>
        <v>0</v>
      </c>
      <c r="C11982" s="223"/>
      <c r="D11982" s="224" t="str">
        <f t="shared" si="3593"/>
        <v/>
      </c>
      <c r="E11982" s="225"/>
      <c r="F11982" s="226">
        <f t="shared" si="3594"/>
        <v>0</v>
      </c>
      <c r="G11982" s="286">
        <f t="shared" si="3595"/>
        <v>0</v>
      </c>
    </row>
    <row r="11983" spans="1:7" s="229" customFormat="1" ht="24" customHeight="1" x14ac:dyDescent="0.2">
      <c r="A11983" s="224" t="str">
        <f t="shared" si="3591"/>
        <v/>
      </c>
      <c r="B11983" s="222">
        <f t="shared" si="3592"/>
        <v>0</v>
      </c>
      <c r="C11983" s="223"/>
      <c r="D11983" s="224" t="str">
        <f t="shared" si="3593"/>
        <v/>
      </c>
      <c r="E11983" s="225"/>
      <c r="F11983" s="226">
        <f t="shared" si="3594"/>
        <v>0</v>
      </c>
      <c r="G11983" s="286">
        <f t="shared" si="3595"/>
        <v>0</v>
      </c>
    </row>
    <row r="11984" spans="1:7" s="229" customFormat="1" ht="24" customHeight="1" x14ac:dyDescent="0.2">
      <c r="A11984" s="224" t="str">
        <f t="shared" si="3591"/>
        <v/>
      </c>
      <c r="B11984" s="222">
        <f t="shared" si="3592"/>
        <v>0</v>
      </c>
      <c r="C11984" s="223"/>
      <c r="D11984" s="224" t="str">
        <f t="shared" si="3593"/>
        <v/>
      </c>
      <c r="E11984" s="225"/>
      <c r="F11984" s="226">
        <f t="shared" si="3594"/>
        <v>0</v>
      </c>
      <c r="G11984" s="286">
        <f t="shared" si="3595"/>
        <v>0</v>
      </c>
    </row>
    <row r="11985" spans="1:7" s="229" customFormat="1" ht="24" customHeight="1" x14ac:dyDescent="0.2">
      <c r="A11985" s="224" t="str">
        <f t="shared" si="3591"/>
        <v/>
      </c>
      <c r="B11985" s="222">
        <f t="shared" si="3592"/>
        <v>0</v>
      </c>
      <c r="C11985" s="223"/>
      <c r="D11985" s="224" t="str">
        <f t="shared" si="3593"/>
        <v/>
      </c>
      <c r="E11985" s="225"/>
      <c r="F11985" s="226">
        <f t="shared" si="3594"/>
        <v>0</v>
      </c>
      <c r="G11985" s="286">
        <f t="shared" si="3595"/>
        <v>0</v>
      </c>
    </row>
    <row r="11986" spans="1:7" ht="24" customHeight="1" x14ac:dyDescent="0.2">
      <c r="A11986" s="287"/>
      <c r="D11986" s="97"/>
      <c r="E11986" s="98"/>
      <c r="F11986" s="273" t="s">
        <v>32</v>
      </c>
      <c r="G11986" s="288">
        <f>SUBTOTAL(9,G11978:G11985)</f>
        <v>0</v>
      </c>
    </row>
    <row r="11987" spans="1:7" ht="24" customHeight="1" x14ac:dyDescent="0.2">
      <c r="A11987" s="287"/>
      <c r="C11987" s="107" t="s">
        <v>606</v>
      </c>
      <c r="D11987" s="97"/>
      <c r="E11987" s="98"/>
      <c r="G11987" s="289"/>
    </row>
    <row r="11988" spans="1:7" s="229" customFormat="1" ht="24" customHeight="1" x14ac:dyDescent="0.2">
      <c r="A11988" s="224" t="str">
        <f t="shared" ref="A11988:A11996" si="3596">IFERROR(VLOOKUP(C11988,Tabla_Insumos,4,FALSE),"")</f>
        <v/>
      </c>
      <c r="B11988" s="222" t="str">
        <f t="shared" ref="B11988:B11996" si="3597">IFERROR(VLOOKUP(C11988,Tabla_Insumos,5,FALSE),"")</f>
        <v/>
      </c>
      <c r="C11988" s="223"/>
      <c r="D11988" s="224" t="str">
        <f t="shared" ref="D11988:D11996" si="3598">IFERROR(VLOOKUP(C11988,Tabla_Insumos,2,FALSE),"")</f>
        <v/>
      </c>
      <c r="E11988" s="225"/>
      <c r="F11988" s="226">
        <f t="shared" ref="F11988:F11996" si="3599">IFERROR(VLOOKUP(C11988,Tabla_Insumos,3,FALSE),0)</f>
        <v>0</v>
      </c>
      <c r="G11988" s="286">
        <f t="shared" ref="G11988:G11996" si="3600">ROUND(E11988*F11988,2)</f>
        <v>0</v>
      </c>
    </row>
    <row r="11989" spans="1:7" s="229" customFormat="1" ht="24" customHeight="1" x14ac:dyDescent="0.2">
      <c r="A11989" s="224" t="str">
        <f t="shared" si="3596"/>
        <v/>
      </c>
      <c r="B11989" s="222" t="str">
        <f t="shared" si="3597"/>
        <v/>
      </c>
      <c r="C11989" s="223"/>
      <c r="D11989" s="224" t="str">
        <f t="shared" si="3598"/>
        <v/>
      </c>
      <c r="E11989" s="225"/>
      <c r="F11989" s="226">
        <f t="shared" si="3599"/>
        <v>0</v>
      </c>
      <c r="G11989" s="286">
        <f t="shared" si="3600"/>
        <v>0</v>
      </c>
    </row>
    <row r="11990" spans="1:7" s="229" customFormat="1" ht="24" customHeight="1" x14ac:dyDescent="0.2">
      <c r="A11990" s="224" t="str">
        <f t="shared" si="3596"/>
        <v/>
      </c>
      <c r="B11990" s="222" t="str">
        <f t="shared" si="3597"/>
        <v/>
      </c>
      <c r="C11990" s="223"/>
      <c r="D11990" s="224" t="str">
        <f t="shared" si="3598"/>
        <v/>
      </c>
      <c r="E11990" s="225"/>
      <c r="F11990" s="226">
        <f t="shared" si="3599"/>
        <v>0</v>
      </c>
      <c r="G11990" s="286">
        <f t="shared" si="3600"/>
        <v>0</v>
      </c>
    </row>
    <row r="11991" spans="1:7" s="229" customFormat="1" ht="24" customHeight="1" x14ac:dyDescent="0.2">
      <c r="A11991" s="224" t="str">
        <f t="shared" si="3596"/>
        <v/>
      </c>
      <c r="B11991" s="222" t="str">
        <f t="shared" si="3597"/>
        <v/>
      </c>
      <c r="C11991" s="223"/>
      <c r="D11991" s="224" t="str">
        <f t="shared" si="3598"/>
        <v/>
      </c>
      <c r="E11991" s="225"/>
      <c r="F11991" s="226">
        <f t="shared" si="3599"/>
        <v>0</v>
      </c>
      <c r="G11991" s="286">
        <f t="shared" si="3600"/>
        <v>0</v>
      </c>
    </row>
    <row r="11992" spans="1:7" s="229" customFormat="1" ht="24" customHeight="1" x14ac:dyDescent="0.2">
      <c r="A11992" s="224" t="str">
        <f t="shared" si="3596"/>
        <v/>
      </c>
      <c r="B11992" s="222" t="str">
        <f t="shared" si="3597"/>
        <v/>
      </c>
      <c r="C11992" s="223"/>
      <c r="D11992" s="224" t="str">
        <f t="shared" si="3598"/>
        <v/>
      </c>
      <c r="E11992" s="225"/>
      <c r="F11992" s="226">
        <f t="shared" si="3599"/>
        <v>0</v>
      </c>
      <c r="G11992" s="286">
        <f t="shared" si="3600"/>
        <v>0</v>
      </c>
    </row>
    <row r="11993" spans="1:7" s="229" customFormat="1" ht="24" customHeight="1" x14ac:dyDescent="0.2">
      <c r="A11993" s="224" t="str">
        <f t="shared" si="3596"/>
        <v/>
      </c>
      <c r="B11993" s="222" t="str">
        <f t="shared" si="3597"/>
        <v/>
      </c>
      <c r="C11993" s="223"/>
      <c r="D11993" s="224" t="str">
        <f t="shared" si="3598"/>
        <v/>
      </c>
      <c r="E11993" s="225"/>
      <c r="F11993" s="226">
        <f t="shared" si="3599"/>
        <v>0</v>
      </c>
      <c r="G11993" s="286">
        <f t="shared" si="3600"/>
        <v>0</v>
      </c>
    </row>
    <row r="11994" spans="1:7" s="229" customFormat="1" ht="24" customHeight="1" x14ac:dyDescent="0.2">
      <c r="A11994" s="224" t="str">
        <f t="shared" si="3596"/>
        <v/>
      </c>
      <c r="B11994" s="222" t="str">
        <f t="shared" si="3597"/>
        <v/>
      </c>
      <c r="C11994" s="223"/>
      <c r="D11994" s="224" t="str">
        <f t="shared" si="3598"/>
        <v/>
      </c>
      <c r="E11994" s="225"/>
      <c r="F11994" s="226">
        <f t="shared" si="3599"/>
        <v>0</v>
      </c>
      <c r="G11994" s="286">
        <f t="shared" si="3600"/>
        <v>0</v>
      </c>
    </row>
    <row r="11995" spans="1:7" s="229" customFormat="1" ht="24" customHeight="1" x14ac:dyDescent="0.2">
      <c r="A11995" s="224" t="str">
        <f t="shared" si="3596"/>
        <v/>
      </c>
      <c r="B11995" s="222" t="str">
        <f t="shared" si="3597"/>
        <v/>
      </c>
      <c r="C11995" s="223"/>
      <c r="D11995" s="224" t="str">
        <f t="shared" si="3598"/>
        <v/>
      </c>
      <c r="E11995" s="225"/>
      <c r="F11995" s="226">
        <f t="shared" si="3599"/>
        <v>0</v>
      </c>
      <c r="G11995" s="286">
        <f t="shared" si="3600"/>
        <v>0</v>
      </c>
    </row>
    <row r="11996" spans="1:7" s="229" customFormat="1" ht="24" customHeight="1" x14ac:dyDescent="0.2">
      <c r="A11996" s="224" t="str">
        <f t="shared" si="3596"/>
        <v/>
      </c>
      <c r="B11996" s="222" t="str">
        <f t="shared" si="3597"/>
        <v/>
      </c>
      <c r="C11996" s="223"/>
      <c r="D11996" s="224" t="str">
        <f t="shared" si="3598"/>
        <v/>
      </c>
      <c r="E11996" s="225"/>
      <c r="F11996" s="226">
        <f t="shared" si="3599"/>
        <v>0</v>
      </c>
      <c r="G11996" s="286">
        <f t="shared" si="3600"/>
        <v>0</v>
      </c>
    </row>
    <row r="11997" spans="1:7" ht="24" customHeight="1" x14ac:dyDescent="0.2">
      <c r="A11997" s="290"/>
      <c r="B11997" s="97"/>
      <c r="D11997" s="97"/>
      <c r="E11997" s="98"/>
      <c r="F11997" s="273" t="s">
        <v>33</v>
      </c>
      <c r="G11997" s="288">
        <f>SUBTOTAL(9,G11988:G11996)</f>
        <v>0</v>
      </c>
    </row>
    <row r="11998" spans="1:7" ht="24" customHeight="1" x14ac:dyDescent="0.2">
      <c r="A11998" s="291"/>
      <c r="B11998" s="97"/>
      <c r="D11998" s="97"/>
      <c r="E11998" s="98"/>
      <c r="G11998" s="289"/>
    </row>
    <row r="11999" spans="1:7" ht="24" customHeight="1" x14ac:dyDescent="0.2">
      <c r="A11999" s="292" t="str">
        <f>B11957</f>
        <v/>
      </c>
      <c r="B11999" s="293" t="str">
        <f>C11957</f>
        <v/>
      </c>
      <c r="C11999" s="104"/>
      <c r="D11999" s="104" t="s">
        <v>34</v>
      </c>
      <c r="E11999" s="105"/>
      <c r="F11999" s="295" t="s">
        <v>35</v>
      </c>
      <c r="G11999" s="294">
        <f>SUBTOTAL(9,G11962:G11998)</f>
        <v>0</v>
      </c>
    </row>
    <row r="12001" spans="1:123" ht="24" customHeight="1" x14ac:dyDescent="0.2">
      <c r="A12001" s="274" t="s">
        <v>37</v>
      </c>
      <c r="B12001" s="275"/>
      <c r="C12001" s="275"/>
      <c r="D12001" s="275"/>
      <c r="E12001" s="275"/>
      <c r="F12001" s="275"/>
      <c r="G12001" s="276"/>
    </row>
    <row r="12002" spans="1:123" ht="24" customHeight="1" x14ac:dyDescent="0.2">
      <c r="A12002" s="277" t="s">
        <v>602</v>
      </c>
      <c r="B12002" s="93" t="str">
        <f>Comitente</f>
        <v>DIRECCION PROVINCIAL DE ESPACIOS VERDES</v>
      </c>
      <c r="C12002" s="89"/>
      <c r="D12002" s="94"/>
      <c r="E12002" s="94"/>
      <c r="F12002" s="95"/>
      <c r="G12002" s="278"/>
    </row>
    <row r="12003" spans="1:123" ht="24" customHeight="1" x14ac:dyDescent="0.2">
      <c r="A12003" s="277" t="s">
        <v>603</v>
      </c>
      <c r="B12003" s="93">
        <f>Contratista</f>
        <v>0</v>
      </c>
      <c r="C12003" s="90"/>
      <c r="D12003" s="90"/>
      <c r="E12003" s="90"/>
      <c r="F12003" s="96"/>
      <c r="G12003" s="279"/>
    </row>
    <row r="12004" spans="1:123" ht="24" customHeight="1" x14ac:dyDescent="0.2">
      <c r="A12004" s="277" t="s">
        <v>24</v>
      </c>
      <c r="B12004" s="93" t="str">
        <f>Obra</f>
        <v>MANTENIMIENTO DEL ÁREA VERDE Y SISITEMA DE RIEGO DEL 
PARQUE BELGRANO E INFINITO POR DESCUBRIR - RENGLON 3</v>
      </c>
      <c r="C12004" s="90"/>
      <c r="D12004" s="90"/>
      <c r="E12004" s="90"/>
      <c r="F12004" s="96" t="s">
        <v>38</v>
      </c>
      <c r="G12004" s="280">
        <f>Fecha_Base</f>
        <v>44908</v>
      </c>
    </row>
    <row r="12005" spans="1:123" ht="24" customHeight="1" x14ac:dyDescent="0.2">
      <c r="A12005" s="281" t="s">
        <v>601</v>
      </c>
      <c r="B12005" s="91" t="str">
        <f>Ubicación</f>
        <v>CAPITAL</v>
      </c>
      <c r="C12005" s="91"/>
      <c r="D12005" s="97"/>
      <c r="E12005" s="98"/>
      <c r="G12005" s="282"/>
    </row>
    <row r="12006" spans="1:123" ht="24" customHeight="1" x14ac:dyDescent="0.2">
      <c r="A12006" s="281" t="s">
        <v>39</v>
      </c>
      <c r="B12006" s="100" t="str">
        <f>IFERROR(VALUE(LEFT(B12007,FIND(".",B12007)-1)),"")</f>
        <v/>
      </c>
      <c r="C12006" s="92" t="str">
        <f>IFERROR(VLOOKUP(B12006,Tabla_CyP,2,FALSE),"")</f>
        <v/>
      </c>
      <c r="E12006" s="98"/>
      <c r="G12006" s="282"/>
    </row>
    <row r="12007" spans="1:123" ht="24" customHeight="1" x14ac:dyDescent="0.2">
      <c r="A12007" s="281" t="s">
        <v>25</v>
      </c>
      <c r="B12007" s="101" t="str">
        <f>IFERROR(VLOOKUP(COUNTIF($A$1:A12007,"ANALISIS DE PRECIOS"),Tabla_NumeroItem,2,FALSE),"")</f>
        <v/>
      </c>
      <c r="C12007" s="92" t="str">
        <f>IFERROR(VLOOKUP(B12007,Tabla_CyP,2,FALSE),"")</f>
        <v/>
      </c>
      <c r="D12007" s="97"/>
      <c r="E12007" s="98"/>
      <c r="F12007" s="96" t="s">
        <v>26</v>
      </c>
      <c r="G12007" s="283" t="str">
        <f>IFERROR(VLOOKUP(B12007,Tabla_CyP,4,FALSE),"")</f>
        <v/>
      </c>
    </row>
    <row r="12008" spans="1:123" ht="24" customHeight="1" x14ac:dyDescent="0.2">
      <c r="A12008" s="281"/>
      <c r="B12008" s="91"/>
      <c r="D12008" s="97"/>
      <c r="E12008" s="98"/>
      <c r="G12008" s="282"/>
    </row>
    <row r="12009" spans="1:123" ht="24" customHeight="1" x14ac:dyDescent="0.2">
      <c r="A12009" s="331" t="s">
        <v>507</v>
      </c>
      <c r="B12009" s="332"/>
      <c r="C12009" s="333" t="s">
        <v>0</v>
      </c>
      <c r="D12009" s="333" t="s">
        <v>27</v>
      </c>
      <c r="E12009" s="335" t="s">
        <v>28</v>
      </c>
      <c r="F12009" s="337" t="s">
        <v>29</v>
      </c>
      <c r="G12009" s="337" t="s">
        <v>30</v>
      </c>
    </row>
    <row r="12010" spans="1:123" s="97" customFormat="1" ht="24" customHeight="1" x14ac:dyDescent="0.2">
      <c r="A12010" s="102" t="s">
        <v>508</v>
      </c>
      <c r="B12010" s="102" t="s">
        <v>509</v>
      </c>
      <c r="C12010" s="334"/>
      <c r="D12010" s="334"/>
      <c r="E12010" s="336"/>
      <c r="F12010" s="338"/>
      <c r="G12010" s="338"/>
      <c r="H12010" s="230"/>
      <c r="I12010" s="230"/>
      <c r="J12010" s="230"/>
      <c r="K12010" s="230"/>
      <c r="L12010" s="230"/>
      <c r="M12010" s="230"/>
      <c r="N12010" s="230"/>
      <c r="O12010" s="230"/>
      <c r="P12010" s="230"/>
      <c r="Q12010" s="230"/>
      <c r="R12010" s="230"/>
      <c r="S12010" s="230"/>
      <c r="T12010" s="230"/>
      <c r="U12010" s="230"/>
      <c r="V12010" s="230"/>
      <c r="W12010" s="230"/>
      <c r="X12010" s="230"/>
      <c r="Y12010" s="230"/>
      <c r="Z12010" s="230"/>
      <c r="AA12010" s="230"/>
      <c r="AB12010" s="230"/>
      <c r="AC12010" s="230"/>
      <c r="AD12010" s="230"/>
      <c r="AE12010" s="230"/>
      <c r="AF12010" s="230"/>
      <c r="AG12010" s="230"/>
      <c r="AH12010" s="230"/>
      <c r="AI12010" s="230"/>
      <c r="AJ12010" s="230"/>
      <c r="AK12010" s="230"/>
      <c r="AL12010" s="230"/>
      <c r="AM12010" s="230"/>
      <c r="AN12010" s="230"/>
      <c r="AO12010" s="230"/>
      <c r="AP12010" s="230"/>
      <c r="AQ12010" s="230"/>
      <c r="AR12010" s="230"/>
      <c r="AS12010" s="230"/>
      <c r="AT12010" s="230"/>
      <c r="AU12010" s="230"/>
      <c r="AV12010" s="230"/>
      <c r="AW12010" s="230"/>
      <c r="AX12010" s="230"/>
      <c r="AY12010" s="230"/>
      <c r="AZ12010" s="230"/>
      <c r="BA12010" s="230"/>
      <c r="BB12010" s="230"/>
      <c r="BC12010" s="230"/>
      <c r="BD12010" s="230"/>
      <c r="BE12010" s="230"/>
      <c r="BF12010" s="230"/>
      <c r="BG12010" s="230"/>
      <c r="BH12010" s="230"/>
      <c r="BI12010" s="230"/>
      <c r="BJ12010" s="230"/>
      <c r="BK12010" s="230"/>
      <c r="BL12010" s="230"/>
      <c r="BM12010" s="230"/>
      <c r="BN12010" s="230"/>
      <c r="BO12010" s="230"/>
      <c r="BP12010" s="230"/>
      <c r="BQ12010" s="230"/>
      <c r="BR12010" s="230"/>
      <c r="BS12010" s="230"/>
      <c r="BT12010" s="230"/>
      <c r="BU12010" s="230"/>
      <c r="BV12010" s="230"/>
      <c r="BW12010" s="230"/>
      <c r="BX12010" s="230"/>
      <c r="BY12010" s="230"/>
      <c r="BZ12010" s="230"/>
      <c r="CA12010" s="230"/>
      <c r="CB12010" s="230"/>
      <c r="CC12010" s="230"/>
      <c r="CD12010" s="230"/>
      <c r="CE12010" s="230"/>
      <c r="CF12010" s="230"/>
      <c r="CG12010" s="230"/>
      <c r="CH12010" s="230"/>
      <c r="CI12010" s="230"/>
      <c r="CJ12010" s="230"/>
      <c r="CK12010" s="230"/>
      <c r="CL12010" s="230"/>
      <c r="CM12010" s="230"/>
      <c r="CN12010" s="230"/>
      <c r="CO12010" s="230"/>
      <c r="CP12010" s="230"/>
      <c r="CQ12010" s="230"/>
      <c r="CR12010" s="230"/>
      <c r="CS12010" s="230"/>
      <c r="CT12010" s="230"/>
      <c r="CU12010" s="230"/>
      <c r="CV12010" s="230"/>
      <c r="CW12010" s="230"/>
      <c r="CX12010" s="230"/>
      <c r="CY12010" s="230"/>
      <c r="CZ12010" s="230"/>
      <c r="DA12010" s="230"/>
      <c r="DB12010" s="230"/>
      <c r="DC12010" s="230"/>
      <c r="DD12010" s="230"/>
      <c r="DE12010" s="230"/>
      <c r="DF12010" s="230"/>
      <c r="DG12010" s="230"/>
      <c r="DH12010" s="230"/>
      <c r="DI12010" s="230"/>
      <c r="DJ12010" s="230"/>
      <c r="DK12010" s="230"/>
      <c r="DL12010" s="230"/>
      <c r="DM12010" s="230"/>
      <c r="DN12010" s="230"/>
      <c r="DO12010" s="230"/>
      <c r="DP12010" s="230"/>
      <c r="DQ12010" s="230"/>
      <c r="DR12010" s="230"/>
      <c r="DS12010" s="230"/>
    </row>
    <row r="12011" spans="1:123" ht="24" customHeight="1" x14ac:dyDescent="0.2">
      <c r="A12011" s="284"/>
      <c r="B12011" s="103"/>
      <c r="C12011" s="143" t="s">
        <v>604</v>
      </c>
      <c r="D12011" s="104"/>
      <c r="E12011" s="105"/>
      <c r="F12011" s="106"/>
      <c r="G12011" s="285"/>
    </row>
    <row r="12012" spans="1:123" s="229" customFormat="1" ht="24" customHeight="1" x14ac:dyDescent="0.2">
      <c r="A12012" s="224" t="str">
        <f t="shared" ref="A12012:A12025" si="3601">IFERROR(VLOOKUP(C12012,Tabla_Insumos,4,FALSE),"")</f>
        <v/>
      </c>
      <c r="B12012" s="222" t="str">
        <f>IFERROR(VLOOKUP(C12012,Tabla_Insumos,5,FALSE),"")</f>
        <v/>
      </c>
      <c r="C12012" s="223"/>
      <c r="D12012" s="224" t="str">
        <f t="shared" ref="D12012:D12025" si="3602">IFERROR(VLOOKUP(C12012,Tabla_Insumos,2,FALSE),"")</f>
        <v/>
      </c>
      <c r="E12012" s="225"/>
      <c r="F12012" s="226">
        <f t="shared" ref="F12012:F12025" si="3603">IFERROR(VLOOKUP(C12012,Tabla_Insumos,3,FALSE),0)</f>
        <v>0</v>
      </c>
      <c r="G12012" s="286">
        <f>ROUND(E12012*F12012,2)</f>
        <v>0</v>
      </c>
    </row>
    <row r="12013" spans="1:123" s="229" customFormat="1" ht="24" customHeight="1" x14ac:dyDescent="0.2">
      <c r="A12013" s="224" t="str">
        <f t="shared" si="3601"/>
        <v/>
      </c>
      <c r="B12013" s="222" t="str">
        <f t="shared" ref="B12013:B12025" si="3604">IFERROR(VLOOKUP(C12013,Tabla_Insumos,5,FALSE),"")</f>
        <v/>
      </c>
      <c r="C12013" s="223"/>
      <c r="D12013" s="224" t="str">
        <f t="shared" si="3602"/>
        <v/>
      </c>
      <c r="E12013" s="225"/>
      <c r="F12013" s="226">
        <f t="shared" si="3603"/>
        <v>0</v>
      </c>
      <c r="G12013" s="286">
        <f t="shared" ref="G12013:G12025" si="3605">ROUND(E12013*F12013,2)</f>
        <v>0</v>
      </c>
    </row>
    <row r="12014" spans="1:123" s="229" customFormat="1" ht="24" customHeight="1" x14ac:dyDescent="0.2">
      <c r="A12014" s="224" t="str">
        <f t="shared" si="3601"/>
        <v/>
      </c>
      <c r="B12014" s="222" t="str">
        <f t="shared" si="3604"/>
        <v/>
      </c>
      <c r="C12014" s="223"/>
      <c r="D12014" s="224" t="str">
        <f t="shared" si="3602"/>
        <v/>
      </c>
      <c r="E12014" s="225"/>
      <c r="F12014" s="226">
        <f t="shared" si="3603"/>
        <v>0</v>
      </c>
      <c r="G12014" s="286">
        <f t="shared" si="3605"/>
        <v>0</v>
      </c>
    </row>
    <row r="12015" spans="1:123" s="229" customFormat="1" ht="24" customHeight="1" x14ac:dyDescent="0.2">
      <c r="A12015" s="224" t="str">
        <f t="shared" si="3601"/>
        <v/>
      </c>
      <c r="B12015" s="222" t="str">
        <f t="shared" si="3604"/>
        <v/>
      </c>
      <c r="C12015" s="223"/>
      <c r="D12015" s="224" t="str">
        <f t="shared" si="3602"/>
        <v/>
      </c>
      <c r="E12015" s="225"/>
      <c r="F12015" s="226">
        <f t="shared" si="3603"/>
        <v>0</v>
      </c>
      <c r="G12015" s="286">
        <f t="shared" si="3605"/>
        <v>0</v>
      </c>
    </row>
    <row r="12016" spans="1:123" s="229" customFormat="1" ht="24" customHeight="1" x14ac:dyDescent="0.2">
      <c r="A12016" s="224" t="str">
        <f t="shared" si="3601"/>
        <v/>
      </c>
      <c r="B12016" s="222" t="str">
        <f t="shared" si="3604"/>
        <v/>
      </c>
      <c r="C12016" s="223"/>
      <c r="D12016" s="224" t="str">
        <f t="shared" si="3602"/>
        <v/>
      </c>
      <c r="E12016" s="225"/>
      <c r="F12016" s="226">
        <f t="shared" si="3603"/>
        <v>0</v>
      </c>
      <c r="G12016" s="286">
        <f t="shared" si="3605"/>
        <v>0</v>
      </c>
    </row>
    <row r="12017" spans="1:7" s="229" customFormat="1" ht="24" customHeight="1" x14ac:dyDescent="0.2">
      <c r="A12017" s="224" t="str">
        <f t="shared" si="3601"/>
        <v/>
      </c>
      <c r="B12017" s="222" t="str">
        <f t="shared" si="3604"/>
        <v/>
      </c>
      <c r="C12017" s="223"/>
      <c r="D12017" s="224" t="str">
        <f t="shared" si="3602"/>
        <v/>
      </c>
      <c r="E12017" s="225"/>
      <c r="F12017" s="226">
        <f t="shared" si="3603"/>
        <v>0</v>
      </c>
      <c r="G12017" s="286">
        <f t="shared" si="3605"/>
        <v>0</v>
      </c>
    </row>
    <row r="12018" spans="1:7" s="229" customFormat="1" ht="24" customHeight="1" x14ac:dyDescent="0.2">
      <c r="A12018" s="224" t="str">
        <f t="shared" si="3601"/>
        <v/>
      </c>
      <c r="B12018" s="222" t="str">
        <f t="shared" si="3604"/>
        <v/>
      </c>
      <c r="C12018" s="223"/>
      <c r="D12018" s="224" t="str">
        <f t="shared" si="3602"/>
        <v/>
      </c>
      <c r="E12018" s="225"/>
      <c r="F12018" s="226">
        <f t="shared" si="3603"/>
        <v>0</v>
      </c>
      <c r="G12018" s="286">
        <f t="shared" si="3605"/>
        <v>0</v>
      </c>
    </row>
    <row r="12019" spans="1:7" s="229" customFormat="1" ht="24" customHeight="1" x14ac:dyDescent="0.2">
      <c r="A12019" s="224" t="str">
        <f t="shared" si="3601"/>
        <v/>
      </c>
      <c r="B12019" s="222" t="str">
        <f t="shared" si="3604"/>
        <v/>
      </c>
      <c r="C12019" s="223"/>
      <c r="D12019" s="224" t="str">
        <f t="shared" si="3602"/>
        <v/>
      </c>
      <c r="E12019" s="225"/>
      <c r="F12019" s="226">
        <f t="shared" si="3603"/>
        <v>0</v>
      </c>
      <c r="G12019" s="286">
        <f t="shared" si="3605"/>
        <v>0</v>
      </c>
    </row>
    <row r="12020" spans="1:7" s="229" customFormat="1" ht="24" customHeight="1" x14ac:dyDescent="0.2">
      <c r="A12020" s="224" t="str">
        <f t="shared" si="3601"/>
        <v/>
      </c>
      <c r="B12020" s="222" t="str">
        <f t="shared" si="3604"/>
        <v/>
      </c>
      <c r="C12020" s="223"/>
      <c r="D12020" s="224" t="str">
        <f t="shared" si="3602"/>
        <v/>
      </c>
      <c r="E12020" s="225"/>
      <c r="F12020" s="226">
        <f t="shared" si="3603"/>
        <v>0</v>
      </c>
      <c r="G12020" s="286">
        <f t="shared" si="3605"/>
        <v>0</v>
      </c>
    </row>
    <row r="12021" spans="1:7" s="229" customFormat="1" ht="24" customHeight="1" x14ac:dyDescent="0.2">
      <c r="A12021" s="224" t="str">
        <f t="shared" si="3601"/>
        <v/>
      </c>
      <c r="B12021" s="222" t="str">
        <f t="shared" si="3604"/>
        <v/>
      </c>
      <c r="C12021" s="223"/>
      <c r="D12021" s="224" t="str">
        <f t="shared" si="3602"/>
        <v/>
      </c>
      <c r="E12021" s="225"/>
      <c r="F12021" s="226">
        <f t="shared" si="3603"/>
        <v>0</v>
      </c>
      <c r="G12021" s="286">
        <f t="shared" si="3605"/>
        <v>0</v>
      </c>
    </row>
    <row r="12022" spans="1:7" s="229" customFormat="1" ht="24" customHeight="1" x14ac:dyDescent="0.2">
      <c r="A12022" s="224" t="str">
        <f t="shared" si="3601"/>
        <v/>
      </c>
      <c r="B12022" s="222" t="str">
        <f t="shared" si="3604"/>
        <v/>
      </c>
      <c r="C12022" s="223"/>
      <c r="D12022" s="224" t="str">
        <f t="shared" si="3602"/>
        <v/>
      </c>
      <c r="E12022" s="225"/>
      <c r="F12022" s="226">
        <f t="shared" si="3603"/>
        <v>0</v>
      </c>
      <c r="G12022" s="286">
        <f t="shared" si="3605"/>
        <v>0</v>
      </c>
    </row>
    <row r="12023" spans="1:7" s="229" customFormat="1" ht="24" customHeight="1" x14ac:dyDescent="0.2">
      <c r="A12023" s="224" t="str">
        <f t="shared" si="3601"/>
        <v/>
      </c>
      <c r="B12023" s="222" t="str">
        <f t="shared" si="3604"/>
        <v/>
      </c>
      <c r="C12023" s="223"/>
      <c r="D12023" s="224" t="str">
        <f t="shared" si="3602"/>
        <v/>
      </c>
      <c r="E12023" s="225"/>
      <c r="F12023" s="226">
        <f t="shared" si="3603"/>
        <v>0</v>
      </c>
      <c r="G12023" s="286">
        <f t="shared" si="3605"/>
        <v>0</v>
      </c>
    </row>
    <row r="12024" spans="1:7" s="229" customFormat="1" ht="24" customHeight="1" x14ac:dyDescent="0.2">
      <c r="A12024" s="224" t="str">
        <f t="shared" si="3601"/>
        <v/>
      </c>
      <c r="B12024" s="222" t="str">
        <f t="shared" si="3604"/>
        <v/>
      </c>
      <c r="C12024" s="223"/>
      <c r="D12024" s="224" t="str">
        <f t="shared" si="3602"/>
        <v/>
      </c>
      <c r="E12024" s="225"/>
      <c r="F12024" s="226">
        <f t="shared" si="3603"/>
        <v>0</v>
      </c>
      <c r="G12024" s="286">
        <f t="shared" si="3605"/>
        <v>0</v>
      </c>
    </row>
    <row r="12025" spans="1:7" s="229" customFormat="1" ht="24" customHeight="1" x14ac:dyDescent="0.2">
      <c r="A12025" s="224" t="str">
        <f t="shared" si="3601"/>
        <v/>
      </c>
      <c r="B12025" s="222" t="str">
        <f t="shared" si="3604"/>
        <v/>
      </c>
      <c r="C12025" s="223"/>
      <c r="D12025" s="224" t="str">
        <f t="shared" si="3602"/>
        <v/>
      </c>
      <c r="E12025" s="225"/>
      <c r="F12025" s="227">
        <f t="shared" si="3603"/>
        <v>0</v>
      </c>
      <c r="G12025" s="286">
        <f t="shared" si="3605"/>
        <v>0</v>
      </c>
    </row>
    <row r="12026" spans="1:7" ht="24" customHeight="1" x14ac:dyDescent="0.2">
      <c r="A12026" s="287"/>
      <c r="D12026" s="97"/>
      <c r="E12026" s="98"/>
      <c r="F12026" s="273" t="s">
        <v>31</v>
      </c>
      <c r="G12026" s="288">
        <f>SUBTOTAL(9,G12012:G12025)</f>
        <v>0</v>
      </c>
    </row>
    <row r="12027" spans="1:7" ht="24" customHeight="1" x14ac:dyDescent="0.2">
      <c r="A12027" s="287"/>
      <c r="C12027" s="107" t="s">
        <v>605</v>
      </c>
      <c r="D12027" s="97"/>
      <c r="E12027" s="98"/>
      <c r="G12027" s="289"/>
    </row>
    <row r="12028" spans="1:7" s="229" customFormat="1" ht="24" customHeight="1" x14ac:dyDescent="0.2">
      <c r="A12028" s="224" t="str">
        <f t="shared" ref="A12028:A12035" si="3606">IFERROR(VLOOKUP(C12028,Tabla_Insumos,4,FALSE),"")</f>
        <v/>
      </c>
      <c r="B12028" s="222">
        <f t="shared" ref="B12028:B12035" si="3607">IFERROR(VLOOKUP(A12028,Tabla_Indices,5,FALSE),"")</f>
        <v>0</v>
      </c>
      <c r="C12028" s="223"/>
      <c r="D12028" s="224" t="str">
        <f t="shared" ref="D12028:D12035" si="3608">IFERROR(VLOOKUP(C12028,Tabla_Insumos,2,FALSE),"")</f>
        <v/>
      </c>
      <c r="E12028" s="225"/>
      <c r="F12028" s="228">
        <f t="shared" ref="F12028:F12035" si="3609">IFERROR(VLOOKUP(C12028,Tabla_Insumos,3,FALSE),0)</f>
        <v>0</v>
      </c>
      <c r="G12028" s="286">
        <f>ROUND(E12028*F12028,2)</f>
        <v>0</v>
      </c>
    </row>
    <row r="12029" spans="1:7" s="229" customFormat="1" ht="24" customHeight="1" x14ac:dyDescent="0.2">
      <c r="A12029" s="224" t="str">
        <f t="shared" si="3606"/>
        <v/>
      </c>
      <c r="B12029" s="222">
        <f t="shared" si="3607"/>
        <v>0</v>
      </c>
      <c r="C12029" s="223"/>
      <c r="D12029" s="224" t="str">
        <f t="shared" si="3608"/>
        <v/>
      </c>
      <c r="E12029" s="225"/>
      <c r="F12029" s="228">
        <f t="shared" si="3609"/>
        <v>0</v>
      </c>
      <c r="G12029" s="286">
        <f>ROUND(E12029*F12029,2)</f>
        <v>0</v>
      </c>
    </row>
    <row r="12030" spans="1:7" s="229" customFormat="1" ht="24" customHeight="1" x14ac:dyDescent="0.2">
      <c r="A12030" s="224" t="str">
        <f t="shared" si="3606"/>
        <v/>
      </c>
      <c r="B12030" s="222">
        <f t="shared" si="3607"/>
        <v>0</v>
      </c>
      <c r="C12030" s="223"/>
      <c r="D12030" s="224" t="str">
        <f t="shared" si="3608"/>
        <v/>
      </c>
      <c r="E12030" s="225"/>
      <c r="F12030" s="228">
        <f t="shared" si="3609"/>
        <v>0</v>
      </c>
      <c r="G12030" s="286">
        <f t="shared" ref="G12030:G12035" si="3610">ROUND(E12030*F12030,2)</f>
        <v>0</v>
      </c>
    </row>
    <row r="12031" spans="1:7" s="229" customFormat="1" ht="24" customHeight="1" x14ac:dyDescent="0.2">
      <c r="A12031" s="224" t="str">
        <f t="shared" si="3606"/>
        <v/>
      </c>
      <c r="B12031" s="222">
        <f t="shared" si="3607"/>
        <v>0</v>
      </c>
      <c r="C12031" s="223"/>
      <c r="D12031" s="224" t="str">
        <f t="shared" si="3608"/>
        <v/>
      </c>
      <c r="E12031" s="225"/>
      <c r="F12031" s="228">
        <f t="shared" si="3609"/>
        <v>0</v>
      </c>
      <c r="G12031" s="286">
        <f t="shared" si="3610"/>
        <v>0</v>
      </c>
    </row>
    <row r="12032" spans="1:7" s="229" customFormat="1" ht="24" customHeight="1" x14ac:dyDescent="0.2">
      <c r="A12032" s="224" t="str">
        <f t="shared" si="3606"/>
        <v/>
      </c>
      <c r="B12032" s="222">
        <f t="shared" si="3607"/>
        <v>0</v>
      </c>
      <c r="C12032" s="223"/>
      <c r="D12032" s="224" t="str">
        <f t="shared" si="3608"/>
        <v/>
      </c>
      <c r="E12032" s="225"/>
      <c r="F12032" s="226">
        <f t="shared" si="3609"/>
        <v>0</v>
      </c>
      <c r="G12032" s="286">
        <f t="shared" si="3610"/>
        <v>0</v>
      </c>
    </row>
    <row r="12033" spans="1:7" s="229" customFormat="1" ht="24" customHeight="1" x14ac:dyDescent="0.2">
      <c r="A12033" s="224" t="str">
        <f t="shared" si="3606"/>
        <v/>
      </c>
      <c r="B12033" s="222">
        <f t="shared" si="3607"/>
        <v>0</v>
      </c>
      <c r="C12033" s="223"/>
      <c r="D12033" s="224" t="str">
        <f t="shared" si="3608"/>
        <v/>
      </c>
      <c r="E12033" s="225"/>
      <c r="F12033" s="226">
        <f t="shared" si="3609"/>
        <v>0</v>
      </c>
      <c r="G12033" s="286">
        <f t="shared" si="3610"/>
        <v>0</v>
      </c>
    </row>
    <row r="12034" spans="1:7" s="229" customFormat="1" ht="24" customHeight="1" x14ac:dyDescent="0.2">
      <c r="A12034" s="224" t="str">
        <f t="shared" si="3606"/>
        <v/>
      </c>
      <c r="B12034" s="222">
        <f t="shared" si="3607"/>
        <v>0</v>
      </c>
      <c r="C12034" s="223"/>
      <c r="D12034" s="224" t="str">
        <f t="shared" si="3608"/>
        <v/>
      </c>
      <c r="E12034" s="225"/>
      <c r="F12034" s="226">
        <f t="shared" si="3609"/>
        <v>0</v>
      </c>
      <c r="G12034" s="286">
        <f t="shared" si="3610"/>
        <v>0</v>
      </c>
    </row>
    <row r="12035" spans="1:7" s="229" customFormat="1" ht="24" customHeight="1" x14ac:dyDescent="0.2">
      <c r="A12035" s="224" t="str">
        <f t="shared" si="3606"/>
        <v/>
      </c>
      <c r="B12035" s="222">
        <f t="shared" si="3607"/>
        <v>0</v>
      </c>
      <c r="C12035" s="223"/>
      <c r="D12035" s="224" t="str">
        <f t="shared" si="3608"/>
        <v/>
      </c>
      <c r="E12035" s="225"/>
      <c r="F12035" s="226">
        <f t="shared" si="3609"/>
        <v>0</v>
      </c>
      <c r="G12035" s="286">
        <f t="shared" si="3610"/>
        <v>0</v>
      </c>
    </row>
    <row r="12036" spans="1:7" ht="24" customHeight="1" x14ac:dyDescent="0.2">
      <c r="A12036" s="287"/>
      <c r="D12036" s="97"/>
      <c r="E12036" s="98"/>
      <c r="F12036" s="273" t="s">
        <v>32</v>
      </c>
      <c r="G12036" s="288">
        <f>SUBTOTAL(9,G12028:G12035)</f>
        <v>0</v>
      </c>
    </row>
    <row r="12037" spans="1:7" ht="24" customHeight="1" x14ac:dyDescent="0.2">
      <c r="A12037" s="287"/>
      <c r="C12037" s="107" t="s">
        <v>606</v>
      </c>
      <c r="D12037" s="97"/>
      <c r="E12037" s="98"/>
      <c r="G12037" s="289"/>
    </row>
    <row r="12038" spans="1:7" s="229" customFormat="1" ht="24" customHeight="1" x14ac:dyDescent="0.2">
      <c r="A12038" s="224" t="str">
        <f t="shared" ref="A12038:A12046" si="3611">IFERROR(VLOOKUP(C12038,Tabla_Insumos,4,FALSE),"")</f>
        <v/>
      </c>
      <c r="B12038" s="222" t="str">
        <f t="shared" ref="B12038:B12046" si="3612">IFERROR(VLOOKUP(C12038,Tabla_Insumos,5,FALSE),"")</f>
        <v/>
      </c>
      <c r="C12038" s="223"/>
      <c r="D12038" s="224" t="str">
        <f t="shared" ref="D12038:D12046" si="3613">IFERROR(VLOOKUP(C12038,Tabla_Insumos,2,FALSE),"")</f>
        <v/>
      </c>
      <c r="E12038" s="225"/>
      <c r="F12038" s="226">
        <f t="shared" ref="F12038:F12046" si="3614">IFERROR(VLOOKUP(C12038,Tabla_Insumos,3,FALSE),0)</f>
        <v>0</v>
      </c>
      <c r="G12038" s="286">
        <f t="shared" ref="G12038:G12046" si="3615">ROUND(E12038*F12038,2)</f>
        <v>0</v>
      </c>
    </row>
    <row r="12039" spans="1:7" s="229" customFormat="1" ht="24" customHeight="1" x14ac:dyDescent="0.2">
      <c r="A12039" s="224" t="str">
        <f t="shared" si="3611"/>
        <v/>
      </c>
      <c r="B12039" s="222" t="str">
        <f t="shared" si="3612"/>
        <v/>
      </c>
      <c r="C12039" s="223"/>
      <c r="D12039" s="224" t="str">
        <f t="shared" si="3613"/>
        <v/>
      </c>
      <c r="E12039" s="225"/>
      <c r="F12039" s="226">
        <f t="shared" si="3614"/>
        <v>0</v>
      </c>
      <c r="G12039" s="286">
        <f t="shared" si="3615"/>
        <v>0</v>
      </c>
    </row>
    <row r="12040" spans="1:7" s="229" customFormat="1" ht="24" customHeight="1" x14ac:dyDescent="0.2">
      <c r="A12040" s="224" t="str">
        <f t="shared" si="3611"/>
        <v/>
      </c>
      <c r="B12040" s="222" t="str">
        <f t="shared" si="3612"/>
        <v/>
      </c>
      <c r="C12040" s="223"/>
      <c r="D12040" s="224" t="str">
        <f t="shared" si="3613"/>
        <v/>
      </c>
      <c r="E12040" s="225"/>
      <c r="F12040" s="226">
        <f t="shared" si="3614"/>
        <v>0</v>
      </c>
      <c r="G12040" s="286">
        <f t="shared" si="3615"/>
        <v>0</v>
      </c>
    </row>
    <row r="12041" spans="1:7" s="229" customFormat="1" ht="24" customHeight="1" x14ac:dyDescent="0.2">
      <c r="A12041" s="224" t="str">
        <f t="shared" si="3611"/>
        <v/>
      </c>
      <c r="B12041" s="222" t="str">
        <f t="shared" si="3612"/>
        <v/>
      </c>
      <c r="C12041" s="223"/>
      <c r="D12041" s="224" t="str">
        <f t="shared" si="3613"/>
        <v/>
      </c>
      <c r="E12041" s="225"/>
      <c r="F12041" s="226">
        <f t="shared" si="3614"/>
        <v>0</v>
      </c>
      <c r="G12041" s="286">
        <f t="shared" si="3615"/>
        <v>0</v>
      </c>
    </row>
    <row r="12042" spans="1:7" s="229" customFormat="1" ht="24" customHeight="1" x14ac:dyDescent="0.2">
      <c r="A12042" s="224" t="str">
        <f t="shared" si="3611"/>
        <v/>
      </c>
      <c r="B12042" s="222" t="str">
        <f t="shared" si="3612"/>
        <v/>
      </c>
      <c r="C12042" s="223"/>
      <c r="D12042" s="224" t="str">
        <f t="shared" si="3613"/>
        <v/>
      </c>
      <c r="E12042" s="225"/>
      <c r="F12042" s="226">
        <f t="shared" si="3614"/>
        <v>0</v>
      </c>
      <c r="G12042" s="286">
        <f t="shared" si="3615"/>
        <v>0</v>
      </c>
    </row>
    <row r="12043" spans="1:7" s="229" customFormat="1" ht="24" customHeight="1" x14ac:dyDescent="0.2">
      <c r="A12043" s="224" t="str">
        <f t="shared" si="3611"/>
        <v/>
      </c>
      <c r="B12043" s="222" t="str">
        <f t="shared" si="3612"/>
        <v/>
      </c>
      <c r="C12043" s="223"/>
      <c r="D12043" s="224" t="str">
        <f t="shared" si="3613"/>
        <v/>
      </c>
      <c r="E12043" s="225"/>
      <c r="F12043" s="226">
        <f t="shared" si="3614"/>
        <v>0</v>
      </c>
      <c r="G12043" s="286">
        <f t="shared" si="3615"/>
        <v>0</v>
      </c>
    </row>
    <row r="12044" spans="1:7" s="229" customFormat="1" ht="24" customHeight="1" x14ac:dyDescent="0.2">
      <c r="A12044" s="224" t="str">
        <f t="shared" si="3611"/>
        <v/>
      </c>
      <c r="B12044" s="222" t="str">
        <f t="shared" si="3612"/>
        <v/>
      </c>
      <c r="C12044" s="223"/>
      <c r="D12044" s="224" t="str">
        <f t="shared" si="3613"/>
        <v/>
      </c>
      <c r="E12044" s="225"/>
      <c r="F12044" s="226">
        <f t="shared" si="3614"/>
        <v>0</v>
      </c>
      <c r="G12044" s="286">
        <f t="shared" si="3615"/>
        <v>0</v>
      </c>
    </row>
    <row r="12045" spans="1:7" s="229" customFormat="1" ht="24" customHeight="1" x14ac:dyDescent="0.2">
      <c r="A12045" s="224" t="str">
        <f t="shared" si="3611"/>
        <v/>
      </c>
      <c r="B12045" s="222" t="str">
        <f t="shared" si="3612"/>
        <v/>
      </c>
      <c r="C12045" s="223"/>
      <c r="D12045" s="224" t="str">
        <f t="shared" si="3613"/>
        <v/>
      </c>
      <c r="E12045" s="225"/>
      <c r="F12045" s="226">
        <f t="shared" si="3614"/>
        <v>0</v>
      </c>
      <c r="G12045" s="286">
        <f t="shared" si="3615"/>
        <v>0</v>
      </c>
    </row>
    <row r="12046" spans="1:7" s="229" customFormat="1" ht="24" customHeight="1" x14ac:dyDescent="0.2">
      <c r="A12046" s="224" t="str">
        <f t="shared" si="3611"/>
        <v/>
      </c>
      <c r="B12046" s="222" t="str">
        <f t="shared" si="3612"/>
        <v/>
      </c>
      <c r="C12046" s="223"/>
      <c r="D12046" s="224" t="str">
        <f t="shared" si="3613"/>
        <v/>
      </c>
      <c r="E12046" s="225"/>
      <c r="F12046" s="226">
        <f t="shared" si="3614"/>
        <v>0</v>
      </c>
      <c r="G12046" s="286">
        <f t="shared" si="3615"/>
        <v>0</v>
      </c>
    </row>
    <row r="12047" spans="1:7" ht="24" customHeight="1" x14ac:dyDescent="0.2">
      <c r="A12047" s="290"/>
      <c r="B12047" s="97"/>
      <c r="D12047" s="97"/>
      <c r="E12047" s="98"/>
      <c r="F12047" s="273" t="s">
        <v>33</v>
      </c>
      <c r="G12047" s="288">
        <f>SUBTOTAL(9,G12038:G12046)</f>
        <v>0</v>
      </c>
    </row>
    <row r="12048" spans="1:7" ht="24" customHeight="1" x14ac:dyDescent="0.2">
      <c r="A12048" s="291"/>
      <c r="B12048" s="97"/>
      <c r="D12048" s="97"/>
      <c r="E12048" s="98"/>
      <c r="G12048" s="289"/>
    </row>
    <row r="12049" spans="1:123" ht="24" customHeight="1" x14ac:dyDescent="0.2">
      <c r="A12049" s="292" t="str">
        <f>B12007</f>
        <v/>
      </c>
      <c r="B12049" s="293" t="str">
        <f>C12007</f>
        <v/>
      </c>
      <c r="C12049" s="104"/>
      <c r="D12049" s="104" t="s">
        <v>34</v>
      </c>
      <c r="E12049" s="105"/>
      <c r="F12049" s="295" t="s">
        <v>35</v>
      </c>
      <c r="G12049" s="294">
        <f>SUBTOTAL(9,G12012:G12048)</f>
        <v>0</v>
      </c>
    </row>
    <row r="12051" spans="1:123" ht="24" customHeight="1" x14ac:dyDescent="0.2">
      <c r="A12051" s="274" t="s">
        <v>37</v>
      </c>
      <c r="B12051" s="275"/>
      <c r="C12051" s="275"/>
      <c r="D12051" s="275"/>
      <c r="E12051" s="275"/>
      <c r="F12051" s="275"/>
      <c r="G12051" s="276"/>
    </row>
    <row r="12052" spans="1:123" ht="24" customHeight="1" x14ac:dyDescent="0.2">
      <c r="A12052" s="277" t="s">
        <v>602</v>
      </c>
      <c r="B12052" s="93" t="str">
        <f>Comitente</f>
        <v>DIRECCION PROVINCIAL DE ESPACIOS VERDES</v>
      </c>
      <c r="C12052" s="89"/>
      <c r="D12052" s="94"/>
      <c r="E12052" s="94"/>
      <c r="F12052" s="95"/>
      <c r="G12052" s="278"/>
    </row>
    <row r="12053" spans="1:123" ht="24" customHeight="1" x14ac:dyDescent="0.2">
      <c r="A12053" s="277" t="s">
        <v>603</v>
      </c>
      <c r="B12053" s="93">
        <f>Contratista</f>
        <v>0</v>
      </c>
      <c r="C12053" s="90"/>
      <c r="D12053" s="90"/>
      <c r="E12053" s="90"/>
      <c r="F12053" s="96"/>
      <c r="G12053" s="279"/>
    </row>
    <row r="12054" spans="1:123" ht="24" customHeight="1" x14ac:dyDescent="0.2">
      <c r="A12054" s="277" t="s">
        <v>24</v>
      </c>
      <c r="B12054" s="93" t="str">
        <f>Obra</f>
        <v>MANTENIMIENTO DEL ÁREA VERDE Y SISITEMA DE RIEGO DEL 
PARQUE BELGRANO E INFINITO POR DESCUBRIR - RENGLON 3</v>
      </c>
      <c r="C12054" s="90"/>
      <c r="D12054" s="90"/>
      <c r="E12054" s="90"/>
      <c r="F12054" s="96" t="s">
        <v>38</v>
      </c>
      <c r="G12054" s="280">
        <f>Fecha_Base</f>
        <v>44908</v>
      </c>
    </row>
    <row r="12055" spans="1:123" ht="24" customHeight="1" x14ac:dyDescent="0.2">
      <c r="A12055" s="281" t="s">
        <v>601</v>
      </c>
      <c r="B12055" s="91" t="str">
        <f>Ubicación</f>
        <v>CAPITAL</v>
      </c>
      <c r="C12055" s="91"/>
      <c r="D12055" s="97"/>
      <c r="E12055" s="98"/>
      <c r="G12055" s="282"/>
    </row>
    <row r="12056" spans="1:123" ht="24" customHeight="1" x14ac:dyDescent="0.2">
      <c r="A12056" s="281" t="s">
        <v>39</v>
      </c>
      <c r="B12056" s="100" t="str">
        <f>IFERROR(VALUE(LEFT(B12057,FIND(".",B12057)-1)),"")</f>
        <v/>
      </c>
      <c r="C12056" s="92" t="str">
        <f>IFERROR(VLOOKUP(B12056,Tabla_CyP,2,FALSE),"")</f>
        <v/>
      </c>
      <c r="E12056" s="98"/>
      <c r="G12056" s="282"/>
    </row>
    <row r="12057" spans="1:123" ht="24" customHeight="1" x14ac:dyDescent="0.2">
      <c r="A12057" s="281" t="s">
        <v>25</v>
      </c>
      <c r="B12057" s="101" t="str">
        <f>IFERROR(VLOOKUP(COUNTIF($A$1:A12057,"ANALISIS DE PRECIOS"),Tabla_NumeroItem,2,FALSE),"")</f>
        <v/>
      </c>
      <c r="C12057" s="92" t="str">
        <f>IFERROR(VLOOKUP(B12057,Tabla_CyP,2,FALSE),"")</f>
        <v/>
      </c>
      <c r="D12057" s="97"/>
      <c r="E12057" s="98"/>
      <c r="F12057" s="96" t="s">
        <v>26</v>
      </c>
      <c r="G12057" s="283" t="str">
        <f>IFERROR(VLOOKUP(B12057,Tabla_CyP,4,FALSE),"")</f>
        <v/>
      </c>
    </row>
    <row r="12058" spans="1:123" ht="24" customHeight="1" x14ac:dyDescent="0.2">
      <c r="A12058" s="281"/>
      <c r="B12058" s="91"/>
      <c r="D12058" s="97"/>
      <c r="E12058" s="98"/>
      <c r="G12058" s="282"/>
    </row>
    <row r="12059" spans="1:123" ht="24" customHeight="1" x14ac:dyDescent="0.2">
      <c r="A12059" s="331" t="s">
        <v>507</v>
      </c>
      <c r="B12059" s="332"/>
      <c r="C12059" s="333" t="s">
        <v>0</v>
      </c>
      <c r="D12059" s="333" t="s">
        <v>27</v>
      </c>
      <c r="E12059" s="335" t="s">
        <v>28</v>
      </c>
      <c r="F12059" s="337" t="s">
        <v>29</v>
      </c>
      <c r="G12059" s="337" t="s">
        <v>30</v>
      </c>
    </row>
    <row r="12060" spans="1:123" s="97" customFormat="1" ht="24" customHeight="1" x14ac:dyDescent="0.2">
      <c r="A12060" s="102" t="s">
        <v>508</v>
      </c>
      <c r="B12060" s="102" t="s">
        <v>509</v>
      </c>
      <c r="C12060" s="334"/>
      <c r="D12060" s="334"/>
      <c r="E12060" s="336"/>
      <c r="F12060" s="338"/>
      <c r="G12060" s="338"/>
      <c r="H12060" s="230"/>
      <c r="I12060" s="230"/>
      <c r="J12060" s="230"/>
      <c r="K12060" s="230"/>
      <c r="L12060" s="230"/>
      <c r="M12060" s="230"/>
      <c r="N12060" s="230"/>
      <c r="O12060" s="230"/>
      <c r="P12060" s="230"/>
      <c r="Q12060" s="230"/>
      <c r="R12060" s="230"/>
      <c r="S12060" s="230"/>
      <c r="T12060" s="230"/>
      <c r="U12060" s="230"/>
      <c r="V12060" s="230"/>
      <c r="W12060" s="230"/>
      <c r="X12060" s="230"/>
      <c r="Y12060" s="230"/>
      <c r="Z12060" s="230"/>
      <c r="AA12060" s="230"/>
      <c r="AB12060" s="230"/>
      <c r="AC12060" s="230"/>
      <c r="AD12060" s="230"/>
      <c r="AE12060" s="230"/>
      <c r="AF12060" s="230"/>
      <c r="AG12060" s="230"/>
      <c r="AH12060" s="230"/>
      <c r="AI12060" s="230"/>
      <c r="AJ12060" s="230"/>
      <c r="AK12060" s="230"/>
      <c r="AL12060" s="230"/>
      <c r="AM12060" s="230"/>
      <c r="AN12060" s="230"/>
      <c r="AO12060" s="230"/>
      <c r="AP12060" s="230"/>
      <c r="AQ12060" s="230"/>
      <c r="AR12060" s="230"/>
      <c r="AS12060" s="230"/>
      <c r="AT12060" s="230"/>
      <c r="AU12060" s="230"/>
      <c r="AV12060" s="230"/>
      <c r="AW12060" s="230"/>
      <c r="AX12060" s="230"/>
      <c r="AY12060" s="230"/>
      <c r="AZ12060" s="230"/>
      <c r="BA12060" s="230"/>
      <c r="BB12060" s="230"/>
      <c r="BC12060" s="230"/>
      <c r="BD12060" s="230"/>
      <c r="BE12060" s="230"/>
      <c r="BF12060" s="230"/>
      <c r="BG12060" s="230"/>
      <c r="BH12060" s="230"/>
      <c r="BI12060" s="230"/>
      <c r="BJ12060" s="230"/>
      <c r="BK12060" s="230"/>
      <c r="BL12060" s="230"/>
      <c r="BM12060" s="230"/>
      <c r="BN12060" s="230"/>
      <c r="BO12060" s="230"/>
      <c r="BP12060" s="230"/>
      <c r="BQ12060" s="230"/>
      <c r="BR12060" s="230"/>
      <c r="BS12060" s="230"/>
      <c r="BT12060" s="230"/>
      <c r="BU12060" s="230"/>
      <c r="BV12060" s="230"/>
      <c r="BW12060" s="230"/>
      <c r="BX12060" s="230"/>
      <c r="BY12060" s="230"/>
      <c r="BZ12060" s="230"/>
      <c r="CA12060" s="230"/>
      <c r="CB12060" s="230"/>
      <c r="CC12060" s="230"/>
      <c r="CD12060" s="230"/>
      <c r="CE12060" s="230"/>
      <c r="CF12060" s="230"/>
      <c r="CG12060" s="230"/>
      <c r="CH12060" s="230"/>
      <c r="CI12060" s="230"/>
      <c r="CJ12060" s="230"/>
      <c r="CK12060" s="230"/>
      <c r="CL12060" s="230"/>
      <c r="CM12060" s="230"/>
      <c r="CN12060" s="230"/>
      <c r="CO12060" s="230"/>
      <c r="CP12060" s="230"/>
      <c r="CQ12060" s="230"/>
      <c r="CR12060" s="230"/>
      <c r="CS12060" s="230"/>
      <c r="CT12060" s="230"/>
      <c r="CU12060" s="230"/>
      <c r="CV12060" s="230"/>
      <c r="CW12060" s="230"/>
      <c r="CX12060" s="230"/>
      <c r="CY12060" s="230"/>
      <c r="CZ12060" s="230"/>
      <c r="DA12060" s="230"/>
      <c r="DB12060" s="230"/>
      <c r="DC12060" s="230"/>
      <c r="DD12060" s="230"/>
      <c r="DE12060" s="230"/>
      <c r="DF12060" s="230"/>
      <c r="DG12060" s="230"/>
      <c r="DH12060" s="230"/>
      <c r="DI12060" s="230"/>
      <c r="DJ12060" s="230"/>
      <c r="DK12060" s="230"/>
      <c r="DL12060" s="230"/>
      <c r="DM12060" s="230"/>
      <c r="DN12060" s="230"/>
      <c r="DO12060" s="230"/>
      <c r="DP12060" s="230"/>
      <c r="DQ12060" s="230"/>
      <c r="DR12060" s="230"/>
      <c r="DS12060" s="230"/>
    </row>
    <row r="12061" spans="1:123" ht="24" customHeight="1" x14ac:dyDescent="0.2">
      <c r="A12061" s="284"/>
      <c r="B12061" s="103"/>
      <c r="C12061" s="143" t="s">
        <v>604</v>
      </c>
      <c r="D12061" s="104"/>
      <c r="E12061" s="105"/>
      <c r="F12061" s="106"/>
      <c r="G12061" s="285"/>
    </row>
    <row r="12062" spans="1:123" s="229" customFormat="1" ht="24" customHeight="1" x14ac:dyDescent="0.2">
      <c r="A12062" s="224" t="str">
        <f t="shared" ref="A12062:A12075" si="3616">IFERROR(VLOOKUP(C12062,Tabla_Insumos,4,FALSE),"")</f>
        <v/>
      </c>
      <c r="B12062" s="222" t="str">
        <f>IFERROR(VLOOKUP(C12062,Tabla_Insumos,5,FALSE),"")</f>
        <v/>
      </c>
      <c r="C12062" s="223"/>
      <c r="D12062" s="224" t="str">
        <f t="shared" ref="D12062:D12075" si="3617">IFERROR(VLOOKUP(C12062,Tabla_Insumos,2,FALSE),"")</f>
        <v/>
      </c>
      <c r="E12062" s="225"/>
      <c r="F12062" s="226">
        <f t="shared" ref="F12062:F12075" si="3618">IFERROR(VLOOKUP(C12062,Tabla_Insumos,3,FALSE),0)</f>
        <v>0</v>
      </c>
      <c r="G12062" s="286">
        <f>ROUND(E12062*F12062,2)</f>
        <v>0</v>
      </c>
    </row>
    <row r="12063" spans="1:123" s="229" customFormat="1" ht="24" customHeight="1" x14ac:dyDescent="0.2">
      <c r="A12063" s="224" t="str">
        <f t="shared" si="3616"/>
        <v/>
      </c>
      <c r="B12063" s="222" t="str">
        <f t="shared" ref="B12063:B12075" si="3619">IFERROR(VLOOKUP(C12063,Tabla_Insumos,5,FALSE),"")</f>
        <v/>
      </c>
      <c r="C12063" s="223"/>
      <c r="D12063" s="224" t="str">
        <f t="shared" si="3617"/>
        <v/>
      </c>
      <c r="E12063" s="225"/>
      <c r="F12063" s="226">
        <f t="shared" si="3618"/>
        <v>0</v>
      </c>
      <c r="G12063" s="286">
        <f t="shared" ref="G12063:G12075" si="3620">ROUND(E12063*F12063,2)</f>
        <v>0</v>
      </c>
    </row>
    <row r="12064" spans="1:123" s="229" customFormat="1" ht="24" customHeight="1" x14ac:dyDescent="0.2">
      <c r="A12064" s="224" t="str">
        <f t="shared" si="3616"/>
        <v/>
      </c>
      <c r="B12064" s="222" t="str">
        <f t="shared" si="3619"/>
        <v/>
      </c>
      <c r="C12064" s="223"/>
      <c r="D12064" s="224" t="str">
        <f t="shared" si="3617"/>
        <v/>
      </c>
      <c r="E12064" s="225"/>
      <c r="F12064" s="226">
        <f t="shared" si="3618"/>
        <v>0</v>
      </c>
      <c r="G12064" s="286">
        <f t="shared" si="3620"/>
        <v>0</v>
      </c>
    </row>
    <row r="12065" spans="1:7" s="229" customFormat="1" ht="24" customHeight="1" x14ac:dyDescent="0.2">
      <c r="A12065" s="224" t="str">
        <f t="shared" si="3616"/>
        <v/>
      </c>
      <c r="B12065" s="222" t="str">
        <f t="shared" si="3619"/>
        <v/>
      </c>
      <c r="C12065" s="223"/>
      <c r="D12065" s="224" t="str">
        <f t="shared" si="3617"/>
        <v/>
      </c>
      <c r="E12065" s="225"/>
      <c r="F12065" s="226">
        <f t="shared" si="3618"/>
        <v>0</v>
      </c>
      <c r="G12065" s="286">
        <f t="shared" si="3620"/>
        <v>0</v>
      </c>
    </row>
    <row r="12066" spans="1:7" s="229" customFormat="1" ht="24" customHeight="1" x14ac:dyDescent="0.2">
      <c r="A12066" s="224" t="str">
        <f t="shared" si="3616"/>
        <v/>
      </c>
      <c r="B12066" s="222" t="str">
        <f t="shared" si="3619"/>
        <v/>
      </c>
      <c r="C12066" s="223"/>
      <c r="D12066" s="224" t="str">
        <f t="shared" si="3617"/>
        <v/>
      </c>
      <c r="E12066" s="225"/>
      <c r="F12066" s="226">
        <f t="shared" si="3618"/>
        <v>0</v>
      </c>
      <c r="G12066" s="286">
        <f t="shared" si="3620"/>
        <v>0</v>
      </c>
    </row>
    <row r="12067" spans="1:7" s="229" customFormat="1" ht="24" customHeight="1" x14ac:dyDescent="0.2">
      <c r="A12067" s="224" t="str">
        <f t="shared" si="3616"/>
        <v/>
      </c>
      <c r="B12067" s="222" t="str">
        <f t="shared" si="3619"/>
        <v/>
      </c>
      <c r="C12067" s="223"/>
      <c r="D12067" s="224" t="str">
        <f t="shared" si="3617"/>
        <v/>
      </c>
      <c r="E12067" s="225"/>
      <c r="F12067" s="226">
        <f t="shared" si="3618"/>
        <v>0</v>
      </c>
      <c r="G12067" s="286">
        <f t="shared" si="3620"/>
        <v>0</v>
      </c>
    </row>
    <row r="12068" spans="1:7" s="229" customFormat="1" ht="24" customHeight="1" x14ac:dyDescent="0.2">
      <c r="A12068" s="224" t="str">
        <f t="shared" si="3616"/>
        <v/>
      </c>
      <c r="B12068" s="222" t="str">
        <f t="shared" si="3619"/>
        <v/>
      </c>
      <c r="C12068" s="223"/>
      <c r="D12068" s="224" t="str">
        <f t="shared" si="3617"/>
        <v/>
      </c>
      <c r="E12068" s="225"/>
      <c r="F12068" s="226">
        <f t="shared" si="3618"/>
        <v>0</v>
      </c>
      <c r="G12068" s="286">
        <f t="shared" si="3620"/>
        <v>0</v>
      </c>
    </row>
    <row r="12069" spans="1:7" s="229" customFormat="1" ht="24" customHeight="1" x14ac:dyDescent="0.2">
      <c r="A12069" s="224" t="str">
        <f t="shared" si="3616"/>
        <v/>
      </c>
      <c r="B12069" s="222" t="str">
        <f t="shared" si="3619"/>
        <v/>
      </c>
      <c r="C12069" s="223"/>
      <c r="D12069" s="224" t="str">
        <f t="shared" si="3617"/>
        <v/>
      </c>
      <c r="E12069" s="225"/>
      <c r="F12069" s="226">
        <f t="shared" si="3618"/>
        <v>0</v>
      </c>
      <c r="G12069" s="286">
        <f t="shared" si="3620"/>
        <v>0</v>
      </c>
    </row>
    <row r="12070" spans="1:7" s="229" customFormat="1" ht="24" customHeight="1" x14ac:dyDescent="0.2">
      <c r="A12070" s="224" t="str">
        <f t="shared" si="3616"/>
        <v/>
      </c>
      <c r="B12070" s="222" t="str">
        <f t="shared" si="3619"/>
        <v/>
      </c>
      <c r="C12070" s="223"/>
      <c r="D12070" s="224" t="str">
        <f t="shared" si="3617"/>
        <v/>
      </c>
      <c r="E12070" s="225"/>
      <c r="F12070" s="226">
        <f t="shared" si="3618"/>
        <v>0</v>
      </c>
      <c r="G12070" s="286">
        <f t="shared" si="3620"/>
        <v>0</v>
      </c>
    </row>
    <row r="12071" spans="1:7" s="229" customFormat="1" ht="24" customHeight="1" x14ac:dyDescent="0.2">
      <c r="A12071" s="224" t="str">
        <f t="shared" si="3616"/>
        <v/>
      </c>
      <c r="B12071" s="222" t="str">
        <f t="shared" si="3619"/>
        <v/>
      </c>
      <c r="C12071" s="223"/>
      <c r="D12071" s="224" t="str">
        <f t="shared" si="3617"/>
        <v/>
      </c>
      <c r="E12071" s="225"/>
      <c r="F12071" s="226">
        <f t="shared" si="3618"/>
        <v>0</v>
      </c>
      <c r="G12071" s="286">
        <f t="shared" si="3620"/>
        <v>0</v>
      </c>
    </row>
    <row r="12072" spans="1:7" s="229" customFormat="1" ht="24" customHeight="1" x14ac:dyDescent="0.2">
      <c r="A12072" s="224" t="str">
        <f t="shared" si="3616"/>
        <v/>
      </c>
      <c r="B12072" s="222" t="str">
        <f t="shared" si="3619"/>
        <v/>
      </c>
      <c r="C12072" s="223"/>
      <c r="D12072" s="224" t="str">
        <f t="shared" si="3617"/>
        <v/>
      </c>
      <c r="E12072" s="225"/>
      <c r="F12072" s="226">
        <f t="shared" si="3618"/>
        <v>0</v>
      </c>
      <c r="G12072" s="286">
        <f t="shared" si="3620"/>
        <v>0</v>
      </c>
    </row>
    <row r="12073" spans="1:7" s="229" customFormat="1" ht="24" customHeight="1" x14ac:dyDescent="0.2">
      <c r="A12073" s="224" t="str">
        <f t="shared" si="3616"/>
        <v/>
      </c>
      <c r="B12073" s="222" t="str">
        <f t="shared" si="3619"/>
        <v/>
      </c>
      <c r="C12073" s="223"/>
      <c r="D12073" s="224" t="str">
        <f t="shared" si="3617"/>
        <v/>
      </c>
      <c r="E12073" s="225"/>
      <c r="F12073" s="226">
        <f t="shared" si="3618"/>
        <v>0</v>
      </c>
      <c r="G12073" s="286">
        <f t="shared" si="3620"/>
        <v>0</v>
      </c>
    </row>
    <row r="12074" spans="1:7" s="229" customFormat="1" ht="24" customHeight="1" x14ac:dyDescent="0.2">
      <c r="A12074" s="224" t="str">
        <f t="shared" si="3616"/>
        <v/>
      </c>
      <c r="B12074" s="222" t="str">
        <f t="shared" si="3619"/>
        <v/>
      </c>
      <c r="C12074" s="223"/>
      <c r="D12074" s="224" t="str">
        <f t="shared" si="3617"/>
        <v/>
      </c>
      <c r="E12074" s="225"/>
      <c r="F12074" s="226">
        <f t="shared" si="3618"/>
        <v>0</v>
      </c>
      <c r="G12074" s="286">
        <f t="shared" si="3620"/>
        <v>0</v>
      </c>
    </row>
    <row r="12075" spans="1:7" s="229" customFormat="1" ht="24" customHeight="1" x14ac:dyDescent="0.2">
      <c r="A12075" s="224" t="str">
        <f t="shared" si="3616"/>
        <v/>
      </c>
      <c r="B12075" s="222" t="str">
        <f t="shared" si="3619"/>
        <v/>
      </c>
      <c r="C12075" s="223"/>
      <c r="D12075" s="224" t="str">
        <f t="shared" si="3617"/>
        <v/>
      </c>
      <c r="E12075" s="225"/>
      <c r="F12075" s="227">
        <f t="shared" si="3618"/>
        <v>0</v>
      </c>
      <c r="G12075" s="286">
        <f t="shared" si="3620"/>
        <v>0</v>
      </c>
    </row>
    <row r="12076" spans="1:7" ht="24" customHeight="1" x14ac:dyDescent="0.2">
      <c r="A12076" s="287"/>
      <c r="D12076" s="97"/>
      <c r="E12076" s="98"/>
      <c r="F12076" s="273" t="s">
        <v>31</v>
      </c>
      <c r="G12076" s="288">
        <f>SUBTOTAL(9,G12062:G12075)</f>
        <v>0</v>
      </c>
    </row>
    <row r="12077" spans="1:7" ht="24" customHeight="1" x14ac:dyDescent="0.2">
      <c r="A12077" s="287"/>
      <c r="C12077" s="107" t="s">
        <v>605</v>
      </c>
      <c r="D12077" s="97"/>
      <c r="E12077" s="98"/>
      <c r="G12077" s="289"/>
    </row>
    <row r="12078" spans="1:7" s="229" customFormat="1" ht="24" customHeight="1" x14ac:dyDescent="0.2">
      <c r="A12078" s="224" t="str">
        <f t="shared" ref="A12078:A12085" si="3621">IFERROR(VLOOKUP(C12078,Tabla_Insumos,4,FALSE),"")</f>
        <v/>
      </c>
      <c r="B12078" s="222">
        <f t="shared" ref="B12078:B12085" si="3622">IFERROR(VLOOKUP(A12078,Tabla_Indices,5,FALSE),"")</f>
        <v>0</v>
      </c>
      <c r="C12078" s="223"/>
      <c r="D12078" s="224" t="str">
        <f t="shared" ref="D12078:D12085" si="3623">IFERROR(VLOOKUP(C12078,Tabla_Insumos,2,FALSE),"")</f>
        <v/>
      </c>
      <c r="E12078" s="225"/>
      <c r="F12078" s="228">
        <f t="shared" ref="F12078:F12085" si="3624">IFERROR(VLOOKUP(C12078,Tabla_Insumos,3,FALSE),0)</f>
        <v>0</v>
      </c>
      <c r="G12078" s="286">
        <f>ROUND(E12078*F12078,2)</f>
        <v>0</v>
      </c>
    </row>
    <row r="12079" spans="1:7" s="229" customFormat="1" ht="24" customHeight="1" x14ac:dyDescent="0.2">
      <c r="A12079" s="224" t="str">
        <f t="shared" si="3621"/>
        <v/>
      </c>
      <c r="B12079" s="222">
        <f t="shared" si="3622"/>
        <v>0</v>
      </c>
      <c r="C12079" s="223"/>
      <c r="D12079" s="224" t="str">
        <f t="shared" si="3623"/>
        <v/>
      </c>
      <c r="E12079" s="225"/>
      <c r="F12079" s="228">
        <f t="shared" si="3624"/>
        <v>0</v>
      </c>
      <c r="G12079" s="286">
        <f>ROUND(E12079*F12079,2)</f>
        <v>0</v>
      </c>
    </row>
    <row r="12080" spans="1:7" s="229" customFormat="1" ht="24" customHeight="1" x14ac:dyDescent="0.2">
      <c r="A12080" s="224" t="str">
        <f t="shared" si="3621"/>
        <v/>
      </c>
      <c r="B12080" s="222">
        <f t="shared" si="3622"/>
        <v>0</v>
      </c>
      <c r="C12080" s="223"/>
      <c r="D12080" s="224" t="str">
        <f t="shared" si="3623"/>
        <v/>
      </c>
      <c r="E12080" s="225"/>
      <c r="F12080" s="228">
        <f t="shared" si="3624"/>
        <v>0</v>
      </c>
      <c r="G12080" s="286">
        <f t="shared" ref="G12080:G12085" si="3625">ROUND(E12080*F12080,2)</f>
        <v>0</v>
      </c>
    </row>
    <row r="12081" spans="1:7" s="229" customFormat="1" ht="24" customHeight="1" x14ac:dyDescent="0.2">
      <c r="A12081" s="224" t="str">
        <f t="shared" si="3621"/>
        <v/>
      </c>
      <c r="B12081" s="222">
        <f t="shared" si="3622"/>
        <v>0</v>
      </c>
      <c r="C12081" s="223"/>
      <c r="D12081" s="224" t="str">
        <f t="shared" si="3623"/>
        <v/>
      </c>
      <c r="E12081" s="225"/>
      <c r="F12081" s="228">
        <f t="shared" si="3624"/>
        <v>0</v>
      </c>
      <c r="G12081" s="286">
        <f t="shared" si="3625"/>
        <v>0</v>
      </c>
    </row>
    <row r="12082" spans="1:7" s="229" customFormat="1" ht="24" customHeight="1" x14ac:dyDescent="0.2">
      <c r="A12082" s="224" t="str">
        <f t="shared" si="3621"/>
        <v/>
      </c>
      <c r="B12082" s="222">
        <f t="shared" si="3622"/>
        <v>0</v>
      </c>
      <c r="C12082" s="223"/>
      <c r="D12082" s="224" t="str">
        <f t="shared" si="3623"/>
        <v/>
      </c>
      <c r="E12082" s="225"/>
      <c r="F12082" s="226">
        <f t="shared" si="3624"/>
        <v>0</v>
      </c>
      <c r="G12082" s="286">
        <f t="shared" si="3625"/>
        <v>0</v>
      </c>
    </row>
    <row r="12083" spans="1:7" s="229" customFormat="1" ht="24" customHeight="1" x14ac:dyDescent="0.2">
      <c r="A12083" s="224" t="str">
        <f t="shared" si="3621"/>
        <v/>
      </c>
      <c r="B12083" s="222">
        <f t="shared" si="3622"/>
        <v>0</v>
      </c>
      <c r="C12083" s="223"/>
      <c r="D12083" s="224" t="str">
        <f t="shared" si="3623"/>
        <v/>
      </c>
      <c r="E12083" s="225"/>
      <c r="F12083" s="226">
        <f t="shared" si="3624"/>
        <v>0</v>
      </c>
      <c r="G12083" s="286">
        <f t="shared" si="3625"/>
        <v>0</v>
      </c>
    </row>
    <row r="12084" spans="1:7" s="229" customFormat="1" ht="24" customHeight="1" x14ac:dyDescent="0.2">
      <c r="A12084" s="224" t="str">
        <f t="shared" si="3621"/>
        <v/>
      </c>
      <c r="B12084" s="222">
        <f t="shared" si="3622"/>
        <v>0</v>
      </c>
      <c r="C12084" s="223"/>
      <c r="D12084" s="224" t="str">
        <f t="shared" si="3623"/>
        <v/>
      </c>
      <c r="E12084" s="225"/>
      <c r="F12084" s="226">
        <f t="shared" si="3624"/>
        <v>0</v>
      </c>
      <c r="G12084" s="286">
        <f t="shared" si="3625"/>
        <v>0</v>
      </c>
    </row>
    <row r="12085" spans="1:7" s="229" customFormat="1" ht="24" customHeight="1" x14ac:dyDescent="0.2">
      <c r="A12085" s="224" t="str">
        <f t="shared" si="3621"/>
        <v/>
      </c>
      <c r="B12085" s="222">
        <f t="shared" si="3622"/>
        <v>0</v>
      </c>
      <c r="C12085" s="223"/>
      <c r="D12085" s="224" t="str">
        <f t="shared" si="3623"/>
        <v/>
      </c>
      <c r="E12085" s="225"/>
      <c r="F12085" s="226">
        <f t="shared" si="3624"/>
        <v>0</v>
      </c>
      <c r="G12085" s="286">
        <f t="shared" si="3625"/>
        <v>0</v>
      </c>
    </row>
    <row r="12086" spans="1:7" ht="24" customHeight="1" x14ac:dyDescent="0.2">
      <c r="A12086" s="287"/>
      <c r="D12086" s="97"/>
      <c r="E12086" s="98"/>
      <c r="F12086" s="273" t="s">
        <v>32</v>
      </c>
      <c r="G12086" s="288">
        <f>SUBTOTAL(9,G12078:G12085)</f>
        <v>0</v>
      </c>
    </row>
    <row r="12087" spans="1:7" ht="24" customHeight="1" x14ac:dyDescent="0.2">
      <c r="A12087" s="287"/>
      <c r="C12087" s="107" t="s">
        <v>606</v>
      </c>
      <c r="D12087" s="97"/>
      <c r="E12087" s="98"/>
      <c r="G12087" s="289"/>
    </row>
    <row r="12088" spans="1:7" s="229" customFormat="1" ht="24" customHeight="1" x14ac:dyDescent="0.2">
      <c r="A12088" s="224" t="str">
        <f t="shared" ref="A12088:A12096" si="3626">IFERROR(VLOOKUP(C12088,Tabla_Insumos,4,FALSE),"")</f>
        <v/>
      </c>
      <c r="B12088" s="222" t="str">
        <f t="shared" ref="B12088:B12096" si="3627">IFERROR(VLOOKUP(C12088,Tabla_Insumos,5,FALSE),"")</f>
        <v/>
      </c>
      <c r="C12088" s="223"/>
      <c r="D12088" s="224" t="str">
        <f t="shared" ref="D12088:D12096" si="3628">IFERROR(VLOOKUP(C12088,Tabla_Insumos,2,FALSE),"")</f>
        <v/>
      </c>
      <c r="E12088" s="225"/>
      <c r="F12088" s="226">
        <f t="shared" ref="F12088:F12096" si="3629">IFERROR(VLOOKUP(C12088,Tabla_Insumos,3,FALSE),0)</f>
        <v>0</v>
      </c>
      <c r="G12088" s="286">
        <f t="shared" ref="G12088:G12096" si="3630">ROUND(E12088*F12088,2)</f>
        <v>0</v>
      </c>
    </row>
    <row r="12089" spans="1:7" s="229" customFormat="1" ht="24" customHeight="1" x14ac:dyDescent="0.2">
      <c r="A12089" s="224" t="str">
        <f t="shared" si="3626"/>
        <v/>
      </c>
      <c r="B12089" s="222" t="str">
        <f t="shared" si="3627"/>
        <v/>
      </c>
      <c r="C12089" s="223"/>
      <c r="D12089" s="224" t="str">
        <f t="shared" si="3628"/>
        <v/>
      </c>
      <c r="E12089" s="225"/>
      <c r="F12089" s="226">
        <f t="shared" si="3629"/>
        <v>0</v>
      </c>
      <c r="G12089" s="286">
        <f t="shared" si="3630"/>
        <v>0</v>
      </c>
    </row>
    <row r="12090" spans="1:7" s="229" customFormat="1" ht="24" customHeight="1" x14ac:dyDescent="0.2">
      <c r="A12090" s="224" t="str">
        <f t="shared" si="3626"/>
        <v/>
      </c>
      <c r="B12090" s="222" t="str">
        <f t="shared" si="3627"/>
        <v/>
      </c>
      <c r="C12090" s="223"/>
      <c r="D12090" s="224" t="str">
        <f t="shared" si="3628"/>
        <v/>
      </c>
      <c r="E12090" s="225"/>
      <c r="F12090" s="226">
        <f t="shared" si="3629"/>
        <v>0</v>
      </c>
      <c r="G12090" s="286">
        <f t="shared" si="3630"/>
        <v>0</v>
      </c>
    </row>
    <row r="12091" spans="1:7" s="229" customFormat="1" ht="24" customHeight="1" x14ac:dyDescent="0.2">
      <c r="A12091" s="224" t="str">
        <f t="shared" si="3626"/>
        <v/>
      </c>
      <c r="B12091" s="222" t="str">
        <f t="shared" si="3627"/>
        <v/>
      </c>
      <c r="C12091" s="223"/>
      <c r="D12091" s="224" t="str">
        <f t="shared" si="3628"/>
        <v/>
      </c>
      <c r="E12091" s="225"/>
      <c r="F12091" s="226">
        <f t="shared" si="3629"/>
        <v>0</v>
      </c>
      <c r="G12091" s="286">
        <f t="shared" si="3630"/>
        <v>0</v>
      </c>
    </row>
    <row r="12092" spans="1:7" s="229" customFormat="1" ht="24" customHeight="1" x14ac:dyDescent="0.2">
      <c r="A12092" s="224" t="str">
        <f t="shared" si="3626"/>
        <v/>
      </c>
      <c r="B12092" s="222" t="str">
        <f t="shared" si="3627"/>
        <v/>
      </c>
      <c r="C12092" s="223"/>
      <c r="D12092" s="224" t="str">
        <f t="shared" si="3628"/>
        <v/>
      </c>
      <c r="E12092" s="225"/>
      <c r="F12092" s="226">
        <f t="shared" si="3629"/>
        <v>0</v>
      </c>
      <c r="G12092" s="286">
        <f t="shared" si="3630"/>
        <v>0</v>
      </c>
    </row>
    <row r="12093" spans="1:7" s="229" customFormat="1" ht="24" customHeight="1" x14ac:dyDescent="0.2">
      <c r="A12093" s="224" t="str">
        <f t="shared" si="3626"/>
        <v/>
      </c>
      <c r="B12093" s="222" t="str">
        <f t="shared" si="3627"/>
        <v/>
      </c>
      <c r="C12093" s="223"/>
      <c r="D12093" s="224" t="str">
        <f t="shared" si="3628"/>
        <v/>
      </c>
      <c r="E12093" s="225"/>
      <c r="F12093" s="226">
        <f t="shared" si="3629"/>
        <v>0</v>
      </c>
      <c r="G12093" s="286">
        <f t="shared" si="3630"/>
        <v>0</v>
      </c>
    </row>
    <row r="12094" spans="1:7" s="229" customFormat="1" ht="24" customHeight="1" x14ac:dyDescent="0.2">
      <c r="A12094" s="224" t="str">
        <f t="shared" si="3626"/>
        <v/>
      </c>
      <c r="B12094" s="222" t="str">
        <f t="shared" si="3627"/>
        <v/>
      </c>
      <c r="C12094" s="223"/>
      <c r="D12094" s="224" t="str">
        <f t="shared" si="3628"/>
        <v/>
      </c>
      <c r="E12094" s="225"/>
      <c r="F12094" s="226">
        <f t="shared" si="3629"/>
        <v>0</v>
      </c>
      <c r="G12094" s="286">
        <f t="shared" si="3630"/>
        <v>0</v>
      </c>
    </row>
    <row r="12095" spans="1:7" s="229" customFormat="1" ht="24" customHeight="1" x14ac:dyDescent="0.2">
      <c r="A12095" s="224" t="str">
        <f t="shared" si="3626"/>
        <v/>
      </c>
      <c r="B12095" s="222" t="str">
        <f t="shared" si="3627"/>
        <v/>
      </c>
      <c r="C12095" s="223"/>
      <c r="D12095" s="224" t="str">
        <f t="shared" si="3628"/>
        <v/>
      </c>
      <c r="E12095" s="225"/>
      <c r="F12095" s="226">
        <f t="shared" si="3629"/>
        <v>0</v>
      </c>
      <c r="G12095" s="286">
        <f t="shared" si="3630"/>
        <v>0</v>
      </c>
    </row>
    <row r="12096" spans="1:7" s="229" customFormat="1" ht="24" customHeight="1" x14ac:dyDescent="0.2">
      <c r="A12096" s="224" t="str">
        <f t="shared" si="3626"/>
        <v/>
      </c>
      <c r="B12096" s="222" t="str">
        <f t="shared" si="3627"/>
        <v/>
      </c>
      <c r="C12096" s="223"/>
      <c r="D12096" s="224" t="str">
        <f t="shared" si="3628"/>
        <v/>
      </c>
      <c r="E12096" s="225"/>
      <c r="F12096" s="226">
        <f t="shared" si="3629"/>
        <v>0</v>
      </c>
      <c r="G12096" s="286">
        <f t="shared" si="3630"/>
        <v>0</v>
      </c>
    </row>
    <row r="12097" spans="1:123" ht="24" customHeight="1" x14ac:dyDescent="0.2">
      <c r="A12097" s="290"/>
      <c r="B12097" s="97"/>
      <c r="D12097" s="97"/>
      <c r="E12097" s="98"/>
      <c r="F12097" s="273" t="s">
        <v>33</v>
      </c>
      <c r="G12097" s="288">
        <f>SUBTOTAL(9,G12088:G12096)</f>
        <v>0</v>
      </c>
    </row>
    <row r="12098" spans="1:123" ht="24" customHeight="1" x14ac:dyDescent="0.2">
      <c r="A12098" s="291"/>
      <c r="B12098" s="97"/>
      <c r="D12098" s="97"/>
      <c r="E12098" s="98"/>
      <c r="G12098" s="289"/>
    </row>
    <row r="12099" spans="1:123" ht="24" customHeight="1" x14ac:dyDescent="0.2">
      <c r="A12099" s="292" t="str">
        <f>B12057</f>
        <v/>
      </c>
      <c r="B12099" s="293" t="str">
        <f>C12057</f>
        <v/>
      </c>
      <c r="C12099" s="104"/>
      <c r="D12099" s="104" t="s">
        <v>34</v>
      </c>
      <c r="E12099" s="105"/>
      <c r="F12099" s="295" t="s">
        <v>35</v>
      </c>
      <c r="G12099" s="294">
        <f>SUBTOTAL(9,G12062:G12098)</f>
        <v>0</v>
      </c>
    </row>
    <row r="12101" spans="1:123" ht="24" customHeight="1" x14ac:dyDescent="0.2">
      <c r="A12101" s="274" t="s">
        <v>37</v>
      </c>
      <c r="B12101" s="275"/>
      <c r="C12101" s="275"/>
      <c r="D12101" s="275"/>
      <c r="E12101" s="275"/>
      <c r="F12101" s="275"/>
      <c r="G12101" s="276"/>
    </row>
    <row r="12102" spans="1:123" ht="24" customHeight="1" x14ac:dyDescent="0.2">
      <c r="A12102" s="277" t="s">
        <v>602</v>
      </c>
      <c r="B12102" s="93" t="str">
        <f>Comitente</f>
        <v>DIRECCION PROVINCIAL DE ESPACIOS VERDES</v>
      </c>
      <c r="C12102" s="89"/>
      <c r="D12102" s="94"/>
      <c r="E12102" s="94"/>
      <c r="F12102" s="95"/>
      <c r="G12102" s="278"/>
    </row>
    <row r="12103" spans="1:123" ht="24" customHeight="1" x14ac:dyDescent="0.2">
      <c r="A12103" s="277" t="s">
        <v>603</v>
      </c>
      <c r="B12103" s="93">
        <f>Contratista</f>
        <v>0</v>
      </c>
      <c r="C12103" s="90"/>
      <c r="D12103" s="90"/>
      <c r="E12103" s="90"/>
      <c r="F12103" s="96"/>
      <c r="G12103" s="279"/>
    </row>
    <row r="12104" spans="1:123" ht="24" customHeight="1" x14ac:dyDescent="0.2">
      <c r="A12104" s="277" t="s">
        <v>24</v>
      </c>
      <c r="B12104" s="93" t="str">
        <f>Obra</f>
        <v>MANTENIMIENTO DEL ÁREA VERDE Y SISITEMA DE RIEGO DEL 
PARQUE BELGRANO E INFINITO POR DESCUBRIR - RENGLON 3</v>
      </c>
      <c r="C12104" s="90"/>
      <c r="D12104" s="90"/>
      <c r="E12104" s="90"/>
      <c r="F12104" s="96" t="s">
        <v>38</v>
      </c>
      <c r="G12104" s="280">
        <f>Fecha_Base</f>
        <v>44908</v>
      </c>
    </row>
    <row r="12105" spans="1:123" ht="24" customHeight="1" x14ac:dyDescent="0.2">
      <c r="A12105" s="281" t="s">
        <v>601</v>
      </c>
      <c r="B12105" s="91" t="str">
        <f>Ubicación</f>
        <v>CAPITAL</v>
      </c>
      <c r="C12105" s="91"/>
      <c r="D12105" s="97"/>
      <c r="E12105" s="98"/>
      <c r="G12105" s="282"/>
    </row>
    <row r="12106" spans="1:123" ht="24" customHeight="1" x14ac:dyDescent="0.2">
      <c r="A12106" s="281" t="s">
        <v>39</v>
      </c>
      <c r="B12106" s="100" t="str">
        <f>IFERROR(VALUE(LEFT(B12107,FIND(".",B12107)-1)),"")</f>
        <v/>
      </c>
      <c r="C12106" s="92" t="str">
        <f>IFERROR(VLOOKUP(B12106,Tabla_CyP,2,FALSE),"")</f>
        <v/>
      </c>
      <c r="E12106" s="98"/>
      <c r="G12106" s="282"/>
    </row>
    <row r="12107" spans="1:123" ht="24" customHeight="1" x14ac:dyDescent="0.2">
      <c r="A12107" s="281" t="s">
        <v>25</v>
      </c>
      <c r="B12107" s="101" t="str">
        <f>IFERROR(VLOOKUP(COUNTIF($A$1:A12107,"ANALISIS DE PRECIOS"),Tabla_NumeroItem,2,FALSE),"")</f>
        <v/>
      </c>
      <c r="C12107" s="92" t="str">
        <f>IFERROR(VLOOKUP(B12107,Tabla_CyP,2,FALSE),"")</f>
        <v/>
      </c>
      <c r="D12107" s="97"/>
      <c r="E12107" s="98"/>
      <c r="F12107" s="96" t="s">
        <v>26</v>
      </c>
      <c r="G12107" s="283" t="str">
        <f>IFERROR(VLOOKUP(B12107,Tabla_CyP,4,FALSE),"")</f>
        <v/>
      </c>
    </row>
    <row r="12108" spans="1:123" ht="24" customHeight="1" x14ac:dyDescent="0.2">
      <c r="A12108" s="281"/>
      <c r="B12108" s="91"/>
      <c r="D12108" s="97"/>
      <c r="E12108" s="98"/>
      <c r="G12108" s="282"/>
    </row>
    <row r="12109" spans="1:123" ht="24" customHeight="1" x14ac:dyDescent="0.2">
      <c r="A12109" s="331" t="s">
        <v>507</v>
      </c>
      <c r="B12109" s="332"/>
      <c r="C12109" s="333" t="s">
        <v>0</v>
      </c>
      <c r="D12109" s="333" t="s">
        <v>27</v>
      </c>
      <c r="E12109" s="335" t="s">
        <v>28</v>
      </c>
      <c r="F12109" s="337" t="s">
        <v>29</v>
      </c>
      <c r="G12109" s="337" t="s">
        <v>30</v>
      </c>
    </row>
    <row r="12110" spans="1:123" s="97" customFormat="1" ht="24" customHeight="1" x14ac:dyDescent="0.2">
      <c r="A12110" s="102" t="s">
        <v>508</v>
      </c>
      <c r="B12110" s="102" t="s">
        <v>509</v>
      </c>
      <c r="C12110" s="334"/>
      <c r="D12110" s="334"/>
      <c r="E12110" s="336"/>
      <c r="F12110" s="338"/>
      <c r="G12110" s="338"/>
      <c r="H12110" s="230"/>
      <c r="I12110" s="230"/>
      <c r="J12110" s="230"/>
      <c r="K12110" s="230"/>
      <c r="L12110" s="230"/>
      <c r="M12110" s="230"/>
      <c r="N12110" s="230"/>
      <c r="O12110" s="230"/>
      <c r="P12110" s="230"/>
      <c r="Q12110" s="230"/>
      <c r="R12110" s="230"/>
      <c r="S12110" s="230"/>
      <c r="T12110" s="230"/>
      <c r="U12110" s="230"/>
      <c r="V12110" s="230"/>
      <c r="W12110" s="230"/>
      <c r="X12110" s="230"/>
      <c r="Y12110" s="230"/>
      <c r="Z12110" s="230"/>
      <c r="AA12110" s="230"/>
      <c r="AB12110" s="230"/>
      <c r="AC12110" s="230"/>
      <c r="AD12110" s="230"/>
      <c r="AE12110" s="230"/>
      <c r="AF12110" s="230"/>
      <c r="AG12110" s="230"/>
      <c r="AH12110" s="230"/>
      <c r="AI12110" s="230"/>
      <c r="AJ12110" s="230"/>
      <c r="AK12110" s="230"/>
      <c r="AL12110" s="230"/>
      <c r="AM12110" s="230"/>
      <c r="AN12110" s="230"/>
      <c r="AO12110" s="230"/>
      <c r="AP12110" s="230"/>
      <c r="AQ12110" s="230"/>
      <c r="AR12110" s="230"/>
      <c r="AS12110" s="230"/>
      <c r="AT12110" s="230"/>
      <c r="AU12110" s="230"/>
      <c r="AV12110" s="230"/>
      <c r="AW12110" s="230"/>
      <c r="AX12110" s="230"/>
      <c r="AY12110" s="230"/>
      <c r="AZ12110" s="230"/>
      <c r="BA12110" s="230"/>
      <c r="BB12110" s="230"/>
      <c r="BC12110" s="230"/>
      <c r="BD12110" s="230"/>
      <c r="BE12110" s="230"/>
      <c r="BF12110" s="230"/>
      <c r="BG12110" s="230"/>
      <c r="BH12110" s="230"/>
      <c r="BI12110" s="230"/>
      <c r="BJ12110" s="230"/>
      <c r="BK12110" s="230"/>
      <c r="BL12110" s="230"/>
      <c r="BM12110" s="230"/>
      <c r="BN12110" s="230"/>
      <c r="BO12110" s="230"/>
      <c r="BP12110" s="230"/>
      <c r="BQ12110" s="230"/>
      <c r="BR12110" s="230"/>
      <c r="BS12110" s="230"/>
      <c r="BT12110" s="230"/>
      <c r="BU12110" s="230"/>
      <c r="BV12110" s="230"/>
      <c r="BW12110" s="230"/>
      <c r="BX12110" s="230"/>
      <c r="BY12110" s="230"/>
      <c r="BZ12110" s="230"/>
      <c r="CA12110" s="230"/>
      <c r="CB12110" s="230"/>
      <c r="CC12110" s="230"/>
      <c r="CD12110" s="230"/>
      <c r="CE12110" s="230"/>
      <c r="CF12110" s="230"/>
      <c r="CG12110" s="230"/>
      <c r="CH12110" s="230"/>
      <c r="CI12110" s="230"/>
      <c r="CJ12110" s="230"/>
      <c r="CK12110" s="230"/>
      <c r="CL12110" s="230"/>
      <c r="CM12110" s="230"/>
      <c r="CN12110" s="230"/>
      <c r="CO12110" s="230"/>
      <c r="CP12110" s="230"/>
      <c r="CQ12110" s="230"/>
      <c r="CR12110" s="230"/>
      <c r="CS12110" s="230"/>
      <c r="CT12110" s="230"/>
      <c r="CU12110" s="230"/>
      <c r="CV12110" s="230"/>
      <c r="CW12110" s="230"/>
      <c r="CX12110" s="230"/>
      <c r="CY12110" s="230"/>
      <c r="CZ12110" s="230"/>
      <c r="DA12110" s="230"/>
      <c r="DB12110" s="230"/>
      <c r="DC12110" s="230"/>
      <c r="DD12110" s="230"/>
      <c r="DE12110" s="230"/>
      <c r="DF12110" s="230"/>
      <c r="DG12110" s="230"/>
      <c r="DH12110" s="230"/>
      <c r="DI12110" s="230"/>
      <c r="DJ12110" s="230"/>
      <c r="DK12110" s="230"/>
      <c r="DL12110" s="230"/>
      <c r="DM12110" s="230"/>
      <c r="DN12110" s="230"/>
      <c r="DO12110" s="230"/>
      <c r="DP12110" s="230"/>
      <c r="DQ12110" s="230"/>
      <c r="DR12110" s="230"/>
      <c r="DS12110" s="230"/>
    </row>
    <row r="12111" spans="1:123" ht="24" customHeight="1" x14ac:dyDescent="0.2">
      <c r="A12111" s="284"/>
      <c r="B12111" s="103"/>
      <c r="C12111" s="143" t="s">
        <v>604</v>
      </c>
      <c r="D12111" s="104"/>
      <c r="E12111" s="105"/>
      <c r="F12111" s="106"/>
      <c r="G12111" s="285"/>
    </row>
    <row r="12112" spans="1:123" s="229" customFormat="1" ht="24" customHeight="1" x14ac:dyDescent="0.2">
      <c r="A12112" s="224" t="str">
        <f t="shared" ref="A12112:A12125" si="3631">IFERROR(VLOOKUP(C12112,Tabla_Insumos,4,FALSE),"")</f>
        <v/>
      </c>
      <c r="B12112" s="222" t="str">
        <f>IFERROR(VLOOKUP(C12112,Tabla_Insumos,5,FALSE),"")</f>
        <v/>
      </c>
      <c r="C12112" s="223"/>
      <c r="D12112" s="224" t="str">
        <f t="shared" ref="D12112:D12125" si="3632">IFERROR(VLOOKUP(C12112,Tabla_Insumos,2,FALSE),"")</f>
        <v/>
      </c>
      <c r="E12112" s="225"/>
      <c r="F12112" s="226">
        <f t="shared" ref="F12112:F12125" si="3633">IFERROR(VLOOKUP(C12112,Tabla_Insumos,3,FALSE),0)</f>
        <v>0</v>
      </c>
      <c r="G12112" s="286">
        <f>ROUND(E12112*F12112,2)</f>
        <v>0</v>
      </c>
    </row>
    <row r="12113" spans="1:7" s="229" customFormat="1" ht="24" customHeight="1" x14ac:dyDescent="0.2">
      <c r="A12113" s="224" t="str">
        <f t="shared" si="3631"/>
        <v/>
      </c>
      <c r="B12113" s="222" t="str">
        <f t="shared" ref="B12113:B12125" si="3634">IFERROR(VLOOKUP(C12113,Tabla_Insumos,5,FALSE),"")</f>
        <v/>
      </c>
      <c r="C12113" s="223"/>
      <c r="D12113" s="224" t="str">
        <f t="shared" si="3632"/>
        <v/>
      </c>
      <c r="E12113" s="225"/>
      <c r="F12113" s="226">
        <f t="shared" si="3633"/>
        <v>0</v>
      </c>
      <c r="G12113" s="286">
        <f t="shared" ref="G12113:G12125" si="3635">ROUND(E12113*F12113,2)</f>
        <v>0</v>
      </c>
    </row>
    <row r="12114" spans="1:7" s="229" customFormat="1" ht="24" customHeight="1" x14ac:dyDescent="0.2">
      <c r="A12114" s="224" t="str">
        <f t="shared" si="3631"/>
        <v/>
      </c>
      <c r="B12114" s="222" t="str">
        <f t="shared" si="3634"/>
        <v/>
      </c>
      <c r="C12114" s="223"/>
      <c r="D12114" s="224" t="str">
        <f t="shared" si="3632"/>
        <v/>
      </c>
      <c r="E12114" s="225"/>
      <c r="F12114" s="226">
        <f t="shared" si="3633"/>
        <v>0</v>
      </c>
      <c r="G12114" s="286">
        <f t="shared" si="3635"/>
        <v>0</v>
      </c>
    </row>
    <row r="12115" spans="1:7" s="229" customFormat="1" ht="24" customHeight="1" x14ac:dyDescent="0.2">
      <c r="A12115" s="224" t="str">
        <f t="shared" si="3631"/>
        <v/>
      </c>
      <c r="B12115" s="222" t="str">
        <f t="shared" si="3634"/>
        <v/>
      </c>
      <c r="C12115" s="223"/>
      <c r="D12115" s="224" t="str">
        <f t="shared" si="3632"/>
        <v/>
      </c>
      <c r="E12115" s="225"/>
      <c r="F12115" s="226">
        <f t="shared" si="3633"/>
        <v>0</v>
      </c>
      <c r="G12115" s="286">
        <f t="shared" si="3635"/>
        <v>0</v>
      </c>
    </row>
    <row r="12116" spans="1:7" s="229" customFormat="1" ht="24" customHeight="1" x14ac:dyDescent="0.2">
      <c r="A12116" s="224" t="str">
        <f t="shared" si="3631"/>
        <v/>
      </c>
      <c r="B12116" s="222" t="str">
        <f t="shared" si="3634"/>
        <v/>
      </c>
      <c r="C12116" s="223"/>
      <c r="D12116" s="224" t="str">
        <f t="shared" si="3632"/>
        <v/>
      </c>
      <c r="E12116" s="225"/>
      <c r="F12116" s="226">
        <f t="shared" si="3633"/>
        <v>0</v>
      </c>
      <c r="G12116" s="286">
        <f t="shared" si="3635"/>
        <v>0</v>
      </c>
    </row>
    <row r="12117" spans="1:7" s="229" customFormat="1" ht="24" customHeight="1" x14ac:dyDescent="0.2">
      <c r="A12117" s="224" t="str">
        <f t="shared" si="3631"/>
        <v/>
      </c>
      <c r="B12117" s="222" t="str">
        <f t="shared" si="3634"/>
        <v/>
      </c>
      <c r="C12117" s="223"/>
      <c r="D12117" s="224" t="str">
        <f t="shared" si="3632"/>
        <v/>
      </c>
      <c r="E12117" s="225"/>
      <c r="F12117" s="226">
        <f t="shared" si="3633"/>
        <v>0</v>
      </c>
      <c r="G12117" s="286">
        <f t="shared" si="3635"/>
        <v>0</v>
      </c>
    </row>
    <row r="12118" spans="1:7" s="229" customFormat="1" ht="24" customHeight="1" x14ac:dyDescent="0.2">
      <c r="A12118" s="224" t="str">
        <f t="shared" si="3631"/>
        <v/>
      </c>
      <c r="B12118" s="222" t="str">
        <f t="shared" si="3634"/>
        <v/>
      </c>
      <c r="C12118" s="223"/>
      <c r="D12118" s="224" t="str">
        <f t="shared" si="3632"/>
        <v/>
      </c>
      <c r="E12118" s="225"/>
      <c r="F12118" s="226">
        <f t="shared" si="3633"/>
        <v>0</v>
      </c>
      <c r="G12118" s="286">
        <f t="shared" si="3635"/>
        <v>0</v>
      </c>
    </row>
    <row r="12119" spans="1:7" s="229" customFormat="1" ht="24" customHeight="1" x14ac:dyDescent="0.2">
      <c r="A12119" s="224" t="str">
        <f t="shared" si="3631"/>
        <v/>
      </c>
      <c r="B12119" s="222" t="str">
        <f t="shared" si="3634"/>
        <v/>
      </c>
      <c r="C12119" s="223"/>
      <c r="D12119" s="224" t="str">
        <f t="shared" si="3632"/>
        <v/>
      </c>
      <c r="E12119" s="225"/>
      <c r="F12119" s="226">
        <f t="shared" si="3633"/>
        <v>0</v>
      </c>
      <c r="G12119" s="286">
        <f t="shared" si="3635"/>
        <v>0</v>
      </c>
    </row>
    <row r="12120" spans="1:7" s="229" customFormat="1" ht="24" customHeight="1" x14ac:dyDescent="0.2">
      <c r="A12120" s="224" t="str">
        <f t="shared" si="3631"/>
        <v/>
      </c>
      <c r="B12120" s="222" t="str">
        <f t="shared" si="3634"/>
        <v/>
      </c>
      <c r="C12120" s="223"/>
      <c r="D12120" s="224" t="str">
        <f t="shared" si="3632"/>
        <v/>
      </c>
      <c r="E12120" s="225"/>
      <c r="F12120" s="226">
        <f t="shared" si="3633"/>
        <v>0</v>
      </c>
      <c r="G12120" s="286">
        <f t="shared" si="3635"/>
        <v>0</v>
      </c>
    </row>
    <row r="12121" spans="1:7" s="229" customFormat="1" ht="24" customHeight="1" x14ac:dyDescent="0.2">
      <c r="A12121" s="224" t="str">
        <f t="shared" si="3631"/>
        <v/>
      </c>
      <c r="B12121" s="222" t="str">
        <f t="shared" si="3634"/>
        <v/>
      </c>
      <c r="C12121" s="223"/>
      <c r="D12121" s="224" t="str">
        <f t="shared" si="3632"/>
        <v/>
      </c>
      <c r="E12121" s="225"/>
      <c r="F12121" s="226">
        <f t="shared" si="3633"/>
        <v>0</v>
      </c>
      <c r="G12121" s="286">
        <f t="shared" si="3635"/>
        <v>0</v>
      </c>
    </row>
    <row r="12122" spans="1:7" s="229" customFormat="1" ht="24" customHeight="1" x14ac:dyDescent="0.2">
      <c r="A12122" s="224" t="str">
        <f t="shared" si="3631"/>
        <v/>
      </c>
      <c r="B12122" s="222" t="str">
        <f t="shared" si="3634"/>
        <v/>
      </c>
      <c r="C12122" s="223"/>
      <c r="D12122" s="224" t="str">
        <f t="shared" si="3632"/>
        <v/>
      </c>
      <c r="E12122" s="225"/>
      <c r="F12122" s="226">
        <f t="shared" si="3633"/>
        <v>0</v>
      </c>
      <c r="G12122" s="286">
        <f t="shared" si="3635"/>
        <v>0</v>
      </c>
    </row>
    <row r="12123" spans="1:7" s="229" customFormat="1" ht="24" customHeight="1" x14ac:dyDescent="0.2">
      <c r="A12123" s="224" t="str">
        <f t="shared" si="3631"/>
        <v/>
      </c>
      <c r="B12123" s="222" t="str">
        <f t="shared" si="3634"/>
        <v/>
      </c>
      <c r="C12123" s="223"/>
      <c r="D12123" s="224" t="str">
        <f t="shared" si="3632"/>
        <v/>
      </c>
      <c r="E12123" s="225"/>
      <c r="F12123" s="226">
        <f t="shared" si="3633"/>
        <v>0</v>
      </c>
      <c r="G12123" s="286">
        <f t="shared" si="3635"/>
        <v>0</v>
      </c>
    </row>
    <row r="12124" spans="1:7" s="229" customFormat="1" ht="24" customHeight="1" x14ac:dyDescent="0.2">
      <c r="A12124" s="224" t="str">
        <f t="shared" si="3631"/>
        <v/>
      </c>
      <c r="B12124" s="222" t="str">
        <f t="shared" si="3634"/>
        <v/>
      </c>
      <c r="C12124" s="223"/>
      <c r="D12124" s="224" t="str">
        <f t="shared" si="3632"/>
        <v/>
      </c>
      <c r="E12124" s="225"/>
      <c r="F12124" s="226">
        <f t="shared" si="3633"/>
        <v>0</v>
      </c>
      <c r="G12124" s="286">
        <f t="shared" si="3635"/>
        <v>0</v>
      </c>
    </row>
    <row r="12125" spans="1:7" s="229" customFormat="1" ht="24" customHeight="1" x14ac:dyDescent="0.2">
      <c r="A12125" s="224" t="str">
        <f t="shared" si="3631"/>
        <v/>
      </c>
      <c r="B12125" s="222" t="str">
        <f t="shared" si="3634"/>
        <v/>
      </c>
      <c r="C12125" s="223"/>
      <c r="D12125" s="224" t="str">
        <f t="shared" si="3632"/>
        <v/>
      </c>
      <c r="E12125" s="225"/>
      <c r="F12125" s="227">
        <f t="shared" si="3633"/>
        <v>0</v>
      </c>
      <c r="G12125" s="286">
        <f t="shared" si="3635"/>
        <v>0</v>
      </c>
    </row>
    <row r="12126" spans="1:7" ht="24" customHeight="1" x14ac:dyDescent="0.2">
      <c r="A12126" s="287"/>
      <c r="D12126" s="97"/>
      <c r="E12126" s="98"/>
      <c r="F12126" s="273" t="s">
        <v>31</v>
      </c>
      <c r="G12126" s="288">
        <f>SUBTOTAL(9,G12112:G12125)</f>
        <v>0</v>
      </c>
    </row>
    <row r="12127" spans="1:7" ht="24" customHeight="1" x14ac:dyDescent="0.2">
      <c r="A12127" s="287"/>
      <c r="C12127" s="107" t="s">
        <v>605</v>
      </c>
      <c r="D12127" s="97"/>
      <c r="E12127" s="98"/>
      <c r="G12127" s="289"/>
    </row>
    <row r="12128" spans="1:7" s="229" customFormat="1" ht="24" customHeight="1" x14ac:dyDescent="0.2">
      <c r="A12128" s="224" t="str">
        <f t="shared" ref="A12128:A12135" si="3636">IFERROR(VLOOKUP(C12128,Tabla_Insumos,4,FALSE),"")</f>
        <v/>
      </c>
      <c r="B12128" s="222">
        <f t="shared" ref="B12128:B12135" si="3637">IFERROR(VLOOKUP(A12128,Tabla_Indices,5,FALSE),"")</f>
        <v>0</v>
      </c>
      <c r="C12128" s="223"/>
      <c r="D12128" s="224" t="str">
        <f t="shared" ref="D12128:D12135" si="3638">IFERROR(VLOOKUP(C12128,Tabla_Insumos,2,FALSE),"")</f>
        <v/>
      </c>
      <c r="E12128" s="225"/>
      <c r="F12128" s="228">
        <f t="shared" ref="F12128:F12135" si="3639">IFERROR(VLOOKUP(C12128,Tabla_Insumos,3,FALSE),0)</f>
        <v>0</v>
      </c>
      <c r="G12128" s="286">
        <f>ROUND(E12128*F12128,2)</f>
        <v>0</v>
      </c>
    </row>
    <row r="12129" spans="1:7" s="229" customFormat="1" ht="24" customHeight="1" x14ac:dyDescent="0.2">
      <c r="A12129" s="224" t="str">
        <f t="shared" si="3636"/>
        <v/>
      </c>
      <c r="B12129" s="222">
        <f t="shared" si="3637"/>
        <v>0</v>
      </c>
      <c r="C12129" s="223"/>
      <c r="D12129" s="224" t="str">
        <f t="shared" si="3638"/>
        <v/>
      </c>
      <c r="E12129" s="225"/>
      <c r="F12129" s="228">
        <f t="shared" si="3639"/>
        <v>0</v>
      </c>
      <c r="G12129" s="286">
        <f>ROUND(E12129*F12129,2)</f>
        <v>0</v>
      </c>
    </row>
    <row r="12130" spans="1:7" s="229" customFormat="1" ht="24" customHeight="1" x14ac:dyDescent="0.2">
      <c r="A12130" s="224" t="str">
        <f t="shared" si="3636"/>
        <v/>
      </c>
      <c r="B12130" s="222">
        <f t="shared" si="3637"/>
        <v>0</v>
      </c>
      <c r="C12130" s="223"/>
      <c r="D12130" s="224" t="str">
        <f t="shared" si="3638"/>
        <v/>
      </c>
      <c r="E12130" s="225"/>
      <c r="F12130" s="228">
        <f t="shared" si="3639"/>
        <v>0</v>
      </c>
      <c r="G12130" s="286">
        <f t="shared" ref="G12130:G12135" si="3640">ROUND(E12130*F12130,2)</f>
        <v>0</v>
      </c>
    </row>
    <row r="12131" spans="1:7" s="229" customFormat="1" ht="24" customHeight="1" x14ac:dyDescent="0.2">
      <c r="A12131" s="224" t="str">
        <f t="shared" si="3636"/>
        <v/>
      </c>
      <c r="B12131" s="222">
        <f t="shared" si="3637"/>
        <v>0</v>
      </c>
      <c r="C12131" s="223"/>
      <c r="D12131" s="224" t="str">
        <f t="shared" si="3638"/>
        <v/>
      </c>
      <c r="E12131" s="225"/>
      <c r="F12131" s="228">
        <f t="shared" si="3639"/>
        <v>0</v>
      </c>
      <c r="G12131" s="286">
        <f t="shared" si="3640"/>
        <v>0</v>
      </c>
    </row>
    <row r="12132" spans="1:7" s="229" customFormat="1" ht="24" customHeight="1" x14ac:dyDescent="0.2">
      <c r="A12132" s="224" t="str">
        <f t="shared" si="3636"/>
        <v/>
      </c>
      <c r="B12132" s="222">
        <f t="shared" si="3637"/>
        <v>0</v>
      </c>
      <c r="C12132" s="223"/>
      <c r="D12132" s="224" t="str">
        <f t="shared" si="3638"/>
        <v/>
      </c>
      <c r="E12132" s="225"/>
      <c r="F12132" s="226">
        <f t="shared" si="3639"/>
        <v>0</v>
      </c>
      <c r="G12132" s="286">
        <f t="shared" si="3640"/>
        <v>0</v>
      </c>
    </row>
    <row r="12133" spans="1:7" s="229" customFormat="1" ht="24" customHeight="1" x14ac:dyDescent="0.2">
      <c r="A12133" s="224" t="str">
        <f t="shared" si="3636"/>
        <v/>
      </c>
      <c r="B12133" s="222">
        <f t="shared" si="3637"/>
        <v>0</v>
      </c>
      <c r="C12133" s="223"/>
      <c r="D12133" s="224" t="str">
        <f t="shared" si="3638"/>
        <v/>
      </c>
      <c r="E12133" s="225"/>
      <c r="F12133" s="226">
        <f t="shared" si="3639"/>
        <v>0</v>
      </c>
      <c r="G12133" s="286">
        <f t="shared" si="3640"/>
        <v>0</v>
      </c>
    </row>
    <row r="12134" spans="1:7" s="229" customFormat="1" ht="24" customHeight="1" x14ac:dyDescent="0.2">
      <c r="A12134" s="224" t="str">
        <f t="shared" si="3636"/>
        <v/>
      </c>
      <c r="B12134" s="222">
        <f t="shared" si="3637"/>
        <v>0</v>
      </c>
      <c r="C12134" s="223"/>
      <c r="D12134" s="224" t="str">
        <f t="shared" si="3638"/>
        <v/>
      </c>
      <c r="E12134" s="225"/>
      <c r="F12134" s="226">
        <f t="shared" si="3639"/>
        <v>0</v>
      </c>
      <c r="G12134" s="286">
        <f t="shared" si="3640"/>
        <v>0</v>
      </c>
    </row>
    <row r="12135" spans="1:7" s="229" customFormat="1" ht="24" customHeight="1" x14ac:dyDescent="0.2">
      <c r="A12135" s="224" t="str">
        <f t="shared" si="3636"/>
        <v/>
      </c>
      <c r="B12135" s="222">
        <f t="shared" si="3637"/>
        <v>0</v>
      </c>
      <c r="C12135" s="223"/>
      <c r="D12135" s="224" t="str">
        <f t="shared" si="3638"/>
        <v/>
      </c>
      <c r="E12135" s="225"/>
      <c r="F12135" s="226">
        <f t="shared" si="3639"/>
        <v>0</v>
      </c>
      <c r="G12135" s="286">
        <f t="shared" si="3640"/>
        <v>0</v>
      </c>
    </row>
    <row r="12136" spans="1:7" ht="24" customHeight="1" x14ac:dyDescent="0.2">
      <c r="A12136" s="287"/>
      <c r="D12136" s="97"/>
      <c r="E12136" s="98"/>
      <c r="F12136" s="273" t="s">
        <v>32</v>
      </c>
      <c r="G12136" s="288">
        <f>SUBTOTAL(9,G12128:G12135)</f>
        <v>0</v>
      </c>
    </row>
    <row r="12137" spans="1:7" ht="24" customHeight="1" x14ac:dyDescent="0.2">
      <c r="A12137" s="287"/>
      <c r="C12137" s="107" t="s">
        <v>606</v>
      </c>
      <c r="D12137" s="97"/>
      <c r="E12137" s="98"/>
      <c r="G12137" s="289"/>
    </row>
    <row r="12138" spans="1:7" s="229" customFormat="1" ht="24" customHeight="1" x14ac:dyDescent="0.2">
      <c r="A12138" s="224" t="str">
        <f t="shared" ref="A12138:A12146" si="3641">IFERROR(VLOOKUP(C12138,Tabla_Insumos,4,FALSE),"")</f>
        <v/>
      </c>
      <c r="B12138" s="222" t="str">
        <f t="shared" ref="B12138:B12146" si="3642">IFERROR(VLOOKUP(C12138,Tabla_Insumos,5,FALSE),"")</f>
        <v/>
      </c>
      <c r="C12138" s="223"/>
      <c r="D12138" s="224" t="str">
        <f t="shared" ref="D12138:D12146" si="3643">IFERROR(VLOOKUP(C12138,Tabla_Insumos,2,FALSE),"")</f>
        <v/>
      </c>
      <c r="E12138" s="225"/>
      <c r="F12138" s="226">
        <f t="shared" ref="F12138:F12146" si="3644">IFERROR(VLOOKUP(C12138,Tabla_Insumos,3,FALSE),0)</f>
        <v>0</v>
      </c>
      <c r="G12138" s="286">
        <f t="shared" ref="G12138:G12146" si="3645">ROUND(E12138*F12138,2)</f>
        <v>0</v>
      </c>
    </row>
    <row r="12139" spans="1:7" s="229" customFormat="1" ht="24" customHeight="1" x14ac:dyDescent="0.2">
      <c r="A12139" s="224" t="str">
        <f t="shared" si="3641"/>
        <v/>
      </c>
      <c r="B12139" s="222" t="str">
        <f t="shared" si="3642"/>
        <v/>
      </c>
      <c r="C12139" s="223"/>
      <c r="D12139" s="224" t="str">
        <f t="shared" si="3643"/>
        <v/>
      </c>
      <c r="E12139" s="225"/>
      <c r="F12139" s="226">
        <f t="shared" si="3644"/>
        <v>0</v>
      </c>
      <c r="G12139" s="286">
        <f t="shared" si="3645"/>
        <v>0</v>
      </c>
    </row>
    <row r="12140" spans="1:7" s="229" customFormat="1" ht="24" customHeight="1" x14ac:dyDescent="0.2">
      <c r="A12140" s="224" t="str">
        <f t="shared" si="3641"/>
        <v/>
      </c>
      <c r="B12140" s="222" t="str">
        <f t="shared" si="3642"/>
        <v/>
      </c>
      <c r="C12140" s="223"/>
      <c r="D12140" s="224" t="str">
        <f t="shared" si="3643"/>
        <v/>
      </c>
      <c r="E12140" s="225"/>
      <c r="F12140" s="226">
        <f t="shared" si="3644"/>
        <v>0</v>
      </c>
      <c r="G12140" s="286">
        <f t="shared" si="3645"/>
        <v>0</v>
      </c>
    </row>
    <row r="12141" spans="1:7" s="229" customFormat="1" ht="24" customHeight="1" x14ac:dyDescent="0.2">
      <c r="A12141" s="224" t="str">
        <f t="shared" si="3641"/>
        <v/>
      </c>
      <c r="B12141" s="222" t="str">
        <f t="shared" si="3642"/>
        <v/>
      </c>
      <c r="C12141" s="223"/>
      <c r="D12141" s="224" t="str">
        <f t="shared" si="3643"/>
        <v/>
      </c>
      <c r="E12141" s="225"/>
      <c r="F12141" s="226">
        <f t="shared" si="3644"/>
        <v>0</v>
      </c>
      <c r="G12141" s="286">
        <f t="shared" si="3645"/>
        <v>0</v>
      </c>
    </row>
    <row r="12142" spans="1:7" s="229" customFormat="1" ht="24" customHeight="1" x14ac:dyDescent="0.2">
      <c r="A12142" s="224" t="str">
        <f t="shared" si="3641"/>
        <v/>
      </c>
      <c r="B12142" s="222" t="str">
        <f t="shared" si="3642"/>
        <v/>
      </c>
      <c r="C12142" s="223"/>
      <c r="D12142" s="224" t="str">
        <f t="shared" si="3643"/>
        <v/>
      </c>
      <c r="E12142" s="225"/>
      <c r="F12142" s="226">
        <f t="shared" si="3644"/>
        <v>0</v>
      </c>
      <c r="G12142" s="286">
        <f t="shared" si="3645"/>
        <v>0</v>
      </c>
    </row>
    <row r="12143" spans="1:7" s="229" customFormat="1" ht="24" customHeight="1" x14ac:dyDescent="0.2">
      <c r="A12143" s="224" t="str">
        <f t="shared" si="3641"/>
        <v/>
      </c>
      <c r="B12143" s="222" t="str">
        <f t="shared" si="3642"/>
        <v/>
      </c>
      <c r="C12143" s="223"/>
      <c r="D12143" s="224" t="str">
        <f t="shared" si="3643"/>
        <v/>
      </c>
      <c r="E12143" s="225"/>
      <c r="F12143" s="226">
        <f t="shared" si="3644"/>
        <v>0</v>
      </c>
      <c r="G12143" s="286">
        <f t="shared" si="3645"/>
        <v>0</v>
      </c>
    </row>
    <row r="12144" spans="1:7" s="229" customFormat="1" ht="24" customHeight="1" x14ac:dyDescent="0.2">
      <c r="A12144" s="224" t="str">
        <f t="shared" si="3641"/>
        <v/>
      </c>
      <c r="B12144" s="222" t="str">
        <f t="shared" si="3642"/>
        <v/>
      </c>
      <c r="C12144" s="223"/>
      <c r="D12144" s="224" t="str">
        <f t="shared" si="3643"/>
        <v/>
      </c>
      <c r="E12144" s="225"/>
      <c r="F12144" s="226">
        <f t="shared" si="3644"/>
        <v>0</v>
      </c>
      <c r="G12144" s="286">
        <f t="shared" si="3645"/>
        <v>0</v>
      </c>
    </row>
    <row r="12145" spans="1:123" s="229" customFormat="1" ht="24" customHeight="1" x14ac:dyDescent="0.2">
      <c r="A12145" s="224" t="str">
        <f t="shared" si="3641"/>
        <v/>
      </c>
      <c r="B12145" s="222" t="str">
        <f t="shared" si="3642"/>
        <v/>
      </c>
      <c r="C12145" s="223"/>
      <c r="D12145" s="224" t="str">
        <f t="shared" si="3643"/>
        <v/>
      </c>
      <c r="E12145" s="225"/>
      <c r="F12145" s="226">
        <f t="shared" si="3644"/>
        <v>0</v>
      </c>
      <c r="G12145" s="286">
        <f t="shared" si="3645"/>
        <v>0</v>
      </c>
    </row>
    <row r="12146" spans="1:123" s="229" customFormat="1" ht="24" customHeight="1" x14ac:dyDescent="0.2">
      <c r="A12146" s="224" t="str">
        <f t="shared" si="3641"/>
        <v/>
      </c>
      <c r="B12146" s="222" t="str">
        <f t="shared" si="3642"/>
        <v/>
      </c>
      <c r="C12146" s="223"/>
      <c r="D12146" s="224" t="str">
        <f t="shared" si="3643"/>
        <v/>
      </c>
      <c r="E12146" s="225"/>
      <c r="F12146" s="226">
        <f t="shared" si="3644"/>
        <v>0</v>
      </c>
      <c r="G12146" s="286">
        <f t="shared" si="3645"/>
        <v>0</v>
      </c>
    </row>
    <row r="12147" spans="1:123" ht="24" customHeight="1" x14ac:dyDescent="0.2">
      <c r="A12147" s="290"/>
      <c r="B12147" s="97"/>
      <c r="D12147" s="97"/>
      <c r="E12147" s="98"/>
      <c r="F12147" s="273" t="s">
        <v>33</v>
      </c>
      <c r="G12147" s="288">
        <f>SUBTOTAL(9,G12138:G12146)</f>
        <v>0</v>
      </c>
    </row>
    <row r="12148" spans="1:123" ht="24" customHeight="1" x14ac:dyDescent="0.2">
      <c r="A12148" s="291"/>
      <c r="B12148" s="97"/>
      <c r="D12148" s="97"/>
      <c r="E12148" s="98"/>
      <c r="G12148" s="289"/>
    </row>
    <row r="12149" spans="1:123" ht="24" customHeight="1" x14ac:dyDescent="0.2">
      <c r="A12149" s="292" t="str">
        <f>B12107</f>
        <v/>
      </c>
      <c r="B12149" s="293" t="str">
        <f>C12107</f>
        <v/>
      </c>
      <c r="C12149" s="104"/>
      <c r="D12149" s="104" t="s">
        <v>34</v>
      </c>
      <c r="E12149" s="105"/>
      <c r="F12149" s="295" t="s">
        <v>35</v>
      </c>
      <c r="G12149" s="294">
        <f>SUBTOTAL(9,G12112:G12148)</f>
        <v>0</v>
      </c>
    </row>
    <row r="12151" spans="1:123" ht="24" customHeight="1" x14ac:dyDescent="0.2">
      <c r="A12151" s="274" t="s">
        <v>37</v>
      </c>
      <c r="B12151" s="275"/>
      <c r="C12151" s="275"/>
      <c r="D12151" s="275"/>
      <c r="E12151" s="275"/>
      <c r="F12151" s="275"/>
      <c r="G12151" s="276"/>
    </row>
    <row r="12152" spans="1:123" ht="24" customHeight="1" x14ac:dyDescent="0.2">
      <c r="A12152" s="277" t="s">
        <v>602</v>
      </c>
      <c r="B12152" s="93" t="str">
        <f>Comitente</f>
        <v>DIRECCION PROVINCIAL DE ESPACIOS VERDES</v>
      </c>
      <c r="C12152" s="89"/>
      <c r="D12152" s="94"/>
      <c r="E12152" s="94"/>
      <c r="F12152" s="95"/>
      <c r="G12152" s="278"/>
    </row>
    <row r="12153" spans="1:123" ht="24" customHeight="1" x14ac:dyDescent="0.2">
      <c r="A12153" s="277" t="s">
        <v>603</v>
      </c>
      <c r="B12153" s="93">
        <f>Contratista</f>
        <v>0</v>
      </c>
      <c r="C12153" s="90"/>
      <c r="D12153" s="90"/>
      <c r="E12153" s="90"/>
      <c r="F12153" s="96"/>
      <c r="G12153" s="279"/>
    </row>
    <row r="12154" spans="1:123" ht="24" customHeight="1" x14ac:dyDescent="0.2">
      <c r="A12154" s="277" t="s">
        <v>24</v>
      </c>
      <c r="B12154" s="93" t="str">
        <f>Obra</f>
        <v>MANTENIMIENTO DEL ÁREA VERDE Y SISITEMA DE RIEGO DEL 
PARQUE BELGRANO E INFINITO POR DESCUBRIR - RENGLON 3</v>
      </c>
      <c r="C12154" s="90"/>
      <c r="D12154" s="90"/>
      <c r="E12154" s="90"/>
      <c r="F12154" s="96" t="s">
        <v>38</v>
      </c>
      <c r="G12154" s="280">
        <f>Fecha_Base</f>
        <v>44908</v>
      </c>
    </row>
    <row r="12155" spans="1:123" ht="24" customHeight="1" x14ac:dyDescent="0.2">
      <c r="A12155" s="281" t="s">
        <v>601</v>
      </c>
      <c r="B12155" s="91" t="str">
        <f>Ubicación</f>
        <v>CAPITAL</v>
      </c>
      <c r="C12155" s="91"/>
      <c r="D12155" s="97"/>
      <c r="E12155" s="98"/>
      <c r="G12155" s="282"/>
    </row>
    <row r="12156" spans="1:123" ht="24" customHeight="1" x14ac:dyDescent="0.2">
      <c r="A12156" s="281" t="s">
        <v>39</v>
      </c>
      <c r="B12156" s="100" t="str">
        <f>IFERROR(VALUE(LEFT(B12157,FIND(".",B12157)-1)),"")</f>
        <v/>
      </c>
      <c r="C12156" s="92" t="str">
        <f>IFERROR(VLOOKUP(B12156,Tabla_CyP,2,FALSE),"")</f>
        <v/>
      </c>
      <c r="E12156" s="98"/>
      <c r="G12156" s="282"/>
    </row>
    <row r="12157" spans="1:123" ht="24" customHeight="1" x14ac:dyDescent="0.2">
      <c r="A12157" s="281" t="s">
        <v>25</v>
      </c>
      <c r="B12157" s="101" t="str">
        <f>IFERROR(VLOOKUP(COUNTIF($A$1:A12157,"ANALISIS DE PRECIOS"),Tabla_NumeroItem,2,FALSE),"")</f>
        <v/>
      </c>
      <c r="C12157" s="92" t="str">
        <f>IFERROR(VLOOKUP(B12157,Tabla_CyP,2,FALSE),"")</f>
        <v/>
      </c>
      <c r="D12157" s="97"/>
      <c r="E12157" s="98"/>
      <c r="F12157" s="96" t="s">
        <v>26</v>
      </c>
      <c r="G12157" s="283" t="str">
        <f>IFERROR(VLOOKUP(B12157,Tabla_CyP,4,FALSE),"")</f>
        <v/>
      </c>
    </row>
    <row r="12158" spans="1:123" ht="24" customHeight="1" x14ac:dyDescent="0.2">
      <c r="A12158" s="281"/>
      <c r="B12158" s="91"/>
      <c r="D12158" s="97"/>
      <c r="E12158" s="98"/>
      <c r="G12158" s="282"/>
    </row>
    <row r="12159" spans="1:123" ht="24" customHeight="1" x14ac:dyDescent="0.2">
      <c r="A12159" s="331" t="s">
        <v>507</v>
      </c>
      <c r="B12159" s="332"/>
      <c r="C12159" s="333" t="s">
        <v>0</v>
      </c>
      <c r="D12159" s="333" t="s">
        <v>27</v>
      </c>
      <c r="E12159" s="335" t="s">
        <v>28</v>
      </c>
      <c r="F12159" s="337" t="s">
        <v>29</v>
      </c>
      <c r="G12159" s="337" t="s">
        <v>30</v>
      </c>
    </row>
    <row r="12160" spans="1:123" s="97" customFormat="1" ht="24" customHeight="1" x14ac:dyDescent="0.2">
      <c r="A12160" s="102" t="s">
        <v>508</v>
      </c>
      <c r="B12160" s="102" t="s">
        <v>509</v>
      </c>
      <c r="C12160" s="334"/>
      <c r="D12160" s="334"/>
      <c r="E12160" s="336"/>
      <c r="F12160" s="338"/>
      <c r="G12160" s="338"/>
      <c r="H12160" s="230"/>
      <c r="I12160" s="230"/>
      <c r="J12160" s="230"/>
      <c r="K12160" s="230"/>
      <c r="L12160" s="230"/>
      <c r="M12160" s="230"/>
      <c r="N12160" s="230"/>
      <c r="O12160" s="230"/>
      <c r="P12160" s="230"/>
      <c r="Q12160" s="230"/>
      <c r="R12160" s="230"/>
      <c r="S12160" s="230"/>
      <c r="T12160" s="230"/>
      <c r="U12160" s="230"/>
      <c r="V12160" s="230"/>
      <c r="W12160" s="230"/>
      <c r="X12160" s="230"/>
      <c r="Y12160" s="230"/>
      <c r="Z12160" s="230"/>
      <c r="AA12160" s="230"/>
      <c r="AB12160" s="230"/>
      <c r="AC12160" s="230"/>
      <c r="AD12160" s="230"/>
      <c r="AE12160" s="230"/>
      <c r="AF12160" s="230"/>
      <c r="AG12160" s="230"/>
      <c r="AH12160" s="230"/>
      <c r="AI12160" s="230"/>
      <c r="AJ12160" s="230"/>
      <c r="AK12160" s="230"/>
      <c r="AL12160" s="230"/>
      <c r="AM12160" s="230"/>
      <c r="AN12160" s="230"/>
      <c r="AO12160" s="230"/>
      <c r="AP12160" s="230"/>
      <c r="AQ12160" s="230"/>
      <c r="AR12160" s="230"/>
      <c r="AS12160" s="230"/>
      <c r="AT12160" s="230"/>
      <c r="AU12160" s="230"/>
      <c r="AV12160" s="230"/>
      <c r="AW12160" s="230"/>
      <c r="AX12160" s="230"/>
      <c r="AY12160" s="230"/>
      <c r="AZ12160" s="230"/>
      <c r="BA12160" s="230"/>
      <c r="BB12160" s="230"/>
      <c r="BC12160" s="230"/>
      <c r="BD12160" s="230"/>
      <c r="BE12160" s="230"/>
      <c r="BF12160" s="230"/>
      <c r="BG12160" s="230"/>
      <c r="BH12160" s="230"/>
      <c r="BI12160" s="230"/>
      <c r="BJ12160" s="230"/>
      <c r="BK12160" s="230"/>
      <c r="BL12160" s="230"/>
      <c r="BM12160" s="230"/>
      <c r="BN12160" s="230"/>
      <c r="BO12160" s="230"/>
      <c r="BP12160" s="230"/>
      <c r="BQ12160" s="230"/>
      <c r="BR12160" s="230"/>
      <c r="BS12160" s="230"/>
      <c r="BT12160" s="230"/>
      <c r="BU12160" s="230"/>
      <c r="BV12160" s="230"/>
      <c r="BW12160" s="230"/>
      <c r="BX12160" s="230"/>
      <c r="BY12160" s="230"/>
      <c r="BZ12160" s="230"/>
      <c r="CA12160" s="230"/>
      <c r="CB12160" s="230"/>
      <c r="CC12160" s="230"/>
      <c r="CD12160" s="230"/>
      <c r="CE12160" s="230"/>
      <c r="CF12160" s="230"/>
      <c r="CG12160" s="230"/>
      <c r="CH12160" s="230"/>
      <c r="CI12160" s="230"/>
      <c r="CJ12160" s="230"/>
      <c r="CK12160" s="230"/>
      <c r="CL12160" s="230"/>
      <c r="CM12160" s="230"/>
      <c r="CN12160" s="230"/>
      <c r="CO12160" s="230"/>
      <c r="CP12160" s="230"/>
      <c r="CQ12160" s="230"/>
      <c r="CR12160" s="230"/>
      <c r="CS12160" s="230"/>
      <c r="CT12160" s="230"/>
      <c r="CU12160" s="230"/>
      <c r="CV12160" s="230"/>
      <c r="CW12160" s="230"/>
      <c r="CX12160" s="230"/>
      <c r="CY12160" s="230"/>
      <c r="CZ12160" s="230"/>
      <c r="DA12160" s="230"/>
      <c r="DB12160" s="230"/>
      <c r="DC12160" s="230"/>
      <c r="DD12160" s="230"/>
      <c r="DE12160" s="230"/>
      <c r="DF12160" s="230"/>
      <c r="DG12160" s="230"/>
      <c r="DH12160" s="230"/>
      <c r="DI12160" s="230"/>
      <c r="DJ12160" s="230"/>
      <c r="DK12160" s="230"/>
      <c r="DL12160" s="230"/>
      <c r="DM12160" s="230"/>
      <c r="DN12160" s="230"/>
      <c r="DO12160" s="230"/>
      <c r="DP12160" s="230"/>
      <c r="DQ12160" s="230"/>
      <c r="DR12160" s="230"/>
      <c r="DS12160" s="230"/>
    </row>
    <row r="12161" spans="1:7" ht="24" customHeight="1" x14ac:dyDescent="0.2">
      <c r="A12161" s="284"/>
      <c r="B12161" s="103"/>
      <c r="C12161" s="143" t="s">
        <v>604</v>
      </c>
      <c r="D12161" s="104"/>
      <c r="E12161" s="105"/>
      <c r="F12161" s="106"/>
      <c r="G12161" s="285"/>
    </row>
    <row r="12162" spans="1:7" s="229" customFormat="1" ht="24" customHeight="1" x14ac:dyDescent="0.2">
      <c r="A12162" s="224" t="str">
        <f t="shared" ref="A12162:A12175" si="3646">IFERROR(VLOOKUP(C12162,Tabla_Insumos,4,FALSE),"")</f>
        <v/>
      </c>
      <c r="B12162" s="222" t="str">
        <f>IFERROR(VLOOKUP(C12162,Tabla_Insumos,5,FALSE),"")</f>
        <v/>
      </c>
      <c r="C12162" s="223"/>
      <c r="D12162" s="224" t="str">
        <f t="shared" ref="D12162:D12175" si="3647">IFERROR(VLOOKUP(C12162,Tabla_Insumos,2,FALSE),"")</f>
        <v/>
      </c>
      <c r="E12162" s="225"/>
      <c r="F12162" s="226">
        <f t="shared" ref="F12162:F12175" si="3648">IFERROR(VLOOKUP(C12162,Tabla_Insumos,3,FALSE),0)</f>
        <v>0</v>
      </c>
      <c r="G12162" s="286">
        <f>ROUND(E12162*F12162,2)</f>
        <v>0</v>
      </c>
    </row>
    <row r="12163" spans="1:7" s="229" customFormat="1" ht="24" customHeight="1" x14ac:dyDescent="0.2">
      <c r="A12163" s="224" t="str">
        <f t="shared" si="3646"/>
        <v/>
      </c>
      <c r="B12163" s="222" t="str">
        <f t="shared" ref="B12163:B12175" si="3649">IFERROR(VLOOKUP(C12163,Tabla_Insumos,5,FALSE),"")</f>
        <v/>
      </c>
      <c r="C12163" s="223"/>
      <c r="D12163" s="224" t="str">
        <f t="shared" si="3647"/>
        <v/>
      </c>
      <c r="E12163" s="225"/>
      <c r="F12163" s="226">
        <f t="shared" si="3648"/>
        <v>0</v>
      </c>
      <c r="G12163" s="286">
        <f t="shared" ref="G12163:G12175" si="3650">ROUND(E12163*F12163,2)</f>
        <v>0</v>
      </c>
    </row>
    <row r="12164" spans="1:7" s="229" customFormat="1" ht="24" customHeight="1" x14ac:dyDescent="0.2">
      <c r="A12164" s="224" t="str">
        <f t="shared" si="3646"/>
        <v/>
      </c>
      <c r="B12164" s="222" t="str">
        <f t="shared" si="3649"/>
        <v/>
      </c>
      <c r="C12164" s="223"/>
      <c r="D12164" s="224" t="str">
        <f t="shared" si="3647"/>
        <v/>
      </c>
      <c r="E12164" s="225"/>
      <c r="F12164" s="226">
        <f t="shared" si="3648"/>
        <v>0</v>
      </c>
      <c r="G12164" s="286">
        <f t="shared" si="3650"/>
        <v>0</v>
      </c>
    </row>
    <row r="12165" spans="1:7" s="229" customFormat="1" ht="24" customHeight="1" x14ac:dyDescent="0.2">
      <c r="A12165" s="224" t="str">
        <f t="shared" si="3646"/>
        <v/>
      </c>
      <c r="B12165" s="222" t="str">
        <f t="shared" si="3649"/>
        <v/>
      </c>
      <c r="C12165" s="223"/>
      <c r="D12165" s="224" t="str">
        <f t="shared" si="3647"/>
        <v/>
      </c>
      <c r="E12165" s="225"/>
      <c r="F12165" s="226">
        <f t="shared" si="3648"/>
        <v>0</v>
      </c>
      <c r="G12165" s="286">
        <f t="shared" si="3650"/>
        <v>0</v>
      </c>
    </row>
    <row r="12166" spans="1:7" s="229" customFormat="1" ht="24" customHeight="1" x14ac:dyDescent="0.2">
      <c r="A12166" s="224" t="str">
        <f t="shared" si="3646"/>
        <v/>
      </c>
      <c r="B12166" s="222" t="str">
        <f t="shared" si="3649"/>
        <v/>
      </c>
      <c r="C12166" s="223"/>
      <c r="D12166" s="224" t="str">
        <f t="shared" si="3647"/>
        <v/>
      </c>
      <c r="E12166" s="225"/>
      <c r="F12166" s="226">
        <f t="shared" si="3648"/>
        <v>0</v>
      </c>
      <c r="G12166" s="286">
        <f t="shared" si="3650"/>
        <v>0</v>
      </c>
    </row>
    <row r="12167" spans="1:7" s="229" customFormat="1" ht="24" customHeight="1" x14ac:dyDescent="0.2">
      <c r="A12167" s="224" t="str">
        <f t="shared" si="3646"/>
        <v/>
      </c>
      <c r="B12167" s="222" t="str">
        <f t="shared" si="3649"/>
        <v/>
      </c>
      <c r="C12167" s="223"/>
      <c r="D12167" s="224" t="str">
        <f t="shared" si="3647"/>
        <v/>
      </c>
      <c r="E12167" s="225"/>
      <c r="F12167" s="226">
        <f t="shared" si="3648"/>
        <v>0</v>
      </c>
      <c r="G12167" s="286">
        <f t="shared" si="3650"/>
        <v>0</v>
      </c>
    </row>
    <row r="12168" spans="1:7" s="229" customFormat="1" ht="24" customHeight="1" x14ac:dyDescent="0.2">
      <c r="A12168" s="224" t="str">
        <f t="shared" si="3646"/>
        <v/>
      </c>
      <c r="B12168" s="222" t="str">
        <f t="shared" si="3649"/>
        <v/>
      </c>
      <c r="C12168" s="223"/>
      <c r="D12168" s="224" t="str">
        <f t="shared" si="3647"/>
        <v/>
      </c>
      <c r="E12168" s="225"/>
      <c r="F12168" s="226">
        <f t="shared" si="3648"/>
        <v>0</v>
      </c>
      <c r="G12168" s="286">
        <f t="shared" si="3650"/>
        <v>0</v>
      </c>
    </row>
    <row r="12169" spans="1:7" s="229" customFormat="1" ht="24" customHeight="1" x14ac:dyDescent="0.2">
      <c r="A12169" s="224" t="str">
        <f t="shared" si="3646"/>
        <v/>
      </c>
      <c r="B12169" s="222" t="str">
        <f t="shared" si="3649"/>
        <v/>
      </c>
      <c r="C12169" s="223"/>
      <c r="D12169" s="224" t="str">
        <f t="shared" si="3647"/>
        <v/>
      </c>
      <c r="E12169" s="225"/>
      <c r="F12169" s="226">
        <f t="shared" si="3648"/>
        <v>0</v>
      </c>
      <c r="G12169" s="286">
        <f t="shared" si="3650"/>
        <v>0</v>
      </c>
    </row>
    <row r="12170" spans="1:7" s="229" customFormat="1" ht="24" customHeight="1" x14ac:dyDescent="0.2">
      <c r="A12170" s="224" t="str">
        <f t="shared" si="3646"/>
        <v/>
      </c>
      <c r="B12170" s="222" t="str">
        <f t="shared" si="3649"/>
        <v/>
      </c>
      <c r="C12170" s="223"/>
      <c r="D12170" s="224" t="str">
        <f t="shared" si="3647"/>
        <v/>
      </c>
      <c r="E12170" s="225"/>
      <c r="F12170" s="226">
        <f t="shared" si="3648"/>
        <v>0</v>
      </c>
      <c r="G12170" s="286">
        <f t="shared" si="3650"/>
        <v>0</v>
      </c>
    </row>
    <row r="12171" spans="1:7" s="229" customFormat="1" ht="24" customHeight="1" x14ac:dyDescent="0.2">
      <c r="A12171" s="224" t="str">
        <f t="shared" si="3646"/>
        <v/>
      </c>
      <c r="B12171" s="222" t="str">
        <f t="shared" si="3649"/>
        <v/>
      </c>
      <c r="C12171" s="223"/>
      <c r="D12171" s="224" t="str">
        <f t="shared" si="3647"/>
        <v/>
      </c>
      <c r="E12171" s="225"/>
      <c r="F12171" s="226">
        <f t="shared" si="3648"/>
        <v>0</v>
      </c>
      <c r="G12171" s="286">
        <f t="shared" si="3650"/>
        <v>0</v>
      </c>
    </row>
    <row r="12172" spans="1:7" s="229" customFormat="1" ht="24" customHeight="1" x14ac:dyDescent="0.2">
      <c r="A12172" s="224" t="str">
        <f t="shared" si="3646"/>
        <v/>
      </c>
      <c r="B12172" s="222" t="str">
        <f t="shared" si="3649"/>
        <v/>
      </c>
      <c r="C12172" s="223"/>
      <c r="D12172" s="224" t="str">
        <f t="shared" si="3647"/>
        <v/>
      </c>
      <c r="E12172" s="225"/>
      <c r="F12172" s="226">
        <f t="shared" si="3648"/>
        <v>0</v>
      </c>
      <c r="G12172" s="286">
        <f t="shared" si="3650"/>
        <v>0</v>
      </c>
    </row>
    <row r="12173" spans="1:7" s="229" customFormat="1" ht="24" customHeight="1" x14ac:dyDescent="0.2">
      <c r="A12173" s="224" t="str">
        <f t="shared" si="3646"/>
        <v/>
      </c>
      <c r="B12173" s="222" t="str">
        <f t="shared" si="3649"/>
        <v/>
      </c>
      <c r="C12173" s="223"/>
      <c r="D12173" s="224" t="str">
        <f t="shared" si="3647"/>
        <v/>
      </c>
      <c r="E12173" s="225"/>
      <c r="F12173" s="226">
        <f t="shared" si="3648"/>
        <v>0</v>
      </c>
      <c r="G12173" s="286">
        <f t="shared" si="3650"/>
        <v>0</v>
      </c>
    </row>
    <row r="12174" spans="1:7" s="229" customFormat="1" ht="24" customHeight="1" x14ac:dyDescent="0.2">
      <c r="A12174" s="224" t="str">
        <f t="shared" si="3646"/>
        <v/>
      </c>
      <c r="B12174" s="222" t="str">
        <f t="shared" si="3649"/>
        <v/>
      </c>
      <c r="C12174" s="223"/>
      <c r="D12174" s="224" t="str">
        <f t="shared" si="3647"/>
        <v/>
      </c>
      <c r="E12174" s="225"/>
      <c r="F12174" s="226">
        <f t="shared" si="3648"/>
        <v>0</v>
      </c>
      <c r="G12174" s="286">
        <f t="shared" si="3650"/>
        <v>0</v>
      </c>
    </row>
    <row r="12175" spans="1:7" s="229" customFormat="1" ht="24" customHeight="1" x14ac:dyDescent="0.2">
      <c r="A12175" s="224" t="str">
        <f t="shared" si="3646"/>
        <v/>
      </c>
      <c r="B12175" s="222" t="str">
        <f t="shared" si="3649"/>
        <v/>
      </c>
      <c r="C12175" s="223"/>
      <c r="D12175" s="224" t="str">
        <f t="shared" si="3647"/>
        <v/>
      </c>
      <c r="E12175" s="225"/>
      <c r="F12175" s="227">
        <f t="shared" si="3648"/>
        <v>0</v>
      </c>
      <c r="G12175" s="286">
        <f t="shared" si="3650"/>
        <v>0</v>
      </c>
    </row>
    <row r="12176" spans="1:7" ht="24" customHeight="1" x14ac:dyDescent="0.2">
      <c r="A12176" s="287"/>
      <c r="D12176" s="97"/>
      <c r="E12176" s="98"/>
      <c r="F12176" s="273" t="s">
        <v>31</v>
      </c>
      <c r="G12176" s="288">
        <f>SUBTOTAL(9,G12162:G12175)</f>
        <v>0</v>
      </c>
    </row>
    <row r="12177" spans="1:7" ht="24" customHeight="1" x14ac:dyDescent="0.2">
      <c r="A12177" s="287"/>
      <c r="C12177" s="107" t="s">
        <v>605</v>
      </c>
      <c r="D12177" s="97"/>
      <c r="E12177" s="98"/>
      <c r="G12177" s="289"/>
    </row>
    <row r="12178" spans="1:7" s="229" customFormat="1" ht="24" customHeight="1" x14ac:dyDescent="0.2">
      <c r="A12178" s="224" t="str">
        <f t="shared" ref="A12178:A12185" si="3651">IFERROR(VLOOKUP(C12178,Tabla_Insumos,4,FALSE),"")</f>
        <v/>
      </c>
      <c r="B12178" s="222">
        <f t="shared" ref="B12178:B12185" si="3652">IFERROR(VLOOKUP(A12178,Tabla_Indices,5,FALSE),"")</f>
        <v>0</v>
      </c>
      <c r="C12178" s="223"/>
      <c r="D12178" s="224" t="str">
        <f t="shared" ref="D12178:D12185" si="3653">IFERROR(VLOOKUP(C12178,Tabla_Insumos,2,FALSE),"")</f>
        <v/>
      </c>
      <c r="E12178" s="225"/>
      <c r="F12178" s="228">
        <f t="shared" ref="F12178:F12185" si="3654">IFERROR(VLOOKUP(C12178,Tabla_Insumos,3,FALSE),0)</f>
        <v>0</v>
      </c>
      <c r="G12178" s="286">
        <f>ROUND(E12178*F12178,2)</f>
        <v>0</v>
      </c>
    </row>
    <row r="12179" spans="1:7" s="229" customFormat="1" ht="24" customHeight="1" x14ac:dyDescent="0.2">
      <c r="A12179" s="224" t="str">
        <f t="shared" si="3651"/>
        <v/>
      </c>
      <c r="B12179" s="222">
        <f t="shared" si="3652"/>
        <v>0</v>
      </c>
      <c r="C12179" s="223"/>
      <c r="D12179" s="224" t="str">
        <f t="shared" si="3653"/>
        <v/>
      </c>
      <c r="E12179" s="225"/>
      <c r="F12179" s="228">
        <f t="shared" si="3654"/>
        <v>0</v>
      </c>
      <c r="G12179" s="286">
        <f>ROUND(E12179*F12179,2)</f>
        <v>0</v>
      </c>
    </row>
    <row r="12180" spans="1:7" s="229" customFormat="1" ht="24" customHeight="1" x14ac:dyDescent="0.2">
      <c r="A12180" s="224" t="str">
        <f t="shared" si="3651"/>
        <v/>
      </c>
      <c r="B12180" s="222">
        <f t="shared" si="3652"/>
        <v>0</v>
      </c>
      <c r="C12180" s="223"/>
      <c r="D12180" s="224" t="str">
        <f t="shared" si="3653"/>
        <v/>
      </c>
      <c r="E12180" s="225"/>
      <c r="F12180" s="228">
        <f t="shared" si="3654"/>
        <v>0</v>
      </c>
      <c r="G12180" s="286">
        <f t="shared" ref="G12180:G12185" si="3655">ROUND(E12180*F12180,2)</f>
        <v>0</v>
      </c>
    </row>
    <row r="12181" spans="1:7" s="229" customFormat="1" ht="24" customHeight="1" x14ac:dyDescent="0.2">
      <c r="A12181" s="224" t="str">
        <f t="shared" si="3651"/>
        <v/>
      </c>
      <c r="B12181" s="222">
        <f t="shared" si="3652"/>
        <v>0</v>
      </c>
      <c r="C12181" s="223"/>
      <c r="D12181" s="224" t="str">
        <f t="shared" si="3653"/>
        <v/>
      </c>
      <c r="E12181" s="225"/>
      <c r="F12181" s="228">
        <f t="shared" si="3654"/>
        <v>0</v>
      </c>
      <c r="G12181" s="286">
        <f t="shared" si="3655"/>
        <v>0</v>
      </c>
    </row>
    <row r="12182" spans="1:7" s="229" customFormat="1" ht="24" customHeight="1" x14ac:dyDescent="0.2">
      <c r="A12182" s="224" t="str">
        <f t="shared" si="3651"/>
        <v/>
      </c>
      <c r="B12182" s="222">
        <f t="shared" si="3652"/>
        <v>0</v>
      </c>
      <c r="C12182" s="223"/>
      <c r="D12182" s="224" t="str">
        <f t="shared" si="3653"/>
        <v/>
      </c>
      <c r="E12182" s="225"/>
      <c r="F12182" s="226">
        <f t="shared" si="3654"/>
        <v>0</v>
      </c>
      <c r="G12182" s="286">
        <f t="shared" si="3655"/>
        <v>0</v>
      </c>
    </row>
    <row r="12183" spans="1:7" s="229" customFormat="1" ht="24" customHeight="1" x14ac:dyDescent="0.2">
      <c r="A12183" s="224" t="str">
        <f t="shared" si="3651"/>
        <v/>
      </c>
      <c r="B12183" s="222">
        <f t="shared" si="3652"/>
        <v>0</v>
      </c>
      <c r="C12183" s="223"/>
      <c r="D12183" s="224" t="str">
        <f t="shared" si="3653"/>
        <v/>
      </c>
      <c r="E12183" s="225"/>
      <c r="F12183" s="226">
        <f t="shared" si="3654"/>
        <v>0</v>
      </c>
      <c r="G12183" s="286">
        <f t="shared" si="3655"/>
        <v>0</v>
      </c>
    </row>
    <row r="12184" spans="1:7" s="229" customFormat="1" ht="24" customHeight="1" x14ac:dyDescent="0.2">
      <c r="A12184" s="224" t="str">
        <f t="shared" si="3651"/>
        <v/>
      </c>
      <c r="B12184" s="222">
        <f t="shared" si="3652"/>
        <v>0</v>
      </c>
      <c r="C12184" s="223"/>
      <c r="D12184" s="224" t="str">
        <f t="shared" si="3653"/>
        <v/>
      </c>
      <c r="E12184" s="225"/>
      <c r="F12184" s="226">
        <f t="shared" si="3654"/>
        <v>0</v>
      </c>
      <c r="G12184" s="286">
        <f t="shared" si="3655"/>
        <v>0</v>
      </c>
    </row>
    <row r="12185" spans="1:7" s="229" customFormat="1" ht="24" customHeight="1" x14ac:dyDescent="0.2">
      <c r="A12185" s="224" t="str">
        <f t="shared" si="3651"/>
        <v/>
      </c>
      <c r="B12185" s="222">
        <f t="shared" si="3652"/>
        <v>0</v>
      </c>
      <c r="C12185" s="223"/>
      <c r="D12185" s="224" t="str">
        <f t="shared" si="3653"/>
        <v/>
      </c>
      <c r="E12185" s="225"/>
      <c r="F12185" s="226">
        <f t="shared" si="3654"/>
        <v>0</v>
      </c>
      <c r="G12185" s="286">
        <f t="shared" si="3655"/>
        <v>0</v>
      </c>
    </row>
    <row r="12186" spans="1:7" ht="24" customHeight="1" x14ac:dyDescent="0.2">
      <c r="A12186" s="287"/>
      <c r="D12186" s="97"/>
      <c r="E12186" s="98"/>
      <c r="F12186" s="273" t="s">
        <v>32</v>
      </c>
      <c r="G12186" s="288">
        <f>SUBTOTAL(9,G12178:G12185)</f>
        <v>0</v>
      </c>
    </row>
    <row r="12187" spans="1:7" ht="24" customHeight="1" x14ac:dyDescent="0.2">
      <c r="A12187" s="287"/>
      <c r="C12187" s="107" t="s">
        <v>606</v>
      </c>
      <c r="D12187" s="97"/>
      <c r="E12187" s="98"/>
      <c r="G12187" s="289"/>
    </row>
    <row r="12188" spans="1:7" s="229" customFormat="1" ht="24" customHeight="1" x14ac:dyDescent="0.2">
      <c r="A12188" s="224" t="str">
        <f t="shared" ref="A12188:A12196" si="3656">IFERROR(VLOOKUP(C12188,Tabla_Insumos,4,FALSE),"")</f>
        <v/>
      </c>
      <c r="B12188" s="222" t="str">
        <f t="shared" ref="B12188:B12196" si="3657">IFERROR(VLOOKUP(C12188,Tabla_Insumos,5,FALSE),"")</f>
        <v/>
      </c>
      <c r="C12188" s="223"/>
      <c r="D12188" s="224" t="str">
        <f t="shared" ref="D12188:D12196" si="3658">IFERROR(VLOOKUP(C12188,Tabla_Insumos,2,FALSE),"")</f>
        <v/>
      </c>
      <c r="E12188" s="225"/>
      <c r="F12188" s="226">
        <f t="shared" ref="F12188:F12196" si="3659">IFERROR(VLOOKUP(C12188,Tabla_Insumos,3,FALSE),0)</f>
        <v>0</v>
      </c>
      <c r="G12188" s="286">
        <f t="shared" ref="G12188:G12196" si="3660">ROUND(E12188*F12188,2)</f>
        <v>0</v>
      </c>
    </row>
    <row r="12189" spans="1:7" s="229" customFormat="1" ht="24" customHeight="1" x14ac:dyDescent="0.2">
      <c r="A12189" s="224" t="str">
        <f t="shared" si="3656"/>
        <v/>
      </c>
      <c r="B12189" s="222" t="str">
        <f t="shared" si="3657"/>
        <v/>
      </c>
      <c r="C12189" s="223"/>
      <c r="D12189" s="224" t="str">
        <f t="shared" si="3658"/>
        <v/>
      </c>
      <c r="E12189" s="225"/>
      <c r="F12189" s="226">
        <f t="shared" si="3659"/>
        <v>0</v>
      </c>
      <c r="G12189" s="286">
        <f t="shared" si="3660"/>
        <v>0</v>
      </c>
    </row>
    <row r="12190" spans="1:7" s="229" customFormat="1" ht="24" customHeight="1" x14ac:dyDescent="0.2">
      <c r="A12190" s="224" t="str">
        <f t="shared" si="3656"/>
        <v/>
      </c>
      <c r="B12190" s="222" t="str">
        <f t="shared" si="3657"/>
        <v/>
      </c>
      <c r="C12190" s="223"/>
      <c r="D12190" s="224" t="str">
        <f t="shared" si="3658"/>
        <v/>
      </c>
      <c r="E12190" s="225"/>
      <c r="F12190" s="226">
        <f t="shared" si="3659"/>
        <v>0</v>
      </c>
      <c r="G12190" s="286">
        <f t="shared" si="3660"/>
        <v>0</v>
      </c>
    </row>
    <row r="12191" spans="1:7" s="229" customFormat="1" ht="24" customHeight="1" x14ac:dyDescent="0.2">
      <c r="A12191" s="224" t="str">
        <f t="shared" si="3656"/>
        <v/>
      </c>
      <c r="B12191" s="222" t="str">
        <f t="shared" si="3657"/>
        <v/>
      </c>
      <c r="C12191" s="223"/>
      <c r="D12191" s="224" t="str">
        <f t="shared" si="3658"/>
        <v/>
      </c>
      <c r="E12191" s="225"/>
      <c r="F12191" s="226">
        <f t="shared" si="3659"/>
        <v>0</v>
      </c>
      <c r="G12191" s="286">
        <f t="shared" si="3660"/>
        <v>0</v>
      </c>
    </row>
    <row r="12192" spans="1:7" s="229" customFormat="1" ht="24" customHeight="1" x14ac:dyDescent="0.2">
      <c r="A12192" s="224" t="str">
        <f t="shared" si="3656"/>
        <v/>
      </c>
      <c r="B12192" s="222" t="str">
        <f t="shared" si="3657"/>
        <v/>
      </c>
      <c r="C12192" s="223"/>
      <c r="D12192" s="224" t="str">
        <f t="shared" si="3658"/>
        <v/>
      </c>
      <c r="E12192" s="225"/>
      <c r="F12192" s="226">
        <f t="shared" si="3659"/>
        <v>0</v>
      </c>
      <c r="G12192" s="286">
        <f t="shared" si="3660"/>
        <v>0</v>
      </c>
    </row>
    <row r="12193" spans="1:7" s="229" customFormat="1" ht="24" customHeight="1" x14ac:dyDescent="0.2">
      <c r="A12193" s="224" t="str">
        <f t="shared" si="3656"/>
        <v/>
      </c>
      <c r="B12193" s="222" t="str">
        <f t="shared" si="3657"/>
        <v/>
      </c>
      <c r="C12193" s="223"/>
      <c r="D12193" s="224" t="str">
        <f t="shared" si="3658"/>
        <v/>
      </c>
      <c r="E12193" s="225"/>
      <c r="F12193" s="226">
        <f t="shared" si="3659"/>
        <v>0</v>
      </c>
      <c r="G12193" s="286">
        <f t="shared" si="3660"/>
        <v>0</v>
      </c>
    </row>
    <row r="12194" spans="1:7" s="229" customFormat="1" ht="24" customHeight="1" x14ac:dyDescent="0.2">
      <c r="A12194" s="224" t="str">
        <f t="shared" si="3656"/>
        <v/>
      </c>
      <c r="B12194" s="222" t="str">
        <f t="shared" si="3657"/>
        <v/>
      </c>
      <c r="C12194" s="223"/>
      <c r="D12194" s="224" t="str">
        <f t="shared" si="3658"/>
        <v/>
      </c>
      <c r="E12194" s="225"/>
      <c r="F12194" s="226">
        <f t="shared" si="3659"/>
        <v>0</v>
      </c>
      <c r="G12194" s="286">
        <f t="shared" si="3660"/>
        <v>0</v>
      </c>
    </row>
    <row r="12195" spans="1:7" s="229" customFormat="1" ht="24" customHeight="1" x14ac:dyDescent="0.2">
      <c r="A12195" s="224" t="str">
        <f t="shared" si="3656"/>
        <v/>
      </c>
      <c r="B12195" s="222" t="str">
        <f t="shared" si="3657"/>
        <v/>
      </c>
      <c r="C12195" s="223"/>
      <c r="D12195" s="224" t="str">
        <f t="shared" si="3658"/>
        <v/>
      </c>
      <c r="E12195" s="225"/>
      <c r="F12195" s="226">
        <f t="shared" si="3659"/>
        <v>0</v>
      </c>
      <c r="G12195" s="286">
        <f t="shared" si="3660"/>
        <v>0</v>
      </c>
    </row>
    <row r="12196" spans="1:7" s="229" customFormat="1" ht="24" customHeight="1" x14ac:dyDescent="0.2">
      <c r="A12196" s="224" t="str">
        <f t="shared" si="3656"/>
        <v/>
      </c>
      <c r="B12196" s="222" t="str">
        <f t="shared" si="3657"/>
        <v/>
      </c>
      <c r="C12196" s="223"/>
      <c r="D12196" s="224" t="str">
        <f t="shared" si="3658"/>
        <v/>
      </c>
      <c r="E12196" s="225"/>
      <c r="F12196" s="226">
        <f t="shared" si="3659"/>
        <v>0</v>
      </c>
      <c r="G12196" s="286">
        <f t="shared" si="3660"/>
        <v>0</v>
      </c>
    </row>
    <row r="12197" spans="1:7" ht="24" customHeight="1" x14ac:dyDescent="0.2">
      <c r="A12197" s="290"/>
      <c r="B12197" s="97"/>
      <c r="D12197" s="97"/>
      <c r="E12197" s="98"/>
      <c r="F12197" s="273" t="s">
        <v>33</v>
      </c>
      <c r="G12197" s="288">
        <f>SUBTOTAL(9,G12188:G12196)</f>
        <v>0</v>
      </c>
    </row>
    <row r="12198" spans="1:7" ht="24" customHeight="1" x14ac:dyDescent="0.2">
      <c r="A12198" s="291"/>
      <c r="B12198" s="97"/>
      <c r="D12198" s="97"/>
      <c r="E12198" s="98"/>
      <c r="G12198" s="289"/>
    </row>
    <row r="12199" spans="1:7" ht="24" customHeight="1" x14ac:dyDescent="0.2">
      <c r="A12199" s="292" t="str">
        <f>B12157</f>
        <v/>
      </c>
      <c r="B12199" s="293" t="str">
        <f>C12157</f>
        <v/>
      </c>
      <c r="C12199" s="104"/>
      <c r="D12199" s="104" t="s">
        <v>34</v>
      </c>
      <c r="E12199" s="105"/>
      <c r="F12199" s="295" t="s">
        <v>35</v>
      </c>
      <c r="G12199" s="294">
        <f>SUBTOTAL(9,G12162:G12198)</f>
        <v>0</v>
      </c>
    </row>
    <row r="12201" spans="1:7" ht="24" customHeight="1" x14ac:dyDescent="0.2">
      <c r="A12201" s="274" t="s">
        <v>37</v>
      </c>
      <c r="B12201" s="275"/>
      <c r="C12201" s="275"/>
      <c r="D12201" s="275"/>
      <c r="E12201" s="275"/>
      <c r="F12201" s="275"/>
      <c r="G12201" s="276"/>
    </row>
    <row r="12202" spans="1:7" ht="24" customHeight="1" x14ac:dyDescent="0.2">
      <c r="A12202" s="277" t="s">
        <v>602</v>
      </c>
      <c r="B12202" s="93" t="str">
        <f>Comitente</f>
        <v>DIRECCION PROVINCIAL DE ESPACIOS VERDES</v>
      </c>
      <c r="C12202" s="89"/>
      <c r="D12202" s="94"/>
      <c r="E12202" s="94"/>
      <c r="F12202" s="95"/>
      <c r="G12202" s="278"/>
    </row>
    <row r="12203" spans="1:7" ht="24" customHeight="1" x14ac:dyDescent="0.2">
      <c r="A12203" s="277" t="s">
        <v>603</v>
      </c>
      <c r="B12203" s="93">
        <f>Contratista</f>
        <v>0</v>
      </c>
      <c r="C12203" s="90"/>
      <c r="D12203" s="90"/>
      <c r="E12203" s="90"/>
      <c r="F12203" s="96"/>
      <c r="G12203" s="279"/>
    </row>
    <row r="12204" spans="1:7" ht="24" customHeight="1" x14ac:dyDescent="0.2">
      <c r="A12204" s="277" t="s">
        <v>24</v>
      </c>
      <c r="B12204" s="93" t="str">
        <f>Obra</f>
        <v>MANTENIMIENTO DEL ÁREA VERDE Y SISITEMA DE RIEGO DEL 
PARQUE BELGRANO E INFINITO POR DESCUBRIR - RENGLON 3</v>
      </c>
      <c r="C12204" s="90"/>
      <c r="D12204" s="90"/>
      <c r="E12204" s="90"/>
      <c r="F12204" s="96" t="s">
        <v>38</v>
      </c>
      <c r="G12204" s="280">
        <f>Fecha_Base</f>
        <v>44908</v>
      </c>
    </row>
    <row r="12205" spans="1:7" ht="24" customHeight="1" x14ac:dyDescent="0.2">
      <c r="A12205" s="281" t="s">
        <v>601</v>
      </c>
      <c r="B12205" s="91" t="str">
        <f>Ubicación</f>
        <v>CAPITAL</v>
      </c>
      <c r="C12205" s="91"/>
      <c r="D12205" s="97"/>
      <c r="E12205" s="98"/>
      <c r="G12205" s="282"/>
    </row>
    <row r="12206" spans="1:7" ht="24" customHeight="1" x14ac:dyDescent="0.2">
      <c r="A12206" s="281" t="s">
        <v>39</v>
      </c>
      <c r="B12206" s="100" t="str">
        <f>IFERROR(VALUE(LEFT(B12207,FIND(".",B12207)-1)),"")</f>
        <v/>
      </c>
      <c r="C12206" s="92" t="str">
        <f>IFERROR(VLOOKUP(B12206,Tabla_CyP,2,FALSE),"")</f>
        <v/>
      </c>
      <c r="E12206" s="98"/>
      <c r="G12206" s="282"/>
    </row>
    <row r="12207" spans="1:7" ht="24" customHeight="1" x14ac:dyDescent="0.2">
      <c r="A12207" s="281" t="s">
        <v>25</v>
      </c>
      <c r="B12207" s="101" t="str">
        <f>IFERROR(VLOOKUP(COUNTIF($A$1:A12207,"ANALISIS DE PRECIOS"),Tabla_NumeroItem,2,FALSE),"")</f>
        <v/>
      </c>
      <c r="C12207" s="92" t="str">
        <f>IFERROR(VLOOKUP(B12207,Tabla_CyP,2,FALSE),"")</f>
        <v/>
      </c>
      <c r="D12207" s="97"/>
      <c r="E12207" s="98"/>
      <c r="F12207" s="96" t="s">
        <v>26</v>
      </c>
      <c r="G12207" s="283" t="str">
        <f>IFERROR(VLOOKUP(B12207,Tabla_CyP,4,FALSE),"")</f>
        <v/>
      </c>
    </row>
    <row r="12208" spans="1:7" ht="24" customHeight="1" x14ac:dyDescent="0.2">
      <c r="A12208" s="281"/>
      <c r="B12208" s="91"/>
      <c r="D12208" s="97"/>
      <c r="E12208" s="98"/>
      <c r="G12208" s="282"/>
    </row>
    <row r="12209" spans="1:123" ht="24" customHeight="1" x14ac:dyDescent="0.2">
      <c r="A12209" s="331" t="s">
        <v>507</v>
      </c>
      <c r="B12209" s="332"/>
      <c r="C12209" s="333" t="s">
        <v>0</v>
      </c>
      <c r="D12209" s="333" t="s">
        <v>27</v>
      </c>
      <c r="E12209" s="335" t="s">
        <v>28</v>
      </c>
      <c r="F12209" s="337" t="s">
        <v>29</v>
      </c>
      <c r="G12209" s="337" t="s">
        <v>30</v>
      </c>
    </row>
    <row r="12210" spans="1:123" s="97" customFormat="1" ht="24" customHeight="1" x14ac:dyDescent="0.2">
      <c r="A12210" s="102" t="s">
        <v>508</v>
      </c>
      <c r="B12210" s="102" t="s">
        <v>509</v>
      </c>
      <c r="C12210" s="334"/>
      <c r="D12210" s="334"/>
      <c r="E12210" s="336"/>
      <c r="F12210" s="338"/>
      <c r="G12210" s="338"/>
      <c r="H12210" s="230"/>
      <c r="I12210" s="230"/>
      <c r="J12210" s="230"/>
      <c r="K12210" s="230"/>
      <c r="L12210" s="230"/>
      <c r="M12210" s="230"/>
      <c r="N12210" s="230"/>
      <c r="O12210" s="230"/>
      <c r="P12210" s="230"/>
      <c r="Q12210" s="230"/>
      <c r="R12210" s="230"/>
      <c r="S12210" s="230"/>
      <c r="T12210" s="230"/>
      <c r="U12210" s="230"/>
      <c r="V12210" s="230"/>
      <c r="W12210" s="230"/>
      <c r="X12210" s="230"/>
      <c r="Y12210" s="230"/>
      <c r="Z12210" s="230"/>
      <c r="AA12210" s="230"/>
      <c r="AB12210" s="230"/>
      <c r="AC12210" s="230"/>
      <c r="AD12210" s="230"/>
      <c r="AE12210" s="230"/>
      <c r="AF12210" s="230"/>
      <c r="AG12210" s="230"/>
      <c r="AH12210" s="230"/>
      <c r="AI12210" s="230"/>
      <c r="AJ12210" s="230"/>
      <c r="AK12210" s="230"/>
      <c r="AL12210" s="230"/>
      <c r="AM12210" s="230"/>
      <c r="AN12210" s="230"/>
      <c r="AO12210" s="230"/>
      <c r="AP12210" s="230"/>
      <c r="AQ12210" s="230"/>
      <c r="AR12210" s="230"/>
      <c r="AS12210" s="230"/>
      <c r="AT12210" s="230"/>
      <c r="AU12210" s="230"/>
      <c r="AV12210" s="230"/>
      <c r="AW12210" s="230"/>
      <c r="AX12210" s="230"/>
      <c r="AY12210" s="230"/>
      <c r="AZ12210" s="230"/>
      <c r="BA12210" s="230"/>
      <c r="BB12210" s="230"/>
      <c r="BC12210" s="230"/>
      <c r="BD12210" s="230"/>
      <c r="BE12210" s="230"/>
      <c r="BF12210" s="230"/>
      <c r="BG12210" s="230"/>
      <c r="BH12210" s="230"/>
      <c r="BI12210" s="230"/>
      <c r="BJ12210" s="230"/>
      <c r="BK12210" s="230"/>
      <c r="BL12210" s="230"/>
      <c r="BM12210" s="230"/>
      <c r="BN12210" s="230"/>
      <c r="BO12210" s="230"/>
      <c r="BP12210" s="230"/>
      <c r="BQ12210" s="230"/>
      <c r="BR12210" s="230"/>
      <c r="BS12210" s="230"/>
      <c r="BT12210" s="230"/>
      <c r="BU12210" s="230"/>
      <c r="BV12210" s="230"/>
      <c r="BW12210" s="230"/>
      <c r="BX12210" s="230"/>
      <c r="BY12210" s="230"/>
      <c r="BZ12210" s="230"/>
      <c r="CA12210" s="230"/>
      <c r="CB12210" s="230"/>
      <c r="CC12210" s="230"/>
      <c r="CD12210" s="230"/>
      <c r="CE12210" s="230"/>
      <c r="CF12210" s="230"/>
      <c r="CG12210" s="230"/>
      <c r="CH12210" s="230"/>
      <c r="CI12210" s="230"/>
      <c r="CJ12210" s="230"/>
      <c r="CK12210" s="230"/>
      <c r="CL12210" s="230"/>
      <c r="CM12210" s="230"/>
      <c r="CN12210" s="230"/>
      <c r="CO12210" s="230"/>
      <c r="CP12210" s="230"/>
      <c r="CQ12210" s="230"/>
      <c r="CR12210" s="230"/>
      <c r="CS12210" s="230"/>
      <c r="CT12210" s="230"/>
      <c r="CU12210" s="230"/>
      <c r="CV12210" s="230"/>
      <c r="CW12210" s="230"/>
      <c r="CX12210" s="230"/>
      <c r="CY12210" s="230"/>
      <c r="CZ12210" s="230"/>
      <c r="DA12210" s="230"/>
      <c r="DB12210" s="230"/>
      <c r="DC12210" s="230"/>
      <c r="DD12210" s="230"/>
      <c r="DE12210" s="230"/>
      <c r="DF12210" s="230"/>
      <c r="DG12210" s="230"/>
      <c r="DH12210" s="230"/>
      <c r="DI12210" s="230"/>
      <c r="DJ12210" s="230"/>
      <c r="DK12210" s="230"/>
      <c r="DL12210" s="230"/>
      <c r="DM12210" s="230"/>
      <c r="DN12210" s="230"/>
      <c r="DO12210" s="230"/>
      <c r="DP12210" s="230"/>
      <c r="DQ12210" s="230"/>
      <c r="DR12210" s="230"/>
      <c r="DS12210" s="230"/>
    </row>
    <row r="12211" spans="1:123" ht="24" customHeight="1" x14ac:dyDescent="0.2">
      <c r="A12211" s="284"/>
      <c r="B12211" s="103"/>
      <c r="C12211" s="143" t="s">
        <v>604</v>
      </c>
      <c r="D12211" s="104"/>
      <c r="E12211" s="105"/>
      <c r="F12211" s="106"/>
      <c r="G12211" s="285"/>
    </row>
    <row r="12212" spans="1:123" s="229" customFormat="1" ht="24" customHeight="1" x14ac:dyDescent="0.2">
      <c r="A12212" s="224" t="str">
        <f t="shared" ref="A12212:A12225" si="3661">IFERROR(VLOOKUP(C12212,Tabla_Insumos,4,FALSE),"")</f>
        <v/>
      </c>
      <c r="B12212" s="222" t="str">
        <f>IFERROR(VLOOKUP(C12212,Tabla_Insumos,5,FALSE),"")</f>
        <v/>
      </c>
      <c r="C12212" s="223"/>
      <c r="D12212" s="224" t="str">
        <f t="shared" ref="D12212:D12225" si="3662">IFERROR(VLOOKUP(C12212,Tabla_Insumos,2,FALSE),"")</f>
        <v/>
      </c>
      <c r="E12212" s="225"/>
      <c r="F12212" s="226">
        <f t="shared" ref="F12212:F12225" si="3663">IFERROR(VLOOKUP(C12212,Tabla_Insumos,3,FALSE),0)</f>
        <v>0</v>
      </c>
      <c r="G12212" s="286">
        <f>ROUND(E12212*F12212,2)</f>
        <v>0</v>
      </c>
    </row>
    <row r="12213" spans="1:123" s="229" customFormat="1" ht="24" customHeight="1" x14ac:dyDescent="0.2">
      <c r="A12213" s="224" t="str">
        <f t="shared" si="3661"/>
        <v/>
      </c>
      <c r="B12213" s="222" t="str">
        <f t="shared" ref="B12213:B12225" si="3664">IFERROR(VLOOKUP(C12213,Tabla_Insumos,5,FALSE),"")</f>
        <v/>
      </c>
      <c r="C12213" s="223"/>
      <c r="D12213" s="224" t="str">
        <f t="shared" si="3662"/>
        <v/>
      </c>
      <c r="E12213" s="225"/>
      <c r="F12213" s="226">
        <f t="shared" si="3663"/>
        <v>0</v>
      </c>
      <c r="G12213" s="286">
        <f t="shared" ref="G12213:G12225" si="3665">ROUND(E12213*F12213,2)</f>
        <v>0</v>
      </c>
    </row>
    <row r="12214" spans="1:123" s="229" customFormat="1" ht="24" customHeight="1" x14ac:dyDescent="0.2">
      <c r="A12214" s="224" t="str">
        <f t="shared" si="3661"/>
        <v/>
      </c>
      <c r="B12214" s="222" t="str">
        <f t="shared" si="3664"/>
        <v/>
      </c>
      <c r="C12214" s="223"/>
      <c r="D12214" s="224" t="str">
        <f t="shared" si="3662"/>
        <v/>
      </c>
      <c r="E12214" s="225"/>
      <c r="F12214" s="226">
        <f t="shared" si="3663"/>
        <v>0</v>
      </c>
      <c r="G12214" s="286">
        <f t="shared" si="3665"/>
        <v>0</v>
      </c>
    </row>
    <row r="12215" spans="1:123" s="229" customFormat="1" ht="24" customHeight="1" x14ac:dyDescent="0.2">
      <c r="A12215" s="224" t="str">
        <f t="shared" si="3661"/>
        <v/>
      </c>
      <c r="B12215" s="222" t="str">
        <f t="shared" si="3664"/>
        <v/>
      </c>
      <c r="C12215" s="223"/>
      <c r="D12215" s="224" t="str">
        <f t="shared" si="3662"/>
        <v/>
      </c>
      <c r="E12215" s="225"/>
      <c r="F12215" s="226">
        <f t="shared" si="3663"/>
        <v>0</v>
      </c>
      <c r="G12215" s="286">
        <f t="shared" si="3665"/>
        <v>0</v>
      </c>
    </row>
    <row r="12216" spans="1:123" s="229" customFormat="1" ht="24" customHeight="1" x14ac:dyDescent="0.2">
      <c r="A12216" s="224" t="str">
        <f t="shared" si="3661"/>
        <v/>
      </c>
      <c r="B12216" s="222" t="str">
        <f t="shared" si="3664"/>
        <v/>
      </c>
      <c r="C12216" s="223"/>
      <c r="D12216" s="224" t="str">
        <f t="shared" si="3662"/>
        <v/>
      </c>
      <c r="E12216" s="225"/>
      <c r="F12216" s="226">
        <f t="shared" si="3663"/>
        <v>0</v>
      </c>
      <c r="G12216" s="286">
        <f t="shared" si="3665"/>
        <v>0</v>
      </c>
    </row>
    <row r="12217" spans="1:123" s="229" customFormat="1" ht="24" customHeight="1" x14ac:dyDescent="0.2">
      <c r="A12217" s="224" t="str">
        <f t="shared" si="3661"/>
        <v/>
      </c>
      <c r="B12217" s="222" t="str">
        <f t="shared" si="3664"/>
        <v/>
      </c>
      <c r="C12217" s="223"/>
      <c r="D12217" s="224" t="str">
        <f t="shared" si="3662"/>
        <v/>
      </c>
      <c r="E12217" s="225"/>
      <c r="F12217" s="226">
        <f t="shared" si="3663"/>
        <v>0</v>
      </c>
      <c r="G12217" s="286">
        <f t="shared" si="3665"/>
        <v>0</v>
      </c>
    </row>
    <row r="12218" spans="1:123" s="229" customFormat="1" ht="24" customHeight="1" x14ac:dyDescent="0.2">
      <c r="A12218" s="224" t="str">
        <f t="shared" si="3661"/>
        <v/>
      </c>
      <c r="B12218" s="222" t="str">
        <f t="shared" si="3664"/>
        <v/>
      </c>
      <c r="C12218" s="223"/>
      <c r="D12218" s="224" t="str">
        <f t="shared" si="3662"/>
        <v/>
      </c>
      <c r="E12218" s="225"/>
      <c r="F12218" s="226">
        <f t="shared" si="3663"/>
        <v>0</v>
      </c>
      <c r="G12218" s="286">
        <f t="shared" si="3665"/>
        <v>0</v>
      </c>
    </row>
    <row r="12219" spans="1:123" s="229" customFormat="1" ht="24" customHeight="1" x14ac:dyDescent="0.2">
      <c r="A12219" s="224" t="str">
        <f t="shared" si="3661"/>
        <v/>
      </c>
      <c r="B12219" s="222" t="str">
        <f t="shared" si="3664"/>
        <v/>
      </c>
      <c r="C12219" s="223"/>
      <c r="D12219" s="224" t="str">
        <f t="shared" si="3662"/>
        <v/>
      </c>
      <c r="E12219" s="225"/>
      <c r="F12219" s="226">
        <f t="shared" si="3663"/>
        <v>0</v>
      </c>
      <c r="G12219" s="286">
        <f t="shared" si="3665"/>
        <v>0</v>
      </c>
    </row>
    <row r="12220" spans="1:123" s="229" customFormat="1" ht="24" customHeight="1" x14ac:dyDescent="0.2">
      <c r="A12220" s="224" t="str">
        <f t="shared" si="3661"/>
        <v/>
      </c>
      <c r="B12220" s="222" t="str">
        <f t="shared" si="3664"/>
        <v/>
      </c>
      <c r="C12220" s="223"/>
      <c r="D12220" s="224" t="str">
        <f t="shared" si="3662"/>
        <v/>
      </c>
      <c r="E12220" s="225"/>
      <c r="F12220" s="226">
        <f t="shared" si="3663"/>
        <v>0</v>
      </c>
      <c r="G12220" s="286">
        <f t="shared" si="3665"/>
        <v>0</v>
      </c>
    </row>
    <row r="12221" spans="1:123" s="229" customFormat="1" ht="24" customHeight="1" x14ac:dyDescent="0.2">
      <c r="A12221" s="224" t="str">
        <f t="shared" si="3661"/>
        <v/>
      </c>
      <c r="B12221" s="222" t="str">
        <f t="shared" si="3664"/>
        <v/>
      </c>
      <c r="C12221" s="223"/>
      <c r="D12221" s="224" t="str">
        <f t="shared" si="3662"/>
        <v/>
      </c>
      <c r="E12221" s="225"/>
      <c r="F12221" s="226">
        <f t="shared" si="3663"/>
        <v>0</v>
      </c>
      <c r="G12221" s="286">
        <f t="shared" si="3665"/>
        <v>0</v>
      </c>
    </row>
    <row r="12222" spans="1:123" s="229" customFormat="1" ht="24" customHeight="1" x14ac:dyDescent="0.2">
      <c r="A12222" s="224" t="str">
        <f t="shared" si="3661"/>
        <v/>
      </c>
      <c r="B12222" s="222" t="str">
        <f t="shared" si="3664"/>
        <v/>
      </c>
      <c r="C12222" s="223"/>
      <c r="D12222" s="224" t="str">
        <f t="shared" si="3662"/>
        <v/>
      </c>
      <c r="E12222" s="225"/>
      <c r="F12222" s="226">
        <f t="shared" si="3663"/>
        <v>0</v>
      </c>
      <c r="G12222" s="286">
        <f t="shared" si="3665"/>
        <v>0</v>
      </c>
    </row>
    <row r="12223" spans="1:123" s="229" customFormat="1" ht="24" customHeight="1" x14ac:dyDescent="0.2">
      <c r="A12223" s="224" t="str">
        <f t="shared" si="3661"/>
        <v/>
      </c>
      <c r="B12223" s="222" t="str">
        <f t="shared" si="3664"/>
        <v/>
      </c>
      <c r="C12223" s="223"/>
      <c r="D12223" s="224" t="str">
        <f t="shared" si="3662"/>
        <v/>
      </c>
      <c r="E12223" s="225"/>
      <c r="F12223" s="226">
        <f t="shared" si="3663"/>
        <v>0</v>
      </c>
      <c r="G12223" s="286">
        <f t="shared" si="3665"/>
        <v>0</v>
      </c>
    </row>
    <row r="12224" spans="1:123" s="229" customFormat="1" ht="24" customHeight="1" x14ac:dyDescent="0.2">
      <c r="A12224" s="224" t="str">
        <f t="shared" si="3661"/>
        <v/>
      </c>
      <c r="B12224" s="222" t="str">
        <f t="shared" si="3664"/>
        <v/>
      </c>
      <c r="C12224" s="223"/>
      <c r="D12224" s="224" t="str">
        <f t="shared" si="3662"/>
        <v/>
      </c>
      <c r="E12224" s="225"/>
      <c r="F12224" s="226">
        <f t="shared" si="3663"/>
        <v>0</v>
      </c>
      <c r="G12224" s="286">
        <f t="shared" si="3665"/>
        <v>0</v>
      </c>
    </row>
    <row r="12225" spans="1:7" s="229" customFormat="1" ht="24" customHeight="1" x14ac:dyDescent="0.2">
      <c r="A12225" s="224" t="str">
        <f t="shared" si="3661"/>
        <v/>
      </c>
      <c r="B12225" s="222" t="str">
        <f t="shared" si="3664"/>
        <v/>
      </c>
      <c r="C12225" s="223"/>
      <c r="D12225" s="224" t="str">
        <f t="shared" si="3662"/>
        <v/>
      </c>
      <c r="E12225" s="225"/>
      <c r="F12225" s="227">
        <f t="shared" si="3663"/>
        <v>0</v>
      </c>
      <c r="G12225" s="286">
        <f t="shared" si="3665"/>
        <v>0</v>
      </c>
    </row>
    <row r="12226" spans="1:7" ht="24" customHeight="1" x14ac:dyDescent="0.2">
      <c r="A12226" s="287"/>
      <c r="D12226" s="97"/>
      <c r="E12226" s="98"/>
      <c r="F12226" s="273" t="s">
        <v>31</v>
      </c>
      <c r="G12226" s="288">
        <f>SUBTOTAL(9,G12212:G12225)</f>
        <v>0</v>
      </c>
    </row>
    <row r="12227" spans="1:7" ht="24" customHeight="1" x14ac:dyDescent="0.2">
      <c r="A12227" s="287"/>
      <c r="C12227" s="107" t="s">
        <v>605</v>
      </c>
      <c r="D12227" s="97"/>
      <c r="E12227" s="98"/>
      <c r="G12227" s="289"/>
    </row>
    <row r="12228" spans="1:7" s="229" customFormat="1" ht="24" customHeight="1" x14ac:dyDescent="0.2">
      <c r="A12228" s="224" t="str">
        <f t="shared" ref="A12228:A12235" si="3666">IFERROR(VLOOKUP(C12228,Tabla_Insumos,4,FALSE),"")</f>
        <v/>
      </c>
      <c r="B12228" s="222">
        <f t="shared" ref="B12228:B12235" si="3667">IFERROR(VLOOKUP(A12228,Tabla_Indices,5,FALSE),"")</f>
        <v>0</v>
      </c>
      <c r="C12228" s="223"/>
      <c r="D12228" s="224" t="str">
        <f t="shared" ref="D12228:D12235" si="3668">IFERROR(VLOOKUP(C12228,Tabla_Insumos,2,FALSE),"")</f>
        <v/>
      </c>
      <c r="E12228" s="225"/>
      <c r="F12228" s="228">
        <f t="shared" ref="F12228:F12235" si="3669">IFERROR(VLOOKUP(C12228,Tabla_Insumos,3,FALSE),0)</f>
        <v>0</v>
      </c>
      <c r="G12228" s="286">
        <f>ROUND(E12228*F12228,2)</f>
        <v>0</v>
      </c>
    </row>
    <row r="12229" spans="1:7" s="229" customFormat="1" ht="24" customHeight="1" x14ac:dyDescent="0.2">
      <c r="A12229" s="224" t="str">
        <f t="shared" si="3666"/>
        <v/>
      </c>
      <c r="B12229" s="222">
        <f t="shared" si="3667"/>
        <v>0</v>
      </c>
      <c r="C12229" s="223"/>
      <c r="D12229" s="224" t="str">
        <f t="shared" si="3668"/>
        <v/>
      </c>
      <c r="E12229" s="225"/>
      <c r="F12229" s="228">
        <f t="shared" si="3669"/>
        <v>0</v>
      </c>
      <c r="G12229" s="286">
        <f>ROUND(E12229*F12229,2)</f>
        <v>0</v>
      </c>
    </row>
    <row r="12230" spans="1:7" s="229" customFormat="1" ht="24" customHeight="1" x14ac:dyDescent="0.2">
      <c r="A12230" s="224" t="str">
        <f t="shared" si="3666"/>
        <v/>
      </c>
      <c r="B12230" s="222">
        <f t="shared" si="3667"/>
        <v>0</v>
      </c>
      <c r="C12230" s="223"/>
      <c r="D12230" s="224" t="str">
        <f t="shared" si="3668"/>
        <v/>
      </c>
      <c r="E12230" s="225"/>
      <c r="F12230" s="228">
        <f t="shared" si="3669"/>
        <v>0</v>
      </c>
      <c r="G12230" s="286">
        <f t="shared" ref="G12230:G12235" si="3670">ROUND(E12230*F12230,2)</f>
        <v>0</v>
      </c>
    </row>
    <row r="12231" spans="1:7" s="229" customFormat="1" ht="24" customHeight="1" x14ac:dyDescent="0.2">
      <c r="A12231" s="224" t="str">
        <f t="shared" si="3666"/>
        <v/>
      </c>
      <c r="B12231" s="222">
        <f t="shared" si="3667"/>
        <v>0</v>
      </c>
      <c r="C12231" s="223"/>
      <c r="D12231" s="224" t="str">
        <f t="shared" si="3668"/>
        <v/>
      </c>
      <c r="E12231" s="225"/>
      <c r="F12231" s="228">
        <f t="shared" si="3669"/>
        <v>0</v>
      </c>
      <c r="G12231" s="286">
        <f t="shared" si="3670"/>
        <v>0</v>
      </c>
    </row>
    <row r="12232" spans="1:7" s="229" customFormat="1" ht="24" customHeight="1" x14ac:dyDescent="0.2">
      <c r="A12232" s="224" t="str">
        <f t="shared" si="3666"/>
        <v/>
      </c>
      <c r="B12232" s="222">
        <f t="shared" si="3667"/>
        <v>0</v>
      </c>
      <c r="C12232" s="223"/>
      <c r="D12232" s="224" t="str">
        <f t="shared" si="3668"/>
        <v/>
      </c>
      <c r="E12232" s="225"/>
      <c r="F12232" s="226">
        <f t="shared" si="3669"/>
        <v>0</v>
      </c>
      <c r="G12232" s="286">
        <f t="shared" si="3670"/>
        <v>0</v>
      </c>
    </row>
    <row r="12233" spans="1:7" s="229" customFormat="1" ht="24" customHeight="1" x14ac:dyDescent="0.2">
      <c r="A12233" s="224" t="str">
        <f t="shared" si="3666"/>
        <v/>
      </c>
      <c r="B12233" s="222">
        <f t="shared" si="3667"/>
        <v>0</v>
      </c>
      <c r="C12233" s="223"/>
      <c r="D12233" s="224" t="str">
        <f t="shared" si="3668"/>
        <v/>
      </c>
      <c r="E12233" s="225"/>
      <c r="F12233" s="226">
        <f t="shared" si="3669"/>
        <v>0</v>
      </c>
      <c r="G12233" s="286">
        <f t="shared" si="3670"/>
        <v>0</v>
      </c>
    </row>
    <row r="12234" spans="1:7" s="229" customFormat="1" ht="24" customHeight="1" x14ac:dyDescent="0.2">
      <c r="A12234" s="224" t="str">
        <f t="shared" si="3666"/>
        <v/>
      </c>
      <c r="B12234" s="222">
        <f t="shared" si="3667"/>
        <v>0</v>
      </c>
      <c r="C12234" s="223"/>
      <c r="D12234" s="224" t="str">
        <f t="shared" si="3668"/>
        <v/>
      </c>
      <c r="E12234" s="225"/>
      <c r="F12234" s="226">
        <f t="shared" si="3669"/>
        <v>0</v>
      </c>
      <c r="G12234" s="286">
        <f t="shared" si="3670"/>
        <v>0</v>
      </c>
    </row>
    <row r="12235" spans="1:7" s="229" customFormat="1" ht="24" customHeight="1" x14ac:dyDescent="0.2">
      <c r="A12235" s="224" t="str">
        <f t="shared" si="3666"/>
        <v/>
      </c>
      <c r="B12235" s="222">
        <f t="shared" si="3667"/>
        <v>0</v>
      </c>
      <c r="C12235" s="223"/>
      <c r="D12235" s="224" t="str">
        <f t="shared" si="3668"/>
        <v/>
      </c>
      <c r="E12235" s="225"/>
      <c r="F12235" s="226">
        <f t="shared" si="3669"/>
        <v>0</v>
      </c>
      <c r="G12235" s="286">
        <f t="shared" si="3670"/>
        <v>0</v>
      </c>
    </row>
    <row r="12236" spans="1:7" ht="24" customHeight="1" x14ac:dyDescent="0.2">
      <c r="A12236" s="287"/>
      <c r="D12236" s="97"/>
      <c r="E12236" s="98"/>
      <c r="F12236" s="273" t="s">
        <v>32</v>
      </c>
      <c r="G12236" s="288">
        <f>SUBTOTAL(9,G12228:G12235)</f>
        <v>0</v>
      </c>
    </row>
    <row r="12237" spans="1:7" ht="24" customHeight="1" x14ac:dyDescent="0.2">
      <c r="A12237" s="287"/>
      <c r="C12237" s="107" t="s">
        <v>606</v>
      </c>
      <c r="D12237" s="97"/>
      <c r="E12237" s="98"/>
      <c r="G12237" s="289"/>
    </row>
    <row r="12238" spans="1:7" s="229" customFormat="1" ht="24" customHeight="1" x14ac:dyDescent="0.2">
      <c r="A12238" s="224" t="str">
        <f t="shared" ref="A12238:A12246" si="3671">IFERROR(VLOOKUP(C12238,Tabla_Insumos,4,FALSE),"")</f>
        <v/>
      </c>
      <c r="B12238" s="222" t="str">
        <f t="shared" ref="B12238:B12246" si="3672">IFERROR(VLOOKUP(C12238,Tabla_Insumos,5,FALSE),"")</f>
        <v/>
      </c>
      <c r="C12238" s="223"/>
      <c r="D12238" s="224" t="str">
        <f t="shared" ref="D12238:D12246" si="3673">IFERROR(VLOOKUP(C12238,Tabla_Insumos,2,FALSE),"")</f>
        <v/>
      </c>
      <c r="E12238" s="225"/>
      <c r="F12238" s="226">
        <f t="shared" ref="F12238:F12246" si="3674">IFERROR(VLOOKUP(C12238,Tabla_Insumos,3,FALSE),0)</f>
        <v>0</v>
      </c>
      <c r="G12238" s="286">
        <f t="shared" ref="G12238:G12246" si="3675">ROUND(E12238*F12238,2)</f>
        <v>0</v>
      </c>
    </row>
    <row r="12239" spans="1:7" s="229" customFormat="1" ht="24" customHeight="1" x14ac:dyDescent="0.2">
      <c r="A12239" s="224" t="str">
        <f t="shared" si="3671"/>
        <v/>
      </c>
      <c r="B12239" s="222" t="str">
        <f t="shared" si="3672"/>
        <v/>
      </c>
      <c r="C12239" s="223"/>
      <c r="D12239" s="224" t="str">
        <f t="shared" si="3673"/>
        <v/>
      </c>
      <c r="E12239" s="225"/>
      <c r="F12239" s="226">
        <f t="shared" si="3674"/>
        <v>0</v>
      </c>
      <c r="G12239" s="286">
        <f t="shared" si="3675"/>
        <v>0</v>
      </c>
    </row>
    <row r="12240" spans="1:7" s="229" customFormat="1" ht="24" customHeight="1" x14ac:dyDescent="0.2">
      <c r="A12240" s="224" t="str">
        <f t="shared" si="3671"/>
        <v/>
      </c>
      <c r="B12240" s="222" t="str">
        <f t="shared" si="3672"/>
        <v/>
      </c>
      <c r="C12240" s="223"/>
      <c r="D12240" s="224" t="str">
        <f t="shared" si="3673"/>
        <v/>
      </c>
      <c r="E12240" s="225"/>
      <c r="F12240" s="226">
        <f t="shared" si="3674"/>
        <v>0</v>
      </c>
      <c r="G12240" s="286">
        <f t="shared" si="3675"/>
        <v>0</v>
      </c>
    </row>
    <row r="12241" spans="1:7" s="229" customFormat="1" ht="24" customHeight="1" x14ac:dyDescent="0.2">
      <c r="A12241" s="224" t="str">
        <f t="shared" si="3671"/>
        <v/>
      </c>
      <c r="B12241" s="222" t="str">
        <f t="shared" si="3672"/>
        <v/>
      </c>
      <c r="C12241" s="223"/>
      <c r="D12241" s="224" t="str">
        <f t="shared" si="3673"/>
        <v/>
      </c>
      <c r="E12241" s="225"/>
      <c r="F12241" s="226">
        <f t="shared" si="3674"/>
        <v>0</v>
      </c>
      <c r="G12241" s="286">
        <f t="shared" si="3675"/>
        <v>0</v>
      </c>
    </row>
    <row r="12242" spans="1:7" s="229" customFormat="1" ht="24" customHeight="1" x14ac:dyDescent="0.2">
      <c r="A12242" s="224" t="str">
        <f t="shared" si="3671"/>
        <v/>
      </c>
      <c r="B12242" s="222" t="str">
        <f t="shared" si="3672"/>
        <v/>
      </c>
      <c r="C12242" s="223"/>
      <c r="D12242" s="224" t="str">
        <f t="shared" si="3673"/>
        <v/>
      </c>
      <c r="E12242" s="225"/>
      <c r="F12242" s="226">
        <f t="shared" si="3674"/>
        <v>0</v>
      </c>
      <c r="G12242" s="286">
        <f t="shared" si="3675"/>
        <v>0</v>
      </c>
    </row>
    <row r="12243" spans="1:7" s="229" customFormat="1" ht="24" customHeight="1" x14ac:dyDescent="0.2">
      <c r="A12243" s="224" t="str">
        <f t="shared" si="3671"/>
        <v/>
      </c>
      <c r="B12243" s="222" t="str">
        <f t="shared" si="3672"/>
        <v/>
      </c>
      <c r="C12243" s="223"/>
      <c r="D12243" s="224" t="str">
        <f t="shared" si="3673"/>
        <v/>
      </c>
      <c r="E12243" s="225"/>
      <c r="F12243" s="226">
        <f t="shared" si="3674"/>
        <v>0</v>
      </c>
      <c r="G12243" s="286">
        <f t="shared" si="3675"/>
        <v>0</v>
      </c>
    </row>
    <row r="12244" spans="1:7" s="229" customFormat="1" ht="24" customHeight="1" x14ac:dyDescent="0.2">
      <c r="A12244" s="224" t="str">
        <f t="shared" si="3671"/>
        <v/>
      </c>
      <c r="B12244" s="222" t="str">
        <f t="shared" si="3672"/>
        <v/>
      </c>
      <c r="C12244" s="223"/>
      <c r="D12244" s="224" t="str">
        <f t="shared" si="3673"/>
        <v/>
      </c>
      <c r="E12244" s="225"/>
      <c r="F12244" s="226">
        <f t="shared" si="3674"/>
        <v>0</v>
      </c>
      <c r="G12244" s="286">
        <f t="shared" si="3675"/>
        <v>0</v>
      </c>
    </row>
    <row r="12245" spans="1:7" s="229" customFormat="1" ht="24" customHeight="1" x14ac:dyDescent="0.2">
      <c r="A12245" s="224" t="str">
        <f t="shared" si="3671"/>
        <v/>
      </c>
      <c r="B12245" s="222" t="str">
        <f t="shared" si="3672"/>
        <v/>
      </c>
      <c r="C12245" s="223"/>
      <c r="D12245" s="224" t="str">
        <f t="shared" si="3673"/>
        <v/>
      </c>
      <c r="E12245" s="225"/>
      <c r="F12245" s="226">
        <f t="shared" si="3674"/>
        <v>0</v>
      </c>
      <c r="G12245" s="286">
        <f t="shared" si="3675"/>
        <v>0</v>
      </c>
    </row>
    <row r="12246" spans="1:7" s="229" customFormat="1" ht="24" customHeight="1" x14ac:dyDescent="0.2">
      <c r="A12246" s="224" t="str">
        <f t="shared" si="3671"/>
        <v/>
      </c>
      <c r="B12246" s="222" t="str">
        <f t="shared" si="3672"/>
        <v/>
      </c>
      <c r="C12246" s="223"/>
      <c r="D12246" s="224" t="str">
        <f t="shared" si="3673"/>
        <v/>
      </c>
      <c r="E12246" s="225"/>
      <c r="F12246" s="226">
        <f t="shared" si="3674"/>
        <v>0</v>
      </c>
      <c r="G12246" s="286">
        <f t="shared" si="3675"/>
        <v>0</v>
      </c>
    </row>
    <row r="12247" spans="1:7" ht="24" customHeight="1" x14ac:dyDescent="0.2">
      <c r="A12247" s="290"/>
      <c r="B12247" s="97"/>
      <c r="D12247" s="97"/>
      <c r="E12247" s="98"/>
      <c r="F12247" s="273" t="s">
        <v>33</v>
      </c>
      <c r="G12247" s="288">
        <f>SUBTOTAL(9,G12238:G12246)</f>
        <v>0</v>
      </c>
    </row>
    <row r="12248" spans="1:7" ht="24" customHeight="1" x14ac:dyDescent="0.2">
      <c r="A12248" s="291"/>
      <c r="B12248" s="97"/>
      <c r="D12248" s="97"/>
      <c r="E12248" s="98"/>
      <c r="G12248" s="289"/>
    </row>
    <row r="12249" spans="1:7" ht="24" customHeight="1" x14ac:dyDescent="0.2">
      <c r="A12249" s="292" t="str">
        <f>B12207</f>
        <v/>
      </c>
      <c r="B12249" s="293" t="str">
        <f>C12207</f>
        <v/>
      </c>
      <c r="C12249" s="104"/>
      <c r="D12249" s="104" t="s">
        <v>34</v>
      </c>
      <c r="E12249" s="105"/>
      <c r="F12249" s="295" t="s">
        <v>35</v>
      </c>
      <c r="G12249" s="294">
        <f>SUBTOTAL(9,G12212:G12248)</f>
        <v>0</v>
      </c>
    </row>
    <row r="12251" spans="1:7" ht="24" customHeight="1" x14ac:dyDescent="0.2">
      <c r="A12251" s="274" t="s">
        <v>37</v>
      </c>
      <c r="B12251" s="275"/>
      <c r="C12251" s="275"/>
      <c r="D12251" s="275"/>
      <c r="E12251" s="275"/>
      <c r="F12251" s="275"/>
      <c r="G12251" s="276"/>
    </row>
    <row r="12252" spans="1:7" ht="24" customHeight="1" x14ac:dyDescent="0.2">
      <c r="A12252" s="277" t="s">
        <v>602</v>
      </c>
      <c r="B12252" s="93" t="str">
        <f>Comitente</f>
        <v>DIRECCION PROVINCIAL DE ESPACIOS VERDES</v>
      </c>
      <c r="C12252" s="89"/>
      <c r="D12252" s="94"/>
      <c r="E12252" s="94"/>
      <c r="F12252" s="95"/>
      <c r="G12252" s="278"/>
    </row>
    <row r="12253" spans="1:7" ht="24" customHeight="1" x14ac:dyDescent="0.2">
      <c r="A12253" s="277" t="s">
        <v>603</v>
      </c>
      <c r="B12253" s="93">
        <f>Contratista</f>
        <v>0</v>
      </c>
      <c r="C12253" s="90"/>
      <c r="D12253" s="90"/>
      <c r="E12253" s="90"/>
      <c r="F12253" s="96"/>
      <c r="G12253" s="279"/>
    </row>
    <row r="12254" spans="1:7" ht="24" customHeight="1" x14ac:dyDescent="0.2">
      <c r="A12254" s="277" t="s">
        <v>24</v>
      </c>
      <c r="B12254" s="93" t="str">
        <f>Obra</f>
        <v>MANTENIMIENTO DEL ÁREA VERDE Y SISITEMA DE RIEGO DEL 
PARQUE BELGRANO E INFINITO POR DESCUBRIR - RENGLON 3</v>
      </c>
      <c r="C12254" s="90"/>
      <c r="D12254" s="90"/>
      <c r="E12254" s="90"/>
      <c r="F12254" s="96" t="s">
        <v>38</v>
      </c>
      <c r="G12254" s="280">
        <f>Fecha_Base</f>
        <v>44908</v>
      </c>
    </row>
    <row r="12255" spans="1:7" ht="24" customHeight="1" x14ac:dyDescent="0.2">
      <c r="A12255" s="281" t="s">
        <v>601</v>
      </c>
      <c r="B12255" s="91" t="str">
        <f>Ubicación</f>
        <v>CAPITAL</v>
      </c>
      <c r="C12255" s="91"/>
      <c r="D12255" s="97"/>
      <c r="E12255" s="98"/>
      <c r="G12255" s="282"/>
    </row>
    <row r="12256" spans="1:7" ht="24" customHeight="1" x14ac:dyDescent="0.2">
      <c r="A12256" s="281" t="s">
        <v>39</v>
      </c>
      <c r="B12256" s="100" t="str">
        <f>IFERROR(VALUE(LEFT(B12257,FIND(".",B12257)-1)),"")</f>
        <v/>
      </c>
      <c r="C12256" s="92" t="str">
        <f>IFERROR(VLOOKUP(B12256,Tabla_CyP,2,FALSE),"")</f>
        <v/>
      </c>
      <c r="E12256" s="98"/>
      <c r="G12256" s="282"/>
    </row>
    <row r="12257" spans="1:123" ht="24" customHeight="1" x14ac:dyDescent="0.2">
      <c r="A12257" s="281" t="s">
        <v>25</v>
      </c>
      <c r="B12257" s="101" t="str">
        <f>IFERROR(VLOOKUP(COUNTIF($A$1:A12257,"ANALISIS DE PRECIOS"),Tabla_NumeroItem,2,FALSE),"")</f>
        <v/>
      </c>
      <c r="C12257" s="92" t="str">
        <f>IFERROR(VLOOKUP(B12257,Tabla_CyP,2,FALSE),"")</f>
        <v/>
      </c>
      <c r="D12257" s="97"/>
      <c r="E12257" s="98"/>
      <c r="F12257" s="96" t="s">
        <v>26</v>
      </c>
      <c r="G12257" s="283" t="str">
        <f>IFERROR(VLOOKUP(B12257,Tabla_CyP,4,FALSE),"")</f>
        <v/>
      </c>
    </row>
    <row r="12258" spans="1:123" ht="24" customHeight="1" x14ac:dyDescent="0.2">
      <c r="A12258" s="281"/>
      <c r="B12258" s="91"/>
      <c r="D12258" s="97"/>
      <c r="E12258" s="98"/>
      <c r="G12258" s="282"/>
    </row>
    <row r="12259" spans="1:123" ht="24" customHeight="1" x14ac:dyDescent="0.2">
      <c r="A12259" s="331" t="s">
        <v>507</v>
      </c>
      <c r="B12259" s="332"/>
      <c r="C12259" s="333" t="s">
        <v>0</v>
      </c>
      <c r="D12259" s="333" t="s">
        <v>27</v>
      </c>
      <c r="E12259" s="335" t="s">
        <v>28</v>
      </c>
      <c r="F12259" s="337" t="s">
        <v>29</v>
      </c>
      <c r="G12259" s="337" t="s">
        <v>30</v>
      </c>
    </row>
    <row r="12260" spans="1:123" s="97" customFormat="1" ht="24" customHeight="1" x14ac:dyDescent="0.2">
      <c r="A12260" s="102" t="s">
        <v>508</v>
      </c>
      <c r="B12260" s="102" t="s">
        <v>509</v>
      </c>
      <c r="C12260" s="334"/>
      <c r="D12260" s="334"/>
      <c r="E12260" s="336"/>
      <c r="F12260" s="338"/>
      <c r="G12260" s="338"/>
      <c r="H12260" s="230"/>
      <c r="I12260" s="230"/>
      <c r="J12260" s="230"/>
      <c r="K12260" s="230"/>
      <c r="L12260" s="230"/>
      <c r="M12260" s="230"/>
      <c r="N12260" s="230"/>
      <c r="O12260" s="230"/>
      <c r="P12260" s="230"/>
      <c r="Q12260" s="230"/>
      <c r="R12260" s="230"/>
      <c r="S12260" s="230"/>
      <c r="T12260" s="230"/>
      <c r="U12260" s="230"/>
      <c r="V12260" s="230"/>
      <c r="W12260" s="230"/>
      <c r="X12260" s="230"/>
      <c r="Y12260" s="230"/>
      <c r="Z12260" s="230"/>
      <c r="AA12260" s="230"/>
      <c r="AB12260" s="230"/>
      <c r="AC12260" s="230"/>
      <c r="AD12260" s="230"/>
      <c r="AE12260" s="230"/>
      <c r="AF12260" s="230"/>
      <c r="AG12260" s="230"/>
      <c r="AH12260" s="230"/>
      <c r="AI12260" s="230"/>
      <c r="AJ12260" s="230"/>
      <c r="AK12260" s="230"/>
      <c r="AL12260" s="230"/>
      <c r="AM12260" s="230"/>
      <c r="AN12260" s="230"/>
      <c r="AO12260" s="230"/>
      <c r="AP12260" s="230"/>
      <c r="AQ12260" s="230"/>
      <c r="AR12260" s="230"/>
      <c r="AS12260" s="230"/>
      <c r="AT12260" s="230"/>
      <c r="AU12260" s="230"/>
      <c r="AV12260" s="230"/>
      <c r="AW12260" s="230"/>
      <c r="AX12260" s="230"/>
      <c r="AY12260" s="230"/>
      <c r="AZ12260" s="230"/>
      <c r="BA12260" s="230"/>
      <c r="BB12260" s="230"/>
      <c r="BC12260" s="230"/>
      <c r="BD12260" s="230"/>
      <c r="BE12260" s="230"/>
      <c r="BF12260" s="230"/>
      <c r="BG12260" s="230"/>
      <c r="BH12260" s="230"/>
      <c r="BI12260" s="230"/>
      <c r="BJ12260" s="230"/>
      <c r="BK12260" s="230"/>
      <c r="BL12260" s="230"/>
      <c r="BM12260" s="230"/>
      <c r="BN12260" s="230"/>
      <c r="BO12260" s="230"/>
      <c r="BP12260" s="230"/>
      <c r="BQ12260" s="230"/>
      <c r="BR12260" s="230"/>
      <c r="BS12260" s="230"/>
      <c r="BT12260" s="230"/>
      <c r="BU12260" s="230"/>
      <c r="BV12260" s="230"/>
      <c r="BW12260" s="230"/>
      <c r="BX12260" s="230"/>
      <c r="BY12260" s="230"/>
      <c r="BZ12260" s="230"/>
      <c r="CA12260" s="230"/>
      <c r="CB12260" s="230"/>
      <c r="CC12260" s="230"/>
      <c r="CD12260" s="230"/>
      <c r="CE12260" s="230"/>
      <c r="CF12260" s="230"/>
      <c r="CG12260" s="230"/>
      <c r="CH12260" s="230"/>
      <c r="CI12260" s="230"/>
      <c r="CJ12260" s="230"/>
      <c r="CK12260" s="230"/>
      <c r="CL12260" s="230"/>
      <c r="CM12260" s="230"/>
      <c r="CN12260" s="230"/>
      <c r="CO12260" s="230"/>
      <c r="CP12260" s="230"/>
      <c r="CQ12260" s="230"/>
      <c r="CR12260" s="230"/>
      <c r="CS12260" s="230"/>
      <c r="CT12260" s="230"/>
      <c r="CU12260" s="230"/>
      <c r="CV12260" s="230"/>
      <c r="CW12260" s="230"/>
      <c r="CX12260" s="230"/>
      <c r="CY12260" s="230"/>
      <c r="CZ12260" s="230"/>
      <c r="DA12260" s="230"/>
      <c r="DB12260" s="230"/>
      <c r="DC12260" s="230"/>
      <c r="DD12260" s="230"/>
      <c r="DE12260" s="230"/>
      <c r="DF12260" s="230"/>
      <c r="DG12260" s="230"/>
      <c r="DH12260" s="230"/>
      <c r="DI12260" s="230"/>
      <c r="DJ12260" s="230"/>
      <c r="DK12260" s="230"/>
      <c r="DL12260" s="230"/>
      <c r="DM12260" s="230"/>
      <c r="DN12260" s="230"/>
      <c r="DO12260" s="230"/>
      <c r="DP12260" s="230"/>
      <c r="DQ12260" s="230"/>
      <c r="DR12260" s="230"/>
      <c r="DS12260" s="230"/>
    </row>
    <row r="12261" spans="1:123" ht="24" customHeight="1" x14ac:dyDescent="0.2">
      <c r="A12261" s="284"/>
      <c r="B12261" s="103"/>
      <c r="C12261" s="143" t="s">
        <v>604</v>
      </c>
      <c r="D12261" s="104"/>
      <c r="E12261" s="105"/>
      <c r="F12261" s="106"/>
      <c r="G12261" s="285"/>
    </row>
    <row r="12262" spans="1:123" s="229" customFormat="1" ht="24" customHeight="1" x14ac:dyDescent="0.2">
      <c r="A12262" s="224" t="str">
        <f t="shared" ref="A12262:A12275" si="3676">IFERROR(VLOOKUP(C12262,Tabla_Insumos,4,FALSE),"")</f>
        <v/>
      </c>
      <c r="B12262" s="222" t="str">
        <f>IFERROR(VLOOKUP(C12262,Tabla_Insumos,5,FALSE),"")</f>
        <v/>
      </c>
      <c r="C12262" s="223"/>
      <c r="D12262" s="224" t="str">
        <f t="shared" ref="D12262:D12275" si="3677">IFERROR(VLOOKUP(C12262,Tabla_Insumos,2,FALSE),"")</f>
        <v/>
      </c>
      <c r="E12262" s="225"/>
      <c r="F12262" s="226">
        <f t="shared" ref="F12262:F12275" si="3678">IFERROR(VLOOKUP(C12262,Tabla_Insumos,3,FALSE),0)</f>
        <v>0</v>
      </c>
      <c r="G12262" s="286">
        <f>ROUND(E12262*F12262,2)</f>
        <v>0</v>
      </c>
    </row>
    <row r="12263" spans="1:123" s="229" customFormat="1" ht="24" customHeight="1" x14ac:dyDescent="0.2">
      <c r="A12263" s="224" t="str">
        <f t="shared" si="3676"/>
        <v/>
      </c>
      <c r="B12263" s="222" t="str">
        <f t="shared" ref="B12263:B12275" si="3679">IFERROR(VLOOKUP(C12263,Tabla_Insumos,5,FALSE),"")</f>
        <v/>
      </c>
      <c r="C12263" s="223"/>
      <c r="D12263" s="224" t="str">
        <f t="shared" si="3677"/>
        <v/>
      </c>
      <c r="E12263" s="225"/>
      <c r="F12263" s="226">
        <f t="shared" si="3678"/>
        <v>0</v>
      </c>
      <c r="G12263" s="286">
        <f t="shared" ref="G12263:G12275" si="3680">ROUND(E12263*F12263,2)</f>
        <v>0</v>
      </c>
    </row>
    <row r="12264" spans="1:123" s="229" customFormat="1" ht="24" customHeight="1" x14ac:dyDescent="0.2">
      <c r="A12264" s="224" t="str">
        <f t="shared" si="3676"/>
        <v/>
      </c>
      <c r="B12264" s="222" t="str">
        <f t="shared" si="3679"/>
        <v/>
      </c>
      <c r="C12264" s="223"/>
      <c r="D12264" s="224" t="str">
        <f t="shared" si="3677"/>
        <v/>
      </c>
      <c r="E12264" s="225"/>
      <c r="F12264" s="226">
        <f t="shared" si="3678"/>
        <v>0</v>
      </c>
      <c r="G12264" s="286">
        <f t="shared" si="3680"/>
        <v>0</v>
      </c>
    </row>
    <row r="12265" spans="1:123" s="229" customFormat="1" ht="24" customHeight="1" x14ac:dyDescent="0.2">
      <c r="A12265" s="224" t="str">
        <f t="shared" si="3676"/>
        <v/>
      </c>
      <c r="B12265" s="222" t="str">
        <f t="shared" si="3679"/>
        <v/>
      </c>
      <c r="C12265" s="223"/>
      <c r="D12265" s="224" t="str">
        <f t="shared" si="3677"/>
        <v/>
      </c>
      <c r="E12265" s="225"/>
      <c r="F12265" s="226">
        <f t="shared" si="3678"/>
        <v>0</v>
      </c>
      <c r="G12265" s="286">
        <f t="shared" si="3680"/>
        <v>0</v>
      </c>
    </row>
    <row r="12266" spans="1:123" s="229" customFormat="1" ht="24" customHeight="1" x14ac:dyDescent="0.2">
      <c r="A12266" s="224" t="str">
        <f t="shared" si="3676"/>
        <v/>
      </c>
      <c r="B12266" s="222" t="str">
        <f t="shared" si="3679"/>
        <v/>
      </c>
      <c r="C12266" s="223"/>
      <c r="D12266" s="224" t="str">
        <f t="shared" si="3677"/>
        <v/>
      </c>
      <c r="E12266" s="225"/>
      <c r="F12266" s="226">
        <f t="shared" si="3678"/>
        <v>0</v>
      </c>
      <c r="G12266" s="286">
        <f t="shared" si="3680"/>
        <v>0</v>
      </c>
    </row>
    <row r="12267" spans="1:123" s="229" customFormat="1" ht="24" customHeight="1" x14ac:dyDescent="0.2">
      <c r="A12267" s="224" t="str">
        <f t="shared" si="3676"/>
        <v/>
      </c>
      <c r="B12267" s="222" t="str">
        <f t="shared" si="3679"/>
        <v/>
      </c>
      <c r="C12267" s="223"/>
      <c r="D12267" s="224" t="str">
        <f t="shared" si="3677"/>
        <v/>
      </c>
      <c r="E12267" s="225"/>
      <c r="F12267" s="226">
        <f t="shared" si="3678"/>
        <v>0</v>
      </c>
      <c r="G12267" s="286">
        <f t="shared" si="3680"/>
        <v>0</v>
      </c>
    </row>
    <row r="12268" spans="1:123" s="229" customFormat="1" ht="24" customHeight="1" x14ac:dyDescent="0.2">
      <c r="A12268" s="224" t="str">
        <f t="shared" si="3676"/>
        <v/>
      </c>
      <c r="B12268" s="222" t="str">
        <f t="shared" si="3679"/>
        <v/>
      </c>
      <c r="C12268" s="223"/>
      <c r="D12268" s="224" t="str">
        <f t="shared" si="3677"/>
        <v/>
      </c>
      <c r="E12268" s="225"/>
      <c r="F12268" s="226">
        <f t="shared" si="3678"/>
        <v>0</v>
      </c>
      <c r="G12268" s="286">
        <f t="shared" si="3680"/>
        <v>0</v>
      </c>
    </row>
    <row r="12269" spans="1:123" s="229" customFormat="1" ht="24" customHeight="1" x14ac:dyDescent="0.2">
      <c r="A12269" s="224" t="str">
        <f t="shared" si="3676"/>
        <v/>
      </c>
      <c r="B12269" s="222" t="str">
        <f t="shared" si="3679"/>
        <v/>
      </c>
      <c r="C12269" s="223"/>
      <c r="D12269" s="224" t="str">
        <f t="shared" si="3677"/>
        <v/>
      </c>
      <c r="E12269" s="225"/>
      <c r="F12269" s="226">
        <f t="shared" si="3678"/>
        <v>0</v>
      </c>
      <c r="G12269" s="286">
        <f t="shared" si="3680"/>
        <v>0</v>
      </c>
    </row>
    <row r="12270" spans="1:123" s="229" customFormat="1" ht="24" customHeight="1" x14ac:dyDescent="0.2">
      <c r="A12270" s="224" t="str">
        <f t="shared" si="3676"/>
        <v/>
      </c>
      <c r="B12270" s="222" t="str">
        <f t="shared" si="3679"/>
        <v/>
      </c>
      <c r="C12270" s="223"/>
      <c r="D12270" s="224" t="str">
        <f t="shared" si="3677"/>
        <v/>
      </c>
      <c r="E12270" s="225"/>
      <c r="F12270" s="226">
        <f t="shared" si="3678"/>
        <v>0</v>
      </c>
      <c r="G12270" s="286">
        <f t="shared" si="3680"/>
        <v>0</v>
      </c>
    </row>
    <row r="12271" spans="1:123" s="229" customFormat="1" ht="24" customHeight="1" x14ac:dyDescent="0.2">
      <c r="A12271" s="224" t="str">
        <f t="shared" si="3676"/>
        <v/>
      </c>
      <c r="B12271" s="222" t="str">
        <f t="shared" si="3679"/>
        <v/>
      </c>
      <c r="C12271" s="223"/>
      <c r="D12271" s="224" t="str">
        <f t="shared" si="3677"/>
        <v/>
      </c>
      <c r="E12271" s="225"/>
      <c r="F12271" s="226">
        <f t="shared" si="3678"/>
        <v>0</v>
      </c>
      <c r="G12271" s="286">
        <f t="shared" si="3680"/>
        <v>0</v>
      </c>
    </row>
    <row r="12272" spans="1:123" s="229" customFormat="1" ht="24" customHeight="1" x14ac:dyDescent="0.2">
      <c r="A12272" s="224" t="str">
        <f t="shared" si="3676"/>
        <v/>
      </c>
      <c r="B12272" s="222" t="str">
        <f t="shared" si="3679"/>
        <v/>
      </c>
      <c r="C12272" s="223"/>
      <c r="D12272" s="224" t="str">
        <f t="shared" si="3677"/>
        <v/>
      </c>
      <c r="E12272" s="225"/>
      <c r="F12272" s="226">
        <f t="shared" si="3678"/>
        <v>0</v>
      </c>
      <c r="G12272" s="286">
        <f t="shared" si="3680"/>
        <v>0</v>
      </c>
    </row>
    <row r="12273" spans="1:7" s="229" customFormat="1" ht="24" customHeight="1" x14ac:dyDescent="0.2">
      <c r="A12273" s="224" t="str">
        <f t="shared" si="3676"/>
        <v/>
      </c>
      <c r="B12273" s="222" t="str">
        <f t="shared" si="3679"/>
        <v/>
      </c>
      <c r="C12273" s="223"/>
      <c r="D12273" s="224" t="str">
        <f t="shared" si="3677"/>
        <v/>
      </c>
      <c r="E12273" s="225"/>
      <c r="F12273" s="226">
        <f t="shared" si="3678"/>
        <v>0</v>
      </c>
      <c r="G12273" s="286">
        <f t="shared" si="3680"/>
        <v>0</v>
      </c>
    </row>
    <row r="12274" spans="1:7" s="229" customFormat="1" ht="24" customHeight="1" x14ac:dyDescent="0.2">
      <c r="A12274" s="224" t="str">
        <f t="shared" si="3676"/>
        <v/>
      </c>
      <c r="B12274" s="222" t="str">
        <f t="shared" si="3679"/>
        <v/>
      </c>
      <c r="C12274" s="223"/>
      <c r="D12274" s="224" t="str">
        <f t="shared" si="3677"/>
        <v/>
      </c>
      <c r="E12274" s="225"/>
      <c r="F12274" s="226">
        <f t="shared" si="3678"/>
        <v>0</v>
      </c>
      <c r="G12274" s="286">
        <f t="shared" si="3680"/>
        <v>0</v>
      </c>
    </row>
    <row r="12275" spans="1:7" s="229" customFormat="1" ht="24" customHeight="1" x14ac:dyDescent="0.2">
      <c r="A12275" s="224" t="str">
        <f t="shared" si="3676"/>
        <v/>
      </c>
      <c r="B12275" s="222" t="str">
        <f t="shared" si="3679"/>
        <v/>
      </c>
      <c r="C12275" s="223"/>
      <c r="D12275" s="224" t="str">
        <f t="shared" si="3677"/>
        <v/>
      </c>
      <c r="E12275" s="225"/>
      <c r="F12275" s="227">
        <f t="shared" si="3678"/>
        <v>0</v>
      </c>
      <c r="G12275" s="286">
        <f t="shared" si="3680"/>
        <v>0</v>
      </c>
    </row>
    <row r="12276" spans="1:7" ht="24" customHeight="1" x14ac:dyDescent="0.2">
      <c r="A12276" s="287"/>
      <c r="D12276" s="97"/>
      <c r="E12276" s="98"/>
      <c r="F12276" s="273" t="s">
        <v>31</v>
      </c>
      <c r="G12276" s="288">
        <f>SUBTOTAL(9,G12262:G12275)</f>
        <v>0</v>
      </c>
    </row>
    <row r="12277" spans="1:7" ht="24" customHeight="1" x14ac:dyDescent="0.2">
      <c r="A12277" s="287"/>
      <c r="C12277" s="107" t="s">
        <v>605</v>
      </c>
      <c r="D12277" s="97"/>
      <c r="E12277" s="98"/>
      <c r="G12277" s="289"/>
    </row>
    <row r="12278" spans="1:7" s="229" customFormat="1" ht="24" customHeight="1" x14ac:dyDescent="0.2">
      <c r="A12278" s="224" t="str">
        <f t="shared" ref="A12278:A12285" si="3681">IFERROR(VLOOKUP(C12278,Tabla_Insumos,4,FALSE),"")</f>
        <v/>
      </c>
      <c r="B12278" s="222">
        <f t="shared" ref="B12278:B12285" si="3682">IFERROR(VLOOKUP(A12278,Tabla_Indices,5,FALSE),"")</f>
        <v>0</v>
      </c>
      <c r="C12278" s="223"/>
      <c r="D12278" s="224" t="str">
        <f t="shared" ref="D12278:D12285" si="3683">IFERROR(VLOOKUP(C12278,Tabla_Insumos,2,FALSE),"")</f>
        <v/>
      </c>
      <c r="E12278" s="225"/>
      <c r="F12278" s="228">
        <f t="shared" ref="F12278:F12285" si="3684">IFERROR(VLOOKUP(C12278,Tabla_Insumos,3,FALSE),0)</f>
        <v>0</v>
      </c>
      <c r="G12278" s="286">
        <f>ROUND(E12278*F12278,2)</f>
        <v>0</v>
      </c>
    </row>
    <row r="12279" spans="1:7" s="229" customFormat="1" ht="24" customHeight="1" x14ac:dyDescent="0.2">
      <c r="A12279" s="224" t="str">
        <f t="shared" si="3681"/>
        <v/>
      </c>
      <c r="B12279" s="222">
        <f t="shared" si="3682"/>
        <v>0</v>
      </c>
      <c r="C12279" s="223"/>
      <c r="D12279" s="224" t="str">
        <f t="shared" si="3683"/>
        <v/>
      </c>
      <c r="E12279" s="225"/>
      <c r="F12279" s="228">
        <f t="shared" si="3684"/>
        <v>0</v>
      </c>
      <c r="G12279" s="286">
        <f>ROUND(E12279*F12279,2)</f>
        <v>0</v>
      </c>
    </row>
    <row r="12280" spans="1:7" s="229" customFormat="1" ht="24" customHeight="1" x14ac:dyDescent="0.2">
      <c r="A12280" s="224" t="str">
        <f t="shared" si="3681"/>
        <v/>
      </c>
      <c r="B12280" s="222">
        <f t="shared" si="3682"/>
        <v>0</v>
      </c>
      <c r="C12280" s="223"/>
      <c r="D12280" s="224" t="str">
        <f t="shared" si="3683"/>
        <v/>
      </c>
      <c r="E12280" s="225"/>
      <c r="F12280" s="228">
        <f t="shared" si="3684"/>
        <v>0</v>
      </c>
      <c r="G12280" s="286">
        <f t="shared" ref="G12280:G12285" si="3685">ROUND(E12280*F12280,2)</f>
        <v>0</v>
      </c>
    </row>
    <row r="12281" spans="1:7" s="229" customFormat="1" ht="24" customHeight="1" x14ac:dyDescent="0.2">
      <c r="A12281" s="224" t="str">
        <f t="shared" si="3681"/>
        <v/>
      </c>
      <c r="B12281" s="222">
        <f t="shared" si="3682"/>
        <v>0</v>
      </c>
      <c r="C12281" s="223"/>
      <c r="D12281" s="224" t="str">
        <f t="shared" si="3683"/>
        <v/>
      </c>
      <c r="E12281" s="225"/>
      <c r="F12281" s="228">
        <f t="shared" si="3684"/>
        <v>0</v>
      </c>
      <c r="G12281" s="286">
        <f t="shared" si="3685"/>
        <v>0</v>
      </c>
    </row>
    <row r="12282" spans="1:7" s="229" customFormat="1" ht="24" customHeight="1" x14ac:dyDescent="0.2">
      <c r="A12282" s="224" t="str">
        <f t="shared" si="3681"/>
        <v/>
      </c>
      <c r="B12282" s="222">
        <f t="shared" si="3682"/>
        <v>0</v>
      </c>
      <c r="C12282" s="223"/>
      <c r="D12282" s="224" t="str">
        <f t="shared" si="3683"/>
        <v/>
      </c>
      <c r="E12282" s="225"/>
      <c r="F12282" s="226">
        <f t="shared" si="3684"/>
        <v>0</v>
      </c>
      <c r="G12282" s="286">
        <f t="shared" si="3685"/>
        <v>0</v>
      </c>
    </row>
    <row r="12283" spans="1:7" s="229" customFormat="1" ht="24" customHeight="1" x14ac:dyDescent="0.2">
      <c r="A12283" s="224" t="str">
        <f t="shared" si="3681"/>
        <v/>
      </c>
      <c r="B12283" s="222">
        <f t="shared" si="3682"/>
        <v>0</v>
      </c>
      <c r="C12283" s="223"/>
      <c r="D12283" s="224" t="str">
        <f t="shared" si="3683"/>
        <v/>
      </c>
      <c r="E12283" s="225"/>
      <c r="F12283" s="226">
        <f t="shared" si="3684"/>
        <v>0</v>
      </c>
      <c r="G12283" s="286">
        <f t="shared" si="3685"/>
        <v>0</v>
      </c>
    </row>
    <row r="12284" spans="1:7" s="229" customFormat="1" ht="24" customHeight="1" x14ac:dyDescent="0.2">
      <c r="A12284" s="224" t="str">
        <f t="shared" si="3681"/>
        <v/>
      </c>
      <c r="B12284" s="222">
        <f t="shared" si="3682"/>
        <v>0</v>
      </c>
      <c r="C12284" s="223"/>
      <c r="D12284" s="224" t="str">
        <f t="shared" si="3683"/>
        <v/>
      </c>
      <c r="E12284" s="225"/>
      <c r="F12284" s="226">
        <f t="shared" si="3684"/>
        <v>0</v>
      </c>
      <c r="G12284" s="286">
        <f t="shared" si="3685"/>
        <v>0</v>
      </c>
    </row>
    <row r="12285" spans="1:7" s="229" customFormat="1" ht="24" customHeight="1" x14ac:dyDescent="0.2">
      <c r="A12285" s="224" t="str">
        <f t="shared" si="3681"/>
        <v/>
      </c>
      <c r="B12285" s="222">
        <f t="shared" si="3682"/>
        <v>0</v>
      </c>
      <c r="C12285" s="223"/>
      <c r="D12285" s="224" t="str">
        <f t="shared" si="3683"/>
        <v/>
      </c>
      <c r="E12285" s="225"/>
      <c r="F12285" s="226">
        <f t="shared" si="3684"/>
        <v>0</v>
      </c>
      <c r="G12285" s="286">
        <f t="shared" si="3685"/>
        <v>0</v>
      </c>
    </row>
    <row r="12286" spans="1:7" ht="24" customHeight="1" x14ac:dyDescent="0.2">
      <c r="A12286" s="287"/>
      <c r="D12286" s="97"/>
      <c r="E12286" s="98"/>
      <c r="F12286" s="273" t="s">
        <v>32</v>
      </c>
      <c r="G12286" s="288">
        <f>SUBTOTAL(9,G12278:G12285)</f>
        <v>0</v>
      </c>
    </row>
    <row r="12287" spans="1:7" ht="24" customHeight="1" x14ac:dyDescent="0.2">
      <c r="A12287" s="287"/>
      <c r="C12287" s="107" t="s">
        <v>606</v>
      </c>
      <c r="D12287" s="97"/>
      <c r="E12287" s="98"/>
      <c r="G12287" s="289"/>
    </row>
    <row r="12288" spans="1:7" s="229" customFormat="1" ht="24" customHeight="1" x14ac:dyDescent="0.2">
      <c r="A12288" s="224" t="str">
        <f t="shared" ref="A12288:A12296" si="3686">IFERROR(VLOOKUP(C12288,Tabla_Insumos,4,FALSE),"")</f>
        <v/>
      </c>
      <c r="B12288" s="222" t="str">
        <f t="shared" ref="B12288:B12296" si="3687">IFERROR(VLOOKUP(C12288,Tabla_Insumos,5,FALSE),"")</f>
        <v/>
      </c>
      <c r="C12288" s="223"/>
      <c r="D12288" s="224" t="str">
        <f t="shared" ref="D12288:D12296" si="3688">IFERROR(VLOOKUP(C12288,Tabla_Insumos,2,FALSE),"")</f>
        <v/>
      </c>
      <c r="E12288" s="225"/>
      <c r="F12288" s="226">
        <f t="shared" ref="F12288:F12296" si="3689">IFERROR(VLOOKUP(C12288,Tabla_Insumos,3,FALSE),0)</f>
        <v>0</v>
      </c>
      <c r="G12288" s="286">
        <f t="shared" ref="G12288:G12296" si="3690">ROUND(E12288*F12288,2)</f>
        <v>0</v>
      </c>
    </row>
    <row r="12289" spans="1:7" s="229" customFormat="1" ht="24" customHeight="1" x14ac:dyDescent="0.2">
      <c r="A12289" s="224" t="str">
        <f t="shared" si="3686"/>
        <v/>
      </c>
      <c r="B12289" s="222" t="str">
        <f t="shared" si="3687"/>
        <v/>
      </c>
      <c r="C12289" s="223"/>
      <c r="D12289" s="224" t="str">
        <f t="shared" si="3688"/>
        <v/>
      </c>
      <c r="E12289" s="225"/>
      <c r="F12289" s="226">
        <f t="shared" si="3689"/>
        <v>0</v>
      </c>
      <c r="G12289" s="286">
        <f t="shared" si="3690"/>
        <v>0</v>
      </c>
    </row>
    <row r="12290" spans="1:7" s="229" customFormat="1" ht="24" customHeight="1" x14ac:dyDescent="0.2">
      <c r="A12290" s="224" t="str">
        <f t="shared" si="3686"/>
        <v/>
      </c>
      <c r="B12290" s="222" t="str">
        <f t="shared" si="3687"/>
        <v/>
      </c>
      <c r="C12290" s="223"/>
      <c r="D12290" s="224" t="str">
        <f t="shared" si="3688"/>
        <v/>
      </c>
      <c r="E12290" s="225"/>
      <c r="F12290" s="226">
        <f t="shared" si="3689"/>
        <v>0</v>
      </c>
      <c r="G12290" s="286">
        <f t="shared" si="3690"/>
        <v>0</v>
      </c>
    </row>
    <row r="12291" spans="1:7" s="229" customFormat="1" ht="24" customHeight="1" x14ac:dyDescent="0.2">
      <c r="A12291" s="224" t="str">
        <f t="shared" si="3686"/>
        <v/>
      </c>
      <c r="B12291" s="222" t="str">
        <f t="shared" si="3687"/>
        <v/>
      </c>
      <c r="C12291" s="223"/>
      <c r="D12291" s="224" t="str">
        <f t="shared" si="3688"/>
        <v/>
      </c>
      <c r="E12291" s="225"/>
      <c r="F12291" s="226">
        <f t="shared" si="3689"/>
        <v>0</v>
      </c>
      <c r="G12291" s="286">
        <f t="shared" si="3690"/>
        <v>0</v>
      </c>
    </row>
    <row r="12292" spans="1:7" s="229" customFormat="1" ht="24" customHeight="1" x14ac:dyDescent="0.2">
      <c r="A12292" s="224" t="str">
        <f t="shared" si="3686"/>
        <v/>
      </c>
      <c r="B12292" s="222" t="str">
        <f t="shared" si="3687"/>
        <v/>
      </c>
      <c r="C12292" s="223"/>
      <c r="D12292" s="224" t="str">
        <f t="shared" si="3688"/>
        <v/>
      </c>
      <c r="E12292" s="225"/>
      <c r="F12292" s="226">
        <f t="shared" si="3689"/>
        <v>0</v>
      </c>
      <c r="G12292" s="286">
        <f t="shared" si="3690"/>
        <v>0</v>
      </c>
    </row>
    <row r="12293" spans="1:7" s="229" customFormat="1" ht="24" customHeight="1" x14ac:dyDescent="0.2">
      <c r="A12293" s="224" t="str">
        <f t="shared" si="3686"/>
        <v/>
      </c>
      <c r="B12293" s="222" t="str">
        <f t="shared" si="3687"/>
        <v/>
      </c>
      <c r="C12293" s="223"/>
      <c r="D12293" s="224" t="str">
        <f t="shared" si="3688"/>
        <v/>
      </c>
      <c r="E12293" s="225"/>
      <c r="F12293" s="226">
        <f t="shared" si="3689"/>
        <v>0</v>
      </c>
      <c r="G12293" s="286">
        <f t="shared" si="3690"/>
        <v>0</v>
      </c>
    </row>
    <row r="12294" spans="1:7" s="229" customFormat="1" ht="24" customHeight="1" x14ac:dyDescent="0.2">
      <c r="A12294" s="224" t="str">
        <f t="shared" si="3686"/>
        <v/>
      </c>
      <c r="B12294" s="222" t="str">
        <f t="shared" si="3687"/>
        <v/>
      </c>
      <c r="C12294" s="223"/>
      <c r="D12294" s="224" t="str">
        <f t="shared" si="3688"/>
        <v/>
      </c>
      <c r="E12294" s="225"/>
      <c r="F12294" s="226">
        <f t="shared" si="3689"/>
        <v>0</v>
      </c>
      <c r="G12294" s="286">
        <f t="shared" si="3690"/>
        <v>0</v>
      </c>
    </row>
    <row r="12295" spans="1:7" s="229" customFormat="1" ht="24" customHeight="1" x14ac:dyDescent="0.2">
      <c r="A12295" s="224" t="str">
        <f t="shared" si="3686"/>
        <v/>
      </c>
      <c r="B12295" s="222" t="str">
        <f t="shared" si="3687"/>
        <v/>
      </c>
      <c r="C12295" s="223"/>
      <c r="D12295" s="224" t="str">
        <f t="shared" si="3688"/>
        <v/>
      </c>
      <c r="E12295" s="225"/>
      <c r="F12295" s="226">
        <f t="shared" si="3689"/>
        <v>0</v>
      </c>
      <c r="G12295" s="286">
        <f t="shared" si="3690"/>
        <v>0</v>
      </c>
    </row>
    <row r="12296" spans="1:7" s="229" customFormat="1" ht="24" customHeight="1" x14ac:dyDescent="0.2">
      <c r="A12296" s="224" t="str">
        <f t="shared" si="3686"/>
        <v/>
      </c>
      <c r="B12296" s="222" t="str">
        <f t="shared" si="3687"/>
        <v/>
      </c>
      <c r="C12296" s="223"/>
      <c r="D12296" s="224" t="str">
        <f t="shared" si="3688"/>
        <v/>
      </c>
      <c r="E12296" s="225"/>
      <c r="F12296" s="226">
        <f t="shared" si="3689"/>
        <v>0</v>
      </c>
      <c r="G12296" s="286">
        <f t="shared" si="3690"/>
        <v>0</v>
      </c>
    </row>
    <row r="12297" spans="1:7" ht="24" customHeight="1" x14ac:dyDescent="0.2">
      <c r="A12297" s="290"/>
      <c r="B12297" s="97"/>
      <c r="D12297" s="97"/>
      <c r="E12297" s="98"/>
      <c r="F12297" s="273" t="s">
        <v>33</v>
      </c>
      <c r="G12297" s="288">
        <f>SUBTOTAL(9,G12288:G12296)</f>
        <v>0</v>
      </c>
    </row>
    <row r="12298" spans="1:7" ht="24" customHeight="1" x14ac:dyDescent="0.2">
      <c r="A12298" s="291"/>
      <c r="B12298" s="97"/>
      <c r="D12298" s="97"/>
      <c r="E12298" s="98"/>
      <c r="G12298" s="289"/>
    </row>
    <row r="12299" spans="1:7" ht="24" customHeight="1" x14ac:dyDescent="0.2">
      <c r="A12299" s="292" t="str">
        <f>B12257</f>
        <v/>
      </c>
      <c r="B12299" s="293" t="str">
        <f>C12257</f>
        <v/>
      </c>
      <c r="C12299" s="104"/>
      <c r="D12299" s="104" t="s">
        <v>34</v>
      </c>
      <c r="E12299" s="105"/>
      <c r="F12299" s="295" t="s">
        <v>35</v>
      </c>
      <c r="G12299" s="294">
        <f>SUBTOTAL(9,G12262:G12298)</f>
        <v>0</v>
      </c>
    </row>
    <row r="12301" spans="1:7" ht="24" customHeight="1" x14ac:dyDescent="0.2">
      <c r="A12301" s="274" t="s">
        <v>37</v>
      </c>
      <c r="B12301" s="275"/>
      <c r="C12301" s="275"/>
      <c r="D12301" s="275"/>
      <c r="E12301" s="275"/>
      <c r="F12301" s="275"/>
      <c r="G12301" s="276"/>
    </row>
    <row r="12302" spans="1:7" ht="24" customHeight="1" x14ac:dyDescent="0.2">
      <c r="A12302" s="277" t="s">
        <v>602</v>
      </c>
      <c r="B12302" s="93" t="str">
        <f>Comitente</f>
        <v>DIRECCION PROVINCIAL DE ESPACIOS VERDES</v>
      </c>
      <c r="C12302" s="89"/>
      <c r="D12302" s="94"/>
      <c r="E12302" s="94"/>
      <c r="F12302" s="95"/>
      <c r="G12302" s="278"/>
    </row>
    <row r="12303" spans="1:7" ht="24" customHeight="1" x14ac:dyDescent="0.2">
      <c r="A12303" s="277" t="s">
        <v>603</v>
      </c>
      <c r="B12303" s="93">
        <f>Contratista</f>
        <v>0</v>
      </c>
      <c r="C12303" s="90"/>
      <c r="D12303" s="90"/>
      <c r="E12303" s="90"/>
      <c r="F12303" s="96"/>
      <c r="G12303" s="279"/>
    </row>
    <row r="12304" spans="1:7" ht="24" customHeight="1" x14ac:dyDescent="0.2">
      <c r="A12304" s="277" t="s">
        <v>24</v>
      </c>
      <c r="B12304" s="93" t="str">
        <f>Obra</f>
        <v>MANTENIMIENTO DEL ÁREA VERDE Y SISITEMA DE RIEGO DEL 
PARQUE BELGRANO E INFINITO POR DESCUBRIR - RENGLON 3</v>
      </c>
      <c r="C12304" s="90"/>
      <c r="D12304" s="90"/>
      <c r="E12304" s="90"/>
      <c r="F12304" s="96" t="s">
        <v>38</v>
      </c>
      <c r="G12304" s="280">
        <f>Fecha_Base</f>
        <v>44908</v>
      </c>
    </row>
    <row r="12305" spans="1:123" ht="24" customHeight="1" x14ac:dyDescent="0.2">
      <c r="A12305" s="281" t="s">
        <v>601</v>
      </c>
      <c r="B12305" s="91" t="str">
        <f>Ubicación</f>
        <v>CAPITAL</v>
      </c>
      <c r="C12305" s="91"/>
      <c r="D12305" s="97"/>
      <c r="E12305" s="98"/>
      <c r="G12305" s="282"/>
    </row>
    <row r="12306" spans="1:123" ht="24" customHeight="1" x14ac:dyDescent="0.2">
      <c r="A12306" s="281" t="s">
        <v>39</v>
      </c>
      <c r="B12306" s="100" t="str">
        <f>IFERROR(VALUE(LEFT(B12307,FIND(".",B12307)-1)),"")</f>
        <v/>
      </c>
      <c r="C12306" s="92" t="str">
        <f>IFERROR(VLOOKUP(B12306,Tabla_CyP,2,FALSE),"")</f>
        <v/>
      </c>
      <c r="E12306" s="98"/>
      <c r="G12306" s="282"/>
    </row>
    <row r="12307" spans="1:123" ht="24" customHeight="1" x14ac:dyDescent="0.2">
      <c r="A12307" s="281" t="s">
        <v>25</v>
      </c>
      <c r="B12307" s="101" t="str">
        <f>IFERROR(VLOOKUP(COUNTIF($A$1:A12307,"ANALISIS DE PRECIOS"),Tabla_NumeroItem,2,FALSE),"")</f>
        <v/>
      </c>
      <c r="C12307" s="92" t="str">
        <f>IFERROR(VLOOKUP(B12307,Tabla_CyP,2,FALSE),"")</f>
        <v/>
      </c>
      <c r="D12307" s="97"/>
      <c r="E12307" s="98"/>
      <c r="F12307" s="96" t="s">
        <v>26</v>
      </c>
      <c r="G12307" s="283" t="str">
        <f>IFERROR(VLOOKUP(B12307,Tabla_CyP,4,FALSE),"")</f>
        <v/>
      </c>
    </row>
    <row r="12308" spans="1:123" ht="24" customHeight="1" x14ac:dyDescent="0.2">
      <c r="A12308" s="281"/>
      <c r="B12308" s="91"/>
      <c r="D12308" s="97"/>
      <c r="E12308" s="98"/>
      <c r="G12308" s="282"/>
    </row>
    <row r="12309" spans="1:123" ht="24" customHeight="1" x14ac:dyDescent="0.2">
      <c r="A12309" s="331" t="s">
        <v>507</v>
      </c>
      <c r="B12309" s="332"/>
      <c r="C12309" s="333" t="s">
        <v>0</v>
      </c>
      <c r="D12309" s="333" t="s">
        <v>27</v>
      </c>
      <c r="E12309" s="335" t="s">
        <v>28</v>
      </c>
      <c r="F12309" s="337" t="s">
        <v>29</v>
      </c>
      <c r="G12309" s="337" t="s">
        <v>30</v>
      </c>
    </row>
    <row r="12310" spans="1:123" s="97" customFormat="1" ht="24" customHeight="1" x14ac:dyDescent="0.2">
      <c r="A12310" s="102" t="s">
        <v>508</v>
      </c>
      <c r="B12310" s="102" t="s">
        <v>509</v>
      </c>
      <c r="C12310" s="334"/>
      <c r="D12310" s="334"/>
      <c r="E12310" s="336"/>
      <c r="F12310" s="338"/>
      <c r="G12310" s="338"/>
      <c r="H12310" s="230"/>
      <c r="I12310" s="230"/>
      <c r="J12310" s="230"/>
      <c r="K12310" s="230"/>
      <c r="L12310" s="230"/>
      <c r="M12310" s="230"/>
      <c r="N12310" s="230"/>
      <c r="O12310" s="230"/>
      <c r="P12310" s="230"/>
      <c r="Q12310" s="230"/>
      <c r="R12310" s="230"/>
      <c r="S12310" s="230"/>
      <c r="T12310" s="230"/>
      <c r="U12310" s="230"/>
      <c r="V12310" s="230"/>
      <c r="W12310" s="230"/>
      <c r="X12310" s="230"/>
      <c r="Y12310" s="230"/>
      <c r="Z12310" s="230"/>
      <c r="AA12310" s="230"/>
      <c r="AB12310" s="230"/>
      <c r="AC12310" s="230"/>
      <c r="AD12310" s="230"/>
      <c r="AE12310" s="230"/>
      <c r="AF12310" s="230"/>
      <c r="AG12310" s="230"/>
      <c r="AH12310" s="230"/>
      <c r="AI12310" s="230"/>
      <c r="AJ12310" s="230"/>
      <c r="AK12310" s="230"/>
      <c r="AL12310" s="230"/>
      <c r="AM12310" s="230"/>
      <c r="AN12310" s="230"/>
      <c r="AO12310" s="230"/>
      <c r="AP12310" s="230"/>
      <c r="AQ12310" s="230"/>
      <c r="AR12310" s="230"/>
      <c r="AS12310" s="230"/>
      <c r="AT12310" s="230"/>
      <c r="AU12310" s="230"/>
      <c r="AV12310" s="230"/>
      <c r="AW12310" s="230"/>
      <c r="AX12310" s="230"/>
      <c r="AY12310" s="230"/>
      <c r="AZ12310" s="230"/>
      <c r="BA12310" s="230"/>
      <c r="BB12310" s="230"/>
      <c r="BC12310" s="230"/>
      <c r="BD12310" s="230"/>
      <c r="BE12310" s="230"/>
      <c r="BF12310" s="230"/>
      <c r="BG12310" s="230"/>
      <c r="BH12310" s="230"/>
      <c r="BI12310" s="230"/>
      <c r="BJ12310" s="230"/>
      <c r="BK12310" s="230"/>
      <c r="BL12310" s="230"/>
      <c r="BM12310" s="230"/>
      <c r="BN12310" s="230"/>
      <c r="BO12310" s="230"/>
      <c r="BP12310" s="230"/>
      <c r="BQ12310" s="230"/>
      <c r="BR12310" s="230"/>
      <c r="BS12310" s="230"/>
      <c r="BT12310" s="230"/>
      <c r="BU12310" s="230"/>
      <c r="BV12310" s="230"/>
      <c r="BW12310" s="230"/>
      <c r="BX12310" s="230"/>
      <c r="BY12310" s="230"/>
      <c r="BZ12310" s="230"/>
      <c r="CA12310" s="230"/>
      <c r="CB12310" s="230"/>
      <c r="CC12310" s="230"/>
      <c r="CD12310" s="230"/>
      <c r="CE12310" s="230"/>
      <c r="CF12310" s="230"/>
      <c r="CG12310" s="230"/>
      <c r="CH12310" s="230"/>
      <c r="CI12310" s="230"/>
      <c r="CJ12310" s="230"/>
      <c r="CK12310" s="230"/>
      <c r="CL12310" s="230"/>
      <c r="CM12310" s="230"/>
      <c r="CN12310" s="230"/>
      <c r="CO12310" s="230"/>
      <c r="CP12310" s="230"/>
      <c r="CQ12310" s="230"/>
      <c r="CR12310" s="230"/>
      <c r="CS12310" s="230"/>
      <c r="CT12310" s="230"/>
      <c r="CU12310" s="230"/>
      <c r="CV12310" s="230"/>
      <c r="CW12310" s="230"/>
      <c r="CX12310" s="230"/>
      <c r="CY12310" s="230"/>
      <c r="CZ12310" s="230"/>
      <c r="DA12310" s="230"/>
      <c r="DB12310" s="230"/>
      <c r="DC12310" s="230"/>
      <c r="DD12310" s="230"/>
      <c r="DE12310" s="230"/>
      <c r="DF12310" s="230"/>
      <c r="DG12310" s="230"/>
      <c r="DH12310" s="230"/>
      <c r="DI12310" s="230"/>
      <c r="DJ12310" s="230"/>
      <c r="DK12310" s="230"/>
      <c r="DL12310" s="230"/>
      <c r="DM12310" s="230"/>
      <c r="DN12310" s="230"/>
      <c r="DO12310" s="230"/>
      <c r="DP12310" s="230"/>
      <c r="DQ12310" s="230"/>
      <c r="DR12310" s="230"/>
      <c r="DS12310" s="230"/>
    </row>
    <row r="12311" spans="1:123" ht="24" customHeight="1" x14ac:dyDescent="0.2">
      <c r="A12311" s="284"/>
      <c r="B12311" s="103"/>
      <c r="C12311" s="143" t="s">
        <v>604</v>
      </c>
      <c r="D12311" s="104"/>
      <c r="E12311" s="105"/>
      <c r="F12311" s="106"/>
      <c r="G12311" s="285"/>
    </row>
    <row r="12312" spans="1:123" s="229" customFormat="1" ht="24" customHeight="1" x14ac:dyDescent="0.2">
      <c r="A12312" s="224" t="str">
        <f t="shared" ref="A12312:A12325" si="3691">IFERROR(VLOOKUP(C12312,Tabla_Insumos,4,FALSE),"")</f>
        <v/>
      </c>
      <c r="B12312" s="222" t="str">
        <f>IFERROR(VLOOKUP(C12312,Tabla_Insumos,5,FALSE),"")</f>
        <v/>
      </c>
      <c r="C12312" s="223"/>
      <c r="D12312" s="224" t="str">
        <f t="shared" ref="D12312:D12325" si="3692">IFERROR(VLOOKUP(C12312,Tabla_Insumos,2,FALSE),"")</f>
        <v/>
      </c>
      <c r="E12312" s="225"/>
      <c r="F12312" s="226">
        <f t="shared" ref="F12312:F12325" si="3693">IFERROR(VLOOKUP(C12312,Tabla_Insumos,3,FALSE),0)</f>
        <v>0</v>
      </c>
      <c r="G12312" s="286">
        <f>ROUND(E12312*F12312,2)</f>
        <v>0</v>
      </c>
    </row>
    <row r="12313" spans="1:123" s="229" customFormat="1" ht="24" customHeight="1" x14ac:dyDescent="0.2">
      <c r="A12313" s="224" t="str">
        <f t="shared" si="3691"/>
        <v/>
      </c>
      <c r="B12313" s="222" t="str">
        <f t="shared" ref="B12313:B12325" si="3694">IFERROR(VLOOKUP(C12313,Tabla_Insumos,5,FALSE),"")</f>
        <v/>
      </c>
      <c r="C12313" s="223"/>
      <c r="D12313" s="224" t="str">
        <f t="shared" si="3692"/>
        <v/>
      </c>
      <c r="E12313" s="225"/>
      <c r="F12313" s="226">
        <f t="shared" si="3693"/>
        <v>0</v>
      </c>
      <c r="G12313" s="286">
        <f t="shared" ref="G12313:G12325" si="3695">ROUND(E12313*F12313,2)</f>
        <v>0</v>
      </c>
    </row>
    <row r="12314" spans="1:123" s="229" customFormat="1" ht="24" customHeight="1" x14ac:dyDescent="0.2">
      <c r="A12314" s="224" t="str">
        <f t="shared" si="3691"/>
        <v/>
      </c>
      <c r="B12314" s="222" t="str">
        <f t="shared" si="3694"/>
        <v/>
      </c>
      <c r="C12314" s="223"/>
      <c r="D12314" s="224" t="str">
        <f t="shared" si="3692"/>
        <v/>
      </c>
      <c r="E12314" s="225"/>
      <c r="F12314" s="226">
        <f t="shared" si="3693"/>
        <v>0</v>
      </c>
      <c r="G12314" s="286">
        <f t="shared" si="3695"/>
        <v>0</v>
      </c>
    </row>
    <row r="12315" spans="1:123" s="229" customFormat="1" ht="24" customHeight="1" x14ac:dyDescent="0.2">
      <c r="A12315" s="224" t="str">
        <f t="shared" si="3691"/>
        <v/>
      </c>
      <c r="B12315" s="222" t="str">
        <f t="shared" si="3694"/>
        <v/>
      </c>
      <c r="C12315" s="223"/>
      <c r="D12315" s="224" t="str">
        <f t="shared" si="3692"/>
        <v/>
      </c>
      <c r="E12315" s="225"/>
      <c r="F12315" s="226">
        <f t="shared" si="3693"/>
        <v>0</v>
      </c>
      <c r="G12315" s="286">
        <f t="shared" si="3695"/>
        <v>0</v>
      </c>
    </row>
    <row r="12316" spans="1:123" s="229" customFormat="1" ht="24" customHeight="1" x14ac:dyDescent="0.2">
      <c r="A12316" s="224" t="str">
        <f t="shared" si="3691"/>
        <v/>
      </c>
      <c r="B12316" s="222" t="str">
        <f t="shared" si="3694"/>
        <v/>
      </c>
      <c r="C12316" s="223"/>
      <c r="D12316" s="224" t="str">
        <f t="shared" si="3692"/>
        <v/>
      </c>
      <c r="E12316" s="225"/>
      <c r="F12316" s="226">
        <f t="shared" si="3693"/>
        <v>0</v>
      </c>
      <c r="G12316" s="286">
        <f t="shared" si="3695"/>
        <v>0</v>
      </c>
    </row>
    <row r="12317" spans="1:123" s="229" customFormat="1" ht="24" customHeight="1" x14ac:dyDescent="0.2">
      <c r="A12317" s="224" t="str">
        <f t="shared" si="3691"/>
        <v/>
      </c>
      <c r="B12317" s="222" t="str">
        <f t="shared" si="3694"/>
        <v/>
      </c>
      <c r="C12317" s="223"/>
      <c r="D12317" s="224" t="str">
        <f t="shared" si="3692"/>
        <v/>
      </c>
      <c r="E12317" s="225"/>
      <c r="F12317" s="226">
        <f t="shared" si="3693"/>
        <v>0</v>
      </c>
      <c r="G12317" s="286">
        <f t="shared" si="3695"/>
        <v>0</v>
      </c>
    </row>
    <row r="12318" spans="1:123" s="229" customFormat="1" ht="24" customHeight="1" x14ac:dyDescent="0.2">
      <c r="A12318" s="224" t="str">
        <f t="shared" si="3691"/>
        <v/>
      </c>
      <c r="B12318" s="222" t="str">
        <f t="shared" si="3694"/>
        <v/>
      </c>
      <c r="C12318" s="223"/>
      <c r="D12318" s="224" t="str">
        <f t="shared" si="3692"/>
        <v/>
      </c>
      <c r="E12318" s="225"/>
      <c r="F12318" s="226">
        <f t="shared" si="3693"/>
        <v>0</v>
      </c>
      <c r="G12318" s="286">
        <f t="shared" si="3695"/>
        <v>0</v>
      </c>
    </row>
    <row r="12319" spans="1:123" s="229" customFormat="1" ht="24" customHeight="1" x14ac:dyDescent="0.2">
      <c r="A12319" s="224" t="str">
        <f t="shared" si="3691"/>
        <v/>
      </c>
      <c r="B12319" s="222" t="str">
        <f t="shared" si="3694"/>
        <v/>
      </c>
      <c r="C12319" s="223"/>
      <c r="D12319" s="224" t="str">
        <f t="shared" si="3692"/>
        <v/>
      </c>
      <c r="E12319" s="225"/>
      <c r="F12319" s="226">
        <f t="shared" si="3693"/>
        <v>0</v>
      </c>
      <c r="G12319" s="286">
        <f t="shared" si="3695"/>
        <v>0</v>
      </c>
    </row>
    <row r="12320" spans="1:123" s="229" customFormat="1" ht="24" customHeight="1" x14ac:dyDescent="0.2">
      <c r="A12320" s="224" t="str">
        <f t="shared" si="3691"/>
        <v/>
      </c>
      <c r="B12320" s="222" t="str">
        <f t="shared" si="3694"/>
        <v/>
      </c>
      <c r="C12320" s="223"/>
      <c r="D12320" s="224" t="str">
        <f t="shared" si="3692"/>
        <v/>
      </c>
      <c r="E12320" s="225"/>
      <c r="F12320" s="226">
        <f t="shared" si="3693"/>
        <v>0</v>
      </c>
      <c r="G12320" s="286">
        <f t="shared" si="3695"/>
        <v>0</v>
      </c>
    </row>
    <row r="12321" spans="1:7" s="229" customFormat="1" ht="24" customHeight="1" x14ac:dyDescent="0.2">
      <c r="A12321" s="224" t="str">
        <f t="shared" si="3691"/>
        <v/>
      </c>
      <c r="B12321" s="222" t="str">
        <f t="shared" si="3694"/>
        <v/>
      </c>
      <c r="C12321" s="223"/>
      <c r="D12321" s="224" t="str">
        <f t="shared" si="3692"/>
        <v/>
      </c>
      <c r="E12321" s="225"/>
      <c r="F12321" s="226">
        <f t="shared" si="3693"/>
        <v>0</v>
      </c>
      <c r="G12321" s="286">
        <f t="shared" si="3695"/>
        <v>0</v>
      </c>
    </row>
    <row r="12322" spans="1:7" s="229" customFormat="1" ht="24" customHeight="1" x14ac:dyDescent="0.2">
      <c r="A12322" s="224" t="str">
        <f t="shared" si="3691"/>
        <v/>
      </c>
      <c r="B12322" s="222" t="str">
        <f t="shared" si="3694"/>
        <v/>
      </c>
      <c r="C12322" s="223"/>
      <c r="D12322" s="224" t="str">
        <f t="shared" si="3692"/>
        <v/>
      </c>
      <c r="E12322" s="225"/>
      <c r="F12322" s="226">
        <f t="shared" si="3693"/>
        <v>0</v>
      </c>
      <c r="G12322" s="286">
        <f t="shared" si="3695"/>
        <v>0</v>
      </c>
    </row>
    <row r="12323" spans="1:7" s="229" customFormat="1" ht="24" customHeight="1" x14ac:dyDescent="0.2">
      <c r="A12323" s="224" t="str">
        <f t="shared" si="3691"/>
        <v/>
      </c>
      <c r="B12323" s="222" t="str">
        <f t="shared" si="3694"/>
        <v/>
      </c>
      <c r="C12323" s="223"/>
      <c r="D12323" s="224" t="str">
        <f t="shared" si="3692"/>
        <v/>
      </c>
      <c r="E12323" s="225"/>
      <c r="F12323" s="226">
        <f t="shared" si="3693"/>
        <v>0</v>
      </c>
      <c r="G12323" s="286">
        <f t="shared" si="3695"/>
        <v>0</v>
      </c>
    </row>
    <row r="12324" spans="1:7" s="229" customFormat="1" ht="24" customHeight="1" x14ac:dyDescent="0.2">
      <c r="A12324" s="224" t="str">
        <f t="shared" si="3691"/>
        <v/>
      </c>
      <c r="B12324" s="222" t="str">
        <f t="shared" si="3694"/>
        <v/>
      </c>
      <c r="C12324" s="223"/>
      <c r="D12324" s="224" t="str">
        <f t="shared" si="3692"/>
        <v/>
      </c>
      <c r="E12324" s="225"/>
      <c r="F12324" s="226">
        <f t="shared" si="3693"/>
        <v>0</v>
      </c>
      <c r="G12324" s="286">
        <f t="shared" si="3695"/>
        <v>0</v>
      </c>
    </row>
    <row r="12325" spans="1:7" s="229" customFormat="1" ht="24" customHeight="1" x14ac:dyDescent="0.2">
      <c r="A12325" s="224" t="str">
        <f t="shared" si="3691"/>
        <v/>
      </c>
      <c r="B12325" s="222" t="str">
        <f t="shared" si="3694"/>
        <v/>
      </c>
      <c r="C12325" s="223"/>
      <c r="D12325" s="224" t="str">
        <f t="shared" si="3692"/>
        <v/>
      </c>
      <c r="E12325" s="225"/>
      <c r="F12325" s="227">
        <f t="shared" si="3693"/>
        <v>0</v>
      </c>
      <c r="G12325" s="286">
        <f t="shared" si="3695"/>
        <v>0</v>
      </c>
    </row>
    <row r="12326" spans="1:7" ht="24" customHeight="1" x14ac:dyDescent="0.2">
      <c r="A12326" s="287"/>
      <c r="D12326" s="97"/>
      <c r="E12326" s="98"/>
      <c r="F12326" s="273" t="s">
        <v>31</v>
      </c>
      <c r="G12326" s="288">
        <f>SUBTOTAL(9,G12312:G12325)</f>
        <v>0</v>
      </c>
    </row>
    <row r="12327" spans="1:7" ht="24" customHeight="1" x14ac:dyDescent="0.2">
      <c r="A12327" s="287"/>
      <c r="C12327" s="107" t="s">
        <v>605</v>
      </c>
      <c r="D12327" s="97"/>
      <c r="E12327" s="98"/>
      <c r="G12327" s="289"/>
    </row>
    <row r="12328" spans="1:7" s="229" customFormat="1" ht="24" customHeight="1" x14ac:dyDescent="0.2">
      <c r="A12328" s="224" t="str">
        <f t="shared" ref="A12328:A12335" si="3696">IFERROR(VLOOKUP(C12328,Tabla_Insumos,4,FALSE),"")</f>
        <v/>
      </c>
      <c r="B12328" s="222">
        <f t="shared" ref="B12328:B12335" si="3697">IFERROR(VLOOKUP(A12328,Tabla_Indices,5,FALSE),"")</f>
        <v>0</v>
      </c>
      <c r="C12328" s="223"/>
      <c r="D12328" s="224" t="str">
        <f t="shared" ref="D12328:D12335" si="3698">IFERROR(VLOOKUP(C12328,Tabla_Insumos,2,FALSE),"")</f>
        <v/>
      </c>
      <c r="E12328" s="225"/>
      <c r="F12328" s="228">
        <f t="shared" ref="F12328:F12335" si="3699">IFERROR(VLOOKUP(C12328,Tabla_Insumos,3,FALSE),0)</f>
        <v>0</v>
      </c>
      <c r="G12328" s="286">
        <f>ROUND(E12328*F12328,2)</f>
        <v>0</v>
      </c>
    </row>
    <row r="12329" spans="1:7" s="229" customFormat="1" ht="24" customHeight="1" x14ac:dyDescent="0.2">
      <c r="A12329" s="224" t="str">
        <f t="shared" si="3696"/>
        <v/>
      </c>
      <c r="B12329" s="222">
        <f t="shared" si="3697"/>
        <v>0</v>
      </c>
      <c r="C12329" s="223"/>
      <c r="D12329" s="224" t="str">
        <f t="shared" si="3698"/>
        <v/>
      </c>
      <c r="E12329" s="225"/>
      <c r="F12329" s="228">
        <f t="shared" si="3699"/>
        <v>0</v>
      </c>
      <c r="G12329" s="286">
        <f>ROUND(E12329*F12329,2)</f>
        <v>0</v>
      </c>
    </row>
    <row r="12330" spans="1:7" s="229" customFormat="1" ht="24" customHeight="1" x14ac:dyDescent="0.2">
      <c r="A12330" s="224" t="str">
        <f t="shared" si="3696"/>
        <v/>
      </c>
      <c r="B12330" s="222">
        <f t="shared" si="3697"/>
        <v>0</v>
      </c>
      <c r="C12330" s="223"/>
      <c r="D12330" s="224" t="str">
        <f t="shared" si="3698"/>
        <v/>
      </c>
      <c r="E12330" s="225"/>
      <c r="F12330" s="228">
        <f t="shared" si="3699"/>
        <v>0</v>
      </c>
      <c r="G12330" s="286">
        <f t="shared" ref="G12330:G12335" si="3700">ROUND(E12330*F12330,2)</f>
        <v>0</v>
      </c>
    </row>
    <row r="12331" spans="1:7" s="229" customFormat="1" ht="24" customHeight="1" x14ac:dyDescent="0.2">
      <c r="A12331" s="224" t="str">
        <f t="shared" si="3696"/>
        <v/>
      </c>
      <c r="B12331" s="222">
        <f t="shared" si="3697"/>
        <v>0</v>
      </c>
      <c r="C12331" s="223"/>
      <c r="D12331" s="224" t="str">
        <f t="shared" si="3698"/>
        <v/>
      </c>
      <c r="E12331" s="225"/>
      <c r="F12331" s="228">
        <f t="shared" si="3699"/>
        <v>0</v>
      </c>
      <c r="G12331" s="286">
        <f t="shared" si="3700"/>
        <v>0</v>
      </c>
    </row>
    <row r="12332" spans="1:7" s="229" customFormat="1" ht="24" customHeight="1" x14ac:dyDescent="0.2">
      <c r="A12332" s="224" t="str">
        <f t="shared" si="3696"/>
        <v/>
      </c>
      <c r="B12332" s="222">
        <f t="shared" si="3697"/>
        <v>0</v>
      </c>
      <c r="C12332" s="223"/>
      <c r="D12332" s="224" t="str">
        <f t="shared" si="3698"/>
        <v/>
      </c>
      <c r="E12332" s="225"/>
      <c r="F12332" s="226">
        <f t="shared" si="3699"/>
        <v>0</v>
      </c>
      <c r="G12332" s="286">
        <f t="shared" si="3700"/>
        <v>0</v>
      </c>
    </row>
    <row r="12333" spans="1:7" s="229" customFormat="1" ht="24" customHeight="1" x14ac:dyDescent="0.2">
      <c r="A12333" s="224" t="str">
        <f t="shared" si="3696"/>
        <v/>
      </c>
      <c r="B12333" s="222">
        <f t="shared" si="3697"/>
        <v>0</v>
      </c>
      <c r="C12333" s="223"/>
      <c r="D12333" s="224" t="str">
        <f t="shared" si="3698"/>
        <v/>
      </c>
      <c r="E12333" s="225"/>
      <c r="F12333" s="226">
        <f t="shared" si="3699"/>
        <v>0</v>
      </c>
      <c r="G12333" s="286">
        <f t="shared" si="3700"/>
        <v>0</v>
      </c>
    </row>
    <row r="12334" spans="1:7" s="229" customFormat="1" ht="24" customHeight="1" x14ac:dyDescent="0.2">
      <c r="A12334" s="224" t="str">
        <f t="shared" si="3696"/>
        <v/>
      </c>
      <c r="B12334" s="222">
        <f t="shared" si="3697"/>
        <v>0</v>
      </c>
      <c r="C12334" s="223"/>
      <c r="D12334" s="224" t="str">
        <f t="shared" si="3698"/>
        <v/>
      </c>
      <c r="E12334" s="225"/>
      <c r="F12334" s="226">
        <f t="shared" si="3699"/>
        <v>0</v>
      </c>
      <c r="G12334" s="286">
        <f t="shared" si="3700"/>
        <v>0</v>
      </c>
    </row>
    <row r="12335" spans="1:7" s="229" customFormat="1" ht="24" customHeight="1" x14ac:dyDescent="0.2">
      <c r="A12335" s="224" t="str">
        <f t="shared" si="3696"/>
        <v/>
      </c>
      <c r="B12335" s="222">
        <f t="shared" si="3697"/>
        <v>0</v>
      </c>
      <c r="C12335" s="223"/>
      <c r="D12335" s="224" t="str">
        <f t="shared" si="3698"/>
        <v/>
      </c>
      <c r="E12335" s="225"/>
      <c r="F12335" s="226">
        <f t="shared" si="3699"/>
        <v>0</v>
      </c>
      <c r="G12335" s="286">
        <f t="shared" si="3700"/>
        <v>0</v>
      </c>
    </row>
    <row r="12336" spans="1:7" ht="24" customHeight="1" x14ac:dyDescent="0.2">
      <c r="A12336" s="287"/>
      <c r="D12336" s="97"/>
      <c r="E12336" s="98"/>
      <c r="F12336" s="273" t="s">
        <v>32</v>
      </c>
      <c r="G12336" s="288">
        <f>SUBTOTAL(9,G12328:G12335)</f>
        <v>0</v>
      </c>
    </row>
    <row r="12337" spans="1:7" ht="24" customHeight="1" x14ac:dyDescent="0.2">
      <c r="A12337" s="287"/>
      <c r="C12337" s="107" t="s">
        <v>606</v>
      </c>
      <c r="D12337" s="97"/>
      <c r="E12337" s="98"/>
      <c r="G12337" s="289"/>
    </row>
    <row r="12338" spans="1:7" s="229" customFormat="1" ht="24" customHeight="1" x14ac:dyDescent="0.2">
      <c r="A12338" s="224" t="str">
        <f t="shared" ref="A12338:A12346" si="3701">IFERROR(VLOOKUP(C12338,Tabla_Insumos,4,FALSE),"")</f>
        <v/>
      </c>
      <c r="B12338" s="222" t="str">
        <f t="shared" ref="B12338:B12346" si="3702">IFERROR(VLOOKUP(C12338,Tabla_Insumos,5,FALSE),"")</f>
        <v/>
      </c>
      <c r="C12338" s="223"/>
      <c r="D12338" s="224" t="str">
        <f t="shared" ref="D12338:D12346" si="3703">IFERROR(VLOOKUP(C12338,Tabla_Insumos,2,FALSE),"")</f>
        <v/>
      </c>
      <c r="E12338" s="225"/>
      <c r="F12338" s="226">
        <f t="shared" ref="F12338:F12346" si="3704">IFERROR(VLOOKUP(C12338,Tabla_Insumos,3,FALSE),0)</f>
        <v>0</v>
      </c>
      <c r="G12338" s="286">
        <f t="shared" ref="G12338:G12346" si="3705">ROUND(E12338*F12338,2)</f>
        <v>0</v>
      </c>
    </row>
    <row r="12339" spans="1:7" s="229" customFormat="1" ht="24" customHeight="1" x14ac:dyDescent="0.2">
      <c r="A12339" s="224" t="str">
        <f t="shared" si="3701"/>
        <v/>
      </c>
      <c r="B12339" s="222" t="str">
        <f t="shared" si="3702"/>
        <v/>
      </c>
      <c r="C12339" s="223"/>
      <c r="D12339" s="224" t="str">
        <f t="shared" si="3703"/>
        <v/>
      </c>
      <c r="E12339" s="225"/>
      <c r="F12339" s="226">
        <f t="shared" si="3704"/>
        <v>0</v>
      </c>
      <c r="G12339" s="286">
        <f t="shared" si="3705"/>
        <v>0</v>
      </c>
    </row>
    <row r="12340" spans="1:7" s="229" customFormat="1" ht="24" customHeight="1" x14ac:dyDescent="0.2">
      <c r="A12340" s="224" t="str">
        <f t="shared" si="3701"/>
        <v/>
      </c>
      <c r="B12340" s="222" t="str">
        <f t="shared" si="3702"/>
        <v/>
      </c>
      <c r="C12340" s="223"/>
      <c r="D12340" s="224" t="str">
        <f t="shared" si="3703"/>
        <v/>
      </c>
      <c r="E12340" s="225"/>
      <c r="F12340" s="226">
        <f t="shared" si="3704"/>
        <v>0</v>
      </c>
      <c r="G12340" s="286">
        <f t="shared" si="3705"/>
        <v>0</v>
      </c>
    </row>
    <row r="12341" spans="1:7" s="229" customFormat="1" ht="24" customHeight="1" x14ac:dyDescent="0.2">
      <c r="A12341" s="224" t="str">
        <f t="shared" si="3701"/>
        <v/>
      </c>
      <c r="B12341" s="222" t="str">
        <f t="shared" si="3702"/>
        <v/>
      </c>
      <c r="C12341" s="223"/>
      <c r="D12341" s="224" t="str">
        <f t="shared" si="3703"/>
        <v/>
      </c>
      <c r="E12341" s="225"/>
      <c r="F12341" s="226">
        <f t="shared" si="3704"/>
        <v>0</v>
      </c>
      <c r="G12341" s="286">
        <f t="shared" si="3705"/>
        <v>0</v>
      </c>
    </row>
    <row r="12342" spans="1:7" s="229" customFormat="1" ht="24" customHeight="1" x14ac:dyDescent="0.2">
      <c r="A12342" s="224" t="str">
        <f t="shared" si="3701"/>
        <v/>
      </c>
      <c r="B12342" s="222" t="str">
        <f t="shared" si="3702"/>
        <v/>
      </c>
      <c r="C12342" s="223"/>
      <c r="D12342" s="224" t="str">
        <f t="shared" si="3703"/>
        <v/>
      </c>
      <c r="E12342" s="225"/>
      <c r="F12342" s="226">
        <f t="shared" si="3704"/>
        <v>0</v>
      </c>
      <c r="G12342" s="286">
        <f t="shared" si="3705"/>
        <v>0</v>
      </c>
    </row>
    <row r="12343" spans="1:7" s="229" customFormat="1" ht="24" customHeight="1" x14ac:dyDescent="0.2">
      <c r="A12343" s="224" t="str">
        <f t="shared" si="3701"/>
        <v/>
      </c>
      <c r="B12343" s="222" t="str">
        <f t="shared" si="3702"/>
        <v/>
      </c>
      <c r="C12343" s="223"/>
      <c r="D12343" s="224" t="str">
        <f t="shared" si="3703"/>
        <v/>
      </c>
      <c r="E12343" s="225"/>
      <c r="F12343" s="226">
        <f t="shared" si="3704"/>
        <v>0</v>
      </c>
      <c r="G12343" s="286">
        <f t="shared" si="3705"/>
        <v>0</v>
      </c>
    </row>
    <row r="12344" spans="1:7" s="229" customFormat="1" ht="24" customHeight="1" x14ac:dyDescent="0.2">
      <c r="A12344" s="224" t="str">
        <f t="shared" si="3701"/>
        <v/>
      </c>
      <c r="B12344" s="222" t="str">
        <f t="shared" si="3702"/>
        <v/>
      </c>
      <c r="C12344" s="223"/>
      <c r="D12344" s="224" t="str">
        <f t="shared" si="3703"/>
        <v/>
      </c>
      <c r="E12344" s="225"/>
      <c r="F12344" s="226">
        <f t="shared" si="3704"/>
        <v>0</v>
      </c>
      <c r="G12344" s="286">
        <f t="shared" si="3705"/>
        <v>0</v>
      </c>
    </row>
    <row r="12345" spans="1:7" s="229" customFormat="1" ht="24" customHeight="1" x14ac:dyDescent="0.2">
      <c r="A12345" s="224" t="str">
        <f t="shared" si="3701"/>
        <v/>
      </c>
      <c r="B12345" s="222" t="str">
        <f t="shared" si="3702"/>
        <v/>
      </c>
      <c r="C12345" s="223"/>
      <c r="D12345" s="224" t="str">
        <f t="shared" si="3703"/>
        <v/>
      </c>
      <c r="E12345" s="225"/>
      <c r="F12345" s="226">
        <f t="shared" si="3704"/>
        <v>0</v>
      </c>
      <c r="G12345" s="286">
        <f t="shared" si="3705"/>
        <v>0</v>
      </c>
    </row>
    <row r="12346" spans="1:7" s="229" customFormat="1" ht="24" customHeight="1" x14ac:dyDescent="0.2">
      <c r="A12346" s="224" t="str">
        <f t="shared" si="3701"/>
        <v/>
      </c>
      <c r="B12346" s="222" t="str">
        <f t="shared" si="3702"/>
        <v/>
      </c>
      <c r="C12346" s="223"/>
      <c r="D12346" s="224" t="str">
        <f t="shared" si="3703"/>
        <v/>
      </c>
      <c r="E12346" s="225"/>
      <c r="F12346" s="226">
        <f t="shared" si="3704"/>
        <v>0</v>
      </c>
      <c r="G12346" s="286">
        <f t="shared" si="3705"/>
        <v>0</v>
      </c>
    </row>
    <row r="12347" spans="1:7" ht="24" customHeight="1" x14ac:dyDescent="0.2">
      <c r="A12347" s="290"/>
      <c r="B12347" s="97"/>
      <c r="D12347" s="97"/>
      <c r="E12347" s="98"/>
      <c r="F12347" s="273" t="s">
        <v>33</v>
      </c>
      <c r="G12347" s="288">
        <f>SUBTOTAL(9,G12338:G12346)</f>
        <v>0</v>
      </c>
    </row>
    <row r="12348" spans="1:7" ht="24" customHeight="1" x14ac:dyDescent="0.2">
      <c r="A12348" s="291"/>
      <c r="B12348" s="97"/>
      <c r="D12348" s="97"/>
      <c r="E12348" s="98"/>
      <c r="G12348" s="289"/>
    </row>
    <row r="12349" spans="1:7" ht="24" customHeight="1" x14ac:dyDescent="0.2">
      <c r="A12349" s="292" t="str">
        <f>B12307</f>
        <v/>
      </c>
      <c r="B12349" s="293" t="str">
        <f>C12307</f>
        <v/>
      </c>
      <c r="C12349" s="104"/>
      <c r="D12349" s="104" t="s">
        <v>34</v>
      </c>
      <c r="E12349" s="105"/>
      <c r="F12349" s="295" t="s">
        <v>35</v>
      </c>
      <c r="G12349" s="294">
        <f>SUBTOTAL(9,G12312:G12348)</f>
        <v>0</v>
      </c>
    </row>
    <row r="12351" spans="1:7" ht="24" customHeight="1" x14ac:dyDescent="0.2">
      <c r="A12351" s="274" t="s">
        <v>37</v>
      </c>
      <c r="B12351" s="275"/>
      <c r="C12351" s="275"/>
      <c r="D12351" s="275"/>
      <c r="E12351" s="275"/>
      <c r="F12351" s="275"/>
      <c r="G12351" s="276"/>
    </row>
    <row r="12352" spans="1:7" ht="24" customHeight="1" x14ac:dyDescent="0.2">
      <c r="A12352" s="277" t="s">
        <v>602</v>
      </c>
      <c r="B12352" s="93" t="str">
        <f>Comitente</f>
        <v>DIRECCION PROVINCIAL DE ESPACIOS VERDES</v>
      </c>
      <c r="C12352" s="89"/>
      <c r="D12352" s="94"/>
      <c r="E12352" s="94"/>
      <c r="F12352" s="95"/>
      <c r="G12352" s="278"/>
    </row>
    <row r="12353" spans="1:123" ht="24" customHeight="1" x14ac:dyDescent="0.2">
      <c r="A12353" s="277" t="s">
        <v>603</v>
      </c>
      <c r="B12353" s="93">
        <f>Contratista</f>
        <v>0</v>
      </c>
      <c r="C12353" s="90"/>
      <c r="D12353" s="90"/>
      <c r="E12353" s="90"/>
      <c r="F12353" s="96"/>
      <c r="G12353" s="279"/>
    </row>
    <row r="12354" spans="1:123" ht="24" customHeight="1" x14ac:dyDescent="0.2">
      <c r="A12354" s="277" t="s">
        <v>24</v>
      </c>
      <c r="B12354" s="93" t="str">
        <f>Obra</f>
        <v>MANTENIMIENTO DEL ÁREA VERDE Y SISITEMA DE RIEGO DEL 
PARQUE BELGRANO E INFINITO POR DESCUBRIR - RENGLON 3</v>
      </c>
      <c r="C12354" s="90"/>
      <c r="D12354" s="90"/>
      <c r="E12354" s="90"/>
      <c r="F12354" s="96" t="s">
        <v>38</v>
      </c>
      <c r="G12354" s="280">
        <f>Fecha_Base</f>
        <v>44908</v>
      </c>
    </row>
    <row r="12355" spans="1:123" ht="24" customHeight="1" x14ac:dyDescent="0.2">
      <c r="A12355" s="281" t="s">
        <v>601</v>
      </c>
      <c r="B12355" s="91" t="str">
        <f>Ubicación</f>
        <v>CAPITAL</v>
      </c>
      <c r="C12355" s="91"/>
      <c r="D12355" s="97"/>
      <c r="E12355" s="98"/>
      <c r="G12355" s="282"/>
    </row>
    <row r="12356" spans="1:123" ht="24" customHeight="1" x14ac:dyDescent="0.2">
      <c r="A12356" s="281" t="s">
        <v>39</v>
      </c>
      <c r="B12356" s="100" t="str">
        <f>IFERROR(VALUE(LEFT(B12357,FIND(".",B12357)-1)),"")</f>
        <v/>
      </c>
      <c r="C12356" s="92" t="str">
        <f>IFERROR(VLOOKUP(B12356,Tabla_CyP,2,FALSE),"")</f>
        <v/>
      </c>
      <c r="E12356" s="98"/>
      <c r="G12356" s="282"/>
    </row>
    <row r="12357" spans="1:123" ht="24" customHeight="1" x14ac:dyDescent="0.2">
      <c r="A12357" s="281" t="s">
        <v>25</v>
      </c>
      <c r="B12357" s="101" t="str">
        <f>IFERROR(VLOOKUP(COUNTIF($A$1:A12357,"ANALISIS DE PRECIOS"),Tabla_NumeroItem,2,FALSE),"")</f>
        <v/>
      </c>
      <c r="C12357" s="92" t="str">
        <f>IFERROR(VLOOKUP(B12357,Tabla_CyP,2,FALSE),"")</f>
        <v/>
      </c>
      <c r="D12357" s="97"/>
      <c r="E12357" s="98"/>
      <c r="F12357" s="96" t="s">
        <v>26</v>
      </c>
      <c r="G12357" s="283" t="str">
        <f>IFERROR(VLOOKUP(B12357,Tabla_CyP,4,FALSE),"")</f>
        <v/>
      </c>
    </row>
    <row r="12358" spans="1:123" ht="24" customHeight="1" x14ac:dyDescent="0.2">
      <c r="A12358" s="281"/>
      <c r="B12358" s="91"/>
      <c r="D12358" s="97"/>
      <c r="E12358" s="98"/>
      <c r="G12358" s="282"/>
    </row>
    <row r="12359" spans="1:123" ht="24" customHeight="1" x14ac:dyDescent="0.2">
      <c r="A12359" s="331" t="s">
        <v>507</v>
      </c>
      <c r="B12359" s="332"/>
      <c r="C12359" s="333" t="s">
        <v>0</v>
      </c>
      <c r="D12359" s="333" t="s">
        <v>27</v>
      </c>
      <c r="E12359" s="335" t="s">
        <v>28</v>
      </c>
      <c r="F12359" s="337" t="s">
        <v>29</v>
      </c>
      <c r="G12359" s="337" t="s">
        <v>30</v>
      </c>
    </row>
    <row r="12360" spans="1:123" s="97" customFormat="1" ht="24" customHeight="1" x14ac:dyDescent="0.2">
      <c r="A12360" s="102" t="s">
        <v>508</v>
      </c>
      <c r="B12360" s="102" t="s">
        <v>509</v>
      </c>
      <c r="C12360" s="334"/>
      <c r="D12360" s="334"/>
      <c r="E12360" s="336"/>
      <c r="F12360" s="338"/>
      <c r="G12360" s="338"/>
      <c r="H12360" s="230"/>
      <c r="I12360" s="230"/>
      <c r="J12360" s="230"/>
      <c r="K12360" s="230"/>
      <c r="L12360" s="230"/>
      <c r="M12360" s="230"/>
      <c r="N12360" s="230"/>
      <c r="O12360" s="230"/>
      <c r="P12360" s="230"/>
      <c r="Q12360" s="230"/>
      <c r="R12360" s="230"/>
      <c r="S12360" s="230"/>
      <c r="T12360" s="230"/>
      <c r="U12360" s="230"/>
      <c r="V12360" s="230"/>
      <c r="W12360" s="230"/>
      <c r="X12360" s="230"/>
      <c r="Y12360" s="230"/>
      <c r="Z12360" s="230"/>
      <c r="AA12360" s="230"/>
      <c r="AB12360" s="230"/>
      <c r="AC12360" s="230"/>
      <c r="AD12360" s="230"/>
      <c r="AE12360" s="230"/>
      <c r="AF12360" s="230"/>
      <c r="AG12360" s="230"/>
      <c r="AH12360" s="230"/>
      <c r="AI12360" s="230"/>
      <c r="AJ12360" s="230"/>
      <c r="AK12360" s="230"/>
      <c r="AL12360" s="230"/>
      <c r="AM12360" s="230"/>
      <c r="AN12360" s="230"/>
      <c r="AO12360" s="230"/>
      <c r="AP12360" s="230"/>
      <c r="AQ12360" s="230"/>
      <c r="AR12360" s="230"/>
      <c r="AS12360" s="230"/>
      <c r="AT12360" s="230"/>
      <c r="AU12360" s="230"/>
      <c r="AV12360" s="230"/>
      <c r="AW12360" s="230"/>
      <c r="AX12360" s="230"/>
      <c r="AY12360" s="230"/>
      <c r="AZ12360" s="230"/>
      <c r="BA12360" s="230"/>
      <c r="BB12360" s="230"/>
      <c r="BC12360" s="230"/>
      <c r="BD12360" s="230"/>
      <c r="BE12360" s="230"/>
      <c r="BF12360" s="230"/>
      <c r="BG12360" s="230"/>
      <c r="BH12360" s="230"/>
      <c r="BI12360" s="230"/>
      <c r="BJ12360" s="230"/>
      <c r="BK12360" s="230"/>
      <c r="BL12360" s="230"/>
      <c r="BM12360" s="230"/>
      <c r="BN12360" s="230"/>
      <c r="BO12360" s="230"/>
      <c r="BP12360" s="230"/>
      <c r="BQ12360" s="230"/>
      <c r="BR12360" s="230"/>
      <c r="BS12360" s="230"/>
      <c r="BT12360" s="230"/>
      <c r="BU12360" s="230"/>
      <c r="BV12360" s="230"/>
      <c r="BW12360" s="230"/>
      <c r="BX12360" s="230"/>
      <c r="BY12360" s="230"/>
      <c r="BZ12360" s="230"/>
      <c r="CA12360" s="230"/>
      <c r="CB12360" s="230"/>
      <c r="CC12360" s="230"/>
      <c r="CD12360" s="230"/>
      <c r="CE12360" s="230"/>
      <c r="CF12360" s="230"/>
      <c r="CG12360" s="230"/>
      <c r="CH12360" s="230"/>
      <c r="CI12360" s="230"/>
      <c r="CJ12360" s="230"/>
      <c r="CK12360" s="230"/>
      <c r="CL12360" s="230"/>
      <c r="CM12360" s="230"/>
      <c r="CN12360" s="230"/>
      <c r="CO12360" s="230"/>
      <c r="CP12360" s="230"/>
      <c r="CQ12360" s="230"/>
      <c r="CR12360" s="230"/>
      <c r="CS12360" s="230"/>
      <c r="CT12360" s="230"/>
      <c r="CU12360" s="230"/>
      <c r="CV12360" s="230"/>
      <c r="CW12360" s="230"/>
      <c r="CX12360" s="230"/>
      <c r="CY12360" s="230"/>
      <c r="CZ12360" s="230"/>
      <c r="DA12360" s="230"/>
      <c r="DB12360" s="230"/>
      <c r="DC12360" s="230"/>
      <c r="DD12360" s="230"/>
      <c r="DE12360" s="230"/>
      <c r="DF12360" s="230"/>
      <c r="DG12360" s="230"/>
      <c r="DH12360" s="230"/>
      <c r="DI12360" s="230"/>
      <c r="DJ12360" s="230"/>
      <c r="DK12360" s="230"/>
      <c r="DL12360" s="230"/>
      <c r="DM12360" s="230"/>
      <c r="DN12360" s="230"/>
      <c r="DO12360" s="230"/>
      <c r="DP12360" s="230"/>
      <c r="DQ12360" s="230"/>
      <c r="DR12360" s="230"/>
      <c r="DS12360" s="230"/>
    </row>
    <row r="12361" spans="1:123" ht="24" customHeight="1" x14ac:dyDescent="0.2">
      <c r="A12361" s="284"/>
      <c r="B12361" s="103"/>
      <c r="C12361" s="143" t="s">
        <v>604</v>
      </c>
      <c r="D12361" s="104"/>
      <c r="E12361" s="105"/>
      <c r="F12361" s="106"/>
      <c r="G12361" s="285"/>
    </row>
    <row r="12362" spans="1:123" s="229" customFormat="1" ht="24" customHeight="1" x14ac:dyDescent="0.2">
      <c r="A12362" s="224" t="str">
        <f t="shared" ref="A12362:A12375" si="3706">IFERROR(VLOOKUP(C12362,Tabla_Insumos,4,FALSE),"")</f>
        <v/>
      </c>
      <c r="B12362" s="222" t="str">
        <f>IFERROR(VLOOKUP(C12362,Tabla_Insumos,5,FALSE),"")</f>
        <v/>
      </c>
      <c r="C12362" s="223"/>
      <c r="D12362" s="224" t="str">
        <f t="shared" ref="D12362:D12375" si="3707">IFERROR(VLOOKUP(C12362,Tabla_Insumos,2,FALSE),"")</f>
        <v/>
      </c>
      <c r="E12362" s="225"/>
      <c r="F12362" s="226">
        <f t="shared" ref="F12362:F12375" si="3708">IFERROR(VLOOKUP(C12362,Tabla_Insumos,3,FALSE),0)</f>
        <v>0</v>
      </c>
      <c r="G12362" s="286">
        <f>ROUND(E12362*F12362,2)</f>
        <v>0</v>
      </c>
    </row>
    <row r="12363" spans="1:123" s="229" customFormat="1" ht="24" customHeight="1" x14ac:dyDescent="0.2">
      <c r="A12363" s="224" t="str">
        <f t="shared" si="3706"/>
        <v/>
      </c>
      <c r="B12363" s="222" t="str">
        <f t="shared" ref="B12363:B12375" si="3709">IFERROR(VLOOKUP(C12363,Tabla_Insumos,5,FALSE),"")</f>
        <v/>
      </c>
      <c r="C12363" s="223"/>
      <c r="D12363" s="224" t="str">
        <f t="shared" si="3707"/>
        <v/>
      </c>
      <c r="E12363" s="225"/>
      <c r="F12363" s="226">
        <f t="shared" si="3708"/>
        <v>0</v>
      </c>
      <c r="G12363" s="286">
        <f t="shared" ref="G12363:G12375" si="3710">ROUND(E12363*F12363,2)</f>
        <v>0</v>
      </c>
    </row>
    <row r="12364" spans="1:123" s="229" customFormat="1" ht="24" customHeight="1" x14ac:dyDescent="0.2">
      <c r="A12364" s="224" t="str">
        <f t="shared" si="3706"/>
        <v/>
      </c>
      <c r="B12364" s="222" t="str">
        <f t="shared" si="3709"/>
        <v/>
      </c>
      <c r="C12364" s="223"/>
      <c r="D12364" s="224" t="str">
        <f t="shared" si="3707"/>
        <v/>
      </c>
      <c r="E12364" s="225"/>
      <c r="F12364" s="226">
        <f t="shared" si="3708"/>
        <v>0</v>
      </c>
      <c r="G12364" s="286">
        <f t="shared" si="3710"/>
        <v>0</v>
      </c>
    </row>
    <row r="12365" spans="1:123" s="229" customFormat="1" ht="24" customHeight="1" x14ac:dyDescent="0.2">
      <c r="A12365" s="224" t="str">
        <f t="shared" si="3706"/>
        <v/>
      </c>
      <c r="B12365" s="222" t="str">
        <f t="shared" si="3709"/>
        <v/>
      </c>
      <c r="C12365" s="223"/>
      <c r="D12365" s="224" t="str">
        <f t="shared" si="3707"/>
        <v/>
      </c>
      <c r="E12365" s="225"/>
      <c r="F12365" s="226">
        <f t="shared" si="3708"/>
        <v>0</v>
      </c>
      <c r="G12365" s="286">
        <f t="shared" si="3710"/>
        <v>0</v>
      </c>
    </row>
    <row r="12366" spans="1:123" s="229" customFormat="1" ht="24" customHeight="1" x14ac:dyDescent="0.2">
      <c r="A12366" s="224" t="str">
        <f t="shared" si="3706"/>
        <v/>
      </c>
      <c r="B12366" s="222" t="str">
        <f t="shared" si="3709"/>
        <v/>
      </c>
      <c r="C12366" s="223"/>
      <c r="D12366" s="224" t="str">
        <f t="shared" si="3707"/>
        <v/>
      </c>
      <c r="E12366" s="225"/>
      <c r="F12366" s="226">
        <f t="shared" si="3708"/>
        <v>0</v>
      </c>
      <c r="G12366" s="286">
        <f t="shared" si="3710"/>
        <v>0</v>
      </c>
    </row>
    <row r="12367" spans="1:123" s="229" customFormat="1" ht="24" customHeight="1" x14ac:dyDescent="0.2">
      <c r="A12367" s="224" t="str">
        <f t="shared" si="3706"/>
        <v/>
      </c>
      <c r="B12367" s="222" t="str">
        <f t="shared" si="3709"/>
        <v/>
      </c>
      <c r="C12367" s="223"/>
      <c r="D12367" s="224" t="str">
        <f t="shared" si="3707"/>
        <v/>
      </c>
      <c r="E12367" s="225"/>
      <c r="F12367" s="226">
        <f t="shared" si="3708"/>
        <v>0</v>
      </c>
      <c r="G12367" s="286">
        <f t="shared" si="3710"/>
        <v>0</v>
      </c>
    </row>
    <row r="12368" spans="1:123" s="229" customFormat="1" ht="24" customHeight="1" x14ac:dyDescent="0.2">
      <c r="A12368" s="224" t="str">
        <f t="shared" si="3706"/>
        <v/>
      </c>
      <c r="B12368" s="222" t="str">
        <f t="shared" si="3709"/>
        <v/>
      </c>
      <c r="C12368" s="223"/>
      <c r="D12368" s="224" t="str">
        <f t="shared" si="3707"/>
        <v/>
      </c>
      <c r="E12368" s="225"/>
      <c r="F12368" s="226">
        <f t="shared" si="3708"/>
        <v>0</v>
      </c>
      <c r="G12368" s="286">
        <f t="shared" si="3710"/>
        <v>0</v>
      </c>
    </row>
    <row r="12369" spans="1:7" s="229" customFormat="1" ht="24" customHeight="1" x14ac:dyDescent="0.2">
      <c r="A12369" s="224" t="str">
        <f t="shared" si="3706"/>
        <v/>
      </c>
      <c r="B12369" s="222" t="str">
        <f t="shared" si="3709"/>
        <v/>
      </c>
      <c r="C12369" s="223"/>
      <c r="D12369" s="224" t="str">
        <f t="shared" si="3707"/>
        <v/>
      </c>
      <c r="E12369" s="225"/>
      <c r="F12369" s="226">
        <f t="shared" si="3708"/>
        <v>0</v>
      </c>
      <c r="G12369" s="286">
        <f t="shared" si="3710"/>
        <v>0</v>
      </c>
    </row>
    <row r="12370" spans="1:7" s="229" customFormat="1" ht="24" customHeight="1" x14ac:dyDescent="0.2">
      <c r="A12370" s="224" t="str">
        <f t="shared" si="3706"/>
        <v/>
      </c>
      <c r="B12370" s="222" t="str">
        <f t="shared" si="3709"/>
        <v/>
      </c>
      <c r="C12370" s="223"/>
      <c r="D12370" s="224" t="str">
        <f t="shared" si="3707"/>
        <v/>
      </c>
      <c r="E12370" s="225"/>
      <c r="F12370" s="226">
        <f t="shared" si="3708"/>
        <v>0</v>
      </c>
      <c r="G12370" s="286">
        <f t="shared" si="3710"/>
        <v>0</v>
      </c>
    </row>
    <row r="12371" spans="1:7" s="229" customFormat="1" ht="24" customHeight="1" x14ac:dyDescent="0.2">
      <c r="A12371" s="224" t="str">
        <f t="shared" si="3706"/>
        <v/>
      </c>
      <c r="B12371" s="222" t="str">
        <f t="shared" si="3709"/>
        <v/>
      </c>
      <c r="C12371" s="223"/>
      <c r="D12371" s="224" t="str">
        <f t="shared" si="3707"/>
        <v/>
      </c>
      <c r="E12371" s="225"/>
      <c r="F12371" s="226">
        <f t="shared" si="3708"/>
        <v>0</v>
      </c>
      <c r="G12371" s="286">
        <f t="shared" si="3710"/>
        <v>0</v>
      </c>
    </row>
    <row r="12372" spans="1:7" s="229" customFormat="1" ht="24" customHeight="1" x14ac:dyDescent="0.2">
      <c r="A12372" s="224" t="str">
        <f t="shared" si="3706"/>
        <v/>
      </c>
      <c r="B12372" s="222" t="str">
        <f t="shared" si="3709"/>
        <v/>
      </c>
      <c r="C12372" s="223"/>
      <c r="D12372" s="224" t="str">
        <f t="shared" si="3707"/>
        <v/>
      </c>
      <c r="E12372" s="225"/>
      <c r="F12372" s="226">
        <f t="shared" si="3708"/>
        <v>0</v>
      </c>
      <c r="G12372" s="286">
        <f t="shared" si="3710"/>
        <v>0</v>
      </c>
    </row>
    <row r="12373" spans="1:7" s="229" customFormat="1" ht="24" customHeight="1" x14ac:dyDescent="0.2">
      <c r="A12373" s="224" t="str">
        <f t="shared" si="3706"/>
        <v/>
      </c>
      <c r="B12373" s="222" t="str">
        <f t="shared" si="3709"/>
        <v/>
      </c>
      <c r="C12373" s="223"/>
      <c r="D12373" s="224" t="str">
        <f t="shared" si="3707"/>
        <v/>
      </c>
      <c r="E12373" s="225"/>
      <c r="F12373" s="226">
        <f t="shared" si="3708"/>
        <v>0</v>
      </c>
      <c r="G12373" s="286">
        <f t="shared" si="3710"/>
        <v>0</v>
      </c>
    </row>
    <row r="12374" spans="1:7" s="229" customFormat="1" ht="24" customHeight="1" x14ac:dyDescent="0.2">
      <c r="A12374" s="224" t="str">
        <f t="shared" si="3706"/>
        <v/>
      </c>
      <c r="B12374" s="222" t="str">
        <f t="shared" si="3709"/>
        <v/>
      </c>
      <c r="C12374" s="223"/>
      <c r="D12374" s="224" t="str">
        <f t="shared" si="3707"/>
        <v/>
      </c>
      <c r="E12374" s="225"/>
      <c r="F12374" s="226">
        <f t="shared" si="3708"/>
        <v>0</v>
      </c>
      <c r="G12374" s="286">
        <f t="shared" si="3710"/>
        <v>0</v>
      </c>
    </row>
    <row r="12375" spans="1:7" s="229" customFormat="1" ht="24" customHeight="1" x14ac:dyDescent="0.2">
      <c r="A12375" s="224" t="str">
        <f t="shared" si="3706"/>
        <v/>
      </c>
      <c r="B12375" s="222" t="str">
        <f t="shared" si="3709"/>
        <v/>
      </c>
      <c r="C12375" s="223"/>
      <c r="D12375" s="224" t="str">
        <f t="shared" si="3707"/>
        <v/>
      </c>
      <c r="E12375" s="225"/>
      <c r="F12375" s="227">
        <f t="shared" si="3708"/>
        <v>0</v>
      </c>
      <c r="G12375" s="286">
        <f t="shared" si="3710"/>
        <v>0</v>
      </c>
    </row>
    <row r="12376" spans="1:7" ht="24" customHeight="1" x14ac:dyDescent="0.2">
      <c r="A12376" s="287"/>
      <c r="D12376" s="97"/>
      <c r="E12376" s="98"/>
      <c r="F12376" s="273" t="s">
        <v>31</v>
      </c>
      <c r="G12376" s="288">
        <f>SUBTOTAL(9,G12362:G12375)</f>
        <v>0</v>
      </c>
    </row>
    <row r="12377" spans="1:7" ht="24" customHeight="1" x14ac:dyDescent="0.2">
      <c r="A12377" s="287"/>
      <c r="C12377" s="107" t="s">
        <v>605</v>
      </c>
      <c r="D12377" s="97"/>
      <c r="E12377" s="98"/>
      <c r="G12377" s="289"/>
    </row>
    <row r="12378" spans="1:7" s="229" customFormat="1" ht="24" customHeight="1" x14ac:dyDescent="0.2">
      <c r="A12378" s="224" t="str">
        <f t="shared" ref="A12378:A12385" si="3711">IFERROR(VLOOKUP(C12378,Tabla_Insumos,4,FALSE),"")</f>
        <v/>
      </c>
      <c r="B12378" s="222">
        <f t="shared" ref="B12378:B12385" si="3712">IFERROR(VLOOKUP(A12378,Tabla_Indices,5,FALSE),"")</f>
        <v>0</v>
      </c>
      <c r="C12378" s="223"/>
      <c r="D12378" s="224" t="str">
        <f t="shared" ref="D12378:D12385" si="3713">IFERROR(VLOOKUP(C12378,Tabla_Insumos,2,FALSE),"")</f>
        <v/>
      </c>
      <c r="E12378" s="225"/>
      <c r="F12378" s="228">
        <f t="shared" ref="F12378:F12385" si="3714">IFERROR(VLOOKUP(C12378,Tabla_Insumos,3,FALSE),0)</f>
        <v>0</v>
      </c>
      <c r="G12378" s="286">
        <f>ROUND(E12378*F12378,2)</f>
        <v>0</v>
      </c>
    </row>
    <row r="12379" spans="1:7" s="229" customFormat="1" ht="24" customHeight="1" x14ac:dyDescent="0.2">
      <c r="A12379" s="224" t="str">
        <f t="shared" si="3711"/>
        <v/>
      </c>
      <c r="B12379" s="222">
        <f t="shared" si="3712"/>
        <v>0</v>
      </c>
      <c r="C12379" s="223"/>
      <c r="D12379" s="224" t="str">
        <f t="shared" si="3713"/>
        <v/>
      </c>
      <c r="E12379" s="225"/>
      <c r="F12379" s="228">
        <f t="shared" si="3714"/>
        <v>0</v>
      </c>
      <c r="G12379" s="286">
        <f>ROUND(E12379*F12379,2)</f>
        <v>0</v>
      </c>
    </row>
    <row r="12380" spans="1:7" s="229" customFormat="1" ht="24" customHeight="1" x14ac:dyDescent="0.2">
      <c r="A12380" s="224" t="str">
        <f t="shared" si="3711"/>
        <v/>
      </c>
      <c r="B12380" s="222">
        <f t="shared" si="3712"/>
        <v>0</v>
      </c>
      <c r="C12380" s="223"/>
      <c r="D12380" s="224" t="str">
        <f t="shared" si="3713"/>
        <v/>
      </c>
      <c r="E12380" s="225"/>
      <c r="F12380" s="228">
        <f t="shared" si="3714"/>
        <v>0</v>
      </c>
      <c r="G12380" s="286">
        <f t="shared" ref="G12380:G12385" si="3715">ROUND(E12380*F12380,2)</f>
        <v>0</v>
      </c>
    </row>
    <row r="12381" spans="1:7" s="229" customFormat="1" ht="24" customHeight="1" x14ac:dyDescent="0.2">
      <c r="A12381" s="224" t="str">
        <f t="shared" si="3711"/>
        <v/>
      </c>
      <c r="B12381" s="222">
        <f t="shared" si="3712"/>
        <v>0</v>
      </c>
      <c r="C12381" s="223"/>
      <c r="D12381" s="224" t="str">
        <f t="shared" si="3713"/>
        <v/>
      </c>
      <c r="E12381" s="225"/>
      <c r="F12381" s="228">
        <f t="shared" si="3714"/>
        <v>0</v>
      </c>
      <c r="G12381" s="286">
        <f t="shared" si="3715"/>
        <v>0</v>
      </c>
    </row>
    <row r="12382" spans="1:7" s="229" customFormat="1" ht="24" customHeight="1" x14ac:dyDescent="0.2">
      <c r="A12382" s="224" t="str">
        <f t="shared" si="3711"/>
        <v/>
      </c>
      <c r="B12382" s="222">
        <f t="shared" si="3712"/>
        <v>0</v>
      </c>
      <c r="C12382" s="223"/>
      <c r="D12382" s="224" t="str">
        <f t="shared" si="3713"/>
        <v/>
      </c>
      <c r="E12382" s="225"/>
      <c r="F12382" s="226">
        <f t="shared" si="3714"/>
        <v>0</v>
      </c>
      <c r="G12382" s="286">
        <f t="shared" si="3715"/>
        <v>0</v>
      </c>
    </row>
    <row r="12383" spans="1:7" s="229" customFormat="1" ht="24" customHeight="1" x14ac:dyDescent="0.2">
      <c r="A12383" s="224" t="str">
        <f t="shared" si="3711"/>
        <v/>
      </c>
      <c r="B12383" s="222">
        <f t="shared" si="3712"/>
        <v>0</v>
      </c>
      <c r="C12383" s="223"/>
      <c r="D12383" s="224" t="str">
        <f t="shared" si="3713"/>
        <v/>
      </c>
      <c r="E12383" s="225"/>
      <c r="F12383" s="226">
        <f t="shared" si="3714"/>
        <v>0</v>
      </c>
      <c r="G12383" s="286">
        <f t="shared" si="3715"/>
        <v>0</v>
      </c>
    </row>
    <row r="12384" spans="1:7" s="229" customFormat="1" ht="24" customHeight="1" x14ac:dyDescent="0.2">
      <c r="A12384" s="224" t="str">
        <f t="shared" si="3711"/>
        <v/>
      </c>
      <c r="B12384" s="222">
        <f t="shared" si="3712"/>
        <v>0</v>
      </c>
      <c r="C12384" s="223"/>
      <c r="D12384" s="224" t="str">
        <f t="shared" si="3713"/>
        <v/>
      </c>
      <c r="E12384" s="225"/>
      <c r="F12384" s="226">
        <f t="shared" si="3714"/>
        <v>0</v>
      </c>
      <c r="G12384" s="286">
        <f t="shared" si="3715"/>
        <v>0</v>
      </c>
    </row>
    <row r="12385" spans="1:7" s="229" customFormat="1" ht="24" customHeight="1" x14ac:dyDescent="0.2">
      <c r="A12385" s="224" t="str">
        <f t="shared" si="3711"/>
        <v/>
      </c>
      <c r="B12385" s="222">
        <f t="shared" si="3712"/>
        <v>0</v>
      </c>
      <c r="C12385" s="223"/>
      <c r="D12385" s="224" t="str">
        <f t="shared" si="3713"/>
        <v/>
      </c>
      <c r="E12385" s="225"/>
      <c r="F12385" s="226">
        <f t="shared" si="3714"/>
        <v>0</v>
      </c>
      <c r="G12385" s="286">
        <f t="shared" si="3715"/>
        <v>0</v>
      </c>
    </row>
    <row r="12386" spans="1:7" ht="24" customHeight="1" x14ac:dyDescent="0.2">
      <c r="A12386" s="287"/>
      <c r="D12386" s="97"/>
      <c r="E12386" s="98"/>
      <c r="F12386" s="273" t="s">
        <v>32</v>
      </c>
      <c r="G12386" s="288">
        <f>SUBTOTAL(9,G12378:G12385)</f>
        <v>0</v>
      </c>
    </row>
    <row r="12387" spans="1:7" ht="24" customHeight="1" x14ac:dyDescent="0.2">
      <c r="A12387" s="287"/>
      <c r="C12387" s="107" t="s">
        <v>606</v>
      </c>
      <c r="D12387" s="97"/>
      <c r="E12387" s="98"/>
      <c r="G12387" s="289"/>
    </row>
    <row r="12388" spans="1:7" s="229" customFormat="1" ht="24" customHeight="1" x14ac:dyDescent="0.2">
      <c r="A12388" s="224" t="str">
        <f t="shared" ref="A12388:A12396" si="3716">IFERROR(VLOOKUP(C12388,Tabla_Insumos,4,FALSE),"")</f>
        <v/>
      </c>
      <c r="B12388" s="222" t="str">
        <f t="shared" ref="B12388:B12396" si="3717">IFERROR(VLOOKUP(C12388,Tabla_Insumos,5,FALSE),"")</f>
        <v/>
      </c>
      <c r="C12388" s="223"/>
      <c r="D12388" s="224" t="str">
        <f t="shared" ref="D12388:D12396" si="3718">IFERROR(VLOOKUP(C12388,Tabla_Insumos,2,FALSE),"")</f>
        <v/>
      </c>
      <c r="E12388" s="225"/>
      <c r="F12388" s="226">
        <f t="shared" ref="F12388:F12396" si="3719">IFERROR(VLOOKUP(C12388,Tabla_Insumos,3,FALSE),0)</f>
        <v>0</v>
      </c>
      <c r="G12388" s="286">
        <f t="shared" ref="G12388:G12396" si="3720">ROUND(E12388*F12388,2)</f>
        <v>0</v>
      </c>
    </row>
    <row r="12389" spans="1:7" s="229" customFormat="1" ht="24" customHeight="1" x14ac:dyDescent="0.2">
      <c r="A12389" s="224" t="str">
        <f t="shared" si="3716"/>
        <v/>
      </c>
      <c r="B12389" s="222" t="str">
        <f t="shared" si="3717"/>
        <v/>
      </c>
      <c r="C12389" s="223"/>
      <c r="D12389" s="224" t="str">
        <f t="shared" si="3718"/>
        <v/>
      </c>
      <c r="E12389" s="225"/>
      <c r="F12389" s="226">
        <f t="shared" si="3719"/>
        <v>0</v>
      </c>
      <c r="G12389" s="286">
        <f t="shared" si="3720"/>
        <v>0</v>
      </c>
    </row>
    <row r="12390" spans="1:7" s="229" customFormat="1" ht="24" customHeight="1" x14ac:dyDescent="0.2">
      <c r="A12390" s="224" t="str">
        <f t="shared" si="3716"/>
        <v/>
      </c>
      <c r="B12390" s="222" t="str">
        <f t="shared" si="3717"/>
        <v/>
      </c>
      <c r="C12390" s="223"/>
      <c r="D12390" s="224" t="str">
        <f t="shared" si="3718"/>
        <v/>
      </c>
      <c r="E12390" s="225"/>
      <c r="F12390" s="226">
        <f t="shared" si="3719"/>
        <v>0</v>
      </c>
      <c r="G12390" s="286">
        <f t="shared" si="3720"/>
        <v>0</v>
      </c>
    </row>
    <row r="12391" spans="1:7" s="229" customFormat="1" ht="24" customHeight="1" x14ac:dyDescent="0.2">
      <c r="A12391" s="224" t="str">
        <f t="shared" si="3716"/>
        <v/>
      </c>
      <c r="B12391" s="222" t="str">
        <f t="shared" si="3717"/>
        <v/>
      </c>
      <c r="C12391" s="223"/>
      <c r="D12391" s="224" t="str">
        <f t="shared" si="3718"/>
        <v/>
      </c>
      <c r="E12391" s="225"/>
      <c r="F12391" s="226">
        <f t="shared" si="3719"/>
        <v>0</v>
      </c>
      <c r="G12391" s="286">
        <f t="shared" si="3720"/>
        <v>0</v>
      </c>
    </row>
    <row r="12392" spans="1:7" s="229" customFormat="1" ht="24" customHeight="1" x14ac:dyDescent="0.2">
      <c r="A12392" s="224" t="str">
        <f t="shared" si="3716"/>
        <v/>
      </c>
      <c r="B12392" s="222" t="str">
        <f t="shared" si="3717"/>
        <v/>
      </c>
      <c r="C12392" s="223"/>
      <c r="D12392" s="224" t="str">
        <f t="shared" si="3718"/>
        <v/>
      </c>
      <c r="E12392" s="225"/>
      <c r="F12392" s="226">
        <f t="shared" si="3719"/>
        <v>0</v>
      </c>
      <c r="G12392" s="286">
        <f t="shared" si="3720"/>
        <v>0</v>
      </c>
    </row>
    <row r="12393" spans="1:7" s="229" customFormat="1" ht="24" customHeight="1" x14ac:dyDescent="0.2">
      <c r="A12393" s="224" t="str">
        <f t="shared" si="3716"/>
        <v/>
      </c>
      <c r="B12393" s="222" t="str">
        <f t="shared" si="3717"/>
        <v/>
      </c>
      <c r="C12393" s="223"/>
      <c r="D12393" s="224" t="str">
        <f t="shared" si="3718"/>
        <v/>
      </c>
      <c r="E12393" s="225"/>
      <c r="F12393" s="226">
        <f t="shared" si="3719"/>
        <v>0</v>
      </c>
      <c r="G12393" s="286">
        <f t="shared" si="3720"/>
        <v>0</v>
      </c>
    </row>
    <row r="12394" spans="1:7" s="229" customFormat="1" ht="24" customHeight="1" x14ac:dyDescent="0.2">
      <c r="A12394" s="224" t="str">
        <f t="shared" si="3716"/>
        <v/>
      </c>
      <c r="B12394" s="222" t="str">
        <f t="shared" si="3717"/>
        <v/>
      </c>
      <c r="C12394" s="223"/>
      <c r="D12394" s="224" t="str">
        <f t="shared" si="3718"/>
        <v/>
      </c>
      <c r="E12394" s="225"/>
      <c r="F12394" s="226">
        <f t="shared" si="3719"/>
        <v>0</v>
      </c>
      <c r="G12394" s="286">
        <f t="shared" si="3720"/>
        <v>0</v>
      </c>
    </row>
    <row r="12395" spans="1:7" s="229" customFormat="1" ht="24" customHeight="1" x14ac:dyDescent="0.2">
      <c r="A12395" s="224" t="str">
        <f t="shared" si="3716"/>
        <v/>
      </c>
      <c r="B12395" s="222" t="str">
        <f t="shared" si="3717"/>
        <v/>
      </c>
      <c r="C12395" s="223"/>
      <c r="D12395" s="224" t="str">
        <f t="shared" si="3718"/>
        <v/>
      </c>
      <c r="E12395" s="225"/>
      <c r="F12395" s="226">
        <f t="shared" si="3719"/>
        <v>0</v>
      </c>
      <c r="G12395" s="286">
        <f t="shared" si="3720"/>
        <v>0</v>
      </c>
    </row>
    <row r="12396" spans="1:7" s="229" customFormat="1" ht="24" customHeight="1" x14ac:dyDescent="0.2">
      <c r="A12396" s="224" t="str">
        <f t="shared" si="3716"/>
        <v/>
      </c>
      <c r="B12396" s="222" t="str">
        <f t="shared" si="3717"/>
        <v/>
      </c>
      <c r="C12396" s="223"/>
      <c r="D12396" s="224" t="str">
        <f t="shared" si="3718"/>
        <v/>
      </c>
      <c r="E12396" s="225"/>
      <c r="F12396" s="226">
        <f t="shared" si="3719"/>
        <v>0</v>
      </c>
      <c r="G12396" s="286">
        <f t="shared" si="3720"/>
        <v>0</v>
      </c>
    </row>
    <row r="12397" spans="1:7" ht="24" customHeight="1" x14ac:dyDescent="0.2">
      <c r="A12397" s="290"/>
      <c r="B12397" s="97"/>
      <c r="D12397" s="97"/>
      <c r="E12397" s="98"/>
      <c r="F12397" s="273" t="s">
        <v>33</v>
      </c>
      <c r="G12397" s="288">
        <f>SUBTOTAL(9,G12388:G12396)</f>
        <v>0</v>
      </c>
    </row>
    <row r="12398" spans="1:7" ht="24" customHeight="1" x14ac:dyDescent="0.2">
      <c r="A12398" s="291"/>
      <c r="B12398" s="97"/>
      <c r="D12398" s="97"/>
      <c r="E12398" s="98"/>
      <c r="G12398" s="289"/>
    </row>
    <row r="12399" spans="1:7" ht="24" customHeight="1" x14ac:dyDescent="0.2">
      <c r="A12399" s="292" t="str">
        <f>B12357</f>
        <v/>
      </c>
      <c r="B12399" s="293" t="str">
        <f>C12357</f>
        <v/>
      </c>
      <c r="C12399" s="104"/>
      <c r="D12399" s="104" t="s">
        <v>34</v>
      </c>
      <c r="E12399" s="105"/>
      <c r="F12399" s="295" t="s">
        <v>35</v>
      </c>
      <c r="G12399" s="294">
        <f>SUBTOTAL(9,G12362:G12398)</f>
        <v>0</v>
      </c>
    </row>
    <row r="12401" spans="1:123" ht="24" customHeight="1" x14ac:dyDescent="0.2">
      <c r="A12401" s="274" t="s">
        <v>37</v>
      </c>
      <c r="B12401" s="275"/>
      <c r="C12401" s="275"/>
      <c r="D12401" s="275"/>
      <c r="E12401" s="275"/>
      <c r="F12401" s="275"/>
      <c r="G12401" s="276"/>
    </row>
    <row r="12402" spans="1:123" ht="24" customHeight="1" x14ac:dyDescent="0.2">
      <c r="A12402" s="277" t="s">
        <v>602</v>
      </c>
      <c r="B12402" s="93" t="str">
        <f>Comitente</f>
        <v>DIRECCION PROVINCIAL DE ESPACIOS VERDES</v>
      </c>
      <c r="C12402" s="89"/>
      <c r="D12402" s="94"/>
      <c r="E12402" s="94"/>
      <c r="F12402" s="95"/>
      <c r="G12402" s="278"/>
    </row>
    <row r="12403" spans="1:123" ht="24" customHeight="1" x14ac:dyDescent="0.2">
      <c r="A12403" s="277" t="s">
        <v>603</v>
      </c>
      <c r="B12403" s="93">
        <f>Contratista</f>
        <v>0</v>
      </c>
      <c r="C12403" s="90"/>
      <c r="D12403" s="90"/>
      <c r="E12403" s="90"/>
      <c r="F12403" s="96"/>
      <c r="G12403" s="279"/>
    </row>
    <row r="12404" spans="1:123" ht="24" customHeight="1" x14ac:dyDescent="0.2">
      <c r="A12404" s="277" t="s">
        <v>24</v>
      </c>
      <c r="B12404" s="93" t="str">
        <f>Obra</f>
        <v>MANTENIMIENTO DEL ÁREA VERDE Y SISITEMA DE RIEGO DEL 
PARQUE BELGRANO E INFINITO POR DESCUBRIR - RENGLON 3</v>
      </c>
      <c r="C12404" s="90"/>
      <c r="D12404" s="90"/>
      <c r="E12404" s="90"/>
      <c r="F12404" s="96" t="s">
        <v>38</v>
      </c>
      <c r="G12404" s="280">
        <f>Fecha_Base</f>
        <v>44908</v>
      </c>
    </row>
    <row r="12405" spans="1:123" ht="24" customHeight="1" x14ac:dyDescent="0.2">
      <c r="A12405" s="281" t="s">
        <v>601</v>
      </c>
      <c r="B12405" s="91" t="str">
        <f>Ubicación</f>
        <v>CAPITAL</v>
      </c>
      <c r="C12405" s="91"/>
      <c r="D12405" s="97"/>
      <c r="E12405" s="98"/>
      <c r="G12405" s="282"/>
    </row>
    <row r="12406" spans="1:123" ht="24" customHeight="1" x14ac:dyDescent="0.2">
      <c r="A12406" s="281" t="s">
        <v>39</v>
      </c>
      <c r="B12406" s="100" t="str">
        <f>IFERROR(VALUE(LEFT(B12407,FIND(".",B12407)-1)),"")</f>
        <v/>
      </c>
      <c r="C12406" s="92" t="str">
        <f>IFERROR(VLOOKUP(B12406,Tabla_CyP,2,FALSE),"")</f>
        <v/>
      </c>
      <c r="E12406" s="98"/>
      <c r="G12406" s="282"/>
    </row>
    <row r="12407" spans="1:123" ht="24" customHeight="1" x14ac:dyDescent="0.2">
      <c r="A12407" s="281" t="s">
        <v>25</v>
      </c>
      <c r="B12407" s="101" t="str">
        <f>IFERROR(VLOOKUP(COUNTIF($A$1:A12407,"ANALISIS DE PRECIOS"),Tabla_NumeroItem,2,FALSE),"")</f>
        <v/>
      </c>
      <c r="C12407" s="92" t="str">
        <f>IFERROR(VLOOKUP(B12407,Tabla_CyP,2,FALSE),"")</f>
        <v/>
      </c>
      <c r="D12407" s="97"/>
      <c r="E12407" s="98"/>
      <c r="F12407" s="96" t="s">
        <v>26</v>
      </c>
      <c r="G12407" s="283" t="str">
        <f>IFERROR(VLOOKUP(B12407,Tabla_CyP,4,FALSE),"")</f>
        <v/>
      </c>
    </row>
    <row r="12408" spans="1:123" ht="24" customHeight="1" x14ac:dyDescent="0.2">
      <c r="A12408" s="281"/>
      <c r="B12408" s="91"/>
      <c r="D12408" s="97"/>
      <c r="E12408" s="98"/>
      <c r="G12408" s="282"/>
    </row>
    <row r="12409" spans="1:123" ht="24" customHeight="1" x14ac:dyDescent="0.2">
      <c r="A12409" s="331" t="s">
        <v>507</v>
      </c>
      <c r="B12409" s="332"/>
      <c r="C12409" s="333" t="s">
        <v>0</v>
      </c>
      <c r="D12409" s="333" t="s">
        <v>27</v>
      </c>
      <c r="E12409" s="335" t="s">
        <v>28</v>
      </c>
      <c r="F12409" s="337" t="s">
        <v>29</v>
      </c>
      <c r="G12409" s="337" t="s">
        <v>30</v>
      </c>
    </row>
    <row r="12410" spans="1:123" s="97" customFormat="1" ht="24" customHeight="1" x14ac:dyDescent="0.2">
      <c r="A12410" s="102" t="s">
        <v>508</v>
      </c>
      <c r="B12410" s="102" t="s">
        <v>509</v>
      </c>
      <c r="C12410" s="334"/>
      <c r="D12410" s="334"/>
      <c r="E12410" s="336"/>
      <c r="F12410" s="338"/>
      <c r="G12410" s="338"/>
      <c r="H12410" s="230"/>
      <c r="I12410" s="230"/>
      <c r="J12410" s="230"/>
      <c r="K12410" s="230"/>
      <c r="L12410" s="230"/>
      <c r="M12410" s="230"/>
      <c r="N12410" s="230"/>
      <c r="O12410" s="230"/>
      <c r="P12410" s="230"/>
      <c r="Q12410" s="230"/>
      <c r="R12410" s="230"/>
      <c r="S12410" s="230"/>
      <c r="T12410" s="230"/>
      <c r="U12410" s="230"/>
      <c r="V12410" s="230"/>
      <c r="W12410" s="230"/>
      <c r="X12410" s="230"/>
      <c r="Y12410" s="230"/>
      <c r="Z12410" s="230"/>
      <c r="AA12410" s="230"/>
      <c r="AB12410" s="230"/>
      <c r="AC12410" s="230"/>
      <c r="AD12410" s="230"/>
      <c r="AE12410" s="230"/>
      <c r="AF12410" s="230"/>
      <c r="AG12410" s="230"/>
      <c r="AH12410" s="230"/>
      <c r="AI12410" s="230"/>
      <c r="AJ12410" s="230"/>
      <c r="AK12410" s="230"/>
      <c r="AL12410" s="230"/>
      <c r="AM12410" s="230"/>
      <c r="AN12410" s="230"/>
      <c r="AO12410" s="230"/>
      <c r="AP12410" s="230"/>
      <c r="AQ12410" s="230"/>
      <c r="AR12410" s="230"/>
      <c r="AS12410" s="230"/>
      <c r="AT12410" s="230"/>
      <c r="AU12410" s="230"/>
      <c r="AV12410" s="230"/>
      <c r="AW12410" s="230"/>
      <c r="AX12410" s="230"/>
      <c r="AY12410" s="230"/>
      <c r="AZ12410" s="230"/>
      <c r="BA12410" s="230"/>
      <c r="BB12410" s="230"/>
      <c r="BC12410" s="230"/>
      <c r="BD12410" s="230"/>
      <c r="BE12410" s="230"/>
      <c r="BF12410" s="230"/>
      <c r="BG12410" s="230"/>
      <c r="BH12410" s="230"/>
      <c r="BI12410" s="230"/>
      <c r="BJ12410" s="230"/>
      <c r="BK12410" s="230"/>
      <c r="BL12410" s="230"/>
      <c r="BM12410" s="230"/>
      <c r="BN12410" s="230"/>
      <c r="BO12410" s="230"/>
      <c r="BP12410" s="230"/>
      <c r="BQ12410" s="230"/>
      <c r="BR12410" s="230"/>
      <c r="BS12410" s="230"/>
      <c r="BT12410" s="230"/>
      <c r="BU12410" s="230"/>
      <c r="BV12410" s="230"/>
      <c r="BW12410" s="230"/>
      <c r="BX12410" s="230"/>
      <c r="BY12410" s="230"/>
      <c r="BZ12410" s="230"/>
      <c r="CA12410" s="230"/>
      <c r="CB12410" s="230"/>
      <c r="CC12410" s="230"/>
      <c r="CD12410" s="230"/>
      <c r="CE12410" s="230"/>
      <c r="CF12410" s="230"/>
      <c r="CG12410" s="230"/>
      <c r="CH12410" s="230"/>
      <c r="CI12410" s="230"/>
      <c r="CJ12410" s="230"/>
      <c r="CK12410" s="230"/>
      <c r="CL12410" s="230"/>
      <c r="CM12410" s="230"/>
      <c r="CN12410" s="230"/>
      <c r="CO12410" s="230"/>
      <c r="CP12410" s="230"/>
      <c r="CQ12410" s="230"/>
      <c r="CR12410" s="230"/>
      <c r="CS12410" s="230"/>
      <c r="CT12410" s="230"/>
      <c r="CU12410" s="230"/>
      <c r="CV12410" s="230"/>
      <c r="CW12410" s="230"/>
      <c r="CX12410" s="230"/>
      <c r="CY12410" s="230"/>
      <c r="CZ12410" s="230"/>
      <c r="DA12410" s="230"/>
      <c r="DB12410" s="230"/>
      <c r="DC12410" s="230"/>
      <c r="DD12410" s="230"/>
      <c r="DE12410" s="230"/>
      <c r="DF12410" s="230"/>
      <c r="DG12410" s="230"/>
      <c r="DH12410" s="230"/>
      <c r="DI12410" s="230"/>
      <c r="DJ12410" s="230"/>
      <c r="DK12410" s="230"/>
      <c r="DL12410" s="230"/>
      <c r="DM12410" s="230"/>
      <c r="DN12410" s="230"/>
      <c r="DO12410" s="230"/>
      <c r="DP12410" s="230"/>
      <c r="DQ12410" s="230"/>
      <c r="DR12410" s="230"/>
      <c r="DS12410" s="230"/>
    </row>
    <row r="12411" spans="1:123" ht="24" customHeight="1" x14ac:dyDescent="0.2">
      <c r="A12411" s="284"/>
      <c r="B12411" s="103"/>
      <c r="C12411" s="143" t="s">
        <v>604</v>
      </c>
      <c r="D12411" s="104"/>
      <c r="E12411" s="105"/>
      <c r="F12411" s="106"/>
      <c r="G12411" s="285"/>
    </row>
    <row r="12412" spans="1:123" s="229" customFormat="1" ht="24" customHeight="1" x14ac:dyDescent="0.2">
      <c r="A12412" s="224" t="str">
        <f t="shared" ref="A12412:A12425" si="3721">IFERROR(VLOOKUP(C12412,Tabla_Insumos,4,FALSE),"")</f>
        <v/>
      </c>
      <c r="B12412" s="222" t="str">
        <f>IFERROR(VLOOKUP(C12412,Tabla_Insumos,5,FALSE),"")</f>
        <v/>
      </c>
      <c r="C12412" s="223"/>
      <c r="D12412" s="224" t="str">
        <f t="shared" ref="D12412:D12425" si="3722">IFERROR(VLOOKUP(C12412,Tabla_Insumos,2,FALSE),"")</f>
        <v/>
      </c>
      <c r="E12412" s="225"/>
      <c r="F12412" s="226">
        <f t="shared" ref="F12412:F12425" si="3723">IFERROR(VLOOKUP(C12412,Tabla_Insumos,3,FALSE),0)</f>
        <v>0</v>
      </c>
      <c r="G12412" s="286">
        <f>ROUND(E12412*F12412,2)</f>
        <v>0</v>
      </c>
    </row>
    <row r="12413" spans="1:123" s="229" customFormat="1" ht="24" customHeight="1" x14ac:dyDescent="0.2">
      <c r="A12413" s="224" t="str">
        <f t="shared" si="3721"/>
        <v/>
      </c>
      <c r="B12413" s="222" t="str">
        <f t="shared" ref="B12413:B12425" si="3724">IFERROR(VLOOKUP(C12413,Tabla_Insumos,5,FALSE),"")</f>
        <v/>
      </c>
      <c r="C12413" s="223"/>
      <c r="D12413" s="224" t="str">
        <f t="shared" si="3722"/>
        <v/>
      </c>
      <c r="E12413" s="225"/>
      <c r="F12413" s="226">
        <f t="shared" si="3723"/>
        <v>0</v>
      </c>
      <c r="G12413" s="286">
        <f t="shared" ref="G12413:G12425" si="3725">ROUND(E12413*F12413,2)</f>
        <v>0</v>
      </c>
    </row>
    <row r="12414" spans="1:123" s="229" customFormat="1" ht="24" customHeight="1" x14ac:dyDescent="0.2">
      <c r="A12414" s="224" t="str">
        <f t="shared" si="3721"/>
        <v/>
      </c>
      <c r="B12414" s="222" t="str">
        <f t="shared" si="3724"/>
        <v/>
      </c>
      <c r="C12414" s="223"/>
      <c r="D12414" s="224" t="str">
        <f t="shared" si="3722"/>
        <v/>
      </c>
      <c r="E12414" s="225"/>
      <c r="F12414" s="226">
        <f t="shared" si="3723"/>
        <v>0</v>
      </c>
      <c r="G12414" s="286">
        <f t="shared" si="3725"/>
        <v>0</v>
      </c>
    </row>
    <row r="12415" spans="1:123" s="229" customFormat="1" ht="24" customHeight="1" x14ac:dyDescent="0.2">
      <c r="A12415" s="224" t="str">
        <f t="shared" si="3721"/>
        <v/>
      </c>
      <c r="B12415" s="222" t="str">
        <f t="shared" si="3724"/>
        <v/>
      </c>
      <c r="C12415" s="223"/>
      <c r="D12415" s="224" t="str">
        <f t="shared" si="3722"/>
        <v/>
      </c>
      <c r="E12415" s="225"/>
      <c r="F12415" s="226">
        <f t="shared" si="3723"/>
        <v>0</v>
      </c>
      <c r="G12415" s="286">
        <f t="shared" si="3725"/>
        <v>0</v>
      </c>
    </row>
    <row r="12416" spans="1:123" s="229" customFormat="1" ht="24" customHeight="1" x14ac:dyDescent="0.2">
      <c r="A12416" s="224" t="str">
        <f t="shared" si="3721"/>
        <v/>
      </c>
      <c r="B12416" s="222" t="str">
        <f t="shared" si="3724"/>
        <v/>
      </c>
      <c r="C12416" s="223"/>
      <c r="D12416" s="224" t="str">
        <f t="shared" si="3722"/>
        <v/>
      </c>
      <c r="E12416" s="225"/>
      <c r="F12416" s="226">
        <f t="shared" si="3723"/>
        <v>0</v>
      </c>
      <c r="G12416" s="286">
        <f t="shared" si="3725"/>
        <v>0</v>
      </c>
    </row>
    <row r="12417" spans="1:7" s="229" customFormat="1" ht="24" customHeight="1" x14ac:dyDescent="0.2">
      <c r="A12417" s="224" t="str">
        <f t="shared" si="3721"/>
        <v/>
      </c>
      <c r="B12417" s="222" t="str">
        <f t="shared" si="3724"/>
        <v/>
      </c>
      <c r="C12417" s="223"/>
      <c r="D12417" s="224" t="str">
        <f t="shared" si="3722"/>
        <v/>
      </c>
      <c r="E12417" s="225"/>
      <c r="F12417" s="226">
        <f t="shared" si="3723"/>
        <v>0</v>
      </c>
      <c r="G12417" s="286">
        <f t="shared" si="3725"/>
        <v>0</v>
      </c>
    </row>
    <row r="12418" spans="1:7" s="229" customFormat="1" ht="24" customHeight="1" x14ac:dyDescent="0.2">
      <c r="A12418" s="224" t="str">
        <f t="shared" si="3721"/>
        <v/>
      </c>
      <c r="B12418" s="222" t="str">
        <f t="shared" si="3724"/>
        <v/>
      </c>
      <c r="C12418" s="223"/>
      <c r="D12418" s="224" t="str">
        <f t="shared" si="3722"/>
        <v/>
      </c>
      <c r="E12418" s="225"/>
      <c r="F12418" s="226">
        <f t="shared" si="3723"/>
        <v>0</v>
      </c>
      <c r="G12418" s="286">
        <f t="shared" si="3725"/>
        <v>0</v>
      </c>
    </row>
    <row r="12419" spans="1:7" s="229" customFormat="1" ht="24" customHeight="1" x14ac:dyDescent="0.2">
      <c r="A12419" s="224" t="str">
        <f t="shared" si="3721"/>
        <v/>
      </c>
      <c r="B12419" s="222" t="str">
        <f t="shared" si="3724"/>
        <v/>
      </c>
      <c r="C12419" s="223"/>
      <c r="D12419" s="224" t="str">
        <f t="shared" si="3722"/>
        <v/>
      </c>
      <c r="E12419" s="225"/>
      <c r="F12419" s="226">
        <f t="shared" si="3723"/>
        <v>0</v>
      </c>
      <c r="G12419" s="286">
        <f t="shared" si="3725"/>
        <v>0</v>
      </c>
    </row>
    <row r="12420" spans="1:7" s="229" customFormat="1" ht="24" customHeight="1" x14ac:dyDescent="0.2">
      <c r="A12420" s="224" t="str">
        <f t="shared" si="3721"/>
        <v/>
      </c>
      <c r="B12420" s="222" t="str">
        <f t="shared" si="3724"/>
        <v/>
      </c>
      <c r="C12420" s="223"/>
      <c r="D12420" s="224" t="str">
        <f t="shared" si="3722"/>
        <v/>
      </c>
      <c r="E12420" s="225"/>
      <c r="F12420" s="226">
        <f t="shared" si="3723"/>
        <v>0</v>
      </c>
      <c r="G12420" s="286">
        <f t="shared" si="3725"/>
        <v>0</v>
      </c>
    </row>
    <row r="12421" spans="1:7" s="229" customFormat="1" ht="24" customHeight="1" x14ac:dyDescent="0.2">
      <c r="A12421" s="224" t="str">
        <f t="shared" si="3721"/>
        <v/>
      </c>
      <c r="B12421" s="222" t="str">
        <f t="shared" si="3724"/>
        <v/>
      </c>
      <c r="C12421" s="223"/>
      <c r="D12421" s="224" t="str">
        <f t="shared" si="3722"/>
        <v/>
      </c>
      <c r="E12421" s="225"/>
      <c r="F12421" s="226">
        <f t="shared" si="3723"/>
        <v>0</v>
      </c>
      <c r="G12421" s="286">
        <f t="shared" si="3725"/>
        <v>0</v>
      </c>
    </row>
    <row r="12422" spans="1:7" s="229" customFormat="1" ht="24" customHeight="1" x14ac:dyDescent="0.2">
      <c r="A12422" s="224" t="str">
        <f t="shared" si="3721"/>
        <v/>
      </c>
      <c r="B12422" s="222" t="str">
        <f t="shared" si="3724"/>
        <v/>
      </c>
      <c r="C12422" s="223"/>
      <c r="D12422" s="224" t="str">
        <f t="shared" si="3722"/>
        <v/>
      </c>
      <c r="E12422" s="225"/>
      <c r="F12422" s="226">
        <f t="shared" si="3723"/>
        <v>0</v>
      </c>
      <c r="G12422" s="286">
        <f t="shared" si="3725"/>
        <v>0</v>
      </c>
    </row>
    <row r="12423" spans="1:7" s="229" customFormat="1" ht="24" customHeight="1" x14ac:dyDescent="0.2">
      <c r="A12423" s="224" t="str">
        <f t="shared" si="3721"/>
        <v/>
      </c>
      <c r="B12423" s="222" t="str">
        <f t="shared" si="3724"/>
        <v/>
      </c>
      <c r="C12423" s="223"/>
      <c r="D12423" s="224" t="str">
        <f t="shared" si="3722"/>
        <v/>
      </c>
      <c r="E12423" s="225"/>
      <c r="F12423" s="226">
        <f t="shared" si="3723"/>
        <v>0</v>
      </c>
      <c r="G12423" s="286">
        <f t="shared" si="3725"/>
        <v>0</v>
      </c>
    </row>
    <row r="12424" spans="1:7" s="229" customFormat="1" ht="24" customHeight="1" x14ac:dyDescent="0.2">
      <c r="A12424" s="224" t="str">
        <f t="shared" si="3721"/>
        <v/>
      </c>
      <c r="B12424" s="222" t="str">
        <f t="shared" si="3724"/>
        <v/>
      </c>
      <c r="C12424" s="223"/>
      <c r="D12424" s="224" t="str">
        <f t="shared" si="3722"/>
        <v/>
      </c>
      <c r="E12424" s="225"/>
      <c r="F12424" s="226">
        <f t="shared" si="3723"/>
        <v>0</v>
      </c>
      <c r="G12424" s="286">
        <f t="shared" si="3725"/>
        <v>0</v>
      </c>
    </row>
    <row r="12425" spans="1:7" s="229" customFormat="1" ht="24" customHeight="1" x14ac:dyDescent="0.2">
      <c r="A12425" s="224" t="str">
        <f t="shared" si="3721"/>
        <v/>
      </c>
      <c r="B12425" s="222" t="str">
        <f t="shared" si="3724"/>
        <v/>
      </c>
      <c r="C12425" s="223"/>
      <c r="D12425" s="224" t="str">
        <f t="shared" si="3722"/>
        <v/>
      </c>
      <c r="E12425" s="225"/>
      <c r="F12425" s="227">
        <f t="shared" si="3723"/>
        <v>0</v>
      </c>
      <c r="G12425" s="286">
        <f t="shared" si="3725"/>
        <v>0</v>
      </c>
    </row>
    <row r="12426" spans="1:7" ht="24" customHeight="1" x14ac:dyDescent="0.2">
      <c r="A12426" s="287"/>
      <c r="D12426" s="97"/>
      <c r="E12426" s="98"/>
      <c r="F12426" s="273" t="s">
        <v>31</v>
      </c>
      <c r="G12426" s="288">
        <f>SUBTOTAL(9,G12412:G12425)</f>
        <v>0</v>
      </c>
    </row>
    <row r="12427" spans="1:7" ht="24" customHeight="1" x14ac:dyDescent="0.2">
      <c r="A12427" s="287"/>
      <c r="C12427" s="107" t="s">
        <v>605</v>
      </c>
      <c r="D12427" s="97"/>
      <c r="E12427" s="98"/>
      <c r="G12427" s="289"/>
    </row>
    <row r="12428" spans="1:7" s="229" customFormat="1" ht="24" customHeight="1" x14ac:dyDescent="0.2">
      <c r="A12428" s="224" t="str">
        <f t="shared" ref="A12428:A12435" si="3726">IFERROR(VLOOKUP(C12428,Tabla_Insumos,4,FALSE),"")</f>
        <v/>
      </c>
      <c r="B12428" s="222">
        <f t="shared" ref="B12428:B12435" si="3727">IFERROR(VLOOKUP(A12428,Tabla_Indices,5,FALSE),"")</f>
        <v>0</v>
      </c>
      <c r="C12428" s="223"/>
      <c r="D12428" s="224" t="str">
        <f t="shared" ref="D12428:D12435" si="3728">IFERROR(VLOOKUP(C12428,Tabla_Insumos,2,FALSE),"")</f>
        <v/>
      </c>
      <c r="E12428" s="225"/>
      <c r="F12428" s="228">
        <f t="shared" ref="F12428:F12435" si="3729">IFERROR(VLOOKUP(C12428,Tabla_Insumos,3,FALSE),0)</f>
        <v>0</v>
      </c>
      <c r="G12428" s="286">
        <f>ROUND(E12428*F12428,2)</f>
        <v>0</v>
      </c>
    </row>
    <row r="12429" spans="1:7" s="229" customFormat="1" ht="24" customHeight="1" x14ac:dyDescent="0.2">
      <c r="A12429" s="224" t="str">
        <f t="shared" si="3726"/>
        <v/>
      </c>
      <c r="B12429" s="222">
        <f t="shared" si="3727"/>
        <v>0</v>
      </c>
      <c r="C12429" s="223"/>
      <c r="D12429" s="224" t="str">
        <f t="shared" si="3728"/>
        <v/>
      </c>
      <c r="E12429" s="225"/>
      <c r="F12429" s="228">
        <f t="shared" si="3729"/>
        <v>0</v>
      </c>
      <c r="G12429" s="286">
        <f>ROUND(E12429*F12429,2)</f>
        <v>0</v>
      </c>
    </row>
    <row r="12430" spans="1:7" s="229" customFormat="1" ht="24" customHeight="1" x14ac:dyDescent="0.2">
      <c r="A12430" s="224" t="str">
        <f t="shared" si="3726"/>
        <v/>
      </c>
      <c r="B12430" s="222">
        <f t="shared" si="3727"/>
        <v>0</v>
      </c>
      <c r="C12430" s="223"/>
      <c r="D12430" s="224" t="str">
        <f t="shared" si="3728"/>
        <v/>
      </c>
      <c r="E12430" s="225"/>
      <c r="F12430" s="228">
        <f t="shared" si="3729"/>
        <v>0</v>
      </c>
      <c r="G12430" s="286">
        <f t="shared" ref="G12430:G12435" si="3730">ROUND(E12430*F12430,2)</f>
        <v>0</v>
      </c>
    </row>
    <row r="12431" spans="1:7" s="229" customFormat="1" ht="24" customHeight="1" x14ac:dyDescent="0.2">
      <c r="A12431" s="224" t="str">
        <f t="shared" si="3726"/>
        <v/>
      </c>
      <c r="B12431" s="222">
        <f t="shared" si="3727"/>
        <v>0</v>
      </c>
      <c r="C12431" s="223"/>
      <c r="D12431" s="224" t="str">
        <f t="shared" si="3728"/>
        <v/>
      </c>
      <c r="E12431" s="225"/>
      <c r="F12431" s="228">
        <f t="shared" si="3729"/>
        <v>0</v>
      </c>
      <c r="G12431" s="286">
        <f t="shared" si="3730"/>
        <v>0</v>
      </c>
    </row>
    <row r="12432" spans="1:7" s="229" customFormat="1" ht="24" customHeight="1" x14ac:dyDescent="0.2">
      <c r="A12432" s="224" t="str">
        <f t="shared" si="3726"/>
        <v/>
      </c>
      <c r="B12432" s="222">
        <f t="shared" si="3727"/>
        <v>0</v>
      </c>
      <c r="C12432" s="223"/>
      <c r="D12432" s="224" t="str">
        <f t="shared" si="3728"/>
        <v/>
      </c>
      <c r="E12432" s="225"/>
      <c r="F12432" s="226">
        <f t="shared" si="3729"/>
        <v>0</v>
      </c>
      <c r="G12432" s="286">
        <f t="shared" si="3730"/>
        <v>0</v>
      </c>
    </row>
    <row r="12433" spans="1:7" s="229" customFormat="1" ht="24" customHeight="1" x14ac:dyDescent="0.2">
      <c r="A12433" s="224" t="str">
        <f t="shared" si="3726"/>
        <v/>
      </c>
      <c r="B12433" s="222">
        <f t="shared" si="3727"/>
        <v>0</v>
      </c>
      <c r="C12433" s="223"/>
      <c r="D12433" s="224" t="str">
        <f t="shared" si="3728"/>
        <v/>
      </c>
      <c r="E12433" s="225"/>
      <c r="F12433" s="226">
        <f t="shared" si="3729"/>
        <v>0</v>
      </c>
      <c r="G12433" s="286">
        <f t="shared" si="3730"/>
        <v>0</v>
      </c>
    </row>
    <row r="12434" spans="1:7" s="229" customFormat="1" ht="24" customHeight="1" x14ac:dyDescent="0.2">
      <c r="A12434" s="224" t="str">
        <f t="shared" si="3726"/>
        <v/>
      </c>
      <c r="B12434" s="222">
        <f t="shared" si="3727"/>
        <v>0</v>
      </c>
      <c r="C12434" s="223"/>
      <c r="D12434" s="224" t="str">
        <f t="shared" si="3728"/>
        <v/>
      </c>
      <c r="E12434" s="225"/>
      <c r="F12434" s="226">
        <f t="shared" si="3729"/>
        <v>0</v>
      </c>
      <c r="G12434" s="286">
        <f t="shared" si="3730"/>
        <v>0</v>
      </c>
    </row>
    <row r="12435" spans="1:7" s="229" customFormat="1" ht="24" customHeight="1" x14ac:dyDescent="0.2">
      <c r="A12435" s="224" t="str">
        <f t="shared" si="3726"/>
        <v/>
      </c>
      <c r="B12435" s="222">
        <f t="shared" si="3727"/>
        <v>0</v>
      </c>
      <c r="C12435" s="223"/>
      <c r="D12435" s="224" t="str">
        <f t="shared" si="3728"/>
        <v/>
      </c>
      <c r="E12435" s="225"/>
      <c r="F12435" s="226">
        <f t="shared" si="3729"/>
        <v>0</v>
      </c>
      <c r="G12435" s="286">
        <f t="shared" si="3730"/>
        <v>0</v>
      </c>
    </row>
    <row r="12436" spans="1:7" ht="24" customHeight="1" x14ac:dyDescent="0.2">
      <c r="A12436" s="287"/>
      <c r="D12436" s="97"/>
      <c r="E12436" s="98"/>
      <c r="F12436" s="273" t="s">
        <v>32</v>
      </c>
      <c r="G12436" s="288">
        <f>SUBTOTAL(9,G12428:G12435)</f>
        <v>0</v>
      </c>
    </row>
    <row r="12437" spans="1:7" ht="24" customHeight="1" x14ac:dyDescent="0.2">
      <c r="A12437" s="287"/>
      <c r="C12437" s="107" t="s">
        <v>606</v>
      </c>
      <c r="D12437" s="97"/>
      <c r="E12437" s="98"/>
      <c r="G12437" s="289"/>
    </row>
    <row r="12438" spans="1:7" s="229" customFormat="1" ht="24" customHeight="1" x14ac:dyDescent="0.2">
      <c r="A12438" s="224" t="str">
        <f t="shared" ref="A12438:A12446" si="3731">IFERROR(VLOOKUP(C12438,Tabla_Insumos,4,FALSE),"")</f>
        <v/>
      </c>
      <c r="B12438" s="222" t="str">
        <f t="shared" ref="B12438:B12446" si="3732">IFERROR(VLOOKUP(C12438,Tabla_Insumos,5,FALSE),"")</f>
        <v/>
      </c>
      <c r="C12438" s="223"/>
      <c r="D12438" s="224" t="str">
        <f t="shared" ref="D12438:D12446" si="3733">IFERROR(VLOOKUP(C12438,Tabla_Insumos,2,FALSE),"")</f>
        <v/>
      </c>
      <c r="E12438" s="225"/>
      <c r="F12438" s="226">
        <f t="shared" ref="F12438:F12446" si="3734">IFERROR(VLOOKUP(C12438,Tabla_Insumos,3,FALSE),0)</f>
        <v>0</v>
      </c>
      <c r="G12438" s="286">
        <f t="shared" ref="G12438:G12446" si="3735">ROUND(E12438*F12438,2)</f>
        <v>0</v>
      </c>
    </row>
    <row r="12439" spans="1:7" s="229" customFormat="1" ht="24" customHeight="1" x14ac:dyDescent="0.2">
      <c r="A12439" s="224" t="str">
        <f t="shared" si="3731"/>
        <v/>
      </c>
      <c r="B12439" s="222" t="str">
        <f t="shared" si="3732"/>
        <v/>
      </c>
      <c r="C12439" s="223"/>
      <c r="D12439" s="224" t="str">
        <f t="shared" si="3733"/>
        <v/>
      </c>
      <c r="E12439" s="225"/>
      <c r="F12439" s="226">
        <f t="shared" si="3734"/>
        <v>0</v>
      </c>
      <c r="G12439" s="286">
        <f t="shared" si="3735"/>
        <v>0</v>
      </c>
    </row>
    <row r="12440" spans="1:7" s="229" customFormat="1" ht="24" customHeight="1" x14ac:dyDescent="0.2">
      <c r="A12440" s="224" t="str">
        <f t="shared" si="3731"/>
        <v/>
      </c>
      <c r="B12440" s="222" t="str">
        <f t="shared" si="3732"/>
        <v/>
      </c>
      <c r="C12440" s="223"/>
      <c r="D12440" s="224" t="str">
        <f t="shared" si="3733"/>
        <v/>
      </c>
      <c r="E12440" s="225"/>
      <c r="F12440" s="226">
        <f t="shared" si="3734"/>
        <v>0</v>
      </c>
      <c r="G12440" s="286">
        <f t="shared" si="3735"/>
        <v>0</v>
      </c>
    </row>
    <row r="12441" spans="1:7" s="229" customFormat="1" ht="24" customHeight="1" x14ac:dyDescent="0.2">
      <c r="A12441" s="224" t="str">
        <f t="shared" si="3731"/>
        <v/>
      </c>
      <c r="B12441" s="222" t="str">
        <f t="shared" si="3732"/>
        <v/>
      </c>
      <c r="C12441" s="223"/>
      <c r="D12441" s="224" t="str">
        <f t="shared" si="3733"/>
        <v/>
      </c>
      <c r="E12441" s="225"/>
      <c r="F12441" s="226">
        <f t="shared" si="3734"/>
        <v>0</v>
      </c>
      <c r="G12441" s="286">
        <f t="shared" si="3735"/>
        <v>0</v>
      </c>
    </row>
    <row r="12442" spans="1:7" s="229" customFormat="1" ht="24" customHeight="1" x14ac:dyDescent="0.2">
      <c r="A12442" s="224" t="str">
        <f t="shared" si="3731"/>
        <v/>
      </c>
      <c r="B12442" s="222" t="str">
        <f t="shared" si="3732"/>
        <v/>
      </c>
      <c r="C12442" s="223"/>
      <c r="D12442" s="224" t="str">
        <f t="shared" si="3733"/>
        <v/>
      </c>
      <c r="E12442" s="225"/>
      <c r="F12442" s="226">
        <f t="shared" si="3734"/>
        <v>0</v>
      </c>
      <c r="G12442" s="286">
        <f t="shared" si="3735"/>
        <v>0</v>
      </c>
    </row>
    <row r="12443" spans="1:7" s="229" customFormat="1" ht="24" customHeight="1" x14ac:dyDescent="0.2">
      <c r="A12443" s="224" t="str">
        <f t="shared" si="3731"/>
        <v/>
      </c>
      <c r="B12443" s="222" t="str">
        <f t="shared" si="3732"/>
        <v/>
      </c>
      <c r="C12443" s="223"/>
      <c r="D12443" s="224" t="str">
        <f t="shared" si="3733"/>
        <v/>
      </c>
      <c r="E12443" s="225"/>
      <c r="F12443" s="226">
        <f t="shared" si="3734"/>
        <v>0</v>
      </c>
      <c r="G12443" s="286">
        <f t="shared" si="3735"/>
        <v>0</v>
      </c>
    </row>
    <row r="12444" spans="1:7" s="229" customFormat="1" ht="24" customHeight="1" x14ac:dyDescent="0.2">
      <c r="A12444" s="224" t="str">
        <f t="shared" si="3731"/>
        <v/>
      </c>
      <c r="B12444" s="222" t="str">
        <f t="shared" si="3732"/>
        <v/>
      </c>
      <c r="C12444" s="223"/>
      <c r="D12444" s="224" t="str">
        <f t="shared" si="3733"/>
        <v/>
      </c>
      <c r="E12444" s="225"/>
      <c r="F12444" s="226">
        <f t="shared" si="3734"/>
        <v>0</v>
      </c>
      <c r="G12444" s="286">
        <f t="shared" si="3735"/>
        <v>0</v>
      </c>
    </row>
    <row r="12445" spans="1:7" s="229" customFormat="1" ht="24" customHeight="1" x14ac:dyDescent="0.2">
      <c r="A12445" s="224" t="str">
        <f t="shared" si="3731"/>
        <v/>
      </c>
      <c r="B12445" s="222" t="str">
        <f t="shared" si="3732"/>
        <v/>
      </c>
      <c r="C12445" s="223"/>
      <c r="D12445" s="224" t="str">
        <f t="shared" si="3733"/>
        <v/>
      </c>
      <c r="E12445" s="225"/>
      <c r="F12445" s="226">
        <f t="shared" si="3734"/>
        <v>0</v>
      </c>
      <c r="G12445" s="286">
        <f t="shared" si="3735"/>
        <v>0</v>
      </c>
    </row>
    <row r="12446" spans="1:7" s="229" customFormat="1" ht="24" customHeight="1" x14ac:dyDescent="0.2">
      <c r="A12446" s="224" t="str">
        <f t="shared" si="3731"/>
        <v/>
      </c>
      <c r="B12446" s="222" t="str">
        <f t="shared" si="3732"/>
        <v/>
      </c>
      <c r="C12446" s="223"/>
      <c r="D12446" s="224" t="str">
        <f t="shared" si="3733"/>
        <v/>
      </c>
      <c r="E12446" s="225"/>
      <c r="F12446" s="226">
        <f t="shared" si="3734"/>
        <v>0</v>
      </c>
      <c r="G12446" s="286">
        <f t="shared" si="3735"/>
        <v>0</v>
      </c>
    </row>
    <row r="12447" spans="1:7" ht="24" customHeight="1" x14ac:dyDescent="0.2">
      <c r="A12447" s="290"/>
      <c r="B12447" s="97"/>
      <c r="D12447" s="97"/>
      <c r="E12447" s="98"/>
      <c r="F12447" s="273" t="s">
        <v>33</v>
      </c>
      <c r="G12447" s="288">
        <f>SUBTOTAL(9,G12438:G12446)</f>
        <v>0</v>
      </c>
    </row>
    <row r="12448" spans="1:7" ht="24" customHeight="1" x14ac:dyDescent="0.2">
      <c r="A12448" s="291"/>
      <c r="B12448" s="97"/>
      <c r="D12448" s="97"/>
      <c r="E12448" s="98"/>
      <c r="G12448" s="289"/>
    </row>
    <row r="12449" spans="1:123" ht="24" customHeight="1" x14ac:dyDescent="0.2">
      <c r="A12449" s="292" t="str">
        <f>B12407</f>
        <v/>
      </c>
      <c r="B12449" s="293" t="str">
        <f>C12407</f>
        <v/>
      </c>
      <c r="C12449" s="104"/>
      <c r="D12449" s="104" t="s">
        <v>34</v>
      </c>
      <c r="E12449" s="105"/>
      <c r="F12449" s="295" t="s">
        <v>35</v>
      </c>
      <c r="G12449" s="294">
        <f>SUBTOTAL(9,G12412:G12448)</f>
        <v>0</v>
      </c>
    </row>
    <row r="12451" spans="1:123" ht="24" customHeight="1" x14ac:dyDescent="0.2">
      <c r="A12451" s="274" t="s">
        <v>37</v>
      </c>
      <c r="B12451" s="275"/>
      <c r="C12451" s="275"/>
      <c r="D12451" s="275"/>
      <c r="E12451" s="275"/>
      <c r="F12451" s="275"/>
      <c r="G12451" s="276"/>
    </row>
    <row r="12452" spans="1:123" ht="24" customHeight="1" x14ac:dyDescent="0.2">
      <c r="A12452" s="277" t="s">
        <v>602</v>
      </c>
      <c r="B12452" s="93" t="str">
        <f>Comitente</f>
        <v>DIRECCION PROVINCIAL DE ESPACIOS VERDES</v>
      </c>
      <c r="C12452" s="89"/>
      <c r="D12452" s="94"/>
      <c r="E12452" s="94"/>
      <c r="F12452" s="95"/>
      <c r="G12452" s="278"/>
    </row>
    <row r="12453" spans="1:123" ht="24" customHeight="1" x14ac:dyDescent="0.2">
      <c r="A12453" s="277" t="s">
        <v>603</v>
      </c>
      <c r="B12453" s="93">
        <f>Contratista</f>
        <v>0</v>
      </c>
      <c r="C12453" s="90"/>
      <c r="D12453" s="90"/>
      <c r="E12453" s="90"/>
      <c r="F12453" s="96"/>
      <c r="G12453" s="279"/>
    </row>
    <row r="12454" spans="1:123" ht="24" customHeight="1" x14ac:dyDescent="0.2">
      <c r="A12454" s="277" t="s">
        <v>24</v>
      </c>
      <c r="B12454" s="93" t="str">
        <f>Obra</f>
        <v>MANTENIMIENTO DEL ÁREA VERDE Y SISITEMA DE RIEGO DEL 
PARQUE BELGRANO E INFINITO POR DESCUBRIR - RENGLON 3</v>
      </c>
      <c r="C12454" s="90"/>
      <c r="D12454" s="90"/>
      <c r="E12454" s="90"/>
      <c r="F12454" s="96" t="s">
        <v>38</v>
      </c>
      <c r="G12454" s="280">
        <f>Fecha_Base</f>
        <v>44908</v>
      </c>
    </row>
    <row r="12455" spans="1:123" ht="24" customHeight="1" x14ac:dyDescent="0.2">
      <c r="A12455" s="281" t="s">
        <v>601</v>
      </c>
      <c r="B12455" s="91" t="str">
        <f>Ubicación</f>
        <v>CAPITAL</v>
      </c>
      <c r="C12455" s="91"/>
      <c r="D12455" s="97"/>
      <c r="E12455" s="98"/>
      <c r="G12455" s="282"/>
    </row>
    <row r="12456" spans="1:123" ht="24" customHeight="1" x14ac:dyDescent="0.2">
      <c r="A12456" s="281" t="s">
        <v>39</v>
      </c>
      <c r="B12456" s="100" t="str">
        <f>IFERROR(VALUE(LEFT(B12457,FIND(".",B12457)-1)),"")</f>
        <v/>
      </c>
      <c r="C12456" s="92" t="str">
        <f>IFERROR(VLOOKUP(B12456,Tabla_CyP,2,FALSE),"")</f>
        <v/>
      </c>
      <c r="E12456" s="98"/>
      <c r="G12456" s="282"/>
    </row>
    <row r="12457" spans="1:123" ht="24" customHeight="1" x14ac:dyDescent="0.2">
      <c r="A12457" s="281" t="s">
        <v>25</v>
      </c>
      <c r="B12457" s="101" t="str">
        <f>IFERROR(VLOOKUP(COUNTIF($A$1:A12457,"ANALISIS DE PRECIOS"),Tabla_NumeroItem,2,FALSE),"")</f>
        <v/>
      </c>
      <c r="C12457" s="92" t="str">
        <f>IFERROR(VLOOKUP(B12457,Tabla_CyP,2,FALSE),"")</f>
        <v/>
      </c>
      <c r="D12457" s="97"/>
      <c r="E12457" s="98"/>
      <c r="F12457" s="96" t="s">
        <v>26</v>
      </c>
      <c r="G12457" s="283" t="str">
        <f>IFERROR(VLOOKUP(B12457,Tabla_CyP,4,FALSE),"")</f>
        <v/>
      </c>
    </row>
    <row r="12458" spans="1:123" ht="24" customHeight="1" x14ac:dyDescent="0.2">
      <c r="A12458" s="281"/>
      <c r="B12458" s="91"/>
      <c r="D12458" s="97"/>
      <c r="E12458" s="98"/>
      <c r="G12458" s="282"/>
    </row>
    <row r="12459" spans="1:123" ht="24" customHeight="1" x14ac:dyDescent="0.2">
      <c r="A12459" s="331" t="s">
        <v>507</v>
      </c>
      <c r="B12459" s="332"/>
      <c r="C12459" s="333" t="s">
        <v>0</v>
      </c>
      <c r="D12459" s="333" t="s">
        <v>27</v>
      </c>
      <c r="E12459" s="335" t="s">
        <v>28</v>
      </c>
      <c r="F12459" s="337" t="s">
        <v>29</v>
      </c>
      <c r="G12459" s="337" t="s">
        <v>30</v>
      </c>
    </row>
    <row r="12460" spans="1:123" s="97" customFormat="1" ht="24" customHeight="1" x14ac:dyDescent="0.2">
      <c r="A12460" s="102" t="s">
        <v>508</v>
      </c>
      <c r="B12460" s="102" t="s">
        <v>509</v>
      </c>
      <c r="C12460" s="334"/>
      <c r="D12460" s="334"/>
      <c r="E12460" s="336"/>
      <c r="F12460" s="338"/>
      <c r="G12460" s="338"/>
      <c r="H12460" s="230"/>
      <c r="I12460" s="230"/>
      <c r="J12460" s="230"/>
      <c r="K12460" s="230"/>
      <c r="L12460" s="230"/>
      <c r="M12460" s="230"/>
      <c r="N12460" s="230"/>
      <c r="O12460" s="230"/>
      <c r="P12460" s="230"/>
      <c r="Q12460" s="230"/>
      <c r="R12460" s="230"/>
      <c r="S12460" s="230"/>
      <c r="T12460" s="230"/>
      <c r="U12460" s="230"/>
      <c r="V12460" s="230"/>
      <c r="W12460" s="230"/>
      <c r="X12460" s="230"/>
      <c r="Y12460" s="230"/>
      <c r="Z12460" s="230"/>
      <c r="AA12460" s="230"/>
      <c r="AB12460" s="230"/>
      <c r="AC12460" s="230"/>
      <c r="AD12460" s="230"/>
      <c r="AE12460" s="230"/>
      <c r="AF12460" s="230"/>
      <c r="AG12460" s="230"/>
      <c r="AH12460" s="230"/>
      <c r="AI12460" s="230"/>
      <c r="AJ12460" s="230"/>
      <c r="AK12460" s="230"/>
      <c r="AL12460" s="230"/>
      <c r="AM12460" s="230"/>
      <c r="AN12460" s="230"/>
      <c r="AO12460" s="230"/>
      <c r="AP12460" s="230"/>
      <c r="AQ12460" s="230"/>
      <c r="AR12460" s="230"/>
      <c r="AS12460" s="230"/>
      <c r="AT12460" s="230"/>
      <c r="AU12460" s="230"/>
      <c r="AV12460" s="230"/>
      <c r="AW12460" s="230"/>
      <c r="AX12460" s="230"/>
      <c r="AY12460" s="230"/>
      <c r="AZ12460" s="230"/>
      <c r="BA12460" s="230"/>
      <c r="BB12460" s="230"/>
      <c r="BC12460" s="230"/>
      <c r="BD12460" s="230"/>
      <c r="BE12460" s="230"/>
      <c r="BF12460" s="230"/>
      <c r="BG12460" s="230"/>
      <c r="BH12460" s="230"/>
      <c r="BI12460" s="230"/>
      <c r="BJ12460" s="230"/>
      <c r="BK12460" s="230"/>
      <c r="BL12460" s="230"/>
      <c r="BM12460" s="230"/>
      <c r="BN12460" s="230"/>
      <c r="BO12460" s="230"/>
      <c r="BP12460" s="230"/>
      <c r="BQ12460" s="230"/>
      <c r="BR12460" s="230"/>
      <c r="BS12460" s="230"/>
      <c r="BT12460" s="230"/>
      <c r="BU12460" s="230"/>
      <c r="BV12460" s="230"/>
      <c r="BW12460" s="230"/>
      <c r="BX12460" s="230"/>
      <c r="BY12460" s="230"/>
      <c r="BZ12460" s="230"/>
      <c r="CA12460" s="230"/>
      <c r="CB12460" s="230"/>
      <c r="CC12460" s="230"/>
      <c r="CD12460" s="230"/>
      <c r="CE12460" s="230"/>
      <c r="CF12460" s="230"/>
      <c r="CG12460" s="230"/>
      <c r="CH12460" s="230"/>
      <c r="CI12460" s="230"/>
      <c r="CJ12460" s="230"/>
      <c r="CK12460" s="230"/>
      <c r="CL12460" s="230"/>
      <c r="CM12460" s="230"/>
      <c r="CN12460" s="230"/>
      <c r="CO12460" s="230"/>
      <c r="CP12460" s="230"/>
      <c r="CQ12460" s="230"/>
      <c r="CR12460" s="230"/>
      <c r="CS12460" s="230"/>
      <c r="CT12460" s="230"/>
      <c r="CU12460" s="230"/>
      <c r="CV12460" s="230"/>
      <c r="CW12460" s="230"/>
      <c r="CX12460" s="230"/>
      <c r="CY12460" s="230"/>
      <c r="CZ12460" s="230"/>
      <c r="DA12460" s="230"/>
      <c r="DB12460" s="230"/>
      <c r="DC12460" s="230"/>
      <c r="DD12460" s="230"/>
      <c r="DE12460" s="230"/>
      <c r="DF12460" s="230"/>
      <c r="DG12460" s="230"/>
      <c r="DH12460" s="230"/>
      <c r="DI12460" s="230"/>
      <c r="DJ12460" s="230"/>
      <c r="DK12460" s="230"/>
      <c r="DL12460" s="230"/>
      <c r="DM12460" s="230"/>
      <c r="DN12460" s="230"/>
      <c r="DO12460" s="230"/>
      <c r="DP12460" s="230"/>
      <c r="DQ12460" s="230"/>
      <c r="DR12460" s="230"/>
      <c r="DS12460" s="230"/>
    </row>
    <row r="12461" spans="1:123" ht="24" customHeight="1" x14ac:dyDescent="0.2">
      <c r="A12461" s="284"/>
      <c r="B12461" s="103"/>
      <c r="C12461" s="143" t="s">
        <v>604</v>
      </c>
      <c r="D12461" s="104"/>
      <c r="E12461" s="105"/>
      <c r="F12461" s="106"/>
      <c r="G12461" s="285"/>
    </row>
    <row r="12462" spans="1:123" s="229" customFormat="1" ht="24" customHeight="1" x14ac:dyDescent="0.2">
      <c r="A12462" s="224" t="str">
        <f t="shared" ref="A12462:A12475" si="3736">IFERROR(VLOOKUP(C12462,Tabla_Insumos,4,FALSE),"")</f>
        <v/>
      </c>
      <c r="B12462" s="222" t="str">
        <f>IFERROR(VLOOKUP(C12462,Tabla_Insumos,5,FALSE),"")</f>
        <v/>
      </c>
      <c r="C12462" s="223"/>
      <c r="D12462" s="224" t="str">
        <f t="shared" ref="D12462:D12475" si="3737">IFERROR(VLOOKUP(C12462,Tabla_Insumos,2,FALSE),"")</f>
        <v/>
      </c>
      <c r="E12462" s="225"/>
      <c r="F12462" s="226">
        <f t="shared" ref="F12462:F12475" si="3738">IFERROR(VLOOKUP(C12462,Tabla_Insumos,3,FALSE),0)</f>
        <v>0</v>
      </c>
      <c r="G12462" s="286">
        <f>ROUND(E12462*F12462,2)</f>
        <v>0</v>
      </c>
    </row>
    <row r="12463" spans="1:123" s="229" customFormat="1" ht="24" customHeight="1" x14ac:dyDescent="0.2">
      <c r="A12463" s="224" t="str">
        <f t="shared" si="3736"/>
        <v/>
      </c>
      <c r="B12463" s="222" t="str">
        <f t="shared" ref="B12463:B12475" si="3739">IFERROR(VLOOKUP(C12463,Tabla_Insumos,5,FALSE),"")</f>
        <v/>
      </c>
      <c r="C12463" s="223"/>
      <c r="D12463" s="224" t="str">
        <f t="shared" si="3737"/>
        <v/>
      </c>
      <c r="E12463" s="225"/>
      <c r="F12463" s="226">
        <f t="shared" si="3738"/>
        <v>0</v>
      </c>
      <c r="G12463" s="286">
        <f t="shared" ref="G12463:G12475" si="3740">ROUND(E12463*F12463,2)</f>
        <v>0</v>
      </c>
    </row>
    <row r="12464" spans="1:123" s="229" customFormat="1" ht="24" customHeight="1" x14ac:dyDescent="0.2">
      <c r="A12464" s="224" t="str">
        <f t="shared" si="3736"/>
        <v/>
      </c>
      <c r="B12464" s="222" t="str">
        <f t="shared" si="3739"/>
        <v/>
      </c>
      <c r="C12464" s="223"/>
      <c r="D12464" s="224" t="str">
        <f t="shared" si="3737"/>
        <v/>
      </c>
      <c r="E12464" s="225"/>
      <c r="F12464" s="226">
        <f t="shared" si="3738"/>
        <v>0</v>
      </c>
      <c r="G12464" s="286">
        <f t="shared" si="3740"/>
        <v>0</v>
      </c>
    </row>
    <row r="12465" spans="1:7" s="229" customFormat="1" ht="24" customHeight="1" x14ac:dyDescent="0.2">
      <c r="A12465" s="224" t="str">
        <f t="shared" si="3736"/>
        <v/>
      </c>
      <c r="B12465" s="222" t="str">
        <f t="shared" si="3739"/>
        <v/>
      </c>
      <c r="C12465" s="223"/>
      <c r="D12465" s="224" t="str">
        <f t="shared" si="3737"/>
        <v/>
      </c>
      <c r="E12465" s="225"/>
      <c r="F12465" s="226">
        <f t="shared" si="3738"/>
        <v>0</v>
      </c>
      <c r="G12465" s="286">
        <f t="shared" si="3740"/>
        <v>0</v>
      </c>
    </row>
    <row r="12466" spans="1:7" s="229" customFormat="1" ht="24" customHeight="1" x14ac:dyDescent="0.2">
      <c r="A12466" s="224" t="str">
        <f t="shared" si="3736"/>
        <v/>
      </c>
      <c r="B12466" s="222" t="str">
        <f t="shared" si="3739"/>
        <v/>
      </c>
      <c r="C12466" s="223"/>
      <c r="D12466" s="224" t="str">
        <f t="shared" si="3737"/>
        <v/>
      </c>
      <c r="E12466" s="225"/>
      <c r="F12466" s="226">
        <f t="shared" si="3738"/>
        <v>0</v>
      </c>
      <c r="G12466" s="286">
        <f t="shared" si="3740"/>
        <v>0</v>
      </c>
    </row>
    <row r="12467" spans="1:7" s="229" customFormat="1" ht="24" customHeight="1" x14ac:dyDescent="0.2">
      <c r="A12467" s="224" t="str">
        <f t="shared" si="3736"/>
        <v/>
      </c>
      <c r="B12467" s="222" t="str">
        <f t="shared" si="3739"/>
        <v/>
      </c>
      <c r="C12467" s="223"/>
      <c r="D12467" s="224" t="str">
        <f t="shared" si="3737"/>
        <v/>
      </c>
      <c r="E12467" s="225"/>
      <c r="F12467" s="226">
        <f t="shared" si="3738"/>
        <v>0</v>
      </c>
      <c r="G12467" s="286">
        <f t="shared" si="3740"/>
        <v>0</v>
      </c>
    </row>
    <row r="12468" spans="1:7" s="229" customFormat="1" ht="24" customHeight="1" x14ac:dyDescent="0.2">
      <c r="A12468" s="224" t="str">
        <f t="shared" si="3736"/>
        <v/>
      </c>
      <c r="B12468" s="222" t="str">
        <f t="shared" si="3739"/>
        <v/>
      </c>
      <c r="C12468" s="223"/>
      <c r="D12468" s="224" t="str">
        <f t="shared" si="3737"/>
        <v/>
      </c>
      <c r="E12468" s="225"/>
      <c r="F12468" s="226">
        <f t="shared" si="3738"/>
        <v>0</v>
      </c>
      <c r="G12468" s="286">
        <f t="shared" si="3740"/>
        <v>0</v>
      </c>
    </row>
    <row r="12469" spans="1:7" s="229" customFormat="1" ht="24" customHeight="1" x14ac:dyDescent="0.2">
      <c r="A12469" s="224" t="str">
        <f t="shared" si="3736"/>
        <v/>
      </c>
      <c r="B12469" s="222" t="str">
        <f t="shared" si="3739"/>
        <v/>
      </c>
      <c r="C12469" s="223"/>
      <c r="D12469" s="224" t="str">
        <f t="shared" si="3737"/>
        <v/>
      </c>
      <c r="E12469" s="225"/>
      <c r="F12469" s="226">
        <f t="shared" si="3738"/>
        <v>0</v>
      </c>
      <c r="G12469" s="286">
        <f t="shared" si="3740"/>
        <v>0</v>
      </c>
    </row>
    <row r="12470" spans="1:7" s="229" customFormat="1" ht="24" customHeight="1" x14ac:dyDescent="0.2">
      <c r="A12470" s="224" t="str">
        <f t="shared" si="3736"/>
        <v/>
      </c>
      <c r="B12470" s="222" t="str">
        <f t="shared" si="3739"/>
        <v/>
      </c>
      <c r="C12470" s="223"/>
      <c r="D12470" s="224" t="str">
        <f t="shared" si="3737"/>
        <v/>
      </c>
      <c r="E12470" s="225"/>
      <c r="F12470" s="226">
        <f t="shared" si="3738"/>
        <v>0</v>
      </c>
      <c r="G12470" s="286">
        <f t="shared" si="3740"/>
        <v>0</v>
      </c>
    </row>
    <row r="12471" spans="1:7" s="229" customFormat="1" ht="24" customHeight="1" x14ac:dyDescent="0.2">
      <c r="A12471" s="224" t="str">
        <f t="shared" si="3736"/>
        <v/>
      </c>
      <c r="B12471" s="222" t="str">
        <f t="shared" si="3739"/>
        <v/>
      </c>
      <c r="C12471" s="223"/>
      <c r="D12471" s="224" t="str">
        <f t="shared" si="3737"/>
        <v/>
      </c>
      <c r="E12471" s="225"/>
      <c r="F12471" s="226">
        <f t="shared" si="3738"/>
        <v>0</v>
      </c>
      <c r="G12471" s="286">
        <f t="shared" si="3740"/>
        <v>0</v>
      </c>
    </row>
    <row r="12472" spans="1:7" s="229" customFormat="1" ht="24" customHeight="1" x14ac:dyDescent="0.2">
      <c r="A12472" s="224" t="str">
        <f t="shared" si="3736"/>
        <v/>
      </c>
      <c r="B12472" s="222" t="str">
        <f t="shared" si="3739"/>
        <v/>
      </c>
      <c r="C12472" s="223"/>
      <c r="D12472" s="224" t="str">
        <f t="shared" si="3737"/>
        <v/>
      </c>
      <c r="E12472" s="225"/>
      <c r="F12472" s="226">
        <f t="shared" si="3738"/>
        <v>0</v>
      </c>
      <c r="G12472" s="286">
        <f t="shared" si="3740"/>
        <v>0</v>
      </c>
    </row>
    <row r="12473" spans="1:7" s="229" customFormat="1" ht="24" customHeight="1" x14ac:dyDescent="0.2">
      <c r="A12473" s="224" t="str">
        <f t="shared" si="3736"/>
        <v/>
      </c>
      <c r="B12473" s="222" t="str">
        <f t="shared" si="3739"/>
        <v/>
      </c>
      <c r="C12473" s="223"/>
      <c r="D12473" s="224" t="str">
        <f t="shared" si="3737"/>
        <v/>
      </c>
      <c r="E12473" s="225"/>
      <c r="F12473" s="226">
        <f t="shared" si="3738"/>
        <v>0</v>
      </c>
      <c r="G12473" s="286">
        <f t="shared" si="3740"/>
        <v>0</v>
      </c>
    </row>
    <row r="12474" spans="1:7" s="229" customFormat="1" ht="24" customHeight="1" x14ac:dyDescent="0.2">
      <c r="A12474" s="224" t="str">
        <f t="shared" si="3736"/>
        <v/>
      </c>
      <c r="B12474" s="222" t="str">
        <f t="shared" si="3739"/>
        <v/>
      </c>
      <c r="C12474" s="223"/>
      <c r="D12474" s="224" t="str">
        <f t="shared" si="3737"/>
        <v/>
      </c>
      <c r="E12474" s="225"/>
      <c r="F12474" s="226">
        <f t="shared" si="3738"/>
        <v>0</v>
      </c>
      <c r="G12474" s="286">
        <f t="shared" si="3740"/>
        <v>0</v>
      </c>
    </row>
    <row r="12475" spans="1:7" s="229" customFormat="1" ht="24" customHeight="1" x14ac:dyDescent="0.2">
      <c r="A12475" s="224" t="str">
        <f t="shared" si="3736"/>
        <v/>
      </c>
      <c r="B12475" s="222" t="str">
        <f t="shared" si="3739"/>
        <v/>
      </c>
      <c r="C12475" s="223"/>
      <c r="D12475" s="224" t="str">
        <f t="shared" si="3737"/>
        <v/>
      </c>
      <c r="E12475" s="225"/>
      <c r="F12475" s="227">
        <f t="shared" si="3738"/>
        <v>0</v>
      </c>
      <c r="G12475" s="286">
        <f t="shared" si="3740"/>
        <v>0</v>
      </c>
    </row>
    <row r="12476" spans="1:7" ht="24" customHeight="1" x14ac:dyDescent="0.2">
      <c r="A12476" s="287"/>
      <c r="D12476" s="97"/>
      <c r="E12476" s="98"/>
      <c r="F12476" s="273" t="s">
        <v>31</v>
      </c>
      <c r="G12476" s="288">
        <f>SUBTOTAL(9,G12462:G12475)</f>
        <v>0</v>
      </c>
    </row>
    <row r="12477" spans="1:7" ht="24" customHeight="1" x14ac:dyDescent="0.2">
      <c r="A12477" s="287"/>
      <c r="C12477" s="107" t="s">
        <v>605</v>
      </c>
      <c r="D12477" s="97"/>
      <c r="E12477" s="98"/>
      <c r="G12477" s="289"/>
    </row>
    <row r="12478" spans="1:7" s="229" customFormat="1" ht="24" customHeight="1" x14ac:dyDescent="0.2">
      <c r="A12478" s="224" t="str">
        <f t="shared" ref="A12478:A12485" si="3741">IFERROR(VLOOKUP(C12478,Tabla_Insumos,4,FALSE),"")</f>
        <v/>
      </c>
      <c r="B12478" s="222">
        <f t="shared" ref="B12478:B12485" si="3742">IFERROR(VLOOKUP(A12478,Tabla_Indices,5,FALSE),"")</f>
        <v>0</v>
      </c>
      <c r="C12478" s="223"/>
      <c r="D12478" s="224" t="str">
        <f t="shared" ref="D12478:D12485" si="3743">IFERROR(VLOOKUP(C12478,Tabla_Insumos,2,FALSE),"")</f>
        <v/>
      </c>
      <c r="E12478" s="225"/>
      <c r="F12478" s="228">
        <f t="shared" ref="F12478:F12485" si="3744">IFERROR(VLOOKUP(C12478,Tabla_Insumos,3,FALSE),0)</f>
        <v>0</v>
      </c>
      <c r="G12478" s="286">
        <f>ROUND(E12478*F12478,2)</f>
        <v>0</v>
      </c>
    </row>
    <row r="12479" spans="1:7" s="229" customFormat="1" ht="24" customHeight="1" x14ac:dyDescent="0.2">
      <c r="A12479" s="224" t="str">
        <f t="shared" si="3741"/>
        <v/>
      </c>
      <c r="B12479" s="222">
        <f t="shared" si="3742"/>
        <v>0</v>
      </c>
      <c r="C12479" s="223"/>
      <c r="D12479" s="224" t="str">
        <f t="shared" si="3743"/>
        <v/>
      </c>
      <c r="E12479" s="225"/>
      <c r="F12479" s="228">
        <f t="shared" si="3744"/>
        <v>0</v>
      </c>
      <c r="G12479" s="286">
        <f>ROUND(E12479*F12479,2)</f>
        <v>0</v>
      </c>
    </row>
    <row r="12480" spans="1:7" s="229" customFormat="1" ht="24" customHeight="1" x14ac:dyDescent="0.2">
      <c r="A12480" s="224" t="str">
        <f t="shared" si="3741"/>
        <v/>
      </c>
      <c r="B12480" s="222">
        <f t="shared" si="3742"/>
        <v>0</v>
      </c>
      <c r="C12480" s="223"/>
      <c r="D12480" s="224" t="str">
        <f t="shared" si="3743"/>
        <v/>
      </c>
      <c r="E12480" s="225"/>
      <c r="F12480" s="228">
        <f t="shared" si="3744"/>
        <v>0</v>
      </c>
      <c r="G12480" s="286">
        <f t="shared" ref="G12480:G12485" si="3745">ROUND(E12480*F12480,2)</f>
        <v>0</v>
      </c>
    </row>
    <row r="12481" spans="1:7" s="229" customFormat="1" ht="24" customHeight="1" x14ac:dyDescent="0.2">
      <c r="A12481" s="224" t="str">
        <f t="shared" si="3741"/>
        <v/>
      </c>
      <c r="B12481" s="222">
        <f t="shared" si="3742"/>
        <v>0</v>
      </c>
      <c r="C12481" s="223"/>
      <c r="D12481" s="224" t="str">
        <f t="shared" si="3743"/>
        <v/>
      </c>
      <c r="E12481" s="225"/>
      <c r="F12481" s="228">
        <f t="shared" si="3744"/>
        <v>0</v>
      </c>
      <c r="G12481" s="286">
        <f t="shared" si="3745"/>
        <v>0</v>
      </c>
    </row>
    <row r="12482" spans="1:7" s="229" customFormat="1" ht="24" customHeight="1" x14ac:dyDescent="0.2">
      <c r="A12482" s="224" t="str">
        <f t="shared" si="3741"/>
        <v/>
      </c>
      <c r="B12482" s="222">
        <f t="shared" si="3742"/>
        <v>0</v>
      </c>
      <c r="C12482" s="223"/>
      <c r="D12482" s="224" t="str">
        <f t="shared" si="3743"/>
        <v/>
      </c>
      <c r="E12482" s="225"/>
      <c r="F12482" s="226">
        <f t="shared" si="3744"/>
        <v>0</v>
      </c>
      <c r="G12482" s="286">
        <f t="shared" si="3745"/>
        <v>0</v>
      </c>
    </row>
    <row r="12483" spans="1:7" s="229" customFormat="1" ht="24" customHeight="1" x14ac:dyDescent="0.2">
      <c r="A12483" s="224" t="str">
        <f t="shared" si="3741"/>
        <v/>
      </c>
      <c r="B12483" s="222">
        <f t="shared" si="3742"/>
        <v>0</v>
      </c>
      <c r="C12483" s="223"/>
      <c r="D12483" s="224" t="str">
        <f t="shared" si="3743"/>
        <v/>
      </c>
      <c r="E12483" s="225"/>
      <c r="F12483" s="226">
        <f t="shared" si="3744"/>
        <v>0</v>
      </c>
      <c r="G12483" s="286">
        <f t="shared" si="3745"/>
        <v>0</v>
      </c>
    </row>
    <row r="12484" spans="1:7" s="229" customFormat="1" ht="24" customHeight="1" x14ac:dyDescent="0.2">
      <c r="A12484" s="224" t="str">
        <f t="shared" si="3741"/>
        <v/>
      </c>
      <c r="B12484" s="222">
        <f t="shared" si="3742"/>
        <v>0</v>
      </c>
      <c r="C12484" s="223"/>
      <c r="D12484" s="224" t="str">
        <f t="shared" si="3743"/>
        <v/>
      </c>
      <c r="E12484" s="225"/>
      <c r="F12484" s="226">
        <f t="shared" si="3744"/>
        <v>0</v>
      </c>
      <c r="G12484" s="286">
        <f t="shared" si="3745"/>
        <v>0</v>
      </c>
    </row>
    <row r="12485" spans="1:7" s="229" customFormat="1" ht="24" customHeight="1" x14ac:dyDescent="0.2">
      <c r="A12485" s="224" t="str">
        <f t="shared" si="3741"/>
        <v/>
      </c>
      <c r="B12485" s="222">
        <f t="shared" si="3742"/>
        <v>0</v>
      </c>
      <c r="C12485" s="223"/>
      <c r="D12485" s="224" t="str">
        <f t="shared" si="3743"/>
        <v/>
      </c>
      <c r="E12485" s="225"/>
      <c r="F12485" s="226">
        <f t="shared" si="3744"/>
        <v>0</v>
      </c>
      <c r="G12485" s="286">
        <f t="shared" si="3745"/>
        <v>0</v>
      </c>
    </row>
    <row r="12486" spans="1:7" ht="24" customHeight="1" x14ac:dyDescent="0.2">
      <c r="A12486" s="287"/>
      <c r="D12486" s="97"/>
      <c r="E12486" s="98"/>
      <c r="F12486" s="273" t="s">
        <v>32</v>
      </c>
      <c r="G12486" s="288">
        <f>SUBTOTAL(9,G12478:G12485)</f>
        <v>0</v>
      </c>
    </row>
    <row r="12487" spans="1:7" ht="24" customHeight="1" x14ac:dyDescent="0.2">
      <c r="A12487" s="287"/>
      <c r="C12487" s="107" t="s">
        <v>606</v>
      </c>
      <c r="D12487" s="97"/>
      <c r="E12487" s="98"/>
      <c r="G12487" s="289"/>
    </row>
    <row r="12488" spans="1:7" s="229" customFormat="1" ht="24" customHeight="1" x14ac:dyDescent="0.2">
      <c r="A12488" s="224" t="str">
        <f t="shared" ref="A12488:A12496" si="3746">IFERROR(VLOOKUP(C12488,Tabla_Insumos,4,FALSE),"")</f>
        <v/>
      </c>
      <c r="B12488" s="222" t="str">
        <f t="shared" ref="B12488:B12496" si="3747">IFERROR(VLOOKUP(C12488,Tabla_Insumos,5,FALSE),"")</f>
        <v/>
      </c>
      <c r="C12488" s="223"/>
      <c r="D12488" s="224" t="str">
        <f t="shared" ref="D12488:D12496" si="3748">IFERROR(VLOOKUP(C12488,Tabla_Insumos,2,FALSE),"")</f>
        <v/>
      </c>
      <c r="E12488" s="225"/>
      <c r="F12488" s="226">
        <f t="shared" ref="F12488:F12496" si="3749">IFERROR(VLOOKUP(C12488,Tabla_Insumos,3,FALSE),0)</f>
        <v>0</v>
      </c>
      <c r="G12488" s="286">
        <f t="shared" ref="G12488:G12496" si="3750">ROUND(E12488*F12488,2)</f>
        <v>0</v>
      </c>
    </row>
    <row r="12489" spans="1:7" s="229" customFormat="1" ht="24" customHeight="1" x14ac:dyDescent="0.2">
      <c r="A12489" s="224" t="str">
        <f t="shared" si="3746"/>
        <v/>
      </c>
      <c r="B12489" s="222" t="str">
        <f t="shared" si="3747"/>
        <v/>
      </c>
      <c r="C12489" s="223"/>
      <c r="D12489" s="224" t="str">
        <f t="shared" si="3748"/>
        <v/>
      </c>
      <c r="E12489" s="225"/>
      <c r="F12489" s="226">
        <f t="shared" si="3749"/>
        <v>0</v>
      </c>
      <c r="G12489" s="286">
        <f t="shared" si="3750"/>
        <v>0</v>
      </c>
    </row>
    <row r="12490" spans="1:7" s="229" customFormat="1" ht="24" customHeight="1" x14ac:dyDescent="0.2">
      <c r="A12490" s="224" t="str">
        <f t="shared" si="3746"/>
        <v/>
      </c>
      <c r="B12490" s="222" t="str">
        <f t="shared" si="3747"/>
        <v/>
      </c>
      <c r="C12490" s="223"/>
      <c r="D12490" s="224" t="str">
        <f t="shared" si="3748"/>
        <v/>
      </c>
      <c r="E12490" s="225"/>
      <c r="F12490" s="226">
        <f t="shared" si="3749"/>
        <v>0</v>
      </c>
      <c r="G12490" s="286">
        <f t="shared" si="3750"/>
        <v>0</v>
      </c>
    </row>
    <row r="12491" spans="1:7" s="229" customFormat="1" ht="24" customHeight="1" x14ac:dyDescent="0.2">
      <c r="A12491" s="224" t="str">
        <f t="shared" si="3746"/>
        <v/>
      </c>
      <c r="B12491" s="222" t="str">
        <f t="shared" si="3747"/>
        <v/>
      </c>
      <c r="C12491" s="223"/>
      <c r="D12491" s="224" t="str">
        <f t="shared" si="3748"/>
        <v/>
      </c>
      <c r="E12491" s="225"/>
      <c r="F12491" s="226">
        <f t="shared" si="3749"/>
        <v>0</v>
      </c>
      <c r="G12491" s="286">
        <f t="shared" si="3750"/>
        <v>0</v>
      </c>
    </row>
    <row r="12492" spans="1:7" s="229" customFormat="1" ht="24" customHeight="1" x14ac:dyDescent="0.2">
      <c r="A12492" s="224" t="str">
        <f t="shared" si="3746"/>
        <v/>
      </c>
      <c r="B12492" s="222" t="str">
        <f t="shared" si="3747"/>
        <v/>
      </c>
      <c r="C12492" s="223"/>
      <c r="D12492" s="224" t="str">
        <f t="shared" si="3748"/>
        <v/>
      </c>
      <c r="E12492" s="225"/>
      <c r="F12492" s="226">
        <f t="shared" si="3749"/>
        <v>0</v>
      </c>
      <c r="G12492" s="286">
        <f t="shared" si="3750"/>
        <v>0</v>
      </c>
    </row>
    <row r="12493" spans="1:7" s="229" customFormat="1" ht="24" customHeight="1" x14ac:dyDescent="0.2">
      <c r="A12493" s="224" t="str">
        <f t="shared" si="3746"/>
        <v/>
      </c>
      <c r="B12493" s="222" t="str">
        <f t="shared" si="3747"/>
        <v/>
      </c>
      <c r="C12493" s="223"/>
      <c r="D12493" s="224" t="str">
        <f t="shared" si="3748"/>
        <v/>
      </c>
      <c r="E12493" s="225"/>
      <c r="F12493" s="226">
        <f t="shared" si="3749"/>
        <v>0</v>
      </c>
      <c r="G12493" s="286">
        <f t="shared" si="3750"/>
        <v>0</v>
      </c>
    </row>
    <row r="12494" spans="1:7" s="229" customFormat="1" ht="24" customHeight="1" x14ac:dyDescent="0.2">
      <c r="A12494" s="224" t="str">
        <f t="shared" si="3746"/>
        <v/>
      </c>
      <c r="B12494" s="222" t="str">
        <f t="shared" si="3747"/>
        <v/>
      </c>
      <c r="C12494" s="223"/>
      <c r="D12494" s="224" t="str">
        <f t="shared" si="3748"/>
        <v/>
      </c>
      <c r="E12494" s="225"/>
      <c r="F12494" s="226">
        <f t="shared" si="3749"/>
        <v>0</v>
      </c>
      <c r="G12494" s="286">
        <f t="shared" si="3750"/>
        <v>0</v>
      </c>
    </row>
    <row r="12495" spans="1:7" s="229" customFormat="1" ht="24" customHeight="1" x14ac:dyDescent="0.2">
      <c r="A12495" s="224" t="str">
        <f t="shared" si="3746"/>
        <v/>
      </c>
      <c r="B12495" s="222" t="str">
        <f t="shared" si="3747"/>
        <v/>
      </c>
      <c r="C12495" s="223"/>
      <c r="D12495" s="224" t="str">
        <f t="shared" si="3748"/>
        <v/>
      </c>
      <c r="E12495" s="225"/>
      <c r="F12495" s="226">
        <f t="shared" si="3749"/>
        <v>0</v>
      </c>
      <c r="G12495" s="286">
        <f t="shared" si="3750"/>
        <v>0</v>
      </c>
    </row>
    <row r="12496" spans="1:7" s="229" customFormat="1" ht="24" customHeight="1" x14ac:dyDescent="0.2">
      <c r="A12496" s="224" t="str">
        <f t="shared" si="3746"/>
        <v/>
      </c>
      <c r="B12496" s="222" t="str">
        <f t="shared" si="3747"/>
        <v/>
      </c>
      <c r="C12496" s="223"/>
      <c r="D12496" s="224" t="str">
        <f t="shared" si="3748"/>
        <v/>
      </c>
      <c r="E12496" s="225"/>
      <c r="F12496" s="226">
        <f t="shared" si="3749"/>
        <v>0</v>
      </c>
      <c r="G12496" s="286">
        <f t="shared" si="3750"/>
        <v>0</v>
      </c>
    </row>
    <row r="12497" spans="1:7" ht="24" customHeight="1" x14ac:dyDescent="0.2">
      <c r="A12497" s="290"/>
      <c r="B12497" s="97"/>
      <c r="D12497" s="97"/>
      <c r="E12497" s="98"/>
      <c r="F12497" s="273" t="s">
        <v>33</v>
      </c>
      <c r="G12497" s="288">
        <f>SUBTOTAL(9,G12488:G12496)</f>
        <v>0</v>
      </c>
    </row>
    <row r="12498" spans="1:7" ht="24" customHeight="1" x14ac:dyDescent="0.2">
      <c r="A12498" s="291"/>
      <c r="B12498" s="97"/>
      <c r="D12498" s="97"/>
      <c r="E12498" s="98"/>
      <c r="G12498" s="289"/>
    </row>
    <row r="12499" spans="1:7" ht="24" customHeight="1" x14ac:dyDescent="0.2">
      <c r="A12499" s="292" t="str">
        <f>B12457</f>
        <v/>
      </c>
      <c r="B12499" s="293" t="str">
        <f>C12457</f>
        <v/>
      </c>
      <c r="C12499" s="104"/>
      <c r="D12499" s="104" t="s">
        <v>34</v>
      </c>
      <c r="E12499" s="105"/>
      <c r="F12499" s="295" t="s">
        <v>35</v>
      </c>
      <c r="G12499" s="294">
        <f>SUBTOTAL(9,G12462:G12498)</f>
        <v>0</v>
      </c>
    </row>
    <row r="12501" spans="1:7" ht="24" customHeight="1" x14ac:dyDescent="0.2">
      <c r="A12501" s="274" t="s">
        <v>37</v>
      </c>
      <c r="B12501" s="275"/>
      <c r="C12501" s="275"/>
      <c r="D12501" s="275"/>
      <c r="E12501" s="275"/>
      <c r="F12501" s="275"/>
      <c r="G12501" s="276"/>
    </row>
    <row r="12502" spans="1:7" ht="24" customHeight="1" x14ac:dyDescent="0.2">
      <c r="A12502" s="277" t="s">
        <v>602</v>
      </c>
      <c r="B12502" s="93" t="str">
        <f>Comitente</f>
        <v>DIRECCION PROVINCIAL DE ESPACIOS VERDES</v>
      </c>
      <c r="C12502" s="89"/>
      <c r="D12502" s="94"/>
      <c r="E12502" s="94"/>
      <c r="F12502" s="95"/>
      <c r="G12502" s="278"/>
    </row>
    <row r="12503" spans="1:7" ht="24" customHeight="1" x14ac:dyDescent="0.2">
      <c r="A12503" s="277" t="s">
        <v>603</v>
      </c>
      <c r="B12503" s="93">
        <f>Contratista</f>
        <v>0</v>
      </c>
      <c r="C12503" s="90"/>
      <c r="D12503" s="90"/>
      <c r="E12503" s="90"/>
      <c r="F12503" s="96"/>
      <c r="G12503" s="279"/>
    </row>
    <row r="12504" spans="1:7" ht="24" customHeight="1" x14ac:dyDescent="0.2">
      <c r="A12504" s="277" t="s">
        <v>24</v>
      </c>
      <c r="B12504" s="93" t="str">
        <f>Obra</f>
        <v>MANTENIMIENTO DEL ÁREA VERDE Y SISITEMA DE RIEGO DEL 
PARQUE BELGRANO E INFINITO POR DESCUBRIR - RENGLON 3</v>
      </c>
      <c r="C12504" s="90"/>
      <c r="D12504" s="90"/>
      <c r="E12504" s="90"/>
      <c r="F12504" s="96" t="s">
        <v>38</v>
      </c>
      <c r="G12504" s="280">
        <f>Fecha_Base</f>
        <v>44908</v>
      </c>
    </row>
    <row r="12505" spans="1:7" ht="24" customHeight="1" x14ac:dyDescent="0.2">
      <c r="A12505" s="281" t="s">
        <v>601</v>
      </c>
      <c r="B12505" s="91" t="str">
        <f>Ubicación</f>
        <v>CAPITAL</v>
      </c>
      <c r="C12505" s="91"/>
      <c r="D12505" s="97"/>
      <c r="E12505" s="98"/>
      <c r="G12505" s="282"/>
    </row>
    <row r="12506" spans="1:7" ht="24" customHeight="1" x14ac:dyDescent="0.2">
      <c r="A12506" s="281" t="s">
        <v>39</v>
      </c>
      <c r="B12506" s="100" t="str">
        <f>IFERROR(VALUE(LEFT(B12507,FIND(".",B12507)-1)),"")</f>
        <v/>
      </c>
      <c r="C12506" s="92" t="str">
        <f>IFERROR(VLOOKUP(B12506,Tabla_CyP,2,FALSE),"")</f>
        <v/>
      </c>
      <c r="E12506" s="98"/>
      <c r="G12506" s="282"/>
    </row>
    <row r="12507" spans="1:7" ht="24" customHeight="1" x14ac:dyDescent="0.2">
      <c r="A12507" s="281" t="s">
        <v>25</v>
      </c>
      <c r="B12507" s="101" t="str">
        <f>IFERROR(VLOOKUP(COUNTIF($A$1:A12507,"ANALISIS DE PRECIOS"),Tabla_NumeroItem,2,FALSE),"")</f>
        <v/>
      </c>
      <c r="C12507" s="92" t="str">
        <f>IFERROR(VLOOKUP(B12507,Tabla_CyP,2,FALSE),"")</f>
        <v/>
      </c>
      <c r="D12507" s="97"/>
      <c r="E12507" s="98"/>
      <c r="F12507" s="96" t="s">
        <v>26</v>
      </c>
      <c r="G12507" s="283" t="str">
        <f>IFERROR(VLOOKUP(B12507,Tabla_CyP,4,FALSE),"")</f>
        <v/>
      </c>
    </row>
    <row r="12508" spans="1:7" ht="24" customHeight="1" x14ac:dyDescent="0.2">
      <c r="A12508" s="281"/>
      <c r="B12508" s="91"/>
      <c r="D12508" s="97"/>
      <c r="E12508" s="98"/>
      <c r="G12508" s="282"/>
    </row>
    <row r="12509" spans="1:7" ht="24" customHeight="1" x14ac:dyDescent="0.2">
      <c r="A12509" s="331" t="s">
        <v>507</v>
      </c>
      <c r="B12509" s="332"/>
      <c r="C12509" s="333" t="s">
        <v>0</v>
      </c>
      <c r="D12509" s="333" t="s">
        <v>27</v>
      </c>
      <c r="E12509" s="335" t="s">
        <v>28</v>
      </c>
      <c r="F12509" s="337" t="s">
        <v>29</v>
      </c>
      <c r="G12509" s="337" t="s">
        <v>30</v>
      </c>
    </row>
    <row r="12510" spans="1:7" ht="24" customHeight="1" x14ac:dyDescent="0.2">
      <c r="A12510" s="102" t="s">
        <v>508</v>
      </c>
      <c r="B12510" s="102" t="s">
        <v>509</v>
      </c>
      <c r="C12510" s="334"/>
      <c r="D12510" s="334"/>
      <c r="E12510" s="336"/>
      <c r="F12510" s="338"/>
      <c r="G12510" s="338"/>
    </row>
    <row r="12511" spans="1:7" ht="24" customHeight="1" x14ac:dyDescent="0.2">
      <c r="A12511" s="284"/>
      <c r="B12511" s="103"/>
      <c r="C12511" s="143" t="s">
        <v>604</v>
      </c>
      <c r="D12511" s="104"/>
      <c r="E12511" s="105"/>
      <c r="F12511" s="106"/>
      <c r="G12511" s="285"/>
    </row>
    <row r="12512" spans="1:7" ht="24" customHeight="1" x14ac:dyDescent="0.2">
      <c r="A12512" s="224" t="str">
        <f t="shared" ref="A12512:A12525" si="3751">IFERROR(VLOOKUP(C12512,Tabla_Insumos,4,FALSE),"")</f>
        <v/>
      </c>
      <c r="B12512" s="222" t="str">
        <f>IFERROR(VLOOKUP(C12512,Tabla_Insumos,5,FALSE),"")</f>
        <v/>
      </c>
      <c r="C12512" s="223"/>
      <c r="D12512" s="224" t="str">
        <f t="shared" ref="D12512:D12525" si="3752">IFERROR(VLOOKUP(C12512,Tabla_Insumos,2,FALSE),"")</f>
        <v/>
      </c>
      <c r="E12512" s="225"/>
      <c r="F12512" s="226">
        <f t="shared" ref="F12512:F12525" si="3753">IFERROR(VLOOKUP(C12512,Tabla_Insumos,3,FALSE),0)</f>
        <v>0</v>
      </c>
      <c r="G12512" s="286">
        <f>ROUND(E12512*F12512,2)</f>
        <v>0</v>
      </c>
    </row>
    <row r="12513" spans="1:7" ht="24" customHeight="1" x14ac:dyDescent="0.2">
      <c r="A12513" s="224" t="str">
        <f t="shared" si="3751"/>
        <v/>
      </c>
      <c r="B12513" s="222" t="str">
        <f t="shared" ref="B12513:B12525" si="3754">IFERROR(VLOOKUP(C12513,Tabla_Insumos,5,FALSE),"")</f>
        <v/>
      </c>
      <c r="C12513" s="223"/>
      <c r="D12513" s="224" t="str">
        <f t="shared" si="3752"/>
        <v/>
      </c>
      <c r="E12513" s="225"/>
      <c r="F12513" s="226">
        <f t="shared" si="3753"/>
        <v>0</v>
      </c>
      <c r="G12513" s="286">
        <f t="shared" ref="G12513:G12525" si="3755">ROUND(E12513*F12513,2)</f>
        <v>0</v>
      </c>
    </row>
    <row r="12514" spans="1:7" ht="24" customHeight="1" x14ac:dyDescent="0.2">
      <c r="A12514" s="224" t="str">
        <f t="shared" si="3751"/>
        <v/>
      </c>
      <c r="B12514" s="222" t="str">
        <f t="shared" si="3754"/>
        <v/>
      </c>
      <c r="C12514" s="223"/>
      <c r="D12514" s="224" t="str">
        <f t="shared" si="3752"/>
        <v/>
      </c>
      <c r="E12514" s="225"/>
      <c r="F12514" s="226">
        <f t="shared" si="3753"/>
        <v>0</v>
      </c>
      <c r="G12514" s="286">
        <f t="shared" si="3755"/>
        <v>0</v>
      </c>
    </row>
    <row r="12515" spans="1:7" ht="24" customHeight="1" x14ac:dyDescent="0.2">
      <c r="A12515" s="224" t="str">
        <f t="shared" si="3751"/>
        <v/>
      </c>
      <c r="B12515" s="222" t="str">
        <f t="shared" si="3754"/>
        <v/>
      </c>
      <c r="C12515" s="223"/>
      <c r="D12515" s="224" t="str">
        <f t="shared" si="3752"/>
        <v/>
      </c>
      <c r="E12515" s="225"/>
      <c r="F12515" s="226">
        <f t="shared" si="3753"/>
        <v>0</v>
      </c>
      <c r="G12515" s="286">
        <f t="shared" si="3755"/>
        <v>0</v>
      </c>
    </row>
    <row r="12516" spans="1:7" ht="24" customHeight="1" x14ac:dyDescent="0.2">
      <c r="A12516" s="224" t="str">
        <f t="shared" si="3751"/>
        <v/>
      </c>
      <c r="B12516" s="222" t="str">
        <f t="shared" si="3754"/>
        <v/>
      </c>
      <c r="C12516" s="223"/>
      <c r="D12516" s="224" t="str">
        <f t="shared" si="3752"/>
        <v/>
      </c>
      <c r="E12516" s="225"/>
      <c r="F12516" s="226">
        <f t="shared" si="3753"/>
        <v>0</v>
      </c>
      <c r="G12516" s="286">
        <f t="shared" si="3755"/>
        <v>0</v>
      </c>
    </row>
    <row r="12517" spans="1:7" ht="24" customHeight="1" x14ac:dyDescent="0.2">
      <c r="A12517" s="224" t="str">
        <f t="shared" si="3751"/>
        <v/>
      </c>
      <c r="B12517" s="222" t="str">
        <f t="shared" si="3754"/>
        <v/>
      </c>
      <c r="C12517" s="223"/>
      <c r="D12517" s="224" t="str">
        <f t="shared" si="3752"/>
        <v/>
      </c>
      <c r="E12517" s="225"/>
      <c r="F12517" s="226">
        <f t="shared" si="3753"/>
        <v>0</v>
      </c>
      <c r="G12517" s="286">
        <f t="shared" si="3755"/>
        <v>0</v>
      </c>
    </row>
    <row r="12518" spans="1:7" ht="24" customHeight="1" x14ac:dyDescent="0.2">
      <c r="A12518" s="224" t="str">
        <f t="shared" si="3751"/>
        <v/>
      </c>
      <c r="B12518" s="222" t="str">
        <f t="shared" si="3754"/>
        <v/>
      </c>
      <c r="C12518" s="223"/>
      <c r="D12518" s="224" t="str">
        <f t="shared" si="3752"/>
        <v/>
      </c>
      <c r="E12518" s="225"/>
      <c r="F12518" s="226">
        <f t="shared" si="3753"/>
        <v>0</v>
      </c>
      <c r="G12518" s="286">
        <f t="shared" si="3755"/>
        <v>0</v>
      </c>
    </row>
    <row r="12519" spans="1:7" ht="24" customHeight="1" x14ac:dyDescent="0.2">
      <c r="A12519" s="224" t="str">
        <f t="shared" si="3751"/>
        <v/>
      </c>
      <c r="B12519" s="222" t="str">
        <f t="shared" si="3754"/>
        <v/>
      </c>
      <c r="C12519" s="223"/>
      <c r="D12519" s="224" t="str">
        <f t="shared" si="3752"/>
        <v/>
      </c>
      <c r="E12519" s="225"/>
      <c r="F12519" s="226">
        <f t="shared" si="3753"/>
        <v>0</v>
      </c>
      <c r="G12519" s="286">
        <f t="shared" si="3755"/>
        <v>0</v>
      </c>
    </row>
    <row r="12520" spans="1:7" ht="24" customHeight="1" x14ac:dyDescent="0.2">
      <c r="A12520" s="224" t="str">
        <f t="shared" si="3751"/>
        <v/>
      </c>
      <c r="B12520" s="222" t="str">
        <f t="shared" si="3754"/>
        <v/>
      </c>
      <c r="C12520" s="223"/>
      <c r="D12520" s="224" t="str">
        <f t="shared" si="3752"/>
        <v/>
      </c>
      <c r="E12520" s="225"/>
      <c r="F12520" s="226">
        <f t="shared" si="3753"/>
        <v>0</v>
      </c>
      <c r="G12520" s="286">
        <f t="shared" si="3755"/>
        <v>0</v>
      </c>
    </row>
    <row r="12521" spans="1:7" ht="24" customHeight="1" x14ac:dyDescent="0.2">
      <c r="A12521" s="224" t="str">
        <f t="shared" si="3751"/>
        <v/>
      </c>
      <c r="B12521" s="222" t="str">
        <f t="shared" si="3754"/>
        <v/>
      </c>
      <c r="C12521" s="223"/>
      <c r="D12521" s="224" t="str">
        <f t="shared" si="3752"/>
        <v/>
      </c>
      <c r="E12521" s="225"/>
      <c r="F12521" s="226">
        <f t="shared" si="3753"/>
        <v>0</v>
      </c>
      <c r="G12521" s="286">
        <f t="shared" si="3755"/>
        <v>0</v>
      </c>
    </row>
    <row r="12522" spans="1:7" ht="24" customHeight="1" x14ac:dyDescent="0.2">
      <c r="A12522" s="224" t="str">
        <f t="shared" si="3751"/>
        <v/>
      </c>
      <c r="B12522" s="222" t="str">
        <f t="shared" si="3754"/>
        <v/>
      </c>
      <c r="C12522" s="223"/>
      <c r="D12522" s="224" t="str">
        <f t="shared" si="3752"/>
        <v/>
      </c>
      <c r="E12522" s="225"/>
      <c r="F12522" s="226">
        <f t="shared" si="3753"/>
        <v>0</v>
      </c>
      <c r="G12522" s="286">
        <f t="shared" si="3755"/>
        <v>0</v>
      </c>
    </row>
    <row r="12523" spans="1:7" ht="24" customHeight="1" x14ac:dyDescent="0.2">
      <c r="A12523" s="224" t="str">
        <f t="shared" si="3751"/>
        <v/>
      </c>
      <c r="B12523" s="222" t="str">
        <f t="shared" si="3754"/>
        <v/>
      </c>
      <c r="C12523" s="223"/>
      <c r="D12523" s="224" t="str">
        <f t="shared" si="3752"/>
        <v/>
      </c>
      <c r="E12523" s="225"/>
      <c r="F12523" s="226">
        <f t="shared" si="3753"/>
        <v>0</v>
      </c>
      <c r="G12523" s="286">
        <f t="shared" si="3755"/>
        <v>0</v>
      </c>
    </row>
    <row r="12524" spans="1:7" ht="24" customHeight="1" x14ac:dyDescent="0.2">
      <c r="A12524" s="224" t="str">
        <f t="shared" si="3751"/>
        <v/>
      </c>
      <c r="B12524" s="222" t="str">
        <f t="shared" si="3754"/>
        <v/>
      </c>
      <c r="C12524" s="223"/>
      <c r="D12524" s="224" t="str">
        <f t="shared" si="3752"/>
        <v/>
      </c>
      <c r="E12524" s="225"/>
      <c r="F12524" s="226">
        <f t="shared" si="3753"/>
        <v>0</v>
      </c>
      <c r="G12524" s="286">
        <f t="shared" si="3755"/>
        <v>0</v>
      </c>
    </row>
    <row r="12525" spans="1:7" ht="24" customHeight="1" x14ac:dyDescent="0.2">
      <c r="A12525" s="224" t="str">
        <f t="shared" si="3751"/>
        <v/>
      </c>
      <c r="B12525" s="222" t="str">
        <f t="shared" si="3754"/>
        <v/>
      </c>
      <c r="C12525" s="223"/>
      <c r="D12525" s="224" t="str">
        <f t="shared" si="3752"/>
        <v/>
      </c>
      <c r="E12525" s="225"/>
      <c r="F12525" s="227">
        <f t="shared" si="3753"/>
        <v>0</v>
      </c>
      <c r="G12525" s="286">
        <f t="shared" si="3755"/>
        <v>0</v>
      </c>
    </row>
    <row r="12526" spans="1:7" ht="24" customHeight="1" x14ac:dyDescent="0.2">
      <c r="A12526" s="287"/>
      <c r="D12526" s="97"/>
      <c r="E12526" s="98"/>
      <c r="F12526" s="273" t="s">
        <v>31</v>
      </c>
      <c r="G12526" s="288">
        <f>SUBTOTAL(9,G12512:G12525)</f>
        <v>0</v>
      </c>
    </row>
    <row r="12527" spans="1:7" ht="24" customHeight="1" x14ac:dyDescent="0.2">
      <c r="A12527" s="287"/>
      <c r="C12527" s="107" t="s">
        <v>605</v>
      </c>
      <c r="D12527" s="97"/>
      <c r="E12527" s="98"/>
      <c r="G12527" s="289"/>
    </row>
    <row r="12528" spans="1:7" ht="24" customHeight="1" x14ac:dyDescent="0.2">
      <c r="A12528" s="224" t="str">
        <f t="shared" ref="A12528:A12535" si="3756">IFERROR(VLOOKUP(C12528,Tabla_Insumos,4,FALSE),"")</f>
        <v/>
      </c>
      <c r="B12528" s="222">
        <f t="shared" ref="B12528:B12535" si="3757">IFERROR(VLOOKUP(A12528,Tabla_Indices,5,FALSE),"")</f>
        <v>0</v>
      </c>
      <c r="C12528" s="223"/>
      <c r="D12528" s="224" t="str">
        <f t="shared" ref="D12528:D12535" si="3758">IFERROR(VLOOKUP(C12528,Tabla_Insumos,2,FALSE),"")</f>
        <v/>
      </c>
      <c r="E12528" s="225"/>
      <c r="F12528" s="228">
        <f t="shared" ref="F12528:F12535" si="3759">IFERROR(VLOOKUP(C12528,Tabla_Insumos,3,FALSE),0)</f>
        <v>0</v>
      </c>
      <c r="G12528" s="286">
        <f>ROUND(E12528*F12528,2)</f>
        <v>0</v>
      </c>
    </row>
    <row r="12529" spans="1:7" ht="24" customHeight="1" x14ac:dyDescent="0.2">
      <c r="A12529" s="224" t="str">
        <f t="shared" si="3756"/>
        <v/>
      </c>
      <c r="B12529" s="222">
        <f t="shared" si="3757"/>
        <v>0</v>
      </c>
      <c r="C12529" s="223"/>
      <c r="D12529" s="224" t="str">
        <f t="shared" si="3758"/>
        <v/>
      </c>
      <c r="E12529" s="225"/>
      <c r="F12529" s="228">
        <f t="shared" si="3759"/>
        <v>0</v>
      </c>
      <c r="G12529" s="286">
        <f>ROUND(E12529*F12529,2)</f>
        <v>0</v>
      </c>
    </row>
    <row r="12530" spans="1:7" ht="24" customHeight="1" x14ac:dyDescent="0.2">
      <c r="A12530" s="224" t="str">
        <f t="shared" si="3756"/>
        <v/>
      </c>
      <c r="B12530" s="222">
        <f t="shared" si="3757"/>
        <v>0</v>
      </c>
      <c r="C12530" s="223"/>
      <c r="D12530" s="224" t="str">
        <f t="shared" si="3758"/>
        <v/>
      </c>
      <c r="E12530" s="225"/>
      <c r="F12530" s="228">
        <f t="shared" si="3759"/>
        <v>0</v>
      </c>
      <c r="G12530" s="286">
        <f t="shared" ref="G12530:G12535" si="3760">ROUND(E12530*F12530,2)</f>
        <v>0</v>
      </c>
    </row>
    <row r="12531" spans="1:7" ht="24" customHeight="1" x14ac:dyDescent="0.2">
      <c r="A12531" s="224" t="str">
        <f t="shared" si="3756"/>
        <v/>
      </c>
      <c r="B12531" s="222">
        <f t="shared" si="3757"/>
        <v>0</v>
      </c>
      <c r="C12531" s="223"/>
      <c r="D12531" s="224" t="str">
        <f t="shared" si="3758"/>
        <v/>
      </c>
      <c r="E12531" s="225"/>
      <c r="F12531" s="228">
        <f t="shared" si="3759"/>
        <v>0</v>
      </c>
      <c r="G12531" s="286">
        <f t="shared" si="3760"/>
        <v>0</v>
      </c>
    </row>
    <row r="12532" spans="1:7" ht="24" customHeight="1" x14ac:dyDescent="0.2">
      <c r="A12532" s="224" t="str">
        <f t="shared" si="3756"/>
        <v/>
      </c>
      <c r="B12532" s="222">
        <f t="shared" si="3757"/>
        <v>0</v>
      </c>
      <c r="C12532" s="223"/>
      <c r="D12532" s="224" t="str">
        <f t="shared" si="3758"/>
        <v/>
      </c>
      <c r="E12532" s="225"/>
      <c r="F12532" s="226">
        <f t="shared" si="3759"/>
        <v>0</v>
      </c>
      <c r="G12532" s="286">
        <f t="shared" si="3760"/>
        <v>0</v>
      </c>
    </row>
    <row r="12533" spans="1:7" ht="24" customHeight="1" x14ac:dyDescent="0.2">
      <c r="A12533" s="224" t="str">
        <f t="shared" si="3756"/>
        <v/>
      </c>
      <c r="B12533" s="222">
        <f t="shared" si="3757"/>
        <v>0</v>
      </c>
      <c r="C12533" s="223"/>
      <c r="D12533" s="224" t="str">
        <f t="shared" si="3758"/>
        <v/>
      </c>
      <c r="E12533" s="225"/>
      <c r="F12533" s="226">
        <f t="shared" si="3759"/>
        <v>0</v>
      </c>
      <c r="G12533" s="286">
        <f t="shared" si="3760"/>
        <v>0</v>
      </c>
    </row>
    <row r="12534" spans="1:7" ht="24" customHeight="1" x14ac:dyDescent="0.2">
      <c r="A12534" s="224" t="str">
        <f t="shared" si="3756"/>
        <v/>
      </c>
      <c r="B12534" s="222">
        <f t="shared" si="3757"/>
        <v>0</v>
      </c>
      <c r="C12534" s="223"/>
      <c r="D12534" s="224" t="str">
        <f t="shared" si="3758"/>
        <v/>
      </c>
      <c r="E12534" s="225"/>
      <c r="F12534" s="226">
        <f t="shared" si="3759"/>
        <v>0</v>
      </c>
      <c r="G12534" s="286">
        <f t="shared" si="3760"/>
        <v>0</v>
      </c>
    </row>
    <row r="12535" spans="1:7" ht="24" customHeight="1" x14ac:dyDescent="0.2">
      <c r="A12535" s="224" t="str">
        <f t="shared" si="3756"/>
        <v/>
      </c>
      <c r="B12535" s="222">
        <f t="shared" si="3757"/>
        <v>0</v>
      </c>
      <c r="C12535" s="223"/>
      <c r="D12535" s="224" t="str">
        <f t="shared" si="3758"/>
        <v/>
      </c>
      <c r="E12535" s="225"/>
      <c r="F12535" s="226">
        <f t="shared" si="3759"/>
        <v>0</v>
      </c>
      <c r="G12535" s="286">
        <f t="shared" si="3760"/>
        <v>0</v>
      </c>
    </row>
    <row r="12536" spans="1:7" ht="24" customHeight="1" x14ac:dyDescent="0.2">
      <c r="A12536" s="287"/>
      <c r="D12536" s="97"/>
      <c r="E12536" s="98"/>
      <c r="F12536" s="273" t="s">
        <v>32</v>
      </c>
      <c r="G12536" s="288">
        <f>SUBTOTAL(9,G12528:G12535)</f>
        <v>0</v>
      </c>
    </row>
    <row r="12537" spans="1:7" ht="24" customHeight="1" x14ac:dyDescent="0.2">
      <c r="A12537" s="287"/>
      <c r="C12537" s="107" t="s">
        <v>606</v>
      </c>
      <c r="D12537" s="97"/>
      <c r="E12537" s="98"/>
      <c r="G12537" s="289"/>
    </row>
    <row r="12538" spans="1:7" ht="24" customHeight="1" x14ac:dyDescent="0.2">
      <c r="A12538" s="224" t="str">
        <f t="shared" ref="A12538:A12546" si="3761">IFERROR(VLOOKUP(C12538,Tabla_Insumos,4,FALSE),"")</f>
        <v/>
      </c>
      <c r="B12538" s="222" t="str">
        <f t="shared" ref="B12538:B12546" si="3762">IFERROR(VLOOKUP(C12538,Tabla_Insumos,5,FALSE),"")</f>
        <v/>
      </c>
      <c r="C12538" s="223"/>
      <c r="D12538" s="224" t="str">
        <f t="shared" ref="D12538:D12546" si="3763">IFERROR(VLOOKUP(C12538,Tabla_Insumos,2,FALSE),"")</f>
        <v/>
      </c>
      <c r="E12538" s="225"/>
      <c r="F12538" s="226">
        <f t="shared" ref="F12538:F12546" si="3764">IFERROR(VLOOKUP(C12538,Tabla_Insumos,3,FALSE),0)</f>
        <v>0</v>
      </c>
      <c r="G12538" s="286">
        <f t="shared" ref="G12538:G12546" si="3765">ROUND(E12538*F12538,2)</f>
        <v>0</v>
      </c>
    </row>
    <row r="12539" spans="1:7" ht="24" customHeight="1" x14ac:dyDescent="0.2">
      <c r="A12539" s="224" t="str">
        <f t="shared" si="3761"/>
        <v/>
      </c>
      <c r="B12539" s="222" t="str">
        <f t="shared" si="3762"/>
        <v/>
      </c>
      <c r="C12539" s="223"/>
      <c r="D12539" s="224" t="str">
        <f t="shared" si="3763"/>
        <v/>
      </c>
      <c r="E12539" s="225"/>
      <c r="F12539" s="226">
        <f t="shared" si="3764"/>
        <v>0</v>
      </c>
      <c r="G12539" s="286">
        <f t="shared" si="3765"/>
        <v>0</v>
      </c>
    </row>
    <row r="12540" spans="1:7" ht="24" customHeight="1" x14ac:dyDescent="0.2">
      <c r="A12540" s="224" t="str">
        <f t="shared" si="3761"/>
        <v/>
      </c>
      <c r="B12540" s="222" t="str">
        <f t="shared" si="3762"/>
        <v/>
      </c>
      <c r="C12540" s="223"/>
      <c r="D12540" s="224" t="str">
        <f t="shared" si="3763"/>
        <v/>
      </c>
      <c r="E12540" s="225"/>
      <c r="F12540" s="226">
        <f t="shared" si="3764"/>
        <v>0</v>
      </c>
      <c r="G12540" s="286">
        <f t="shared" si="3765"/>
        <v>0</v>
      </c>
    </row>
    <row r="12541" spans="1:7" ht="24" customHeight="1" x14ac:dyDescent="0.2">
      <c r="A12541" s="224" t="str">
        <f t="shared" si="3761"/>
        <v/>
      </c>
      <c r="B12541" s="222" t="str">
        <f t="shared" si="3762"/>
        <v/>
      </c>
      <c r="C12541" s="223"/>
      <c r="D12541" s="224" t="str">
        <f t="shared" si="3763"/>
        <v/>
      </c>
      <c r="E12541" s="225"/>
      <c r="F12541" s="226">
        <f t="shared" si="3764"/>
        <v>0</v>
      </c>
      <c r="G12541" s="286">
        <f t="shared" si="3765"/>
        <v>0</v>
      </c>
    </row>
    <row r="12542" spans="1:7" ht="24" customHeight="1" x14ac:dyDescent="0.2">
      <c r="A12542" s="224" t="str">
        <f t="shared" si="3761"/>
        <v/>
      </c>
      <c r="B12542" s="222" t="str">
        <f t="shared" si="3762"/>
        <v/>
      </c>
      <c r="C12542" s="223"/>
      <c r="D12542" s="224" t="str">
        <f t="shared" si="3763"/>
        <v/>
      </c>
      <c r="E12542" s="225"/>
      <c r="F12542" s="226">
        <f t="shared" si="3764"/>
        <v>0</v>
      </c>
      <c r="G12542" s="286">
        <f t="shared" si="3765"/>
        <v>0</v>
      </c>
    </row>
    <row r="12543" spans="1:7" ht="24" customHeight="1" x14ac:dyDescent="0.2">
      <c r="A12543" s="224" t="str">
        <f t="shared" si="3761"/>
        <v/>
      </c>
      <c r="B12543" s="222" t="str">
        <f t="shared" si="3762"/>
        <v/>
      </c>
      <c r="C12543" s="223"/>
      <c r="D12543" s="224" t="str">
        <f t="shared" si="3763"/>
        <v/>
      </c>
      <c r="E12543" s="225"/>
      <c r="F12543" s="226">
        <f t="shared" si="3764"/>
        <v>0</v>
      </c>
      <c r="G12543" s="286">
        <f t="shared" si="3765"/>
        <v>0</v>
      </c>
    </row>
    <row r="12544" spans="1:7" ht="24" customHeight="1" x14ac:dyDescent="0.2">
      <c r="A12544" s="224" t="str">
        <f t="shared" si="3761"/>
        <v/>
      </c>
      <c r="B12544" s="222" t="str">
        <f t="shared" si="3762"/>
        <v/>
      </c>
      <c r="C12544" s="223"/>
      <c r="D12544" s="224" t="str">
        <f t="shared" si="3763"/>
        <v/>
      </c>
      <c r="E12544" s="225"/>
      <c r="F12544" s="226">
        <f t="shared" si="3764"/>
        <v>0</v>
      </c>
      <c r="G12544" s="286">
        <f t="shared" si="3765"/>
        <v>0</v>
      </c>
    </row>
    <row r="12545" spans="1:7" ht="24" customHeight="1" x14ac:dyDescent="0.2">
      <c r="A12545" s="224" t="str">
        <f t="shared" si="3761"/>
        <v/>
      </c>
      <c r="B12545" s="222" t="str">
        <f t="shared" si="3762"/>
        <v/>
      </c>
      <c r="C12545" s="223"/>
      <c r="D12545" s="224" t="str">
        <f t="shared" si="3763"/>
        <v/>
      </c>
      <c r="E12545" s="225"/>
      <c r="F12545" s="226">
        <f t="shared" si="3764"/>
        <v>0</v>
      </c>
      <c r="G12545" s="286">
        <f t="shared" si="3765"/>
        <v>0</v>
      </c>
    </row>
    <row r="12546" spans="1:7" ht="24" customHeight="1" x14ac:dyDescent="0.2">
      <c r="A12546" s="224" t="str">
        <f t="shared" si="3761"/>
        <v/>
      </c>
      <c r="B12546" s="222" t="str">
        <f t="shared" si="3762"/>
        <v/>
      </c>
      <c r="C12546" s="223"/>
      <c r="D12546" s="224" t="str">
        <f t="shared" si="3763"/>
        <v/>
      </c>
      <c r="E12546" s="225"/>
      <c r="F12546" s="226">
        <f t="shared" si="3764"/>
        <v>0</v>
      </c>
      <c r="G12546" s="286">
        <f t="shared" si="3765"/>
        <v>0</v>
      </c>
    </row>
    <row r="12547" spans="1:7" ht="24" customHeight="1" x14ac:dyDescent="0.2">
      <c r="A12547" s="290"/>
      <c r="B12547" s="97"/>
      <c r="D12547" s="97"/>
      <c r="E12547" s="98"/>
      <c r="F12547" s="273" t="s">
        <v>33</v>
      </c>
      <c r="G12547" s="288">
        <f>SUBTOTAL(9,G12538:G12546)</f>
        <v>0</v>
      </c>
    </row>
    <row r="12548" spans="1:7" ht="24" customHeight="1" x14ac:dyDescent="0.2">
      <c r="A12548" s="291"/>
      <c r="B12548" s="97"/>
      <c r="D12548" s="97"/>
      <c r="E12548" s="98"/>
      <c r="G12548" s="289"/>
    </row>
    <row r="12549" spans="1:7" ht="24" customHeight="1" x14ac:dyDescent="0.2">
      <c r="A12549" s="292" t="str">
        <f>B12507</f>
        <v/>
      </c>
      <c r="B12549" s="293" t="str">
        <f>C12507</f>
        <v/>
      </c>
      <c r="C12549" s="104"/>
      <c r="D12549" s="104" t="s">
        <v>34</v>
      </c>
      <c r="E12549" s="105"/>
      <c r="F12549" s="295" t="s">
        <v>35</v>
      </c>
      <c r="G12549" s="294">
        <f>SUBTOTAL(9,G12512:G12548)</f>
        <v>0</v>
      </c>
    </row>
    <row r="12551" spans="1:7" ht="24" customHeight="1" x14ac:dyDescent="0.2">
      <c r="A12551" s="274" t="s">
        <v>37</v>
      </c>
      <c r="B12551" s="275"/>
      <c r="C12551" s="275"/>
      <c r="D12551" s="275"/>
      <c r="E12551" s="275"/>
      <c r="F12551" s="275"/>
      <c r="G12551" s="276"/>
    </row>
    <row r="12552" spans="1:7" ht="24" customHeight="1" x14ac:dyDescent="0.2">
      <c r="A12552" s="277" t="s">
        <v>602</v>
      </c>
      <c r="B12552" s="93" t="str">
        <f>Comitente</f>
        <v>DIRECCION PROVINCIAL DE ESPACIOS VERDES</v>
      </c>
      <c r="C12552" s="89"/>
      <c r="D12552" s="94"/>
      <c r="E12552" s="94"/>
      <c r="F12552" s="95"/>
      <c r="G12552" s="278"/>
    </row>
    <row r="12553" spans="1:7" ht="24" customHeight="1" x14ac:dyDescent="0.2">
      <c r="A12553" s="277" t="s">
        <v>603</v>
      </c>
      <c r="B12553" s="93">
        <f>Contratista</f>
        <v>0</v>
      </c>
      <c r="C12553" s="90"/>
      <c r="D12553" s="90"/>
      <c r="E12553" s="90"/>
      <c r="F12553" s="96"/>
      <c r="G12553" s="279"/>
    </row>
    <row r="12554" spans="1:7" ht="24" customHeight="1" x14ac:dyDescent="0.2">
      <c r="A12554" s="277" t="s">
        <v>24</v>
      </c>
      <c r="B12554" s="93" t="str">
        <f>Obra</f>
        <v>MANTENIMIENTO DEL ÁREA VERDE Y SISITEMA DE RIEGO DEL 
PARQUE BELGRANO E INFINITO POR DESCUBRIR - RENGLON 3</v>
      </c>
      <c r="C12554" s="90"/>
      <c r="D12554" s="90"/>
      <c r="E12554" s="90"/>
      <c r="F12554" s="96" t="s">
        <v>38</v>
      </c>
      <c r="G12554" s="280">
        <f>Fecha_Base</f>
        <v>44908</v>
      </c>
    </row>
    <row r="12555" spans="1:7" ht="24" customHeight="1" x14ac:dyDescent="0.2">
      <c r="A12555" s="281" t="s">
        <v>601</v>
      </c>
      <c r="B12555" s="91" t="str">
        <f>Ubicación</f>
        <v>CAPITAL</v>
      </c>
      <c r="C12555" s="91"/>
      <c r="D12555" s="97"/>
      <c r="E12555" s="98"/>
      <c r="G12555" s="282"/>
    </row>
    <row r="12556" spans="1:7" ht="24" customHeight="1" x14ac:dyDescent="0.2">
      <c r="A12556" s="281" t="s">
        <v>39</v>
      </c>
      <c r="B12556" s="100" t="str">
        <f>IFERROR(VALUE(LEFT(B12557,FIND(".",B12557)-1)),"")</f>
        <v/>
      </c>
      <c r="C12556" s="92" t="str">
        <f>IFERROR(VLOOKUP(B12556,Tabla_CyP,2,FALSE),"")</f>
        <v/>
      </c>
      <c r="E12556" s="98"/>
      <c r="G12556" s="282"/>
    </row>
    <row r="12557" spans="1:7" ht="24" customHeight="1" x14ac:dyDescent="0.2">
      <c r="A12557" s="281" t="s">
        <v>25</v>
      </c>
      <c r="B12557" s="101" t="str">
        <f>IFERROR(VLOOKUP(COUNTIF($A$1:A12557,"ANALISIS DE PRECIOS"),Tabla_NumeroItem,2,FALSE),"")</f>
        <v/>
      </c>
      <c r="C12557" s="92" t="str">
        <f>IFERROR(VLOOKUP(B12557,Tabla_CyP,2,FALSE),"")</f>
        <v/>
      </c>
      <c r="D12557" s="97"/>
      <c r="E12557" s="98"/>
      <c r="F12557" s="96" t="s">
        <v>26</v>
      </c>
      <c r="G12557" s="283" t="str">
        <f>IFERROR(VLOOKUP(B12557,Tabla_CyP,4,FALSE),"")</f>
        <v/>
      </c>
    </row>
    <row r="12558" spans="1:7" ht="24" customHeight="1" x14ac:dyDescent="0.2">
      <c r="A12558" s="281"/>
      <c r="B12558" s="91"/>
      <c r="D12558" s="97"/>
      <c r="E12558" s="98"/>
      <c r="G12558" s="282"/>
    </row>
    <row r="12559" spans="1:7" ht="24" customHeight="1" x14ac:dyDescent="0.2">
      <c r="A12559" s="331" t="s">
        <v>507</v>
      </c>
      <c r="B12559" s="332"/>
      <c r="C12559" s="333" t="s">
        <v>0</v>
      </c>
      <c r="D12559" s="333" t="s">
        <v>27</v>
      </c>
      <c r="E12559" s="335" t="s">
        <v>28</v>
      </c>
      <c r="F12559" s="337" t="s">
        <v>29</v>
      </c>
      <c r="G12559" s="337" t="s">
        <v>30</v>
      </c>
    </row>
    <row r="12560" spans="1:7" ht="24" customHeight="1" x14ac:dyDescent="0.2">
      <c r="A12560" s="102" t="s">
        <v>508</v>
      </c>
      <c r="B12560" s="102" t="s">
        <v>509</v>
      </c>
      <c r="C12560" s="334"/>
      <c r="D12560" s="334"/>
      <c r="E12560" s="336"/>
      <c r="F12560" s="338"/>
      <c r="G12560" s="338"/>
    </row>
    <row r="12561" spans="1:7" ht="24" customHeight="1" x14ac:dyDescent="0.2">
      <c r="A12561" s="284"/>
      <c r="B12561" s="103"/>
      <c r="C12561" s="143" t="s">
        <v>604</v>
      </c>
      <c r="D12561" s="104"/>
      <c r="E12561" s="105"/>
      <c r="F12561" s="106"/>
      <c r="G12561" s="285"/>
    </row>
    <row r="12562" spans="1:7" ht="24" customHeight="1" x14ac:dyDescent="0.2">
      <c r="A12562" s="224" t="str">
        <f t="shared" ref="A12562:A12575" si="3766">IFERROR(VLOOKUP(C12562,Tabla_Insumos,4,FALSE),"")</f>
        <v/>
      </c>
      <c r="B12562" s="222" t="str">
        <f>IFERROR(VLOOKUP(C12562,Tabla_Insumos,5,FALSE),"")</f>
        <v/>
      </c>
      <c r="C12562" s="223"/>
      <c r="D12562" s="224" t="str">
        <f t="shared" ref="D12562:D12575" si="3767">IFERROR(VLOOKUP(C12562,Tabla_Insumos,2,FALSE),"")</f>
        <v/>
      </c>
      <c r="E12562" s="225"/>
      <c r="F12562" s="226">
        <f t="shared" ref="F12562:F12575" si="3768">IFERROR(VLOOKUP(C12562,Tabla_Insumos,3,FALSE),0)</f>
        <v>0</v>
      </c>
      <c r="G12562" s="286">
        <f>ROUND(E12562*F12562,2)</f>
        <v>0</v>
      </c>
    </row>
    <row r="12563" spans="1:7" ht="24" customHeight="1" x14ac:dyDescent="0.2">
      <c r="A12563" s="224" t="str">
        <f t="shared" si="3766"/>
        <v/>
      </c>
      <c r="B12563" s="222" t="str">
        <f t="shared" ref="B12563:B12575" si="3769">IFERROR(VLOOKUP(C12563,Tabla_Insumos,5,FALSE),"")</f>
        <v/>
      </c>
      <c r="C12563" s="223"/>
      <c r="D12563" s="224" t="str">
        <f t="shared" si="3767"/>
        <v/>
      </c>
      <c r="E12563" s="225"/>
      <c r="F12563" s="226">
        <f t="shared" si="3768"/>
        <v>0</v>
      </c>
      <c r="G12563" s="286">
        <f t="shared" ref="G12563:G12575" si="3770">ROUND(E12563*F12563,2)</f>
        <v>0</v>
      </c>
    </row>
    <row r="12564" spans="1:7" ht="24" customHeight="1" x14ac:dyDescent="0.2">
      <c r="A12564" s="224" t="str">
        <f t="shared" si="3766"/>
        <v/>
      </c>
      <c r="B12564" s="222" t="str">
        <f t="shared" si="3769"/>
        <v/>
      </c>
      <c r="C12564" s="223"/>
      <c r="D12564" s="224" t="str">
        <f t="shared" si="3767"/>
        <v/>
      </c>
      <c r="E12564" s="225"/>
      <c r="F12564" s="226">
        <f t="shared" si="3768"/>
        <v>0</v>
      </c>
      <c r="G12564" s="286">
        <f t="shared" si="3770"/>
        <v>0</v>
      </c>
    </row>
    <row r="12565" spans="1:7" ht="24" customHeight="1" x14ac:dyDescent="0.2">
      <c r="A12565" s="224" t="str">
        <f t="shared" si="3766"/>
        <v/>
      </c>
      <c r="B12565" s="222" t="str">
        <f t="shared" si="3769"/>
        <v/>
      </c>
      <c r="C12565" s="223"/>
      <c r="D12565" s="224" t="str">
        <f t="shared" si="3767"/>
        <v/>
      </c>
      <c r="E12565" s="225"/>
      <c r="F12565" s="226">
        <f t="shared" si="3768"/>
        <v>0</v>
      </c>
      <c r="G12565" s="286">
        <f t="shared" si="3770"/>
        <v>0</v>
      </c>
    </row>
    <row r="12566" spans="1:7" ht="24" customHeight="1" x14ac:dyDescent="0.2">
      <c r="A12566" s="224" t="str">
        <f t="shared" si="3766"/>
        <v/>
      </c>
      <c r="B12566" s="222" t="str">
        <f t="shared" si="3769"/>
        <v/>
      </c>
      <c r="C12566" s="223"/>
      <c r="D12566" s="224" t="str">
        <f t="shared" si="3767"/>
        <v/>
      </c>
      <c r="E12566" s="225"/>
      <c r="F12566" s="226">
        <f t="shared" si="3768"/>
        <v>0</v>
      </c>
      <c r="G12566" s="286">
        <f t="shared" si="3770"/>
        <v>0</v>
      </c>
    </row>
    <row r="12567" spans="1:7" ht="24" customHeight="1" x14ac:dyDescent="0.2">
      <c r="A12567" s="224" t="str">
        <f t="shared" si="3766"/>
        <v/>
      </c>
      <c r="B12567" s="222" t="str">
        <f t="shared" si="3769"/>
        <v/>
      </c>
      <c r="C12567" s="223"/>
      <c r="D12567" s="224" t="str">
        <f t="shared" si="3767"/>
        <v/>
      </c>
      <c r="E12567" s="225"/>
      <c r="F12567" s="226">
        <f t="shared" si="3768"/>
        <v>0</v>
      </c>
      <c r="G12567" s="286">
        <f t="shared" si="3770"/>
        <v>0</v>
      </c>
    </row>
    <row r="12568" spans="1:7" ht="24" customHeight="1" x14ac:dyDescent="0.2">
      <c r="A12568" s="224" t="str">
        <f t="shared" si="3766"/>
        <v/>
      </c>
      <c r="B12568" s="222" t="str">
        <f t="shared" si="3769"/>
        <v/>
      </c>
      <c r="C12568" s="223"/>
      <c r="D12568" s="224" t="str">
        <f t="shared" si="3767"/>
        <v/>
      </c>
      <c r="E12568" s="225"/>
      <c r="F12568" s="226">
        <f t="shared" si="3768"/>
        <v>0</v>
      </c>
      <c r="G12568" s="286">
        <f t="shared" si="3770"/>
        <v>0</v>
      </c>
    </row>
    <row r="12569" spans="1:7" ht="24" customHeight="1" x14ac:dyDescent="0.2">
      <c r="A12569" s="224" t="str">
        <f t="shared" si="3766"/>
        <v/>
      </c>
      <c r="B12569" s="222" t="str">
        <f t="shared" si="3769"/>
        <v/>
      </c>
      <c r="C12569" s="223"/>
      <c r="D12569" s="224" t="str">
        <f t="shared" si="3767"/>
        <v/>
      </c>
      <c r="E12569" s="225"/>
      <c r="F12569" s="226">
        <f t="shared" si="3768"/>
        <v>0</v>
      </c>
      <c r="G12569" s="286">
        <f t="shared" si="3770"/>
        <v>0</v>
      </c>
    </row>
    <row r="12570" spans="1:7" ht="24" customHeight="1" x14ac:dyDescent="0.2">
      <c r="A12570" s="224" t="str">
        <f t="shared" si="3766"/>
        <v/>
      </c>
      <c r="B12570" s="222" t="str">
        <f t="shared" si="3769"/>
        <v/>
      </c>
      <c r="C12570" s="223"/>
      <c r="D12570" s="224" t="str">
        <f t="shared" si="3767"/>
        <v/>
      </c>
      <c r="E12570" s="225"/>
      <c r="F12570" s="226">
        <f t="shared" si="3768"/>
        <v>0</v>
      </c>
      <c r="G12570" s="286">
        <f t="shared" si="3770"/>
        <v>0</v>
      </c>
    </row>
    <row r="12571" spans="1:7" ht="24" customHeight="1" x14ac:dyDescent="0.2">
      <c r="A12571" s="224" t="str">
        <f t="shared" si="3766"/>
        <v/>
      </c>
      <c r="B12571" s="222" t="str">
        <f t="shared" si="3769"/>
        <v/>
      </c>
      <c r="C12571" s="223"/>
      <c r="D12571" s="224" t="str">
        <f t="shared" si="3767"/>
        <v/>
      </c>
      <c r="E12571" s="225"/>
      <c r="F12571" s="226">
        <f t="shared" si="3768"/>
        <v>0</v>
      </c>
      <c r="G12571" s="286">
        <f t="shared" si="3770"/>
        <v>0</v>
      </c>
    </row>
    <row r="12572" spans="1:7" ht="24" customHeight="1" x14ac:dyDescent="0.2">
      <c r="A12572" s="224" t="str">
        <f t="shared" si="3766"/>
        <v/>
      </c>
      <c r="B12572" s="222" t="str">
        <f t="shared" si="3769"/>
        <v/>
      </c>
      <c r="C12572" s="223"/>
      <c r="D12572" s="224" t="str">
        <f t="shared" si="3767"/>
        <v/>
      </c>
      <c r="E12572" s="225"/>
      <c r="F12572" s="226">
        <f t="shared" si="3768"/>
        <v>0</v>
      </c>
      <c r="G12572" s="286">
        <f t="shared" si="3770"/>
        <v>0</v>
      </c>
    </row>
    <row r="12573" spans="1:7" ht="24" customHeight="1" x14ac:dyDescent="0.2">
      <c r="A12573" s="224" t="str">
        <f t="shared" si="3766"/>
        <v/>
      </c>
      <c r="B12573" s="222" t="str">
        <f t="shared" si="3769"/>
        <v/>
      </c>
      <c r="C12573" s="223"/>
      <c r="D12573" s="224" t="str">
        <f t="shared" si="3767"/>
        <v/>
      </c>
      <c r="E12573" s="225"/>
      <c r="F12573" s="226">
        <f t="shared" si="3768"/>
        <v>0</v>
      </c>
      <c r="G12573" s="286">
        <f t="shared" si="3770"/>
        <v>0</v>
      </c>
    </row>
    <row r="12574" spans="1:7" ht="24" customHeight="1" x14ac:dyDescent="0.2">
      <c r="A12574" s="224" t="str">
        <f t="shared" si="3766"/>
        <v/>
      </c>
      <c r="B12574" s="222" t="str">
        <f t="shared" si="3769"/>
        <v/>
      </c>
      <c r="C12574" s="223"/>
      <c r="D12574" s="224" t="str">
        <f t="shared" si="3767"/>
        <v/>
      </c>
      <c r="E12574" s="225"/>
      <c r="F12574" s="226">
        <f t="shared" si="3768"/>
        <v>0</v>
      </c>
      <c r="G12574" s="286">
        <f t="shared" si="3770"/>
        <v>0</v>
      </c>
    </row>
    <row r="12575" spans="1:7" ht="24" customHeight="1" x14ac:dyDescent="0.2">
      <c r="A12575" s="224" t="str">
        <f t="shared" si="3766"/>
        <v/>
      </c>
      <c r="B12575" s="222" t="str">
        <f t="shared" si="3769"/>
        <v/>
      </c>
      <c r="C12575" s="223"/>
      <c r="D12575" s="224" t="str">
        <f t="shared" si="3767"/>
        <v/>
      </c>
      <c r="E12575" s="225"/>
      <c r="F12575" s="227">
        <f t="shared" si="3768"/>
        <v>0</v>
      </c>
      <c r="G12575" s="286">
        <f t="shared" si="3770"/>
        <v>0</v>
      </c>
    </row>
    <row r="12576" spans="1:7" ht="24" customHeight="1" x14ac:dyDescent="0.2">
      <c r="A12576" s="287"/>
      <c r="D12576" s="97"/>
      <c r="E12576" s="98"/>
      <c r="F12576" s="273" t="s">
        <v>31</v>
      </c>
      <c r="G12576" s="288">
        <f>SUBTOTAL(9,G12562:G12575)</f>
        <v>0</v>
      </c>
    </row>
    <row r="12577" spans="1:7" ht="24" customHeight="1" x14ac:dyDescent="0.2">
      <c r="A12577" s="287"/>
      <c r="C12577" s="107" t="s">
        <v>605</v>
      </c>
      <c r="D12577" s="97"/>
      <c r="E12577" s="98"/>
      <c r="G12577" s="289"/>
    </row>
    <row r="12578" spans="1:7" ht="24" customHeight="1" x14ac:dyDescent="0.2">
      <c r="A12578" s="224" t="str">
        <f t="shared" ref="A12578:A12585" si="3771">IFERROR(VLOOKUP(C12578,Tabla_Insumos,4,FALSE),"")</f>
        <v/>
      </c>
      <c r="B12578" s="222">
        <f t="shared" ref="B12578:B12585" si="3772">IFERROR(VLOOKUP(A12578,Tabla_Indices,5,FALSE),"")</f>
        <v>0</v>
      </c>
      <c r="C12578" s="223"/>
      <c r="D12578" s="224" t="str">
        <f t="shared" ref="D12578:D12585" si="3773">IFERROR(VLOOKUP(C12578,Tabla_Insumos,2,FALSE),"")</f>
        <v/>
      </c>
      <c r="E12578" s="225"/>
      <c r="F12578" s="228">
        <f t="shared" ref="F12578:F12585" si="3774">IFERROR(VLOOKUP(C12578,Tabla_Insumos,3,FALSE),0)</f>
        <v>0</v>
      </c>
      <c r="G12578" s="286">
        <f>ROUND(E12578*F12578,2)</f>
        <v>0</v>
      </c>
    </row>
    <row r="12579" spans="1:7" ht="24" customHeight="1" x14ac:dyDescent="0.2">
      <c r="A12579" s="224" t="str">
        <f t="shared" si="3771"/>
        <v/>
      </c>
      <c r="B12579" s="222">
        <f t="shared" si="3772"/>
        <v>0</v>
      </c>
      <c r="C12579" s="223"/>
      <c r="D12579" s="224" t="str">
        <f t="shared" si="3773"/>
        <v/>
      </c>
      <c r="E12579" s="225"/>
      <c r="F12579" s="228">
        <f t="shared" si="3774"/>
        <v>0</v>
      </c>
      <c r="G12579" s="286">
        <f>ROUND(E12579*F12579,2)</f>
        <v>0</v>
      </c>
    </row>
    <row r="12580" spans="1:7" ht="24" customHeight="1" x14ac:dyDescent="0.2">
      <c r="A12580" s="224" t="str">
        <f t="shared" si="3771"/>
        <v/>
      </c>
      <c r="B12580" s="222">
        <f t="shared" si="3772"/>
        <v>0</v>
      </c>
      <c r="C12580" s="223"/>
      <c r="D12580" s="224" t="str">
        <f t="shared" si="3773"/>
        <v/>
      </c>
      <c r="E12580" s="225"/>
      <c r="F12580" s="228">
        <f t="shared" si="3774"/>
        <v>0</v>
      </c>
      <c r="G12580" s="286">
        <f t="shared" ref="G12580:G12585" si="3775">ROUND(E12580*F12580,2)</f>
        <v>0</v>
      </c>
    </row>
    <row r="12581" spans="1:7" ht="24" customHeight="1" x14ac:dyDescent="0.2">
      <c r="A12581" s="224" t="str">
        <f t="shared" si="3771"/>
        <v/>
      </c>
      <c r="B12581" s="222">
        <f t="shared" si="3772"/>
        <v>0</v>
      </c>
      <c r="C12581" s="223"/>
      <c r="D12581" s="224" t="str">
        <f t="shared" si="3773"/>
        <v/>
      </c>
      <c r="E12581" s="225"/>
      <c r="F12581" s="228">
        <f t="shared" si="3774"/>
        <v>0</v>
      </c>
      <c r="G12581" s="286">
        <f t="shared" si="3775"/>
        <v>0</v>
      </c>
    </row>
    <row r="12582" spans="1:7" ht="24" customHeight="1" x14ac:dyDescent="0.2">
      <c r="A12582" s="224" t="str">
        <f t="shared" si="3771"/>
        <v/>
      </c>
      <c r="B12582" s="222">
        <f t="shared" si="3772"/>
        <v>0</v>
      </c>
      <c r="C12582" s="223"/>
      <c r="D12582" s="224" t="str">
        <f t="shared" si="3773"/>
        <v/>
      </c>
      <c r="E12582" s="225"/>
      <c r="F12582" s="226">
        <f t="shared" si="3774"/>
        <v>0</v>
      </c>
      <c r="G12582" s="286">
        <f t="shared" si="3775"/>
        <v>0</v>
      </c>
    </row>
    <row r="12583" spans="1:7" ht="24" customHeight="1" x14ac:dyDescent="0.2">
      <c r="A12583" s="224" t="str">
        <f t="shared" si="3771"/>
        <v/>
      </c>
      <c r="B12583" s="222">
        <f t="shared" si="3772"/>
        <v>0</v>
      </c>
      <c r="C12583" s="223"/>
      <c r="D12583" s="224" t="str">
        <f t="shared" si="3773"/>
        <v/>
      </c>
      <c r="E12583" s="225"/>
      <c r="F12583" s="226">
        <f t="shared" si="3774"/>
        <v>0</v>
      </c>
      <c r="G12583" s="286">
        <f t="shared" si="3775"/>
        <v>0</v>
      </c>
    </row>
    <row r="12584" spans="1:7" ht="24" customHeight="1" x14ac:dyDescent="0.2">
      <c r="A12584" s="224" t="str">
        <f t="shared" si="3771"/>
        <v/>
      </c>
      <c r="B12584" s="222">
        <f t="shared" si="3772"/>
        <v>0</v>
      </c>
      <c r="C12584" s="223"/>
      <c r="D12584" s="224" t="str">
        <f t="shared" si="3773"/>
        <v/>
      </c>
      <c r="E12584" s="225"/>
      <c r="F12584" s="226">
        <f t="shared" si="3774"/>
        <v>0</v>
      </c>
      <c r="G12584" s="286">
        <f t="shared" si="3775"/>
        <v>0</v>
      </c>
    </row>
    <row r="12585" spans="1:7" ht="24" customHeight="1" x14ac:dyDescent="0.2">
      <c r="A12585" s="224" t="str">
        <f t="shared" si="3771"/>
        <v/>
      </c>
      <c r="B12585" s="222">
        <f t="shared" si="3772"/>
        <v>0</v>
      </c>
      <c r="C12585" s="223"/>
      <c r="D12585" s="224" t="str">
        <f t="shared" si="3773"/>
        <v/>
      </c>
      <c r="E12585" s="225"/>
      <c r="F12585" s="226">
        <f t="shared" si="3774"/>
        <v>0</v>
      </c>
      <c r="G12585" s="286">
        <f t="shared" si="3775"/>
        <v>0</v>
      </c>
    </row>
    <row r="12586" spans="1:7" ht="24" customHeight="1" x14ac:dyDescent="0.2">
      <c r="A12586" s="287"/>
      <c r="D12586" s="97"/>
      <c r="E12586" s="98"/>
      <c r="F12586" s="273" t="s">
        <v>32</v>
      </c>
      <c r="G12586" s="288">
        <f>SUBTOTAL(9,G12578:G12585)</f>
        <v>0</v>
      </c>
    </row>
    <row r="12587" spans="1:7" ht="24" customHeight="1" x14ac:dyDescent="0.2">
      <c r="A12587" s="287"/>
      <c r="C12587" s="107" t="s">
        <v>606</v>
      </c>
      <c r="D12587" s="97"/>
      <c r="E12587" s="98"/>
      <c r="G12587" s="289"/>
    </row>
    <row r="12588" spans="1:7" ht="24" customHeight="1" x14ac:dyDescent="0.2">
      <c r="A12588" s="224" t="str">
        <f t="shared" ref="A12588:A12596" si="3776">IFERROR(VLOOKUP(C12588,Tabla_Insumos,4,FALSE),"")</f>
        <v/>
      </c>
      <c r="B12588" s="222" t="str">
        <f t="shared" ref="B12588:B12596" si="3777">IFERROR(VLOOKUP(C12588,Tabla_Insumos,5,FALSE),"")</f>
        <v/>
      </c>
      <c r="C12588" s="223"/>
      <c r="D12588" s="224" t="str">
        <f t="shared" ref="D12588:D12596" si="3778">IFERROR(VLOOKUP(C12588,Tabla_Insumos,2,FALSE),"")</f>
        <v/>
      </c>
      <c r="E12588" s="225"/>
      <c r="F12588" s="226">
        <f t="shared" ref="F12588:F12596" si="3779">IFERROR(VLOOKUP(C12588,Tabla_Insumos,3,FALSE),0)</f>
        <v>0</v>
      </c>
      <c r="G12588" s="286">
        <f t="shared" ref="G12588:G12596" si="3780">ROUND(E12588*F12588,2)</f>
        <v>0</v>
      </c>
    </row>
    <row r="12589" spans="1:7" ht="24" customHeight="1" x14ac:dyDescent="0.2">
      <c r="A12589" s="224" t="str">
        <f t="shared" si="3776"/>
        <v/>
      </c>
      <c r="B12589" s="222" t="str">
        <f t="shared" si="3777"/>
        <v/>
      </c>
      <c r="C12589" s="223"/>
      <c r="D12589" s="224" t="str">
        <f t="shared" si="3778"/>
        <v/>
      </c>
      <c r="E12589" s="225"/>
      <c r="F12589" s="226">
        <f t="shared" si="3779"/>
        <v>0</v>
      </c>
      <c r="G12589" s="286">
        <f t="shared" si="3780"/>
        <v>0</v>
      </c>
    </row>
    <row r="12590" spans="1:7" ht="24" customHeight="1" x14ac:dyDescent="0.2">
      <c r="A12590" s="224" t="str">
        <f t="shared" si="3776"/>
        <v/>
      </c>
      <c r="B12590" s="222" t="str">
        <f t="shared" si="3777"/>
        <v/>
      </c>
      <c r="C12590" s="223"/>
      <c r="D12590" s="224" t="str">
        <f t="shared" si="3778"/>
        <v/>
      </c>
      <c r="E12590" s="225"/>
      <c r="F12590" s="226">
        <f t="shared" si="3779"/>
        <v>0</v>
      </c>
      <c r="G12590" s="286">
        <f t="shared" si="3780"/>
        <v>0</v>
      </c>
    </row>
    <row r="12591" spans="1:7" ht="24" customHeight="1" x14ac:dyDescent="0.2">
      <c r="A12591" s="224" t="str">
        <f t="shared" si="3776"/>
        <v/>
      </c>
      <c r="B12591" s="222" t="str">
        <f t="shared" si="3777"/>
        <v/>
      </c>
      <c r="C12591" s="223"/>
      <c r="D12591" s="224" t="str">
        <f t="shared" si="3778"/>
        <v/>
      </c>
      <c r="E12591" s="225"/>
      <c r="F12591" s="226">
        <f t="shared" si="3779"/>
        <v>0</v>
      </c>
      <c r="G12591" s="286">
        <f t="shared" si="3780"/>
        <v>0</v>
      </c>
    </row>
    <row r="12592" spans="1:7" ht="24" customHeight="1" x14ac:dyDescent="0.2">
      <c r="A12592" s="224" t="str">
        <f t="shared" si="3776"/>
        <v/>
      </c>
      <c r="B12592" s="222" t="str">
        <f t="shared" si="3777"/>
        <v/>
      </c>
      <c r="C12592" s="223"/>
      <c r="D12592" s="224" t="str">
        <f t="shared" si="3778"/>
        <v/>
      </c>
      <c r="E12592" s="225"/>
      <c r="F12592" s="226">
        <f t="shared" si="3779"/>
        <v>0</v>
      </c>
      <c r="G12592" s="286">
        <f t="shared" si="3780"/>
        <v>0</v>
      </c>
    </row>
    <row r="12593" spans="1:7" ht="24" customHeight="1" x14ac:dyDescent="0.2">
      <c r="A12593" s="224" t="str">
        <f t="shared" si="3776"/>
        <v/>
      </c>
      <c r="B12593" s="222" t="str">
        <f t="shared" si="3777"/>
        <v/>
      </c>
      <c r="C12593" s="223"/>
      <c r="D12593" s="224" t="str">
        <f t="shared" si="3778"/>
        <v/>
      </c>
      <c r="E12593" s="225"/>
      <c r="F12593" s="226">
        <f t="shared" si="3779"/>
        <v>0</v>
      </c>
      <c r="G12593" s="286">
        <f t="shared" si="3780"/>
        <v>0</v>
      </c>
    </row>
    <row r="12594" spans="1:7" ht="24" customHeight="1" x14ac:dyDescent="0.2">
      <c r="A12594" s="224" t="str">
        <f t="shared" si="3776"/>
        <v/>
      </c>
      <c r="B12594" s="222" t="str">
        <f t="shared" si="3777"/>
        <v/>
      </c>
      <c r="C12594" s="223"/>
      <c r="D12594" s="224" t="str">
        <f t="shared" si="3778"/>
        <v/>
      </c>
      <c r="E12594" s="225"/>
      <c r="F12594" s="226">
        <f t="shared" si="3779"/>
        <v>0</v>
      </c>
      <c r="G12594" s="286">
        <f t="shared" si="3780"/>
        <v>0</v>
      </c>
    </row>
    <row r="12595" spans="1:7" ht="24" customHeight="1" x14ac:dyDescent="0.2">
      <c r="A12595" s="224" t="str">
        <f t="shared" si="3776"/>
        <v/>
      </c>
      <c r="B12595" s="222" t="str">
        <f t="shared" si="3777"/>
        <v/>
      </c>
      <c r="C12595" s="223"/>
      <c r="D12595" s="224" t="str">
        <f t="shared" si="3778"/>
        <v/>
      </c>
      <c r="E12595" s="225"/>
      <c r="F12595" s="226">
        <f t="shared" si="3779"/>
        <v>0</v>
      </c>
      <c r="G12595" s="286">
        <f t="shared" si="3780"/>
        <v>0</v>
      </c>
    </row>
    <row r="12596" spans="1:7" ht="24" customHeight="1" x14ac:dyDescent="0.2">
      <c r="A12596" s="224" t="str">
        <f t="shared" si="3776"/>
        <v/>
      </c>
      <c r="B12596" s="222" t="str">
        <f t="shared" si="3777"/>
        <v/>
      </c>
      <c r="C12596" s="223"/>
      <c r="D12596" s="224" t="str">
        <f t="shared" si="3778"/>
        <v/>
      </c>
      <c r="E12596" s="225"/>
      <c r="F12596" s="226">
        <f t="shared" si="3779"/>
        <v>0</v>
      </c>
      <c r="G12596" s="286">
        <f t="shared" si="3780"/>
        <v>0</v>
      </c>
    </row>
    <row r="12597" spans="1:7" ht="24" customHeight="1" x14ac:dyDescent="0.2">
      <c r="A12597" s="290"/>
      <c r="B12597" s="97"/>
      <c r="D12597" s="97"/>
      <c r="E12597" s="98"/>
      <c r="F12597" s="273" t="s">
        <v>33</v>
      </c>
      <c r="G12597" s="288">
        <f>SUBTOTAL(9,G12588:G12596)</f>
        <v>0</v>
      </c>
    </row>
    <row r="12598" spans="1:7" ht="24" customHeight="1" x14ac:dyDescent="0.2">
      <c r="A12598" s="291"/>
      <c r="B12598" s="97"/>
      <c r="D12598" s="97"/>
      <c r="E12598" s="98"/>
      <c r="G12598" s="289"/>
    </row>
    <row r="12599" spans="1:7" ht="24" customHeight="1" x14ac:dyDescent="0.2">
      <c r="A12599" s="292" t="str">
        <f>B12557</f>
        <v/>
      </c>
      <c r="B12599" s="293" t="str">
        <f>C12557</f>
        <v/>
      </c>
      <c r="C12599" s="104"/>
      <c r="D12599" s="104" t="s">
        <v>34</v>
      </c>
      <c r="E12599" s="105"/>
      <c r="F12599" s="295" t="s">
        <v>35</v>
      </c>
      <c r="G12599" s="294">
        <f>SUBTOTAL(9,G12562:G12598)</f>
        <v>0</v>
      </c>
    </row>
    <row r="12601" spans="1:7" ht="24" customHeight="1" x14ac:dyDescent="0.2">
      <c r="A12601" s="274" t="s">
        <v>37</v>
      </c>
      <c r="B12601" s="275"/>
      <c r="C12601" s="275"/>
      <c r="D12601" s="275"/>
      <c r="E12601" s="275"/>
      <c r="F12601" s="275"/>
      <c r="G12601" s="276"/>
    </row>
    <row r="12602" spans="1:7" ht="24" customHeight="1" x14ac:dyDescent="0.2">
      <c r="A12602" s="277" t="s">
        <v>602</v>
      </c>
      <c r="B12602" s="93" t="str">
        <f>Comitente</f>
        <v>DIRECCION PROVINCIAL DE ESPACIOS VERDES</v>
      </c>
      <c r="C12602" s="89"/>
      <c r="D12602" s="94"/>
      <c r="E12602" s="94"/>
      <c r="F12602" s="95"/>
      <c r="G12602" s="278"/>
    </row>
    <row r="12603" spans="1:7" ht="24" customHeight="1" x14ac:dyDescent="0.2">
      <c r="A12603" s="277" t="s">
        <v>603</v>
      </c>
      <c r="B12603" s="93">
        <f>Contratista</f>
        <v>0</v>
      </c>
      <c r="C12603" s="90"/>
      <c r="D12603" s="90"/>
      <c r="E12603" s="90"/>
      <c r="F12603" s="96"/>
      <c r="G12603" s="279"/>
    </row>
    <row r="12604" spans="1:7" ht="24" customHeight="1" x14ac:dyDescent="0.2">
      <c r="A12604" s="277" t="s">
        <v>24</v>
      </c>
      <c r="B12604" s="93" t="str">
        <f>Obra</f>
        <v>MANTENIMIENTO DEL ÁREA VERDE Y SISITEMA DE RIEGO DEL 
PARQUE BELGRANO E INFINITO POR DESCUBRIR - RENGLON 3</v>
      </c>
      <c r="C12604" s="90"/>
      <c r="D12604" s="90"/>
      <c r="E12604" s="90"/>
      <c r="F12604" s="96" t="s">
        <v>38</v>
      </c>
      <c r="G12604" s="280">
        <f>Fecha_Base</f>
        <v>44908</v>
      </c>
    </row>
    <row r="12605" spans="1:7" ht="24" customHeight="1" x14ac:dyDescent="0.2">
      <c r="A12605" s="281" t="s">
        <v>601</v>
      </c>
      <c r="B12605" s="91" t="str">
        <f>Ubicación</f>
        <v>CAPITAL</v>
      </c>
      <c r="C12605" s="91"/>
      <c r="D12605" s="97"/>
      <c r="E12605" s="98"/>
      <c r="G12605" s="282"/>
    </row>
    <row r="12606" spans="1:7" ht="24" customHeight="1" x14ac:dyDescent="0.2">
      <c r="A12606" s="281" t="s">
        <v>39</v>
      </c>
      <c r="B12606" s="100" t="str">
        <f>IFERROR(VALUE(LEFT(B12607,FIND(".",B12607)-1)),"")</f>
        <v/>
      </c>
      <c r="C12606" s="92" t="str">
        <f>IFERROR(VLOOKUP(B12606,Tabla_CyP,2,FALSE),"")</f>
        <v/>
      </c>
      <c r="E12606" s="98"/>
      <c r="G12606" s="282"/>
    </row>
    <row r="12607" spans="1:7" ht="24" customHeight="1" x14ac:dyDescent="0.2">
      <c r="A12607" s="281" t="s">
        <v>25</v>
      </c>
      <c r="B12607" s="101" t="str">
        <f>IFERROR(VLOOKUP(COUNTIF($A$1:A12607,"ANALISIS DE PRECIOS"),Tabla_NumeroItem,2,FALSE),"")</f>
        <v/>
      </c>
      <c r="C12607" s="92" t="str">
        <f>IFERROR(VLOOKUP(B12607,Tabla_CyP,2,FALSE),"")</f>
        <v/>
      </c>
      <c r="D12607" s="97"/>
      <c r="E12607" s="98"/>
      <c r="F12607" s="96" t="s">
        <v>26</v>
      </c>
      <c r="G12607" s="283" t="str">
        <f>IFERROR(VLOOKUP(B12607,Tabla_CyP,4,FALSE),"")</f>
        <v/>
      </c>
    </row>
    <row r="12608" spans="1:7" ht="24" customHeight="1" x14ac:dyDescent="0.2">
      <c r="A12608" s="281"/>
      <c r="B12608" s="91"/>
      <c r="D12608" s="97"/>
      <c r="E12608" s="98"/>
      <c r="G12608" s="282"/>
    </row>
    <row r="12609" spans="1:7" ht="24" customHeight="1" x14ac:dyDescent="0.2">
      <c r="A12609" s="331" t="s">
        <v>507</v>
      </c>
      <c r="B12609" s="332"/>
      <c r="C12609" s="333" t="s">
        <v>0</v>
      </c>
      <c r="D12609" s="333" t="s">
        <v>27</v>
      </c>
      <c r="E12609" s="335" t="s">
        <v>28</v>
      </c>
      <c r="F12609" s="337" t="s">
        <v>29</v>
      </c>
      <c r="G12609" s="337" t="s">
        <v>30</v>
      </c>
    </row>
    <row r="12610" spans="1:7" ht="24" customHeight="1" x14ac:dyDescent="0.2">
      <c r="A12610" s="102" t="s">
        <v>508</v>
      </c>
      <c r="B12610" s="102" t="s">
        <v>509</v>
      </c>
      <c r="C12610" s="334"/>
      <c r="D12610" s="334"/>
      <c r="E12610" s="336"/>
      <c r="F12610" s="338"/>
      <c r="G12610" s="338"/>
    </row>
    <row r="12611" spans="1:7" ht="24" customHeight="1" x14ac:dyDescent="0.2">
      <c r="A12611" s="284"/>
      <c r="B12611" s="103"/>
      <c r="C12611" s="143" t="s">
        <v>604</v>
      </c>
      <c r="D12611" s="104"/>
      <c r="E12611" s="105"/>
      <c r="F12611" s="106"/>
      <c r="G12611" s="285"/>
    </row>
    <row r="12612" spans="1:7" ht="24" customHeight="1" x14ac:dyDescent="0.2">
      <c r="A12612" s="224" t="str">
        <f t="shared" ref="A12612:A12625" si="3781">IFERROR(VLOOKUP(C12612,Tabla_Insumos,4,FALSE),"")</f>
        <v/>
      </c>
      <c r="B12612" s="222" t="str">
        <f>IFERROR(VLOOKUP(C12612,Tabla_Insumos,5,FALSE),"")</f>
        <v/>
      </c>
      <c r="C12612" s="223"/>
      <c r="D12612" s="224" t="str">
        <f t="shared" ref="D12612:D12625" si="3782">IFERROR(VLOOKUP(C12612,Tabla_Insumos,2,FALSE),"")</f>
        <v/>
      </c>
      <c r="E12612" s="225"/>
      <c r="F12612" s="226">
        <f t="shared" ref="F12612:F12625" si="3783">IFERROR(VLOOKUP(C12612,Tabla_Insumos,3,FALSE),0)</f>
        <v>0</v>
      </c>
      <c r="G12612" s="286">
        <f>ROUND(E12612*F12612,2)</f>
        <v>0</v>
      </c>
    </row>
    <row r="12613" spans="1:7" ht="24" customHeight="1" x14ac:dyDescent="0.2">
      <c r="A12613" s="224" t="str">
        <f t="shared" si="3781"/>
        <v/>
      </c>
      <c r="B12613" s="222" t="str">
        <f t="shared" ref="B12613:B12625" si="3784">IFERROR(VLOOKUP(C12613,Tabla_Insumos,5,FALSE),"")</f>
        <v/>
      </c>
      <c r="C12613" s="223"/>
      <c r="D12613" s="224" t="str">
        <f t="shared" si="3782"/>
        <v/>
      </c>
      <c r="E12613" s="225"/>
      <c r="F12613" s="226">
        <f t="shared" si="3783"/>
        <v>0</v>
      </c>
      <c r="G12613" s="286">
        <f t="shared" ref="G12613:G12625" si="3785">ROUND(E12613*F12613,2)</f>
        <v>0</v>
      </c>
    </row>
    <row r="12614" spans="1:7" ht="24" customHeight="1" x14ac:dyDescent="0.2">
      <c r="A12614" s="224" t="str">
        <f t="shared" si="3781"/>
        <v/>
      </c>
      <c r="B12614" s="222" t="str">
        <f t="shared" si="3784"/>
        <v/>
      </c>
      <c r="C12614" s="223"/>
      <c r="D12614" s="224" t="str">
        <f t="shared" si="3782"/>
        <v/>
      </c>
      <c r="E12614" s="225"/>
      <c r="F12614" s="226">
        <f t="shared" si="3783"/>
        <v>0</v>
      </c>
      <c r="G12614" s="286">
        <f t="shared" si="3785"/>
        <v>0</v>
      </c>
    </row>
    <row r="12615" spans="1:7" ht="24" customHeight="1" x14ac:dyDescent="0.2">
      <c r="A12615" s="224" t="str">
        <f t="shared" si="3781"/>
        <v/>
      </c>
      <c r="B12615" s="222" t="str">
        <f t="shared" si="3784"/>
        <v/>
      </c>
      <c r="C12615" s="223"/>
      <c r="D12615" s="224" t="str">
        <f t="shared" si="3782"/>
        <v/>
      </c>
      <c r="E12615" s="225"/>
      <c r="F12615" s="226">
        <f t="shared" si="3783"/>
        <v>0</v>
      </c>
      <c r="G12615" s="286">
        <f t="shared" si="3785"/>
        <v>0</v>
      </c>
    </row>
    <row r="12616" spans="1:7" ht="24" customHeight="1" x14ac:dyDescent="0.2">
      <c r="A12616" s="224" t="str">
        <f t="shared" si="3781"/>
        <v/>
      </c>
      <c r="B12616" s="222" t="str">
        <f t="shared" si="3784"/>
        <v/>
      </c>
      <c r="C12616" s="223"/>
      <c r="D12616" s="224" t="str">
        <f t="shared" si="3782"/>
        <v/>
      </c>
      <c r="E12616" s="225"/>
      <c r="F12616" s="226">
        <f t="shared" si="3783"/>
        <v>0</v>
      </c>
      <c r="G12616" s="286">
        <f t="shared" si="3785"/>
        <v>0</v>
      </c>
    </row>
    <row r="12617" spans="1:7" ht="24" customHeight="1" x14ac:dyDescent="0.2">
      <c r="A12617" s="224" t="str">
        <f t="shared" si="3781"/>
        <v/>
      </c>
      <c r="B12617" s="222" t="str">
        <f t="shared" si="3784"/>
        <v/>
      </c>
      <c r="C12617" s="223"/>
      <c r="D12617" s="224" t="str">
        <f t="shared" si="3782"/>
        <v/>
      </c>
      <c r="E12617" s="225"/>
      <c r="F12617" s="226">
        <f t="shared" si="3783"/>
        <v>0</v>
      </c>
      <c r="G12617" s="286">
        <f t="shared" si="3785"/>
        <v>0</v>
      </c>
    </row>
    <row r="12618" spans="1:7" ht="24" customHeight="1" x14ac:dyDescent="0.2">
      <c r="A12618" s="224" t="str">
        <f t="shared" si="3781"/>
        <v/>
      </c>
      <c r="B12618" s="222" t="str">
        <f t="shared" si="3784"/>
        <v/>
      </c>
      <c r="C12618" s="223"/>
      <c r="D12618" s="224" t="str">
        <f t="shared" si="3782"/>
        <v/>
      </c>
      <c r="E12618" s="225"/>
      <c r="F12618" s="226">
        <f t="shared" si="3783"/>
        <v>0</v>
      </c>
      <c r="G12618" s="286">
        <f t="shared" si="3785"/>
        <v>0</v>
      </c>
    </row>
    <row r="12619" spans="1:7" ht="24" customHeight="1" x14ac:dyDescent="0.2">
      <c r="A12619" s="224" t="str">
        <f t="shared" si="3781"/>
        <v/>
      </c>
      <c r="B12619" s="222" t="str">
        <f t="shared" si="3784"/>
        <v/>
      </c>
      <c r="C12619" s="223"/>
      <c r="D12619" s="224" t="str">
        <f t="shared" si="3782"/>
        <v/>
      </c>
      <c r="E12619" s="225"/>
      <c r="F12619" s="226">
        <f t="shared" si="3783"/>
        <v>0</v>
      </c>
      <c r="G12619" s="286">
        <f t="shared" si="3785"/>
        <v>0</v>
      </c>
    </row>
    <row r="12620" spans="1:7" ht="24" customHeight="1" x14ac:dyDescent="0.2">
      <c r="A12620" s="224" t="str">
        <f t="shared" si="3781"/>
        <v/>
      </c>
      <c r="B12620" s="222" t="str">
        <f t="shared" si="3784"/>
        <v/>
      </c>
      <c r="C12620" s="223"/>
      <c r="D12620" s="224" t="str">
        <f t="shared" si="3782"/>
        <v/>
      </c>
      <c r="E12620" s="225"/>
      <c r="F12620" s="226">
        <f t="shared" si="3783"/>
        <v>0</v>
      </c>
      <c r="G12620" s="286">
        <f t="shared" si="3785"/>
        <v>0</v>
      </c>
    </row>
    <row r="12621" spans="1:7" ht="24" customHeight="1" x14ac:dyDescent="0.2">
      <c r="A12621" s="224" t="str">
        <f t="shared" si="3781"/>
        <v/>
      </c>
      <c r="B12621" s="222" t="str">
        <f t="shared" si="3784"/>
        <v/>
      </c>
      <c r="C12621" s="223"/>
      <c r="D12621" s="224" t="str">
        <f t="shared" si="3782"/>
        <v/>
      </c>
      <c r="E12621" s="225"/>
      <c r="F12621" s="226">
        <f t="shared" si="3783"/>
        <v>0</v>
      </c>
      <c r="G12621" s="286">
        <f t="shared" si="3785"/>
        <v>0</v>
      </c>
    </row>
    <row r="12622" spans="1:7" ht="24" customHeight="1" x14ac:dyDescent="0.2">
      <c r="A12622" s="224" t="str">
        <f t="shared" si="3781"/>
        <v/>
      </c>
      <c r="B12622" s="222" t="str">
        <f t="shared" si="3784"/>
        <v/>
      </c>
      <c r="C12622" s="223"/>
      <c r="D12622" s="224" t="str">
        <f t="shared" si="3782"/>
        <v/>
      </c>
      <c r="E12622" s="225"/>
      <c r="F12622" s="226">
        <f t="shared" si="3783"/>
        <v>0</v>
      </c>
      <c r="G12622" s="286">
        <f t="shared" si="3785"/>
        <v>0</v>
      </c>
    </row>
    <row r="12623" spans="1:7" ht="24" customHeight="1" x14ac:dyDescent="0.2">
      <c r="A12623" s="224" t="str">
        <f t="shared" si="3781"/>
        <v/>
      </c>
      <c r="B12623" s="222" t="str">
        <f t="shared" si="3784"/>
        <v/>
      </c>
      <c r="C12623" s="223"/>
      <c r="D12623" s="224" t="str">
        <f t="shared" si="3782"/>
        <v/>
      </c>
      <c r="E12623" s="225"/>
      <c r="F12623" s="226">
        <f t="shared" si="3783"/>
        <v>0</v>
      </c>
      <c r="G12623" s="286">
        <f t="shared" si="3785"/>
        <v>0</v>
      </c>
    </row>
    <row r="12624" spans="1:7" ht="24" customHeight="1" x14ac:dyDescent="0.2">
      <c r="A12624" s="224" t="str">
        <f t="shared" si="3781"/>
        <v/>
      </c>
      <c r="B12624" s="222" t="str">
        <f t="shared" si="3784"/>
        <v/>
      </c>
      <c r="C12624" s="223"/>
      <c r="D12624" s="224" t="str">
        <f t="shared" si="3782"/>
        <v/>
      </c>
      <c r="E12624" s="225"/>
      <c r="F12624" s="226">
        <f t="shared" si="3783"/>
        <v>0</v>
      </c>
      <c r="G12624" s="286">
        <f t="shared" si="3785"/>
        <v>0</v>
      </c>
    </row>
    <row r="12625" spans="1:7" ht="24" customHeight="1" x14ac:dyDescent="0.2">
      <c r="A12625" s="224" t="str">
        <f t="shared" si="3781"/>
        <v/>
      </c>
      <c r="B12625" s="222" t="str">
        <f t="shared" si="3784"/>
        <v/>
      </c>
      <c r="C12625" s="223"/>
      <c r="D12625" s="224" t="str">
        <f t="shared" si="3782"/>
        <v/>
      </c>
      <c r="E12625" s="225"/>
      <c r="F12625" s="227">
        <f t="shared" si="3783"/>
        <v>0</v>
      </c>
      <c r="G12625" s="286">
        <f t="shared" si="3785"/>
        <v>0</v>
      </c>
    </row>
    <row r="12626" spans="1:7" ht="24" customHeight="1" x14ac:dyDescent="0.2">
      <c r="A12626" s="287"/>
      <c r="D12626" s="97"/>
      <c r="E12626" s="98"/>
      <c r="F12626" s="273" t="s">
        <v>31</v>
      </c>
      <c r="G12626" s="288">
        <f>SUBTOTAL(9,G12612:G12625)</f>
        <v>0</v>
      </c>
    </row>
    <row r="12627" spans="1:7" ht="24" customHeight="1" x14ac:dyDescent="0.2">
      <c r="A12627" s="287"/>
      <c r="C12627" s="107" t="s">
        <v>605</v>
      </c>
      <c r="D12627" s="97"/>
      <c r="E12627" s="98"/>
      <c r="G12627" s="289"/>
    </row>
    <row r="12628" spans="1:7" ht="24" customHeight="1" x14ac:dyDescent="0.2">
      <c r="A12628" s="224" t="str">
        <f t="shared" ref="A12628:A12635" si="3786">IFERROR(VLOOKUP(C12628,Tabla_Insumos,4,FALSE),"")</f>
        <v/>
      </c>
      <c r="B12628" s="222">
        <f t="shared" ref="B12628:B12635" si="3787">IFERROR(VLOOKUP(A12628,Tabla_Indices,5,FALSE),"")</f>
        <v>0</v>
      </c>
      <c r="C12628" s="223"/>
      <c r="D12628" s="224" t="str">
        <f t="shared" ref="D12628:D12635" si="3788">IFERROR(VLOOKUP(C12628,Tabla_Insumos,2,FALSE),"")</f>
        <v/>
      </c>
      <c r="E12628" s="225"/>
      <c r="F12628" s="228">
        <f t="shared" ref="F12628:F12635" si="3789">IFERROR(VLOOKUP(C12628,Tabla_Insumos,3,FALSE),0)</f>
        <v>0</v>
      </c>
      <c r="G12628" s="286">
        <f>ROUND(E12628*F12628,2)</f>
        <v>0</v>
      </c>
    </row>
    <row r="12629" spans="1:7" ht="24" customHeight="1" x14ac:dyDescent="0.2">
      <c r="A12629" s="224" t="str">
        <f t="shared" si="3786"/>
        <v/>
      </c>
      <c r="B12629" s="222">
        <f t="shared" si="3787"/>
        <v>0</v>
      </c>
      <c r="C12629" s="223"/>
      <c r="D12629" s="224" t="str">
        <f t="shared" si="3788"/>
        <v/>
      </c>
      <c r="E12629" s="225"/>
      <c r="F12629" s="228">
        <f t="shared" si="3789"/>
        <v>0</v>
      </c>
      <c r="G12629" s="286">
        <f>ROUND(E12629*F12629,2)</f>
        <v>0</v>
      </c>
    </row>
    <row r="12630" spans="1:7" ht="24" customHeight="1" x14ac:dyDescent="0.2">
      <c r="A12630" s="224" t="str">
        <f t="shared" si="3786"/>
        <v/>
      </c>
      <c r="B12630" s="222">
        <f t="shared" si="3787"/>
        <v>0</v>
      </c>
      <c r="C12630" s="223"/>
      <c r="D12630" s="224" t="str">
        <f t="shared" si="3788"/>
        <v/>
      </c>
      <c r="E12630" s="225"/>
      <c r="F12630" s="228">
        <f t="shared" si="3789"/>
        <v>0</v>
      </c>
      <c r="G12630" s="286">
        <f t="shared" ref="G12630:G12635" si="3790">ROUND(E12630*F12630,2)</f>
        <v>0</v>
      </c>
    </row>
    <row r="12631" spans="1:7" ht="24" customHeight="1" x14ac:dyDescent="0.2">
      <c r="A12631" s="224" t="str">
        <f t="shared" si="3786"/>
        <v/>
      </c>
      <c r="B12631" s="222">
        <f t="shared" si="3787"/>
        <v>0</v>
      </c>
      <c r="C12631" s="223"/>
      <c r="D12631" s="224" t="str">
        <f t="shared" si="3788"/>
        <v/>
      </c>
      <c r="E12631" s="225"/>
      <c r="F12631" s="228">
        <f t="shared" si="3789"/>
        <v>0</v>
      </c>
      <c r="G12631" s="286">
        <f t="shared" si="3790"/>
        <v>0</v>
      </c>
    </row>
    <row r="12632" spans="1:7" ht="24" customHeight="1" x14ac:dyDescent="0.2">
      <c r="A12632" s="224" t="str">
        <f t="shared" si="3786"/>
        <v/>
      </c>
      <c r="B12632" s="222">
        <f t="shared" si="3787"/>
        <v>0</v>
      </c>
      <c r="C12632" s="223"/>
      <c r="D12632" s="224" t="str">
        <f t="shared" si="3788"/>
        <v/>
      </c>
      <c r="E12632" s="225"/>
      <c r="F12632" s="226">
        <f t="shared" si="3789"/>
        <v>0</v>
      </c>
      <c r="G12632" s="286">
        <f t="shared" si="3790"/>
        <v>0</v>
      </c>
    </row>
    <row r="12633" spans="1:7" ht="24" customHeight="1" x14ac:dyDescent="0.2">
      <c r="A12633" s="224" t="str">
        <f t="shared" si="3786"/>
        <v/>
      </c>
      <c r="B12633" s="222">
        <f t="shared" si="3787"/>
        <v>0</v>
      </c>
      <c r="C12633" s="223"/>
      <c r="D12633" s="224" t="str">
        <f t="shared" si="3788"/>
        <v/>
      </c>
      <c r="E12633" s="225"/>
      <c r="F12633" s="226">
        <f t="shared" si="3789"/>
        <v>0</v>
      </c>
      <c r="G12633" s="286">
        <f t="shared" si="3790"/>
        <v>0</v>
      </c>
    </row>
    <row r="12634" spans="1:7" ht="24" customHeight="1" x14ac:dyDescent="0.2">
      <c r="A12634" s="224" t="str">
        <f t="shared" si="3786"/>
        <v/>
      </c>
      <c r="B12634" s="222">
        <f t="shared" si="3787"/>
        <v>0</v>
      </c>
      <c r="C12634" s="223"/>
      <c r="D12634" s="224" t="str">
        <f t="shared" si="3788"/>
        <v/>
      </c>
      <c r="E12634" s="225"/>
      <c r="F12634" s="226">
        <f t="shared" si="3789"/>
        <v>0</v>
      </c>
      <c r="G12634" s="286">
        <f t="shared" si="3790"/>
        <v>0</v>
      </c>
    </row>
    <row r="12635" spans="1:7" ht="24" customHeight="1" x14ac:dyDescent="0.2">
      <c r="A12635" s="224" t="str">
        <f t="shared" si="3786"/>
        <v/>
      </c>
      <c r="B12635" s="222">
        <f t="shared" si="3787"/>
        <v>0</v>
      </c>
      <c r="C12635" s="223"/>
      <c r="D12635" s="224" t="str">
        <f t="shared" si="3788"/>
        <v/>
      </c>
      <c r="E12635" s="225"/>
      <c r="F12635" s="226">
        <f t="shared" si="3789"/>
        <v>0</v>
      </c>
      <c r="G12635" s="286">
        <f t="shared" si="3790"/>
        <v>0</v>
      </c>
    </row>
    <row r="12636" spans="1:7" ht="24" customHeight="1" x14ac:dyDescent="0.2">
      <c r="A12636" s="287"/>
      <c r="D12636" s="97"/>
      <c r="E12636" s="98"/>
      <c r="F12636" s="273" t="s">
        <v>32</v>
      </c>
      <c r="G12636" s="288">
        <f>SUBTOTAL(9,G12628:G12635)</f>
        <v>0</v>
      </c>
    </row>
    <row r="12637" spans="1:7" ht="24" customHeight="1" x14ac:dyDescent="0.2">
      <c r="A12637" s="287"/>
      <c r="C12637" s="107" t="s">
        <v>606</v>
      </c>
      <c r="D12637" s="97"/>
      <c r="E12637" s="98"/>
      <c r="G12637" s="289"/>
    </row>
    <row r="12638" spans="1:7" ht="24" customHeight="1" x14ac:dyDescent="0.2">
      <c r="A12638" s="224" t="str">
        <f t="shared" ref="A12638:A12646" si="3791">IFERROR(VLOOKUP(C12638,Tabla_Insumos,4,FALSE),"")</f>
        <v/>
      </c>
      <c r="B12638" s="222" t="str">
        <f t="shared" ref="B12638:B12646" si="3792">IFERROR(VLOOKUP(C12638,Tabla_Insumos,5,FALSE),"")</f>
        <v/>
      </c>
      <c r="C12638" s="223"/>
      <c r="D12638" s="224" t="str">
        <f t="shared" ref="D12638:D12646" si="3793">IFERROR(VLOOKUP(C12638,Tabla_Insumos,2,FALSE),"")</f>
        <v/>
      </c>
      <c r="E12638" s="225"/>
      <c r="F12638" s="226">
        <f t="shared" ref="F12638:F12646" si="3794">IFERROR(VLOOKUP(C12638,Tabla_Insumos,3,FALSE),0)</f>
        <v>0</v>
      </c>
      <c r="G12638" s="286">
        <f t="shared" ref="G12638:G12646" si="3795">ROUND(E12638*F12638,2)</f>
        <v>0</v>
      </c>
    </row>
    <row r="12639" spans="1:7" ht="24" customHeight="1" x14ac:dyDescent="0.2">
      <c r="A12639" s="224" t="str">
        <f t="shared" si="3791"/>
        <v/>
      </c>
      <c r="B12639" s="222" t="str">
        <f t="shared" si="3792"/>
        <v/>
      </c>
      <c r="C12639" s="223"/>
      <c r="D12639" s="224" t="str">
        <f t="shared" si="3793"/>
        <v/>
      </c>
      <c r="E12639" s="225"/>
      <c r="F12639" s="226">
        <f t="shared" si="3794"/>
        <v>0</v>
      </c>
      <c r="G12639" s="286">
        <f t="shared" si="3795"/>
        <v>0</v>
      </c>
    </row>
    <row r="12640" spans="1:7" ht="24" customHeight="1" x14ac:dyDescent="0.2">
      <c r="A12640" s="224" t="str">
        <f t="shared" si="3791"/>
        <v/>
      </c>
      <c r="B12640" s="222" t="str">
        <f t="shared" si="3792"/>
        <v/>
      </c>
      <c r="C12640" s="223"/>
      <c r="D12640" s="224" t="str">
        <f t="shared" si="3793"/>
        <v/>
      </c>
      <c r="E12640" s="225"/>
      <c r="F12640" s="226">
        <f t="shared" si="3794"/>
        <v>0</v>
      </c>
      <c r="G12640" s="286">
        <f t="shared" si="3795"/>
        <v>0</v>
      </c>
    </row>
    <row r="12641" spans="1:7" ht="24" customHeight="1" x14ac:dyDescent="0.2">
      <c r="A12641" s="224" t="str">
        <f t="shared" si="3791"/>
        <v/>
      </c>
      <c r="B12641" s="222" t="str">
        <f t="shared" si="3792"/>
        <v/>
      </c>
      <c r="C12641" s="223"/>
      <c r="D12641" s="224" t="str">
        <f t="shared" si="3793"/>
        <v/>
      </c>
      <c r="E12641" s="225"/>
      <c r="F12641" s="226">
        <f t="shared" si="3794"/>
        <v>0</v>
      </c>
      <c r="G12641" s="286">
        <f t="shared" si="3795"/>
        <v>0</v>
      </c>
    </row>
    <row r="12642" spans="1:7" ht="24" customHeight="1" x14ac:dyDescent="0.2">
      <c r="A12642" s="224" t="str">
        <f t="shared" si="3791"/>
        <v/>
      </c>
      <c r="B12642" s="222" t="str">
        <f t="shared" si="3792"/>
        <v/>
      </c>
      <c r="C12642" s="223"/>
      <c r="D12642" s="224" t="str">
        <f t="shared" si="3793"/>
        <v/>
      </c>
      <c r="E12642" s="225"/>
      <c r="F12642" s="226">
        <f t="shared" si="3794"/>
        <v>0</v>
      </c>
      <c r="G12642" s="286">
        <f t="shared" si="3795"/>
        <v>0</v>
      </c>
    </row>
    <row r="12643" spans="1:7" ht="24" customHeight="1" x14ac:dyDescent="0.2">
      <c r="A12643" s="224" t="str">
        <f t="shared" si="3791"/>
        <v/>
      </c>
      <c r="B12643" s="222" t="str">
        <f t="shared" si="3792"/>
        <v/>
      </c>
      <c r="C12643" s="223"/>
      <c r="D12643" s="224" t="str">
        <f t="shared" si="3793"/>
        <v/>
      </c>
      <c r="E12643" s="225"/>
      <c r="F12643" s="226">
        <f t="shared" si="3794"/>
        <v>0</v>
      </c>
      <c r="G12643" s="286">
        <f t="shared" si="3795"/>
        <v>0</v>
      </c>
    </row>
    <row r="12644" spans="1:7" ht="24" customHeight="1" x14ac:dyDescent="0.2">
      <c r="A12644" s="224" t="str">
        <f t="shared" si="3791"/>
        <v/>
      </c>
      <c r="B12644" s="222" t="str">
        <f t="shared" si="3792"/>
        <v/>
      </c>
      <c r="C12644" s="223"/>
      <c r="D12644" s="224" t="str">
        <f t="shared" si="3793"/>
        <v/>
      </c>
      <c r="E12644" s="225"/>
      <c r="F12644" s="226">
        <f t="shared" si="3794"/>
        <v>0</v>
      </c>
      <c r="G12644" s="286">
        <f t="shared" si="3795"/>
        <v>0</v>
      </c>
    </row>
    <row r="12645" spans="1:7" ht="24" customHeight="1" x14ac:dyDescent="0.2">
      <c r="A12645" s="224" t="str">
        <f t="shared" si="3791"/>
        <v/>
      </c>
      <c r="B12645" s="222" t="str">
        <f t="shared" si="3792"/>
        <v/>
      </c>
      <c r="C12645" s="223"/>
      <c r="D12645" s="224" t="str">
        <f t="shared" si="3793"/>
        <v/>
      </c>
      <c r="E12645" s="225"/>
      <c r="F12645" s="226">
        <f t="shared" si="3794"/>
        <v>0</v>
      </c>
      <c r="G12645" s="286">
        <f t="shared" si="3795"/>
        <v>0</v>
      </c>
    </row>
    <row r="12646" spans="1:7" ht="24" customHeight="1" x14ac:dyDescent="0.2">
      <c r="A12646" s="224" t="str">
        <f t="shared" si="3791"/>
        <v/>
      </c>
      <c r="B12646" s="222" t="str">
        <f t="shared" si="3792"/>
        <v/>
      </c>
      <c r="C12646" s="223"/>
      <c r="D12646" s="224" t="str">
        <f t="shared" si="3793"/>
        <v/>
      </c>
      <c r="E12646" s="225"/>
      <c r="F12646" s="226">
        <f t="shared" si="3794"/>
        <v>0</v>
      </c>
      <c r="G12646" s="286">
        <f t="shared" si="3795"/>
        <v>0</v>
      </c>
    </row>
    <row r="12647" spans="1:7" ht="24" customHeight="1" x14ac:dyDescent="0.2">
      <c r="A12647" s="290"/>
      <c r="B12647" s="97"/>
      <c r="D12647" s="97"/>
      <c r="E12647" s="98"/>
      <c r="F12647" s="273" t="s">
        <v>33</v>
      </c>
      <c r="G12647" s="288">
        <f>SUBTOTAL(9,G12638:G12646)</f>
        <v>0</v>
      </c>
    </row>
    <row r="12648" spans="1:7" ht="24" customHeight="1" x14ac:dyDescent="0.2">
      <c r="A12648" s="291"/>
      <c r="B12648" s="97"/>
      <c r="D12648" s="97"/>
      <c r="E12648" s="98"/>
      <c r="G12648" s="289"/>
    </row>
    <row r="12649" spans="1:7" ht="24" customHeight="1" x14ac:dyDescent="0.2">
      <c r="A12649" s="292" t="str">
        <f>B12607</f>
        <v/>
      </c>
      <c r="B12649" s="293" t="str">
        <f>C12607</f>
        <v/>
      </c>
      <c r="C12649" s="104"/>
      <c r="D12649" s="104" t="s">
        <v>34</v>
      </c>
      <c r="E12649" s="105"/>
      <c r="F12649" s="295" t="s">
        <v>35</v>
      </c>
      <c r="G12649" s="294">
        <f>SUBTOTAL(9,G12612:G12648)</f>
        <v>0</v>
      </c>
    </row>
    <row r="12651" spans="1:7" ht="24" customHeight="1" x14ac:dyDescent="0.2">
      <c r="A12651" s="274" t="s">
        <v>37</v>
      </c>
      <c r="B12651" s="275"/>
      <c r="C12651" s="275"/>
      <c r="D12651" s="275"/>
      <c r="E12651" s="275"/>
      <c r="F12651" s="275"/>
      <c r="G12651" s="276"/>
    </row>
    <row r="12652" spans="1:7" ht="24" customHeight="1" x14ac:dyDescent="0.2">
      <c r="A12652" s="277" t="s">
        <v>602</v>
      </c>
      <c r="B12652" s="93" t="str">
        <f>Comitente</f>
        <v>DIRECCION PROVINCIAL DE ESPACIOS VERDES</v>
      </c>
      <c r="C12652" s="89"/>
      <c r="D12652" s="94"/>
      <c r="E12652" s="94"/>
      <c r="F12652" s="95"/>
      <c r="G12652" s="278"/>
    </row>
    <row r="12653" spans="1:7" ht="24" customHeight="1" x14ac:dyDescent="0.2">
      <c r="A12653" s="277" t="s">
        <v>603</v>
      </c>
      <c r="B12653" s="93">
        <f>Contratista</f>
        <v>0</v>
      </c>
      <c r="C12653" s="90"/>
      <c r="D12653" s="90"/>
      <c r="E12653" s="90"/>
      <c r="F12653" s="96"/>
      <c r="G12653" s="279"/>
    </row>
    <row r="12654" spans="1:7" ht="24" customHeight="1" x14ac:dyDescent="0.2">
      <c r="A12654" s="277" t="s">
        <v>24</v>
      </c>
      <c r="B12654" s="93" t="str">
        <f>Obra</f>
        <v>MANTENIMIENTO DEL ÁREA VERDE Y SISITEMA DE RIEGO DEL 
PARQUE BELGRANO E INFINITO POR DESCUBRIR - RENGLON 3</v>
      </c>
      <c r="C12654" s="90"/>
      <c r="D12654" s="90"/>
      <c r="E12654" s="90"/>
      <c r="F12654" s="96" t="s">
        <v>38</v>
      </c>
      <c r="G12654" s="280">
        <f>Fecha_Base</f>
        <v>44908</v>
      </c>
    </row>
    <row r="12655" spans="1:7" ht="24" customHeight="1" x14ac:dyDescent="0.2">
      <c r="A12655" s="281" t="s">
        <v>601</v>
      </c>
      <c r="B12655" s="91" t="str">
        <f>Ubicación</f>
        <v>CAPITAL</v>
      </c>
      <c r="C12655" s="91"/>
      <c r="D12655" s="97"/>
      <c r="E12655" s="98"/>
      <c r="G12655" s="282"/>
    </row>
    <row r="12656" spans="1:7" ht="24" customHeight="1" x14ac:dyDescent="0.2">
      <c r="A12656" s="281" t="s">
        <v>39</v>
      </c>
      <c r="B12656" s="100" t="str">
        <f>IFERROR(VALUE(LEFT(B12657,FIND(".",B12657)-1)),"")</f>
        <v/>
      </c>
      <c r="C12656" s="92" t="str">
        <f>IFERROR(VLOOKUP(B12656,Tabla_CyP,2,FALSE),"")</f>
        <v/>
      </c>
      <c r="E12656" s="98"/>
      <c r="G12656" s="282"/>
    </row>
    <row r="12657" spans="1:7" ht="24" customHeight="1" x14ac:dyDescent="0.2">
      <c r="A12657" s="281" t="s">
        <v>25</v>
      </c>
      <c r="B12657" s="101" t="str">
        <f>IFERROR(VLOOKUP(COUNTIF($A$1:A12657,"ANALISIS DE PRECIOS"),Tabla_NumeroItem,2,FALSE),"")</f>
        <v/>
      </c>
      <c r="C12657" s="92" t="str">
        <f>IFERROR(VLOOKUP(B12657,Tabla_CyP,2,FALSE),"")</f>
        <v/>
      </c>
      <c r="D12657" s="97"/>
      <c r="E12657" s="98"/>
      <c r="F12657" s="96" t="s">
        <v>26</v>
      </c>
      <c r="G12657" s="283" t="str">
        <f>IFERROR(VLOOKUP(B12657,Tabla_CyP,4,FALSE),"")</f>
        <v/>
      </c>
    </row>
    <row r="12658" spans="1:7" ht="24" customHeight="1" x14ac:dyDescent="0.2">
      <c r="A12658" s="281"/>
      <c r="B12658" s="91"/>
      <c r="D12658" s="97"/>
      <c r="E12658" s="98"/>
      <c r="G12658" s="282"/>
    </row>
    <row r="12659" spans="1:7" ht="24" customHeight="1" x14ac:dyDescent="0.2">
      <c r="A12659" s="331" t="s">
        <v>507</v>
      </c>
      <c r="B12659" s="332"/>
      <c r="C12659" s="333" t="s">
        <v>0</v>
      </c>
      <c r="D12659" s="333" t="s">
        <v>27</v>
      </c>
      <c r="E12659" s="335" t="s">
        <v>28</v>
      </c>
      <c r="F12659" s="337" t="s">
        <v>29</v>
      </c>
      <c r="G12659" s="337" t="s">
        <v>30</v>
      </c>
    </row>
    <row r="12660" spans="1:7" ht="24" customHeight="1" x14ac:dyDescent="0.2">
      <c r="A12660" s="102" t="s">
        <v>508</v>
      </c>
      <c r="B12660" s="102" t="s">
        <v>509</v>
      </c>
      <c r="C12660" s="334"/>
      <c r="D12660" s="334"/>
      <c r="E12660" s="336"/>
      <c r="F12660" s="338"/>
      <c r="G12660" s="338"/>
    </row>
    <row r="12661" spans="1:7" ht="24" customHeight="1" x14ac:dyDescent="0.2">
      <c r="A12661" s="284"/>
      <c r="B12661" s="103"/>
      <c r="C12661" s="143" t="s">
        <v>604</v>
      </c>
      <c r="D12661" s="104"/>
      <c r="E12661" s="105"/>
      <c r="F12661" s="106"/>
      <c r="G12661" s="285"/>
    </row>
    <row r="12662" spans="1:7" ht="24" customHeight="1" x14ac:dyDescent="0.2">
      <c r="A12662" s="224" t="str">
        <f t="shared" ref="A12662:A12675" si="3796">IFERROR(VLOOKUP(C12662,Tabla_Insumos,4,FALSE),"")</f>
        <v/>
      </c>
      <c r="B12662" s="222" t="str">
        <f>IFERROR(VLOOKUP(C12662,Tabla_Insumos,5,FALSE),"")</f>
        <v/>
      </c>
      <c r="C12662" s="223"/>
      <c r="D12662" s="224" t="str">
        <f t="shared" ref="D12662:D12675" si="3797">IFERROR(VLOOKUP(C12662,Tabla_Insumos,2,FALSE),"")</f>
        <v/>
      </c>
      <c r="E12662" s="225"/>
      <c r="F12662" s="226">
        <f t="shared" ref="F12662:F12675" si="3798">IFERROR(VLOOKUP(C12662,Tabla_Insumos,3,FALSE),0)</f>
        <v>0</v>
      </c>
      <c r="G12662" s="286">
        <f>ROUND(E12662*F12662,2)</f>
        <v>0</v>
      </c>
    </row>
    <row r="12663" spans="1:7" ht="24" customHeight="1" x14ac:dyDescent="0.2">
      <c r="A12663" s="224" t="str">
        <f t="shared" si="3796"/>
        <v/>
      </c>
      <c r="B12663" s="222" t="str">
        <f t="shared" ref="B12663:B12675" si="3799">IFERROR(VLOOKUP(C12663,Tabla_Insumos,5,FALSE),"")</f>
        <v/>
      </c>
      <c r="C12663" s="223"/>
      <c r="D12663" s="224" t="str">
        <f t="shared" si="3797"/>
        <v/>
      </c>
      <c r="E12663" s="225"/>
      <c r="F12663" s="226">
        <f t="shared" si="3798"/>
        <v>0</v>
      </c>
      <c r="G12663" s="286">
        <f t="shared" ref="G12663:G12675" si="3800">ROUND(E12663*F12663,2)</f>
        <v>0</v>
      </c>
    </row>
    <row r="12664" spans="1:7" ht="24" customHeight="1" x14ac:dyDescent="0.2">
      <c r="A12664" s="224" t="str">
        <f t="shared" si="3796"/>
        <v/>
      </c>
      <c r="B12664" s="222" t="str">
        <f t="shared" si="3799"/>
        <v/>
      </c>
      <c r="C12664" s="223"/>
      <c r="D12664" s="224" t="str">
        <f t="shared" si="3797"/>
        <v/>
      </c>
      <c r="E12664" s="225"/>
      <c r="F12664" s="226">
        <f t="shared" si="3798"/>
        <v>0</v>
      </c>
      <c r="G12664" s="286">
        <f t="shared" si="3800"/>
        <v>0</v>
      </c>
    </row>
    <row r="12665" spans="1:7" ht="24" customHeight="1" x14ac:dyDescent="0.2">
      <c r="A12665" s="224" t="str">
        <f t="shared" si="3796"/>
        <v/>
      </c>
      <c r="B12665" s="222" t="str">
        <f t="shared" si="3799"/>
        <v/>
      </c>
      <c r="C12665" s="223"/>
      <c r="D12665" s="224" t="str">
        <f t="shared" si="3797"/>
        <v/>
      </c>
      <c r="E12665" s="225"/>
      <c r="F12665" s="226">
        <f t="shared" si="3798"/>
        <v>0</v>
      </c>
      <c r="G12665" s="286">
        <f t="shared" si="3800"/>
        <v>0</v>
      </c>
    </row>
    <row r="12666" spans="1:7" ht="24" customHeight="1" x14ac:dyDescent="0.2">
      <c r="A12666" s="224" t="str">
        <f t="shared" si="3796"/>
        <v/>
      </c>
      <c r="B12666" s="222" t="str">
        <f t="shared" si="3799"/>
        <v/>
      </c>
      <c r="C12666" s="223"/>
      <c r="D12666" s="224" t="str">
        <f t="shared" si="3797"/>
        <v/>
      </c>
      <c r="E12666" s="225"/>
      <c r="F12666" s="226">
        <f t="shared" si="3798"/>
        <v>0</v>
      </c>
      <c r="G12666" s="286">
        <f t="shared" si="3800"/>
        <v>0</v>
      </c>
    </row>
    <row r="12667" spans="1:7" ht="24" customHeight="1" x14ac:dyDescent="0.2">
      <c r="A12667" s="224" t="str">
        <f t="shared" si="3796"/>
        <v/>
      </c>
      <c r="B12667" s="222" t="str">
        <f t="shared" si="3799"/>
        <v/>
      </c>
      <c r="C12667" s="223"/>
      <c r="D12667" s="224" t="str">
        <f t="shared" si="3797"/>
        <v/>
      </c>
      <c r="E12667" s="225"/>
      <c r="F12667" s="226">
        <f t="shared" si="3798"/>
        <v>0</v>
      </c>
      <c r="G12667" s="286">
        <f t="shared" si="3800"/>
        <v>0</v>
      </c>
    </row>
    <row r="12668" spans="1:7" ht="24" customHeight="1" x14ac:dyDescent="0.2">
      <c r="A12668" s="224" t="str">
        <f t="shared" si="3796"/>
        <v/>
      </c>
      <c r="B12668" s="222" t="str">
        <f t="shared" si="3799"/>
        <v/>
      </c>
      <c r="C12668" s="223"/>
      <c r="D12668" s="224" t="str">
        <f t="shared" si="3797"/>
        <v/>
      </c>
      <c r="E12668" s="225"/>
      <c r="F12668" s="226">
        <f t="shared" si="3798"/>
        <v>0</v>
      </c>
      <c r="G12668" s="286">
        <f t="shared" si="3800"/>
        <v>0</v>
      </c>
    </row>
    <row r="12669" spans="1:7" ht="24" customHeight="1" x14ac:dyDescent="0.2">
      <c r="A12669" s="224" t="str">
        <f t="shared" si="3796"/>
        <v/>
      </c>
      <c r="B12669" s="222" t="str">
        <f t="shared" si="3799"/>
        <v/>
      </c>
      <c r="C12669" s="223"/>
      <c r="D12669" s="224" t="str">
        <f t="shared" si="3797"/>
        <v/>
      </c>
      <c r="E12669" s="225"/>
      <c r="F12669" s="226">
        <f t="shared" si="3798"/>
        <v>0</v>
      </c>
      <c r="G12669" s="286">
        <f t="shared" si="3800"/>
        <v>0</v>
      </c>
    </row>
    <row r="12670" spans="1:7" ht="24" customHeight="1" x14ac:dyDescent="0.2">
      <c r="A12670" s="224" t="str">
        <f t="shared" si="3796"/>
        <v/>
      </c>
      <c r="B12670" s="222" t="str">
        <f t="shared" si="3799"/>
        <v/>
      </c>
      <c r="C12670" s="223"/>
      <c r="D12670" s="224" t="str">
        <f t="shared" si="3797"/>
        <v/>
      </c>
      <c r="E12670" s="225"/>
      <c r="F12670" s="226">
        <f t="shared" si="3798"/>
        <v>0</v>
      </c>
      <c r="G12670" s="286">
        <f t="shared" si="3800"/>
        <v>0</v>
      </c>
    </row>
    <row r="12671" spans="1:7" ht="24" customHeight="1" x14ac:dyDescent="0.2">
      <c r="A12671" s="224" t="str">
        <f t="shared" si="3796"/>
        <v/>
      </c>
      <c r="B12671" s="222" t="str">
        <f t="shared" si="3799"/>
        <v/>
      </c>
      <c r="C12671" s="223"/>
      <c r="D12671" s="224" t="str">
        <f t="shared" si="3797"/>
        <v/>
      </c>
      <c r="E12671" s="225"/>
      <c r="F12671" s="226">
        <f t="shared" si="3798"/>
        <v>0</v>
      </c>
      <c r="G12671" s="286">
        <f t="shared" si="3800"/>
        <v>0</v>
      </c>
    </row>
    <row r="12672" spans="1:7" ht="24" customHeight="1" x14ac:dyDescent="0.2">
      <c r="A12672" s="224" t="str">
        <f t="shared" si="3796"/>
        <v/>
      </c>
      <c r="B12672" s="222" t="str">
        <f t="shared" si="3799"/>
        <v/>
      </c>
      <c r="C12672" s="223"/>
      <c r="D12672" s="224" t="str">
        <f t="shared" si="3797"/>
        <v/>
      </c>
      <c r="E12672" s="225"/>
      <c r="F12672" s="226">
        <f t="shared" si="3798"/>
        <v>0</v>
      </c>
      <c r="G12672" s="286">
        <f t="shared" si="3800"/>
        <v>0</v>
      </c>
    </row>
    <row r="12673" spans="1:7" ht="24" customHeight="1" x14ac:dyDescent="0.2">
      <c r="A12673" s="224" t="str">
        <f t="shared" si="3796"/>
        <v/>
      </c>
      <c r="B12673" s="222" t="str">
        <f t="shared" si="3799"/>
        <v/>
      </c>
      <c r="C12673" s="223"/>
      <c r="D12673" s="224" t="str">
        <f t="shared" si="3797"/>
        <v/>
      </c>
      <c r="E12673" s="225"/>
      <c r="F12673" s="226">
        <f t="shared" si="3798"/>
        <v>0</v>
      </c>
      <c r="G12673" s="286">
        <f t="shared" si="3800"/>
        <v>0</v>
      </c>
    </row>
    <row r="12674" spans="1:7" ht="24" customHeight="1" x14ac:dyDescent="0.2">
      <c r="A12674" s="224" t="str">
        <f t="shared" si="3796"/>
        <v/>
      </c>
      <c r="B12674" s="222" t="str">
        <f t="shared" si="3799"/>
        <v/>
      </c>
      <c r="C12674" s="223"/>
      <c r="D12674" s="224" t="str">
        <f t="shared" si="3797"/>
        <v/>
      </c>
      <c r="E12674" s="225"/>
      <c r="F12674" s="226">
        <f t="shared" si="3798"/>
        <v>0</v>
      </c>
      <c r="G12674" s="286">
        <f t="shared" si="3800"/>
        <v>0</v>
      </c>
    </row>
    <row r="12675" spans="1:7" ht="24" customHeight="1" x14ac:dyDescent="0.2">
      <c r="A12675" s="224" t="str">
        <f t="shared" si="3796"/>
        <v/>
      </c>
      <c r="B12675" s="222" t="str">
        <f t="shared" si="3799"/>
        <v/>
      </c>
      <c r="C12675" s="223"/>
      <c r="D12675" s="224" t="str">
        <f t="shared" si="3797"/>
        <v/>
      </c>
      <c r="E12675" s="225"/>
      <c r="F12675" s="227">
        <f t="shared" si="3798"/>
        <v>0</v>
      </c>
      <c r="G12675" s="286">
        <f t="shared" si="3800"/>
        <v>0</v>
      </c>
    </row>
    <row r="12676" spans="1:7" ht="24" customHeight="1" x14ac:dyDescent="0.2">
      <c r="A12676" s="287"/>
      <c r="D12676" s="97"/>
      <c r="E12676" s="98"/>
      <c r="F12676" s="273" t="s">
        <v>31</v>
      </c>
      <c r="G12676" s="288">
        <f>SUBTOTAL(9,G12662:G12675)</f>
        <v>0</v>
      </c>
    </row>
    <row r="12677" spans="1:7" ht="24" customHeight="1" x14ac:dyDescent="0.2">
      <c r="A12677" s="287"/>
      <c r="C12677" s="107" t="s">
        <v>605</v>
      </c>
      <c r="D12677" s="97"/>
      <c r="E12677" s="98"/>
      <c r="G12677" s="289"/>
    </row>
    <row r="12678" spans="1:7" ht="24" customHeight="1" x14ac:dyDescent="0.2">
      <c r="A12678" s="224" t="str">
        <f t="shared" ref="A12678:A12685" si="3801">IFERROR(VLOOKUP(C12678,Tabla_Insumos,4,FALSE),"")</f>
        <v/>
      </c>
      <c r="B12678" s="222">
        <f t="shared" ref="B12678:B12685" si="3802">IFERROR(VLOOKUP(A12678,Tabla_Indices,5,FALSE),"")</f>
        <v>0</v>
      </c>
      <c r="C12678" s="223"/>
      <c r="D12678" s="224" t="str">
        <f t="shared" ref="D12678:D12685" si="3803">IFERROR(VLOOKUP(C12678,Tabla_Insumos,2,FALSE),"")</f>
        <v/>
      </c>
      <c r="E12678" s="225"/>
      <c r="F12678" s="228">
        <f t="shared" ref="F12678:F12685" si="3804">IFERROR(VLOOKUP(C12678,Tabla_Insumos,3,FALSE),0)</f>
        <v>0</v>
      </c>
      <c r="G12678" s="286">
        <f>ROUND(E12678*F12678,2)</f>
        <v>0</v>
      </c>
    </row>
    <row r="12679" spans="1:7" ht="24" customHeight="1" x14ac:dyDescent="0.2">
      <c r="A12679" s="224" t="str">
        <f t="shared" si="3801"/>
        <v/>
      </c>
      <c r="B12679" s="222">
        <f t="shared" si="3802"/>
        <v>0</v>
      </c>
      <c r="C12679" s="223"/>
      <c r="D12679" s="224" t="str">
        <f t="shared" si="3803"/>
        <v/>
      </c>
      <c r="E12679" s="225"/>
      <c r="F12679" s="228">
        <f t="shared" si="3804"/>
        <v>0</v>
      </c>
      <c r="G12679" s="286">
        <f>ROUND(E12679*F12679,2)</f>
        <v>0</v>
      </c>
    </row>
    <row r="12680" spans="1:7" ht="24" customHeight="1" x14ac:dyDescent="0.2">
      <c r="A12680" s="224" t="str">
        <f t="shared" si="3801"/>
        <v/>
      </c>
      <c r="B12680" s="222">
        <f t="shared" si="3802"/>
        <v>0</v>
      </c>
      <c r="C12680" s="223"/>
      <c r="D12680" s="224" t="str">
        <f t="shared" si="3803"/>
        <v/>
      </c>
      <c r="E12680" s="225"/>
      <c r="F12680" s="228">
        <f t="shared" si="3804"/>
        <v>0</v>
      </c>
      <c r="G12680" s="286">
        <f t="shared" ref="G12680:G12685" si="3805">ROUND(E12680*F12680,2)</f>
        <v>0</v>
      </c>
    </row>
    <row r="12681" spans="1:7" ht="24" customHeight="1" x14ac:dyDescent="0.2">
      <c r="A12681" s="224" t="str">
        <f t="shared" si="3801"/>
        <v/>
      </c>
      <c r="B12681" s="222">
        <f t="shared" si="3802"/>
        <v>0</v>
      </c>
      <c r="C12681" s="223"/>
      <c r="D12681" s="224" t="str">
        <f t="shared" si="3803"/>
        <v/>
      </c>
      <c r="E12681" s="225"/>
      <c r="F12681" s="228">
        <f t="shared" si="3804"/>
        <v>0</v>
      </c>
      <c r="G12681" s="286">
        <f t="shared" si="3805"/>
        <v>0</v>
      </c>
    </row>
    <row r="12682" spans="1:7" ht="24" customHeight="1" x14ac:dyDescent="0.2">
      <c r="A12682" s="224" t="str">
        <f t="shared" si="3801"/>
        <v/>
      </c>
      <c r="B12682" s="222">
        <f t="shared" si="3802"/>
        <v>0</v>
      </c>
      <c r="C12682" s="223"/>
      <c r="D12682" s="224" t="str">
        <f t="shared" si="3803"/>
        <v/>
      </c>
      <c r="E12682" s="225"/>
      <c r="F12682" s="226">
        <f t="shared" si="3804"/>
        <v>0</v>
      </c>
      <c r="G12682" s="286">
        <f t="shared" si="3805"/>
        <v>0</v>
      </c>
    </row>
    <row r="12683" spans="1:7" ht="24" customHeight="1" x14ac:dyDescent="0.2">
      <c r="A12683" s="224" t="str">
        <f t="shared" si="3801"/>
        <v/>
      </c>
      <c r="B12683" s="222">
        <f t="shared" si="3802"/>
        <v>0</v>
      </c>
      <c r="C12683" s="223"/>
      <c r="D12683" s="224" t="str">
        <f t="shared" si="3803"/>
        <v/>
      </c>
      <c r="E12683" s="225"/>
      <c r="F12683" s="226">
        <f t="shared" si="3804"/>
        <v>0</v>
      </c>
      <c r="G12683" s="286">
        <f t="shared" si="3805"/>
        <v>0</v>
      </c>
    </row>
    <row r="12684" spans="1:7" ht="24" customHeight="1" x14ac:dyDescent="0.2">
      <c r="A12684" s="224" t="str">
        <f t="shared" si="3801"/>
        <v/>
      </c>
      <c r="B12684" s="222">
        <f t="shared" si="3802"/>
        <v>0</v>
      </c>
      <c r="C12684" s="223"/>
      <c r="D12684" s="224" t="str">
        <f t="shared" si="3803"/>
        <v/>
      </c>
      <c r="E12684" s="225"/>
      <c r="F12684" s="226">
        <f t="shared" si="3804"/>
        <v>0</v>
      </c>
      <c r="G12684" s="286">
        <f t="shared" si="3805"/>
        <v>0</v>
      </c>
    </row>
    <row r="12685" spans="1:7" ht="24" customHeight="1" x14ac:dyDescent="0.2">
      <c r="A12685" s="224" t="str">
        <f t="shared" si="3801"/>
        <v/>
      </c>
      <c r="B12685" s="222">
        <f t="shared" si="3802"/>
        <v>0</v>
      </c>
      <c r="C12685" s="223"/>
      <c r="D12685" s="224" t="str">
        <f t="shared" si="3803"/>
        <v/>
      </c>
      <c r="E12685" s="225"/>
      <c r="F12685" s="226">
        <f t="shared" si="3804"/>
        <v>0</v>
      </c>
      <c r="G12685" s="286">
        <f t="shared" si="3805"/>
        <v>0</v>
      </c>
    </row>
    <row r="12686" spans="1:7" ht="24" customHeight="1" x14ac:dyDescent="0.2">
      <c r="A12686" s="287"/>
      <c r="D12686" s="97"/>
      <c r="E12686" s="98"/>
      <c r="F12686" s="273" t="s">
        <v>32</v>
      </c>
      <c r="G12686" s="288">
        <f>SUBTOTAL(9,G12678:G12685)</f>
        <v>0</v>
      </c>
    </row>
    <row r="12687" spans="1:7" ht="24" customHeight="1" x14ac:dyDescent="0.2">
      <c r="A12687" s="287"/>
      <c r="C12687" s="107" t="s">
        <v>606</v>
      </c>
      <c r="D12687" s="97"/>
      <c r="E12687" s="98"/>
      <c r="G12687" s="289"/>
    </row>
    <row r="12688" spans="1:7" ht="24" customHeight="1" x14ac:dyDescent="0.2">
      <c r="A12688" s="224" t="str">
        <f t="shared" ref="A12688:A12696" si="3806">IFERROR(VLOOKUP(C12688,Tabla_Insumos,4,FALSE),"")</f>
        <v/>
      </c>
      <c r="B12688" s="222" t="str">
        <f t="shared" ref="B12688:B12696" si="3807">IFERROR(VLOOKUP(C12688,Tabla_Insumos,5,FALSE),"")</f>
        <v/>
      </c>
      <c r="C12688" s="223"/>
      <c r="D12688" s="224" t="str">
        <f t="shared" ref="D12688:D12696" si="3808">IFERROR(VLOOKUP(C12688,Tabla_Insumos,2,FALSE),"")</f>
        <v/>
      </c>
      <c r="E12688" s="225"/>
      <c r="F12688" s="226">
        <f t="shared" ref="F12688:F12696" si="3809">IFERROR(VLOOKUP(C12688,Tabla_Insumos,3,FALSE),0)</f>
        <v>0</v>
      </c>
      <c r="G12688" s="286">
        <f t="shared" ref="G12688:G12696" si="3810">ROUND(E12688*F12688,2)</f>
        <v>0</v>
      </c>
    </row>
    <row r="12689" spans="1:7" ht="24" customHeight="1" x14ac:dyDescent="0.2">
      <c r="A12689" s="224" t="str">
        <f t="shared" si="3806"/>
        <v/>
      </c>
      <c r="B12689" s="222" t="str">
        <f t="shared" si="3807"/>
        <v/>
      </c>
      <c r="C12689" s="223"/>
      <c r="D12689" s="224" t="str">
        <f t="shared" si="3808"/>
        <v/>
      </c>
      <c r="E12689" s="225"/>
      <c r="F12689" s="226">
        <f t="shared" si="3809"/>
        <v>0</v>
      </c>
      <c r="G12689" s="286">
        <f t="shared" si="3810"/>
        <v>0</v>
      </c>
    </row>
    <row r="12690" spans="1:7" ht="24" customHeight="1" x14ac:dyDescent="0.2">
      <c r="A12690" s="224" t="str">
        <f t="shared" si="3806"/>
        <v/>
      </c>
      <c r="B12690" s="222" t="str">
        <f t="shared" si="3807"/>
        <v/>
      </c>
      <c r="C12690" s="223"/>
      <c r="D12690" s="224" t="str">
        <f t="shared" si="3808"/>
        <v/>
      </c>
      <c r="E12690" s="225"/>
      <c r="F12690" s="226">
        <f t="shared" si="3809"/>
        <v>0</v>
      </c>
      <c r="G12690" s="286">
        <f t="shared" si="3810"/>
        <v>0</v>
      </c>
    </row>
    <row r="12691" spans="1:7" ht="24" customHeight="1" x14ac:dyDescent="0.2">
      <c r="A12691" s="224" t="str">
        <f t="shared" si="3806"/>
        <v/>
      </c>
      <c r="B12691" s="222" t="str">
        <f t="shared" si="3807"/>
        <v/>
      </c>
      <c r="C12691" s="223"/>
      <c r="D12691" s="224" t="str">
        <f t="shared" si="3808"/>
        <v/>
      </c>
      <c r="E12691" s="225"/>
      <c r="F12691" s="226">
        <f t="shared" si="3809"/>
        <v>0</v>
      </c>
      <c r="G12691" s="286">
        <f t="shared" si="3810"/>
        <v>0</v>
      </c>
    </row>
    <row r="12692" spans="1:7" ht="24" customHeight="1" x14ac:dyDescent="0.2">
      <c r="A12692" s="224" t="str">
        <f t="shared" si="3806"/>
        <v/>
      </c>
      <c r="B12692" s="222" t="str">
        <f t="shared" si="3807"/>
        <v/>
      </c>
      <c r="C12692" s="223"/>
      <c r="D12692" s="224" t="str">
        <f t="shared" si="3808"/>
        <v/>
      </c>
      <c r="E12692" s="225"/>
      <c r="F12692" s="226">
        <f t="shared" si="3809"/>
        <v>0</v>
      </c>
      <c r="G12692" s="286">
        <f t="shared" si="3810"/>
        <v>0</v>
      </c>
    </row>
    <row r="12693" spans="1:7" ht="24" customHeight="1" x14ac:dyDescent="0.2">
      <c r="A12693" s="224" t="str">
        <f t="shared" si="3806"/>
        <v/>
      </c>
      <c r="B12693" s="222" t="str">
        <f t="shared" si="3807"/>
        <v/>
      </c>
      <c r="C12693" s="223"/>
      <c r="D12693" s="224" t="str">
        <f t="shared" si="3808"/>
        <v/>
      </c>
      <c r="E12693" s="225"/>
      <c r="F12693" s="226">
        <f t="shared" si="3809"/>
        <v>0</v>
      </c>
      <c r="G12693" s="286">
        <f t="shared" si="3810"/>
        <v>0</v>
      </c>
    </row>
    <row r="12694" spans="1:7" ht="24" customHeight="1" x14ac:dyDescent="0.2">
      <c r="A12694" s="224" t="str">
        <f t="shared" si="3806"/>
        <v/>
      </c>
      <c r="B12694" s="222" t="str">
        <f t="shared" si="3807"/>
        <v/>
      </c>
      <c r="C12694" s="223"/>
      <c r="D12694" s="224" t="str">
        <f t="shared" si="3808"/>
        <v/>
      </c>
      <c r="E12694" s="225"/>
      <c r="F12694" s="226">
        <f t="shared" si="3809"/>
        <v>0</v>
      </c>
      <c r="G12694" s="286">
        <f t="shared" si="3810"/>
        <v>0</v>
      </c>
    </row>
    <row r="12695" spans="1:7" ht="24" customHeight="1" x14ac:dyDescent="0.2">
      <c r="A12695" s="224" t="str">
        <f t="shared" si="3806"/>
        <v/>
      </c>
      <c r="B12695" s="222" t="str">
        <f t="shared" si="3807"/>
        <v/>
      </c>
      <c r="C12695" s="223"/>
      <c r="D12695" s="224" t="str">
        <f t="shared" si="3808"/>
        <v/>
      </c>
      <c r="E12695" s="225"/>
      <c r="F12695" s="226">
        <f t="shared" si="3809"/>
        <v>0</v>
      </c>
      <c r="G12695" s="286">
        <f t="shared" si="3810"/>
        <v>0</v>
      </c>
    </row>
    <row r="12696" spans="1:7" ht="24" customHeight="1" x14ac:dyDescent="0.2">
      <c r="A12696" s="224" t="str">
        <f t="shared" si="3806"/>
        <v/>
      </c>
      <c r="B12696" s="222" t="str">
        <f t="shared" si="3807"/>
        <v/>
      </c>
      <c r="C12696" s="223"/>
      <c r="D12696" s="224" t="str">
        <f t="shared" si="3808"/>
        <v/>
      </c>
      <c r="E12696" s="225"/>
      <c r="F12696" s="226">
        <f t="shared" si="3809"/>
        <v>0</v>
      </c>
      <c r="G12696" s="286">
        <f t="shared" si="3810"/>
        <v>0</v>
      </c>
    </row>
    <row r="12697" spans="1:7" ht="24" customHeight="1" x14ac:dyDescent="0.2">
      <c r="A12697" s="290"/>
      <c r="B12697" s="97"/>
      <c r="D12697" s="97"/>
      <c r="E12697" s="98"/>
      <c r="F12697" s="273" t="s">
        <v>33</v>
      </c>
      <c r="G12697" s="288">
        <f>SUBTOTAL(9,G12688:G12696)</f>
        <v>0</v>
      </c>
    </row>
    <row r="12698" spans="1:7" ht="24" customHeight="1" x14ac:dyDescent="0.2">
      <c r="A12698" s="291"/>
      <c r="B12698" s="97"/>
      <c r="D12698" s="97"/>
      <c r="E12698" s="98"/>
      <c r="G12698" s="289"/>
    </row>
    <row r="12699" spans="1:7" ht="24" customHeight="1" x14ac:dyDescent="0.2">
      <c r="A12699" s="292" t="str">
        <f>B12657</f>
        <v/>
      </c>
      <c r="B12699" s="293" t="str">
        <f>C12657</f>
        <v/>
      </c>
      <c r="C12699" s="104"/>
      <c r="D12699" s="104" t="s">
        <v>34</v>
      </c>
      <c r="E12699" s="105"/>
      <c r="F12699" s="295" t="s">
        <v>35</v>
      </c>
      <c r="G12699" s="294">
        <f>SUBTOTAL(9,G12662:G12698)</f>
        <v>0</v>
      </c>
    </row>
    <row r="12701" spans="1:7" ht="24" customHeight="1" x14ac:dyDescent="0.2">
      <c r="A12701" s="274" t="s">
        <v>37</v>
      </c>
      <c r="B12701" s="275"/>
      <c r="C12701" s="275"/>
      <c r="D12701" s="275"/>
      <c r="E12701" s="275"/>
      <c r="F12701" s="275"/>
      <c r="G12701" s="276"/>
    </row>
    <row r="12702" spans="1:7" ht="24" customHeight="1" x14ac:dyDescent="0.2">
      <c r="A12702" s="277" t="s">
        <v>602</v>
      </c>
      <c r="B12702" s="93" t="str">
        <f>Comitente</f>
        <v>DIRECCION PROVINCIAL DE ESPACIOS VERDES</v>
      </c>
      <c r="C12702" s="89"/>
      <c r="D12702" s="94"/>
      <c r="E12702" s="94"/>
      <c r="F12702" s="95"/>
      <c r="G12702" s="278"/>
    </row>
    <row r="12703" spans="1:7" ht="24" customHeight="1" x14ac:dyDescent="0.2">
      <c r="A12703" s="277" t="s">
        <v>603</v>
      </c>
      <c r="B12703" s="93">
        <f>Contratista</f>
        <v>0</v>
      </c>
      <c r="C12703" s="90"/>
      <c r="D12703" s="90"/>
      <c r="E12703" s="90"/>
      <c r="F12703" s="96"/>
      <c r="G12703" s="279"/>
    </row>
    <row r="12704" spans="1:7" ht="24" customHeight="1" x14ac:dyDescent="0.2">
      <c r="A12704" s="277" t="s">
        <v>24</v>
      </c>
      <c r="B12704" s="93" t="str">
        <f>Obra</f>
        <v>MANTENIMIENTO DEL ÁREA VERDE Y SISITEMA DE RIEGO DEL 
PARQUE BELGRANO E INFINITO POR DESCUBRIR - RENGLON 3</v>
      </c>
      <c r="C12704" s="90"/>
      <c r="D12704" s="90"/>
      <c r="E12704" s="90"/>
      <c r="F12704" s="96" t="s">
        <v>38</v>
      </c>
      <c r="G12704" s="280">
        <f>Fecha_Base</f>
        <v>44908</v>
      </c>
    </row>
    <row r="12705" spans="1:7" ht="24" customHeight="1" x14ac:dyDescent="0.2">
      <c r="A12705" s="281" t="s">
        <v>601</v>
      </c>
      <c r="B12705" s="91" t="str">
        <f>Ubicación</f>
        <v>CAPITAL</v>
      </c>
      <c r="C12705" s="91"/>
      <c r="D12705" s="97"/>
      <c r="E12705" s="98"/>
      <c r="G12705" s="282"/>
    </row>
    <row r="12706" spans="1:7" ht="24" customHeight="1" x14ac:dyDescent="0.2">
      <c r="A12706" s="281" t="s">
        <v>39</v>
      </c>
      <c r="B12706" s="100" t="str">
        <f>IFERROR(VALUE(LEFT(B12707,FIND(".",B12707)-1)),"")</f>
        <v/>
      </c>
      <c r="C12706" s="92" t="str">
        <f>IFERROR(VLOOKUP(B12706,Tabla_CyP,2,FALSE),"")</f>
        <v/>
      </c>
      <c r="E12706" s="98"/>
      <c r="G12706" s="282"/>
    </row>
    <row r="12707" spans="1:7" ht="24" customHeight="1" x14ac:dyDescent="0.2">
      <c r="A12707" s="281" t="s">
        <v>25</v>
      </c>
      <c r="B12707" s="101" t="str">
        <f>IFERROR(VLOOKUP(COUNTIF($A$1:A12707,"ANALISIS DE PRECIOS"),Tabla_NumeroItem,2,FALSE),"")</f>
        <v/>
      </c>
      <c r="C12707" s="92" t="str">
        <f>IFERROR(VLOOKUP(B12707,Tabla_CyP,2,FALSE),"")</f>
        <v/>
      </c>
      <c r="D12707" s="97"/>
      <c r="E12707" s="98"/>
      <c r="F12707" s="96" t="s">
        <v>26</v>
      </c>
      <c r="G12707" s="283" t="str">
        <f>IFERROR(VLOOKUP(B12707,Tabla_CyP,4,FALSE),"")</f>
        <v/>
      </c>
    </row>
    <row r="12708" spans="1:7" ht="24" customHeight="1" x14ac:dyDescent="0.2">
      <c r="A12708" s="281"/>
      <c r="B12708" s="91"/>
      <c r="D12708" s="97"/>
      <c r="E12708" s="98"/>
      <c r="G12708" s="282"/>
    </row>
    <row r="12709" spans="1:7" ht="24" customHeight="1" x14ac:dyDescent="0.2">
      <c r="A12709" s="331" t="s">
        <v>507</v>
      </c>
      <c r="B12709" s="332"/>
      <c r="C12709" s="333" t="s">
        <v>0</v>
      </c>
      <c r="D12709" s="333" t="s">
        <v>27</v>
      </c>
      <c r="E12709" s="335" t="s">
        <v>28</v>
      </c>
      <c r="F12709" s="337" t="s">
        <v>29</v>
      </c>
      <c r="G12709" s="337" t="s">
        <v>30</v>
      </c>
    </row>
    <row r="12710" spans="1:7" ht="24" customHeight="1" x14ac:dyDescent="0.2">
      <c r="A12710" s="102" t="s">
        <v>508</v>
      </c>
      <c r="B12710" s="102" t="s">
        <v>509</v>
      </c>
      <c r="C12710" s="334"/>
      <c r="D12710" s="334"/>
      <c r="E12710" s="336"/>
      <c r="F12710" s="338"/>
      <c r="G12710" s="338"/>
    </row>
    <row r="12711" spans="1:7" ht="24" customHeight="1" x14ac:dyDescent="0.2">
      <c r="A12711" s="284"/>
      <c r="B12711" s="103"/>
      <c r="C12711" s="143" t="s">
        <v>604</v>
      </c>
      <c r="D12711" s="104"/>
      <c r="E12711" s="105"/>
      <c r="F12711" s="106"/>
      <c r="G12711" s="285"/>
    </row>
    <row r="12712" spans="1:7" ht="24" customHeight="1" x14ac:dyDescent="0.2">
      <c r="A12712" s="224" t="str">
        <f t="shared" ref="A12712:A12725" si="3811">IFERROR(VLOOKUP(C12712,Tabla_Insumos,4,FALSE),"")</f>
        <v/>
      </c>
      <c r="B12712" s="222" t="str">
        <f>IFERROR(VLOOKUP(C12712,Tabla_Insumos,5,FALSE),"")</f>
        <v/>
      </c>
      <c r="C12712" s="223"/>
      <c r="D12712" s="224" t="str">
        <f t="shared" ref="D12712:D12725" si="3812">IFERROR(VLOOKUP(C12712,Tabla_Insumos,2,FALSE),"")</f>
        <v/>
      </c>
      <c r="E12712" s="225"/>
      <c r="F12712" s="226">
        <f t="shared" ref="F12712:F12725" si="3813">IFERROR(VLOOKUP(C12712,Tabla_Insumos,3,FALSE),0)</f>
        <v>0</v>
      </c>
      <c r="G12712" s="286">
        <f>ROUND(E12712*F12712,2)</f>
        <v>0</v>
      </c>
    </row>
    <row r="12713" spans="1:7" ht="24" customHeight="1" x14ac:dyDescent="0.2">
      <c r="A12713" s="224" t="str">
        <f t="shared" si="3811"/>
        <v/>
      </c>
      <c r="B12713" s="222" t="str">
        <f t="shared" ref="B12713:B12725" si="3814">IFERROR(VLOOKUP(C12713,Tabla_Insumos,5,FALSE),"")</f>
        <v/>
      </c>
      <c r="C12713" s="223"/>
      <c r="D12713" s="224" t="str">
        <f t="shared" si="3812"/>
        <v/>
      </c>
      <c r="E12713" s="225"/>
      <c r="F12713" s="226">
        <f t="shared" si="3813"/>
        <v>0</v>
      </c>
      <c r="G12713" s="286">
        <f t="shared" ref="G12713:G12725" si="3815">ROUND(E12713*F12713,2)</f>
        <v>0</v>
      </c>
    </row>
    <row r="12714" spans="1:7" ht="24" customHeight="1" x14ac:dyDescent="0.2">
      <c r="A12714" s="224" t="str">
        <f t="shared" si="3811"/>
        <v/>
      </c>
      <c r="B12714" s="222" t="str">
        <f t="shared" si="3814"/>
        <v/>
      </c>
      <c r="C12714" s="223"/>
      <c r="D12714" s="224" t="str">
        <f t="shared" si="3812"/>
        <v/>
      </c>
      <c r="E12714" s="225"/>
      <c r="F12714" s="226">
        <f t="shared" si="3813"/>
        <v>0</v>
      </c>
      <c r="G12714" s="286">
        <f t="shared" si="3815"/>
        <v>0</v>
      </c>
    </row>
    <row r="12715" spans="1:7" ht="24" customHeight="1" x14ac:dyDescent="0.2">
      <c r="A12715" s="224" t="str">
        <f t="shared" si="3811"/>
        <v/>
      </c>
      <c r="B12715" s="222" t="str">
        <f t="shared" si="3814"/>
        <v/>
      </c>
      <c r="C12715" s="223"/>
      <c r="D12715" s="224" t="str">
        <f t="shared" si="3812"/>
        <v/>
      </c>
      <c r="E12715" s="225"/>
      <c r="F12715" s="226">
        <f t="shared" si="3813"/>
        <v>0</v>
      </c>
      <c r="G12715" s="286">
        <f t="shared" si="3815"/>
        <v>0</v>
      </c>
    </row>
    <row r="12716" spans="1:7" ht="24" customHeight="1" x14ac:dyDescent="0.2">
      <c r="A12716" s="224" t="str">
        <f t="shared" si="3811"/>
        <v/>
      </c>
      <c r="B12716" s="222" t="str">
        <f t="shared" si="3814"/>
        <v/>
      </c>
      <c r="C12716" s="223"/>
      <c r="D12716" s="224" t="str">
        <f t="shared" si="3812"/>
        <v/>
      </c>
      <c r="E12716" s="225"/>
      <c r="F12716" s="226">
        <f t="shared" si="3813"/>
        <v>0</v>
      </c>
      <c r="G12716" s="286">
        <f t="shared" si="3815"/>
        <v>0</v>
      </c>
    </row>
    <row r="12717" spans="1:7" ht="24" customHeight="1" x14ac:dyDescent="0.2">
      <c r="A12717" s="224" t="str">
        <f t="shared" si="3811"/>
        <v/>
      </c>
      <c r="B12717" s="222" t="str">
        <f t="shared" si="3814"/>
        <v/>
      </c>
      <c r="C12717" s="223"/>
      <c r="D12717" s="224" t="str">
        <f t="shared" si="3812"/>
        <v/>
      </c>
      <c r="E12717" s="225"/>
      <c r="F12717" s="226">
        <f t="shared" si="3813"/>
        <v>0</v>
      </c>
      <c r="G12717" s="286">
        <f t="shared" si="3815"/>
        <v>0</v>
      </c>
    </row>
    <row r="12718" spans="1:7" ht="24" customHeight="1" x14ac:dyDescent="0.2">
      <c r="A12718" s="224" t="str">
        <f t="shared" si="3811"/>
        <v/>
      </c>
      <c r="B12718" s="222" t="str">
        <f t="shared" si="3814"/>
        <v/>
      </c>
      <c r="C12718" s="223"/>
      <c r="D12718" s="224" t="str">
        <f t="shared" si="3812"/>
        <v/>
      </c>
      <c r="E12718" s="225"/>
      <c r="F12718" s="226">
        <f t="shared" si="3813"/>
        <v>0</v>
      </c>
      <c r="G12718" s="286">
        <f t="shared" si="3815"/>
        <v>0</v>
      </c>
    </row>
    <row r="12719" spans="1:7" ht="24" customHeight="1" x14ac:dyDescent="0.2">
      <c r="A12719" s="224" t="str">
        <f t="shared" si="3811"/>
        <v/>
      </c>
      <c r="B12719" s="222" t="str">
        <f t="shared" si="3814"/>
        <v/>
      </c>
      <c r="C12719" s="223"/>
      <c r="D12719" s="224" t="str">
        <f t="shared" si="3812"/>
        <v/>
      </c>
      <c r="E12719" s="225"/>
      <c r="F12719" s="226">
        <f t="shared" si="3813"/>
        <v>0</v>
      </c>
      <c r="G12719" s="286">
        <f t="shared" si="3815"/>
        <v>0</v>
      </c>
    </row>
    <row r="12720" spans="1:7" ht="24" customHeight="1" x14ac:dyDescent="0.2">
      <c r="A12720" s="224" t="str">
        <f t="shared" si="3811"/>
        <v/>
      </c>
      <c r="B12720" s="222" t="str">
        <f t="shared" si="3814"/>
        <v/>
      </c>
      <c r="C12720" s="223"/>
      <c r="D12720" s="224" t="str">
        <f t="shared" si="3812"/>
        <v/>
      </c>
      <c r="E12720" s="225"/>
      <c r="F12720" s="226">
        <f t="shared" si="3813"/>
        <v>0</v>
      </c>
      <c r="G12720" s="286">
        <f t="shared" si="3815"/>
        <v>0</v>
      </c>
    </row>
    <row r="12721" spans="1:7" ht="24" customHeight="1" x14ac:dyDescent="0.2">
      <c r="A12721" s="224" t="str">
        <f t="shared" si="3811"/>
        <v/>
      </c>
      <c r="B12721" s="222" t="str">
        <f t="shared" si="3814"/>
        <v/>
      </c>
      <c r="C12721" s="223"/>
      <c r="D12721" s="224" t="str">
        <f t="shared" si="3812"/>
        <v/>
      </c>
      <c r="E12721" s="225"/>
      <c r="F12721" s="226">
        <f t="shared" si="3813"/>
        <v>0</v>
      </c>
      <c r="G12721" s="286">
        <f t="shared" si="3815"/>
        <v>0</v>
      </c>
    </row>
    <row r="12722" spans="1:7" ht="24" customHeight="1" x14ac:dyDescent="0.2">
      <c r="A12722" s="224" t="str">
        <f t="shared" si="3811"/>
        <v/>
      </c>
      <c r="B12722" s="222" t="str">
        <f t="shared" si="3814"/>
        <v/>
      </c>
      <c r="C12722" s="223"/>
      <c r="D12722" s="224" t="str">
        <f t="shared" si="3812"/>
        <v/>
      </c>
      <c r="E12722" s="225"/>
      <c r="F12722" s="226">
        <f t="shared" si="3813"/>
        <v>0</v>
      </c>
      <c r="G12722" s="286">
        <f t="shared" si="3815"/>
        <v>0</v>
      </c>
    </row>
    <row r="12723" spans="1:7" ht="24" customHeight="1" x14ac:dyDescent="0.2">
      <c r="A12723" s="224" t="str">
        <f t="shared" si="3811"/>
        <v/>
      </c>
      <c r="B12723" s="222" t="str">
        <f t="shared" si="3814"/>
        <v/>
      </c>
      <c r="C12723" s="223"/>
      <c r="D12723" s="224" t="str">
        <f t="shared" si="3812"/>
        <v/>
      </c>
      <c r="E12723" s="225"/>
      <c r="F12723" s="226">
        <f t="shared" si="3813"/>
        <v>0</v>
      </c>
      <c r="G12723" s="286">
        <f t="shared" si="3815"/>
        <v>0</v>
      </c>
    </row>
    <row r="12724" spans="1:7" ht="24" customHeight="1" x14ac:dyDescent="0.2">
      <c r="A12724" s="224" t="str">
        <f t="shared" si="3811"/>
        <v/>
      </c>
      <c r="B12724" s="222" t="str">
        <f t="shared" si="3814"/>
        <v/>
      </c>
      <c r="C12724" s="223"/>
      <c r="D12724" s="224" t="str">
        <f t="shared" si="3812"/>
        <v/>
      </c>
      <c r="E12724" s="225"/>
      <c r="F12724" s="226">
        <f t="shared" si="3813"/>
        <v>0</v>
      </c>
      <c r="G12724" s="286">
        <f t="shared" si="3815"/>
        <v>0</v>
      </c>
    </row>
    <row r="12725" spans="1:7" ht="24" customHeight="1" x14ac:dyDescent="0.2">
      <c r="A12725" s="224" t="str">
        <f t="shared" si="3811"/>
        <v/>
      </c>
      <c r="B12725" s="222" t="str">
        <f t="shared" si="3814"/>
        <v/>
      </c>
      <c r="C12725" s="223"/>
      <c r="D12725" s="224" t="str">
        <f t="shared" si="3812"/>
        <v/>
      </c>
      <c r="E12725" s="225"/>
      <c r="F12725" s="227">
        <f t="shared" si="3813"/>
        <v>0</v>
      </c>
      <c r="G12725" s="286">
        <f t="shared" si="3815"/>
        <v>0</v>
      </c>
    </row>
    <row r="12726" spans="1:7" ht="24" customHeight="1" x14ac:dyDescent="0.2">
      <c r="A12726" s="287"/>
      <c r="D12726" s="97"/>
      <c r="E12726" s="98"/>
      <c r="F12726" s="273" t="s">
        <v>31</v>
      </c>
      <c r="G12726" s="288">
        <f>SUBTOTAL(9,G12712:G12725)</f>
        <v>0</v>
      </c>
    </row>
    <row r="12727" spans="1:7" ht="24" customHeight="1" x14ac:dyDescent="0.2">
      <c r="A12727" s="287"/>
      <c r="C12727" s="107" t="s">
        <v>605</v>
      </c>
      <c r="D12727" s="97"/>
      <c r="E12727" s="98"/>
      <c r="G12727" s="289"/>
    </row>
    <row r="12728" spans="1:7" ht="24" customHeight="1" x14ac:dyDescent="0.2">
      <c r="A12728" s="224" t="str">
        <f t="shared" ref="A12728:A12735" si="3816">IFERROR(VLOOKUP(C12728,Tabla_Insumos,4,FALSE),"")</f>
        <v/>
      </c>
      <c r="B12728" s="222">
        <f t="shared" ref="B12728:B12735" si="3817">IFERROR(VLOOKUP(A12728,Tabla_Indices,5,FALSE),"")</f>
        <v>0</v>
      </c>
      <c r="C12728" s="223"/>
      <c r="D12728" s="224" t="str">
        <f t="shared" ref="D12728:D12735" si="3818">IFERROR(VLOOKUP(C12728,Tabla_Insumos,2,FALSE),"")</f>
        <v/>
      </c>
      <c r="E12728" s="225"/>
      <c r="F12728" s="228">
        <f t="shared" ref="F12728:F12735" si="3819">IFERROR(VLOOKUP(C12728,Tabla_Insumos,3,FALSE),0)</f>
        <v>0</v>
      </c>
      <c r="G12728" s="286">
        <f>ROUND(E12728*F12728,2)</f>
        <v>0</v>
      </c>
    </row>
    <row r="12729" spans="1:7" ht="24" customHeight="1" x14ac:dyDescent="0.2">
      <c r="A12729" s="224" t="str">
        <f t="shared" si="3816"/>
        <v/>
      </c>
      <c r="B12729" s="222">
        <f t="shared" si="3817"/>
        <v>0</v>
      </c>
      <c r="C12729" s="223"/>
      <c r="D12729" s="224" t="str">
        <f t="shared" si="3818"/>
        <v/>
      </c>
      <c r="E12729" s="225"/>
      <c r="F12729" s="228">
        <f t="shared" si="3819"/>
        <v>0</v>
      </c>
      <c r="G12729" s="286">
        <f>ROUND(E12729*F12729,2)</f>
        <v>0</v>
      </c>
    </row>
    <row r="12730" spans="1:7" ht="24" customHeight="1" x14ac:dyDescent="0.2">
      <c r="A12730" s="224" t="str">
        <f t="shared" si="3816"/>
        <v/>
      </c>
      <c r="B12730" s="222">
        <f t="shared" si="3817"/>
        <v>0</v>
      </c>
      <c r="C12730" s="223"/>
      <c r="D12730" s="224" t="str">
        <f t="shared" si="3818"/>
        <v/>
      </c>
      <c r="E12730" s="225"/>
      <c r="F12730" s="228">
        <f t="shared" si="3819"/>
        <v>0</v>
      </c>
      <c r="G12730" s="286">
        <f t="shared" ref="G12730:G12735" si="3820">ROUND(E12730*F12730,2)</f>
        <v>0</v>
      </c>
    </row>
    <row r="12731" spans="1:7" ht="24" customHeight="1" x14ac:dyDescent="0.2">
      <c r="A12731" s="224" t="str">
        <f t="shared" si="3816"/>
        <v/>
      </c>
      <c r="B12731" s="222">
        <f t="shared" si="3817"/>
        <v>0</v>
      </c>
      <c r="C12731" s="223"/>
      <c r="D12731" s="224" t="str">
        <f t="shared" si="3818"/>
        <v/>
      </c>
      <c r="E12731" s="225"/>
      <c r="F12731" s="228">
        <f t="shared" si="3819"/>
        <v>0</v>
      </c>
      <c r="G12731" s="286">
        <f t="shared" si="3820"/>
        <v>0</v>
      </c>
    </row>
    <row r="12732" spans="1:7" ht="24" customHeight="1" x14ac:dyDescent="0.2">
      <c r="A12732" s="224" t="str">
        <f t="shared" si="3816"/>
        <v/>
      </c>
      <c r="B12732" s="222">
        <f t="shared" si="3817"/>
        <v>0</v>
      </c>
      <c r="C12732" s="223"/>
      <c r="D12732" s="224" t="str">
        <f t="shared" si="3818"/>
        <v/>
      </c>
      <c r="E12732" s="225"/>
      <c r="F12732" s="226">
        <f t="shared" si="3819"/>
        <v>0</v>
      </c>
      <c r="G12732" s="286">
        <f t="shared" si="3820"/>
        <v>0</v>
      </c>
    </row>
    <row r="12733" spans="1:7" ht="24" customHeight="1" x14ac:dyDescent="0.2">
      <c r="A12733" s="224" t="str">
        <f t="shared" si="3816"/>
        <v/>
      </c>
      <c r="B12733" s="222">
        <f t="shared" si="3817"/>
        <v>0</v>
      </c>
      <c r="C12733" s="223"/>
      <c r="D12733" s="224" t="str">
        <f t="shared" si="3818"/>
        <v/>
      </c>
      <c r="E12733" s="225"/>
      <c r="F12733" s="226">
        <f t="shared" si="3819"/>
        <v>0</v>
      </c>
      <c r="G12733" s="286">
        <f t="shared" si="3820"/>
        <v>0</v>
      </c>
    </row>
    <row r="12734" spans="1:7" ht="24" customHeight="1" x14ac:dyDescent="0.2">
      <c r="A12734" s="224" t="str">
        <f t="shared" si="3816"/>
        <v/>
      </c>
      <c r="B12734" s="222">
        <f t="shared" si="3817"/>
        <v>0</v>
      </c>
      <c r="C12734" s="223"/>
      <c r="D12734" s="224" t="str">
        <f t="shared" si="3818"/>
        <v/>
      </c>
      <c r="E12734" s="225"/>
      <c r="F12734" s="226">
        <f t="shared" si="3819"/>
        <v>0</v>
      </c>
      <c r="G12734" s="286">
        <f t="shared" si="3820"/>
        <v>0</v>
      </c>
    </row>
    <row r="12735" spans="1:7" ht="24" customHeight="1" x14ac:dyDescent="0.2">
      <c r="A12735" s="224" t="str">
        <f t="shared" si="3816"/>
        <v/>
      </c>
      <c r="B12735" s="222">
        <f t="shared" si="3817"/>
        <v>0</v>
      </c>
      <c r="C12735" s="223"/>
      <c r="D12735" s="224" t="str">
        <f t="shared" si="3818"/>
        <v/>
      </c>
      <c r="E12735" s="225"/>
      <c r="F12735" s="226">
        <f t="shared" si="3819"/>
        <v>0</v>
      </c>
      <c r="G12735" s="286">
        <f t="shared" si="3820"/>
        <v>0</v>
      </c>
    </row>
    <row r="12736" spans="1:7" ht="24" customHeight="1" x14ac:dyDescent="0.2">
      <c r="A12736" s="287"/>
      <c r="D12736" s="97"/>
      <c r="E12736" s="98"/>
      <c r="F12736" s="273" t="s">
        <v>32</v>
      </c>
      <c r="G12736" s="288">
        <f>SUBTOTAL(9,G12728:G12735)</f>
        <v>0</v>
      </c>
    </row>
    <row r="12737" spans="1:7" ht="24" customHeight="1" x14ac:dyDescent="0.2">
      <c r="A12737" s="287"/>
      <c r="C12737" s="107" t="s">
        <v>606</v>
      </c>
      <c r="D12737" s="97"/>
      <c r="E12737" s="98"/>
      <c r="G12737" s="289"/>
    </row>
    <row r="12738" spans="1:7" ht="24" customHeight="1" x14ac:dyDescent="0.2">
      <c r="A12738" s="224" t="str">
        <f t="shared" ref="A12738:A12746" si="3821">IFERROR(VLOOKUP(C12738,Tabla_Insumos,4,FALSE),"")</f>
        <v/>
      </c>
      <c r="B12738" s="222" t="str">
        <f t="shared" ref="B12738:B12746" si="3822">IFERROR(VLOOKUP(C12738,Tabla_Insumos,5,FALSE),"")</f>
        <v/>
      </c>
      <c r="C12738" s="223"/>
      <c r="D12738" s="224" t="str">
        <f t="shared" ref="D12738:D12746" si="3823">IFERROR(VLOOKUP(C12738,Tabla_Insumos,2,FALSE),"")</f>
        <v/>
      </c>
      <c r="E12738" s="225"/>
      <c r="F12738" s="226">
        <f t="shared" ref="F12738:F12746" si="3824">IFERROR(VLOOKUP(C12738,Tabla_Insumos,3,FALSE),0)</f>
        <v>0</v>
      </c>
      <c r="G12738" s="286">
        <f t="shared" ref="G12738:G12746" si="3825">ROUND(E12738*F12738,2)</f>
        <v>0</v>
      </c>
    </row>
    <row r="12739" spans="1:7" ht="24" customHeight="1" x14ac:dyDescent="0.2">
      <c r="A12739" s="224" t="str">
        <f t="shared" si="3821"/>
        <v/>
      </c>
      <c r="B12739" s="222" t="str">
        <f t="shared" si="3822"/>
        <v/>
      </c>
      <c r="C12739" s="223"/>
      <c r="D12739" s="224" t="str">
        <f t="shared" si="3823"/>
        <v/>
      </c>
      <c r="E12739" s="225"/>
      <c r="F12739" s="226">
        <f t="shared" si="3824"/>
        <v>0</v>
      </c>
      <c r="G12739" s="286">
        <f t="shared" si="3825"/>
        <v>0</v>
      </c>
    </row>
    <row r="12740" spans="1:7" ht="24" customHeight="1" x14ac:dyDescent="0.2">
      <c r="A12740" s="224" t="str">
        <f t="shared" si="3821"/>
        <v/>
      </c>
      <c r="B12740" s="222" t="str">
        <f t="shared" si="3822"/>
        <v/>
      </c>
      <c r="C12740" s="223"/>
      <c r="D12740" s="224" t="str">
        <f t="shared" si="3823"/>
        <v/>
      </c>
      <c r="E12740" s="225"/>
      <c r="F12740" s="226">
        <f t="shared" si="3824"/>
        <v>0</v>
      </c>
      <c r="G12740" s="286">
        <f t="shared" si="3825"/>
        <v>0</v>
      </c>
    </row>
    <row r="12741" spans="1:7" ht="24" customHeight="1" x14ac:dyDescent="0.2">
      <c r="A12741" s="224" t="str">
        <f t="shared" si="3821"/>
        <v/>
      </c>
      <c r="B12741" s="222" t="str">
        <f t="shared" si="3822"/>
        <v/>
      </c>
      <c r="C12741" s="223"/>
      <c r="D12741" s="224" t="str">
        <f t="shared" si="3823"/>
        <v/>
      </c>
      <c r="E12741" s="225"/>
      <c r="F12741" s="226">
        <f t="shared" si="3824"/>
        <v>0</v>
      </c>
      <c r="G12741" s="286">
        <f t="shared" si="3825"/>
        <v>0</v>
      </c>
    </row>
    <row r="12742" spans="1:7" ht="24" customHeight="1" x14ac:dyDescent="0.2">
      <c r="A12742" s="224" t="str">
        <f t="shared" si="3821"/>
        <v/>
      </c>
      <c r="B12742" s="222" t="str">
        <f t="shared" si="3822"/>
        <v/>
      </c>
      <c r="C12742" s="223"/>
      <c r="D12742" s="224" t="str">
        <f t="shared" si="3823"/>
        <v/>
      </c>
      <c r="E12742" s="225"/>
      <c r="F12742" s="226">
        <f t="shared" si="3824"/>
        <v>0</v>
      </c>
      <c r="G12742" s="286">
        <f t="shared" si="3825"/>
        <v>0</v>
      </c>
    </row>
    <row r="12743" spans="1:7" ht="24" customHeight="1" x14ac:dyDescent="0.2">
      <c r="A12743" s="224" t="str">
        <f t="shared" si="3821"/>
        <v/>
      </c>
      <c r="B12743" s="222" t="str">
        <f t="shared" si="3822"/>
        <v/>
      </c>
      <c r="C12743" s="223"/>
      <c r="D12743" s="224" t="str">
        <f t="shared" si="3823"/>
        <v/>
      </c>
      <c r="E12743" s="225"/>
      <c r="F12743" s="226">
        <f t="shared" si="3824"/>
        <v>0</v>
      </c>
      <c r="G12743" s="286">
        <f t="shared" si="3825"/>
        <v>0</v>
      </c>
    </row>
    <row r="12744" spans="1:7" ht="24" customHeight="1" x14ac:dyDescent="0.2">
      <c r="A12744" s="224" t="str">
        <f t="shared" si="3821"/>
        <v/>
      </c>
      <c r="B12744" s="222" t="str">
        <f t="shared" si="3822"/>
        <v/>
      </c>
      <c r="C12744" s="223"/>
      <c r="D12744" s="224" t="str">
        <f t="shared" si="3823"/>
        <v/>
      </c>
      <c r="E12744" s="225"/>
      <c r="F12744" s="226">
        <f t="shared" si="3824"/>
        <v>0</v>
      </c>
      <c r="G12744" s="286">
        <f t="shared" si="3825"/>
        <v>0</v>
      </c>
    </row>
    <row r="12745" spans="1:7" ht="24" customHeight="1" x14ac:dyDescent="0.2">
      <c r="A12745" s="224" t="str">
        <f t="shared" si="3821"/>
        <v/>
      </c>
      <c r="B12745" s="222" t="str">
        <f t="shared" si="3822"/>
        <v/>
      </c>
      <c r="C12745" s="223"/>
      <c r="D12745" s="224" t="str">
        <f t="shared" si="3823"/>
        <v/>
      </c>
      <c r="E12745" s="225"/>
      <c r="F12745" s="226">
        <f t="shared" si="3824"/>
        <v>0</v>
      </c>
      <c r="G12745" s="286">
        <f t="shared" si="3825"/>
        <v>0</v>
      </c>
    </row>
    <row r="12746" spans="1:7" ht="24" customHeight="1" x14ac:dyDescent="0.2">
      <c r="A12746" s="224" t="str">
        <f t="shared" si="3821"/>
        <v/>
      </c>
      <c r="B12746" s="222" t="str">
        <f t="shared" si="3822"/>
        <v/>
      </c>
      <c r="C12746" s="223"/>
      <c r="D12746" s="224" t="str">
        <f t="shared" si="3823"/>
        <v/>
      </c>
      <c r="E12746" s="225"/>
      <c r="F12746" s="226">
        <f t="shared" si="3824"/>
        <v>0</v>
      </c>
      <c r="G12746" s="286">
        <f t="shared" si="3825"/>
        <v>0</v>
      </c>
    </row>
    <row r="12747" spans="1:7" ht="24" customHeight="1" x14ac:dyDescent="0.2">
      <c r="A12747" s="290"/>
      <c r="B12747" s="97"/>
      <c r="D12747" s="97"/>
      <c r="E12747" s="98"/>
      <c r="F12747" s="273" t="s">
        <v>33</v>
      </c>
      <c r="G12747" s="288">
        <f>SUBTOTAL(9,G12738:G12746)</f>
        <v>0</v>
      </c>
    </row>
    <row r="12748" spans="1:7" ht="24" customHeight="1" x14ac:dyDescent="0.2">
      <c r="A12748" s="291"/>
      <c r="B12748" s="97"/>
      <c r="D12748" s="97"/>
      <c r="E12748" s="98"/>
      <c r="G12748" s="289"/>
    </row>
    <row r="12749" spans="1:7" ht="24" customHeight="1" x14ac:dyDescent="0.2">
      <c r="A12749" s="292" t="str">
        <f>B12707</f>
        <v/>
      </c>
      <c r="B12749" s="293" t="str">
        <f>C12707</f>
        <v/>
      </c>
      <c r="C12749" s="104"/>
      <c r="D12749" s="104" t="s">
        <v>34</v>
      </c>
      <c r="E12749" s="105"/>
      <c r="F12749" s="295" t="s">
        <v>35</v>
      </c>
      <c r="G12749" s="294">
        <f>SUBTOTAL(9,G12712:G12748)</f>
        <v>0</v>
      </c>
    </row>
    <row r="12751" spans="1:7" ht="24" customHeight="1" x14ac:dyDescent="0.2">
      <c r="A12751" s="274" t="s">
        <v>37</v>
      </c>
      <c r="B12751" s="275"/>
      <c r="C12751" s="275"/>
      <c r="D12751" s="275"/>
      <c r="E12751" s="275"/>
      <c r="F12751" s="275"/>
      <c r="G12751" s="276"/>
    </row>
    <row r="12752" spans="1:7" ht="24" customHeight="1" x14ac:dyDescent="0.2">
      <c r="A12752" s="277" t="s">
        <v>602</v>
      </c>
      <c r="B12752" s="93" t="str">
        <f>Comitente</f>
        <v>DIRECCION PROVINCIAL DE ESPACIOS VERDES</v>
      </c>
      <c r="C12752" s="89"/>
      <c r="D12752" s="94"/>
      <c r="E12752" s="94"/>
      <c r="F12752" s="95"/>
      <c r="G12752" s="278"/>
    </row>
    <row r="12753" spans="1:7" ht="24" customHeight="1" x14ac:dyDescent="0.2">
      <c r="A12753" s="277" t="s">
        <v>603</v>
      </c>
      <c r="B12753" s="93">
        <f>Contratista</f>
        <v>0</v>
      </c>
      <c r="C12753" s="90"/>
      <c r="D12753" s="90"/>
      <c r="E12753" s="90"/>
      <c r="F12753" s="96"/>
      <c r="G12753" s="279"/>
    </row>
    <row r="12754" spans="1:7" ht="24" customHeight="1" x14ac:dyDescent="0.2">
      <c r="A12754" s="277" t="s">
        <v>24</v>
      </c>
      <c r="B12754" s="93" t="str">
        <f>Obra</f>
        <v>MANTENIMIENTO DEL ÁREA VERDE Y SISITEMA DE RIEGO DEL 
PARQUE BELGRANO E INFINITO POR DESCUBRIR - RENGLON 3</v>
      </c>
      <c r="C12754" s="90"/>
      <c r="D12754" s="90"/>
      <c r="E12754" s="90"/>
      <c r="F12754" s="96" t="s">
        <v>38</v>
      </c>
      <c r="G12754" s="280">
        <f>Fecha_Base</f>
        <v>44908</v>
      </c>
    </row>
    <row r="12755" spans="1:7" ht="24" customHeight="1" x14ac:dyDescent="0.2">
      <c r="A12755" s="281" t="s">
        <v>601</v>
      </c>
      <c r="B12755" s="91" t="str">
        <f>Ubicación</f>
        <v>CAPITAL</v>
      </c>
      <c r="C12755" s="91"/>
      <c r="D12755" s="97"/>
      <c r="E12755" s="98"/>
      <c r="G12755" s="282"/>
    </row>
    <row r="12756" spans="1:7" ht="24" customHeight="1" x14ac:dyDescent="0.2">
      <c r="A12756" s="281" t="s">
        <v>39</v>
      </c>
      <c r="B12756" s="100" t="str">
        <f>IFERROR(VALUE(LEFT(B12757,FIND(".",B12757)-1)),"")</f>
        <v/>
      </c>
      <c r="C12756" s="92" t="str">
        <f>IFERROR(VLOOKUP(B12756,Tabla_CyP,2,FALSE),"")</f>
        <v/>
      </c>
      <c r="E12756" s="98"/>
      <c r="G12756" s="282"/>
    </row>
    <row r="12757" spans="1:7" ht="24" customHeight="1" x14ac:dyDescent="0.2">
      <c r="A12757" s="281" t="s">
        <v>25</v>
      </c>
      <c r="B12757" s="101" t="str">
        <f>IFERROR(VLOOKUP(COUNTIF($A$1:A12757,"ANALISIS DE PRECIOS"),Tabla_NumeroItem,2,FALSE),"")</f>
        <v/>
      </c>
      <c r="C12757" s="92" t="str">
        <f>IFERROR(VLOOKUP(B12757,Tabla_CyP,2,FALSE),"")</f>
        <v/>
      </c>
      <c r="D12757" s="97"/>
      <c r="E12757" s="98"/>
      <c r="F12757" s="96" t="s">
        <v>26</v>
      </c>
      <c r="G12757" s="283" t="str">
        <f>IFERROR(VLOOKUP(B12757,Tabla_CyP,4,FALSE),"")</f>
        <v/>
      </c>
    </row>
    <row r="12758" spans="1:7" ht="24" customHeight="1" x14ac:dyDescent="0.2">
      <c r="A12758" s="281"/>
      <c r="B12758" s="91"/>
      <c r="D12758" s="97"/>
      <c r="E12758" s="98"/>
      <c r="G12758" s="282"/>
    </row>
    <row r="12759" spans="1:7" ht="24" customHeight="1" x14ac:dyDescent="0.2">
      <c r="A12759" s="331" t="s">
        <v>507</v>
      </c>
      <c r="B12759" s="332"/>
      <c r="C12759" s="333" t="s">
        <v>0</v>
      </c>
      <c r="D12759" s="333" t="s">
        <v>27</v>
      </c>
      <c r="E12759" s="335" t="s">
        <v>28</v>
      </c>
      <c r="F12759" s="337" t="s">
        <v>29</v>
      </c>
      <c r="G12759" s="337" t="s">
        <v>30</v>
      </c>
    </row>
    <row r="12760" spans="1:7" ht="24" customHeight="1" x14ac:dyDescent="0.2">
      <c r="A12760" s="102" t="s">
        <v>508</v>
      </c>
      <c r="B12760" s="102" t="s">
        <v>509</v>
      </c>
      <c r="C12760" s="334"/>
      <c r="D12760" s="334"/>
      <c r="E12760" s="336"/>
      <c r="F12760" s="338"/>
      <c r="G12760" s="338"/>
    </row>
    <row r="12761" spans="1:7" ht="24" customHeight="1" x14ac:dyDescent="0.2">
      <c r="A12761" s="284"/>
      <c r="B12761" s="103"/>
      <c r="C12761" s="143" t="s">
        <v>604</v>
      </c>
      <c r="D12761" s="104"/>
      <c r="E12761" s="105"/>
      <c r="F12761" s="106"/>
      <c r="G12761" s="285"/>
    </row>
    <row r="12762" spans="1:7" ht="24" customHeight="1" x14ac:dyDescent="0.2">
      <c r="A12762" s="224" t="str">
        <f t="shared" ref="A12762:A12775" si="3826">IFERROR(VLOOKUP(C12762,Tabla_Insumos,4,FALSE),"")</f>
        <v/>
      </c>
      <c r="B12762" s="222" t="str">
        <f>IFERROR(VLOOKUP(C12762,Tabla_Insumos,5,FALSE),"")</f>
        <v/>
      </c>
      <c r="C12762" s="223"/>
      <c r="D12762" s="224" t="str">
        <f t="shared" ref="D12762:D12775" si="3827">IFERROR(VLOOKUP(C12762,Tabla_Insumos,2,FALSE),"")</f>
        <v/>
      </c>
      <c r="E12762" s="225"/>
      <c r="F12762" s="226">
        <f t="shared" ref="F12762:F12775" si="3828">IFERROR(VLOOKUP(C12762,Tabla_Insumos,3,FALSE),0)</f>
        <v>0</v>
      </c>
      <c r="G12762" s="286">
        <f>ROUND(E12762*F12762,2)</f>
        <v>0</v>
      </c>
    </row>
    <row r="12763" spans="1:7" ht="24" customHeight="1" x14ac:dyDescent="0.2">
      <c r="A12763" s="224" t="str">
        <f t="shared" si="3826"/>
        <v/>
      </c>
      <c r="B12763" s="222" t="str">
        <f t="shared" ref="B12763:B12775" si="3829">IFERROR(VLOOKUP(C12763,Tabla_Insumos,5,FALSE),"")</f>
        <v/>
      </c>
      <c r="C12763" s="223"/>
      <c r="D12763" s="224" t="str">
        <f t="shared" si="3827"/>
        <v/>
      </c>
      <c r="E12763" s="225"/>
      <c r="F12763" s="226">
        <f t="shared" si="3828"/>
        <v>0</v>
      </c>
      <c r="G12763" s="286">
        <f t="shared" ref="G12763:G12775" si="3830">ROUND(E12763*F12763,2)</f>
        <v>0</v>
      </c>
    </row>
    <row r="12764" spans="1:7" ht="24" customHeight="1" x14ac:dyDescent="0.2">
      <c r="A12764" s="224" t="str">
        <f t="shared" si="3826"/>
        <v/>
      </c>
      <c r="B12764" s="222" t="str">
        <f t="shared" si="3829"/>
        <v/>
      </c>
      <c r="C12764" s="223"/>
      <c r="D12764" s="224" t="str">
        <f t="shared" si="3827"/>
        <v/>
      </c>
      <c r="E12764" s="225"/>
      <c r="F12764" s="226">
        <f t="shared" si="3828"/>
        <v>0</v>
      </c>
      <c r="G12764" s="286">
        <f t="shared" si="3830"/>
        <v>0</v>
      </c>
    </row>
    <row r="12765" spans="1:7" ht="24" customHeight="1" x14ac:dyDescent="0.2">
      <c r="A12765" s="224" t="str">
        <f t="shared" si="3826"/>
        <v/>
      </c>
      <c r="B12765" s="222" t="str">
        <f t="shared" si="3829"/>
        <v/>
      </c>
      <c r="C12765" s="223"/>
      <c r="D12765" s="224" t="str">
        <f t="shared" si="3827"/>
        <v/>
      </c>
      <c r="E12765" s="225"/>
      <c r="F12765" s="226">
        <f t="shared" si="3828"/>
        <v>0</v>
      </c>
      <c r="G12765" s="286">
        <f t="shared" si="3830"/>
        <v>0</v>
      </c>
    </row>
    <row r="12766" spans="1:7" ht="24" customHeight="1" x14ac:dyDescent="0.2">
      <c r="A12766" s="224" t="str">
        <f t="shared" si="3826"/>
        <v/>
      </c>
      <c r="B12766" s="222" t="str">
        <f t="shared" si="3829"/>
        <v/>
      </c>
      <c r="C12766" s="223"/>
      <c r="D12766" s="224" t="str">
        <f t="shared" si="3827"/>
        <v/>
      </c>
      <c r="E12766" s="225"/>
      <c r="F12766" s="226">
        <f t="shared" si="3828"/>
        <v>0</v>
      </c>
      <c r="G12766" s="286">
        <f t="shared" si="3830"/>
        <v>0</v>
      </c>
    </row>
    <row r="12767" spans="1:7" ht="24" customHeight="1" x14ac:dyDescent="0.2">
      <c r="A12767" s="224" t="str">
        <f t="shared" si="3826"/>
        <v/>
      </c>
      <c r="B12767" s="222" t="str">
        <f t="shared" si="3829"/>
        <v/>
      </c>
      <c r="C12767" s="223"/>
      <c r="D12767" s="224" t="str">
        <f t="shared" si="3827"/>
        <v/>
      </c>
      <c r="E12767" s="225"/>
      <c r="F12767" s="226">
        <f t="shared" si="3828"/>
        <v>0</v>
      </c>
      <c r="G12767" s="286">
        <f t="shared" si="3830"/>
        <v>0</v>
      </c>
    </row>
    <row r="12768" spans="1:7" ht="24" customHeight="1" x14ac:dyDescent="0.2">
      <c r="A12768" s="224" t="str">
        <f t="shared" si="3826"/>
        <v/>
      </c>
      <c r="B12768" s="222" t="str">
        <f t="shared" si="3829"/>
        <v/>
      </c>
      <c r="C12768" s="223"/>
      <c r="D12768" s="224" t="str">
        <f t="shared" si="3827"/>
        <v/>
      </c>
      <c r="E12768" s="225"/>
      <c r="F12768" s="226">
        <f t="shared" si="3828"/>
        <v>0</v>
      </c>
      <c r="G12768" s="286">
        <f t="shared" si="3830"/>
        <v>0</v>
      </c>
    </row>
    <row r="12769" spans="1:7" ht="24" customHeight="1" x14ac:dyDescent="0.2">
      <c r="A12769" s="224" t="str">
        <f t="shared" si="3826"/>
        <v/>
      </c>
      <c r="B12769" s="222" t="str">
        <f t="shared" si="3829"/>
        <v/>
      </c>
      <c r="C12769" s="223"/>
      <c r="D12769" s="224" t="str">
        <f t="shared" si="3827"/>
        <v/>
      </c>
      <c r="E12769" s="225"/>
      <c r="F12769" s="226">
        <f t="shared" si="3828"/>
        <v>0</v>
      </c>
      <c r="G12769" s="286">
        <f t="shared" si="3830"/>
        <v>0</v>
      </c>
    </row>
    <row r="12770" spans="1:7" ht="24" customHeight="1" x14ac:dyDescent="0.2">
      <c r="A12770" s="224" t="str">
        <f t="shared" si="3826"/>
        <v/>
      </c>
      <c r="B12770" s="222" t="str">
        <f t="shared" si="3829"/>
        <v/>
      </c>
      <c r="C12770" s="223"/>
      <c r="D12770" s="224" t="str">
        <f t="shared" si="3827"/>
        <v/>
      </c>
      <c r="E12770" s="225"/>
      <c r="F12770" s="226">
        <f t="shared" si="3828"/>
        <v>0</v>
      </c>
      <c r="G12770" s="286">
        <f t="shared" si="3830"/>
        <v>0</v>
      </c>
    </row>
    <row r="12771" spans="1:7" ht="24" customHeight="1" x14ac:dyDescent="0.2">
      <c r="A12771" s="224" t="str">
        <f t="shared" si="3826"/>
        <v/>
      </c>
      <c r="B12771" s="222" t="str">
        <f t="shared" si="3829"/>
        <v/>
      </c>
      <c r="C12771" s="223"/>
      <c r="D12771" s="224" t="str">
        <f t="shared" si="3827"/>
        <v/>
      </c>
      <c r="E12771" s="225"/>
      <c r="F12771" s="226">
        <f t="shared" si="3828"/>
        <v>0</v>
      </c>
      <c r="G12771" s="286">
        <f t="shared" si="3830"/>
        <v>0</v>
      </c>
    </row>
    <row r="12772" spans="1:7" ht="24" customHeight="1" x14ac:dyDescent="0.2">
      <c r="A12772" s="224" t="str">
        <f t="shared" si="3826"/>
        <v/>
      </c>
      <c r="B12772" s="222" t="str">
        <f t="shared" si="3829"/>
        <v/>
      </c>
      <c r="C12772" s="223"/>
      <c r="D12772" s="224" t="str">
        <f t="shared" si="3827"/>
        <v/>
      </c>
      <c r="E12772" s="225"/>
      <c r="F12772" s="226">
        <f t="shared" si="3828"/>
        <v>0</v>
      </c>
      <c r="G12772" s="286">
        <f t="shared" si="3830"/>
        <v>0</v>
      </c>
    </row>
    <row r="12773" spans="1:7" ht="24" customHeight="1" x14ac:dyDescent="0.2">
      <c r="A12773" s="224" t="str">
        <f t="shared" si="3826"/>
        <v/>
      </c>
      <c r="B12773" s="222" t="str">
        <f t="shared" si="3829"/>
        <v/>
      </c>
      <c r="C12773" s="223"/>
      <c r="D12773" s="224" t="str">
        <f t="shared" si="3827"/>
        <v/>
      </c>
      <c r="E12773" s="225"/>
      <c r="F12773" s="226">
        <f t="shared" si="3828"/>
        <v>0</v>
      </c>
      <c r="G12773" s="286">
        <f t="shared" si="3830"/>
        <v>0</v>
      </c>
    </row>
    <row r="12774" spans="1:7" ht="24" customHeight="1" x14ac:dyDescent="0.2">
      <c r="A12774" s="224" t="str">
        <f t="shared" si="3826"/>
        <v/>
      </c>
      <c r="B12774" s="222" t="str">
        <f t="shared" si="3829"/>
        <v/>
      </c>
      <c r="C12774" s="223"/>
      <c r="D12774" s="224" t="str">
        <f t="shared" si="3827"/>
        <v/>
      </c>
      <c r="E12774" s="225"/>
      <c r="F12774" s="226">
        <f t="shared" si="3828"/>
        <v>0</v>
      </c>
      <c r="G12774" s="286">
        <f t="shared" si="3830"/>
        <v>0</v>
      </c>
    </row>
    <row r="12775" spans="1:7" ht="24" customHeight="1" x14ac:dyDescent="0.2">
      <c r="A12775" s="224" t="str">
        <f t="shared" si="3826"/>
        <v/>
      </c>
      <c r="B12775" s="222" t="str">
        <f t="shared" si="3829"/>
        <v/>
      </c>
      <c r="C12775" s="223"/>
      <c r="D12775" s="224" t="str">
        <f t="shared" si="3827"/>
        <v/>
      </c>
      <c r="E12775" s="225"/>
      <c r="F12775" s="227">
        <f t="shared" si="3828"/>
        <v>0</v>
      </c>
      <c r="G12775" s="286">
        <f t="shared" si="3830"/>
        <v>0</v>
      </c>
    </row>
    <row r="12776" spans="1:7" ht="24" customHeight="1" x14ac:dyDescent="0.2">
      <c r="A12776" s="287"/>
      <c r="D12776" s="97"/>
      <c r="E12776" s="98"/>
      <c r="F12776" s="273" t="s">
        <v>31</v>
      </c>
      <c r="G12776" s="288">
        <f>SUBTOTAL(9,G12762:G12775)</f>
        <v>0</v>
      </c>
    </row>
    <row r="12777" spans="1:7" ht="24" customHeight="1" x14ac:dyDescent="0.2">
      <c r="A12777" s="287"/>
      <c r="C12777" s="107" t="s">
        <v>605</v>
      </c>
      <c r="D12777" s="97"/>
      <c r="E12777" s="98"/>
      <c r="G12777" s="289"/>
    </row>
    <row r="12778" spans="1:7" ht="24" customHeight="1" x14ac:dyDescent="0.2">
      <c r="A12778" s="224" t="str">
        <f t="shared" ref="A12778:A12785" si="3831">IFERROR(VLOOKUP(C12778,Tabla_Insumos,4,FALSE),"")</f>
        <v/>
      </c>
      <c r="B12778" s="222">
        <f t="shared" ref="B12778:B12785" si="3832">IFERROR(VLOOKUP(A12778,Tabla_Indices,5,FALSE),"")</f>
        <v>0</v>
      </c>
      <c r="C12778" s="223"/>
      <c r="D12778" s="224" t="str">
        <f t="shared" ref="D12778:D12785" si="3833">IFERROR(VLOOKUP(C12778,Tabla_Insumos,2,FALSE),"")</f>
        <v/>
      </c>
      <c r="E12778" s="225"/>
      <c r="F12778" s="228">
        <f t="shared" ref="F12778:F12785" si="3834">IFERROR(VLOOKUP(C12778,Tabla_Insumos,3,FALSE),0)</f>
        <v>0</v>
      </c>
      <c r="G12778" s="286">
        <f>ROUND(E12778*F12778,2)</f>
        <v>0</v>
      </c>
    </row>
    <row r="12779" spans="1:7" ht="24" customHeight="1" x14ac:dyDescent="0.2">
      <c r="A12779" s="224" t="str">
        <f t="shared" si="3831"/>
        <v/>
      </c>
      <c r="B12779" s="222">
        <f t="shared" si="3832"/>
        <v>0</v>
      </c>
      <c r="C12779" s="223"/>
      <c r="D12779" s="224" t="str">
        <f t="shared" si="3833"/>
        <v/>
      </c>
      <c r="E12779" s="225"/>
      <c r="F12779" s="228">
        <f t="shared" si="3834"/>
        <v>0</v>
      </c>
      <c r="G12779" s="286">
        <f>ROUND(E12779*F12779,2)</f>
        <v>0</v>
      </c>
    </row>
    <row r="12780" spans="1:7" ht="24" customHeight="1" x14ac:dyDescent="0.2">
      <c r="A12780" s="224" t="str">
        <f t="shared" si="3831"/>
        <v/>
      </c>
      <c r="B12780" s="222">
        <f t="shared" si="3832"/>
        <v>0</v>
      </c>
      <c r="C12780" s="223"/>
      <c r="D12780" s="224" t="str">
        <f t="shared" si="3833"/>
        <v/>
      </c>
      <c r="E12780" s="225"/>
      <c r="F12780" s="228">
        <f t="shared" si="3834"/>
        <v>0</v>
      </c>
      <c r="G12780" s="286">
        <f t="shared" ref="G12780:G12785" si="3835">ROUND(E12780*F12780,2)</f>
        <v>0</v>
      </c>
    </row>
    <row r="12781" spans="1:7" ht="24" customHeight="1" x14ac:dyDescent="0.2">
      <c r="A12781" s="224" t="str">
        <f t="shared" si="3831"/>
        <v/>
      </c>
      <c r="B12781" s="222">
        <f t="shared" si="3832"/>
        <v>0</v>
      </c>
      <c r="C12781" s="223"/>
      <c r="D12781" s="224" t="str">
        <f t="shared" si="3833"/>
        <v/>
      </c>
      <c r="E12781" s="225"/>
      <c r="F12781" s="228">
        <f t="shared" si="3834"/>
        <v>0</v>
      </c>
      <c r="G12781" s="286">
        <f t="shared" si="3835"/>
        <v>0</v>
      </c>
    </row>
    <row r="12782" spans="1:7" ht="24" customHeight="1" x14ac:dyDescent="0.2">
      <c r="A12782" s="224" t="str">
        <f t="shared" si="3831"/>
        <v/>
      </c>
      <c r="B12782" s="222">
        <f t="shared" si="3832"/>
        <v>0</v>
      </c>
      <c r="C12782" s="223"/>
      <c r="D12782" s="224" t="str">
        <f t="shared" si="3833"/>
        <v/>
      </c>
      <c r="E12782" s="225"/>
      <c r="F12782" s="226">
        <f t="shared" si="3834"/>
        <v>0</v>
      </c>
      <c r="G12782" s="286">
        <f t="shared" si="3835"/>
        <v>0</v>
      </c>
    </row>
    <row r="12783" spans="1:7" ht="24" customHeight="1" x14ac:dyDescent="0.2">
      <c r="A12783" s="224" t="str">
        <f t="shared" si="3831"/>
        <v/>
      </c>
      <c r="B12783" s="222">
        <f t="shared" si="3832"/>
        <v>0</v>
      </c>
      <c r="C12783" s="223"/>
      <c r="D12783" s="224" t="str">
        <f t="shared" si="3833"/>
        <v/>
      </c>
      <c r="E12783" s="225"/>
      <c r="F12783" s="226">
        <f t="shared" si="3834"/>
        <v>0</v>
      </c>
      <c r="G12783" s="286">
        <f t="shared" si="3835"/>
        <v>0</v>
      </c>
    </row>
    <row r="12784" spans="1:7" ht="24" customHeight="1" x14ac:dyDescent="0.2">
      <c r="A12784" s="224" t="str">
        <f t="shared" si="3831"/>
        <v/>
      </c>
      <c r="B12784" s="222">
        <f t="shared" si="3832"/>
        <v>0</v>
      </c>
      <c r="C12784" s="223"/>
      <c r="D12784" s="224" t="str">
        <f t="shared" si="3833"/>
        <v/>
      </c>
      <c r="E12784" s="225"/>
      <c r="F12784" s="226">
        <f t="shared" si="3834"/>
        <v>0</v>
      </c>
      <c r="G12784" s="286">
        <f t="shared" si="3835"/>
        <v>0</v>
      </c>
    </row>
    <row r="12785" spans="1:7" ht="24" customHeight="1" x14ac:dyDescent="0.2">
      <c r="A12785" s="224" t="str">
        <f t="shared" si="3831"/>
        <v/>
      </c>
      <c r="B12785" s="222">
        <f t="shared" si="3832"/>
        <v>0</v>
      </c>
      <c r="C12785" s="223"/>
      <c r="D12785" s="224" t="str">
        <f t="shared" si="3833"/>
        <v/>
      </c>
      <c r="E12785" s="225"/>
      <c r="F12785" s="226">
        <f t="shared" si="3834"/>
        <v>0</v>
      </c>
      <c r="G12785" s="286">
        <f t="shared" si="3835"/>
        <v>0</v>
      </c>
    </row>
    <row r="12786" spans="1:7" ht="24" customHeight="1" x14ac:dyDescent="0.2">
      <c r="A12786" s="287"/>
      <c r="D12786" s="97"/>
      <c r="E12786" s="98"/>
      <c r="F12786" s="273" t="s">
        <v>32</v>
      </c>
      <c r="G12786" s="288">
        <f>SUBTOTAL(9,G12778:G12785)</f>
        <v>0</v>
      </c>
    </row>
    <row r="12787" spans="1:7" ht="24" customHeight="1" x14ac:dyDescent="0.2">
      <c r="A12787" s="287"/>
      <c r="C12787" s="107" t="s">
        <v>606</v>
      </c>
      <c r="D12787" s="97"/>
      <c r="E12787" s="98"/>
      <c r="G12787" s="289"/>
    </row>
    <row r="12788" spans="1:7" ht="24" customHeight="1" x14ac:dyDescent="0.2">
      <c r="A12788" s="224" t="str">
        <f t="shared" ref="A12788:A12796" si="3836">IFERROR(VLOOKUP(C12788,Tabla_Insumos,4,FALSE),"")</f>
        <v/>
      </c>
      <c r="B12788" s="222" t="str">
        <f t="shared" ref="B12788:B12796" si="3837">IFERROR(VLOOKUP(C12788,Tabla_Insumos,5,FALSE),"")</f>
        <v/>
      </c>
      <c r="C12788" s="223"/>
      <c r="D12788" s="224" t="str">
        <f t="shared" ref="D12788:D12796" si="3838">IFERROR(VLOOKUP(C12788,Tabla_Insumos,2,FALSE),"")</f>
        <v/>
      </c>
      <c r="E12788" s="225"/>
      <c r="F12788" s="226">
        <f t="shared" ref="F12788:F12796" si="3839">IFERROR(VLOOKUP(C12788,Tabla_Insumos,3,FALSE),0)</f>
        <v>0</v>
      </c>
      <c r="G12788" s="286">
        <f t="shared" ref="G12788:G12796" si="3840">ROUND(E12788*F12788,2)</f>
        <v>0</v>
      </c>
    </row>
    <row r="12789" spans="1:7" ht="24" customHeight="1" x14ac:dyDescent="0.2">
      <c r="A12789" s="224" t="str">
        <f t="shared" si="3836"/>
        <v/>
      </c>
      <c r="B12789" s="222" t="str">
        <f t="shared" si="3837"/>
        <v/>
      </c>
      <c r="C12789" s="223"/>
      <c r="D12789" s="224" t="str">
        <f t="shared" si="3838"/>
        <v/>
      </c>
      <c r="E12789" s="225"/>
      <c r="F12789" s="226">
        <f t="shared" si="3839"/>
        <v>0</v>
      </c>
      <c r="G12789" s="286">
        <f t="shared" si="3840"/>
        <v>0</v>
      </c>
    </row>
    <row r="12790" spans="1:7" ht="24" customHeight="1" x14ac:dyDescent="0.2">
      <c r="A12790" s="224" t="str">
        <f t="shared" si="3836"/>
        <v/>
      </c>
      <c r="B12790" s="222" t="str">
        <f t="shared" si="3837"/>
        <v/>
      </c>
      <c r="C12790" s="223"/>
      <c r="D12790" s="224" t="str">
        <f t="shared" si="3838"/>
        <v/>
      </c>
      <c r="E12790" s="225"/>
      <c r="F12790" s="226">
        <f t="shared" si="3839"/>
        <v>0</v>
      </c>
      <c r="G12790" s="286">
        <f t="shared" si="3840"/>
        <v>0</v>
      </c>
    </row>
    <row r="12791" spans="1:7" ht="24" customHeight="1" x14ac:dyDescent="0.2">
      <c r="A12791" s="224" t="str">
        <f t="shared" si="3836"/>
        <v/>
      </c>
      <c r="B12791" s="222" t="str">
        <f t="shared" si="3837"/>
        <v/>
      </c>
      <c r="C12791" s="223"/>
      <c r="D12791" s="224" t="str">
        <f t="shared" si="3838"/>
        <v/>
      </c>
      <c r="E12791" s="225"/>
      <c r="F12791" s="226">
        <f t="shared" si="3839"/>
        <v>0</v>
      </c>
      <c r="G12791" s="286">
        <f t="shared" si="3840"/>
        <v>0</v>
      </c>
    </row>
    <row r="12792" spans="1:7" ht="24" customHeight="1" x14ac:dyDescent="0.2">
      <c r="A12792" s="224" t="str">
        <f t="shared" si="3836"/>
        <v/>
      </c>
      <c r="B12792" s="222" t="str">
        <f t="shared" si="3837"/>
        <v/>
      </c>
      <c r="C12792" s="223"/>
      <c r="D12792" s="224" t="str">
        <f t="shared" si="3838"/>
        <v/>
      </c>
      <c r="E12792" s="225"/>
      <c r="F12792" s="226">
        <f t="shared" si="3839"/>
        <v>0</v>
      </c>
      <c r="G12792" s="286">
        <f t="shared" si="3840"/>
        <v>0</v>
      </c>
    </row>
    <row r="12793" spans="1:7" ht="24" customHeight="1" x14ac:dyDescent="0.2">
      <c r="A12793" s="224" t="str">
        <f t="shared" si="3836"/>
        <v/>
      </c>
      <c r="B12793" s="222" t="str">
        <f t="shared" si="3837"/>
        <v/>
      </c>
      <c r="C12793" s="223"/>
      <c r="D12793" s="224" t="str">
        <f t="shared" si="3838"/>
        <v/>
      </c>
      <c r="E12793" s="225"/>
      <c r="F12793" s="226">
        <f t="shared" si="3839"/>
        <v>0</v>
      </c>
      <c r="G12793" s="286">
        <f t="shared" si="3840"/>
        <v>0</v>
      </c>
    </row>
    <row r="12794" spans="1:7" ht="24" customHeight="1" x14ac:dyDescent="0.2">
      <c r="A12794" s="224" t="str">
        <f t="shared" si="3836"/>
        <v/>
      </c>
      <c r="B12794" s="222" t="str">
        <f t="shared" si="3837"/>
        <v/>
      </c>
      <c r="C12794" s="223"/>
      <c r="D12794" s="224" t="str">
        <f t="shared" si="3838"/>
        <v/>
      </c>
      <c r="E12794" s="225"/>
      <c r="F12794" s="226">
        <f t="shared" si="3839"/>
        <v>0</v>
      </c>
      <c r="G12794" s="286">
        <f t="shared" si="3840"/>
        <v>0</v>
      </c>
    </row>
    <row r="12795" spans="1:7" ht="24" customHeight="1" x14ac:dyDescent="0.2">
      <c r="A12795" s="224" t="str">
        <f t="shared" si="3836"/>
        <v/>
      </c>
      <c r="B12795" s="222" t="str">
        <f t="shared" si="3837"/>
        <v/>
      </c>
      <c r="C12795" s="223"/>
      <c r="D12795" s="224" t="str">
        <f t="shared" si="3838"/>
        <v/>
      </c>
      <c r="E12795" s="225"/>
      <c r="F12795" s="226">
        <f t="shared" si="3839"/>
        <v>0</v>
      </c>
      <c r="G12795" s="286">
        <f t="shared" si="3840"/>
        <v>0</v>
      </c>
    </row>
    <row r="12796" spans="1:7" ht="24" customHeight="1" x14ac:dyDescent="0.2">
      <c r="A12796" s="224" t="str">
        <f t="shared" si="3836"/>
        <v/>
      </c>
      <c r="B12796" s="222" t="str">
        <f t="shared" si="3837"/>
        <v/>
      </c>
      <c r="C12796" s="223"/>
      <c r="D12796" s="224" t="str">
        <f t="shared" si="3838"/>
        <v/>
      </c>
      <c r="E12796" s="225"/>
      <c r="F12796" s="226">
        <f t="shared" si="3839"/>
        <v>0</v>
      </c>
      <c r="G12796" s="286">
        <f t="shared" si="3840"/>
        <v>0</v>
      </c>
    </row>
    <row r="12797" spans="1:7" ht="24" customHeight="1" x14ac:dyDescent="0.2">
      <c r="A12797" s="290"/>
      <c r="B12797" s="97"/>
      <c r="D12797" s="97"/>
      <c r="E12797" s="98"/>
      <c r="F12797" s="273" t="s">
        <v>33</v>
      </c>
      <c r="G12797" s="288">
        <f>SUBTOTAL(9,G12788:G12796)</f>
        <v>0</v>
      </c>
    </row>
    <row r="12798" spans="1:7" ht="24" customHeight="1" x14ac:dyDescent="0.2">
      <c r="A12798" s="291"/>
      <c r="B12798" s="97"/>
      <c r="D12798" s="97"/>
      <c r="E12798" s="98"/>
      <c r="G12798" s="289"/>
    </row>
    <row r="12799" spans="1:7" ht="24" customHeight="1" x14ac:dyDescent="0.2">
      <c r="A12799" s="292" t="str">
        <f>B12757</f>
        <v/>
      </c>
      <c r="B12799" s="293" t="str">
        <f>C12757</f>
        <v/>
      </c>
      <c r="C12799" s="104"/>
      <c r="D12799" s="104" t="s">
        <v>34</v>
      </c>
      <c r="E12799" s="105"/>
      <c r="F12799" s="295" t="s">
        <v>35</v>
      </c>
      <c r="G12799" s="294">
        <f>SUBTOTAL(9,G12762:G12798)</f>
        <v>0</v>
      </c>
    </row>
    <row r="12801" spans="1:7" ht="24" customHeight="1" x14ac:dyDescent="0.2">
      <c r="A12801" s="274" t="s">
        <v>37</v>
      </c>
      <c r="B12801" s="275"/>
      <c r="C12801" s="275"/>
      <c r="D12801" s="275"/>
      <c r="E12801" s="275"/>
      <c r="F12801" s="275"/>
      <c r="G12801" s="276"/>
    </row>
    <row r="12802" spans="1:7" ht="24" customHeight="1" x14ac:dyDescent="0.2">
      <c r="A12802" s="277" t="s">
        <v>602</v>
      </c>
      <c r="B12802" s="93" t="str">
        <f>Comitente</f>
        <v>DIRECCION PROVINCIAL DE ESPACIOS VERDES</v>
      </c>
      <c r="C12802" s="89"/>
      <c r="D12802" s="94"/>
      <c r="E12802" s="94"/>
      <c r="F12802" s="95"/>
      <c r="G12802" s="278"/>
    </row>
    <row r="12803" spans="1:7" ht="24" customHeight="1" x14ac:dyDescent="0.2">
      <c r="A12803" s="277" t="s">
        <v>603</v>
      </c>
      <c r="B12803" s="93">
        <f>Contratista</f>
        <v>0</v>
      </c>
      <c r="C12803" s="90"/>
      <c r="D12803" s="90"/>
      <c r="E12803" s="90"/>
      <c r="F12803" s="96"/>
      <c r="G12803" s="279"/>
    </row>
    <row r="12804" spans="1:7" ht="24" customHeight="1" x14ac:dyDescent="0.2">
      <c r="A12804" s="277" t="s">
        <v>24</v>
      </c>
      <c r="B12804" s="93" t="str">
        <f>Obra</f>
        <v>MANTENIMIENTO DEL ÁREA VERDE Y SISITEMA DE RIEGO DEL 
PARQUE BELGRANO E INFINITO POR DESCUBRIR - RENGLON 3</v>
      </c>
      <c r="C12804" s="90"/>
      <c r="D12804" s="90"/>
      <c r="E12804" s="90"/>
      <c r="F12804" s="96" t="s">
        <v>38</v>
      </c>
      <c r="G12804" s="280">
        <f>Fecha_Base</f>
        <v>44908</v>
      </c>
    </row>
    <row r="12805" spans="1:7" ht="24" customHeight="1" x14ac:dyDescent="0.2">
      <c r="A12805" s="281" t="s">
        <v>601</v>
      </c>
      <c r="B12805" s="91" t="str">
        <f>Ubicación</f>
        <v>CAPITAL</v>
      </c>
      <c r="C12805" s="91"/>
      <c r="D12805" s="97"/>
      <c r="E12805" s="98"/>
      <c r="G12805" s="282"/>
    </row>
    <row r="12806" spans="1:7" ht="24" customHeight="1" x14ac:dyDescent="0.2">
      <c r="A12806" s="281" t="s">
        <v>39</v>
      </c>
      <c r="B12806" s="100" t="str">
        <f>IFERROR(VALUE(LEFT(B12807,FIND(".",B12807)-1)),"")</f>
        <v/>
      </c>
      <c r="C12806" s="92" t="str">
        <f>IFERROR(VLOOKUP(B12806,Tabla_CyP,2,FALSE),"")</f>
        <v/>
      </c>
      <c r="E12806" s="98"/>
      <c r="G12806" s="282"/>
    </row>
    <row r="12807" spans="1:7" ht="24" customHeight="1" x14ac:dyDescent="0.2">
      <c r="A12807" s="281" t="s">
        <v>25</v>
      </c>
      <c r="B12807" s="101" t="str">
        <f>IFERROR(VLOOKUP(COUNTIF($A$1:A12807,"ANALISIS DE PRECIOS"),Tabla_NumeroItem,2,FALSE),"")</f>
        <v/>
      </c>
      <c r="C12807" s="92" t="str">
        <f>IFERROR(VLOOKUP(B12807,Tabla_CyP,2,FALSE),"")</f>
        <v/>
      </c>
      <c r="D12807" s="97"/>
      <c r="E12807" s="98"/>
      <c r="F12807" s="96" t="s">
        <v>26</v>
      </c>
      <c r="G12807" s="283" t="str">
        <f>IFERROR(VLOOKUP(B12807,Tabla_CyP,4,FALSE),"")</f>
        <v/>
      </c>
    </row>
    <row r="12808" spans="1:7" ht="24" customHeight="1" x14ac:dyDescent="0.2">
      <c r="A12808" s="281"/>
      <c r="B12808" s="91"/>
      <c r="D12808" s="97"/>
      <c r="E12808" s="98"/>
      <c r="G12808" s="282"/>
    </row>
    <row r="12809" spans="1:7" ht="24" customHeight="1" x14ac:dyDescent="0.2">
      <c r="A12809" s="331" t="s">
        <v>507</v>
      </c>
      <c r="B12809" s="332"/>
      <c r="C12809" s="333" t="s">
        <v>0</v>
      </c>
      <c r="D12809" s="333" t="s">
        <v>27</v>
      </c>
      <c r="E12809" s="335" t="s">
        <v>28</v>
      </c>
      <c r="F12809" s="337" t="s">
        <v>29</v>
      </c>
      <c r="G12809" s="337" t="s">
        <v>30</v>
      </c>
    </row>
    <row r="12810" spans="1:7" ht="24" customHeight="1" x14ac:dyDescent="0.2">
      <c r="A12810" s="102" t="s">
        <v>508</v>
      </c>
      <c r="B12810" s="102" t="s">
        <v>509</v>
      </c>
      <c r="C12810" s="334"/>
      <c r="D12810" s="334"/>
      <c r="E12810" s="336"/>
      <c r="F12810" s="338"/>
      <c r="G12810" s="338"/>
    </row>
    <row r="12811" spans="1:7" ht="24" customHeight="1" x14ac:dyDescent="0.2">
      <c r="A12811" s="284"/>
      <c r="B12811" s="103"/>
      <c r="C12811" s="143" t="s">
        <v>604</v>
      </c>
      <c r="D12811" s="104"/>
      <c r="E12811" s="105"/>
      <c r="F12811" s="106"/>
      <c r="G12811" s="285"/>
    </row>
    <row r="12812" spans="1:7" ht="24" customHeight="1" x14ac:dyDescent="0.2">
      <c r="A12812" s="224" t="str">
        <f t="shared" ref="A12812:A12825" si="3841">IFERROR(VLOOKUP(C12812,Tabla_Insumos,4,FALSE),"")</f>
        <v/>
      </c>
      <c r="B12812" s="222" t="str">
        <f>IFERROR(VLOOKUP(C12812,Tabla_Insumos,5,FALSE),"")</f>
        <v/>
      </c>
      <c r="C12812" s="223"/>
      <c r="D12812" s="224" t="str">
        <f t="shared" ref="D12812:D12825" si="3842">IFERROR(VLOOKUP(C12812,Tabla_Insumos,2,FALSE),"")</f>
        <v/>
      </c>
      <c r="E12812" s="225"/>
      <c r="F12812" s="226">
        <f t="shared" ref="F12812:F12825" si="3843">IFERROR(VLOOKUP(C12812,Tabla_Insumos,3,FALSE),0)</f>
        <v>0</v>
      </c>
      <c r="G12812" s="286">
        <f>ROUND(E12812*F12812,2)</f>
        <v>0</v>
      </c>
    </row>
    <row r="12813" spans="1:7" ht="24" customHeight="1" x14ac:dyDescent="0.2">
      <c r="A12813" s="224" t="str">
        <f t="shared" si="3841"/>
        <v/>
      </c>
      <c r="B12813" s="222" t="str">
        <f t="shared" ref="B12813:B12825" si="3844">IFERROR(VLOOKUP(C12813,Tabla_Insumos,5,FALSE),"")</f>
        <v/>
      </c>
      <c r="C12813" s="223"/>
      <c r="D12813" s="224" t="str">
        <f t="shared" si="3842"/>
        <v/>
      </c>
      <c r="E12813" s="225"/>
      <c r="F12813" s="226">
        <f t="shared" si="3843"/>
        <v>0</v>
      </c>
      <c r="G12813" s="286">
        <f t="shared" ref="G12813:G12825" si="3845">ROUND(E12813*F12813,2)</f>
        <v>0</v>
      </c>
    </row>
    <row r="12814" spans="1:7" ht="24" customHeight="1" x14ac:dyDescent="0.2">
      <c r="A12814" s="224" t="str">
        <f t="shared" si="3841"/>
        <v/>
      </c>
      <c r="B12814" s="222" t="str">
        <f t="shared" si="3844"/>
        <v/>
      </c>
      <c r="C12814" s="223"/>
      <c r="D12814" s="224" t="str">
        <f t="shared" si="3842"/>
        <v/>
      </c>
      <c r="E12814" s="225"/>
      <c r="F12814" s="226">
        <f t="shared" si="3843"/>
        <v>0</v>
      </c>
      <c r="G12814" s="286">
        <f t="shared" si="3845"/>
        <v>0</v>
      </c>
    </row>
    <row r="12815" spans="1:7" ht="24" customHeight="1" x14ac:dyDescent="0.2">
      <c r="A12815" s="224" t="str">
        <f t="shared" si="3841"/>
        <v/>
      </c>
      <c r="B12815" s="222" t="str">
        <f t="shared" si="3844"/>
        <v/>
      </c>
      <c r="C12815" s="223"/>
      <c r="D12815" s="224" t="str">
        <f t="shared" si="3842"/>
        <v/>
      </c>
      <c r="E12815" s="225"/>
      <c r="F12815" s="226">
        <f t="shared" si="3843"/>
        <v>0</v>
      </c>
      <c r="G12815" s="286">
        <f t="shared" si="3845"/>
        <v>0</v>
      </c>
    </row>
    <row r="12816" spans="1:7" ht="24" customHeight="1" x14ac:dyDescent="0.2">
      <c r="A12816" s="224" t="str">
        <f t="shared" si="3841"/>
        <v/>
      </c>
      <c r="B12816" s="222" t="str">
        <f t="shared" si="3844"/>
        <v/>
      </c>
      <c r="C12816" s="223"/>
      <c r="D12816" s="224" t="str">
        <f t="shared" si="3842"/>
        <v/>
      </c>
      <c r="E12816" s="225"/>
      <c r="F12816" s="226">
        <f t="shared" si="3843"/>
        <v>0</v>
      </c>
      <c r="G12816" s="286">
        <f t="shared" si="3845"/>
        <v>0</v>
      </c>
    </row>
    <row r="12817" spans="1:7" ht="24" customHeight="1" x14ac:dyDescent="0.2">
      <c r="A12817" s="224" t="str">
        <f t="shared" si="3841"/>
        <v/>
      </c>
      <c r="B12817" s="222" t="str">
        <f t="shared" si="3844"/>
        <v/>
      </c>
      <c r="C12817" s="223"/>
      <c r="D12817" s="224" t="str">
        <f t="shared" si="3842"/>
        <v/>
      </c>
      <c r="E12817" s="225"/>
      <c r="F12817" s="226">
        <f t="shared" si="3843"/>
        <v>0</v>
      </c>
      <c r="G12817" s="286">
        <f t="shared" si="3845"/>
        <v>0</v>
      </c>
    </row>
    <row r="12818" spans="1:7" ht="24" customHeight="1" x14ac:dyDescent="0.2">
      <c r="A12818" s="224" t="str">
        <f t="shared" si="3841"/>
        <v/>
      </c>
      <c r="B12818" s="222" t="str">
        <f t="shared" si="3844"/>
        <v/>
      </c>
      <c r="C12818" s="223"/>
      <c r="D12818" s="224" t="str">
        <f t="shared" si="3842"/>
        <v/>
      </c>
      <c r="E12818" s="225"/>
      <c r="F12818" s="226">
        <f t="shared" si="3843"/>
        <v>0</v>
      </c>
      <c r="G12818" s="286">
        <f t="shared" si="3845"/>
        <v>0</v>
      </c>
    </row>
    <row r="12819" spans="1:7" ht="24" customHeight="1" x14ac:dyDescent="0.2">
      <c r="A12819" s="224" t="str">
        <f t="shared" si="3841"/>
        <v/>
      </c>
      <c r="B12819" s="222" t="str">
        <f t="shared" si="3844"/>
        <v/>
      </c>
      <c r="C12819" s="223"/>
      <c r="D12819" s="224" t="str">
        <f t="shared" si="3842"/>
        <v/>
      </c>
      <c r="E12819" s="225"/>
      <c r="F12819" s="226">
        <f t="shared" si="3843"/>
        <v>0</v>
      </c>
      <c r="G12819" s="286">
        <f t="shared" si="3845"/>
        <v>0</v>
      </c>
    </row>
    <row r="12820" spans="1:7" ht="24" customHeight="1" x14ac:dyDescent="0.2">
      <c r="A12820" s="224" t="str">
        <f t="shared" si="3841"/>
        <v/>
      </c>
      <c r="B12820" s="222" t="str">
        <f t="shared" si="3844"/>
        <v/>
      </c>
      <c r="C12820" s="223"/>
      <c r="D12820" s="224" t="str">
        <f t="shared" si="3842"/>
        <v/>
      </c>
      <c r="E12820" s="225"/>
      <c r="F12820" s="226">
        <f t="shared" si="3843"/>
        <v>0</v>
      </c>
      <c r="G12820" s="286">
        <f t="shared" si="3845"/>
        <v>0</v>
      </c>
    </row>
    <row r="12821" spans="1:7" ht="24" customHeight="1" x14ac:dyDescent="0.2">
      <c r="A12821" s="224" t="str">
        <f t="shared" si="3841"/>
        <v/>
      </c>
      <c r="B12821" s="222" t="str">
        <f t="shared" si="3844"/>
        <v/>
      </c>
      <c r="C12821" s="223"/>
      <c r="D12821" s="224" t="str">
        <f t="shared" si="3842"/>
        <v/>
      </c>
      <c r="E12821" s="225"/>
      <c r="F12821" s="226">
        <f t="shared" si="3843"/>
        <v>0</v>
      </c>
      <c r="G12821" s="286">
        <f t="shared" si="3845"/>
        <v>0</v>
      </c>
    </row>
    <row r="12822" spans="1:7" ht="24" customHeight="1" x14ac:dyDescent="0.2">
      <c r="A12822" s="224" t="str">
        <f t="shared" si="3841"/>
        <v/>
      </c>
      <c r="B12822" s="222" t="str">
        <f t="shared" si="3844"/>
        <v/>
      </c>
      <c r="C12822" s="223"/>
      <c r="D12822" s="224" t="str">
        <f t="shared" si="3842"/>
        <v/>
      </c>
      <c r="E12822" s="225"/>
      <c r="F12822" s="226">
        <f t="shared" si="3843"/>
        <v>0</v>
      </c>
      <c r="G12822" s="286">
        <f t="shared" si="3845"/>
        <v>0</v>
      </c>
    </row>
    <row r="12823" spans="1:7" ht="24" customHeight="1" x14ac:dyDescent="0.2">
      <c r="A12823" s="224" t="str">
        <f t="shared" si="3841"/>
        <v/>
      </c>
      <c r="B12823" s="222" t="str">
        <f t="shared" si="3844"/>
        <v/>
      </c>
      <c r="C12823" s="223"/>
      <c r="D12823" s="224" t="str">
        <f t="shared" si="3842"/>
        <v/>
      </c>
      <c r="E12823" s="225"/>
      <c r="F12823" s="226">
        <f t="shared" si="3843"/>
        <v>0</v>
      </c>
      <c r="G12823" s="286">
        <f t="shared" si="3845"/>
        <v>0</v>
      </c>
    </row>
    <row r="12824" spans="1:7" ht="24" customHeight="1" x14ac:dyDescent="0.2">
      <c r="A12824" s="224" t="str">
        <f t="shared" si="3841"/>
        <v/>
      </c>
      <c r="B12824" s="222" t="str">
        <f t="shared" si="3844"/>
        <v/>
      </c>
      <c r="C12824" s="223"/>
      <c r="D12824" s="224" t="str">
        <f t="shared" si="3842"/>
        <v/>
      </c>
      <c r="E12824" s="225"/>
      <c r="F12824" s="226">
        <f t="shared" si="3843"/>
        <v>0</v>
      </c>
      <c r="G12824" s="286">
        <f t="shared" si="3845"/>
        <v>0</v>
      </c>
    </row>
    <row r="12825" spans="1:7" ht="24" customHeight="1" x14ac:dyDescent="0.2">
      <c r="A12825" s="224" t="str">
        <f t="shared" si="3841"/>
        <v/>
      </c>
      <c r="B12825" s="222" t="str">
        <f t="shared" si="3844"/>
        <v/>
      </c>
      <c r="C12825" s="223"/>
      <c r="D12825" s="224" t="str">
        <f t="shared" si="3842"/>
        <v/>
      </c>
      <c r="E12825" s="225"/>
      <c r="F12825" s="227">
        <f t="shared" si="3843"/>
        <v>0</v>
      </c>
      <c r="G12825" s="286">
        <f t="shared" si="3845"/>
        <v>0</v>
      </c>
    </row>
    <row r="12826" spans="1:7" ht="24" customHeight="1" x14ac:dyDescent="0.2">
      <c r="A12826" s="287"/>
      <c r="D12826" s="97"/>
      <c r="E12826" s="98"/>
      <c r="F12826" s="273" t="s">
        <v>31</v>
      </c>
      <c r="G12826" s="288">
        <f>SUBTOTAL(9,G12812:G12825)</f>
        <v>0</v>
      </c>
    </row>
    <row r="12827" spans="1:7" ht="24" customHeight="1" x14ac:dyDescent="0.2">
      <c r="A12827" s="287"/>
      <c r="C12827" s="107" t="s">
        <v>605</v>
      </c>
      <c r="D12827" s="97"/>
      <c r="E12827" s="98"/>
      <c r="G12827" s="289"/>
    </row>
    <row r="12828" spans="1:7" ht="24" customHeight="1" x14ac:dyDescent="0.2">
      <c r="A12828" s="224" t="str">
        <f t="shared" ref="A12828:A12835" si="3846">IFERROR(VLOOKUP(C12828,Tabla_Insumos,4,FALSE),"")</f>
        <v/>
      </c>
      <c r="B12828" s="222">
        <f t="shared" ref="B12828:B12835" si="3847">IFERROR(VLOOKUP(A12828,Tabla_Indices,5,FALSE),"")</f>
        <v>0</v>
      </c>
      <c r="C12828" s="223"/>
      <c r="D12828" s="224" t="str">
        <f t="shared" ref="D12828:D12835" si="3848">IFERROR(VLOOKUP(C12828,Tabla_Insumos,2,FALSE),"")</f>
        <v/>
      </c>
      <c r="E12828" s="225"/>
      <c r="F12828" s="228">
        <f t="shared" ref="F12828:F12835" si="3849">IFERROR(VLOOKUP(C12828,Tabla_Insumos,3,FALSE),0)</f>
        <v>0</v>
      </c>
      <c r="G12828" s="286">
        <f>ROUND(E12828*F12828,2)</f>
        <v>0</v>
      </c>
    </row>
    <row r="12829" spans="1:7" ht="24" customHeight="1" x14ac:dyDescent="0.2">
      <c r="A12829" s="224" t="str">
        <f t="shared" si="3846"/>
        <v/>
      </c>
      <c r="B12829" s="222">
        <f t="shared" si="3847"/>
        <v>0</v>
      </c>
      <c r="C12829" s="223"/>
      <c r="D12829" s="224" t="str">
        <f t="shared" si="3848"/>
        <v/>
      </c>
      <c r="E12829" s="225"/>
      <c r="F12829" s="228">
        <f t="shared" si="3849"/>
        <v>0</v>
      </c>
      <c r="G12829" s="286">
        <f>ROUND(E12829*F12829,2)</f>
        <v>0</v>
      </c>
    </row>
    <row r="12830" spans="1:7" ht="24" customHeight="1" x14ac:dyDescent="0.2">
      <c r="A12830" s="224" t="str">
        <f t="shared" si="3846"/>
        <v/>
      </c>
      <c r="B12830" s="222">
        <f t="shared" si="3847"/>
        <v>0</v>
      </c>
      <c r="C12830" s="223"/>
      <c r="D12830" s="224" t="str">
        <f t="shared" si="3848"/>
        <v/>
      </c>
      <c r="E12830" s="225"/>
      <c r="F12830" s="228">
        <f t="shared" si="3849"/>
        <v>0</v>
      </c>
      <c r="G12830" s="286">
        <f t="shared" ref="G12830:G12835" si="3850">ROUND(E12830*F12830,2)</f>
        <v>0</v>
      </c>
    </row>
    <row r="12831" spans="1:7" ht="24" customHeight="1" x14ac:dyDescent="0.2">
      <c r="A12831" s="224" t="str">
        <f t="shared" si="3846"/>
        <v/>
      </c>
      <c r="B12831" s="222">
        <f t="shared" si="3847"/>
        <v>0</v>
      </c>
      <c r="C12831" s="223"/>
      <c r="D12831" s="224" t="str">
        <f t="shared" si="3848"/>
        <v/>
      </c>
      <c r="E12831" s="225"/>
      <c r="F12831" s="228">
        <f t="shared" si="3849"/>
        <v>0</v>
      </c>
      <c r="G12831" s="286">
        <f t="shared" si="3850"/>
        <v>0</v>
      </c>
    </row>
    <row r="12832" spans="1:7" ht="24" customHeight="1" x14ac:dyDescent="0.2">
      <c r="A12832" s="224" t="str">
        <f t="shared" si="3846"/>
        <v/>
      </c>
      <c r="B12832" s="222">
        <f t="shared" si="3847"/>
        <v>0</v>
      </c>
      <c r="C12832" s="223"/>
      <c r="D12832" s="224" t="str">
        <f t="shared" si="3848"/>
        <v/>
      </c>
      <c r="E12832" s="225"/>
      <c r="F12832" s="226">
        <f t="shared" si="3849"/>
        <v>0</v>
      </c>
      <c r="G12832" s="286">
        <f t="shared" si="3850"/>
        <v>0</v>
      </c>
    </row>
    <row r="12833" spans="1:7" ht="24" customHeight="1" x14ac:dyDescent="0.2">
      <c r="A12833" s="224" t="str">
        <f t="shared" si="3846"/>
        <v/>
      </c>
      <c r="B12833" s="222">
        <f t="shared" si="3847"/>
        <v>0</v>
      </c>
      <c r="C12833" s="223"/>
      <c r="D12833" s="224" t="str">
        <f t="shared" si="3848"/>
        <v/>
      </c>
      <c r="E12833" s="225"/>
      <c r="F12833" s="226">
        <f t="shared" si="3849"/>
        <v>0</v>
      </c>
      <c r="G12833" s="286">
        <f t="shared" si="3850"/>
        <v>0</v>
      </c>
    </row>
    <row r="12834" spans="1:7" ht="24" customHeight="1" x14ac:dyDescent="0.2">
      <c r="A12834" s="224" t="str">
        <f t="shared" si="3846"/>
        <v/>
      </c>
      <c r="B12834" s="222">
        <f t="shared" si="3847"/>
        <v>0</v>
      </c>
      <c r="C12834" s="223"/>
      <c r="D12834" s="224" t="str">
        <f t="shared" si="3848"/>
        <v/>
      </c>
      <c r="E12834" s="225"/>
      <c r="F12834" s="226">
        <f t="shared" si="3849"/>
        <v>0</v>
      </c>
      <c r="G12834" s="286">
        <f t="shared" si="3850"/>
        <v>0</v>
      </c>
    </row>
    <row r="12835" spans="1:7" ht="24" customHeight="1" x14ac:dyDescent="0.2">
      <c r="A12835" s="224" t="str">
        <f t="shared" si="3846"/>
        <v/>
      </c>
      <c r="B12835" s="222">
        <f t="shared" si="3847"/>
        <v>0</v>
      </c>
      <c r="C12835" s="223"/>
      <c r="D12835" s="224" t="str">
        <f t="shared" si="3848"/>
        <v/>
      </c>
      <c r="E12835" s="225"/>
      <c r="F12835" s="226">
        <f t="shared" si="3849"/>
        <v>0</v>
      </c>
      <c r="G12835" s="286">
        <f t="shared" si="3850"/>
        <v>0</v>
      </c>
    </row>
    <row r="12836" spans="1:7" ht="24" customHeight="1" x14ac:dyDescent="0.2">
      <c r="A12836" s="287"/>
      <c r="D12836" s="97"/>
      <c r="E12836" s="98"/>
      <c r="F12836" s="273" t="s">
        <v>32</v>
      </c>
      <c r="G12836" s="288">
        <f>SUBTOTAL(9,G12828:G12835)</f>
        <v>0</v>
      </c>
    </row>
    <row r="12837" spans="1:7" ht="24" customHeight="1" x14ac:dyDescent="0.2">
      <c r="A12837" s="287"/>
      <c r="C12837" s="107" t="s">
        <v>606</v>
      </c>
      <c r="D12837" s="97"/>
      <c r="E12837" s="98"/>
      <c r="G12837" s="289"/>
    </row>
    <row r="12838" spans="1:7" ht="24" customHeight="1" x14ac:dyDescent="0.2">
      <c r="A12838" s="224" t="str">
        <f t="shared" ref="A12838:A12846" si="3851">IFERROR(VLOOKUP(C12838,Tabla_Insumos,4,FALSE),"")</f>
        <v/>
      </c>
      <c r="B12838" s="222" t="str">
        <f t="shared" ref="B12838:B12846" si="3852">IFERROR(VLOOKUP(C12838,Tabla_Insumos,5,FALSE),"")</f>
        <v/>
      </c>
      <c r="C12838" s="223"/>
      <c r="D12838" s="224" t="str">
        <f t="shared" ref="D12838:D12846" si="3853">IFERROR(VLOOKUP(C12838,Tabla_Insumos,2,FALSE),"")</f>
        <v/>
      </c>
      <c r="E12838" s="225"/>
      <c r="F12838" s="226">
        <f t="shared" ref="F12838:F12846" si="3854">IFERROR(VLOOKUP(C12838,Tabla_Insumos,3,FALSE),0)</f>
        <v>0</v>
      </c>
      <c r="G12838" s="286">
        <f t="shared" ref="G12838:G12846" si="3855">ROUND(E12838*F12838,2)</f>
        <v>0</v>
      </c>
    </row>
    <row r="12839" spans="1:7" ht="24" customHeight="1" x14ac:dyDescent="0.2">
      <c r="A12839" s="224" t="str">
        <f t="shared" si="3851"/>
        <v/>
      </c>
      <c r="B12839" s="222" t="str">
        <f t="shared" si="3852"/>
        <v/>
      </c>
      <c r="C12839" s="223"/>
      <c r="D12839" s="224" t="str">
        <f t="shared" si="3853"/>
        <v/>
      </c>
      <c r="E12839" s="225"/>
      <c r="F12839" s="226">
        <f t="shared" si="3854"/>
        <v>0</v>
      </c>
      <c r="G12839" s="286">
        <f t="shared" si="3855"/>
        <v>0</v>
      </c>
    </row>
    <row r="12840" spans="1:7" ht="24" customHeight="1" x14ac:dyDescent="0.2">
      <c r="A12840" s="224" t="str">
        <f t="shared" si="3851"/>
        <v/>
      </c>
      <c r="B12840" s="222" t="str">
        <f t="shared" si="3852"/>
        <v/>
      </c>
      <c r="C12840" s="223"/>
      <c r="D12840" s="224" t="str">
        <f t="shared" si="3853"/>
        <v/>
      </c>
      <c r="E12840" s="225"/>
      <c r="F12840" s="226">
        <f t="shared" si="3854"/>
        <v>0</v>
      </c>
      <c r="G12840" s="286">
        <f t="shared" si="3855"/>
        <v>0</v>
      </c>
    </row>
    <row r="12841" spans="1:7" ht="24" customHeight="1" x14ac:dyDescent="0.2">
      <c r="A12841" s="224" t="str">
        <f t="shared" si="3851"/>
        <v/>
      </c>
      <c r="B12841" s="222" t="str">
        <f t="shared" si="3852"/>
        <v/>
      </c>
      <c r="C12841" s="223"/>
      <c r="D12841" s="224" t="str">
        <f t="shared" si="3853"/>
        <v/>
      </c>
      <c r="E12841" s="225"/>
      <c r="F12841" s="226">
        <f t="shared" si="3854"/>
        <v>0</v>
      </c>
      <c r="G12841" s="286">
        <f t="shared" si="3855"/>
        <v>0</v>
      </c>
    </row>
    <row r="12842" spans="1:7" ht="24" customHeight="1" x14ac:dyDescent="0.2">
      <c r="A12842" s="224" t="str">
        <f t="shared" si="3851"/>
        <v/>
      </c>
      <c r="B12842" s="222" t="str">
        <f t="shared" si="3852"/>
        <v/>
      </c>
      <c r="C12842" s="223"/>
      <c r="D12842" s="224" t="str">
        <f t="shared" si="3853"/>
        <v/>
      </c>
      <c r="E12842" s="225"/>
      <c r="F12842" s="226">
        <f t="shared" si="3854"/>
        <v>0</v>
      </c>
      <c r="G12842" s="286">
        <f t="shared" si="3855"/>
        <v>0</v>
      </c>
    </row>
    <row r="12843" spans="1:7" ht="24" customHeight="1" x14ac:dyDescent="0.2">
      <c r="A12843" s="224" t="str">
        <f t="shared" si="3851"/>
        <v/>
      </c>
      <c r="B12843" s="222" t="str">
        <f t="shared" si="3852"/>
        <v/>
      </c>
      <c r="C12843" s="223"/>
      <c r="D12843" s="224" t="str">
        <f t="shared" si="3853"/>
        <v/>
      </c>
      <c r="E12843" s="225"/>
      <c r="F12843" s="226">
        <f t="shared" si="3854"/>
        <v>0</v>
      </c>
      <c r="G12843" s="286">
        <f t="shared" si="3855"/>
        <v>0</v>
      </c>
    </row>
    <row r="12844" spans="1:7" ht="24" customHeight="1" x14ac:dyDescent="0.2">
      <c r="A12844" s="224" t="str">
        <f t="shared" si="3851"/>
        <v/>
      </c>
      <c r="B12844" s="222" t="str">
        <f t="shared" si="3852"/>
        <v/>
      </c>
      <c r="C12844" s="223"/>
      <c r="D12844" s="224" t="str">
        <f t="shared" si="3853"/>
        <v/>
      </c>
      <c r="E12844" s="225"/>
      <c r="F12844" s="226">
        <f t="shared" si="3854"/>
        <v>0</v>
      </c>
      <c r="G12844" s="286">
        <f t="shared" si="3855"/>
        <v>0</v>
      </c>
    </row>
    <row r="12845" spans="1:7" ht="24" customHeight="1" x14ac:dyDescent="0.2">
      <c r="A12845" s="224" t="str">
        <f t="shared" si="3851"/>
        <v/>
      </c>
      <c r="B12845" s="222" t="str">
        <f t="shared" si="3852"/>
        <v/>
      </c>
      <c r="C12845" s="223"/>
      <c r="D12845" s="224" t="str">
        <f t="shared" si="3853"/>
        <v/>
      </c>
      <c r="E12845" s="225"/>
      <c r="F12845" s="226">
        <f t="shared" si="3854"/>
        <v>0</v>
      </c>
      <c r="G12845" s="286">
        <f t="shared" si="3855"/>
        <v>0</v>
      </c>
    </row>
    <row r="12846" spans="1:7" ht="24" customHeight="1" x14ac:dyDescent="0.2">
      <c r="A12846" s="224" t="str">
        <f t="shared" si="3851"/>
        <v/>
      </c>
      <c r="B12846" s="222" t="str">
        <f t="shared" si="3852"/>
        <v/>
      </c>
      <c r="C12846" s="223"/>
      <c r="D12846" s="224" t="str">
        <f t="shared" si="3853"/>
        <v/>
      </c>
      <c r="E12846" s="225"/>
      <c r="F12846" s="226">
        <f t="shared" si="3854"/>
        <v>0</v>
      </c>
      <c r="G12846" s="286">
        <f t="shared" si="3855"/>
        <v>0</v>
      </c>
    </row>
    <row r="12847" spans="1:7" ht="24" customHeight="1" x14ac:dyDescent="0.2">
      <c r="A12847" s="290"/>
      <c r="B12847" s="97"/>
      <c r="D12847" s="97"/>
      <c r="E12847" s="98"/>
      <c r="F12847" s="273" t="s">
        <v>33</v>
      </c>
      <c r="G12847" s="288">
        <f>SUBTOTAL(9,G12838:G12846)</f>
        <v>0</v>
      </c>
    </row>
    <row r="12848" spans="1:7" ht="24" customHeight="1" x14ac:dyDescent="0.2">
      <c r="A12848" s="291"/>
      <c r="B12848" s="97"/>
      <c r="D12848" s="97"/>
      <c r="E12848" s="98"/>
      <c r="G12848" s="289"/>
    </row>
    <row r="12849" spans="1:7" ht="24" customHeight="1" x14ac:dyDescent="0.2">
      <c r="A12849" s="292" t="str">
        <f>B12807</f>
        <v/>
      </c>
      <c r="B12849" s="293" t="str">
        <f>C12807</f>
        <v/>
      </c>
      <c r="C12849" s="104"/>
      <c r="D12849" s="104" t="s">
        <v>34</v>
      </c>
      <c r="E12849" s="105"/>
      <c r="F12849" s="295" t="s">
        <v>35</v>
      </c>
      <c r="G12849" s="294">
        <f>SUBTOTAL(9,G12812:G12848)</f>
        <v>0</v>
      </c>
    </row>
    <row r="12851" spans="1:7" ht="24" customHeight="1" x14ac:dyDescent="0.2">
      <c r="A12851" s="274" t="s">
        <v>37</v>
      </c>
      <c r="B12851" s="275"/>
      <c r="C12851" s="275"/>
      <c r="D12851" s="275"/>
      <c r="E12851" s="275"/>
      <c r="F12851" s="275"/>
      <c r="G12851" s="276"/>
    </row>
    <row r="12852" spans="1:7" ht="24" customHeight="1" x14ac:dyDescent="0.2">
      <c r="A12852" s="277" t="s">
        <v>602</v>
      </c>
      <c r="B12852" s="93" t="str">
        <f>Comitente</f>
        <v>DIRECCION PROVINCIAL DE ESPACIOS VERDES</v>
      </c>
      <c r="C12852" s="89"/>
      <c r="D12852" s="94"/>
      <c r="E12852" s="94"/>
      <c r="F12852" s="95"/>
      <c r="G12852" s="278"/>
    </row>
    <row r="12853" spans="1:7" ht="24" customHeight="1" x14ac:dyDescent="0.2">
      <c r="A12853" s="277" t="s">
        <v>603</v>
      </c>
      <c r="B12853" s="93">
        <f>Contratista</f>
        <v>0</v>
      </c>
      <c r="C12853" s="90"/>
      <c r="D12853" s="90"/>
      <c r="E12853" s="90"/>
      <c r="F12853" s="96"/>
      <c r="G12853" s="279"/>
    </row>
    <row r="12854" spans="1:7" ht="24" customHeight="1" x14ac:dyDescent="0.2">
      <c r="A12854" s="277" t="s">
        <v>24</v>
      </c>
      <c r="B12854" s="93" t="str">
        <f>Obra</f>
        <v>MANTENIMIENTO DEL ÁREA VERDE Y SISITEMA DE RIEGO DEL 
PARQUE BELGRANO E INFINITO POR DESCUBRIR - RENGLON 3</v>
      </c>
      <c r="C12854" s="90"/>
      <c r="D12854" s="90"/>
      <c r="E12854" s="90"/>
      <c r="F12854" s="96" t="s">
        <v>38</v>
      </c>
      <c r="G12854" s="280">
        <f>Fecha_Base</f>
        <v>44908</v>
      </c>
    </row>
    <row r="12855" spans="1:7" ht="24" customHeight="1" x14ac:dyDescent="0.2">
      <c r="A12855" s="281" t="s">
        <v>601</v>
      </c>
      <c r="B12855" s="91" t="str">
        <f>Ubicación</f>
        <v>CAPITAL</v>
      </c>
      <c r="C12855" s="91"/>
      <c r="D12855" s="97"/>
      <c r="E12855" s="98"/>
      <c r="G12855" s="282"/>
    </row>
    <row r="12856" spans="1:7" ht="24" customHeight="1" x14ac:dyDescent="0.2">
      <c r="A12856" s="281" t="s">
        <v>39</v>
      </c>
      <c r="B12856" s="100" t="str">
        <f>IFERROR(VALUE(LEFT(B12857,FIND(".",B12857)-1)),"")</f>
        <v/>
      </c>
      <c r="C12856" s="92" t="str">
        <f>IFERROR(VLOOKUP(B12856,Tabla_CyP,2,FALSE),"")</f>
        <v/>
      </c>
      <c r="E12856" s="98"/>
      <c r="G12856" s="282"/>
    </row>
    <row r="12857" spans="1:7" ht="24" customHeight="1" x14ac:dyDescent="0.2">
      <c r="A12857" s="281" t="s">
        <v>25</v>
      </c>
      <c r="B12857" s="101" t="str">
        <f>IFERROR(VLOOKUP(COUNTIF($A$1:A12857,"ANALISIS DE PRECIOS"),Tabla_NumeroItem,2,FALSE),"")</f>
        <v/>
      </c>
      <c r="C12857" s="92" t="str">
        <f>IFERROR(VLOOKUP(B12857,Tabla_CyP,2,FALSE),"")</f>
        <v/>
      </c>
      <c r="D12857" s="97"/>
      <c r="E12857" s="98"/>
      <c r="F12857" s="96" t="s">
        <v>26</v>
      </c>
      <c r="G12857" s="283" t="str">
        <f>IFERROR(VLOOKUP(B12857,Tabla_CyP,4,FALSE),"")</f>
        <v/>
      </c>
    </row>
    <row r="12858" spans="1:7" ht="24" customHeight="1" x14ac:dyDescent="0.2">
      <c r="A12858" s="281"/>
      <c r="B12858" s="91"/>
      <c r="D12858" s="97"/>
      <c r="E12858" s="98"/>
      <c r="G12858" s="282"/>
    </row>
    <row r="12859" spans="1:7" ht="24" customHeight="1" x14ac:dyDescent="0.2">
      <c r="A12859" s="331" t="s">
        <v>507</v>
      </c>
      <c r="B12859" s="332"/>
      <c r="C12859" s="333" t="s">
        <v>0</v>
      </c>
      <c r="D12859" s="333" t="s">
        <v>27</v>
      </c>
      <c r="E12859" s="335" t="s">
        <v>28</v>
      </c>
      <c r="F12859" s="337" t="s">
        <v>29</v>
      </c>
      <c r="G12859" s="337" t="s">
        <v>30</v>
      </c>
    </row>
    <row r="12860" spans="1:7" ht="24" customHeight="1" x14ac:dyDescent="0.2">
      <c r="A12860" s="102" t="s">
        <v>508</v>
      </c>
      <c r="B12860" s="102" t="s">
        <v>509</v>
      </c>
      <c r="C12860" s="334"/>
      <c r="D12860" s="334"/>
      <c r="E12860" s="336"/>
      <c r="F12860" s="338"/>
      <c r="G12860" s="338"/>
    </row>
    <row r="12861" spans="1:7" ht="24" customHeight="1" x14ac:dyDescent="0.2">
      <c r="A12861" s="284"/>
      <c r="B12861" s="103"/>
      <c r="C12861" s="143" t="s">
        <v>604</v>
      </c>
      <c r="D12861" s="104"/>
      <c r="E12861" s="105"/>
      <c r="F12861" s="106"/>
      <c r="G12861" s="285"/>
    </row>
    <row r="12862" spans="1:7" ht="24" customHeight="1" x14ac:dyDescent="0.2">
      <c r="A12862" s="224" t="str">
        <f t="shared" ref="A12862:A12875" si="3856">IFERROR(VLOOKUP(C12862,Tabla_Insumos,4,FALSE),"")</f>
        <v/>
      </c>
      <c r="B12862" s="222" t="str">
        <f>IFERROR(VLOOKUP(C12862,Tabla_Insumos,5,FALSE),"")</f>
        <v/>
      </c>
      <c r="C12862" s="223"/>
      <c r="D12862" s="224" t="str">
        <f t="shared" ref="D12862:D12875" si="3857">IFERROR(VLOOKUP(C12862,Tabla_Insumos,2,FALSE),"")</f>
        <v/>
      </c>
      <c r="E12862" s="225"/>
      <c r="F12862" s="226">
        <f t="shared" ref="F12862:F12875" si="3858">IFERROR(VLOOKUP(C12862,Tabla_Insumos,3,FALSE),0)</f>
        <v>0</v>
      </c>
      <c r="G12862" s="286">
        <f>ROUND(E12862*F12862,2)</f>
        <v>0</v>
      </c>
    </row>
    <row r="12863" spans="1:7" ht="24" customHeight="1" x14ac:dyDescent="0.2">
      <c r="A12863" s="224" t="str">
        <f t="shared" si="3856"/>
        <v/>
      </c>
      <c r="B12863" s="222" t="str">
        <f t="shared" ref="B12863:B12875" si="3859">IFERROR(VLOOKUP(C12863,Tabla_Insumos,5,FALSE),"")</f>
        <v/>
      </c>
      <c r="C12863" s="223"/>
      <c r="D12863" s="224" t="str">
        <f t="shared" si="3857"/>
        <v/>
      </c>
      <c r="E12863" s="225"/>
      <c r="F12863" s="226">
        <f t="shared" si="3858"/>
        <v>0</v>
      </c>
      <c r="G12863" s="286">
        <f t="shared" ref="G12863:G12875" si="3860">ROUND(E12863*F12863,2)</f>
        <v>0</v>
      </c>
    </row>
    <row r="12864" spans="1:7" ht="24" customHeight="1" x14ac:dyDescent="0.2">
      <c r="A12864" s="224" t="str">
        <f t="shared" si="3856"/>
        <v/>
      </c>
      <c r="B12864" s="222" t="str">
        <f t="shared" si="3859"/>
        <v/>
      </c>
      <c r="C12864" s="223"/>
      <c r="D12864" s="224" t="str">
        <f t="shared" si="3857"/>
        <v/>
      </c>
      <c r="E12864" s="225"/>
      <c r="F12864" s="226">
        <f t="shared" si="3858"/>
        <v>0</v>
      </c>
      <c r="G12864" s="286">
        <f t="shared" si="3860"/>
        <v>0</v>
      </c>
    </row>
    <row r="12865" spans="1:7" ht="24" customHeight="1" x14ac:dyDescent="0.2">
      <c r="A12865" s="224" t="str">
        <f t="shared" si="3856"/>
        <v/>
      </c>
      <c r="B12865" s="222" t="str">
        <f t="shared" si="3859"/>
        <v/>
      </c>
      <c r="C12865" s="223"/>
      <c r="D12865" s="224" t="str">
        <f t="shared" si="3857"/>
        <v/>
      </c>
      <c r="E12865" s="225"/>
      <c r="F12865" s="226">
        <f t="shared" si="3858"/>
        <v>0</v>
      </c>
      <c r="G12865" s="286">
        <f t="shared" si="3860"/>
        <v>0</v>
      </c>
    </row>
    <row r="12866" spans="1:7" ht="24" customHeight="1" x14ac:dyDescent="0.2">
      <c r="A12866" s="224" t="str">
        <f t="shared" si="3856"/>
        <v/>
      </c>
      <c r="B12866" s="222" t="str">
        <f t="shared" si="3859"/>
        <v/>
      </c>
      <c r="C12866" s="223"/>
      <c r="D12866" s="224" t="str">
        <f t="shared" si="3857"/>
        <v/>
      </c>
      <c r="E12866" s="225"/>
      <c r="F12866" s="226">
        <f t="shared" si="3858"/>
        <v>0</v>
      </c>
      <c r="G12866" s="286">
        <f t="shared" si="3860"/>
        <v>0</v>
      </c>
    </row>
    <row r="12867" spans="1:7" ht="24" customHeight="1" x14ac:dyDescent="0.2">
      <c r="A12867" s="224" t="str">
        <f t="shared" si="3856"/>
        <v/>
      </c>
      <c r="B12867" s="222" t="str">
        <f t="shared" si="3859"/>
        <v/>
      </c>
      <c r="C12867" s="223"/>
      <c r="D12867" s="224" t="str">
        <f t="shared" si="3857"/>
        <v/>
      </c>
      <c r="E12867" s="225"/>
      <c r="F12867" s="226">
        <f t="shared" si="3858"/>
        <v>0</v>
      </c>
      <c r="G12867" s="286">
        <f t="shared" si="3860"/>
        <v>0</v>
      </c>
    </row>
    <row r="12868" spans="1:7" ht="24" customHeight="1" x14ac:dyDescent="0.2">
      <c r="A12868" s="224" t="str">
        <f t="shared" si="3856"/>
        <v/>
      </c>
      <c r="B12868" s="222" t="str">
        <f t="shared" si="3859"/>
        <v/>
      </c>
      <c r="C12868" s="223"/>
      <c r="D12868" s="224" t="str">
        <f t="shared" si="3857"/>
        <v/>
      </c>
      <c r="E12868" s="225"/>
      <c r="F12868" s="226">
        <f t="shared" si="3858"/>
        <v>0</v>
      </c>
      <c r="G12868" s="286">
        <f t="shared" si="3860"/>
        <v>0</v>
      </c>
    </row>
    <row r="12869" spans="1:7" ht="24" customHeight="1" x14ac:dyDescent="0.2">
      <c r="A12869" s="224" t="str">
        <f t="shared" si="3856"/>
        <v/>
      </c>
      <c r="B12869" s="222" t="str">
        <f t="shared" si="3859"/>
        <v/>
      </c>
      <c r="C12869" s="223"/>
      <c r="D12869" s="224" t="str">
        <f t="shared" si="3857"/>
        <v/>
      </c>
      <c r="E12869" s="225"/>
      <c r="F12869" s="226">
        <f t="shared" si="3858"/>
        <v>0</v>
      </c>
      <c r="G12869" s="286">
        <f t="shared" si="3860"/>
        <v>0</v>
      </c>
    </row>
    <row r="12870" spans="1:7" ht="24" customHeight="1" x14ac:dyDescent="0.2">
      <c r="A12870" s="224" t="str">
        <f t="shared" si="3856"/>
        <v/>
      </c>
      <c r="B12870" s="222" t="str">
        <f t="shared" si="3859"/>
        <v/>
      </c>
      <c r="C12870" s="223"/>
      <c r="D12870" s="224" t="str">
        <f t="shared" si="3857"/>
        <v/>
      </c>
      <c r="E12870" s="225"/>
      <c r="F12870" s="226">
        <f t="shared" si="3858"/>
        <v>0</v>
      </c>
      <c r="G12870" s="286">
        <f t="shared" si="3860"/>
        <v>0</v>
      </c>
    </row>
    <row r="12871" spans="1:7" ht="24" customHeight="1" x14ac:dyDescent="0.2">
      <c r="A12871" s="224" t="str">
        <f t="shared" si="3856"/>
        <v/>
      </c>
      <c r="B12871" s="222" t="str">
        <f t="shared" si="3859"/>
        <v/>
      </c>
      <c r="C12871" s="223"/>
      <c r="D12871" s="224" t="str">
        <f t="shared" si="3857"/>
        <v/>
      </c>
      <c r="E12871" s="225"/>
      <c r="F12871" s="226">
        <f t="shared" si="3858"/>
        <v>0</v>
      </c>
      <c r="G12871" s="286">
        <f t="shared" si="3860"/>
        <v>0</v>
      </c>
    </row>
    <row r="12872" spans="1:7" ht="24" customHeight="1" x14ac:dyDescent="0.2">
      <c r="A12872" s="224" t="str">
        <f t="shared" si="3856"/>
        <v/>
      </c>
      <c r="B12872" s="222" t="str">
        <f t="shared" si="3859"/>
        <v/>
      </c>
      <c r="C12872" s="223"/>
      <c r="D12872" s="224" t="str">
        <f t="shared" si="3857"/>
        <v/>
      </c>
      <c r="E12872" s="225"/>
      <c r="F12872" s="226">
        <f t="shared" si="3858"/>
        <v>0</v>
      </c>
      <c r="G12872" s="286">
        <f t="shared" si="3860"/>
        <v>0</v>
      </c>
    </row>
    <row r="12873" spans="1:7" ht="24" customHeight="1" x14ac:dyDescent="0.2">
      <c r="A12873" s="224" t="str">
        <f t="shared" si="3856"/>
        <v/>
      </c>
      <c r="B12873" s="222" t="str">
        <f t="shared" si="3859"/>
        <v/>
      </c>
      <c r="C12873" s="223"/>
      <c r="D12873" s="224" t="str">
        <f t="shared" si="3857"/>
        <v/>
      </c>
      <c r="E12873" s="225"/>
      <c r="F12873" s="226">
        <f t="shared" si="3858"/>
        <v>0</v>
      </c>
      <c r="G12873" s="286">
        <f t="shared" si="3860"/>
        <v>0</v>
      </c>
    </row>
    <row r="12874" spans="1:7" ht="24" customHeight="1" x14ac:dyDescent="0.2">
      <c r="A12874" s="224" t="str">
        <f t="shared" si="3856"/>
        <v/>
      </c>
      <c r="B12874" s="222" t="str">
        <f t="shared" si="3859"/>
        <v/>
      </c>
      <c r="C12874" s="223"/>
      <c r="D12874" s="224" t="str">
        <f t="shared" si="3857"/>
        <v/>
      </c>
      <c r="E12874" s="225"/>
      <c r="F12874" s="226">
        <f t="shared" si="3858"/>
        <v>0</v>
      </c>
      <c r="G12874" s="286">
        <f t="shared" si="3860"/>
        <v>0</v>
      </c>
    </row>
    <row r="12875" spans="1:7" ht="24" customHeight="1" x14ac:dyDescent="0.2">
      <c r="A12875" s="224" t="str">
        <f t="shared" si="3856"/>
        <v/>
      </c>
      <c r="B12875" s="222" t="str">
        <f t="shared" si="3859"/>
        <v/>
      </c>
      <c r="C12875" s="223"/>
      <c r="D12875" s="224" t="str">
        <f t="shared" si="3857"/>
        <v/>
      </c>
      <c r="E12875" s="225"/>
      <c r="F12875" s="227">
        <f t="shared" si="3858"/>
        <v>0</v>
      </c>
      <c r="G12875" s="286">
        <f t="shared" si="3860"/>
        <v>0</v>
      </c>
    </row>
    <row r="12876" spans="1:7" ht="24" customHeight="1" x14ac:dyDescent="0.2">
      <c r="A12876" s="287"/>
      <c r="D12876" s="97"/>
      <c r="E12876" s="98"/>
      <c r="F12876" s="273" t="s">
        <v>31</v>
      </c>
      <c r="G12876" s="288">
        <f>SUBTOTAL(9,G12862:G12875)</f>
        <v>0</v>
      </c>
    </row>
    <row r="12877" spans="1:7" ht="24" customHeight="1" x14ac:dyDescent="0.2">
      <c r="A12877" s="287"/>
      <c r="C12877" s="107" t="s">
        <v>605</v>
      </c>
      <c r="D12877" s="97"/>
      <c r="E12877" s="98"/>
      <c r="G12877" s="289"/>
    </row>
    <row r="12878" spans="1:7" ht="24" customHeight="1" x14ac:dyDescent="0.2">
      <c r="A12878" s="224" t="str">
        <f t="shared" ref="A12878:A12885" si="3861">IFERROR(VLOOKUP(C12878,Tabla_Insumos,4,FALSE),"")</f>
        <v/>
      </c>
      <c r="B12878" s="222">
        <f t="shared" ref="B12878:B12885" si="3862">IFERROR(VLOOKUP(A12878,Tabla_Indices,5,FALSE),"")</f>
        <v>0</v>
      </c>
      <c r="C12878" s="223"/>
      <c r="D12878" s="224" t="str">
        <f t="shared" ref="D12878:D12885" si="3863">IFERROR(VLOOKUP(C12878,Tabla_Insumos,2,FALSE),"")</f>
        <v/>
      </c>
      <c r="E12878" s="225"/>
      <c r="F12878" s="228">
        <f t="shared" ref="F12878:F12885" si="3864">IFERROR(VLOOKUP(C12878,Tabla_Insumos,3,FALSE),0)</f>
        <v>0</v>
      </c>
      <c r="G12878" s="286">
        <f>ROUND(E12878*F12878,2)</f>
        <v>0</v>
      </c>
    </row>
    <row r="12879" spans="1:7" ht="24" customHeight="1" x14ac:dyDescent="0.2">
      <c r="A12879" s="224" t="str">
        <f t="shared" si="3861"/>
        <v/>
      </c>
      <c r="B12879" s="222">
        <f t="shared" si="3862"/>
        <v>0</v>
      </c>
      <c r="C12879" s="223"/>
      <c r="D12879" s="224" t="str">
        <f t="shared" si="3863"/>
        <v/>
      </c>
      <c r="E12879" s="225"/>
      <c r="F12879" s="228">
        <f t="shared" si="3864"/>
        <v>0</v>
      </c>
      <c r="G12879" s="286">
        <f>ROUND(E12879*F12879,2)</f>
        <v>0</v>
      </c>
    </row>
    <row r="12880" spans="1:7" ht="24" customHeight="1" x14ac:dyDescent="0.2">
      <c r="A12880" s="224" t="str">
        <f t="shared" si="3861"/>
        <v/>
      </c>
      <c r="B12880" s="222">
        <f t="shared" si="3862"/>
        <v>0</v>
      </c>
      <c r="C12880" s="223"/>
      <c r="D12880" s="224" t="str">
        <f t="shared" si="3863"/>
        <v/>
      </c>
      <c r="E12880" s="225"/>
      <c r="F12880" s="228">
        <f t="shared" si="3864"/>
        <v>0</v>
      </c>
      <c r="G12880" s="286">
        <f t="shared" ref="G12880:G12885" si="3865">ROUND(E12880*F12880,2)</f>
        <v>0</v>
      </c>
    </row>
    <row r="12881" spans="1:7" ht="24" customHeight="1" x14ac:dyDescent="0.2">
      <c r="A12881" s="224" t="str">
        <f t="shared" si="3861"/>
        <v/>
      </c>
      <c r="B12881" s="222">
        <f t="shared" si="3862"/>
        <v>0</v>
      </c>
      <c r="C12881" s="223"/>
      <c r="D12881" s="224" t="str">
        <f t="shared" si="3863"/>
        <v/>
      </c>
      <c r="E12881" s="225"/>
      <c r="F12881" s="228">
        <f t="shared" si="3864"/>
        <v>0</v>
      </c>
      <c r="G12881" s="286">
        <f t="shared" si="3865"/>
        <v>0</v>
      </c>
    </row>
    <row r="12882" spans="1:7" ht="24" customHeight="1" x14ac:dyDescent="0.2">
      <c r="A12882" s="224" t="str">
        <f t="shared" si="3861"/>
        <v/>
      </c>
      <c r="B12882" s="222">
        <f t="shared" si="3862"/>
        <v>0</v>
      </c>
      <c r="C12882" s="223"/>
      <c r="D12882" s="224" t="str">
        <f t="shared" si="3863"/>
        <v/>
      </c>
      <c r="E12882" s="225"/>
      <c r="F12882" s="226">
        <f t="shared" si="3864"/>
        <v>0</v>
      </c>
      <c r="G12882" s="286">
        <f t="shared" si="3865"/>
        <v>0</v>
      </c>
    </row>
    <row r="12883" spans="1:7" ht="24" customHeight="1" x14ac:dyDescent="0.2">
      <c r="A12883" s="224" t="str">
        <f t="shared" si="3861"/>
        <v/>
      </c>
      <c r="B12883" s="222">
        <f t="shared" si="3862"/>
        <v>0</v>
      </c>
      <c r="C12883" s="223"/>
      <c r="D12883" s="224" t="str">
        <f t="shared" si="3863"/>
        <v/>
      </c>
      <c r="E12883" s="225"/>
      <c r="F12883" s="226">
        <f t="shared" si="3864"/>
        <v>0</v>
      </c>
      <c r="G12883" s="286">
        <f t="shared" si="3865"/>
        <v>0</v>
      </c>
    </row>
    <row r="12884" spans="1:7" ht="24" customHeight="1" x14ac:dyDescent="0.2">
      <c r="A12884" s="224" t="str">
        <f t="shared" si="3861"/>
        <v/>
      </c>
      <c r="B12884" s="222">
        <f t="shared" si="3862"/>
        <v>0</v>
      </c>
      <c r="C12884" s="223"/>
      <c r="D12884" s="224" t="str">
        <f t="shared" si="3863"/>
        <v/>
      </c>
      <c r="E12884" s="225"/>
      <c r="F12884" s="226">
        <f t="shared" si="3864"/>
        <v>0</v>
      </c>
      <c r="G12884" s="286">
        <f t="shared" si="3865"/>
        <v>0</v>
      </c>
    </row>
    <row r="12885" spans="1:7" ht="24" customHeight="1" x14ac:dyDescent="0.2">
      <c r="A12885" s="224" t="str">
        <f t="shared" si="3861"/>
        <v/>
      </c>
      <c r="B12885" s="222">
        <f t="shared" si="3862"/>
        <v>0</v>
      </c>
      <c r="C12885" s="223"/>
      <c r="D12885" s="224" t="str">
        <f t="shared" si="3863"/>
        <v/>
      </c>
      <c r="E12885" s="225"/>
      <c r="F12885" s="226">
        <f t="shared" si="3864"/>
        <v>0</v>
      </c>
      <c r="G12885" s="286">
        <f t="shared" si="3865"/>
        <v>0</v>
      </c>
    </row>
    <row r="12886" spans="1:7" ht="24" customHeight="1" x14ac:dyDescent="0.2">
      <c r="A12886" s="287"/>
      <c r="D12886" s="97"/>
      <c r="E12886" s="98"/>
      <c r="F12886" s="273" t="s">
        <v>32</v>
      </c>
      <c r="G12886" s="288">
        <f>SUBTOTAL(9,G12878:G12885)</f>
        <v>0</v>
      </c>
    </row>
    <row r="12887" spans="1:7" ht="24" customHeight="1" x14ac:dyDescent="0.2">
      <c r="A12887" s="287"/>
      <c r="C12887" s="107" t="s">
        <v>606</v>
      </c>
      <c r="D12887" s="97"/>
      <c r="E12887" s="98"/>
      <c r="G12887" s="289"/>
    </row>
    <row r="12888" spans="1:7" ht="24" customHeight="1" x14ac:dyDescent="0.2">
      <c r="A12888" s="224" t="str">
        <f t="shared" ref="A12888:A12896" si="3866">IFERROR(VLOOKUP(C12888,Tabla_Insumos,4,FALSE),"")</f>
        <v/>
      </c>
      <c r="B12888" s="222" t="str">
        <f t="shared" ref="B12888:B12896" si="3867">IFERROR(VLOOKUP(C12888,Tabla_Insumos,5,FALSE),"")</f>
        <v/>
      </c>
      <c r="C12888" s="223"/>
      <c r="D12888" s="224" t="str">
        <f t="shared" ref="D12888:D12896" si="3868">IFERROR(VLOOKUP(C12888,Tabla_Insumos,2,FALSE),"")</f>
        <v/>
      </c>
      <c r="E12888" s="225"/>
      <c r="F12888" s="226">
        <f t="shared" ref="F12888:F12896" si="3869">IFERROR(VLOOKUP(C12888,Tabla_Insumos,3,FALSE),0)</f>
        <v>0</v>
      </c>
      <c r="G12888" s="286">
        <f t="shared" ref="G12888:G12896" si="3870">ROUND(E12888*F12888,2)</f>
        <v>0</v>
      </c>
    </row>
    <row r="12889" spans="1:7" ht="24" customHeight="1" x14ac:dyDescent="0.2">
      <c r="A12889" s="224" t="str">
        <f t="shared" si="3866"/>
        <v/>
      </c>
      <c r="B12889" s="222" t="str">
        <f t="shared" si="3867"/>
        <v/>
      </c>
      <c r="C12889" s="223"/>
      <c r="D12889" s="224" t="str">
        <f t="shared" si="3868"/>
        <v/>
      </c>
      <c r="E12889" s="225"/>
      <c r="F12889" s="226">
        <f t="shared" si="3869"/>
        <v>0</v>
      </c>
      <c r="G12889" s="286">
        <f t="shared" si="3870"/>
        <v>0</v>
      </c>
    </row>
    <row r="12890" spans="1:7" ht="24" customHeight="1" x14ac:dyDescent="0.2">
      <c r="A12890" s="224" t="str">
        <f t="shared" si="3866"/>
        <v/>
      </c>
      <c r="B12890" s="222" t="str">
        <f t="shared" si="3867"/>
        <v/>
      </c>
      <c r="C12890" s="223"/>
      <c r="D12890" s="224" t="str">
        <f t="shared" si="3868"/>
        <v/>
      </c>
      <c r="E12890" s="225"/>
      <c r="F12890" s="226">
        <f t="shared" si="3869"/>
        <v>0</v>
      </c>
      <c r="G12890" s="286">
        <f t="shared" si="3870"/>
        <v>0</v>
      </c>
    </row>
    <row r="12891" spans="1:7" ht="24" customHeight="1" x14ac:dyDescent="0.2">
      <c r="A12891" s="224" t="str">
        <f t="shared" si="3866"/>
        <v/>
      </c>
      <c r="B12891" s="222" t="str">
        <f t="shared" si="3867"/>
        <v/>
      </c>
      <c r="C12891" s="223"/>
      <c r="D12891" s="224" t="str">
        <f t="shared" si="3868"/>
        <v/>
      </c>
      <c r="E12891" s="225"/>
      <c r="F12891" s="226">
        <f t="shared" si="3869"/>
        <v>0</v>
      </c>
      <c r="G12891" s="286">
        <f t="shared" si="3870"/>
        <v>0</v>
      </c>
    </row>
    <row r="12892" spans="1:7" ht="24" customHeight="1" x14ac:dyDescent="0.2">
      <c r="A12892" s="224" t="str">
        <f t="shared" si="3866"/>
        <v/>
      </c>
      <c r="B12892" s="222" t="str">
        <f t="shared" si="3867"/>
        <v/>
      </c>
      <c r="C12892" s="223"/>
      <c r="D12892" s="224" t="str">
        <f t="shared" si="3868"/>
        <v/>
      </c>
      <c r="E12892" s="225"/>
      <c r="F12892" s="226">
        <f t="shared" si="3869"/>
        <v>0</v>
      </c>
      <c r="G12892" s="286">
        <f t="shared" si="3870"/>
        <v>0</v>
      </c>
    </row>
    <row r="12893" spans="1:7" ht="24" customHeight="1" x14ac:dyDescent="0.2">
      <c r="A12893" s="224" t="str">
        <f t="shared" si="3866"/>
        <v/>
      </c>
      <c r="B12893" s="222" t="str">
        <f t="shared" si="3867"/>
        <v/>
      </c>
      <c r="C12893" s="223"/>
      <c r="D12893" s="224" t="str">
        <f t="shared" si="3868"/>
        <v/>
      </c>
      <c r="E12893" s="225"/>
      <c r="F12893" s="226">
        <f t="shared" si="3869"/>
        <v>0</v>
      </c>
      <c r="G12893" s="286">
        <f t="shared" si="3870"/>
        <v>0</v>
      </c>
    </row>
    <row r="12894" spans="1:7" ht="24" customHeight="1" x14ac:dyDescent="0.2">
      <c r="A12894" s="224" t="str">
        <f t="shared" si="3866"/>
        <v/>
      </c>
      <c r="B12894" s="222" t="str">
        <f t="shared" si="3867"/>
        <v/>
      </c>
      <c r="C12894" s="223"/>
      <c r="D12894" s="224" t="str">
        <f t="shared" si="3868"/>
        <v/>
      </c>
      <c r="E12894" s="225"/>
      <c r="F12894" s="226">
        <f t="shared" si="3869"/>
        <v>0</v>
      </c>
      <c r="G12894" s="286">
        <f t="shared" si="3870"/>
        <v>0</v>
      </c>
    </row>
    <row r="12895" spans="1:7" ht="24" customHeight="1" x14ac:dyDescent="0.2">
      <c r="A12895" s="224" t="str">
        <f t="shared" si="3866"/>
        <v/>
      </c>
      <c r="B12895" s="222" t="str">
        <f t="shared" si="3867"/>
        <v/>
      </c>
      <c r="C12895" s="223"/>
      <c r="D12895" s="224" t="str">
        <f t="shared" si="3868"/>
        <v/>
      </c>
      <c r="E12895" s="225"/>
      <c r="F12895" s="226">
        <f t="shared" si="3869"/>
        <v>0</v>
      </c>
      <c r="G12895" s="286">
        <f t="shared" si="3870"/>
        <v>0</v>
      </c>
    </row>
    <row r="12896" spans="1:7" ht="24" customHeight="1" x14ac:dyDescent="0.2">
      <c r="A12896" s="224" t="str">
        <f t="shared" si="3866"/>
        <v/>
      </c>
      <c r="B12896" s="222" t="str">
        <f t="shared" si="3867"/>
        <v/>
      </c>
      <c r="C12896" s="223"/>
      <c r="D12896" s="224" t="str">
        <f t="shared" si="3868"/>
        <v/>
      </c>
      <c r="E12896" s="225"/>
      <c r="F12896" s="226">
        <f t="shared" si="3869"/>
        <v>0</v>
      </c>
      <c r="G12896" s="286">
        <f t="shared" si="3870"/>
        <v>0</v>
      </c>
    </row>
    <row r="12897" spans="1:7" ht="24" customHeight="1" x14ac:dyDescent="0.2">
      <c r="A12897" s="290"/>
      <c r="B12897" s="97"/>
      <c r="D12897" s="97"/>
      <c r="E12897" s="98"/>
      <c r="F12897" s="273" t="s">
        <v>33</v>
      </c>
      <c r="G12897" s="288">
        <f>SUBTOTAL(9,G12888:G12896)</f>
        <v>0</v>
      </c>
    </row>
    <row r="12898" spans="1:7" ht="24" customHeight="1" x14ac:dyDescent="0.2">
      <c r="A12898" s="291"/>
      <c r="B12898" s="97"/>
      <c r="D12898" s="97"/>
      <c r="E12898" s="98"/>
      <c r="G12898" s="289"/>
    </row>
    <row r="12899" spans="1:7" ht="24" customHeight="1" x14ac:dyDescent="0.2">
      <c r="A12899" s="292" t="str">
        <f>B12857</f>
        <v/>
      </c>
      <c r="B12899" s="293" t="str">
        <f>C12857</f>
        <v/>
      </c>
      <c r="C12899" s="104"/>
      <c r="D12899" s="104" t="s">
        <v>34</v>
      </c>
      <c r="E12899" s="105"/>
      <c r="F12899" s="295" t="s">
        <v>35</v>
      </c>
      <c r="G12899" s="294">
        <f>SUBTOTAL(9,G12862:G12898)</f>
        <v>0</v>
      </c>
    </row>
    <row r="12901" spans="1:7" ht="24" customHeight="1" x14ac:dyDescent="0.2">
      <c r="A12901" s="274" t="s">
        <v>37</v>
      </c>
      <c r="B12901" s="275"/>
      <c r="C12901" s="275"/>
      <c r="D12901" s="275"/>
      <c r="E12901" s="275"/>
      <c r="F12901" s="275"/>
      <c r="G12901" s="276"/>
    </row>
    <row r="12902" spans="1:7" ht="24" customHeight="1" x14ac:dyDescent="0.2">
      <c r="A12902" s="277" t="s">
        <v>602</v>
      </c>
      <c r="B12902" s="93" t="str">
        <f>Comitente</f>
        <v>DIRECCION PROVINCIAL DE ESPACIOS VERDES</v>
      </c>
      <c r="C12902" s="89"/>
      <c r="D12902" s="94"/>
      <c r="E12902" s="94"/>
      <c r="F12902" s="95"/>
      <c r="G12902" s="278"/>
    </row>
    <row r="12903" spans="1:7" ht="24" customHeight="1" x14ac:dyDescent="0.2">
      <c r="A12903" s="277" t="s">
        <v>603</v>
      </c>
      <c r="B12903" s="93">
        <f>Contratista</f>
        <v>0</v>
      </c>
      <c r="C12903" s="90"/>
      <c r="D12903" s="90"/>
      <c r="E12903" s="90"/>
      <c r="F12903" s="96"/>
      <c r="G12903" s="279"/>
    </row>
    <row r="12904" spans="1:7" ht="24" customHeight="1" x14ac:dyDescent="0.2">
      <c r="A12904" s="277" t="s">
        <v>24</v>
      </c>
      <c r="B12904" s="93" t="str">
        <f>Obra</f>
        <v>MANTENIMIENTO DEL ÁREA VERDE Y SISITEMA DE RIEGO DEL 
PARQUE BELGRANO E INFINITO POR DESCUBRIR - RENGLON 3</v>
      </c>
      <c r="C12904" s="90"/>
      <c r="D12904" s="90"/>
      <c r="E12904" s="90"/>
      <c r="F12904" s="96" t="s">
        <v>38</v>
      </c>
      <c r="G12904" s="280">
        <f>Fecha_Base</f>
        <v>44908</v>
      </c>
    </row>
    <row r="12905" spans="1:7" ht="24" customHeight="1" x14ac:dyDescent="0.2">
      <c r="A12905" s="281" t="s">
        <v>601</v>
      </c>
      <c r="B12905" s="91" t="str">
        <f>Ubicación</f>
        <v>CAPITAL</v>
      </c>
      <c r="C12905" s="91"/>
      <c r="D12905" s="97"/>
      <c r="E12905" s="98"/>
      <c r="G12905" s="282"/>
    </row>
    <row r="12906" spans="1:7" ht="24" customHeight="1" x14ac:dyDescent="0.2">
      <c r="A12906" s="281" t="s">
        <v>39</v>
      </c>
      <c r="B12906" s="100" t="str">
        <f>IFERROR(VALUE(LEFT(B12907,FIND(".",B12907)-1)),"")</f>
        <v/>
      </c>
      <c r="C12906" s="92" t="str">
        <f>IFERROR(VLOOKUP(B12906,Tabla_CyP,2,FALSE),"")</f>
        <v/>
      </c>
      <c r="E12906" s="98"/>
      <c r="G12906" s="282"/>
    </row>
    <row r="12907" spans="1:7" ht="24" customHeight="1" x14ac:dyDescent="0.2">
      <c r="A12907" s="281" t="s">
        <v>25</v>
      </c>
      <c r="B12907" s="101" t="str">
        <f>IFERROR(VLOOKUP(COUNTIF($A$1:A12907,"ANALISIS DE PRECIOS"),Tabla_NumeroItem,2,FALSE),"")</f>
        <v/>
      </c>
      <c r="C12907" s="92" t="str">
        <f>IFERROR(VLOOKUP(B12907,Tabla_CyP,2,FALSE),"")</f>
        <v/>
      </c>
      <c r="D12907" s="97"/>
      <c r="E12907" s="98"/>
      <c r="F12907" s="96" t="s">
        <v>26</v>
      </c>
      <c r="G12907" s="283" t="str">
        <f>IFERROR(VLOOKUP(B12907,Tabla_CyP,4,FALSE),"")</f>
        <v/>
      </c>
    </row>
    <row r="12908" spans="1:7" ht="24" customHeight="1" x14ac:dyDescent="0.2">
      <c r="A12908" s="281"/>
      <c r="B12908" s="91"/>
      <c r="D12908" s="97"/>
      <c r="E12908" s="98"/>
      <c r="G12908" s="282"/>
    </row>
    <row r="12909" spans="1:7" ht="24" customHeight="1" x14ac:dyDescent="0.2">
      <c r="A12909" s="331" t="s">
        <v>507</v>
      </c>
      <c r="B12909" s="332"/>
      <c r="C12909" s="333" t="s">
        <v>0</v>
      </c>
      <c r="D12909" s="333" t="s">
        <v>27</v>
      </c>
      <c r="E12909" s="335" t="s">
        <v>28</v>
      </c>
      <c r="F12909" s="337" t="s">
        <v>29</v>
      </c>
      <c r="G12909" s="337" t="s">
        <v>30</v>
      </c>
    </row>
    <row r="12910" spans="1:7" ht="24" customHeight="1" x14ac:dyDescent="0.2">
      <c r="A12910" s="102" t="s">
        <v>508</v>
      </c>
      <c r="B12910" s="102" t="s">
        <v>509</v>
      </c>
      <c r="C12910" s="334"/>
      <c r="D12910" s="334"/>
      <c r="E12910" s="336"/>
      <c r="F12910" s="338"/>
      <c r="G12910" s="338"/>
    </row>
    <row r="12911" spans="1:7" ht="24" customHeight="1" x14ac:dyDescent="0.2">
      <c r="A12911" s="284"/>
      <c r="B12911" s="103"/>
      <c r="C12911" s="143" t="s">
        <v>604</v>
      </c>
      <c r="D12911" s="104"/>
      <c r="E12911" s="105"/>
      <c r="F12911" s="106"/>
      <c r="G12911" s="285"/>
    </row>
    <row r="12912" spans="1:7" ht="24" customHeight="1" x14ac:dyDescent="0.2">
      <c r="A12912" s="224" t="str">
        <f t="shared" ref="A12912:A12925" si="3871">IFERROR(VLOOKUP(C12912,Tabla_Insumos,4,FALSE),"")</f>
        <v/>
      </c>
      <c r="B12912" s="222" t="str">
        <f>IFERROR(VLOOKUP(C12912,Tabla_Insumos,5,FALSE),"")</f>
        <v/>
      </c>
      <c r="C12912" s="223"/>
      <c r="D12912" s="224" t="str">
        <f t="shared" ref="D12912:D12925" si="3872">IFERROR(VLOOKUP(C12912,Tabla_Insumos,2,FALSE),"")</f>
        <v/>
      </c>
      <c r="E12912" s="225"/>
      <c r="F12912" s="226">
        <f t="shared" ref="F12912:F12925" si="3873">IFERROR(VLOOKUP(C12912,Tabla_Insumos,3,FALSE),0)</f>
        <v>0</v>
      </c>
      <c r="G12912" s="286">
        <f>ROUND(E12912*F12912,2)</f>
        <v>0</v>
      </c>
    </row>
    <row r="12913" spans="1:7" ht="24" customHeight="1" x14ac:dyDescent="0.2">
      <c r="A12913" s="224" t="str">
        <f t="shared" si="3871"/>
        <v/>
      </c>
      <c r="B12913" s="222" t="str">
        <f t="shared" ref="B12913:B12925" si="3874">IFERROR(VLOOKUP(C12913,Tabla_Insumos,5,FALSE),"")</f>
        <v/>
      </c>
      <c r="C12913" s="223"/>
      <c r="D12913" s="224" t="str">
        <f t="shared" si="3872"/>
        <v/>
      </c>
      <c r="E12913" s="225"/>
      <c r="F12913" s="226">
        <f t="shared" si="3873"/>
        <v>0</v>
      </c>
      <c r="G12913" s="286">
        <f t="shared" ref="G12913:G12925" si="3875">ROUND(E12913*F12913,2)</f>
        <v>0</v>
      </c>
    </row>
    <row r="12914" spans="1:7" ht="24" customHeight="1" x14ac:dyDescent="0.2">
      <c r="A12914" s="224" t="str">
        <f t="shared" si="3871"/>
        <v/>
      </c>
      <c r="B12914" s="222" t="str">
        <f t="shared" si="3874"/>
        <v/>
      </c>
      <c r="C12914" s="223"/>
      <c r="D12914" s="224" t="str">
        <f t="shared" si="3872"/>
        <v/>
      </c>
      <c r="E12914" s="225"/>
      <c r="F12914" s="226">
        <f t="shared" si="3873"/>
        <v>0</v>
      </c>
      <c r="G12914" s="286">
        <f t="shared" si="3875"/>
        <v>0</v>
      </c>
    </row>
    <row r="12915" spans="1:7" ht="24" customHeight="1" x14ac:dyDescent="0.2">
      <c r="A12915" s="224" t="str">
        <f t="shared" si="3871"/>
        <v/>
      </c>
      <c r="B12915" s="222" t="str">
        <f t="shared" si="3874"/>
        <v/>
      </c>
      <c r="C12915" s="223"/>
      <c r="D12915" s="224" t="str">
        <f t="shared" si="3872"/>
        <v/>
      </c>
      <c r="E12915" s="225"/>
      <c r="F12915" s="226">
        <f t="shared" si="3873"/>
        <v>0</v>
      </c>
      <c r="G12915" s="286">
        <f t="shared" si="3875"/>
        <v>0</v>
      </c>
    </row>
    <row r="12916" spans="1:7" ht="24" customHeight="1" x14ac:dyDescent="0.2">
      <c r="A12916" s="224" t="str">
        <f t="shared" si="3871"/>
        <v/>
      </c>
      <c r="B12916" s="222" t="str">
        <f t="shared" si="3874"/>
        <v/>
      </c>
      <c r="C12916" s="223"/>
      <c r="D12916" s="224" t="str">
        <f t="shared" si="3872"/>
        <v/>
      </c>
      <c r="E12916" s="225"/>
      <c r="F12916" s="226">
        <f t="shared" si="3873"/>
        <v>0</v>
      </c>
      <c r="G12916" s="286">
        <f t="shared" si="3875"/>
        <v>0</v>
      </c>
    </row>
    <row r="12917" spans="1:7" ht="24" customHeight="1" x14ac:dyDescent="0.2">
      <c r="A12917" s="224" t="str">
        <f t="shared" si="3871"/>
        <v/>
      </c>
      <c r="B12917" s="222" t="str">
        <f t="shared" si="3874"/>
        <v/>
      </c>
      <c r="C12917" s="223"/>
      <c r="D12917" s="224" t="str">
        <f t="shared" si="3872"/>
        <v/>
      </c>
      <c r="E12917" s="225"/>
      <c r="F12917" s="226">
        <f t="shared" si="3873"/>
        <v>0</v>
      </c>
      <c r="G12917" s="286">
        <f t="shared" si="3875"/>
        <v>0</v>
      </c>
    </row>
    <row r="12918" spans="1:7" ht="24" customHeight="1" x14ac:dyDescent="0.2">
      <c r="A12918" s="224" t="str">
        <f t="shared" si="3871"/>
        <v/>
      </c>
      <c r="B12918" s="222" t="str">
        <f t="shared" si="3874"/>
        <v/>
      </c>
      <c r="C12918" s="223"/>
      <c r="D12918" s="224" t="str">
        <f t="shared" si="3872"/>
        <v/>
      </c>
      <c r="E12918" s="225"/>
      <c r="F12918" s="226">
        <f t="shared" si="3873"/>
        <v>0</v>
      </c>
      <c r="G12918" s="286">
        <f t="shared" si="3875"/>
        <v>0</v>
      </c>
    </row>
    <row r="12919" spans="1:7" ht="24" customHeight="1" x14ac:dyDescent="0.2">
      <c r="A12919" s="224" t="str">
        <f t="shared" si="3871"/>
        <v/>
      </c>
      <c r="B12919" s="222" t="str">
        <f t="shared" si="3874"/>
        <v/>
      </c>
      <c r="C12919" s="223"/>
      <c r="D12919" s="224" t="str">
        <f t="shared" si="3872"/>
        <v/>
      </c>
      <c r="E12919" s="225"/>
      <c r="F12919" s="226">
        <f t="shared" si="3873"/>
        <v>0</v>
      </c>
      <c r="G12919" s="286">
        <f t="shared" si="3875"/>
        <v>0</v>
      </c>
    </row>
    <row r="12920" spans="1:7" ht="24" customHeight="1" x14ac:dyDescent="0.2">
      <c r="A12920" s="224" t="str">
        <f t="shared" si="3871"/>
        <v/>
      </c>
      <c r="B12920" s="222" t="str">
        <f t="shared" si="3874"/>
        <v/>
      </c>
      <c r="C12920" s="223"/>
      <c r="D12920" s="224" t="str">
        <f t="shared" si="3872"/>
        <v/>
      </c>
      <c r="E12920" s="225"/>
      <c r="F12920" s="226">
        <f t="shared" si="3873"/>
        <v>0</v>
      </c>
      <c r="G12920" s="286">
        <f t="shared" si="3875"/>
        <v>0</v>
      </c>
    </row>
    <row r="12921" spans="1:7" ht="24" customHeight="1" x14ac:dyDescent="0.2">
      <c r="A12921" s="224" t="str">
        <f t="shared" si="3871"/>
        <v/>
      </c>
      <c r="B12921" s="222" t="str">
        <f t="shared" si="3874"/>
        <v/>
      </c>
      <c r="C12921" s="223"/>
      <c r="D12921" s="224" t="str">
        <f t="shared" si="3872"/>
        <v/>
      </c>
      <c r="E12921" s="225"/>
      <c r="F12921" s="226">
        <f t="shared" si="3873"/>
        <v>0</v>
      </c>
      <c r="G12921" s="286">
        <f t="shared" si="3875"/>
        <v>0</v>
      </c>
    </row>
    <row r="12922" spans="1:7" ht="24" customHeight="1" x14ac:dyDescent="0.2">
      <c r="A12922" s="224" t="str">
        <f t="shared" si="3871"/>
        <v/>
      </c>
      <c r="B12922" s="222" t="str">
        <f t="shared" si="3874"/>
        <v/>
      </c>
      <c r="C12922" s="223"/>
      <c r="D12922" s="224" t="str">
        <f t="shared" si="3872"/>
        <v/>
      </c>
      <c r="E12922" s="225"/>
      <c r="F12922" s="226">
        <f t="shared" si="3873"/>
        <v>0</v>
      </c>
      <c r="G12922" s="286">
        <f t="shared" si="3875"/>
        <v>0</v>
      </c>
    </row>
    <row r="12923" spans="1:7" ht="24" customHeight="1" x14ac:dyDescent="0.2">
      <c r="A12923" s="224" t="str">
        <f t="shared" si="3871"/>
        <v/>
      </c>
      <c r="B12923" s="222" t="str">
        <f t="shared" si="3874"/>
        <v/>
      </c>
      <c r="C12923" s="223"/>
      <c r="D12923" s="224" t="str">
        <f t="shared" si="3872"/>
        <v/>
      </c>
      <c r="E12923" s="225"/>
      <c r="F12923" s="226">
        <f t="shared" si="3873"/>
        <v>0</v>
      </c>
      <c r="G12923" s="286">
        <f t="shared" si="3875"/>
        <v>0</v>
      </c>
    </row>
    <row r="12924" spans="1:7" ht="24" customHeight="1" x14ac:dyDescent="0.2">
      <c r="A12924" s="224" t="str">
        <f t="shared" si="3871"/>
        <v/>
      </c>
      <c r="B12924" s="222" t="str">
        <f t="shared" si="3874"/>
        <v/>
      </c>
      <c r="C12924" s="223"/>
      <c r="D12924" s="224" t="str">
        <f t="shared" si="3872"/>
        <v/>
      </c>
      <c r="E12924" s="225"/>
      <c r="F12924" s="226">
        <f t="shared" si="3873"/>
        <v>0</v>
      </c>
      <c r="G12924" s="286">
        <f t="shared" si="3875"/>
        <v>0</v>
      </c>
    </row>
    <row r="12925" spans="1:7" ht="24" customHeight="1" x14ac:dyDescent="0.2">
      <c r="A12925" s="224" t="str">
        <f t="shared" si="3871"/>
        <v/>
      </c>
      <c r="B12925" s="222" t="str">
        <f t="shared" si="3874"/>
        <v/>
      </c>
      <c r="C12925" s="223"/>
      <c r="D12925" s="224" t="str">
        <f t="shared" si="3872"/>
        <v/>
      </c>
      <c r="E12925" s="225"/>
      <c r="F12925" s="227">
        <f t="shared" si="3873"/>
        <v>0</v>
      </c>
      <c r="G12925" s="286">
        <f t="shared" si="3875"/>
        <v>0</v>
      </c>
    </row>
    <row r="12926" spans="1:7" ht="24" customHeight="1" x14ac:dyDescent="0.2">
      <c r="A12926" s="287"/>
      <c r="D12926" s="97"/>
      <c r="E12926" s="98"/>
      <c r="F12926" s="273" t="s">
        <v>31</v>
      </c>
      <c r="G12926" s="288">
        <f>SUBTOTAL(9,G12912:G12925)</f>
        <v>0</v>
      </c>
    </row>
    <row r="12927" spans="1:7" ht="24" customHeight="1" x14ac:dyDescent="0.2">
      <c r="A12927" s="287"/>
      <c r="C12927" s="107" t="s">
        <v>605</v>
      </c>
      <c r="D12927" s="97"/>
      <c r="E12927" s="98"/>
      <c r="G12927" s="289"/>
    </row>
    <row r="12928" spans="1:7" ht="24" customHeight="1" x14ac:dyDescent="0.2">
      <c r="A12928" s="224" t="str">
        <f t="shared" ref="A12928:A12935" si="3876">IFERROR(VLOOKUP(C12928,Tabla_Insumos,4,FALSE),"")</f>
        <v/>
      </c>
      <c r="B12928" s="222">
        <f t="shared" ref="B12928:B12935" si="3877">IFERROR(VLOOKUP(A12928,Tabla_Indices,5,FALSE),"")</f>
        <v>0</v>
      </c>
      <c r="C12928" s="223"/>
      <c r="D12928" s="224" t="str">
        <f t="shared" ref="D12928:D12935" si="3878">IFERROR(VLOOKUP(C12928,Tabla_Insumos,2,FALSE),"")</f>
        <v/>
      </c>
      <c r="E12928" s="225"/>
      <c r="F12928" s="228">
        <f t="shared" ref="F12928:F12935" si="3879">IFERROR(VLOOKUP(C12928,Tabla_Insumos,3,FALSE),0)</f>
        <v>0</v>
      </c>
      <c r="G12928" s="286">
        <f>ROUND(E12928*F12928,2)</f>
        <v>0</v>
      </c>
    </row>
    <row r="12929" spans="1:7" ht="24" customHeight="1" x14ac:dyDescent="0.2">
      <c r="A12929" s="224" t="str">
        <f t="shared" si="3876"/>
        <v/>
      </c>
      <c r="B12929" s="222">
        <f t="shared" si="3877"/>
        <v>0</v>
      </c>
      <c r="C12929" s="223"/>
      <c r="D12929" s="224" t="str">
        <f t="shared" si="3878"/>
        <v/>
      </c>
      <c r="E12929" s="225"/>
      <c r="F12929" s="228">
        <f t="shared" si="3879"/>
        <v>0</v>
      </c>
      <c r="G12929" s="286">
        <f>ROUND(E12929*F12929,2)</f>
        <v>0</v>
      </c>
    </row>
    <row r="12930" spans="1:7" ht="24" customHeight="1" x14ac:dyDescent="0.2">
      <c r="A12930" s="224" t="str">
        <f t="shared" si="3876"/>
        <v/>
      </c>
      <c r="B12930" s="222">
        <f t="shared" si="3877"/>
        <v>0</v>
      </c>
      <c r="C12930" s="223"/>
      <c r="D12930" s="224" t="str">
        <f t="shared" si="3878"/>
        <v/>
      </c>
      <c r="E12930" s="225"/>
      <c r="F12930" s="228">
        <f t="shared" si="3879"/>
        <v>0</v>
      </c>
      <c r="G12930" s="286">
        <f t="shared" ref="G12930:G12935" si="3880">ROUND(E12930*F12930,2)</f>
        <v>0</v>
      </c>
    </row>
    <row r="12931" spans="1:7" ht="24" customHeight="1" x14ac:dyDescent="0.2">
      <c r="A12931" s="224" t="str">
        <f t="shared" si="3876"/>
        <v/>
      </c>
      <c r="B12931" s="222">
        <f t="shared" si="3877"/>
        <v>0</v>
      </c>
      <c r="C12931" s="223"/>
      <c r="D12931" s="224" t="str">
        <f t="shared" si="3878"/>
        <v/>
      </c>
      <c r="E12931" s="225"/>
      <c r="F12931" s="228">
        <f t="shared" si="3879"/>
        <v>0</v>
      </c>
      <c r="G12931" s="286">
        <f t="shared" si="3880"/>
        <v>0</v>
      </c>
    </row>
    <row r="12932" spans="1:7" ht="24" customHeight="1" x14ac:dyDescent="0.2">
      <c r="A12932" s="224" t="str">
        <f t="shared" si="3876"/>
        <v/>
      </c>
      <c r="B12932" s="222">
        <f t="shared" si="3877"/>
        <v>0</v>
      </c>
      <c r="C12932" s="223"/>
      <c r="D12932" s="224" t="str">
        <f t="shared" si="3878"/>
        <v/>
      </c>
      <c r="E12932" s="225"/>
      <c r="F12932" s="226">
        <f t="shared" si="3879"/>
        <v>0</v>
      </c>
      <c r="G12932" s="286">
        <f t="shared" si="3880"/>
        <v>0</v>
      </c>
    </row>
    <row r="12933" spans="1:7" ht="24" customHeight="1" x14ac:dyDescent="0.2">
      <c r="A12933" s="224" t="str">
        <f t="shared" si="3876"/>
        <v/>
      </c>
      <c r="B12933" s="222">
        <f t="shared" si="3877"/>
        <v>0</v>
      </c>
      <c r="C12933" s="223"/>
      <c r="D12933" s="224" t="str">
        <f t="shared" si="3878"/>
        <v/>
      </c>
      <c r="E12933" s="225"/>
      <c r="F12933" s="226">
        <f t="shared" si="3879"/>
        <v>0</v>
      </c>
      <c r="G12933" s="286">
        <f t="shared" si="3880"/>
        <v>0</v>
      </c>
    </row>
    <row r="12934" spans="1:7" ht="24" customHeight="1" x14ac:dyDescent="0.2">
      <c r="A12934" s="224" t="str">
        <f t="shared" si="3876"/>
        <v/>
      </c>
      <c r="B12934" s="222">
        <f t="shared" si="3877"/>
        <v>0</v>
      </c>
      <c r="C12934" s="223"/>
      <c r="D12934" s="224" t="str">
        <f t="shared" si="3878"/>
        <v/>
      </c>
      <c r="E12934" s="225"/>
      <c r="F12934" s="226">
        <f t="shared" si="3879"/>
        <v>0</v>
      </c>
      <c r="G12934" s="286">
        <f t="shared" si="3880"/>
        <v>0</v>
      </c>
    </row>
    <row r="12935" spans="1:7" ht="24" customHeight="1" x14ac:dyDescent="0.2">
      <c r="A12935" s="224" t="str">
        <f t="shared" si="3876"/>
        <v/>
      </c>
      <c r="B12935" s="222">
        <f t="shared" si="3877"/>
        <v>0</v>
      </c>
      <c r="C12935" s="223"/>
      <c r="D12935" s="224" t="str">
        <f t="shared" si="3878"/>
        <v/>
      </c>
      <c r="E12935" s="225"/>
      <c r="F12935" s="226">
        <f t="shared" si="3879"/>
        <v>0</v>
      </c>
      <c r="G12935" s="286">
        <f t="shared" si="3880"/>
        <v>0</v>
      </c>
    </row>
    <row r="12936" spans="1:7" ht="24" customHeight="1" x14ac:dyDescent="0.2">
      <c r="A12936" s="287"/>
      <c r="D12936" s="97"/>
      <c r="E12936" s="98"/>
      <c r="F12936" s="273" t="s">
        <v>32</v>
      </c>
      <c r="G12936" s="288">
        <f>SUBTOTAL(9,G12928:G12935)</f>
        <v>0</v>
      </c>
    </row>
    <row r="12937" spans="1:7" ht="24" customHeight="1" x14ac:dyDescent="0.2">
      <c r="A12937" s="287"/>
      <c r="C12937" s="107" t="s">
        <v>606</v>
      </c>
      <c r="D12937" s="97"/>
      <c r="E12937" s="98"/>
      <c r="G12937" s="289"/>
    </row>
    <row r="12938" spans="1:7" ht="24" customHeight="1" x14ac:dyDescent="0.2">
      <c r="A12938" s="224" t="str">
        <f t="shared" ref="A12938:A12946" si="3881">IFERROR(VLOOKUP(C12938,Tabla_Insumos,4,FALSE),"")</f>
        <v/>
      </c>
      <c r="B12938" s="222" t="str">
        <f t="shared" ref="B12938:B12946" si="3882">IFERROR(VLOOKUP(C12938,Tabla_Insumos,5,FALSE),"")</f>
        <v/>
      </c>
      <c r="C12938" s="223"/>
      <c r="D12938" s="224" t="str">
        <f t="shared" ref="D12938:D12946" si="3883">IFERROR(VLOOKUP(C12938,Tabla_Insumos,2,FALSE),"")</f>
        <v/>
      </c>
      <c r="E12938" s="225"/>
      <c r="F12938" s="226">
        <f t="shared" ref="F12938:F12946" si="3884">IFERROR(VLOOKUP(C12938,Tabla_Insumos,3,FALSE),0)</f>
        <v>0</v>
      </c>
      <c r="G12938" s="286">
        <f t="shared" ref="G12938:G12946" si="3885">ROUND(E12938*F12938,2)</f>
        <v>0</v>
      </c>
    </row>
    <row r="12939" spans="1:7" ht="24" customHeight="1" x14ac:dyDescent="0.2">
      <c r="A12939" s="224" t="str">
        <f t="shared" si="3881"/>
        <v/>
      </c>
      <c r="B12939" s="222" t="str">
        <f t="shared" si="3882"/>
        <v/>
      </c>
      <c r="C12939" s="223"/>
      <c r="D12939" s="224" t="str">
        <f t="shared" si="3883"/>
        <v/>
      </c>
      <c r="E12939" s="225"/>
      <c r="F12939" s="226">
        <f t="shared" si="3884"/>
        <v>0</v>
      </c>
      <c r="G12939" s="286">
        <f t="shared" si="3885"/>
        <v>0</v>
      </c>
    </row>
    <row r="12940" spans="1:7" ht="24" customHeight="1" x14ac:dyDescent="0.2">
      <c r="A12940" s="224" t="str">
        <f t="shared" si="3881"/>
        <v/>
      </c>
      <c r="B12940" s="222" t="str">
        <f t="shared" si="3882"/>
        <v/>
      </c>
      <c r="C12940" s="223"/>
      <c r="D12940" s="224" t="str">
        <f t="shared" si="3883"/>
        <v/>
      </c>
      <c r="E12940" s="225"/>
      <c r="F12940" s="226">
        <f t="shared" si="3884"/>
        <v>0</v>
      </c>
      <c r="G12940" s="286">
        <f t="shared" si="3885"/>
        <v>0</v>
      </c>
    </row>
    <row r="12941" spans="1:7" ht="24" customHeight="1" x14ac:dyDescent="0.2">
      <c r="A12941" s="224" t="str">
        <f t="shared" si="3881"/>
        <v/>
      </c>
      <c r="B12941" s="222" t="str">
        <f t="shared" si="3882"/>
        <v/>
      </c>
      <c r="C12941" s="223"/>
      <c r="D12941" s="224" t="str">
        <f t="shared" si="3883"/>
        <v/>
      </c>
      <c r="E12941" s="225"/>
      <c r="F12941" s="226">
        <f t="shared" si="3884"/>
        <v>0</v>
      </c>
      <c r="G12941" s="286">
        <f t="shared" si="3885"/>
        <v>0</v>
      </c>
    </row>
    <row r="12942" spans="1:7" ht="24" customHeight="1" x14ac:dyDescent="0.2">
      <c r="A12942" s="224" t="str">
        <f t="shared" si="3881"/>
        <v/>
      </c>
      <c r="B12942" s="222" t="str">
        <f t="shared" si="3882"/>
        <v/>
      </c>
      <c r="C12942" s="223"/>
      <c r="D12942" s="224" t="str">
        <f t="shared" si="3883"/>
        <v/>
      </c>
      <c r="E12942" s="225"/>
      <c r="F12942" s="226">
        <f t="shared" si="3884"/>
        <v>0</v>
      </c>
      <c r="G12942" s="286">
        <f t="shared" si="3885"/>
        <v>0</v>
      </c>
    </row>
    <row r="12943" spans="1:7" ht="24" customHeight="1" x14ac:dyDescent="0.2">
      <c r="A12943" s="224" t="str">
        <f t="shared" si="3881"/>
        <v/>
      </c>
      <c r="B12943" s="222" t="str">
        <f t="shared" si="3882"/>
        <v/>
      </c>
      <c r="C12943" s="223"/>
      <c r="D12943" s="224" t="str">
        <f t="shared" si="3883"/>
        <v/>
      </c>
      <c r="E12943" s="225"/>
      <c r="F12943" s="226">
        <f t="shared" si="3884"/>
        <v>0</v>
      </c>
      <c r="G12943" s="286">
        <f t="shared" si="3885"/>
        <v>0</v>
      </c>
    </row>
    <row r="12944" spans="1:7" ht="24" customHeight="1" x14ac:dyDescent="0.2">
      <c r="A12944" s="224" t="str">
        <f t="shared" si="3881"/>
        <v/>
      </c>
      <c r="B12944" s="222" t="str">
        <f t="shared" si="3882"/>
        <v/>
      </c>
      <c r="C12944" s="223"/>
      <c r="D12944" s="224" t="str">
        <f t="shared" si="3883"/>
        <v/>
      </c>
      <c r="E12944" s="225"/>
      <c r="F12944" s="226">
        <f t="shared" si="3884"/>
        <v>0</v>
      </c>
      <c r="G12944" s="286">
        <f t="shared" si="3885"/>
        <v>0</v>
      </c>
    </row>
    <row r="12945" spans="1:7" ht="24" customHeight="1" x14ac:dyDescent="0.2">
      <c r="A12945" s="224" t="str">
        <f t="shared" si="3881"/>
        <v/>
      </c>
      <c r="B12945" s="222" t="str">
        <f t="shared" si="3882"/>
        <v/>
      </c>
      <c r="C12945" s="223"/>
      <c r="D12945" s="224" t="str">
        <f t="shared" si="3883"/>
        <v/>
      </c>
      <c r="E12945" s="225"/>
      <c r="F12945" s="226">
        <f t="shared" si="3884"/>
        <v>0</v>
      </c>
      <c r="G12945" s="286">
        <f t="shared" si="3885"/>
        <v>0</v>
      </c>
    </row>
    <row r="12946" spans="1:7" ht="24" customHeight="1" x14ac:dyDescent="0.2">
      <c r="A12946" s="224" t="str">
        <f t="shared" si="3881"/>
        <v/>
      </c>
      <c r="B12946" s="222" t="str">
        <f t="shared" si="3882"/>
        <v/>
      </c>
      <c r="C12946" s="223"/>
      <c r="D12946" s="224" t="str">
        <f t="shared" si="3883"/>
        <v/>
      </c>
      <c r="E12946" s="225"/>
      <c r="F12946" s="226">
        <f t="shared" si="3884"/>
        <v>0</v>
      </c>
      <c r="G12946" s="286">
        <f t="shared" si="3885"/>
        <v>0</v>
      </c>
    </row>
    <row r="12947" spans="1:7" ht="24" customHeight="1" x14ac:dyDescent="0.2">
      <c r="A12947" s="290"/>
      <c r="B12947" s="97"/>
      <c r="D12947" s="97"/>
      <c r="E12947" s="98"/>
      <c r="F12947" s="273" t="s">
        <v>33</v>
      </c>
      <c r="G12947" s="288">
        <f>SUBTOTAL(9,G12938:G12946)</f>
        <v>0</v>
      </c>
    </row>
    <row r="12948" spans="1:7" ht="24" customHeight="1" x14ac:dyDescent="0.2">
      <c r="A12948" s="291"/>
      <c r="B12948" s="97"/>
      <c r="D12948" s="97"/>
      <c r="E12948" s="98"/>
      <c r="G12948" s="289"/>
    </row>
    <row r="12949" spans="1:7" ht="24" customHeight="1" x14ac:dyDescent="0.2">
      <c r="A12949" s="292" t="str">
        <f>B12907</f>
        <v/>
      </c>
      <c r="B12949" s="293" t="str">
        <f>C12907</f>
        <v/>
      </c>
      <c r="C12949" s="104"/>
      <c r="D12949" s="104" t="s">
        <v>34</v>
      </c>
      <c r="E12949" s="105"/>
      <c r="F12949" s="295" t="s">
        <v>35</v>
      </c>
      <c r="G12949" s="294">
        <f>SUBTOTAL(9,G12912:G12948)</f>
        <v>0</v>
      </c>
    </row>
    <row r="12951" spans="1:7" ht="24" customHeight="1" x14ac:dyDescent="0.2">
      <c r="A12951" s="274" t="s">
        <v>37</v>
      </c>
      <c r="B12951" s="275"/>
      <c r="C12951" s="275"/>
      <c r="D12951" s="275"/>
      <c r="E12951" s="275"/>
      <c r="F12951" s="275"/>
      <c r="G12951" s="276"/>
    </row>
    <row r="12952" spans="1:7" ht="24" customHeight="1" x14ac:dyDescent="0.2">
      <c r="A12952" s="277" t="s">
        <v>602</v>
      </c>
      <c r="B12952" s="93" t="str">
        <f>Comitente</f>
        <v>DIRECCION PROVINCIAL DE ESPACIOS VERDES</v>
      </c>
      <c r="C12952" s="89"/>
      <c r="D12952" s="94"/>
      <c r="E12952" s="94"/>
      <c r="F12952" s="95"/>
      <c r="G12952" s="278"/>
    </row>
    <row r="12953" spans="1:7" ht="24" customHeight="1" x14ac:dyDescent="0.2">
      <c r="A12953" s="277" t="s">
        <v>603</v>
      </c>
      <c r="B12953" s="93">
        <f>Contratista</f>
        <v>0</v>
      </c>
      <c r="C12953" s="90"/>
      <c r="D12953" s="90"/>
      <c r="E12953" s="90"/>
      <c r="F12953" s="96"/>
      <c r="G12953" s="279"/>
    </row>
    <row r="12954" spans="1:7" ht="24" customHeight="1" x14ac:dyDescent="0.2">
      <c r="A12954" s="277" t="s">
        <v>24</v>
      </c>
      <c r="B12954" s="93" t="str">
        <f>Obra</f>
        <v>MANTENIMIENTO DEL ÁREA VERDE Y SISITEMA DE RIEGO DEL 
PARQUE BELGRANO E INFINITO POR DESCUBRIR - RENGLON 3</v>
      </c>
      <c r="C12954" s="90"/>
      <c r="D12954" s="90"/>
      <c r="E12954" s="90"/>
      <c r="F12954" s="96" t="s">
        <v>38</v>
      </c>
      <c r="G12954" s="280">
        <f>Fecha_Base</f>
        <v>44908</v>
      </c>
    </row>
    <row r="12955" spans="1:7" ht="24" customHeight="1" x14ac:dyDescent="0.2">
      <c r="A12955" s="281" t="s">
        <v>601</v>
      </c>
      <c r="B12955" s="91" t="str">
        <f>Ubicación</f>
        <v>CAPITAL</v>
      </c>
      <c r="C12955" s="91"/>
      <c r="D12955" s="97"/>
      <c r="E12955" s="98"/>
      <c r="G12955" s="282"/>
    </row>
    <row r="12956" spans="1:7" ht="24" customHeight="1" x14ac:dyDescent="0.2">
      <c r="A12956" s="281" t="s">
        <v>39</v>
      </c>
      <c r="B12956" s="100" t="str">
        <f>IFERROR(VALUE(LEFT(B12957,FIND(".",B12957)-1)),"")</f>
        <v/>
      </c>
      <c r="C12956" s="92" t="str">
        <f>IFERROR(VLOOKUP(B12956,Tabla_CyP,2,FALSE),"")</f>
        <v/>
      </c>
      <c r="E12956" s="98"/>
      <c r="G12956" s="282"/>
    </row>
    <row r="12957" spans="1:7" ht="24" customHeight="1" x14ac:dyDescent="0.2">
      <c r="A12957" s="281" t="s">
        <v>25</v>
      </c>
      <c r="B12957" s="101" t="str">
        <f>IFERROR(VLOOKUP(COUNTIF($A$1:A12957,"ANALISIS DE PRECIOS"),Tabla_NumeroItem,2,FALSE),"")</f>
        <v/>
      </c>
      <c r="C12957" s="92" t="str">
        <f>IFERROR(VLOOKUP(B12957,Tabla_CyP,2,FALSE),"")</f>
        <v/>
      </c>
      <c r="D12957" s="97"/>
      <c r="E12957" s="98"/>
      <c r="F12957" s="96" t="s">
        <v>26</v>
      </c>
      <c r="G12957" s="283" t="str">
        <f>IFERROR(VLOOKUP(B12957,Tabla_CyP,4,FALSE),"")</f>
        <v/>
      </c>
    </row>
    <row r="12958" spans="1:7" ht="24" customHeight="1" x14ac:dyDescent="0.2">
      <c r="A12958" s="281"/>
      <c r="B12958" s="91"/>
      <c r="D12958" s="97"/>
      <c r="E12958" s="98"/>
      <c r="G12958" s="282"/>
    </row>
    <row r="12959" spans="1:7" ht="24" customHeight="1" x14ac:dyDescent="0.2">
      <c r="A12959" s="331" t="s">
        <v>507</v>
      </c>
      <c r="B12959" s="332"/>
      <c r="C12959" s="333" t="s">
        <v>0</v>
      </c>
      <c r="D12959" s="333" t="s">
        <v>27</v>
      </c>
      <c r="E12959" s="335" t="s">
        <v>28</v>
      </c>
      <c r="F12959" s="337" t="s">
        <v>29</v>
      </c>
      <c r="G12959" s="337" t="s">
        <v>30</v>
      </c>
    </row>
    <row r="12960" spans="1:7" ht="24" customHeight="1" x14ac:dyDescent="0.2">
      <c r="A12960" s="102" t="s">
        <v>508</v>
      </c>
      <c r="B12960" s="102" t="s">
        <v>509</v>
      </c>
      <c r="C12960" s="334"/>
      <c r="D12960" s="334"/>
      <c r="E12960" s="336"/>
      <c r="F12960" s="338"/>
      <c r="G12960" s="338"/>
    </row>
    <row r="12961" spans="1:7" ht="24" customHeight="1" x14ac:dyDescent="0.2">
      <c r="A12961" s="284"/>
      <c r="B12961" s="103"/>
      <c r="C12961" s="143" t="s">
        <v>604</v>
      </c>
      <c r="D12961" s="104"/>
      <c r="E12961" s="105"/>
      <c r="F12961" s="106"/>
      <c r="G12961" s="285"/>
    </row>
    <row r="12962" spans="1:7" ht="24" customHeight="1" x14ac:dyDescent="0.2">
      <c r="A12962" s="224" t="str">
        <f t="shared" ref="A12962:A12975" si="3886">IFERROR(VLOOKUP(C12962,Tabla_Insumos,4,FALSE),"")</f>
        <v/>
      </c>
      <c r="B12962" s="222" t="str">
        <f>IFERROR(VLOOKUP(C12962,Tabla_Insumos,5,FALSE),"")</f>
        <v/>
      </c>
      <c r="C12962" s="223"/>
      <c r="D12962" s="224" t="str">
        <f t="shared" ref="D12962:D12975" si="3887">IFERROR(VLOOKUP(C12962,Tabla_Insumos,2,FALSE),"")</f>
        <v/>
      </c>
      <c r="E12962" s="225"/>
      <c r="F12962" s="226">
        <f t="shared" ref="F12962:F12975" si="3888">IFERROR(VLOOKUP(C12962,Tabla_Insumos,3,FALSE),0)</f>
        <v>0</v>
      </c>
      <c r="G12962" s="286">
        <f>ROUND(E12962*F12962,2)</f>
        <v>0</v>
      </c>
    </row>
    <row r="12963" spans="1:7" ht="24" customHeight="1" x14ac:dyDescent="0.2">
      <c r="A12963" s="224" t="str">
        <f t="shared" si="3886"/>
        <v/>
      </c>
      <c r="B12963" s="222" t="str">
        <f t="shared" ref="B12963:B12975" si="3889">IFERROR(VLOOKUP(C12963,Tabla_Insumos,5,FALSE),"")</f>
        <v/>
      </c>
      <c r="C12963" s="223"/>
      <c r="D12963" s="224" t="str">
        <f t="shared" si="3887"/>
        <v/>
      </c>
      <c r="E12963" s="225"/>
      <c r="F12963" s="226">
        <f t="shared" si="3888"/>
        <v>0</v>
      </c>
      <c r="G12963" s="286">
        <f t="shared" ref="G12963:G12975" si="3890">ROUND(E12963*F12963,2)</f>
        <v>0</v>
      </c>
    </row>
    <row r="12964" spans="1:7" ht="24" customHeight="1" x14ac:dyDescent="0.2">
      <c r="A12964" s="224" t="str">
        <f t="shared" si="3886"/>
        <v/>
      </c>
      <c r="B12964" s="222" t="str">
        <f t="shared" si="3889"/>
        <v/>
      </c>
      <c r="C12964" s="223"/>
      <c r="D12964" s="224" t="str">
        <f t="shared" si="3887"/>
        <v/>
      </c>
      <c r="E12964" s="225"/>
      <c r="F12964" s="226">
        <f t="shared" si="3888"/>
        <v>0</v>
      </c>
      <c r="G12964" s="286">
        <f t="shared" si="3890"/>
        <v>0</v>
      </c>
    </row>
    <row r="12965" spans="1:7" ht="24" customHeight="1" x14ac:dyDescent="0.2">
      <c r="A12965" s="224" t="str">
        <f t="shared" si="3886"/>
        <v/>
      </c>
      <c r="B12965" s="222" t="str">
        <f t="shared" si="3889"/>
        <v/>
      </c>
      <c r="C12965" s="223"/>
      <c r="D12965" s="224" t="str">
        <f t="shared" si="3887"/>
        <v/>
      </c>
      <c r="E12965" s="225"/>
      <c r="F12965" s="226">
        <f t="shared" si="3888"/>
        <v>0</v>
      </c>
      <c r="G12965" s="286">
        <f t="shared" si="3890"/>
        <v>0</v>
      </c>
    </row>
    <row r="12966" spans="1:7" ht="24" customHeight="1" x14ac:dyDescent="0.2">
      <c r="A12966" s="224" t="str">
        <f t="shared" si="3886"/>
        <v/>
      </c>
      <c r="B12966" s="222" t="str">
        <f t="shared" si="3889"/>
        <v/>
      </c>
      <c r="C12966" s="223"/>
      <c r="D12966" s="224" t="str">
        <f t="shared" si="3887"/>
        <v/>
      </c>
      <c r="E12966" s="225"/>
      <c r="F12966" s="226">
        <f t="shared" si="3888"/>
        <v>0</v>
      </c>
      <c r="G12966" s="286">
        <f t="shared" si="3890"/>
        <v>0</v>
      </c>
    </row>
    <row r="12967" spans="1:7" ht="24" customHeight="1" x14ac:dyDescent="0.2">
      <c r="A12967" s="224" t="str">
        <f t="shared" si="3886"/>
        <v/>
      </c>
      <c r="B12967" s="222" t="str">
        <f t="shared" si="3889"/>
        <v/>
      </c>
      <c r="C12967" s="223"/>
      <c r="D12967" s="224" t="str">
        <f t="shared" si="3887"/>
        <v/>
      </c>
      <c r="E12967" s="225"/>
      <c r="F12967" s="226">
        <f t="shared" si="3888"/>
        <v>0</v>
      </c>
      <c r="G12967" s="286">
        <f t="shared" si="3890"/>
        <v>0</v>
      </c>
    </row>
    <row r="12968" spans="1:7" ht="24" customHeight="1" x14ac:dyDescent="0.2">
      <c r="A12968" s="224" t="str">
        <f t="shared" si="3886"/>
        <v/>
      </c>
      <c r="B12968" s="222" t="str">
        <f t="shared" si="3889"/>
        <v/>
      </c>
      <c r="C12968" s="223"/>
      <c r="D12968" s="224" t="str">
        <f t="shared" si="3887"/>
        <v/>
      </c>
      <c r="E12968" s="225"/>
      <c r="F12968" s="226">
        <f t="shared" si="3888"/>
        <v>0</v>
      </c>
      <c r="G12968" s="286">
        <f t="shared" si="3890"/>
        <v>0</v>
      </c>
    </row>
    <row r="12969" spans="1:7" ht="24" customHeight="1" x14ac:dyDescent="0.2">
      <c r="A12969" s="224" t="str">
        <f t="shared" si="3886"/>
        <v/>
      </c>
      <c r="B12969" s="222" t="str">
        <f t="shared" si="3889"/>
        <v/>
      </c>
      <c r="C12969" s="223"/>
      <c r="D12969" s="224" t="str">
        <f t="shared" si="3887"/>
        <v/>
      </c>
      <c r="E12969" s="225"/>
      <c r="F12969" s="226">
        <f t="shared" si="3888"/>
        <v>0</v>
      </c>
      <c r="G12969" s="286">
        <f t="shared" si="3890"/>
        <v>0</v>
      </c>
    </row>
    <row r="12970" spans="1:7" ht="24" customHeight="1" x14ac:dyDescent="0.2">
      <c r="A12970" s="224" t="str">
        <f t="shared" si="3886"/>
        <v/>
      </c>
      <c r="B12970" s="222" t="str">
        <f t="shared" si="3889"/>
        <v/>
      </c>
      <c r="C12970" s="223"/>
      <c r="D12970" s="224" t="str">
        <f t="shared" si="3887"/>
        <v/>
      </c>
      <c r="E12970" s="225"/>
      <c r="F12970" s="226">
        <f t="shared" si="3888"/>
        <v>0</v>
      </c>
      <c r="G12970" s="286">
        <f t="shared" si="3890"/>
        <v>0</v>
      </c>
    </row>
    <row r="12971" spans="1:7" ht="24" customHeight="1" x14ac:dyDescent="0.2">
      <c r="A12971" s="224" t="str">
        <f t="shared" si="3886"/>
        <v/>
      </c>
      <c r="B12971" s="222" t="str">
        <f t="shared" si="3889"/>
        <v/>
      </c>
      <c r="C12971" s="223"/>
      <c r="D12971" s="224" t="str">
        <f t="shared" si="3887"/>
        <v/>
      </c>
      <c r="E12971" s="225"/>
      <c r="F12971" s="226">
        <f t="shared" si="3888"/>
        <v>0</v>
      </c>
      <c r="G12971" s="286">
        <f t="shared" si="3890"/>
        <v>0</v>
      </c>
    </row>
    <row r="12972" spans="1:7" ht="24" customHeight="1" x14ac:dyDescent="0.2">
      <c r="A12972" s="224" t="str">
        <f t="shared" si="3886"/>
        <v/>
      </c>
      <c r="B12972" s="222" t="str">
        <f t="shared" si="3889"/>
        <v/>
      </c>
      <c r="C12972" s="223"/>
      <c r="D12972" s="224" t="str">
        <f t="shared" si="3887"/>
        <v/>
      </c>
      <c r="E12972" s="225"/>
      <c r="F12972" s="226">
        <f t="shared" si="3888"/>
        <v>0</v>
      </c>
      <c r="G12972" s="286">
        <f t="shared" si="3890"/>
        <v>0</v>
      </c>
    </row>
    <row r="12973" spans="1:7" ht="24" customHeight="1" x14ac:dyDescent="0.2">
      <c r="A12973" s="224" t="str">
        <f t="shared" si="3886"/>
        <v/>
      </c>
      <c r="B12973" s="222" t="str">
        <f t="shared" si="3889"/>
        <v/>
      </c>
      <c r="C12973" s="223"/>
      <c r="D12973" s="224" t="str">
        <f t="shared" si="3887"/>
        <v/>
      </c>
      <c r="E12973" s="225"/>
      <c r="F12973" s="226">
        <f t="shared" si="3888"/>
        <v>0</v>
      </c>
      <c r="G12973" s="286">
        <f t="shared" si="3890"/>
        <v>0</v>
      </c>
    </row>
    <row r="12974" spans="1:7" ht="24" customHeight="1" x14ac:dyDescent="0.2">
      <c r="A12974" s="224" t="str">
        <f t="shared" si="3886"/>
        <v/>
      </c>
      <c r="B12974" s="222" t="str">
        <f t="shared" si="3889"/>
        <v/>
      </c>
      <c r="C12974" s="223"/>
      <c r="D12974" s="224" t="str">
        <f t="shared" si="3887"/>
        <v/>
      </c>
      <c r="E12974" s="225"/>
      <c r="F12974" s="226">
        <f t="shared" si="3888"/>
        <v>0</v>
      </c>
      <c r="G12974" s="286">
        <f t="shared" si="3890"/>
        <v>0</v>
      </c>
    </row>
    <row r="12975" spans="1:7" ht="24" customHeight="1" x14ac:dyDescent="0.2">
      <c r="A12975" s="224" t="str">
        <f t="shared" si="3886"/>
        <v/>
      </c>
      <c r="B12975" s="222" t="str">
        <f t="shared" si="3889"/>
        <v/>
      </c>
      <c r="C12975" s="223"/>
      <c r="D12975" s="224" t="str">
        <f t="shared" si="3887"/>
        <v/>
      </c>
      <c r="E12975" s="225"/>
      <c r="F12975" s="227">
        <f t="shared" si="3888"/>
        <v>0</v>
      </c>
      <c r="G12975" s="286">
        <f t="shared" si="3890"/>
        <v>0</v>
      </c>
    </row>
    <row r="12976" spans="1:7" ht="24" customHeight="1" x14ac:dyDescent="0.2">
      <c r="A12976" s="287"/>
      <c r="D12976" s="97"/>
      <c r="E12976" s="98"/>
      <c r="F12976" s="273" t="s">
        <v>31</v>
      </c>
      <c r="G12976" s="288">
        <f>SUBTOTAL(9,G12962:G12975)</f>
        <v>0</v>
      </c>
    </row>
    <row r="12977" spans="1:7" ht="24" customHeight="1" x14ac:dyDescent="0.2">
      <c r="A12977" s="287"/>
      <c r="C12977" s="107" t="s">
        <v>605</v>
      </c>
      <c r="D12977" s="97"/>
      <c r="E12977" s="98"/>
      <c r="G12977" s="289"/>
    </row>
    <row r="12978" spans="1:7" ht="24" customHeight="1" x14ac:dyDescent="0.2">
      <c r="A12978" s="224" t="str">
        <f t="shared" ref="A12978:A12985" si="3891">IFERROR(VLOOKUP(C12978,Tabla_Insumos,4,FALSE),"")</f>
        <v/>
      </c>
      <c r="B12978" s="222">
        <f t="shared" ref="B12978:B12985" si="3892">IFERROR(VLOOKUP(A12978,Tabla_Indices,5,FALSE),"")</f>
        <v>0</v>
      </c>
      <c r="C12978" s="223"/>
      <c r="D12978" s="224" t="str">
        <f t="shared" ref="D12978:D12985" si="3893">IFERROR(VLOOKUP(C12978,Tabla_Insumos,2,FALSE),"")</f>
        <v/>
      </c>
      <c r="E12978" s="225"/>
      <c r="F12978" s="228">
        <f t="shared" ref="F12978:F12985" si="3894">IFERROR(VLOOKUP(C12978,Tabla_Insumos,3,FALSE),0)</f>
        <v>0</v>
      </c>
      <c r="G12978" s="286">
        <f>ROUND(E12978*F12978,2)</f>
        <v>0</v>
      </c>
    </row>
    <row r="12979" spans="1:7" ht="24" customHeight="1" x14ac:dyDescent="0.2">
      <c r="A12979" s="224" t="str">
        <f t="shared" si="3891"/>
        <v/>
      </c>
      <c r="B12979" s="222">
        <f t="shared" si="3892"/>
        <v>0</v>
      </c>
      <c r="C12979" s="223"/>
      <c r="D12979" s="224" t="str">
        <f t="shared" si="3893"/>
        <v/>
      </c>
      <c r="E12979" s="225"/>
      <c r="F12979" s="228">
        <f t="shared" si="3894"/>
        <v>0</v>
      </c>
      <c r="G12979" s="286">
        <f>ROUND(E12979*F12979,2)</f>
        <v>0</v>
      </c>
    </row>
    <row r="12980" spans="1:7" ht="24" customHeight="1" x14ac:dyDescent="0.2">
      <c r="A12980" s="224" t="str">
        <f t="shared" si="3891"/>
        <v/>
      </c>
      <c r="B12980" s="222">
        <f t="shared" si="3892"/>
        <v>0</v>
      </c>
      <c r="C12980" s="223"/>
      <c r="D12980" s="224" t="str">
        <f t="shared" si="3893"/>
        <v/>
      </c>
      <c r="E12980" s="225"/>
      <c r="F12980" s="228">
        <f t="shared" si="3894"/>
        <v>0</v>
      </c>
      <c r="G12980" s="286">
        <f t="shared" ref="G12980:G12985" si="3895">ROUND(E12980*F12980,2)</f>
        <v>0</v>
      </c>
    </row>
    <row r="12981" spans="1:7" ht="24" customHeight="1" x14ac:dyDescent="0.2">
      <c r="A12981" s="224" t="str">
        <f t="shared" si="3891"/>
        <v/>
      </c>
      <c r="B12981" s="222">
        <f t="shared" si="3892"/>
        <v>0</v>
      </c>
      <c r="C12981" s="223"/>
      <c r="D12981" s="224" t="str">
        <f t="shared" si="3893"/>
        <v/>
      </c>
      <c r="E12981" s="225"/>
      <c r="F12981" s="228">
        <f t="shared" si="3894"/>
        <v>0</v>
      </c>
      <c r="G12981" s="286">
        <f t="shared" si="3895"/>
        <v>0</v>
      </c>
    </row>
    <row r="12982" spans="1:7" ht="24" customHeight="1" x14ac:dyDescent="0.2">
      <c r="A12982" s="224" t="str">
        <f t="shared" si="3891"/>
        <v/>
      </c>
      <c r="B12982" s="222">
        <f t="shared" si="3892"/>
        <v>0</v>
      </c>
      <c r="C12982" s="223"/>
      <c r="D12982" s="224" t="str">
        <f t="shared" si="3893"/>
        <v/>
      </c>
      <c r="E12982" s="225"/>
      <c r="F12982" s="226">
        <f t="shared" si="3894"/>
        <v>0</v>
      </c>
      <c r="G12982" s="286">
        <f t="shared" si="3895"/>
        <v>0</v>
      </c>
    </row>
    <row r="12983" spans="1:7" ht="24" customHeight="1" x14ac:dyDescent="0.2">
      <c r="A12983" s="224" t="str">
        <f t="shared" si="3891"/>
        <v/>
      </c>
      <c r="B12983" s="222">
        <f t="shared" si="3892"/>
        <v>0</v>
      </c>
      <c r="C12983" s="223"/>
      <c r="D12983" s="224" t="str">
        <f t="shared" si="3893"/>
        <v/>
      </c>
      <c r="E12983" s="225"/>
      <c r="F12983" s="226">
        <f t="shared" si="3894"/>
        <v>0</v>
      </c>
      <c r="G12983" s="286">
        <f t="shared" si="3895"/>
        <v>0</v>
      </c>
    </row>
    <row r="12984" spans="1:7" ht="24" customHeight="1" x14ac:dyDescent="0.2">
      <c r="A12984" s="224" t="str">
        <f t="shared" si="3891"/>
        <v/>
      </c>
      <c r="B12984" s="222">
        <f t="shared" si="3892"/>
        <v>0</v>
      </c>
      <c r="C12984" s="223"/>
      <c r="D12984" s="224" t="str">
        <f t="shared" si="3893"/>
        <v/>
      </c>
      <c r="E12984" s="225"/>
      <c r="F12984" s="226">
        <f t="shared" si="3894"/>
        <v>0</v>
      </c>
      <c r="G12984" s="286">
        <f t="shared" si="3895"/>
        <v>0</v>
      </c>
    </row>
    <row r="12985" spans="1:7" ht="24" customHeight="1" x14ac:dyDescent="0.2">
      <c r="A12985" s="224" t="str">
        <f t="shared" si="3891"/>
        <v/>
      </c>
      <c r="B12985" s="222">
        <f t="shared" si="3892"/>
        <v>0</v>
      </c>
      <c r="C12985" s="223"/>
      <c r="D12985" s="224" t="str">
        <f t="shared" si="3893"/>
        <v/>
      </c>
      <c r="E12985" s="225"/>
      <c r="F12985" s="226">
        <f t="shared" si="3894"/>
        <v>0</v>
      </c>
      <c r="G12985" s="286">
        <f t="shared" si="3895"/>
        <v>0</v>
      </c>
    </row>
    <row r="12986" spans="1:7" ht="24" customHeight="1" x14ac:dyDescent="0.2">
      <c r="A12986" s="287"/>
      <c r="D12986" s="97"/>
      <c r="E12986" s="98"/>
      <c r="F12986" s="273" t="s">
        <v>32</v>
      </c>
      <c r="G12986" s="288">
        <f>SUBTOTAL(9,G12978:G12985)</f>
        <v>0</v>
      </c>
    </row>
    <row r="12987" spans="1:7" ht="24" customHeight="1" x14ac:dyDescent="0.2">
      <c r="A12987" s="287"/>
      <c r="C12987" s="107" t="s">
        <v>606</v>
      </c>
      <c r="D12987" s="97"/>
      <c r="E12987" s="98"/>
      <c r="G12987" s="289"/>
    </row>
    <row r="12988" spans="1:7" ht="24" customHeight="1" x14ac:dyDescent="0.2">
      <c r="A12988" s="224" t="str">
        <f t="shared" ref="A12988:A12996" si="3896">IFERROR(VLOOKUP(C12988,Tabla_Insumos,4,FALSE),"")</f>
        <v/>
      </c>
      <c r="B12988" s="222" t="str">
        <f t="shared" ref="B12988:B12996" si="3897">IFERROR(VLOOKUP(C12988,Tabla_Insumos,5,FALSE),"")</f>
        <v/>
      </c>
      <c r="C12988" s="223"/>
      <c r="D12988" s="224" t="str">
        <f t="shared" ref="D12988:D12996" si="3898">IFERROR(VLOOKUP(C12988,Tabla_Insumos,2,FALSE),"")</f>
        <v/>
      </c>
      <c r="E12988" s="225"/>
      <c r="F12988" s="226">
        <f t="shared" ref="F12988:F12996" si="3899">IFERROR(VLOOKUP(C12988,Tabla_Insumos,3,FALSE),0)</f>
        <v>0</v>
      </c>
      <c r="G12988" s="286">
        <f t="shared" ref="G12988:G12996" si="3900">ROUND(E12988*F12988,2)</f>
        <v>0</v>
      </c>
    </row>
    <row r="12989" spans="1:7" ht="24" customHeight="1" x14ac:dyDescent="0.2">
      <c r="A12989" s="224" t="str">
        <f t="shared" si="3896"/>
        <v/>
      </c>
      <c r="B12989" s="222" t="str">
        <f t="shared" si="3897"/>
        <v/>
      </c>
      <c r="C12989" s="223"/>
      <c r="D12989" s="224" t="str">
        <f t="shared" si="3898"/>
        <v/>
      </c>
      <c r="E12989" s="225"/>
      <c r="F12989" s="226">
        <f t="shared" si="3899"/>
        <v>0</v>
      </c>
      <c r="G12989" s="286">
        <f t="shared" si="3900"/>
        <v>0</v>
      </c>
    </row>
    <row r="12990" spans="1:7" ht="24" customHeight="1" x14ac:dyDescent="0.2">
      <c r="A12990" s="224" t="str">
        <f t="shared" si="3896"/>
        <v/>
      </c>
      <c r="B12990" s="222" t="str">
        <f t="shared" si="3897"/>
        <v/>
      </c>
      <c r="C12990" s="223"/>
      <c r="D12990" s="224" t="str">
        <f t="shared" si="3898"/>
        <v/>
      </c>
      <c r="E12990" s="225"/>
      <c r="F12990" s="226">
        <f t="shared" si="3899"/>
        <v>0</v>
      </c>
      <c r="G12990" s="286">
        <f t="shared" si="3900"/>
        <v>0</v>
      </c>
    </row>
    <row r="12991" spans="1:7" ht="24" customHeight="1" x14ac:dyDescent="0.2">
      <c r="A12991" s="224" t="str">
        <f t="shared" si="3896"/>
        <v/>
      </c>
      <c r="B12991" s="222" t="str">
        <f t="shared" si="3897"/>
        <v/>
      </c>
      <c r="C12991" s="223"/>
      <c r="D12991" s="224" t="str">
        <f t="shared" si="3898"/>
        <v/>
      </c>
      <c r="E12991" s="225"/>
      <c r="F12991" s="226">
        <f t="shared" si="3899"/>
        <v>0</v>
      </c>
      <c r="G12991" s="286">
        <f t="shared" si="3900"/>
        <v>0</v>
      </c>
    </row>
    <row r="12992" spans="1:7" ht="24" customHeight="1" x14ac:dyDescent="0.2">
      <c r="A12992" s="224" t="str">
        <f t="shared" si="3896"/>
        <v/>
      </c>
      <c r="B12992" s="222" t="str">
        <f t="shared" si="3897"/>
        <v/>
      </c>
      <c r="C12992" s="223"/>
      <c r="D12992" s="224" t="str">
        <f t="shared" si="3898"/>
        <v/>
      </c>
      <c r="E12992" s="225"/>
      <c r="F12992" s="226">
        <f t="shared" si="3899"/>
        <v>0</v>
      </c>
      <c r="G12992" s="286">
        <f t="shared" si="3900"/>
        <v>0</v>
      </c>
    </row>
    <row r="12993" spans="1:7" ht="24" customHeight="1" x14ac:dyDescent="0.2">
      <c r="A12993" s="224" t="str">
        <f t="shared" si="3896"/>
        <v/>
      </c>
      <c r="B12993" s="222" t="str">
        <f t="shared" si="3897"/>
        <v/>
      </c>
      <c r="C12993" s="223"/>
      <c r="D12993" s="224" t="str">
        <f t="shared" si="3898"/>
        <v/>
      </c>
      <c r="E12993" s="225"/>
      <c r="F12993" s="226">
        <f t="shared" si="3899"/>
        <v>0</v>
      </c>
      <c r="G12993" s="286">
        <f t="shared" si="3900"/>
        <v>0</v>
      </c>
    </row>
    <row r="12994" spans="1:7" ht="24" customHeight="1" x14ac:dyDescent="0.2">
      <c r="A12994" s="224" t="str">
        <f t="shared" si="3896"/>
        <v/>
      </c>
      <c r="B12994" s="222" t="str">
        <f t="shared" si="3897"/>
        <v/>
      </c>
      <c r="C12994" s="223"/>
      <c r="D12994" s="224" t="str">
        <f t="shared" si="3898"/>
        <v/>
      </c>
      <c r="E12994" s="225"/>
      <c r="F12994" s="226">
        <f t="shared" si="3899"/>
        <v>0</v>
      </c>
      <c r="G12994" s="286">
        <f t="shared" si="3900"/>
        <v>0</v>
      </c>
    </row>
    <row r="12995" spans="1:7" ht="24" customHeight="1" x14ac:dyDescent="0.2">
      <c r="A12995" s="224" t="str">
        <f t="shared" si="3896"/>
        <v/>
      </c>
      <c r="B12995" s="222" t="str">
        <f t="shared" si="3897"/>
        <v/>
      </c>
      <c r="C12995" s="223"/>
      <c r="D12995" s="224" t="str">
        <f t="shared" si="3898"/>
        <v/>
      </c>
      <c r="E12995" s="225"/>
      <c r="F12995" s="226">
        <f t="shared" si="3899"/>
        <v>0</v>
      </c>
      <c r="G12995" s="286">
        <f t="shared" si="3900"/>
        <v>0</v>
      </c>
    </row>
    <row r="12996" spans="1:7" ht="24" customHeight="1" x14ac:dyDescent="0.2">
      <c r="A12996" s="224" t="str">
        <f t="shared" si="3896"/>
        <v/>
      </c>
      <c r="B12996" s="222" t="str">
        <f t="shared" si="3897"/>
        <v/>
      </c>
      <c r="C12996" s="223"/>
      <c r="D12996" s="224" t="str">
        <f t="shared" si="3898"/>
        <v/>
      </c>
      <c r="E12996" s="225"/>
      <c r="F12996" s="226">
        <f t="shared" si="3899"/>
        <v>0</v>
      </c>
      <c r="G12996" s="286">
        <f t="shared" si="3900"/>
        <v>0</v>
      </c>
    </row>
    <row r="12997" spans="1:7" ht="24" customHeight="1" x14ac:dyDescent="0.2">
      <c r="A12997" s="290"/>
      <c r="B12997" s="97"/>
      <c r="D12997" s="97"/>
      <c r="E12997" s="98"/>
      <c r="F12997" s="273" t="s">
        <v>33</v>
      </c>
      <c r="G12997" s="288">
        <f>SUBTOTAL(9,G12988:G12996)</f>
        <v>0</v>
      </c>
    </row>
    <row r="12998" spans="1:7" ht="24" customHeight="1" x14ac:dyDescent="0.2">
      <c r="A12998" s="291"/>
      <c r="B12998" s="97"/>
      <c r="D12998" s="97"/>
      <c r="E12998" s="98"/>
      <c r="G12998" s="289"/>
    </row>
    <row r="12999" spans="1:7" ht="24" customHeight="1" x14ac:dyDescent="0.2">
      <c r="A12999" s="292" t="str">
        <f>B12957</f>
        <v/>
      </c>
      <c r="B12999" s="293" t="str">
        <f>C12957</f>
        <v/>
      </c>
      <c r="C12999" s="104"/>
      <c r="D12999" s="104" t="s">
        <v>34</v>
      </c>
      <c r="E12999" s="105"/>
      <c r="F12999" s="295" t="s">
        <v>35</v>
      </c>
      <c r="G12999" s="294">
        <f>SUBTOTAL(9,G12962:G12998)</f>
        <v>0</v>
      </c>
    </row>
    <row r="13001" spans="1:7" ht="24" customHeight="1" x14ac:dyDescent="0.2">
      <c r="A13001" s="274" t="s">
        <v>37</v>
      </c>
      <c r="B13001" s="275"/>
      <c r="C13001" s="275"/>
      <c r="D13001" s="275"/>
      <c r="E13001" s="275"/>
      <c r="F13001" s="275"/>
      <c r="G13001" s="276"/>
    </row>
    <row r="13002" spans="1:7" ht="24" customHeight="1" x14ac:dyDescent="0.2">
      <c r="A13002" s="277" t="s">
        <v>602</v>
      </c>
      <c r="B13002" s="93" t="str">
        <f>Comitente</f>
        <v>DIRECCION PROVINCIAL DE ESPACIOS VERDES</v>
      </c>
      <c r="C13002" s="89"/>
      <c r="D13002" s="94"/>
      <c r="E13002" s="94"/>
      <c r="F13002" s="95"/>
      <c r="G13002" s="278"/>
    </row>
    <row r="13003" spans="1:7" ht="24" customHeight="1" x14ac:dyDescent="0.2">
      <c r="A13003" s="277" t="s">
        <v>603</v>
      </c>
      <c r="B13003" s="93">
        <f>Contratista</f>
        <v>0</v>
      </c>
      <c r="C13003" s="90"/>
      <c r="D13003" s="90"/>
      <c r="E13003" s="90"/>
      <c r="F13003" s="96"/>
      <c r="G13003" s="279"/>
    </row>
    <row r="13004" spans="1:7" ht="24" customHeight="1" x14ac:dyDescent="0.2">
      <c r="A13004" s="277" t="s">
        <v>24</v>
      </c>
      <c r="B13004" s="93" t="str">
        <f>Obra</f>
        <v>MANTENIMIENTO DEL ÁREA VERDE Y SISITEMA DE RIEGO DEL 
PARQUE BELGRANO E INFINITO POR DESCUBRIR - RENGLON 3</v>
      </c>
      <c r="C13004" s="90"/>
      <c r="D13004" s="90"/>
      <c r="E13004" s="90"/>
      <c r="F13004" s="96" t="s">
        <v>38</v>
      </c>
      <c r="G13004" s="280">
        <f>Fecha_Base</f>
        <v>44908</v>
      </c>
    </row>
    <row r="13005" spans="1:7" ht="24" customHeight="1" x14ac:dyDescent="0.2">
      <c r="A13005" s="281" t="s">
        <v>601</v>
      </c>
      <c r="B13005" s="91" t="str">
        <f>Ubicación</f>
        <v>CAPITAL</v>
      </c>
      <c r="C13005" s="91"/>
      <c r="D13005" s="97"/>
      <c r="E13005" s="98"/>
      <c r="G13005" s="282"/>
    </row>
    <row r="13006" spans="1:7" ht="24" customHeight="1" x14ac:dyDescent="0.2">
      <c r="A13006" s="281" t="s">
        <v>39</v>
      </c>
      <c r="B13006" s="100" t="str">
        <f>IFERROR(VALUE(LEFT(B13007,FIND(".",B13007)-1)),"")</f>
        <v/>
      </c>
      <c r="C13006" s="92" t="str">
        <f>IFERROR(VLOOKUP(B13006,Tabla_CyP,2,FALSE),"")</f>
        <v/>
      </c>
      <c r="E13006" s="98"/>
      <c r="G13006" s="282"/>
    </row>
    <row r="13007" spans="1:7" ht="24" customHeight="1" x14ac:dyDescent="0.2">
      <c r="A13007" s="281" t="s">
        <v>25</v>
      </c>
      <c r="B13007" s="101" t="str">
        <f>IFERROR(VLOOKUP(COUNTIF($A$1:A13007,"ANALISIS DE PRECIOS"),Tabla_NumeroItem,2,FALSE),"")</f>
        <v/>
      </c>
      <c r="C13007" s="92" t="str">
        <f>IFERROR(VLOOKUP(B13007,Tabla_CyP,2,FALSE),"")</f>
        <v/>
      </c>
      <c r="D13007" s="97"/>
      <c r="E13007" s="98"/>
      <c r="F13007" s="96" t="s">
        <v>26</v>
      </c>
      <c r="G13007" s="283" t="str">
        <f>IFERROR(VLOOKUP(B13007,Tabla_CyP,4,FALSE),"")</f>
        <v/>
      </c>
    </row>
    <row r="13008" spans="1:7" ht="24" customHeight="1" x14ac:dyDescent="0.2">
      <c r="A13008" s="281"/>
      <c r="B13008" s="91"/>
      <c r="D13008" s="97"/>
      <c r="E13008" s="98"/>
      <c r="G13008" s="282"/>
    </row>
    <row r="13009" spans="1:7" ht="24" customHeight="1" x14ac:dyDescent="0.2">
      <c r="A13009" s="331" t="s">
        <v>507</v>
      </c>
      <c r="B13009" s="332"/>
      <c r="C13009" s="333" t="s">
        <v>0</v>
      </c>
      <c r="D13009" s="333" t="s">
        <v>27</v>
      </c>
      <c r="E13009" s="335" t="s">
        <v>28</v>
      </c>
      <c r="F13009" s="337" t="s">
        <v>29</v>
      </c>
      <c r="G13009" s="337" t="s">
        <v>30</v>
      </c>
    </row>
    <row r="13010" spans="1:7" ht="24" customHeight="1" x14ac:dyDescent="0.2">
      <c r="A13010" s="102" t="s">
        <v>508</v>
      </c>
      <c r="B13010" s="102" t="s">
        <v>509</v>
      </c>
      <c r="C13010" s="334"/>
      <c r="D13010" s="334"/>
      <c r="E13010" s="336"/>
      <c r="F13010" s="338"/>
      <c r="G13010" s="338"/>
    </row>
    <row r="13011" spans="1:7" ht="24" customHeight="1" x14ac:dyDescent="0.2">
      <c r="A13011" s="284"/>
      <c r="B13011" s="103"/>
      <c r="C13011" s="143" t="s">
        <v>604</v>
      </c>
      <c r="D13011" s="104"/>
      <c r="E13011" s="105"/>
      <c r="F13011" s="106"/>
      <c r="G13011" s="285"/>
    </row>
    <row r="13012" spans="1:7" ht="24" customHeight="1" x14ac:dyDescent="0.2">
      <c r="A13012" s="224" t="str">
        <f t="shared" ref="A13012:A13025" si="3901">IFERROR(VLOOKUP(C13012,Tabla_Insumos,4,FALSE),"")</f>
        <v/>
      </c>
      <c r="B13012" s="222" t="str">
        <f>IFERROR(VLOOKUP(C13012,Tabla_Insumos,5,FALSE),"")</f>
        <v/>
      </c>
      <c r="C13012" s="223"/>
      <c r="D13012" s="224" t="str">
        <f t="shared" ref="D13012:D13025" si="3902">IFERROR(VLOOKUP(C13012,Tabla_Insumos,2,FALSE),"")</f>
        <v/>
      </c>
      <c r="E13012" s="225"/>
      <c r="F13012" s="226">
        <f t="shared" ref="F13012:F13025" si="3903">IFERROR(VLOOKUP(C13012,Tabla_Insumos,3,FALSE),0)</f>
        <v>0</v>
      </c>
      <c r="G13012" s="286">
        <f>ROUND(E13012*F13012,2)</f>
        <v>0</v>
      </c>
    </row>
    <row r="13013" spans="1:7" ht="24" customHeight="1" x14ac:dyDescent="0.2">
      <c r="A13013" s="224" t="str">
        <f t="shared" si="3901"/>
        <v/>
      </c>
      <c r="B13013" s="222" t="str">
        <f t="shared" ref="B13013:B13025" si="3904">IFERROR(VLOOKUP(C13013,Tabla_Insumos,5,FALSE),"")</f>
        <v/>
      </c>
      <c r="C13013" s="223"/>
      <c r="D13013" s="224" t="str">
        <f t="shared" si="3902"/>
        <v/>
      </c>
      <c r="E13013" s="225"/>
      <c r="F13013" s="226">
        <f t="shared" si="3903"/>
        <v>0</v>
      </c>
      <c r="G13013" s="286">
        <f t="shared" ref="G13013:G13025" si="3905">ROUND(E13013*F13013,2)</f>
        <v>0</v>
      </c>
    </row>
    <row r="13014" spans="1:7" ht="24" customHeight="1" x14ac:dyDescent="0.2">
      <c r="A13014" s="224" t="str">
        <f t="shared" si="3901"/>
        <v/>
      </c>
      <c r="B13014" s="222" t="str">
        <f t="shared" si="3904"/>
        <v/>
      </c>
      <c r="C13014" s="223"/>
      <c r="D13014" s="224" t="str">
        <f t="shared" si="3902"/>
        <v/>
      </c>
      <c r="E13014" s="225"/>
      <c r="F13014" s="226">
        <f t="shared" si="3903"/>
        <v>0</v>
      </c>
      <c r="G13014" s="286">
        <f t="shared" si="3905"/>
        <v>0</v>
      </c>
    </row>
    <row r="13015" spans="1:7" ht="24" customHeight="1" x14ac:dyDescent="0.2">
      <c r="A13015" s="224" t="str">
        <f t="shared" si="3901"/>
        <v/>
      </c>
      <c r="B13015" s="222" t="str">
        <f t="shared" si="3904"/>
        <v/>
      </c>
      <c r="C13015" s="223"/>
      <c r="D13015" s="224" t="str">
        <f t="shared" si="3902"/>
        <v/>
      </c>
      <c r="E13015" s="225"/>
      <c r="F13015" s="226">
        <f t="shared" si="3903"/>
        <v>0</v>
      </c>
      <c r="G13015" s="286">
        <f t="shared" si="3905"/>
        <v>0</v>
      </c>
    </row>
    <row r="13016" spans="1:7" ht="24" customHeight="1" x14ac:dyDescent="0.2">
      <c r="A13016" s="224" t="str">
        <f t="shared" si="3901"/>
        <v/>
      </c>
      <c r="B13016" s="222" t="str">
        <f t="shared" si="3904"/>
        <v/>
      </c>
      <c r="C13016" s="223"/>
      <c r="D13016" s="224" t="str">
        <f t="shared" si="3902"/>
        <v/>
      </c>
      <c r="E13016" s="225"/>
      <c r="F13016" s="226">
        <f t="shared" si="3903"/>
        <v>0</v>
      </c>
      <c r="G13016" s="286">
        <f t="shared" si="3905"/>
        <v>0</v>
      </c>
    </row>
    <row r="13017" spans="1:7" ht="24" customHeight="1" x14ac:dyDescent="0.2">
      <c r="A13017" s="224" t="str">
        <f t="shared" si="3901"/>
        <v/>
      </c>
      <c r="B13017" s="222" t="str">
        <f t="shared" si="3904"/>
        <v/>
      </c>
      <c r="C13017" s="223"/>
      <c r="D13017" s="224" t="str">
        <f t="shared" si="3902"/>
        <v/>
      </c>
      <c r="E13017" s="225"/>
      <c r="F13017" s="226">
        <f t="shared" si="3903"/>
        <v>0</v>
      </c>
      <c r="G13017" s="286">
        <f t="shared" si="3905"/>
        <v>0</v>
      </c>
    </row>
    <row r="13018" spans="1:7" ht="24" customHeight="1" x14ac:dyDescent="0.2">
      <c r="A13018" s="224" t="str">
        <f t="shared" si="3901"/>
        <v/>
      </c>
      <c r="B13018" s="222" t="str">
        <f t="shared" si="3904"/>
        <v/>
      </c>
      <c r="C13018" s="223"/>
      <c r="D13018" s="224" t="str">
        <f t="shared" si="3902"/>
        <v/>
      </c>
      <c r="E13018" s="225"/>
      <c r="F13018" s="226">
        <f t="shared" si="3903"/>
        <v>0</v>
      </c>
      <c r="G13018" s="286">
        <f t="shared" si="3905"/>
        <v>0</v>
      </c>
    </row>
    <row r="13019" spans="1:7" ht="24" customHeight="1" x14ac:dyDescent="0.2">
      <c r="A13019" s="224" t="str">
        <f t="shared" si="3901"/>
        <v/>
      </c>
      <c r="B13019" s="222" t="str">
        <f t="shared" si="3904"/>
        <v/>
      </c>
      <c r="C13019" s="223"/>
      <c r="D13019" s="224" t="str">
        <f t="shared" si="3902"/>
        <v/>
      </c>
      <c r="E13019" s="225"/>
      <c r="F13019" s="226">
        <f t="shared" si="3903"/>
        <v>0</v>
      </c>
      <c r="G13019" s="286">
        <f t="shared" si="3905"/>
        <v>0</v>
      </c>
    </row>
    <row r="13020" spans="1:7" ht="24" customHeight="1" x14ac:dyDescent="0.2">
      <c r="A13020" s="224" t="str">
        <f t="shared" si="3901"/>
        <v/>
      </c>
      <c r="B13020" s="222" t="str">
        <f t="shared" si="3904"/>
        <v/>
      </c>
      <c r="C13020" s="223"/>
      <c r="D13020" s="224" t="str">
        <f t="shared" si="3902"/>
        <v/>
      </c>
      <c r="E13020" s="225"/>
      <c r="F13020" s="226">
        <f t="shared" si="3903"/>
        <v>0</v>
      </c>
      <c r="G13020" s="286">
        <f t="shared" si="3905"/>
        <v>0</v>
      </c>
    </row>
    <row r="13021" spans="1:7" ht="24" customHeight="1" x14ac:dyDescent="0.2">
      <c r="A13021" s="224" t="str">
        <f t="shared" si="3901"/>
        <v/>
      </c>
      <c r="B13021" s="222" t="str">
        <f t="shared" si="3904"/>
        <v/>
      </c>
      <c r="C13021" s="223"/>
      <c r="D13021" s="224" t="str">
        <f t="shared" si="3902"/>
        <v/>
      </c>
      <c r="E13021" s="225"/>
      <c r="F13021" s="226">
        <f t="shared" si="3903"/>
        <v>0</v>
      </c>
      <c r="G13021" s="286">
        <f t="shared" si="3905"/>
        <v>0</v>
      </c>
    </row>
    <row r="13022" spans="1:7" ht="24" customHeight="1" x14ac:dyDescent="0.2">
      <c r="A13022" s="224" t="str">
        <f t="shared" si="3901"/>
        <v/>
      </c>
      <c r="B13022" s="222" t="str">
        <f t="shared" si="3904"/>
        <v/>
      </c>
      <c r="C13022" s="223"/>
      <c r="D13022" s="224" t="str">
        <f t="shared" si="3902"/>
        <v/>
      </c>
      <c r="E13022" s="225"/>
      <c r="F13022" s="226">
        <f t="shared" si="3903"/>
        <v>0</v>
      </c>
      <c r="G13022" s="286">
        <f t="shared" si="3905"/>
        <v>0</v>
      </c>
    </row>
    <row r="13023" spans="1:7" ht="24" customHeight="1" x14ac:dyDescent="0.2">
      <c r="A13023" s="224" t="str">
        <f t="shared" si="3901"/>
        <v/>
      </c>
      <c r="B13023" s="222" t="str">
        <f t="shared" si="3904"/>
        <v/>
      </c>
      <c r="C13023" s="223"/>
      <c r="D13023" s="224" t="str">
        <f t="shared" si="3902"/>
        <v/>
      </c>
      <c r="E13023" s="225"/>
      <c r="F13023" s="226">
        <f t="shared" si="3903"/>
        <v>0</v>
      </c>
      <c r="G13023" s="286">
        <f t="shared" si="3905"/>
        <v>0</v>
      </c>
    </row>
    <row r="13024" spans="1:7" ht="24" customHeight="1" x14ac:dyDescent="0.2">
      <c r="A13024" s="224" t="str">
        <f t="shared" si="3901"/>
        <v/>
      </c>
      <c r="B13024" s="222" t="str">
        <f t="shared" si="3904"/>
        <v/>
      </c>
      <c r="C13024" s="223"/>
      <c r="D13024" s="224" t="str">
        <f t="shared" si="3902"/>
        <v/>
      </c>
      <c r="E13024" s="225"/>
      <c r="F13024" s="226">
        <f t="shared" si="3903"/>
        <v>0</v>
      </c>
      <c r="G13024" s="286">
        <f t="shared" si="3905"/>
        <v>0</v>
      </c>
    </row>
    <row r="13025" spans="1:7" ht="24" customHeight="1" x14ac:dyDescent="0.2">
      <c r="A13025" s="224" t="str">
        <f t="shared" si="3901"/>
        <v/>
      </c>
      <c r="B13025" s="222" t="str">
        <f t="shared" si="3904"/>
        <v/>
      </c>
      <c r="C13025" s="223"/>
      <c r="D13025" s="224" t="str">
        <f t="shared" si="3902"/>
        <v/>
      </c>
      <c r="E13025" s="225"/>
      <c r="F13025" s="227">
        <f t="shared" si="3903"/>
        <v>0</v>
      </c>
      <c r="G13025" s="286">
        <f t="shared" si="3905"/>
        <v>0</v>
      </c>
    </row>
    <row r="13026" spans="1:7" ht="24" customHeight="1" x14ac:dyDescent="0.2">
      <c r="A13026" s="287"/>
      <c r="D13026" s="97"/>
      <c r="E13026" s="98"/>
      <c r="F13026" s="273" t="s">
        <v>31</v>
      </c>
      <c r="G13026" s="288">
        <f>SUBTOTAL(9,G13012:G13025)</f>
        <v>0</v>
      </c>
    </row>
    <row r="13027" spans="1:7" ht="24" customHeight="1" x14ac:dyDescent="0.2">
      <c r="A13027" s="287"/>
      <c r="C13027" s="107" t="s">
        <v>605</v>
      </c>
      <c r="D13027" s="97"/>
      <c r="E13027" s="98"/>
      <c r="G13027" s="289"/>
    </row>
    <row r="13028" spans="1:7" ht="24" customHeight="1" x14ac:dyDescent="0.2">
      <c r="A13028" s="224" t="str">
        <f t="shared" ref="A13028:A13035" si="3906">IFERROR(VLOOKUP(C13028,Tabla_Insumos,4,FALSE),"")</f>
        <v/>
      </c>
      <c r="B13028" s="222">
        <f t="shared" ref="B13028:B13035" si="3907">IFERROR(VLOOKUP(A13028,Tabla_Indices,5,FALSE),"")</f>
        <v>0</v>
      </c>
      <c r="C13028" s="223"/>
      <c r="D13028" s="224" t="str">
        <f t="shared" ref="D13028:D13035" si="3908">IFERROR(VLOOKUP(C13028,Tabla_Insumos,2,FALSE),"")</f>
        <v/>
      </c>
      <c r="E13028" s="225"/>
      <c r="F13028" s="228">
        <f t="shared" ref="F13028:F13035" si="3909">IFERROR(VLOOKUP(C13028,Tabla_Insumos,3,FALSE),0)</f>
        <v>0</v>
      </c>
      <c r="G13028" s="286">
        <f>ROUND(E13028*F13028,2)</f>
        <v>0</v>
      </c>
    </row>
    <row r="13029" spans="1:7" ht="24" customHeight="1" x14ac:dyDescent="0.2">
      <c r="A13029" s="224" t="str">
        <f t="shared" si="3906"/>
        <v/>
      </c>
      <c r="B13029" s="222">
        <f t="shared" si="3907"/>
        <v>0</v>
      </c>
      <c r="C13029" s="223"/>
      <c r="D13029" s="224" t="str">
        <f t="shared" si="3908"/>
        <v/>
      </c>
      <c r="E13029" s="225"/>
      <c r="F13029" s="228">
        <f t="shared" si="3909"/>
        <v>0</v>
      </c>
      <c r="G13029" s="286">
        <f>ROUND(E13029*F13029,2)</f>
        <v>0</v>
      </c>
    </row>
    <row r="13030" spans="1:7" ht="24" customHeight="1" x14ac:dyDescent="0.2">
      <c r="A13030" s="224" t="str">
        <f t="shared" si="3906"/>
        <v/>
      </c>
      <c r="B13030" s="222">
        <f t="shared" si="3907"/>
        <v>0</v>
      </c>
      <c r="C13030" s="223"/>
      <c r="D13030" s="224" t="str">
        <f t="shared" si="3908"/>
        <v/>
      </c>
      <c r="E13030" s="225"/>
      <c r="F13030" s="228">
        <f t="shared" si="3909"/>
        <v>0</v>
      </c>
      <c r="G13030" s="286">
        <f t="shared" ref="G13030:G13035" si="3910">ROUND(E13030*F13030,2)</f>
        <v>0</v>
      </c>
    </row>
    <row r="13031" spans="1:7" ht="24" customHeight="1" x14ac:dyDescent="0.2">
      <c r="A13031" s="224" t="str">
        <f t="shared" si="3906"/>
        <v/>
      </c>
      <c r="B13031" s="222">
        <f t="shared" si="3907"/>
        <v>0</v>
      </c>
      <c r="C13031" s="223"/>
      <c r="D13031" s="224" t="str">
        <f t="shared" si="3908"/>
        <v/>
      </c>
      <c r="E13031" s="225"/>
      <c r="F13031" s="228">
        <f t="shared" si="3909"/>
        <v>0</v>
      </c>
      <c r="G13031" s="286">
        <f t="shared" si="3910"/>
        <v>0</v>
      </c>
    </row>
    <row r="13032" spans="1:7" ht="24" customHeight="1" x14ac:dyDescent="0.2">
      <c r="A13032" s="224" t="str">
        <f t="shared" si="3906"/>
        <v/>
      </c>
      <c r="B13032" s="222">
        <f t="shared" si="3907"/>
        <v>0</v>
      </c>
      <c r="C13032" s="223"/>
      <c r="D13032" s="224" t="str">
        <f t="shared" si="3908"/>
        <v/>
      </c>
      <c r="E13032" s="225"/>
      <c r="F13032" s="226">
        <f t="shared" si="3909"/>
        <v>0</v>
      </c>
      <c r="G13032" s="286">
        <f t="shared" si="3910"/>
        <v>0</v>
      </c>
    </row>
    <row r="13033" spans="1:7" ht="24" customHeight="1" x14ac:dyDescent="0.2">
      <c r="A13033" s="224" t="str">
        <f t="shared" si="3906"/>
        <v/>
      </c>
      <c r="B13033" s="222">
        <f t="shared" si="3907"/>
        <v>0</v>
      </c>
      <c r="C13033" s="223"/>
      <c r="D13033" s="224" t="str">
        <f t="shared" si="3908"/>
        <v/>
      </c>
      <c r="E13033" s="225"/>
      <c r="F13033" s="226">
        <f t="shared" si="3909"/>
        <v>0</v>
      </c>
      <c r="G13033" s="286">
        <f t="shared" si="3910"/>
        <v>0</v>
      </c>
    </row>
    <row r="13034" spans="1:7" ht="24" customHeight="1" x14ac:dyDescent="0.2">
      <c r="A13034" s="224" t="str">
        <f t="shared" si="3906"/>
        <v/>
      </c>
      <c r="B13034" s="222">
        <f t="shared" si="3907"/>
        <v>0</v>
      </c>
      <c r="C13034" s="223"/>
      <c r="D13034" s="224" t="str">
        <f t="shared" si="3908"/>
        <v/>
      </c>
      <c r="E13034" s="225"/>
      <c r="F13034" s="226">
        <f t="shared" si="3909"/>
        <v>0</v>
      </c>
      <c r="G13034" s="286">
        <f t="shared" si="3910"/>
        <v>0</v>
      </c>
    </row>
    <row r="13035" spans="1:7" ht="24" customHeight="1" x14ac:dyDescent="0.2">
      <c r="A13035" s="224" t="str">
        <f t="shared" si="3906"/>
        <v/>
      </c>
      <c r="B13035" s="222">
        <f t="shared" si="3907"/>
        <v>0</v>
      </c>
      <c r="C13035" s="223"/>
      <c r="D13035" s="224" t="str">
        <f t="shared" si="3908"/>
        <v/>
      </c>
      <c r="E13035" s="225"/>
      <c r="F13035" s="226">
        <f t="shared" si="3909"/>
        <v>0</v>
      </c>
      <c r="G13035" s="286">
        <f t="shared" si="3910"/>
        <v>0</v>
      </c>
    </row>
    <row r="13036" spans="1:7" ht="24" customHeight="1" x14ac:dyDescent="0.2">
      <c r="A13036" s="287"/>
      <c r="D13036" s="97"/>
      <c r="E13036" s="98"/>
      <c r="F13036" s="273" t="s">
        <v>32</v>
      </c>
      <c r="G13036" s="288">
        <f>SUBTOTAL(9,G13028:G13035)</f>
        <v>0</v>
      </c>
    </row>
    <row r="13037" spans="1:7" ht="24" customHeight="1" x14ac:dyDescent="0.2">
      <c r="A13037" s="287"/>
      <c r="C13037" s="107" t="s">
        <v>606</v>
      </c>
      <c r="D13037" s="97"/>
      <c r="E13037" s="98"/>
      <c r="G13037" s="289"/>
    </row>
    <row r="13038" spans="1:7" ht="24" customHeight="1" x14ac:dyDescent="0.2">
      <c r="A13038" s="224" t="str">
        <f t="shared" ref="A13038:A13046" si="3911">IFERROR(VLOOKUP(C13038,Tabla_Insumos,4,FALSE),"")</f>
        <v/>
      </c>
      <c r="B13038" s="222" t="str">
        <f t="shared" ref="B13038:B13046" si="3912">IFERROR(VLOOKUP(C13038,Tabla_Insumos,5,FALSE),"")</f>
        <v/>
      </c>
      <c r="C13038" s="223"/>
      <c r="D13038" s="224" t="str">
        <f t="shared" ref="D13038:D13046" si="3913">IFERROR(VLOOKUP(C13038,Tabla_Insumos,2,FALSE),"")</f>
        <v/>
      </c>
      <c r="E13038" s="225"/>
      <c r="F13038" s="226">
        <f t="shared" ref="F13038:F13046" si="3914">IFERROR(VLOOKUP(C13038,Tabla_Insumos,3,FALSE),0)</f>
        <v>0</v>
      </c>
      <c r="G13038" s="286">
        <f t="shared" ref="G13038:G13046" si="3915">ROUND(E13038*F13038,2)</f>
        <v>0</v>
      </c>
    </row>
    <row r="13039" spans="1:7" ht="24" customHeight="1" x14ac:dyDescent="0.2">
      <c r="A13039" s="224" t="str">
        <f t="shared" si="3911"/>
        <v/>
      </c>
      <c r="B13039" s="222" t="str">
        <f t="shared" si="3912"/>
        <v/>
      </c>
      <c r="C13039" s="223"/>
      <c r="D13039" s="224" t="str">
        <f t="shared" si="3913"/>
        <v/>
      </c>
      <c r="E13039" s="225"/>
      <c r="F13039" s="226">
        <f t="shared" si="3914"/>
        <v>0</v>
      </c>
      <c r="G13039" s="286">
        <f t="shared" si="3915"/>
        <v>0</v>
      </c>
    </row>
    <row r="13040" spans="1:7" ht="24" customHeight="1" x14ac:dyDescent="0.2">
      <c r="A13040" s="224" t="str">
        <f t="shared" si="3911"/>
        <v/>
      </c>
      <c r="B13040" s="222" t="str">
        <f t="shared" si="3912"/>
        <v/>
      </c>
      <c r="C13040" s="223"/>
      <c r="D13040" s="224" t="str">
        <f t="shared" si="3913"/>
        <v/>
      </c>
      <c r="E13040" s="225"/>
      <c r="F13040" s="226">
        <f t="shared" si="3914"/>
        <v>0</v>
      </c>
      <c r="G13040" s="286">
        <f t="shared" si="3915"/>
        <v>0</v>
      </c>
    </row>
    <row r="13041" spans="1:7" ht="24" customHeight="1" x14ac:dyDescent="0.2">
      <c r="A13041" s="224" t="str">
        <f t="shared" si="3911"/>
        <v/>
      </c>
      <c r="B13041" s="222" t="str">
        <f t="shared" si="3912"/>
        <v/>
      </c>
      <c r="C13041" s="223"/>
      <c r="D13041" s="224" t="str">
        <f t="shared" si="3913"/>
        <v/>
      </c>
      <c r="E13041" s="225"/>
      <c r="F13041" s="226">
        <f t="shared" si="3914"/>
        <v>0</v>
      </c>
      <c r="G13041" s="286">
        <f t="shared" si="3915"/>
        <v>0</v>
      </c>
    </row>
    <row r="13042" spans="1:7" ht="24" customHeight="1" x14ac:dyDescent="0.2">
      <c r="A13042" s="224" t="str">
        <f t="shared" si="3911"/>
        <v/>
      </c>
      <c r="B13042" s="222" t="str">
        <f t="shared" si="3912"/>
        <v/>
      </c>
      <c r="C13042" s="223"/>
      <c r="D13042" s="224" t="str">
        <f t="shared" si="3913"/>
        <v/>
      </c>
      <c r="E13042" s="225"/>
      <c r="F13042" s="226">
        <f t="shared" si="3914"/>
        <v>0</v>
      </c>
      <c r="G13042" s="286">
        <f t="shared" si="3915"/>
        <v>0</v>
      </c>
    </row>
    <row r="13043" spans="1:7" ht="24" customHeight="1" x14ac:dyDescent="0.2">
      <c r="A13043" s="224" t="str">
        <f t="shared" si="3911"/>
        <v/>
      </c>
      <c r="B13043" s="222" t="str">
        <f t="shared" si="3912"/>
        <v/>
      </c>
      <c r="C13043" s="223"/>
      <c r="D13043" s="224" t="str">
        <f t="shared" si="3913"/>
        <v/>
      </c>
      <c r="E13043" s="225"/>
      <c r="F13043" s="226">
        <f t="shared" si="3914"/>
        <v>0</v>
      </c>
      <c r="G13043" s="286">
        <f t="shared" si="3915"/>
        <v>0</v>
      </c>
    </row>
    <row r="13044" spans="1:7" ht="24" customHeight="1" x14ac:dyDescent="0.2">
      <c r="A13044" s="224" t="str">
        <f t="shared" si="3911"/>
        <v/>
      </c>
      <c r="B13044" s="222" t="str">
        <f t="shared" si="3912"/>
        <v/>
      </c>
      <c r="C13044" s="223"/>
      <c r="D13044" s="224" t="str">
        <f t="shared" si="3913"/>
        <v/>
      </c>
      <c r="E13044" s="225"/>
      <c r="F13044" s="226">
        <f t="shared" si="3914"/>
        <v>0</v>
      </c>
      <c r="G13044" s="286">
        <f t="shared" si="3915"/>
        <v>0</v>
      </c>
    </row>
    <row r="13045" spans="1:7" ht="24" customHeight="1" x14ac:dyDescent="0.2">
      <c r="A13045" s="224" t="str">
        <f t="shared" si="3911"/>
        <v/>
      </c>
      <c r="B13045" s="222" t="str">
        <f t="shared" si="3912"/>
        <v/>
      </c>
      <c r="C13045" s="223"/>
      <c r="D13045" s="224" t="str">
        <f t="shared" si="3913"/>
        <v/>
      </c>
      <c r="E13045" s="225"/>
      <c r="F13045" s="226">
        <f t="shared" si="3914"/>
        <v>0</v>
      </c>
      <c r="G13045" s="286">
        <f t="shared" si="3915"/>
        <v>0</v>
      </c>
    </row>
    <row r="13046" spans="1:7" ht="24" customHeight="1" x14ac:dyDescent="0.2">
      <c r="A13046" s="224" t="str">
        <f t="shared" si="3911"/>
        <v/>
      </c>
      <c r="B13046" s="222" t="str">
        <f t="shared" si="3912"/>
        <v/>
      </c>
      <c r="C13046" s="223"/>
      <c r="D13046" s="224" t="str">
        <f t="shared" si="3913"/>
        <v/>
      </c>
      <c r="E13046" s="225"/>
      <c r="F13046" s="226">
        <f t="shared" si="3914"/>
        <v>0</v>
      </c>
      <c r="G13046" s="286">
        <f t="shared" si="3915"/>
        <v>0</v>
      </c>
    </row>
    <row r="13047" spans="1:7" ht="24" customHeight="1" x14ac:dyDescent="0.2">
      <c r="A13047" s="290"/>
      <c r="B13047" s="97"/>
      <c r="D13047" s="97"/>
      <c r="E13047" s="98"/>
      <c r="F13047" s="273" t="s">
        <v>33</v>
      </c>
      <c r="G13047" s="288">
        <f>SUBTOTAL(9,G13038:G13046)</f>
        <v>0</v>
      </c>
    </row>
    <row r="13048" spans="1:7" ht="24" customHeight="1" x14ac:dyDescent="0.2">
      <c r="A13048" s="291"/>
      <c r="B13048" s="97"/>
      <c r="D13048" s="97"/>
      <c r="E13048" s="98"/>
      <c r="G13048" s="289"/>
    </row>
    <row r="13049" spans="1:7" ht="24" customHeight="1" x14ac:dyDescent="0.2">
      <c r="A13049" s="292" t="str">
        <f>B13007</f>
        <v/>
      </c>
      <c r="B13049" s="293" t="str">
        <f>C13007</f>
        <v/>
      </c>
      <c r="C13049" s="104"/>
      <c r="D13049" s="104" t="s">
        <v>34</v>
      </c>
      <c r="E13049" s="105"/>
      <c r="F13049" s="295" t="s">
        <v>35</v>
      </c>
      <c r="G13049" s="294">
        <f>SUBTOTAL(9,G13012:G13048)</f>
        <v>0</v>
      </c>
    </row>
    <row r="13051" spans="1:7" ht="24" customHeight="1" x14ac:dyDescent="0.2">
      <c r="A13051" s="274" t="s">
        <v>37</v>
      </c>
      <c r="B13051" s="275"/>
      <c r="C13051" s="275"/>
      <c r="D13051" s="275"/>
      <c r="E13051" s="275"/>
      <c r="F13051" s="275"/>
      <c r="G13051" s="276"/>
    </row>
    <row r="13052" spans="1:7" ht="24" customHeight="1" x14ac:dyDescent="0.2">
      <c r="A13052" s="277" t="s">
        <v>602</v>
      </c>
      <c r="B13052" s="93" t="str">
        <f>Comitente</f>
        <v>DIRECCION PROVINCIAL DE ESPACIOS VERDES</v>
      </c>
      <c r="C13052" s="89"/>
      <c r="D13052" s="94"/>
      <c r="E13052" s="94"/>
      <c r="F13052" s="95"/>
      <c r="G13052" s="278"/>
    </row>
    <row r="13053" spans="1:7" ht="24" customHeight="1" x14ac:dyDescent="0.2">
      <c r="A13053" s="277" t="s">
        <v>603</v>
      </c>
      <c r="B13053" s="93">
        <f>Contratista</f>
        <v>0</v>
      </c>
      <c r="C13053" s="90"/>
      <c r="D13053" s="90"/>
      <c r="E13053" s="90"/>
      <c r="F13053" s="96"/>
      <c r="G13053" s="279"/>
    </row>
    <row r="13054" spans="1:7" ht="24" customHeight="1" x14ac:dyDescent="0.2">
      <c r="A13054" s="277" t="s">
        <v>24</v>
      </c>
      <c r="B13054" s="93" t="str">
        <f>Obra</f>
        <v>MANTENIMIENTO DEL ÁREA VERDE Y SISITEMA DE RIEGO DEL 
PARQUE BELGRANO E INFINITO POR DESCUBRIR - RENGLON 3</v>
      </c>
      <c r="C13054" s="90"/>
      <c r="D13054" s="90"/>
      <c r="E13054" s="90"/>
      <c r="F13054" s="96" t="s">
        <v>38</v>
      </c>
      <c r="G13054" s="280">
        <f>Fecha_Base</f>
        <v>44908</v>
      </c>
    </row>
    <row r="13055" spans="1:7" ht="24" customHeight="1" x14ac:dyDescent="0.2">
      <c r="A13055" s="281" t="s">
        <v>601</v>
      </c>
      <c r="B13055" s="91" t="str">
        <f>Ubicación</f>
        <v>CAPITAL</v>
      </c>
      <c r="C13055" s="91"/>
      <c r="D13055" s="97"/>
      <c r="E13055" s="98"/>
      <c r="G13055" s="282"/>
    </row>
    <row r="13056" spans="1:7" ht="24" customHeight="1" x14ac:dyDescent="0.2">
      <c r="A13056" s="281" t="s">
        <v>39</v>
      </c>
      <c r="B13056" s="100" t="str">
        <f>IFERROR(VALUE(LEFT(B13057,FIND(".",B13057)-1)),"")</f>
        <v/>
      </c>
      <c r="C13056" s="92" t="str">
        <f>IFERROR(VLOOKUP(B13056,Tabla_CyP,2,FALSE),"")</f>
        <v/>
      </c>
      <c r="E13056" s="98"/>
      <c r="G13056" s="282"/>
    </row>
    <row r="13057" spans="1:7" ht="24" customHeight="1" x14ac:dyDescent="0.2">
      <c r="A13057" s="281" t="s">
        <v>25</v>
      </c>
      <c r="B13057" s="101" t="str">
        <f>IFERROR(VLOOKUP(COUNTIF($A$1:A13057,"ANALISIS DE PRECIOS"),Tabla_NumeroItem,2,FALSE),"")</f>
        <v/>
      </c>
      <c r="C13057" s="92" t="str">
        <f>IFERROR(VLOOKUP(B13057,Tabla_CyP,2,FALSE),"")</f>
        <v/>
      </c>
      <c r="D13057" s="97"/>
      <c r="E13057" s="98"/>
      <c r="F13057" s="96" t="s">
        <v>26</v>
      </c>
      <c r="G13057" s="283" t="str">
        <f>IFERROR(VLOOKUP(B13057,Tabla_CyP,4,FALSE),"")</f>
        <v/>
      </c>
    </row>
    <row r="13058" spans="1:7" ht="24" customHeight="1" x14ac:dyDescent="0.2">
      <c r="A13058" s="281"/>
      <c r="B13058" s="91"/>
      <c r="D13058" s="97"/>
      <c r="E13058" s="98"/>
      <c r="G13058" s="282"/>
    </row>
    <row r="13059" spans="1:7" ht="24" customHeight="1" x14ac:dyDescent="0.2">
      <c r="A13059" s="331" t="s">
        <v>507</v>
      </c>
      <c r="B13059" s="332"/>
      <c r="C13059" s="333" t="s">
        <v>0</v>
      </c>
      <c r="D13059" s="333" t="s">
        <v>27</v>
      </c>
      <c r="E13059" s="335" t="s">
        <v>28</v>
      </c>
      <c r="F13059" s="337" t="s">
        <v>29</v>
      </c>
      <c r="G13059" s="337" t="s">
        <v>30</v>
      </c>
    </row>
    <row r="13060" spans="1:7" ht="24" customHeight="1" x14ac:dyDescent="0.2">
      <c r="A13060" s="102" t="s">
        <v>508</v>
      </c>
      <c r="B13060" s="102" t="s">
        <v>509</v>
      </c>
      <c r="C13060" s="334"/>
      <c r="D13060" s="334"/>
      <c r="E13060" s="336"/>
      <c r="F13060" s="338"/>
      <c r="G13060" s="338"/>
    </row>
    <row r="13061" spans="1:7" ht="24" customHeight="1" x14ac:dyDescent="0.2">
      <c r="A13061" s="284"/>
      <c r="B13061" s="103"/>
      <c r="C13061" s="143" t="s">
        <v>604</v>
      </c>
      <c r="D13061" s="104"/>
      <c r="E13061" s="105"/>
      <c r="F13061" s="106"/>
      <c r="G13061" s="285"/>
    </row>
    <row r="13062" spans="1:7" ht="24" customHeight="1" x14ac:dyDescent="0.2">
      <c r="A13062" s="224" t="str">
        <f t="shared" ref="A13062:A13075" si="3916">IFERROR(VLOOKUP(C13062,Tabla_Insumos,4,FALSE),"")</f>
        <v/>
      </c>
      <c r="B13062" s="222" t="str">
        <f>IFERROR(VLOOKUP(C13062,Tabla_Insumos,5,FALSE),"")</f>
        <v/>
      </c>
      <c r="C13062" s="223"/>
      <c r="D13062" s="224" t="str">
        <f t="shared" ref="D13062:D13075" si="3917">IFERROR(VLOOKUP(C13062,Tabla_Insumos,2,FALSE),"")</f>
        <v/>
      </c>
      <c r="E13062" s="225"/>
      <c r="F13062" s="226">
        <f t="shared" ref="F13062:F13075" si="3918">IFERROR(VLOOKUP(C13062,Tabla_Insumos,3,FALSE),0)</f>
        <v>0</v>
      </c>
      <c r="G13062" s="286">
        <f>ROUND(E13062*F13062,2)</f>
        <v>0</v>
      </c>
    </row>
    <row r="13063" spans="1:7" ht="24" customHeight="1" x14ac:dyDescent="0.2">
      <c r="A13063" s="224" t="str">
        <f t="shared" si="3916"/>
        <v/>
      </c>
      <c r="B13063" s="222" t="str">
        <f t="shared" ref="B13063:B13075" si="3919">IFERROR(VLOOKUP(C13063,Tabla_Insumos,5,FALSE),"")</f>
        <v/>
      </c>
      <c r="C13063" s="223"/>
      <c r="D13063" s="224" t="str">
        <f t="shared" si="3917"/>
        <v/>
      </c>
      <c r="E13063" s="225"/>
      <c r="F13063" s="226">
        <f t="shared" si="3918"/>
        <v>0</v>
      </c>
      <c r="G13063" s="286">
        <f t="shared" ref="G13063:G13075" si="3920">ROUND(E13063*F13063,2)</f>
        <v>0</v>
      </c>
    </row>
    <row r="13064" spans="1:7" ht="24" customHeight="1" x14ac:dyDescent="0.2">
      <c r="A13064" s="224" t="str">
        <f t="shared" si="3916"/>
        <v/>
      </c>
      <c r="B13064" s="222" t="str">
        <f t="shared" si="3919"/>
        <v/>
      </c>
      <c r="C13064" s="223"/>
      <c r="D13064" s="224" t="str">
        <f t="shared" si="3917"/>
        <v/>
      </c>
      <c r="E13064" s="225"/>
      <c r="F13064" s="226">
        <f t="shared" si="3918"/>
        <v>0</v>
      </c>
      <c r="G13064" s="286">
        <f t="shared" si="3920"/>
        <v>0</v>
      </c>
    </row>
    <row r="13065" spans="1:7" ht="24" customHeight="1" x14ac:dyDescent="0.2">
      <c r="A13065" s="224" t="str">
        <f t="shared" si="3916"/>
        <v/>
      </c>
      <c r="B13065" s="222" t="str">
        <f t="shared" si="3919"/>
        <v/>
      </c>
      <c r="C13065" s="223"/>
      <c r="D13065" s="224" t="str">
        <f t="shared" si="3917"/>
        <v/>
      </c>
      <c r="E13065" s="225"/>
      <c r="F13065" s="226">
        <f t="shared" si="3918"/>
        <v>0</v>
      </c>
      <c r="G13065" s="286">
        <f t="shared" si="3920"/>
        <v>0</v>
      </c>
    </row>
    <row r="13066" spans="1:7" ht="24" customHeight="1" x14ac:dyDescent="0.2">
      <c r="A13066" s="224" t="str">
        <f t="shared" si="3916"/>
        <v/>
      </c>
      <c r="B13066" s="222" t="str">
        <f t="shared" si="3919"/>
        <v/>
      </c>
      <c r="C13066" s="223"/>
      <c r="D13066" s="224" t="str">
        <f t="shared" si="3917"/>
        <v/>
      </c>
      <c r="E13066" s="225"/>
      <c r="F13066" s="226">
        <f t="shared" si="3918"/>
        <v>0</v>
      </c>
      <c r="G13066" s="286">
        <f t="shared" si="3920"/>
        <v>0</v>
      </c>
    </row>
    <row r="13067" spans="1:7" ht="24" customHeight="1" x14ac:dyDescent="0.2">
      <c r="A13067" s="224" t="str">
        <f t="shared" si="3916"/>
        <v/>
      </c>
      <c r="B13067" s="222" t="str">
        <f t="shared" si="3919"/>
        <v/>
      </c>
      <c r="C13067" s="223"/>
      <c r="D13067" s="224" t="str">
        <f t="shared" si="3917"/>
        <v/>
      </c>
      <c r="E13067" s="225"/>
      <c r="F13067" s="226">
        <f t="shared" si="3918"/>
        <v>0</v>
      </c>
      <c r="G13067" s="286">
        <f t="shared" si="3920"/>
        <v>0</v>
      </c>
    </row>
    <row r="13068" spans="1:7" ht="24" customHeight="1" x14ac:dyDescent="0.2">
      <c r="A13068" s="224" t="str">
        <f t="shared" si="3916"/>
        <v/>
      </c>
      <c r="B13068" s="222" t="str">
        <f t="shared" si="3919"/>
        <v/>
      </c>
      <c r="C13068" s="223"/>
      <c r="D13068" s="224" t="str">
        <f t="shared" si="3917"/>
        <v/>
      </c>
      <c r="E13068" s="225"/>
      <c r="F13068" s="226">
        <f t="shared" si="3918"/>
        <v>0</v>
      </c>
      <c r="G13068" s="286">
        <f t="shared" si="3920"/>
        <v>0</v>
      </c>
    </row>
    <row r="13069" spans="1:7" ht="24" customHeight="1" x14ac:dyDescent="0.2">
      <c r="A13069" s="224" t="str">
        <f t="shared" si="3916"/>
        <v/>
      </c>
      <c r="B13069" s="222" t="str">
        <f t="shared" si="3919"/>
        <v/>
      </c>
      <c r="C13069" s="223"/>
      <c r="D13069" s="224" t="str">
        <f t="shared" si="3917"/>
        <v/>
      </c>
      <c r="E13069" s="225"/>
      <c r="F13069" s="226">
        <f t="shared" si="3918"/>
        <v>0</v>
      </c>
      <c r="G13069" s="286">
        <f t="shared" si="3920"/>
        <v>0</v>
      </c>
    </row>
    <row r="13070" spans="1:7" ht="24" customHeight="1" x14ac:dyDescent="0.2">
      <c r="A13070" s="224" t="str">
        <f t="shared" si="3916"/>
        <v/>
      </c>
      <c r="B13070" s="222" t="str">
        <f t="shared" si="3919"/>
        <v/>
      </c>
      <c r="C13070" s="223"/>
      <c r="D13070" s="224" t="str">
        <f t="shared" si="3917"/>
        <v/>
      </c>
      <c r="E13070" s="225"/>
      <c r="F13070" s="226">
        <f t="shared" si="3918"/>
        <v>0</v>
      </c>
      <c r="G13070" s="286">
        <f t="shared" si="3920"/>
        <v>0</v>
      </c>
    </row>
    <row r="13071" spans="1:7" ht="24" customHeight="1" x14ac:dyDescent="0.2">
      <c r="A13071" s="224" t="str">
        <f t="shared" si="3916"/>
        <v/>
      </c>
      <c r="B13071" s="222" t="str">
        <f t="shared" si="3919"/>
        <v/>
      </c>
      <c r="C13071" s="223"/>
      <c r="D13071" s="224" t="str">
        <f t="shared" si="3917"/>
        <v/>
      </c>
      <c r="E13071" s="225"/>
      <c r="F13071" s="226">
        <f t="shared" si="3918"/>
        <v>0</v>
      </c>
      <c r="G13071" s="286">
        <f t="shared" si="3920"/>
        <v>0</v>
      </c>
    </row>
    <row r="13072" spans="1:7" ht="24" customHeight="1" x14ac:dyDescent="0.2">
      <c r="A13072" s="224" t="str">
        <f t="shared" si="3916"/>
        <v/>
      </c>
      <c r="B13072" s="222" t="str">
        <f t="shared" si="3919"/>
        <v/>
      </c>
      <c r="C13072" s="223"/>
      <c r="D13072" s="224" t="str">
        <f t="shared" si="3917"/>
        <v/>
      </c>
      <c r="E13072" s="225"/>
      <c r="F13072" s="226">
        <f t="shared" si="3918"/>
        <v>0</v>
      </c>
      <c r="G13072" s="286">
        <f t="shared" si="3920"/>
        <v>0</v>
      </c>
    </row>
    <row r="13073" spans="1:7" ht="24" customHeight="1" x14ac:dyDescent="0.2">
      <c r="A13073" s="224" t="str">
        <f t="shared" si="3916"/>
        <v/>
      </c>
      <c r="B13073" s="222" t="str">
        <f t="shared" si="3919"/>
        <v/>
      </c>
      <c r="C13073" s="223"/>
      <c r="D13073" s="224" t="str">
        <f t="shared" si="3917"/>
        <v/>
      </c>
      <c r="E13073" s="225"/>
      <c r="F13073" s="226">
        <f t="shared" si="3918"/>
        <v>0</v>
      </c>
      <c r="G13073" s="286">
        <f t="shared" si="3920"/>
        <v>0</v>
      </c>
    </row>
    <row r="13074" spans="1:7" ht="24" customHeight="1" x14ac:dyDescent="0.2">
      <c r="A13074" s="224" t="str">
        <f t="shared" si="3916"/>
        <v/>
      </c>
      <c r="B13074" s="222" t="str">
        <f t="shared" si="3919"/>
        <v/>
      </c>
      <c r="C13074" s="223"/>
      <c r="D13074" s="224" t="str">
        <f t="shared" si="3917"/>
        <v/>
      </c>
      <c r="E13074" s="225"/>
      <c r="F13074" s="226">
        <f t="shared" si="3918"/>
        <v>0</v>
      </c>
      <c r="G13074" s="286">
        <f t="shared" si="3920"/>
        <v>0</v>
      </c>
    </row>
    <row r="13075" spans="1:7" ht="24" customHeight="1" x14ac:dyDescent="0.2">
      <c r="A13075" s="224" t="str">
        <f t="shared" si="3916"/>
        <v/>
      </c>
      <c r="B13075" s="222" t="str">
        <f t="shared" si="3919"/>
        <v/>
      </c>
      <c r="C13075" s="223"/>
      <c r="D13075" s="224" t="str">
        <f t="shared" si="3917"/>
        <v/>
      </c>
      <c r="E13075" s="225"/>
      <c r="F13075" s="227">
        <f t="shared" si="3918"/>
        <v>0</v>
      </c>
      <c r="G13075" s="286">
        <f t="shared" si="3920"/>
        <v>0</v>
      </c>
    </row>
    <row r="13076" spans="1:7" ht="24" customHeight="1" x14ac:dyDescent="0.2">
      <c r="A13076" s="287"/>
      <c r="D13076" s="97"/>
      <c r="E13076" s="98"/>
      <c r="F13076" s="273" t="s">
        <v>31</v>
      </c>
      <c r="G13076" s="288">
        <f>SUBTOTAL(9,G13062:G13075)</f>
        <v>0</v>
      </c>
    </row>
    <row r="13077" spans="1:7" ht="24" customHeight="1" x14ac:dyDescent="0.2">
      <c r="A13077" s="287"/>
      <c r="C13077" s="107" t="s">
        <v>605</v>
      </c>
      <c r="D13077" s="97"/>
      <c r="E13077" s="98"/>
      <c r="G13077" s="289"/>
    </row>
    <row r="13078" spans="1:7" ht="24" customHeight="1" x14ac:dyDescent="0.2">
      <c r="A13078" s="224" t="str">
        <f t="shared" ref="A13078:A13085" si="3921">IFERROR(VLOOKUP(C13078,Tabla_Insumos,4,FALSE),"")</f>
        <v/>
      </c>
      <c r="B13078" s="222">
        <f t="shared" ref="B13078:B13085" si="3922">IFERROR(VLOOKUP(A13078,Tabla_Indices,5,FALSE),"")</f>
        <v>0</v>
      </c>
      <c r="C13078" s="223"/>
      <c r="D13078" s="224" t="str">
        <f t="shared" ref="D13078:D13085" si="3923">IFERROR(VLOOKUP(C13078,Tabla_Insumos,2,FALSE),"")</f>
        <v/>
      </c>
      <c r="E13078" s="225"/>
      <c r="F13078" s="228">
        <f t="shared" ref="F13078:F13085" si="3924">IFERROR(VLOOKUP(C13078,Tabla_Insumos,3,FALSE),0)</f>
        <v>0</v>
      </c>
      <c r="G13078" s="286">
        <f>ROUND(E13078*F13078,2)</f>
        <v>0</v>
      </c>
    </row>
    <row r="13079" spans="1:7" ht="24" customHeight="1" x14ac:dyDescent="0.2">
      <c r="A13079" s="224" t="str">
        <f t="shared" si="3921"/>
        <v/>
      </c>
      <c r="B13079" s="222">
        <f t="shared" si="3922"/>
        <v>0</v>
      </c>
      <c r="C13079" s="223"/>
      <c r="D13079" s="224" t="str">
        <f t="shared" si="3923"/>
        <v/>
      </c>
      <c r="E13079" s="225"/>
      <c r="F13079" s="228">
        <f t="shared" si="3924"/>
        <v>0</v>
      </c>
      <c r="G13079" s="286">
        <f>ROUND(E13079*F13079,2)</f>
        <v>0</v>
      </c>
    </row>
    <row r="13080" spans="1:7" ht="24" customHeight="1" x14ac:dyDescent="0.2">
      <c r="A13080" s="224" t="str">
        <f t="shared" si="3921"/>
        <v/>
      </c>
      <c r="B13080" s="222">
        <f t="shared" si="3922"/>
        <v>0</v>
      </c>
      <c r="C13080" s="223"/>
      <c r="D13080" s="224" t="str">
        <f t="shared" si="3923"/>
        <v/>
      </c>
      <c r="E13080" s="225"/>
      <c r="F13080" s="228">
        <f t="shared" si="3924"/>
        <v>0</v>
      </c>
      <c r="G13080" s="286">
        <f t="shared" ref="G13080:G13085" si="3925">ROUND(E13080*F13080,2)</f>
        <v>0</v>
      </c>
    </row>
    <row r="13081" spans="1:7" ht="24" customHeight="1" x14ac:dyDescent="0.2">
      <c r="A13081" s="224" t="str">
        <f t="shared" si="3921"/>
        <v/>
      </c>
      <c r="B13081" s="222">
        <f t="shared" si="3922"/>
        <v>0</v>
      </c>
      <c r="C13081" s="223"/>
      <c r="D13081" s="224" t="str">
        <f t="shared" si="3923"/>
        <v/>
      </c>
      <c r="E13081" s="225"/>
      <c r="F13081" s="228">
        <f t="shared" si="3924"/>
        <v>0</v>
      </c>
      <c r="G13081" s="286">
        <f t="shared" si="3925"/>
        <v>0</v>
      </c>
    </row>
    <row r="13082" spans="1:7" ht="24" customHeight="1" x14ac:dyDescent="0.2">
      <c r="A13082" s="224" t="str">
        <f t="shared" si="3921"/>
        <v/>
      </c>
      <c r="B13082" s="222">
        <f t="shared" si="3922"/>
        <v>0</v>
      </c>
      <c r="C13082" s="223"/>
      <c r="D13082" s="224" t="str">
        <f t="shared" si="3923"/>
        <v/>
      </c>
      <c r="E13082" s="225"/>
      <c r="F13082" s="226">
        <f t="shared" si="3924"/>
        <v>0</v>
      </c>
      <c r="G13082" s="286">
        <f t="shared" si="3925"/>
        <v>0</v>
      </c>
    </row>
    <row r="13083" spans="1:7" ht="24" customHeight="1" x14ac:dyDescent="0.2">
      <c r="A13083" s="224" t="str">
        <f t="shared" si="3921"/>
        <v/>
      </c>
      <c r="B13083" s="222">
        <f t="shared" si="3922"/>
        <v>0</v>
      </c>
      <c r="C13083" s="223"/>
      <c r="D13083" s="224" t="str">
        <f t="shared" si="3923"/>
        <v/>
      </c>
      <c r="E13083" s="225"/>
      <c r="F13083" s="226">
        <f t="shared" si="3924"/>
        <v>0</v>
      </c>
      <c r="G13083" s="286">
        <f t="shared" si="3925"/>
        <v>0</v>
      </c>
    </row>
    <row r="13084" spans="1:7" ht="24" customHeight="1" x14ac:dyDescent="0.2">
      <c r="A13084" s="224" t="str">
        <f t="shared" si="3921"/>
        <v/>
      </c>
      <c r="B13084" s="222">
        <f t="shared" si="3922"/>
        <v>0</v>
      </c>
      <c r="C13084" s="223"/>
      <c r="D13084" s="224" t="str">
        <f t="shared" si="3923"/>
        <v/>
      </c>
      <c r="E13084" s="225"/>
      <c r="F13084" s="226">
        <f t="shared" si="3924"/>
        <v>0</v>
      </c>
      <c r="G13084" s="286">
        <f t="shared" si="3925"/>
        <v>0</v>
      </c>
    </row>
    <row r="13085" spans="1:7" ht="24" customHeight="1" x14ac:dyDescent="0.2">
      <c r="A13085" s="224" t="str">
        <f t="shared" si="3921"/>
        <v/>
      </c>
      <c r="B13085" s="222">
        <f t="shared" si="3922"/>
        <v>0</v>
      </c>
      <c r="C13085" s="223"/>
      <c r="D13085" s="224" t="str">
        <f t="shared" si="3923"/>
        <v/>
      </c>
      <c r="E13085" s="225"/>
      <c r="F13085" s="226">
        <f t="shared" si="3924"/>
        <v>0</v>
      </c>
      <c r="G13085" s="286">
        <f t="shared" si="3925"/>
        <v>0</v>
      </c>
    </row>
    <row r="13086" spans="1:7" ht="24" customHeight="1" x14ac:dyDescent="0.2">
      <c r="A13086" s="287"/>
      <c r="D13086" s="97"/>
      <c r="E13086" s="98"/>
      <c r="F13086" s="273" t="s">
        <v>32</v>
      </c>
      <c r="G13086" s="288">
        <f>SUBTOTAL(9,G13078:G13085)</f>
        <v>0</v>
      </c>
    </row>
    <row r="13087" spans="1:7" ht="24" customHeight="1" x14ac:dyDescent="0.2">
      <c r="A13087" s="287"/>
      <c r="C13087" s="107" t="s">
        <v>606</v>
      </c>
      <c r="D13087" s="97"/>
      <c r="E13087" s="98"/>
      <c r="G13087" s="289"/>
    </row>
    <row r="13088" spans="1:7" ht="24" customHeight="1" x14ac:dyDescent="0.2">
      <c r="A13088" s="224" t="str">
        <f t="shared" ref="A13088:A13096" si="3926">IFERROR(VLOOKUP(C13088,Tabla_Insumos,4,FALSE),"")</f>
        <v/>
      </c>
      <c r="B13088" s="222" t="str">
        <f t="shared" ref="B13088:B13096" si="3927">IFERROR(VLOOKUP(C13088,Tabla_Insumos,5,FALSE),"")</f>
        <v/>
      </c>
      <c r="C13088" s="223"/>
      <c r="D13088" s="224" t="str">
        <f t="shared" ref="D13088:D13096" si="3928">IFERROR(VLOOKUP(C13088,Tabla_Insumos,2,FALSE),"")</f>
        <v/>
      </c>
      <c r="E13088" s="225"/>
      <c r="F13088" s="226">
        <f t="shared" ref="F13088:F13096" si="3929">IFERROR(VLOOKUP(C13088,Tabla_Insumos,3,FALSE),0)</f>
        <v>0</v>
      </c>
      <c r="G13088" s="286">
        <f t="shared" ref="G13088:G13096" si="3930">ROUND(E13088*F13088,2)</f>
        <v>0</v>
      </c>
    </row>
    <row r="13089" spans="1:7" ht="24" customHeight="1" x14ac:dyDescent="0.2">
      <c r="A13089" s="224" t="str">
        <f t="shared" si="3926"/>
        <v/>
      </c>
      <c r="B13089" s="222" t="str">
        <f t="shared" si="3927"/>
        <v/>
      </c>
      <c r="C13089" s="223"/>
      <c r="D13089" s="224" t="str">
        <f t="shared" si="3928"/>
        <v/>
      </c>
      <c r="E13089" s="225"/>
      <c r="F13089" s="226">
        <f t="shared" si="3929"/>
        <v>0</v>
      </c>
      <c r="G13089" s="286">
        <f t="shared" si="3930"/>
        <v>0</v>
      </c>
    </row>
    <row r="13090" spans="1:7" ht="24" customHeight="1" x14ac:dyDescent="0.2">
      <c r="A13090" s="224" t="str">
        <f t="shared" si="3926"/>
        <v/>
      </c>
      <c r="B13090" s="222" t="str">
        <f t="shared" si="3927"/>
        <v/>
      </c>
      <c r="C13090" s="223"/>
      <c r="D13090" s="224" t="str">
        <f t="shared" si="3928"/>
        <v/>
      </c>
      <c r="E13090" s="225"/>
      <c r="F13090" s="226">
        <f t="shared" si="3929"/>
        <v>0</v>
      </c>
      <c r="G13090" s="286">
        <f t="shared" si="3930"/>
        <v>0</v>
      </c>
    </row>
    <row r="13091" spans="1:7" ht="24" customHeight="1" x14ac:dyDescent="0.2">
      <c r="A13091" s="224" t="str">
        <f t="shared" si="3926"/>
        <v/>
      </c>
      <c r="B13091" s="222" t="str">
        <f t="shared" si="3927"/>
        <v/>
      </c>
      <c r="C13091" s="223"/>
      <c r="D13091" s="224" t="str">
        <f t="shared" si="3928"/>
        <v/>
      </c>
      <c r="E13091" s="225"/>
      <c r="F13091" s="226">
        <f t="shared" si="3929"/>
        <v>0</v>
      </c>
      <c r="G13091" s="286">
        <f t="shared" si="3930"/>
        <v>0</v>
      </c>
    </row>
    <row r="13092" spans="1:7" ht="24" customHeight="1" x14ac:dyDescent="0.2">
      <c r="A13092" s="224" t="str">
        <f t="shared" si="3926"/>
        <v/>
      </c>
      <c r="B13092" s="222" t="str">
        <f t="shared" si="3927"/>
        <v/>
      </c>
      <c r="C13092" s="223"/>
      <c r="D13092" s="224" t="str">
        <f t="shared" si="3928"/>
        <v/>
      </c>
      <c r="E13092" s="225"/>
      <c r="F13092" s="226">
        <f t="shared" si="3929"/>
        <v>0</v>
      </c>
      <c r="G13092" s="286">
        <f t="shared" si="3930"/>
        <v>0</v>
      </c>
    </row>
    <row r="13093" spans="1:7" ht="24" customHeight="1" x14ac:dyDescent="0.2">
      <c r="A13093" s="224" t="str">
        <f t="shared" si="3926"/>
        <v/>
      </c>
      <c r="B13093" s="222" t="str">
        <f t="shared" si="3927"/>
        <v/>
      </c>
      <c r="C13093" s="223"/>
      <c r="D13093" s="224" t="str">
        <f t="shared" si="3928"/>
        <v/>
      </c>
      <c r="E13093" s="225"/>
      <c r="F13093" s="226">
        <f t="shared" si="3929"/>
        <v>0</v>
      </c>
      <c r="G13093" s="286">
        <f t="shared" si="3930"/>
        <v>0</v>
      </c>
    </row>
    <row r="13094" spans="1:7" ht="24" customHeight="1" x14ac:dyDescent="0.2">
      <c r="A13094" s="224" t="str">
        <f t="shared" si="3926"/>
        <v/>
      </c>
      <c r="B13094" s="222" t="str">
        <f t="shared" si="3927"/>
        <v/>
      </c>
      <c r="C13094" s="223"/>
      <c r="D13094" s="224" t="str">
        <f t="shared" si="3928"/>
        <v/>
      </c>
      <c r="E13094" s="225"/>
      <c r="F13094" s="226">
        <f t="shared" si="3929"/>
        <v>0</v>
      </c>
      <c r="G13094" s="286">
        <f t="shared" si="3930"/>
        <v>0</v>
      </c>
    </row>
    <row r="13095" spans="1:7" ht="24" customHeight="1" x14ac:dyDescent="0.2">
      <c r="A13095" s="224" t="str">
        <f t="shared" si="3926"/>
        <v/>
      </c>
      <c r="B13095" s="222" t="str">
        <f t="shared" si="3927"/>
        <v/>
      </c>
      <c r="C13095" s="223"/>
      <c r="D13095" s="224" t="str">
        <f t="shared" si="3928"/>
        <v/>
      </c>
      <c r="E13095" s="225"/>
      <c r="F13095" s="226">
        <f t="shared" si="3929"/>
        <v>0</v>
      </c>
      <c r="G13095" s="286">
        <f t="shared" si="3930"/>
        <v>0</v>
      </c>
    </row>
    <row r="13096" spans="1:7" ht="24" customHeight="1" x14ac:dyDescent="0.2">
      <c r="A13096" s="224" t="str">
        <f t="shared" si="3926"/>
        <v/>
      </c>
      <c r="B13096" s="222" t="str">
        <f t="shared" si="3927"/>
        <v/>
      </c>
      <c r="C13096" s="223"/>
      <c r="D13096" s="224" t="str">
        <f t="shared" si="3928"/>
        <v/>
      </c>
      <c r="E13096" s="225"/>
      <c r="F13096" s="226">
        <f t="shared" si="3929"/>
        <v>0</v>
      </c>
      <c r="G13096" s="286">
        <f t="shared" si="3930"/>
        <v>0</v>
      </c>
    </row>
    <row r="13097" spans="1:7" ht="24" customHeight="1" x14ac:dyDescent="0.2">
      <c r="A13097" s="290"/>
      <c r="B13097" s="97"/>
      <c r="D13097" s="97"/>
      <c r="E13097" s="98"/>
      <c r="F13097" s="273" t="s">
        <v>33</v>
      </c>
      <c r="G13097" s="288">
        <f>SUBTOTAL(9,G13088:G13096)</f>
        <v>0</v>
      </c>
    </row>
    <row r="13098" spans="1:7" ht="24" customHeight="1" x14ac:dyDescent="0.2">
      <c r="A13098" s="291"/>
      <c r="B13098" s="97"/>
      <c r="D13098" s="97"/>
      <c r="E13098" s="98"/>
      <c r="G13098" s="289"/>
    </row>
    <row r="13099" spans="1:7" ht="24" customHeight="1" x14ac:dyDescent="0.2">
      <c r="A13099" s="292" t="str">
        <f>B13057</f>
        <v/>
      </c>
      <c r="B13099" s="293" t="str">
        <f>C13057</f>
        <v/>
      </c>
      <c r="C13099" s="104"/>
      <c r="D13099" s="104" t="s">
        <v>34</v>
      </c>
      <c r="E13099" s="105"/>
      <c r="F13099" s="295" t="s">
        <v>35</v>
      </c>
      <c r="G13099" s="294">
        <f>SUBTOTAL(9,G13062:G13098)</f>
        <v>0</v>
      </c>
    </row>
    <row r="13101" spans="1:7" ht="24" customHeight="1" x14ac:dyDescent="0.2">
      <c r="A13101" s="274" t="s">
        <v>37</v>
      </c>
      <c r="B13101" s="275"/>
      <c r="C13101" s="275"/>
      <c r="D13101" s="275"/>
      <c r="E13101" s="275"/>
      <c r="F13101" s="275"/>
      <c r="G13101" s="276"/>
    </row>
    <row r="13102" spans="1:7" ht="24" customHeight="1" x14ac:dyDescent="0.2">
      <c r="A13102" s="277" t="s">
        <v>602</v>
      </c>
      <c r="B13102" s="93" t="str">
        <f>Comitente</f>
        <v>DIRECCION PROVINCIAL DE ESPACIOS VERDES</v>
      </c>
      <c r="C13102" s="89"/>
      <c r="D13102" s="94"/>
      <c r="E13102" s="94"/>
      <c r="F13102" s="95"/>
      <c r="G13102" s="278"/>
    </row>
    <row r="13103" spans="1:7" ht="24" customHeight="1" x14ac:dyDescent="0.2">
      <c r="A13103" s="277" t="s">
        <v>603</v>
      </c>
      <c r="B13103" s="93">
        <f>Contratista</f>
        <v>0</v>
      </c>
      <c r="C13103" s="90"/>
      <c r="D13103" s="90"/>
      <c r="E13103" s="90"/>
      <c r="F13103" s="96"/>
      <c r="G13103" s="279"/>
    </row>
    <row r="13104" spans="1:7" ht="24" customHeight="1" x14ac:dyDescent="0.2">
      <c r="A13104" s="277" t="s">
        <v>24</v>
      </c>
      <c r="B13104" s="93" t="str">
        <f>Obra</f>
        <v>MANTENIMIENTO DEL ÁREA VERDE Y SISITEMA DE RIEGO DEL 
PARQUE BELGRANO E INFINITO POR DESCUBRIR - RENGLON 3</v>
      </c>
      <c r="C13104" s="90"/>
      <c r="D13104" s="90"/>
      <c r="E13104" s="90"/>
      <c r="F13104" s="96" t="s">
        <v>38</v>
      </c>
      <c r="G13104" s="280">
        <f>Fecha_Base</f>
        <v>44908</v>
      </c>
    </row>
    <row r="13105" spans="1:7" ht="24" customHeight="1" x14ac:dyDescent="0.2">
      <c r="A13105" s="281" t="s">
        <v>601</v>
      </c>
      <c r="B13105" s="91" t="str">
        <f>Ubicación</f>
        <v>CAPITAL</v>
      </c>
      <c r="C13105" s="91"/>
      <c r="D13105" s="97"/>
      <c r="E13105" s="98"/>
      <c r="G13105" s="282"/>
    </row>
    <row r="13106" spans="1:7" ht="24" customHeight="1" x14ac:dyDescent="0.2">
      <c r="A13106" s="281" t="s">
        <v>39</v>
      </c>
      <c r="B13106" s="100" t="str">
        <f>IFERROR(VALUE(LEFT(B13107,FIND(".",B13107)-1)),"")</f>
        <v/>
      </c>
      <c r="C13106" s="92" t="str">
        <f>IFERROR(VLOOKUP(B13106,Tabla_CyP,2,FALSE),"")</f>
        <v/>
      </c>
      <c r="E13106" s="98"/>
      <c r="G13106" s="282"/>
    </row>
    <row r="13107" spans="1:7" ht="24" customHeight="1" x14ac:dyDescent="0.2">
      <c r="A13107" s="281" t="s">
        <v>25</v>
      </c>
      <c r="B13107" s="101" t="str">
        <f>IFERROR(VLOOKUP(COUNTIF($A$1:A13107,"ANALISIS DE PRECIOS"),Tabla_NumeroItem,2,FALSE),"")</f>
        <v/>
      </c>
      <c r="C13107" s="92" t="str">
        <f>IFERROR(VLOOKUP(B13107,Tabla_CyP,2,FALSE),"")</f>
        <v/>
      </c>
      <c r="D13107" s="97"/>
      <c r="E13107" s="98"/>
      <c r="F13107" s="96" t="s">
        <v>26</v>
      </c>
      <c r="G13107" s="283" t="str">
        <f>IFERROR(VLOOKUP(B13107,Tabla_CyP,4,FALSE),"")</f>
        <v/>
      </c>
    </row>
    <row r="13108" spans="1:7" ht="24" customHeight="1" x14ac:dyDescent="0.2">
      <c r="A13108" s="281"/>
      <c r="B13108" s="91"/>
      <c r="D13108" s="97"/>
      <c r="E13108" s="98"/>
      <c r="G13108" s="282"/>
    </row>
    <row r="13109" spans="1:7" ht="24" customHeight="1" x14ac:dyDescent="0.2">
      <c r="A13109" s="331" t="s">
        <v>507</v>
      </c>
      <c r="B13109" s="332"/>
      <c r="C13109" s="333" t="s">
        <v>0</v>
      </c>
      <c r="D13109" s="333" t="s">
        <v>27</v>
      </c>
      <c r="E13109" s="335" t="s">
        <v>28</v>
      </c>
      <c r="F13109" s="337" t="s">
        <v>29</v>
      </c>
      <c r="G13109" s="337" t="s">
        <v>30</v>
      </c>
    </row>
    <row r="13110" spans="1:7" ht="24" customHeight="1" x14ac:dyDescent="0.2">
      <c r="A13110" s="102" t="s">
        <v>508</v>
      </c>
      <c r="B13110" s="102" t="s">
        <v>509</v>
      </c>
      <c r="C13110" s="334"/>
      <c r="D13110" s="334"/>
      <c r="E13110" s="336"/>
      <c r="F13110" s="338"/>
      <c r="G13110" s="338"/>
    </row>
    <row r="13111" spans="1:7" ht="24" customHeight="1" x14ac:dyDescent="0.2">
      <c r="A13111" s="284"/>
      <c r="B13111" s="103"/>
      <c r="C13111" s="143" t="s">
        <v>604</v>
      </c>
      <c r="D13111" s="104"/>
      <c r="E13111" s="105"/>
      <c r="F13111" s="106"/>
      <c r="G13111" s="285"/>
    </row>
    <row r="13112" spans="1:7" ht="24" customHeight="1" x14ac:dyDescent="0.2">
      <c r="A13112" s="224" t="str">
        <f t="shared" ref="A13112:A13125" si="3931">IFERROR(VLOOKUP(C13112,Tabla_Insumos,4,FALSE),"")</f>
        <v/>
      </c>
      <c r="B13112" s="222" t="str">
        <f>IFERROR(VLOOKUP(C13112,Tabla_Insumos,5,FALSE),"")</f>
        <v/>
      </c>
      <c r="C13112" s="223"/>
      <c r="D13112" s="224" t="str">
        <f t="shared" ref="D13112:D13125" si="3932">IFERROR(VLOOKUP(C13112,Tabla_Insumos,2,FALSE),"")</f>
        <v/>
      </c>
      <c r="E13112" s="225"/>
      <c r="F13112" s="226">
        <f t="shared" ref="F13112:F13125" si="3933">IFERROR(VLOOKUP(C13112,Tabla_Insumos,3,FALSE),0)</f>
        <v>0</v>
      </c>
      <c r="G13112" s="286">
        <f>ROUND(E13112*F13112,2)</f>
        <v>0</v>
      </c>
    </row>
    <row r="13113" spans="1:7" ht="24" customHeight="1" x14ac:dyDescent="0.2">
      <c r="A13113" s="224" t="str">
        <f t="shared" si="3931"/>
        <v/>
      </c>
      <c r="B13113" s="222" t="str">
        <f t="shared" ref="B13113:B13125" si="3934">IFERROR(VLOOKUP(C13113,Tabla_Insumos,5,FALSE),"")</f>
        <v/>
      </c>
      <c r="C13113" s="223"/>
      <c r="D13113" s="224" t="str">
        <f t="shared" si="3932"/>
        <v/>
      </c>
      <c r="E13113" s="225"/>
      <c r="F13113" s="226">
        <f t="shared" si="3933"/>
        <v>0</v>
      </c>
      <c r="G13113" s="286">
        <f t="shared" ref="G13113:G13125" si="3935">ROUND(E13113*F13113,2)</f>
        <v>0</v>
      </c>
    </row>
    <row r="13114" spans="1:7" ht="24" customHeight="1" x14ac:dyDescent="0.2">
      <c r="A13114" s="224" t="str">
        <f t="shared" si="3931"/>
        <v/>
      </c>
      <c r="B13114" s="222" t="str">
        <f t="shared" si="3934"/>
        <v/>
      </c>
      <c r="C13114" s="223"/>
      <c r="D13114" s="224" t="str">
        <f t="shared" si="3932"/>
        <v/>
      </c>
      <c r="E13114" s="225"/>
      <c r="F13114" s="226">
        <f t="shared" si="3933"/>
        <v>0</v>
      </c>
      <c r="G13114" s="286">
        <f t="shared" si="3935"/>
        <v>0</v>
      </c>
    </row>
    <row r="13115" spans="1:7" ht="24" customHeight="1" x14ac:dyDescent="0.2">
      <c r="A13115" s="224" t="str">
        <f t="shared" si="3931"/>
        <v/>
      </c>
      <c r="B13115" s="222" t="str">
        <f t="shared" si="3934"/>
        <v/>
      </c>
      <c r="C13115" s="223"/>
      <c r="D13115" s="224" t="str">
        <f t="shared" si="3932"/>
        <v/>
      </c>
      <c r="E13115" s="225"/>
      <c r="F13115" s="226">
        <f t="shared" si="3933"/>
        <v>0</v>
      </c>
      <c r="G13115" s="286">
        <f t="shared" si="3935"/>
        <v>0</v>
      </c>
    </row>
    <row r="13116" spans="1:7" ht="24" customHeight="1" x14ac:dyDescent="0.2">
      <c r="A13116" s="224" t="str">
        <f t="shared" si="3931"/>
        <v/>
      </c>
      <c r="B13116" s="222" t="str">
        <f t="shared" si="3934"/>
        <v/>
      </c>
      <c r="C13116" s="223"/>
      <c r="D13116" s="224" t="str">
        <f t="shared" si="3932"/>
        <v/>
      </c>
      <c r="E13116" s="225"/>
      <c r="F13116" s="226">
        <f t="shared" si="3933"/>
        <v>0</v>
      </c>
      <c r="G13116" s="286">
        <f t="shared" si="3935"/>
        <v>0</v>
      </c>
    </row>
    <row r="13117" spans="1:7" ht="24" customHeight="1" x14ac:dyDescent="0.2">
      <c r="A13117" s="224" t="str">
        <f t="shared" si="3931"/>
        <v/>
      </c>
      <c r="B13117" s="222" t="str">
        <f t="shared" si="3934"/>
        <v/>
      </c>
      <c r="C13117" s="223"/>
      <c r="D13117" s="224" t="str">
        <f t="shared" si="3932"/>
        <v/>
      </c>
      <c r="E13117" s="225"/>
      <c r="F13117" s="226">
        <f t="shared" si="3933"/>
        <v>0</v>
      </c>
      <c r="G13117" s="286">
        <f t="shared" si="3935"/>
        <v>0</v>
      </c>
    </row>
    <row r="13118" spans="1:7" ht="24" customHeight="1" x14ac:dyDescent="0.2">
      <c r="A13118" s="224" t="str">
        <f t="shared" si="3931"/>
        <v/>
      </c>
      <c r="B13118" s="222" t="str">
        <f t="shared" si="3934"/>
        <v/>
      </c>
      <c r="C13118" s="223"/>
      <c r="D13118" s="224" t="str">
        <f t="shared" si="3932"/>
        <v/>
      </c>
      <c r="E13118" s="225"/>
      <c r="F13118" s="226">
        <f t="shared" si="3933"/>
        <v>0</v>
      </c>
      <c r="G13118" s="286">
        <f t="shared" si="3935"/>
        <v>0</v>
      </c>
    </row>
    <row r="13119" spans="1:7" ht="24" customHeight="1" x14ac:dyDescent="0.2">
      <c r="A13119" s="224" t="str">
        <f t="shared" si="3931"/>
        <v/>
      </c>
      <c r="B13119" s="222" t="str">
        <f t="shared" si="3934"/>
        <v/>
      </c>
      <c r="C13119" s="223"/>
      <c r="D13119" s="224" t="str">
        <f t="shared" si="3932"/>
        <v/>
      </c>
      <c r="E13119" s="225"/>
      <c r="F13119" s="226">
        <f t="shared" si="3933"/>
        <v>0</v>
      </c>
      <c r="G13119" s="286">
        <f t="shared" si="3935"/>
        <v>0</v>
      </c>
    </row>
    <row r="13120" spans="1:7" ht="24" customHeight="1" x14ac:dyDescent="0.2">
      <c r="A13120" s="224" t="str">
        <f t="shared" si="3931"/>
        <v/>
      </c>
      <c r="B13120" s="222" t="str">
        <f t="shared" si="3934"/>
        <v/>
      </c>
      <c r="C13120" s="223"/>
      <c r="D13120" s="224" t="str">
        <f t="shared" si="3932"/>
        <v/>
      </c>
      <c r="E13120" s="225"/>
      <c r="F13120" s="226">
        <f t="shared" si="3933"/>
        <v>0</v>
      </c>
      <c r="G13120" s="286">
        <f t="shared" si="3935"/>
        <v>0</v>
      </c>
    </row>
    <row r="13121" spans="1:7" ht="24" customHeight="1" x14ac:dyDescent="0.2">
      <c r="A13121" s="224" t="str">
        <f t="shared" si="3931"/>
        <v/>
      </c>
      <c r="B13121" s="222" t="str">
        <f t="shared" si="3934"/>
        <v/>
      </c>
      <c r="C13121" s="223"/>
      <c r="D13121" s="224" t="str">
        <f t="shared" si="3932"/>
        <v/>
      </c>
      <c r="E13121" s="225"/>
      <c r="F13121" s="226">
        <f t="shared" si="3933"/>
        <v>0</v>
      </c>
      <c r="G13121" s="286">
        <f t="shared" si="3935"/>
        <v>0</v>
      </c>
    </row>
    <row r="13122" spans="1:7" ht="24" customHeight="1" x14ac:dyDescent="0.2">
      <c r="A13122" s="224" t="str">
        <f t="shared" si="3931"/>
        <v/>
      </c>
      <c r="B13122" s="222" t="str">
        <f t="shared" si="3934"/>
        <v/>
      </c>
      <c r="C13122" s="223"/>
      <c r="D13122" s="224" t="str">
        <f t="shared" si="3932"/>
        <v/>
      </c>
      <c r="E13122" s="225"/>
      <c r="F13122" s="226">
        <f t="shared" si="3933"/>
        <v>0</v>
      </c>
      <c r="G13122" s="286">
        <f t="shared" si="3935"/>
        <v>0</v>
      </c>
    </row>
    <row r="13123" spans="1:7" ht="24" customHeight="1" x14ac:dyDescent="0.2">
      <c r="A13123" s="224" t="str">
        <f t="shared" si="3931"/>
        <v/>
      </c>
      <c r="B13123" s="222" t="str">
        <f t="shared" si="3934"/>
        <v/>
      </c>
      <c r="C13123" s="223"/>
      <c r="D13123" s="224" t="str">
        <f t="shared" si="3932"/>
        <v/>
      </c>
      <c r="E13123" s="225"/>
      <c r="F13123" s="226">
        <f t="shared" si="3933"/>
        <v>0</v>
      </c>
      <c r="G13123" s="286">
        <f t="shared" si="3935"/>
        <v>0</v>
      </c>
    </row>
    <row r="13124" spans="1:7" ht="24" customHeight="1" x14ac:dyDescent="0.2">
      <c r="A13124" s="224" t="str">
        <f t="shared" si="3931"/>
        <v/>
      </c>
      <c r="B13124" s="222" t="str">
        <f t="shared" si="3934"/>
        <v/>
      </c>
      <c r="C13124" s="223"/>
      <c r="D13124" s="224" t="str">
        <f t="shared" si="3932"/>
        <v/>
      </c>
      <c r="E13124" s="225"/>
      <c r="F13124" s="226">
        <f t="shared" si="3933"/>
        <v>0</v>
      </c>
      <c r="G13124" s="286">
        <f t="shared" si="3935"/>
        <v>0</v>
      </c>
    </row>
    <row r="13125" spans="1:7" ht="24" customHeight="1" x14ac:dyDescent="0.2">
      <c r="A13125" s="224" t="str">
        <f t="shared" si="3931"/>
        <v/>
      </c>
      <c r="B13125" s="222" t="str">
        <f t="shared" si="3934"/>
        <v/>
      </c>
      <c r="C13125" s="223"/>
      <c r="D13125" s="224" t="str">
        <f t="shared" si="3932"/>
        <v/>
      </c>
      <c r="E13125" s="225"/>
      <c r="F13125" s="227">
        <f t="shared" si="3933"/>
        <v>0</v>
      </c>
      <c r="G13125" s="286">
        <f t="shared" si="3935"/>
        <v>0</v>
      </c>
    </row>
    <row r="13126" spans="1:7" ht="24" customHeight="1" x14ac:dyDescent="0.2">
      <c r="A13126" s="287"/>
      <c r="D13126" s="97"/>
      <c r="E13126" s="98"/>
      <c r="F13126" s="273" t="s">
        <v>31</v>
      </c>
      <c r="G13126" s="288">
        <f>SUBTOTAL(9,G13112:G13125)</f>
        <v>0</v>
      </c>
    </row>
    <row r="13127" spans="1:7" ht="24" customHeight="1" x14ac:dyDescent="0.2">
      <c r="A13127" s="287"/>
      <c r="C13127" s="107" t="s">
        <v>605</v>
      </c>
      <c r="D13127" s="97"/>
      <c r="E13127" s="98"/>
      <c r="G13127" s="289"/>
    </row>
    <row r="13128" spans="1:7" ht="24" customHeight="1" x14ac:dyDescent="0.2">
      <c r="A13128" s="224" t="str">
        <f t="shared" ref="A13128:A13135" si="3936">IFERROR(VLOOKUP(C13128,Tabla_Insumos,4,FALSE),"")</f>
        <v/>
      </c>
      <c r="B13128" s="222">
        <f t="shared" ref="B13128:B13135" si="3937">IFERROR(VLOOKUP(A13128,Tabla_Indices,5,FALSE),"")</f>
        <v>0</v>
      </c>
      <c r="C13128" s="223"/>
      <c r="D13128" s="224" t="str">
        <f t="shared" ref="D13128:D13135" si="3938">IFERROR(VLOOKUP(C13128,Tabla_Insumos,2,FALSE),"")</f>
        <v/>
      </c>
      <c r="E13128" s="225"/>
      <c r="F13128" s="228">
        <f t="shared" ref="F13128:F13135" si="3939">IFERROR(VLOOKUP(C13128,Tabla_Insumos,3,FALSE),0)</f>
        <v>0</v>
      </c>
      <c r="G13128" s="286">
        <f>ROUND(E13128*F13128,2)</f>
        <v>0</v>
      </c>
    </row>
    <row r="13129" spans="1:7" ht="24" customHeight="1" x14ac:dyDescent="0.2">
      <c r="A13129" s="224" t="str">
        <f t="shared" si="3936"/>
        <v/>
      </c>
      <c r="B13129" s="222">
        <f t="shared" si="3937"/>
        <v>0</v>
      </c>
      <c r="C13129" s="223"/>
      <c r="D13129" s="224" t="str">
        <f t="shared" si="3938"/>
        <v/>
      </c>
      <c r="E13129" s="225"/>
      <c r="F13129" s="228">
        <f t="shared" si="3939"/>
        <v>0</v>
      </c>
      <c r="G13129" s="286">
        <f>ROUND(E13129*F13129,2)</f>
        <v>0</v>
      </c>
    </row>
    <row r="13130" spans="1:7" ht="24" customHeight="1" x14ac:dyDescent="0.2">
      <c r="A13130" s="224" t="str">
        <f t="shared" si="3936"/>
        <v/>
      </c>
      <c r="B13130" s="222">
        <f t="shared" si="3937"/>
        <v>0</v>
      </c>
      <c r="C13130" s="223"/>
      <c r="D13130" s="224" t="str">
        <f t="shared" si="3938"/>
        <v/>
      </c>
      <c r="E13130" s="225"/>
      <c r="F13130" s="228">
        <f t="shared" si="3939"/>
        <v>0</v>
      </c>
      <c r="G13130" s="286">
        <f t="shared" ref="G13130:G13135" si="3940">ROUND(E13130*F13130,2)</f>
        <v>0</v>
      </c>
    </row>
    <row r="13131" spans="1:7" ht="24" customHeight="1" x14ac:dyDescent="0.2">
      <c r="A13131" s="224" t="str">
        <f t="shared" si="3936"/>
        <v/>
      </c>
      <c r="B13131" s="222">
        <f t="shared" si="3937"/>
        <v>0</v>
      </c>
      <c r="C13131" s="223"/>
      <c r="D13131" s="224" t="str">
        <f t="shared" si="3938"/>
        <v/>
      </c>
      <c r="E13131" s="225"/>
      <c r="F13131" s="228">
        <f t="shared" si="3939"/>
        <v>0</v>
      </c>
      <c r="G13131" s="286">
        <f t="shared" si="3940"/>
        <v>0</v>
      </c>
    </row>
    <row r="13132" spans="1:7" ht="24" customHeight="1" x14ac:dyDescent="0.2">
      <c r="A13132" s="224" t="str">
        <f t="shared" si="3936"/>
        <v/>
      </c>
      <c r="B13132" s="222">
        <f t="shared" si="3937"/>
        <v>0</v>
      </c>
      <c r="C13132" s="223"/>
      <c r="D13132" s="224" t="str">
        <f t="shared" si="3938"/>
        <v/>
      </c>
      <c r="E13132" s="225"/>
      <c r="F13132" s="226">
        <f t="shared" si="3939"/>
        <v>0</v>
      </c>
      <c r="G13132" s="286">
        <f t="shared" si="3940"/>
        <v>0</v>
      </c>
    </row>
    <row r="13133" spans="1:7" ht="24" customHeight="1" x14ac:dyDescent="0.2">
      <c r="A13133" s="224" t="str">
        <f t="shared" si="3936"/>
        <v/>
      </c>
      <c r="B13133" s="222">
        <f t="shared" si="3937"/>
        <v>0</v>
      </c>
      <c r="C13133" s="223"/>
      <c r="D13133" s="224" t="str">
        <f t="shared" si="3938"/>
        <v/>
      </c>
      <c r="E13133" s="225"/>
      <c r="F13133" s="226">
        <f t="shared" si="3939"/>
        <v>0</v>
      </c>
      <c r="G13133" s="286">
        <f t="shared" si="3940"/>
        <v>0</v>
      </c>
    </row>
    <row r="13134" spans="1:7" ht="24" customHeight="1" x14ac:dyDescent="0.2">
      <c r="A13134" s="224" t="str">
        <f t="shared" si="3936"/>
        <v/>
      </c>
      <c r="B13134" s="222">
        <f t="shared" si="3937"/>
        <v>0</v>
      </c>
      <c r="C13134" s="223"/>
      <c r="D13134" s="224" t="str">
        <f t="shared" si="3938"/>
        <v/>
      </c>
      <c r="E13134" s="225"/>
      <c r="F13134" s="226">
        <f t="shared" si="3939"/>
        <v>0</v>
      </c>
      <c r="G13134" s="286">
        <f t="shared" si="3940"/>
        <v>0</v>
      </c>
    </row>
    <row r="13135" spans="1:7" ht="24" customHeight="1" x14ac:dyDescent="0.2">
      <c r="A13135" s="224" t="str">
        <f t="shared" si="3936"/>
        <v/>
      </c>
      <c r="B13135" s="222">
        <f t="shared" si="3937"/>
        <v>0</v>
      </c>
      <c r="C13135" s="223"/>
      <c r="D13135" s="224" t="str">
        <f t="shared" si="3938"/>
        <v/>
      </c>
      <c r="E13135" s="225"/>
      <c r="F13135" s="226">
        <f t="shared" si="3939"/>
        <v>0</v>
      </c>
      <c r="G13135" s="286">
        <f t="shared" si="3940"/>
        <v>0</v>
      </c>
    </row>
    <row r="13136" spans="1:7" ht="24" customHeight="1" x14ac:dyDescent="0.2">
      <c r="A13136" s="287"/>
      <c r="D13136" s="97"/>
      <c r="E13136" s="98"/>
      <c r="F13136" s="273" t="s">
        <v>32</v>
      </c>
      <c r="G13136" s="288">
        <f>SUBTOTAL(9,G13128:G13135)</f>
        <v>0</v>
      </c>
    </row>
    <row r="13137" spans="1:7" ht="24" customHeight="1" x14ac:dyDescent="0.2">
      <c r="A13137" s="287"/>
      <c r="C13137" s="107" t="s">
        <v>606</v>
      </c>
      <c r="D13137" s="97"/>
      <c r="E13137" s="98"/>
      <c r="G13137" s="289"/>
    </row>
    <row r="13138" spans="1:7" ht="24" customHeight="1" x14ac:dyDescent="0.2">
      <c r="A13138" s="224" t="str">
        <f t="shared" ref="A13138:A13146" si="3941">IFERROR(VLOOKUP(C13138,Tabla_Insumos,4,FALSE),"")</f>
        <v/>
      </c>
      <c r="B13138" s="222" t="str">
        <f t="shared" ref="B13138:B13146" si="3942">IFERROR(VLOOKUP(C13138,Tabla_Insumos,5,FALSE),"")</f>
        <v/>
      </c>
      <c r="C13138" s="223"/>
      <c r="D13138" s="224" t="str">
        <f t="shared" ref="D13138:D13146" si="3943">IFERROR(VLOOKUP(C13138,Tabla_Insumos,2,FALSE),"")</f>
        <v/>
      </c>
      <c r="E13138" s="225"/>
      <c r="F13138" s="226">
        <f t="shared" ref="F13138:F13146" si="3944">IFERROR(VLOOKUP(C13138,Tabla_Insumos,3,FALSE),0)</f>
        <v>0</v>
      </c>
      <c r="G13138" s="286">
        <f t="shared" ref="G13138:G13146" si="3945">ROUND(E13138*F13138,2)</f>
        <v>0</v>
      </c>
    </row>
    <row r="13139" spans="1:7" ht="24" customHeight="1" x14ac:dyDescent="0.2">
      <c r="A13139" s="224" t="str">
        <f t="shared" si="3941"/>
        <v/>
      </c>
      <c r="B13139" s="222" t="str">
        <f t="shared" si="3942"/>
        <v/>
      </c>
      <c r="C13139" s="223"/>
      <c r="D13139" s="224" t="str">
        <f t="shared" si="3943"/>
        <v/>
      </c>
      <c r="E13139" s="225"/>
      <c r="F13139" s="226">
        <f t="shared" si="3944"/>
        <v>0</v>
      </c>
      <c r="G13139" s="286">
        <f t="shared" si="3945"/>
        <v>0</v>
      </c>
    </row>
    <row r="13140" spans="1:7" ht="24" customHeight="1" x14ac:dyDescent="0.2">
      <c r="A13140" s="224" t="str">
        <f t="shared" si="3941"/>
        <v/>
      </c>
      <c r="B13140" s="222" t="str">
        <f t="shared" si="3942"/>
        <v/>
      </c>
      <c r="C13140" s="223"/>
      <c r="D13140" s="224" t="str">
        <f t="shared" si="3943"/>
        <v/>
      </c>
      <c r="E13140" s="225"/>
      <c r="F13140" s="226">
        <f t="shared" si="3944"/>
        <v>0</v>
      </c>
      <c r="G13140" s="286">
        <f t="shared" si="3945"/>
        <v>0</v>
      </c>
    </row>
    <row r="13141" spans="1:7" ht="24" customHeight="1" x14ac:dyDescent="0.2">
      <c r="A13141" s="224" t="str">
        <f t="shared" si="3941"/>
        <v/>
      </c>
      <c r="B13141" s="222" t="str">
        <f t="shared" si="3942"/>
        <v/>
      </c>
      <c r="C13141" s="223"/>
      <c r="D13141" s="224" t="str">
        <f t="shared" si="3943"/>
        <v/>
      </c>
      <c r="E13141" s="225"/>
      <c r="F13141" s="226">
        <f t="shared" si="3944"/>
        <v>0</v>
      </c>
      <c r="G13141" s="286">
        <f t="shared" si="3945"/>
        <v>0</v>
      </c>
    </row>
    <row r="13142" spans="1:7" ht="24" customHeight="1" x14ac:dyDescent="0.2">
      <c r="A13142" s="224" t="str">
        <f t="shared" si="3941"/>
        <v/>
      </c>
      <c r="B13142" s="222" t="str">
        <f t="shared" si="3942"/>
        <v/>
      </c>
      <c r="C13142" s="223"/>
      <c r="D13142" s="224" t="str">
        <f t="shared" si="3943"/>
        <v/>
      </c>
      <c r="E13142" s="225"/>
      <c r="F13142" s="226">
        <f t="shared" si="3944"/>
        <v>0</v>
      </c>
      <c r="G13142" s="286">
        <f t="shared" si="3945"/>
        <v>0</v>
      </c>
    </row>
    <row r="13143" spans="1:7" ht="24" customHeight="1" x14ac:dyDescent="0.2">
      <c r="A13143" s="224" t="str">
        <f t="shared" si="3941"/>
        <v/>
      </c>
      <c r="B13143" s="222" t="str">
        <f t="shared" si="3942"/>
        <v/>
      </c>
      <c r="C13143" s="223"/>
      <c r="D13143" s="224" t="str">
        <f t="shared" si="3943"/>
        <v/>
      </c>
      <c r="E13143" s="225"/>
      <c r="F13143" s="226">
        <f t="shared" si="3944"/>
        <v>0</v>
      </c>
      <c r="G13143" s="286">
        <f t="shared" si="3945"/>
        <v>0</v>
      </c>
    </row>
    <row r="13144" spans="1:7" ht="24" customHeight="1" x14ac:dyDescent="0.2">
      <c r="A13144" s="224" t="str">
        <f t="shared" si="3941"/>
        <v/>
      </c>
      <c r="B13144" s="222" t="str">
        <f t="shared" si="3942"/>
        <v/>
      </c>
      <c r="C13144" s="223"/>
      <c r="D13144" s="224" t="str">
        <f t="shared" si="3943"/>
        <v/>
      </c>
      <c r="E13144" s="225"/>
      <c r="F13144" s="226">
        <f t="shared" si="3944"/>
        <v>0</v>
      </c>
      <c r="G13144" s="286">
        <f t="shared" si="3945"/>
        <v>0</v>
      </c>
    </row>
    <row r="13145" spans="1:7" ht="24" customHeight="1" x14ac:dyDescent="0.2">
      <c r="A13145" s="224" t="str">
        <f t="shared" si="3941"/>
        <v/>
      </c>
      <c r="B13145" s="222" t="str">
        <f t="shared" si="3942"/>
        <v/>
      </c>
      <c r="C13145" s="223"/>
      <c r="D13145" s="224" t="str">
        <f t="shared" si="3943"/>
        <v/>
      </c>
      <c r="E13145" s="225"/>
      <c r="F13145" s="226">
        <f t="shared" si="3944"/>
        <v>0</v>
      </c>
      <c r="G13145" s="286">
        <f t="shared" si="3945"/>
        <v>0</v>
      </c>
    </row>
    <row r="13146" spans="1:7" ht="24" customHeight="1" x14ac:dyDescent="0.2">
      <c r="A13146" s="224" t="str">
        <f t="shared" si="3941"/>
        <v/>
      </c>
      <c r="B13146" s="222" t="str">
        <f t="shared" si="3942"/>
        <v/>
      </c>
      <c r="C13146" s="223"/>
      <c r="D13146" s="224" t="str">
        <f t="shared" si="3943"/>
        <v/>
      </c>
      <c r="E13146" s="225"/>
      <c r="F13146" s="226">
        <f t="shared" si="3944"/>
        <v>0</v>
      </c>
      <c r="G13146" s="286">
        <f t="shared" si="3945"/>
        <v>0</v>
      </c>
    </row>
    <row r="13147" spans="1:7" ht="24" customHeight="1" x14ac:dyDescent="0.2">
      <c r="A13147" s="290"/>
      <c r="B13147" s="97"/>
      <c r="D13147" s="97"/>
      <c r="E13147" s="98"/>
      <c r="F13147" s="273" t="s">
        <v>33</v>
      </c>
      <c r="G13147" s="288">
        <f>SUBTOTAL(9,G13138:G13146)</f>
        <v>0</v>
      </c>
    </row>
    <row r="13148" spans="1:7" ht="24" customHeight="1" x14ac:dyDescent="0.2">
      <c r="A13148" s="291"/>
      <c r="B13148" s="97"/>
      <c r="D13148" s="97"/>
      <c r="E13148" s="98"/>
      <c r="G13148" s="289"/>
    </row>
    <row r="13149" spans="1:7" ht="24" customHeight="1" x14ac:dyDescent="0.2">
      <c r="A13149" s="292" t="str">
        <f>B13107</f>
        <v/>
      </c>
      <c r="B13149" s="293" t="str">
        <f>C13107</f>
        <v/>
      </c>
      <c r="C13149" s="104"/>
      <c r="D13149" s="104" t="s">
        <v>34</v>
      </c>
      <c r="E13149" s="105"/>
      <c r="F13149" s="295" t="s">
        <v>35</v>
      </c>
      <c r="G13149" s="294">
        <f>SUBTOTAL(9,G13112:G13148)</f>
        <v>0</v>
      </c>
    </row>
    <row r="13151" spans="1:7" ht="24" customHeight="1" x14ac:dyDescent="0.2">
      <c r="A13151" s="274" t="s">
        <v>37</v>
      </c>
      <c r="B13151" s="275"/>
      <c r="C13151" s="275"/>
      <c r="D13151" s="275"/>
      <c r="E13151" s="275"/>
      <c r="F13151" s="275"/>
      <c r="G13151" s="276"/>
    </row>
    <row r="13152" spans="1:7" ht="24" customHeight="1" x14ac:dyDescent="0.2">
      <c r="A13152" s="277" t="s">
        <v>602</v>
      </c>
      <c r="B13152" s="93" t="str">
        <f>Comitente</f>
        <v>DIRECCION PROVINCIAL DE ESPACIOS VERDES</v>
      </c>
      <c r="C13152" s="89"/>
      <c r="D13152" s="94"/>
      <c r="E13152" s="94"/>
      <c r="F13152" s="95"/>
      <c r="G13152" s="278"/>
    </row>
    <row r="13153" spans="1:7" ht="24" customHeight="1" x14ac:dyDescent="0.2">
      <c r="A13153" s="277" t="s">
        <v>603</v>
      </c>
      <c r="B13153" s="93">
        <f>Contratista</f>
        <v>0</v>
      </c>
      <c r="C13153" s="90"/>
      <c r="D13153" s="90"/>
      <c r="E13153" s="90"/>
      <c r="F13153" s="96"/>
      <c r="G13153" s="279"/>
    </row>
    <row r="13154" spans="1:7" ht="24" customHeight="1" x14ac:dyDescent="0.2">
      <c r="A13154" s="277" t="s">
        <v>24</v>
      </c>
      <c r="B13154" s="93" t="str">
        <f>Obra</f>
        <v>MANTENIMIENTO DEL ÁREA VERDE Y SISITEMA DE RIEGO DEL 
PARQUE BELGRANO E INFINITO POR DESCUBRIR - RENGLON 3</v>
      </c>
      <c r="C13154" s="90"/>
      <c r="D13154" s="90"/>
      <c r="E13154" s="90"/>
      <c r="F13154" s="96" t="s">
        <v>38</v>
      </c>
      <c r="G13154" s="280">
        <f>Fecha_Base</f>
        <v>44908</v>
      </c>
    </row>
    <row r="13155" spans="1:7" ht="24" customHeight="1" x14ac:dyDescent="0.2">
      <c r="A13155" s="281" t="s">
        <v>601</v>
      </c>
      <c r="B13155" s="91" t="str">
        <f>Ubicación</f>
        <v>CAPITAL</v>
      </c>
      <c r="C13155" s="91"/>
      <c r="D13155" s="97"/>
      <c r="E13155" s="98"/>
      <c r="G13155" s="282"/>
    </row>
    <row r="13156" spans="1:7" ht="24" customHeight="1" x14ac:dyDescent="0.2">
      <c r="A13156" s="281" t="s">
        <v>39</v>
      </c>
      <c r="B13156" s="100" t="str">
        <f>IFERROR(VALUE(LEFT(B13157,FIND(".",B13157)-1)),"")</f>
        <v/>
      </c>
      <c r="C13156" s="92" t="str">
        <f>IFERROR(VLOOKUP(B13156,Tabla_CyP,2,FALSE),"")</f>
        <v/>
      </c>
      <c r="E13156" s="98"/>
      <c r="G13156" s="282"/>
    </row>
    <row r="13157" spans="1:7" ht="24" customHeight="1" x14ac:dyDescent="0.2">
      <c r="A13157" s="281" t="s">
        <v>25</v>
      </c>
      <c r="B13157" s="101" t="str">
        <f>IFERROR(VLOOKUP(COUNTIF($A$1:A13157,"ANALISIS DE PRECIOS"),Tabla_NumeroItem,2,FALSE),"")</f>
        <v/>
      </c>
      <c r="C13157" s="92" t="str">
        <f>IFERROR(VLOOKUP(B13157,Tabla_CyP,2,FALSE),"")</f>
        <v/>
      </c>
      <c r="D13157" s="97"/>
      <c r="E13157" s="98"/>
      <c r="F13157" s="96" t="s">
        <v>26</v>
      </c>
      <c r="G13157" s="283" t="str">
        <f>IFERROR(VLOOKUP(B13157,Tabla_CyP,4,FALSE),"")</f>
        <v/>
      </c>
    </row>
    <row r="13158" spans="1:7" ht="24" customHeight="1" x14ac:dyDescent="0.2">
      <c r="A13158" s="281"/>
      <c r="B13158" s="91"/>
      <c r="D13158" s="97"/>
      <c r="E13158" s="98"/>
      <c r="G13158" s="282"/>
    </row>
    <row r="13159" spans="1:7" ht="24" customHeight="1" x14ac:dyDescent="0.2">
      <c r="A13159" s="331" t="s">
        <v>507</v>
      </c>
      <c r="B13159" s="332"/>
      <c r="C13159" s="333" t="s">
        <v>0</v>
      </c>
      <c r="D13159" s="333" t="s">
        <v>27</v>
      </c>
      <c r="E13159" s="335" t="s">
        <v>28</v>
      </c>
      <c r="F13159" s="337" t="s">
        <v>29</v>
      </c>
      <c r="G13159" s="337" t="s">
        <v>30</v>
      </c>
    </row>
    <row r="13160" spans="1:7" ht="24" customHeight="1" x14ac:dyDescent="0.2">
      <c r="A13160" s="102" t="s">
        <v>508</v>
      </c>
      <c r="B13160" s="102" t="s">
        <v>509</v>
      </c>
      <c r="C13160" s="334"/>
      <c r="D13160" s="334"/>
      <c r="E13160" s="336"/>
      <c r="F13160" s="338"/>
      <c r="G13160" s="338"/>
    </row>
    <row r="13161" spans="1:7" ht="24" customHeight="1" x14ac:dyDescent="0.2">
      <c r="A13161" s="284"/>
      <c r="B13161" s="103"/>
      <c r="C13161" s="143" t="s">
        <v>604</v>
      </c>
      <c r="D13161" s="104"/>
      <c r="E13161" s="105"/>
      <c r="F13161" s="106"/>
      <c r="G13161" s="285"/>
    </row>
    <row r="13162" spans="1:7" ht="24" customHeight="1" x14ac:dyDescent="0.2">
      <c r="A13162" s="224" t="str">
        <f t="shared" ref="A13162:A13175" si="3946">IFERROR(VLOOKUP(C13162,Tabla_Insumos,4,FALSE),"")</f>
        <v/>
      </c>
      <c r="B13162" s="222" t="str">
        <f>IFERROR(VLOOKUP(C13162,Tabla_Insumos,5,FALSE),"")</f>
        <v/>
      </c>
      <c r="C13162" s="223"/>
      <c r="D13162" s="224" t="str">
        <f t="shared" ref="D13162:D13175" si="3947">IFERROR(VLOOKUP(C13162,Tabla_Insumos,2,FALSE),"")</f>
        <v/>
      </c>
      <c r="E13162" s="225"/>
      <c r="F13162" s="226">
        <f t="shared" ref="F13162:F13175" si="3948">IFERROR(VLOOKUP(C13162,Tabla_Insumos,3,FALSE),0)</f>
        <v>0</v>
      </c>
      <c r="G13162" s="286">
        <f>ROUND(E13162*F13162,2)</f>
        <v>0</v>
      </c>
    </row>
    <row r="13163" spans="1:7" ht="24" customHeight="1" x14ac:dyDescent="0.2">
      <c r="A13163" s="224" t="str">
        <f t="shared" si="3946"/>
        <v/>
      </c>
      <c r="B13163" s="222" t="str">
        <f t="shared" ref="B13163:B13175" si="3949">IFERROR(VLOOKUP(C13163,Tabla_Insumos,5,FALSE),"")</f>
        <v/>
      </c>
      <c r="C13163" s="223"/>
      <c r="D13163" s="224" t="str">
        <f t="shared" si="3947"/>
        <v/>
      </c>
      <c r="E13163" s="225"/>
      <c r="F13163" s="226">
        <f t="shared" si="3948"/>
        <v>0</v>
      </c>
      <c r="G13163" s="286">
        <f t="shared" ref="G13163:G13175" si="3950">ROUND(E13163*F13163,2)</f>
        <v>0</v>
      </c>
    </row>
    <row r="13164" spans="1:7" ht="24" customHeight="1" x14ac:dyDescent="0.2">
      <c r="A13164" s="224" t="str">
        <f t="shared" si="3946"/>
        <v/>
      </c>
      <c r="B13164" s="222" t="str">
        <f t="shared" si="3949"/>
        <v/>
      </c>
      <c r="C13164" s="223"/>
      <c r="D13164" s="224" t="str">
        <f t="shared" si="3947"/>
        <v/>
      </c>
      <c r="E13164" s="225"/>
      <c r="F13164" s="226">
        <f t="shared" si="3948"/>
        <v>0</v>
      </c>
      <c r="G13164" s="286">
        <f t="shared" si="3950"/>
        <v>0</v>
      </c>
    </row>
    <row r="13165" spans="1:7" ht="24" customHeight="1" x14ac:dyDescent="0.2">
      <c r="A13165" s="224" t="str">
        <f t="shared" si="3946"/>
        <v/>
      </c>
      <c r="B13165" s="222" t="str">
        <f t="shared" si="3949"/>
        <v/>
      </c>
      <c r="C13165" s="223"/>
      <c r="D13165" s="224" t="str">
        <f t="shared" si="3947"/>
        <v/>
      </c>
      <c r="E13165" s="225"/>
      <c r="F13165" s="226">
        <f t="shared" si="3948"/>
        <v>0</v>
      </c>
      <c r="G13165" s="286">
        <f t="shared" si="3950"/>
        <v>0</v>
      </c>
    </row>
    <row r="13166" spans="1:7" ht="24" customHeight="1" x14ac:dyDescent="0.2">
      <c r="A13166" s="224" t="str">
        <f t="shared" si="3946"/>
        <v/>
      </c>
      <c r="B13166" s="222" t="str">
        <f t="shared" si="3949"/>
        <v/>
      </c>
      <c r="C13166" s="223"/>
      <c r="D13166" s="224" t="str">
        <f t="shared" si="3947"/>
        <v/>
      </c>
      <c r="E13166" s="225"/>
      <c r="F13166" s="226">
        <f t="shared" si="3948"/>
        <v>0</v>
      </c>
      <c r="G13166" s="286">
        <f t="shared" si="3950"/>
        <v>0</v>
      </c>
    </row>
    <row r="13167" spans="1:7" ht="24" customHeight="1" x14ac:dyDescent="0.2">
      <c r="A13167" s="224" t="str">
        <f t="shared" si="3946"/>
        <v/>
      </c>
      <c r="B13167" s="222" t="str">
        <f t="shared" si="3949"/>
        <v/>
      </c>
      <c r="C13167" s="223"/>
      <c r="D13167" s="224" t="str">
        <f t="shared" si="3947"/>
        <v/>
      </c>
      <c r="E13167" s="225"/>
      <c r="F13167" s="226">
        <f t="shared" si="3948"/>
        <v>0</v>
      </c>
      <c r="G13167" s="286">
        <f t="shared" si="3950"/>
        <v>0</v>
      </c>
    </row>
    <row r="13168" spans="1:7" ht="24" customHeight="1" x14ac:dyDescent="0.2">
      <c r="A13168" s="224" t="str">
        <f t="shared" si="3946"/>
        <v/>
      </c>
      <c r="B13168" s="222" t="str">
        <f t="shared" si="3949"/>
        <v/>
      </c>
      <c r="C13168" s="223"/>
      <c r="D13168" s="224" t="str">
        <f t="shared" si="3947"/>
        <v/>
      </c>
      <c r="E13168" s="225"/>
      <c r="F13168" s="226">
        <f t="shared" si="3948"/>
        <v>0</v>
      </c>
      <c r="G13168" s="286">
        <f t="shared" si="3950"/>
        <v>0</v>
      </c>
    </row>
    <row r="13169" spans="1:7" ht="24" customHeight="1" x14ac:dyDescent="0.2">
      <c r="A13169" s="224" t="str">
        <f t="shared" si="3946"/>
        <v/>
      </c>
      <c r="B13169" s="222" t="str">
        <f t="shared" si="3949"/>
        <v/>
      </c>
      <c r="C13169" s="223"/>
      <c r="D13169" s="224" t="str">
        <f t="shared" si="3947"/>
        <v/>
      </c>
      <c r="E13169" s="225"/>
      <c r="F13169" s="226">
        <f t="shared" si="3948"/>
        <v>0</v>
      </c>
      <c r="G13169" s="286">
        <f t="shared" si="3950"/>
        <v>0</v>
      </c>
    </row>
    <row r="13170" spans="1:7" ht="24" customHeight="1" x14ac:dyDescent="0.2">
      <c r="A13170" s="224" t="str">
        <f t="shared" si="3946"/>
        <v/>
      </c>
      <c r="B13170" s="222" t="str">
        <f t="shared" si="3949"/>
        <v/>
      </c>
      <c r="C13170" s="223"/>
      <c r="D13170" s="224" t="str">
        <f t="shared" si="3947"/>
        <v/>
      </c>
      <c r="E13170" s="225"/>
      <c r="F13170" s="226">
        <f t="shared" si="3948"/>
        <v>0</v>
      </c>
      <c r="G13170" s="286">
        <f t="shared" si="3950"/>
        <v>0</v>
      </c>
    </row>
    <row r="13171" spans="1:7" ht="24" customHeight="1" x14ac:dyDescent="0.2">
      <c r="A13171" s="224" t="str">
        <f t="shared" si="3946"/>
        <v/>
      </c>
      <c r="B13171" s="222" t="str">
        <f t="shared" si="3949"/>
        <v/>
      </c>
      <c r="C13171" s="223"/>
      <c r="D13171" s="224" t="str">
        <f t="shared" si="3947"/>
        <v/>
      </c>
      <c r="E13171" s="225"/>
      <c r="F13171" s="226">
        <f t="shared" si="3948"/>
        <v>0</v>
      </c>
      <c r="G13171" s="286">
        <f t="shared" si="3950"/>
        <v>0</v>
      </c>
    </row>
    <row r="13172" spans="1:7" ht="24" customHeight="1" x14ac:dyDescent="0.2">
      <c r="A13172" s="224" t="str">
        <f t="shared" si="3946"/>
        <v/>
      </c>
      <c r="B13172" s="222" t="str">
        <f t="shared" si="3949"/>
        <v/>
      </c>
      <c r="C13172" s="223"/>
      <c r="D13172" s="224" t="str">
        <f t="shared" si="3947"/>
        <v/>
      </c>
      <c r="E13172" s="225"/>
      <c r="F13172" s="226">
        <f t="shared" si="3948"/>
        <v>0</v>
      </c>
      <c r="G13172" s="286">
        <f t="shared" si="3950"/>
        <v>0</v>
      </c>
    </row>
    <row r="13173" spans="1:7" ht="24" customHeight="1" x14ac:dyDescent="0.2">
      <c r="A13173" s="224" t="str">
        <f t="shared" si="3946"/>
        <v/>
      </c>
      <c r="B13173" s="222" t="str">
        <f t="shared" si="3949"/>
        <v/>
      </c>
      <c r="C13173" s="223"/>
      <c r="D13173" s="224" t="str">
        <f t="shared" si="3947"/>
        <v/>
      </c>
      <c r="E13173" s="225"/>
      <c r="F13173" s="226">
        <f t="shared" si="3948"/>
        <v>0</v>
      </c>
      <c r="G13173" s="286">
        <f t="shared" si="3950"/>
        <v>0</v>
      </c>
    </row>
    <row r="13174" spans="1:7" ht="24" customHeight="1" x14ac:dyDescent="0.2">
      <c r="A13174" s="224" t="str">
        <f t="shared" si="3946"/>
        <v/>
      </c>
      <c r="B13174" s="222" t="str">
        <f t="shared" si="3949"/>
        <v/>
      </c>
      <c r="C13174" s="223"/>
      <c r="D13174" s="224" t="str">
        <f t="shared" si="3947"/>
        <v/>
      </c>
      <c r="E13174" s="225"/>
      <c r="F13174" s="226">
        <f t="shared" si="3948"/>
        <v>0</v>
      </c>
      <c r="G13174" s="286">
        <f t="shared" si="3950"/>
        <v>0</v>
      </c>
    </row>
    <row r="13175" spans="1:7" ht="24" customHeight="1" x14ac:dyDescent="0.2">
      <c r="A13175" s="224" t="str">
        <f t="shared" si="3946"/>
        <v/>
      </c>
      <c r="B13175" s="222" t="str">
        <f t="shared" si="3949"/>
        <v/>
      </c>
      <c r="C13175" s="223"/>
      <c r="D13175" s="224" t="str">
        <f t="shared" si="3947"/>
        <v/>
      </c>
      <c r="E13175" s="225"/>
      <c r="F13175" s="227">
        <f t="shared" si="3948"/>
        <v>0</v>
      </c>
      <c r="G13175" s="286">
        <f t="shared" si="3950"/>
        <v>0</v>
      </c>
    </row>
    <row r="13176" spans="1:7" ht="24" customHeight="1" x14ac:dyDescent="0.2">
      <c r="A13176" s="287"/>
      <c r="D13176" s="97"/>
      <c r="E13176" s="98"/>
      <c r="F13176" s="273" t="s">
        <v>31</v>
      </c>
      <c r="G13176" s="288">
        <f>SUBTOTAL(9,G13162:G13175)</f>
        <v>0</v>
      </c>
    </row>
    <row r="13177" spans="1:7" ht="24" customHeight="1" x14ac:dyDescent="0.2">
      <c r="A13177" s="287"/>
      <c r="C13177" s="107" t="s">
        <v>605</v>
      </c>
      <c r="D13177" s="97"/>
      <c r="E13177" s="98"/>
      <c r="G13177" s="289"/>
    </row>
    <row r="13178" spans="1:7" ht="24" customHeight="1" x14ac:dyDescent="0.2">
      <c r="A13178" s="224" t="str">
        <f t="shared" ref="A13178:A13185" si="3951">IFERROR(VLOOKUP(C13178,Tabla_Insumos,4,FALSE),"")</f>
        <v/>
      </c>
      <c r="B13178" s="222">
        <f t="shared" ref="B13178:B13185" si="3952">IFERROR(VLOOKUP(A13178,Tabla_Indices,5,FALSE),"")</f>
        <v>0</v>
      </c>
      <c r="C13178" s="223"/>
      <c r="D13178" s="224" t="str">
        <f t="shared" ref="D13178:D13185" si="3953">IFERROR(VLOOKUP(C13178,Tabla_Insumos,2,FALSE),"")</f>
        <v/>
      </c>
      <c r="E13178" s="225"/>
      <c r="F13178" s="228">
        <f t="shared" ref="F13178:F13185" si="3954">IFERROR(VLOOKUP(C13178,Tabla_Insumos,3,FALSE),0)</f>
        <v>0</v>
      </c>
      <c r="G13178" s="286">
        <f>ROUND(E13178*F13178,2)</f>
        <v>0</v>
      </c>
    </row>
    <row r="13179" spans="1:7" ht="24" customHeight="1" x14ac:dyDescent="0.2">
      <c r="A13179" s="224" t="str">
        <f t="shared" si="3951"/>
        <v/>
      </c>
      <c r="B13179" s="222">
        <f t="shared" si="3952"/>
        <v>0</v>
      </c>
      <c r="C13179" s="223"/>
      <c r="D13179" s="224" t="str">
        <f t="shared" si="3953"/>
        <v/>
      </c>
      <c r="E13179" s="225"/>
      <c r="F13179" s="228">
        <f t="shared" si="3954"/>
        <v>0</v>
      </c>
      <c r="G13179" s="286">
        <f>ROUND(E13179*F13179,2)</f>
        <v>0</v>
      </c>
    </row>
    <row r="13180" spans="1:7" ht="24" customHeight="1" x14ac:dyDescent="0.2">
      <c r="A13180" s="224" t="str">
        <f t="shared" si="3951"/>
        <v/>
      </c>
      <c r="B13180" s="222">
        <f t="shared" si="3952"/>
        <v>0</v>
      </c>
      <c r="C13180" s="223"/>
      <c r="D13180" s="224" t="str">
        <f t="shared" si="3953"/>
        <v/>
      </c>
      <c r="E13180" s="225"/>
      <c r="F13180" s="228">
        <f t="shared" si="3954"/>
        <v>0</v>
      </c>
      <c r="G13180" s="286">
        <f t="shared" ref="G13180:G13185" si="3955">ROUND(E13180*F13180,2)</f>
        <v>0</v>
      </c>
    </row>
    <row r="13181" spans="1:7" ht="24" customHeight="1" x14ac:dyDescent="0.2">
      <c r="A13181" s="224" t="str">
        <f t="shared" si="3951"/>
        <v/>
      </c>
      <c r="B13181" s="222">
        <f t="shared" si="3952"/>
        <v>0</v>
      </c>
      <c r="C13181" s="223"/>
      <c r="D13181" s="224" t="str">
        <f t="shared" si="3953"/>
        <v/>
      </c>
      <c r="E13181" s="225"/>
      <c r="F13181" s="228">
        <f t="shared" si="3954"/>
        <v>0</v>
      </c>
      <c r="G13181" s="286">
        <f t="shared" si="3955"/>
        <v>0</v>
      </c>
    </row>
    <row r="13182" spans="1:7" ht="24" customHeight="1" x14ac:dyDescent="0.2">
      <c r="A13182" s="224" t="str">
        <f t="shared" si="3951"/>
        <v/>
      </c>
      <c r="B13182" s="222">
        <f t="shared" si="3952"/>
        <v>0</v>
      </c>
      <c r="C13182" s="223"/>
      <c r="D13182" s="224" t="str">
        <f t="shared" si="3953"/>
        <v/>
      </c>
      <c r="E13182" s="225"/>
      <c r="F13182" s="226">
        <f t="shared" si="3954"/>
        <v>0</v>
      </c>
      <c r="G13182" s="286">
        <f t="shared" si="3955"/>
        <v>0</v>
      </c>
    </row>
    <row r="13183" spans="1:7" ht="24" customHeight="1" x14ac:dyDescent="0.2">
      <c r="A13183" s="224" t="str">
        <f t="shared" si="3951"/>
        <v/>
      </c>
      <c r="B13183" s="222">
        <f t="shared" si="3952"/>
        <v>0</v>
      </c>
      <c r="C13183" s="223"/>
      <c r="D13183" s="224" t="str">
        <f t="shared" si="3953"/>
        <v/>
      </c>
      <c r="E13183" s="225"/>
      <c r="F13183" s="226">
        <f t="shared" si="3954"/>
        <v>0</v>
      </c>
      <c r="G13183" s="286">
        <f t="shared" si="3955"/>
        <v>0</v>
      </c>
    </row>
    <row r="13184" spans="1:7" ht="24" customHeight="1" x14ac:dyDescent="0.2">
      <c r="A13184" s="224" t="str">
        <f t="shared" si="3951"/>
        <v/>
      </c>
      <c r="B13184" s="222">
        <f t="shared" si="3952"/>
        <v>0</v>
      </c>
      <c r="C13184" s="223"/>
      <c r="D13184" s="224" t="str">
        <f t="shared" si="3953"/>
        <v/>
      </c>
      <c r="E13184" s="225"/>
      <c r="F13184" s="226">
        <f t="shared" si="3954"/>
        <v>0</v>
      </c>
      <c r="G13184" s="286">
        <f t="shared" si="3955"/>
        <v>0</v>
      </c>
    </row>
    <row r="13185" spans="1:7" ht="24" customHeight="1" x14ac:dyDescent="0.2">
      <c r="A13185" s="224" t="str">
        <f t="shared" si="3951"/>
        <v/>
      </c>
      <c r="B13185" s="222">
        <f t="shared" si="3952"/>
        <v>0</v>
      </c>
      <c r="C13185" s="223"/>
      <c r="D13185" s="224" t="str">
        <f t="shared" si="3953"/>
        <v/>
      </c>
      <c r="E13185" s="225"/>
      <c r="F13185" s="226">
        <f t="shared" si="3954"/>
        <v>0</v>
      </c>
      <c r="G13185" s="286">
        <f t="shared" si="3955"/>
        <v>0</v>
      </c>
    </row>
    <row r="13186" spans="1:7" ht="24" customHeight="1" x14ac:dyDescent="0.2">
      <c r="A13186" s="287"/>
      <c r="D13186" s="97"/>
      <c r="E13186" s="98"/>
      <c r="F13186" s="273" t="s">
        <v>32</v>
      </c>
      <c r="G13186" s="288">
        <f>SUBTOTAL(9,G13178:G13185)</f>
        <v>0</v>
      </c>
    </row>
    <row r="13187" spans="1:7" ht="24" customHeight="1" x14ac:dyDescent="0.2">
      <c r="A13187" s="287"/>
      <c r="C13187" s="107" t="s">
        <v>606</v>
      </c>
      <c r="D13187" s="97"/>
      <c r="E13187" s="98"/>
      <c r="G13187" s="289"/>
    </row>
    <row r="13188" spans="1:7" ht="24" customHeight="1" x14ac:dyDescent="0.2">
      <c r="A13188" s="224" t="str">
        <f t="shared" ref="A13188:A13196" si="3956">IFERROR(VLOOKUP(C13188,Tabla_Insumos,4,FALSE),"")</f>
        <v/>
      </c>
      <c r="B13188" s="222" t="str">
        <f t="shared" ref="B13188:B13196" si="3957">IFERROR(VLOOKUP(C13188,Tabla_Insumos,5,FALSE),"")</f>
        <v/>
      </c>
      <c r="C13188" s="223"/>
      <c r="D13188" s="224" t="str">
        <f t="shared" ref="D13188:D13196" si="3958">IFERROR(VLOOKUP(C13188,Tabla_Insumos,2,FALSE),"")</f>
        <v/>
      </c>
      <c r="E13188" s="225"/>
      <c r="F13188" s="226">
        <f t="shared" ref="F13188:F13196" si="3959">IFERROR(VLOOKUP(C13188,Tabla_Insumos,3,FALSE),0)</f>
        <v>0</v>
      </c>
      <c r="G13188" s="286">
        <f t="shared" ref="G13188:G13196" si="3960">ROUND(E13188*F13188,2)</f>
        <v>0</v>
      </c>
    </row>
    <row r="13189" spans="1:7" ht="24" customHeight="1" x14ac:dyDescent="0.2">
      <c r="A13189" s="224" t="str">
        <f t="shared" si="3956"/>
        <v/>
      </c>
      <c r="B13189" s="222" t="str">
        <f t="shared" si="3957"/>
        <v/>
      </c>
      <c r="C13189" s="223"/>
      <c r="D13189" s="224" t="str">
        <f t="shared" si="3958"/>
        <v/>
      </c>
      <c r="E13189" s="225"/>
      <c r="F13189" s="226">
        <f t="shared" si="3959"/>
        <v>0</v>
      </c>
      <c r="G13189" s="286">
        <f t="shared" si="3960"/>
        <v>0</v>
      </c>
    </row>
    <row r="13190" spans="1:7" ht="24" customHeight="1" x14ac:dyDescent="0.2">
      <c r="A13190" s="224" t="str">
        <f t="shared" si="3956"/>
        <v/>
      </c>
      <c r="B13190" s="222" t="str">
        <f t="shared" si="3957"/>
        <v/>
      </c>
      <c r="C13190" s="223"/>
      <c r="D13190" s="224" t="str">
        <f t="shared" si="3958"/>
        <v/>
      </c>
      <c r="E13190" s="225"/>
      <c r="F13190" s="226">
        <f t="shared" si="3959"/>
        <v>0</v>
      </c>
      <c r="G13190" s="286">
        <f t="shared" si="3960"/>
        <v>0</v>
      </c>
    </row>
    <row r="13191" spans="1:7" ht="24" customHeight="1" x14ac:dyDescent="0.2">
      <c r="A13191" s="224" t="str">
        <f t="shared" si="3956"/>
        <v/>
      </c>
      <c r="B13191" s="222" t="str">
        <f t="shared" si="3957"/>
        <v/>
      </c>
      <c r="C13191" s="223"/>
      <c r="D13191" s="224" t="str">
        <f t="shared" si="3958"/>
        <v/>
      </c>
      <c r="E13191" s="225"/>
      <c r="F13191" s="226">
        <f t="shared" si="3959"/>
        <v>0</v>
      </c>
      <c r="G13191" s="286">
        <f t="shared" si="3960"/>
        <v>0</v>
      </c>
    </row>
    <row r="13192" spans="1:7" ht="24" customHeight="1" x14ac:dyDescent="0.2">
      <c r="A13192" s="224" t="str">
        <f t="shared" si="3956"/>
        <v/>
      </c>
      <c r="B13192" s="222" t="str">
        <f t="shared" si="3957"/>
        <v/>
      </c>
      <c r="C13192" s="223"/>
      <c r="D13192" s="224" t="str">
        <f t="shared" si="3958"/>
        <v/>
      </c>
      <c r="E13192" s="225"/>
      <c r="F13192" s="226">
        <f t="shared" si="3959"/>
        <v>0</v>
      </c>
      <c r="G13192" s="286">
        <f t="shared" si="3960"/>
        <v>0</v>
      </c>
    </row>
    <row r="13193" spans="1:7" ht="24" customHeight="1" x14ac:dyDescent="0.2">
      <c r="A13193" s="224" t="str">
        <f t="shared" si="3956"/>
        <v/>
      </c>
      <c r="B13193" s="222" t="str">
        <f t="shared" si="3957"/>
        <v/>
      </c>
      <c r="C13193" s="223"/>
      <c r="D13193" s="224" t="str">
        <f t="shared" si="3958"/>
        <v/>
      </c>
      <c r="E13193" s="225"/>
      <c r="F13193" s="226">
        <f t="shared" si="3959"/>
        <v>0</v>
      </c>
      <c r="G13193" s="286">
        <f t="shared" si="3960"/>
        <v>0</v>
      </c>
    </row>
    <row r="13194" spans="1:7" ht="24" customHeight="1" x14ac:dyDescent="0.2">
      <c r="A13194" s="224" t="str">
        <f t="shared" si="3956"/>
        <v/>
      </c>
      <c r="B13194" s="222" t="str">
        <f t="shared" si="3957"/>
        <v/>
      </c>
      <c r="C13194" s="223"/>
      <c r="D13194" s="224" t="str">
        <f t="shared" si="3958"/>
        <v/>
      </c>
      <c r="E13194" s="225"/>
      <c r="F13194" s="226">
        <f t="shared" si="3959"/>
        <v>0</v>
      </c>
      <c r="G13194" s="286">
        <f t="shared" si="3960"/>
        <v>0</v>
      </c>
    </row>
    <row r="13195" spans="1:7" ht="24" customHeight="1" x14ac:dyDescent="0.2">
      <c r="A13195" s="224" t="str">
        <f t="shared" si="3956"/>
        <v/>
      </c>
      <c r="B13195" s="222" t="str">
        <f t="shared" si="3957"/>
        <v/>
      </c>
      <c r="C13195" s="223"/>
      <c r="D13195" s="224" t="str">
        <f t="shared" si="3958"/>
        <v/>
      </c>
      <c r="E13195" s="225"/>
      <c r="F13195" s="226">
        <f t="shared" si="3959"/>
        <v>0</v>
      </c>
      <c r="G13195" s="286">
        <f t="shared" si="3960"/>
        <v>0</v>
      </c>
    </row>
    <row r="13196" spans="1:7" ht="24" customHeight="1" x14ac:dyDescent="0.2">
      <c r="A13196" s="224" t="str">
        <f t="shared" si="3956"/>
        <v/>
      </c>
      <c r="B13196" s="222" t="str">
        <f t="shared" si="3957"/>
        <v/>
      </c>
      <c r="C13196" s="223"/>
      <c r="D13196" s="224" t="str">
        <f t="shared" si="3958"/>
        <v/>
      </c>
      <c r="E13196" s="225"/>
      <c r="F13196" s="226">
        <f t="shared" si="3959"/>
        <v>0</v>
      </c>
      <c r="G13196" s="286">
        <f t="shared" si="3960"/>
        <v>0</v>
      </c>
    </row>
    <row r="13197" spans="1:7" ht="24" customHeight="1" x14ac:dyDescent="0.2">
      <c r="A13197" s="290"/>
      <c r="B13197" s="97"/>
      <c r="D13197" s="97"/>
      <c r="E13197" s="98"/>
      <c r="F13197" s="273" t="s">
        <v>33</v>
      </c>
      <c r="G13197" s="288">
        <f>SUBTOTAL(9,G13188:G13196)</f>
        <v>0</v>
      </c>
    </row>
    <row r="13198" spans="1:7" ht="24" customHeight="1" x14ac:dyDescent="0.2">
      <c r="A13198" s="291"/>
      <c r="B13198" s="97"/>
      <c r="D13198" s="97"/>
      <c r="E13198" s="98"/>
      <c r="G13198" s="289"/>
    </row>
    <row r="13199" spans="1:7" ht="24" customHeight="1" x14ac:dyDescent="0.2">
      <c r="A13199" s="292" t="str">
        <f>B13157</f>
        <v/>
      </c>
      <c r="B13199" s="293" t="str">
        <f>C13157</f>
        <v/>
      </c>
      <c r="C13199" s="104"/>
      <c r="D13199" s="104" t="s">
        <v>34</v>
      </c>
      <c r="E13199" s="105"/>
      <c r="F13199" s="295" t="s">
        <v>35</v>
      </c>
      <c r="G13199" s="294">
        <f>SUBTOTAL(9,G13162:G13198)</f>
        <v>0</v>
      </c>
    </row>
    <row r="13201" spans="1:7" ht="24" customHeight="1" x14ac:dyDescent="0.2">
      <c r="A13201" s="274" t="s">
        <v>37</v>
      </c>
      <c r="B13201" s="275"/>
      <c r="C13201" s="275"/>
      <c r="D13201" s="275"/>
      <c r="E13201" s="275"/>
      <c r="F13201" s="275"/>
      <c r="G13201" s="276"/>
    </row>
    <row r="13202" spans="1:7" ht="24" customHeight="1" x14ac:dyDescent="0.2">
      <c r="A13202" s="277" t="s">
        <v>602</v>
      </c>
      <c r="B13202" s="93" t="str">
        <f>Comitente</f>
        <v>DIRECCION PROVINCIAL DE ESPACIOS VERDES</v>
      </c>
      <c r="C13202" s="89"/>
      <c r="D13202" s="94"/>
      <c r="E13202" s="94"/>
      <c r="F13202" s="95"/>
      <c r="G13202" s="278"/>
    </row>
    <row r="13203" spans="1:7" ht="24" customHeight="1" x14ac:dyDescent="0.2">
      <c r="A13203" s="277" t="s">
        <v>603</v>
      </c>
      <c r="B13203" s="93">
        <f>Contratista</f>
        <v>0</v>
      </c>
      <c r="C13203" s="90"/>
      <c r="D13203" s="90"/>
      <c r="E13203" s="90"/>
      <c r="F13203" s="96"/>
      <c r="G13203" s="279"/>
    </row>
    <row r="13204" spans="1:7" ht="24" customHeight="1" x14ac:dyDescent="0.2">
      <c r="A13204" s="277" t="s">
        <v>24</v>
      </c>
      <c r="B13204" s="93" t="str">
        <f>Obra</f>
        <v>MANTENIMIENTO DEL ÁREA VERDE Y SISITEMA DE RIEGO DEL 
PARQUE BELGRANO E INFINITO POR DESCUBRIR - RENGLON 3</v>
      </c>
      <c r="C13204" s="90"/>
      <c r="D13204" s="90"/>
      <c r="E13204" s="90"/>
      <c r="F13204" s="96" t="s">
        <v>38</v>
      </c>
      <c r="G13204" s="280">
        <f>Fecha_Base</f>
        <v>44908</v>
      </c>
    </row>
    <row r="13205" spans="1:7" ht="24" customHeight="1" x14ac:dyDescent="0.2">
      <c r="A13205" s="281" t="s">
        <v>601</v>
      </c>
      <c r="B13205" s="91" t="str">
        <f>Ubicación</f>
        <v>CAPITAL</v>
      </c>
      <c r="C13205" s="91"/>
      <c r="D13205" s="97"/>
      <c r="E13205" s="98"/>
      <c r="G13205" s="282"/>
    </row>
    <row r="13206" spans="1:7" ht="24" customHeight="1" x14ac:dyDescent="0.2">
      <c r="A13206" s="281" t="s">
        <v>39</v>
      </c>
      <c r="B13206" s="100" t="str">
        <f>IFERROR(VALUE(LEFT(B13207,FIND(".",B13207)-1)),"")</f>
        <v/>
      </c>
      <c r="C13206" s="92" t="str">
        <f>IFERROR(VLOOKUP(B13206,Tabla_CyP,2,FALSE),"")</f>
        <v/>
      </c>
      <c r="E13206" s="98"/>
      <c r="G13206" s="282"/>
    </row>
    <row r="13207" spans="1:7" ht="24" customHeight="1" x14ac:dyDescent="0.2">
      <c r="A13207" s="281" t="s">
        <v>25</v>
      </c>
      <c r="B13207" s="101" t="str">
        <f>IFERROR(VLOOKUP(COUNTIF($A$1:A13207,"ANALISIS DE PRECIOS"),Tabla_NumeroItem,2,FALSE),"")</f>
        <v/>
      </c>
      <c r="C13207" s="92" t="str">
        <f>IFERROR(VLOOKUP(B13207,Tabla_CyP,2,FALSE),"")</f>
        <v/>
      </c>
      <c r="D13207" s="97"/>
      <c r="E13207" s="98"/>
      <c r="F13207" s="96" t="s">
        <v>26</v>
      </c>
      <c r="G13207" s="283" t="str">
        <f>IFERROR(VLOOKUP(B13207,Tabla_CyP,4,FALSE),"")</f>
        <v/>
      </c>
    </row>
    <row r="13208" spans="1:7" ht="24" customHeight="1" x14ac:dyDescent="0.2">
      <c r="A13208" s="281"/>
      <c r="B13208" s="91"/>
      <c r="D13208" s="97"/>
      <c r="E13208" s="98"/>
      <c r="G13208" s="282"/>
    </row>
    <row r="13209" spans="1:7" ht="24" customHeight="1" x14ac:dyDescent="0.2">
      <c r="A13209" s="331" t="s">
        <v>507</v>
      </c>
      <c r="B13209" s="332"/>
      <c r="C13209" s="333" t="s">
        <v>0</v>
      </c>
      <c r="D13209" s="333" t="s">
        <v>27</v>
      </c>
      <c r="E13209" s="335" t="s">
        <v>28</v>
      </c>
      <c r="F13209" s="337" t="s">
        <v>29</v>
      </c>
      <c r="G13209" s="337" t="s">
        <v>30</v>
      </c>
    </row>
    <row r="13210" spans="1:7" ht="24" customHeight="1" x14ac:dyDescent="0.2">
      <c r="A13210" s="102" t="s">
        <v>508</v>
      </c>
      <c r="B13210" s="102" t="s">
        <v>509</v>
      </c>
      <c r="C13210" s="334"/>
      <c r="D13210" s="334"/>
      <c r="E13210" s="336"/>
      <c r="F13210" s="338"/>
      <c r="G13210" s="338"/>
    </row>
    <row r="13211" spans="1:7" ht="24" customHeight="1" x14ac:dyDescent="0.2">
      <c r="A13211" s="284"/>
      <c r="B13211" s="103"/>
      <c r="C13211" s="143" t="s">
        <v>604</v>
      </c>
      <c r="D13211" s="104"/>
      <c r="E13211" s="105"/>
      <c r="F13211" s="106"/>
      <c r="G13211" s="285"/>
    </row>
    <row r="13212" spans="1:7" ht="24" customHeight="1" x14ac:dyDescent="0.2">
      <c r="A13212" s="224" t="str">
        <f t="shared" ref="A13212:A13225" si="3961">IFERROR(VLOOKUP(C13212,Tabla_Insumos,4,FALSE),"")</f>
        <v/>
      </c>
      <c r="B13212" s="222" t="str">
        <f>IFERROR(VLOOKUP(C13212,Tabla_Insumos,5,FALSE),"")</f>
        <v/>
      </c>
      <c r="C13212" s="223"/>
      <c r="D13212" s="224" t="str">
        <f t="shared" ref="D13212:D13225" si="3962">IFERROR(VLOOKUP(C13212,Tabla_Insumos,2,FALSE),"")</f>
        <v/>
      </c>
      <c r="E13212" s="225"/>
      <c r="F13212" s="226">
        <f t="shared" ref="F13212:F13225" si="3963">IFERROR(VLOOKUP(C13212,Tabla_Insumos,3,FALSE),0)</f>
        <v>0</v>
      </c>
      <c r="G13212" s="286">
        <f>ROUND(E13212*F13212,2)</f>
        <v>0</v>
      </c>
    </row>
    <row r="13213" spans="1:7" ht="24" customHeight="1" x14ac:dyDescent="0.2">
      <c r="A13213" s="224" t="str">
        <f t="shared" si="3961"/>
        <v/>
      </c>
      <c r="B13213" s="222" t="str">
        <f t="shared" ref="B13213:B13225" si="3964">IFERROR(VLOOKUP(C13213,Tabla_Insumos,5,FALSE),"")</f>
        <v/>
      </c>
      <c r="C13213" s="223"/>
      <c r="D13213" s="224" t="str">
        <f t="shared" si="3962"/>
        <v/>
      </c>
      <c r="E13213" s="225"/>
      <c r="F13213" s="226">
        <f t="shared" si="3963"/>
        <v>0</v>
      </c>
      <c r="G13213" s="286">
        <f t="shared" ref="G13213:G13225" si="3965">ROUND(E13213*F13213,2)</f>
        <v>0</v>
      </c>
    </row>
    <row r="13214" spans="1:7" ht="24" customHeight="1" x14ac:dyDescent="0.2">
      <c r="A13214" s="224" t="str">
        <f t="shared" si="3961"/>
        <v/>
      </c>
      <c r="B13214" s="222" t="str">
        <f t="shared" si="3964"/>
        <v/>
      </c>
      <c r="C13214" s="223"/>
      <c r="D13214" s="224" t="str">
        <f t="shared" si="3962"/>
        <v/>
      </c>
      <c r="E13214" s="225"/>
      <c r="F13214" s="226">
        <f t="shared" si="3963"/>
        <v>0</v>
      </c>
      <c r="G13214" s="286">
        <f t="shared" si="3965"/>
        <v>0</v>
      </c>
    </row>
    <row r="13215" spans="1:7" ht="24" customHeight="1" x14ac:dyDescent="0.2">
      <c r="A13215" s="224" t="str">
        <f t="shared" si="3961"/>
        <v/>
      </c>
      <c r="B13215" s="222" t="str">
        <f t="shared" si="3964"/>
        <v/>
      </c>
      <c r="C13215" s="223"/>
      <c r="D13215" s="224" t="str">
        <f t="shared" si="3962"/>
        <v/>
      </c>
      <c r="E13215" s="225"/>
      <c r="F13215" s="226">
        <f t="shared" si="3963"/>
        <v>0</v>
      </c>
      <c r="G13215" s="286">
        <f t="shared" si="3965"/>
        <v>0</v>
      </c>
    </row>
    <row r="13216" spans="1:7" ht="24" customHeight="1" x14ac:dyDescent="0.2">
      <c r="A13216" s="224" t="str">
        <f t="shared" si="3961"/>
        <v/>
      </c>
      <c r="B13216" s="222" t="str">
        <f t="shared" si="3964"/>
        <v/>
      </c>
      <c r="C13216" s="223"/>
      <c r="D13216" s="224" t="str">
        <f t="shared" si="3962"/>
        <v/>
      </c>
      <c r="E13216" s="225"/>
      <c r="F13216" s="226">
        <f t="shared" si="3963"/>
        <v>0</v>
      </c>
      <c r="G13216" s="286">
        <f t="shared" si="3965"/>
        <v>0</v>
      </c>
    </row>
    <row r="13217" spans="1:7" ht="24" customHeight="1" x14ac:dyDescent="0.2">
      <c r="A13217" s="224" t="str">
        <f t="shared" si="3961"/>
        <v/>
      </c>
      <c r="B13217" s="222" t="str">
        <f t="shared" si="3964"/>
        <v/>
      </c>
      <c r="C13217" s="223"/>
      <c r="D13217" s="224" t="str">
        <f t="shared" si="3962"/>
        <v/>
      </c>
      <c r="E13217" s="225"/>
      <c r="F13217" s="226">
        <f t="shared" si="3963"/>
        <v>0</v>
      </c>
      <c r="G13217" s="286">
        <f t="shared" si="3965"/>
        <v>0</v>
      </c>
    </row>
    <row r="13218" spans="1:7" ht="24" customHeight="1" x14ac:dyDescent="0.2">
      <c r="A13218" s="224" t="str">
        <f t="shared" si="3961"/>
        <v/>
      </c>
      <c r="B13218" s="222" t="str">
        <f t="shared" si="3964"/>
        <v/>
      </c>
      <c r="C13218" s="223"/>
      <c r="D13218" s="224" t="str">
        <f t="shared" si="3962"/>
        <v/>
      </c>
      <c r="E13218" s="225"/>
      <c r="F13218" s="226">
        <f t="shared" si="3963"/>
        <v>0</v>
      </c>
      <c r="G13218" s="286">
        <f t="shared" si="3965"/>
        <v>0</v>
      </c>
    </row>
    <row r="13219" spans="1:7" ht="24" customHeight="1" x14ac:dyDescent="0.2">
      <c r="A13219" s="224" t="str">
        <f t="shared" si="3961"/>
        <v/>
      </c>
      <c r="B13219" s="222" t="str">
        <f t="shared" si="3964"/>
        <v/>
      </c>
      <c r="C13219" s="223"/>
      <c r="D13219" s="224" t="str">
        <f t="shared" si="3962"/>
        <v/>
      </c>
      <c r="E13219" s="225"/>
      <c r="F13219" s="226">
        <f t="shared" si="3963"/>
        <v>0</v>
      </c>
      <c r="G13219" s="286">
        <f t="shared" si="3965"/>
        <v>0</v>
      </c>
    </row>
    <row r="13220" spans="1:7" ht="24" customHeight="1" x14ac:dyDescent="0.2">
      <c r="A13220" s="224" t="str">
        <f t="shared" si="3961"/>
        <v/>
      </c>
      <c r="B13220" s="222" t="str">
        <f t="shared" si="3964"/>
        <v/>
      </c>
      <c r="C13220" s="223"/>
      <c r="D13220" s="224" t="str">
        <f t="shared" si="3962"/>
        <v/>
      </c>
      <c r="E13220" s="225"/>
      <c r="F13220" s="226">
        <f t="shared" si="3963"/>
        <v>0</v>
      </c>
      <c r="G13220" s="286">
        <f t="shared" si="3965"/>
        <v>0</v>
      </c>
    </row>
    <row r="13221" spans="1:7" ht="24" customHeight="1" x14ac:dyDescent="0.2">
      <c r="A13221" s="224" t="str">
        <f t="shared" si="3961"/>
        <v/>
      </c>
      <c r="B13221" s="222" t="str">
        <f t="shared" si="3964"/>
        <v/>
      </c>
      <c r="C13221" s="223"/>
      <c r="D13221" s="224" t="str">
        <f t="shared" si="3962"/>
        <v/>
      </c>
      <c r="E13221" s="225"/>
      <c r="F13221" s="226">
        <f t="shared" si="3963"/>
        <v>0</v>
      </c>
      <c r="G13221" s="286">
        <f t="shared" si="3965"/>
        <v>0</v>
      </c>
    </row>
    <row r="13222" spans="1:7" ht="24" customHeight="1" x14ac:dyDescent="0.2">
      <c r="A13222" s="224" t="str">
        <f t="shared" si="3961"/>
        <v/>
      </c>
      <c r="B13222" s="222" t="str">
        <f t="shared" si="3964"/>
        <v/>
      </c>
      <c r="C13222" s="223"/>
      <c r="D13222" s="224" t="str">
        <f t="shared" si="3962"/>
        <v/>
      </c>
      <c r="E13222" s="225"/>
      <c r="F13222" s="226">
        <f t="shared" si="3963"/>
        <v>0</v>
      </c>
      <c r="G13222" s="286">
        <f t="shared" si="3965"/>
        <v>0</v>
      </c>
    </row>
    <row r="13223" spans="1:7" ht="24" customHeight="1" x14ac:dyDescent="0.2">
      <c r="A13223" s="224" t="str">
        <f t="shared" si="3961"/>
        <v/>
      </c>
      <c r="B13223" s="222" t="str">
        <f t="shared" si="3964"/>
        <v/>
      </c>
      <c r="C13223" s="223"/>
      <c r="D13223" s="224" t="str">
        <f t="shared" si="3962"/>
        <v/>
      </c>
      <c r="E13223" s="225"/>
      <c r="F13223" s="226">
        <f t="shared" si="3963"/>
        <v>0</v>
      </c>
      <c r="G13223" s="286">
        <f t="shared" si="3965"/>
        <v>0</v>
      </c>
    </row>
    <row r="13224" spans="1:7" ht="24" customHeight="1" x14ac:dyDescent="0.2">
      <c r="A13224" s="224" t="str">
        <f t="shared" si="3961"/>
        <v/>
      </c>
      <c r="B13224" s="222" t="str">
        <f t="shared" si="3964"/>
        <v/>
      </c>
      <c r="C13224" s="223"/>
      <c r="D13224" s="224" t="str">
        <f t="shared" si="3962"/>
        <v/>
      </c>
      <c r="E13224" s="225"/>
      <c r="F13224" s="226">
        <f t="shared" si="3963"/>
        <v>0</v>
      </c>
      <c r="G13224" s="286">
        <f t="shared" si="3965"/>
        <v>0</v>
      </c>
    </row>
    <row r="13225" spans="1:7" ht="24" customHeight="1" x14ac:dyDescent="0.2">
      <c r="A13225" s="224" t="str">
        <f t="shared" si="3961"/>
        <v/>
      </c>
      <c r="B13225" s="222" t="str">
        <f t="shared" si="3964"/>
        <v/>
      </c>
      <c r="C13225" s="223"/>
      <c r="D13225" s="224" t="str">
        <f t="shared" si="3962"/>
        <v/>
      </c>
      <c r="E13225" s="225"/>
      <c r="F13225" s="227">
        <f t="shared" si="3963"/>
        <v>0</v>
      </c>
      <c r="G13225" s="286">
        <f t="shared" si="3965"/>
        <v>0</v>
      </c>
    </row>
    <row r="13226" spans="1:7" ht="24" customHeight="1" x14ac:dyDescent="0.2">
      <c r="A13226" s="287"/>
      <c r="D13226" s="97"/>
      <c r="E13226" s="98"/>
      <c r="F13226" s="273" t="s">
        <v>31</v>
      </c>
      <c r="G13226" s="288">
        <f>SUBTOTAL(9,G13212:G13225)</f>
        <v>0</v>
      </c>
    </row>
    <row r="13227" spans="1:7" ht="24" customHeight="1" x14ac:dyDescent="0.2">
      <c r="A13227" s="287"/>
      <c r="C13227" s="107" t="s">
        <v>605</v>
      </c>
      <c r="D13227" s="97"/>
      <c r="E13227" s="98"/>
      <c r="G13227" s="289"/>
    </row>
    <row r="13228" spans="1:7" ht="24" customHeight="1" x14ac:dyDescent="0.2">
      <c r="A13228" s="224" t="str">
        <f t="shared" ref="A13228:A13235" si="3966">IFERROR(VLOOKUP(C13228,Tabla_Insumos,4,FALSE),"")</f>
        <v/>
      </c>
      <c r="B13228" s="222">
        <f t="shared" ref="B13228:B13235" si="3967">IFERROR(VLOOKUP(A13228,Tabla_Indices,5,FALSE),"")</f>
        <v>0</v>
      </c>
      <c r="C13228" s="223"/>
      <c r="D13228" s="224" t="str">
        <f t="shared" ref="D13228:D13235" si="3968">IFERROR(VLOOKUP(C13228,Tabla_Insumos,2,FALSE),"")</f>
        <v/>
      </c>
      <c r="E13228" s="225"/>
      <c r="F13228" s="228">
        <f t="shared" ref="F13228:F13235" si="3969">IFERROR(VLOOKUP(C13228,Tabla_Insumos,3,FALSE),0)</f>
        <v>0</v>
      </c>
      <c r="G13228" s="286">
        <f>ROUND(E13228*F13228,2)</f>
        <v>0</v>
      </c>
    </row>
    <row r="13229" spans="1:7" ht="24" customHeight="1" x14ac:dyDescent="0.2">
      <c r="A13229" s="224" t="str">
        <f t="shared" si="3966"/>
        <v/>
      </c>
      <c r="B13229" s="222">
        <f t="shared" si="3967"/>
        <v>0</v>
      </c>
      <c r="C13229" s="223"/>
      <c r="D13229" s="224" t="str">
        <f t="shared" si="3968"/>
        <v/>
      </c>
      <c r="E13229" s="225"/>
      <c r="F13229" s="228">
        <f t="shared" si="3969"/>
        <v>0</v>
      </c>
      <c r="G13229" s="286">
        <f>ROUND(E13229*F13229,2)</f>
        <v>0</v>
      </c>
    </row>
    <row r="13230" spans="1:7" ht="24" customHeight="1" x14ac:dyDescent="0.2">
      <c r="A13230" s="224" t="str">
        <f t="shared" si="3966"/>
        <v/>
      </c>
      <c r="B13230" s="222">
        <f t="shared" si="3967"/>
        <v>0</v>
      </c>
      <c r="C13230" s="223"/>
      <c r="D13230" s="224" t="str">
        <f t="shared" si="3968"/>
        <v/>
      </c>
      <c r="E13230" s="225"/>
      <c r="F13230" s="228">
        <f t="shared" si="3969"/>
        <v>0</v>
      </c>
      <c r="G13230" s="286">
        <f t="shared" ref="G13230:G13235" si="3970">ROUND(E13230*F13230,2)</f>
        <v>0</v>
      </c>
    </row>
    <row r="13231" spans="1:7" ht="24" customHeight="1" x14ac:dyDescent="0.2">
      <c r="A13231" s="224" t="str">
        <f t="shared" si="3966"/>
        <v/>
      </c>
      <c r="B13231" s="222">
        <f t="shared" si="3967"/>
        <v>0</v>
      </c>
      <c r="C13231" s="223"/>
      <c r="D13231" s="224" t="str">
        <f t="shared" si="3968"/>
        <v/>
      </c>
      <c r="E13231" s="225"/>
      <c r="F13231" s="228">
        <f t="shared" si="3969"/>
        <v>0</v>
      </c>
      <c r="G13231" s="286">
        <f t="shared" si="3970"/>
        <v>0</v>
      </c>
    </row>
    <row r="13232" spans="1:7" ht="24" customHeight="1" x14ac:dyDescent="0.2">
      <c r="A13232" s="224" t="str">
        <f t="shared" si="3966"/>
        <v/>
      </c>
      <c r="B13232" s="222">
        <f t="shared" si="3967"/>
        <v>0</v>
      </c>
      <c r="C13232" s="223"/>
      <c r="D13232" s="224" t="str">
        <f t="shared" si="3968"/>
        <v/>
      </c>
      <c r="E13232" s="225"/>
      <c r="F13232" s="226">
        <f t="shared" si="3969"/>
        <v>0</v>
      </c>
      <c r="G13232" s="286">
        <f t="shared" si="3970"/>
        <v>0</v>
      </c>
    </row>
    <row r="13233" spans="1:7" ht="24" customHeight="1" x14ac:dyDescent="0.2">
      <c r="A13233" s="224" t="str">
        <f t="shared" si="3966"/>
        <v/>
      </c>
      <c r="B13233" s="222">
        <f t="shared" si="3967"/>
        <v>0</v>
      </c>
      <c r="C13233" s="223"/>
      <c r="D13233" s="224" t="str">
        <f t="shared" si="3968"/>
        <v/>
      </c>
      <c r="E13233" s="225"/>
      <c r="F13233" s="226">
        <f t="shared" si="3969"/>
        <v>0</v>
      </c>
      <c r="G13233" s="286">
        <f t="shared" si="3970"/>
        <v>0</v>
      </c>
    </row>
    <row r="13234" spans="1:7" ht="24" customHeight="1" x14ac:dyDescent="0.2">
      <c r="A13234" s="224" t="str">
        <f t="shared" si="3966"/>
        <v/>
      </c>
      <c r="B13234" s="222">
        <f t="shared" si="3967"/>
        <v>0</v>
      </c>
      <c r="C13234" s="223"/>
      <c r="D13234" s="224" t="str">
        <f t="shared" si="3968"/>
        <v/>
      </c>
      <c r="E13234" s="225"/>
      <c r="F13234" s="226">
        <f t="shared" si="3969"/>
        <v>0</v>
      </c>
      <c r="G13234" s="286">
        <f t="shared" si="3970"/>
        <v>0</v>
      </c>
    </row>
    <row r="13235" spans="1:7" ht="24" customHeight="1" x14ac:dyDescent="0.2">
      <c r="A13235" s="224" t="str">
        <f t="shared" si="3966"/>
        <v/>
      </c>
      <c r="B13235" s="222">
        <f t="shared" si="3967"/>
        <v>0</v>
      </c>
      <c r="C13235" s="223"/>
      <c r="D13235" s="224" t="str">
        <f t="shared" si="3968"/>
        <v/>
      </c>
      <c r="E13235" s="225"/>
      <c r="F13235" s="226">
        <f t="shared" si="3969"/>
        <v>0</v>
      </c>
      <c r="G13235" s="286">
        <f t="shared" si="3970"/>
        <v>0</v>
      </c>
    </row>
    <row r="13236" spans="1:7" ht="24" customHeight="1" x14ac:dyDescent="0.2">
      <c r="A13236" s="287"/>
      <c r="D13236" s="97"/>
      <c r="E13236" s="98"/>
      <c r="F13236" s="273" t="s">
        <v>32</v>
      </c>
      <c r="G13236" s="288">
        <f>SUBTOTAL(9,G13228:G13235)</f>
        <v>0</v>
      </c>
    </row>
    <row r="13237" spans="1:7" ht="24" customHeight="1" x14ac:dyDescent="0.2">
      <c r="A13237" s="287"/>
      <c r="C13237" s="107" t="s">
        <v>606</v>
      </c>
      <c r="D13237" s="97"/>
      <c r="E13237" s="98"/>
      <c r="G13237" s="289"/>
    </row>
    <row r="13238" spans="1:7" ht="24" customHeight="1" x14ac:dyDescent="0.2">
      <c r="A13238" s="224" t="str">
        <f t="shared" ref="A13238:A13246" si="3971">IFERROR(VLOOKUP(C13238,Tabla_Insumos,4,FALSE),"")</f>
        <v/>
      </c>
      <c r="B13238" s="222" t="str">
        <f t="shared" ref="B13238:B13246" si="3972">IFERROR(VLOOKUP(C13238,Tabla_Insumos,5,FALSE),"")</f>
        <v/>
      </c>
      <c r="C13238" s="223"/>
      <c r="D13238" s="224" t="str">
        <f t="shared" ref="D13238:D13246" si="3973">IFERROR(VLOOKUP(C13238,Tabla_Insumos,2,FALSE),"")</f>
        <v/>
      </c>
      <c r="E13238" s="225"/>
      <c r="F13238" s="226">
        <f t="shared" ref="F13238:F13246" si="3974">IFERROR(VLOOKUP(C13238,Tabla_Insumos,3,FALSE),0)</f>
        <v>0</v>
      </c>
      <c r="G13238" s="286">
        <f t="shared" ref="G13238:G13246" si="3975">ROUND(E13238*F13238,2)</f>
        <v>0</v>
      </c>
    </row>
    <row r="13239" spans="1:7" ht="24" customHeight="1" x14ac:dyDescent="0.2">
      <c r="A13239" s="224" t="str">
        <f t="shared" si="3971"/>
        <v/>
      </c>
      <c r="B13239" s="222" t="str">
        <f t="shared" si="3972"/>
        <v/>
      </c>
      <c r="C13239" s="223"/>
      <c r="D13239" s="224" t="str">
        <f t="shared" si="3973"/>
        <v/>
      </c>
      <c r="E13239" s="225"/>
      <c r="F13239" s="226">
        <f t="shared" si="3974"/>
        <v>0</v>
      </c>
      <c r="G13239" s="286">
        <f t="shared" si="3975"/>
        <v>0</v>
      </c>
    </row>
    <row r="13240" spans="1:7" ht="24" customHeight="1" x14ac:dyDescent="0.2">
      <c r="A13240" s="224" t="str">
        <f t="shared" si="3971"/>
        <v/>
      </c>
      <c r="B13240" s="222" t="str">
        <f t="shared" si="3972"/>
        <v/>
      </c>
      <c r="C13240" s="223"/>
      <c r="D13240" s="224" t="str">
        <f t="shared" si="3973"/>
        <v/>
      </c>
      <c r="E13240" s="225"/>
      <c r="F13240" s="226">
        <f t="shared" si="3974"/>
        <v>0</v>
      </c>
      <c r="G13240" s="286">
        <f t="shared" si="3975"/>
        <v>0</v>
      </c>
    </row>
    <row r="13241" spans="1:7" ht="24" customHeight="1" x14ac:dyDescent="0.2">
      <c r="A13241" s="224" t="str">
        <f t="shared" si="3971"/>
        <v/>
      </c>
      <c r="B13241" s="222" t="str">
        <f t="shared" si="3972"/>
        <v/>
      </c>
      <c r="C13241" s="223"/>
      <c r="D13241" s="224" t="str">
        <f t="shared" si="3973"/>
        <v/>
      </c>
      <c r="E13241" s="225"/>
      <c r="F13241" s="226">
        <f t="shared" si="3974"/>
        <v>0</v>
      </c>
      <c r="G13241" s="286">
        <f t="shared" si="3975"/>
        <v>0</v>
      </c>
    </row>
    <row r="13242" spans="1:7" ht="24" customHeight="1" x14ac:dyDescent="0.2">
      <c r="A13242" s="224" t="str">
        <f t="shared" si="3971"/>
        <v/>
      </c>
      <c r="B13242" s="222" t="str">
        <f t="shared" si="3972"/>
        <v/>
      </c>
      <c r="C13242" s="223"/>
      <c r="D13242" s="224" t="str">
        <f t="shared" si="3973"/>
        <v/>
      </c>
      <c r="E13242" s="225"/>
      <c r="F13242" s="226">
        <f t="shared" si="3974"/>
        <v>0</v>
      </c>
      <c r="G13242" s="286">
        <f t="shared" si="3975"/>
        <v>0</v>
      </c>
    </row>
    <row r="13243" spans="1:7" ht="24" customHeight="1" x14ac:dyDescent="0.2">
      <c r="A13243" s="224" t="str">
        <f t="shared" si="3971"/>
        <v/>
      </c>
      <c r="B13243" s="222" t="str">
        <f t="shared" si="3972"/>
        <v/>
      </c>
      <c r="C13243" s="223"/>
      <c r="D13243" s="224" t="str">
        <f t="shared" si="3973"/>
        <v/>
      </c>
      <c r="E13243" s="225"/>
      <c r="F13243" s="226">
        <f t="shared" si="3974"/>
        <v>0</v>
      </c>
      <c r="G13243" s="286">
        <f t="shared" si="3975"/>
        <v>0</v>
      </c>
    </row>
    <row r="13244" spans="1:7" ht="24" customHeight="1" x14ac:dyDescent="0.2">
      <c r="A13244" s="224" t="str">
        <f t="shared" si="3971"/>
        <v/>
      </c>
      <c r="B13244" s="222" t="str">
        <f t="shared" si="3972"/>
        <v/>
      </c>
      <c r="C13244" s="223"/>
      <c r="D13244" s="224" t="str">
        <f t="shared" si="3973"/>
        <v/>
      </c>
      <c r="E13244" s="225"/>
      <c r="F13244" s="226">
        <f t="shared" si="3974"/>
        <v>0</v>
      </c>
      <c r="G13244" s="286">
        <f t="shared" si="3975"/>
        <v>0</v>
      </c>
    </row>
    <row r="13245" spans="1:7" ht="24" customHeight="1" x14ac:dyDescent="0.2">
      <c r="A13245" s="224" t="str">
        <f t="shared" si="3971"/>
        <v/>
      </c>
      <c r="B13245" s="222" t="str">
        <f t="shared" si="3972"/>
        <v/>
      </c>
      <c r="C13245" s="223"/>
      <c r="D13245" s="224" t="str">
        <f t="shared" si="3973"/>
        <v/>
      </c>
      <c r="E13245" s="225"/>
      <c r="F13245" s="226">
        <f t="shared" si="3974"/>
        <v>0</v>
      </c>
      <c r="G13245" s="286">
        <f t="shared" si="3975"/>
        <v>0</v>
      </c>
    </row>
    <row r="13246" spans="1:7" ht="24" customHeight="1" x14ac:dyDescent="0.2">
      <c r="A13246" s="224" t="str">
        <f t="shared" si="3971"/>
        <v/>
      </c>
      <c r="B13246" s="222" t="str">
        <f t="shared" si="3972"/>
        <v/>
      </c>
      <c r="C13246" s="223"/>
      <c r="D13246" s="224" t="str">
        <f t="shared" si="3973"/>
        <v/>
      </c>
      <c r="E13246" s="225"/>
      <c r="F13246" s="226">
        <f t="shared" si="3974"/>
        <v>0</v>
      </c>
      <c r="G13246" s="286">
        <f t="shared" si="3975"/>
        <v>0</v>
      </c>
    </row>
    <row r="13247" spans="1:7" ht="24" customHeight="1" x14ac:dyDescent="0.2">
      <c r="A13247" s="290"/>
      <c r="B13247" s="97"/>
      <c r="D13247" s="97"/>
      <c r="E13247" s="98"/>
      <c r="F13247" s="273" t="s">
        <v>33</v>
      </c>
      <c r="G13247" s="288">
        <f>SUBTOTAL(9,G13238:G13246)</f>
        <v>0</v>
      </c>
    </row>
    <row r="13248" spans="1:7" ht="24" customHeight="1" x14ac:dyDescent="0.2">
      <c r="A13248" s="291"/>
      <c r="B13248" s="97"/>
      <c r="D13248" s="97"/>
      <c r="E13248" s="98"/>
      <c r="G13248" s="289"/>
    </row>
    <row r="13249" spans="1:7" ht="24" customHeight="1" x14ac:dyDescent="0.2">
      <c r="A13249" s="292" t="str">
        <f>B13207</f>
        <v/>
      </c>
      <c r="B13249" s="293" t="str">
        <f>C13207</f>
        <v/>
      </c>
      <c r="C13249" s="104"/>
      <c r="D13249" s="104" t="s">
        <v>34</v>
      </c>
      <c r="E13249" s="105"/>
      <c r="F13249" s="295" t="s">
        <v>35</v>
      </c>
      <c r="G13249" s="294">
        <f>SUBTOTAL(9,G13212:G13248)</f>
        <v>0</v>
      </c>
    </row>
    <row r="13251" spans="1:7" ht="24" customHeight="1" x14ac:dyDescent="0.2">
      <c r="A13251" s="274" t="s">
        <v>37</v>
      </c>
      <c r="B13251" s="275"/>
      <c r="C13251" s="275"/>
      <c r="D13251" s="275"/>
      <c r="E13251" s="275"/>
      <c r="F13251" s="275"/>
      <c r="G13251" s="276"/>
    </row>
    <row r="13252" spans="1:7" ht="24" customHeight="1" x14ac:dyDescent="0.2">
      <c r="A13252" s="277" t="s">
        <v>602</v>
      </c>
      <c r="B13252" s="93" t="str">
        <f>Comitente</f>
        <v>DIRECCION PROVINCIAL DE ESPACIOS VERDES</v>
      </c>
      <c r="C13252" s="89"/>
      <c r="D13252" s="94"/>
      <c r="E13252" s="94"/>
      <c r="F13252" s="95"/>
      <c r="G13252" s="278"/>
    </row>
    <row r="13253" spans="1:7" ht="24" customHeight="1" x14ac:dyDescent="0.2">
      <c r="A13253" s="277" t="s">
        <v>603</v>
      </c>
      <c r="B13253" s="93">
        <f>Contratista</f>
        <v>0</v>
      </c>
      <c r="C13253" s="90"/>
      <c r="D13253" s="90"/>
      <c r="E13253" s="90"/>
      <c r="F13253" s="96"/>
      <c r="G13253" s="279"/>
    </row>
    <row r="13254" spans="1:7" ht="24" customHeight="1" x14ac:dyDescent="0.2">
      <c r="A13254" s="277" t="s">
        <v>24</v>
      </c>
      <c r="B13254" s="93" t="str">
        <f>Obra</f>
        <v>MANTENIMIENTO DEL ÁREA VERDE Y SISITEMA DE RIEGO DEL 
PARQUE BELGRANO E INFINITO POR DESCUBRIR - RENGLON 3</v>
      </c>
      <c r="C13254" s="90"/>
      <c r="D13254" s="90"/>
      <c r="E13254" s="90"/>
      <c r="F13254" s="96" t="s">
        <v>38</v>
      </c>
      <c r="G13254" s="280">
        <f>Fecha_Base</f>
        <v>44908</v>
      </c>
    </row>
    <row r="13255" spans="1:7" ht="24" customHeight="1" x14ac:dyDescent="0.2">
      <c r="A13255" s="281" t="s">
        <v>601</v>
      </c>
      <c r="B13255" s="91" t="str">
        <f>Ubicación</f>
        <v>CAPITAL</v>
      </c>
      <c r="C13255" s="91"/>
      <c r="D13255" s="97"/>
      <c r="E13255" s="98"/>
      <c r="G13255" s="282"/>
    </row>
    <row r="13256" spans="1:7" ht="24" customHeight="1" x14ac:dyDescent="0.2">
      <c r="A13256" s="281" t="s">
        <v>39</v>
      </c>
      <c r="B13256" s="100" t="str">
        <f>IFERROR(VALUE(LEFT(B13257,FIND(".",B13257)-1)),"")</f>
        <v/>
      </c>
      <c r="C13256" s="92" t="str">
        <f>IFERROR(VLOOKUP(B13256,Tabla_CyP,2,FALSE),"")</f>
        <v/>
      </c>
      <c r="E13256" s="98"/>
      <c r="G13256" s="282"/>
    </row>
    <row r="13257" spans="1:7" ht="24" customHeight="1" x14ac:dyDescent="0.2">
      <c r="A13257" s="281" t="s">
        <v>25</v>
      </c>
      <c r="B13257" s="101" t="str">
        <f>IFERROR(VLOOKUP(COUNTIF($A$1:A13257,"ANALISIS DE PRECIOS"),Tabla_NumeroItem,2,FALSE),"")</f>
        <v/>
      </c>
      <c r="C13257" s="92" t="str">
        <f>IFERROR(VLOOKUP(B13257,Tabla_CyP,2,FALSE),"")</f>
        <v/>
      </c>
      <c r="D13257" s="97"/>
      <c r="E13257" s="98"/>
      <c r="F13257" s="96" t="s">
        <v>26</v>
      </c>
      <c r="G13257" s="283" t="str">
        <f>IFERROR(VLOOKUP(B13257,Tabla_CyP,4,FALSE),"")</f>
        <v/>
      </c>
    </row>
    <row r="13258" spans="1:7" ht="24" customHeight="1" x14ac:dyDescent="0.2">
      <c r="A13258" s="281"/>
      <c r="B13258" s="91"/>
      <c r="D13258" s="97"/>
      <c r="E13258" s="98"/>
      <c r="G13258" s="282"/>
    </row>
    <row r="13259" spans="1:7" ht="24" customHeight="1" x14ac:dyDescent="0.2">
      <c r="A13259" s="331" t="s">
        <v>507</v>
      </c>
      <c r="B13259" s="332"/>
      <c r="C13259" s="333" t="s">
        <v>0</v>
      </c>
      <c r="D13259" s="333" t="s">
        <v>27</v>
      </c>
      <c r="E13259" s="335" t="s">
        <v>28</v>
      </c>
      <c r="F13259" s="337" t="s">
        <v>29</v>
      </c>
      <c r="G13259" s="337" t="s">
        <v>30</v>
      </c>
    </row>
    <row r="13260" spans="1:7" ht="24" customHeight="1" x14ac:dyDescent="0.2">
      <c r="A13260" s="102" t="s">
        <v>508</v>
      </c>
      <c r="B13260" s="102" t="s">
        <v>509</v>
      </c>
      <c r="C13260" s="334"/>
      <c r="D13260" s="334"/>
      <c r="E13260" s="336"/>
      <c r="F13260" s="338"/>
      <c r="G13260" s="338"/>
    </row>
    <row r="13261" spans="1:7" ht="24" customHeight="1" x14ac:dyDescent="0.2">
      <c r="A13261" s="284"/>
      <c r="B13261" s="103"/>
      <c r="C13261" s="143" t="s">
        <v>604</v>
      </c>
      <c r="D13261" s="104"/>
      <c r="E13261" s="105"/>
      <c r="F13261" s="106"/>
      <c r="G13261" s="285"/>
    </row>
    <row r="13262" spans="1:7" ht="24" customHeight="1" x14ac:dyDescent="0.2">
      <c r="A13262" s="224" t="str">
        <f t="shared" ref="A13262:A13275" si="3976">IFERROR(VLOOKUP(C13262,Tabla_Insumos,4,FALSE),"")</f>
        <v/>
      </c>
      <c r="B13262" s="222" t="str">
        <f>IFERROR(VLOOKUP(C13262,Tabla_Insumos,5,FALSE),"")</f>
        <v/>
      </c>
      <c r="C13262" s="223"/>
      <c r="D13262" s="224" t="str">
        <f t="shared" ref="D13262:D13275" si="3977">IFERROR(VLOOKUP(C13262,Tabla_Insumos,2,FALSE),"")</f>
        <v/>
      </c>
      <c r="E13262" s="225"/>
      <c r="F13262" s="226">
        <f t="shared" ref="F13262:F13275" si="3978">IFERROR(VLOOKUP(C13262,Tabla_Insumos,3,FALSE),0)</f>
        <v>0</v>
      </c>
      <c r="G13262" s="286">
        <f>ROUND(E13262*F13262,2)</f>
        <v>0</v>
      </c>
    </row>
    <row r="13263" spans="1:7" ht="24" customHeight="1" x14ac:dyDescent="0.2">
      <c r="A13263" s="224" t="str">
        <f t="shared" si="3976"/>
        <v/>
      </c>
      <c r="B13263" s="222" t="str">
        <f t="shared" ref="B13263:B13275" si="3979">IFERROR(VLOOKUP(C13263,Tabla_Insumos,5,FALSE),"")</f>
        <v/>
      </c>
      <c r="C13263" s="223"/>
      <c r="D13263" s="224" t="str">
        <f t="shared" si="3977"/>
        <v/>
      </c>
      <c r="E13263" s="225"/>
      <c r="F13263" s="226">
        <f t="shared" si="3978"/>
        <v>0</v>
      </c>
      <c r="G13263" s="286">
        <f t="shared" ref="G13263:G13275" si="3980">ROUND(E13263*F13263,2)</f>
        <v>0</v>
      </c>
    </row>
    <row r="13264" spans="1:7" ht="24" customHeight="1" x14ac:dyDescent="0.2">
      <c r="A13264" s="224" t="str">
        <f t="shared" si="3976"/>
        <v/>
      </c>
      <c r="B13264" s="222" t="str">
        <f t="shared" si="3979"/>
        <v/>
      </c>
      <c r="C13264" s="223"/>
      <c r="D13264" s="224" t="str">
        <f t="shared" si="3977"/>
        <v/>
      </c>
      <c r="E13264" s="225"/>
      <c r="F13264" s="226">
        <f t="shared" si="3978"/>
        <v>0</v>
      </c>
      <c r="G13264" s="286">
        <f t="shared" si="3980"/>
        <v>0</v>
      </c>
    </row>
    <row r="13265" spans="1:7" ht="24" customHeight="1" x14ac:dyDescent="0.2">
      <c r="A13265" s="224" t="str">
        <f t="shared" si="3976"/>
        <v/>
      </c>
      <c r="B13265" s="222" t="str">
        <f t="shared" si="3979"/>
        <v/>
      </c>
      <c r="C13265" s="223"/>
      <c r="D13265" s="224" t="str">
        <f t="shared" si="3977"/>
        <v/>
      </c>
      <c r="E13265" s="225"/>
      <c r="F13265" s="226">
        <f t="shared" si="3978"/>
        <v>0</v>
      </c>
      <c r="G13265" s="286">
        <f t="shared" si="3980"/>
        <v>0</v>
      </c>
    </row>
    <row r="13266" spans="1:7" ht="24" customHeight="1" x14ac:dyDescent="0.2">
      <c r="A13266" s="224" t="str">
        <f t="shared" si="3976"/>
        <v/>
      </c>
      <c r="B13266" s="222" t="str">
        <f t="shared" si="3979"/>
        <v/>
      </c>
      <c r="C13266" s="223"/>
      <c r="D13266" s="224" t="str">
        <f t="shared" si="3977"/>
        <v/>
      </c>
      <c r="E13266" s="225"/>
      <c r="F13266" s="226">
        <f t="shared" si="3978"/>
        <v>0</v>
      </c>
      <c r="G13266" s="286">
        <f t="shared" si="3980"/>
        <v>0</v>
      </c>
    </row>
    <row r="13267" spans="1:7" ht="24" customHeight="1" x14ac:dyDescent="0.2">
      <c r="A13267" s="224" t="str">
        <f t="shared" si="3976"/>
        <v/>
      </c>
      <c r="B13267" s="222" t="str">
        <f t="shared" si="3979"/>
        <v/>
      </c>
      <c r="C13267" s="223"/>
      <c r="D13267" s="224" t="str">
        <f t="shared" si="3977"/>
        <v/>
      </c>
      <c r="E13267" s="225"/>
      <c r="F13267" s="226">
        <f t="shared" si="3978"/>
        <v>0</v>
      </c>
      <c r="G13267" s="286">
        <f t="shared" si="3980"/>
        <v>0</v>
      </c>
    </row>
    <row r="13268" spans="1:7" ht="24" customHeight="1" x14ac:dyDescent="0.2">
      <c r="A13268" s="224" t="str">
        <f t="shared" si="3976"/>
        <v/>
      </c>
      <c r="B13268" s="222" t="str">
        <f t="shared" si="3979"/>
        <v/>
      </c>
      <c r="C13268" s="223"/>
      <c r="D13268" s="224" t="str">
        <f t="shared" si="3977"/>
        <v/>
      </c>
      <c r="E13268" s="225"/>
      <c r="F13268" s="226">
        <f t="shared" si="3978"/>
        <v>0</v>
      </c>
      <c r="G13268" s="286">
        <f t="shared" si="3980"/>
        <v>0</v>
      </c>
    </row>
    <row r="13269" spans="1:7" ht="24" customHeight="1" x14ac:dyDescent="0.2">
      <c r="A13269" s="224" t="str">
        <f t="shared" si="3976"/>
        <v/>
      </c>
      <c r="B13269" s="222" t="str">
        <f t="shared" si="3979"/>
        <v/>
      </c>
      <c r="C13269" s="223"/>
      <c r="D13269" s="224" t="str">
        <f t="shared" si="3977"/>
        <v/>
      </c>
      <c r="E13269" s="225"/>
      <c r="F13269" s="226">
        <f t="shared" si="3978"/>
        <v>0</v>
      </c>
      <c r="G13269" s="286">
        <f t="shared" si="3980"/>
        <v>0</v>
      </c>
    </row>
    <row r="13270" spans="1:7" ht="24" customHeight="1" x14ac:dyDescent="0.2">
      <c r="A13270" s="224" t="str">
        <f t="shared" si="3976"/>
        <v/>
      </c>
      <c r="B13270" s="222" t="str">
        <f t="shared" si="3979"/>
        <v/>
      </c>
      <c r="C13270" s="223"/>
      <c r="D13270" s="224" t="str">
        <f t="shared" si="3977"/>
        <v/>
      </c>
      <c r="E13270" s="225"/>
      <c r="F13270" s="226">
        <f t="shared" si="3978"/>
        <v>0</v>
      </c>
      <c r="G13270" s="286">
        <f t="shared" si="3980"/>
        <v>0</v>
      </c>
    </row>
    <row r="13271" spans="1:7" ht="24" customHeight="1" x14ac:dyDescent="0.2">
      <c r="A13271" s="224" t="str">
        <f t="shared" si="3976"/>
        <v/>
      </c>
      <c r="B13271" s="222" t="str">
        <f t="shared" si="3979"/>
        <v/>
      </c>
      <c r="C13271" s="223"/>
      <c r="D13271" s="224" t="str">
        <f t="shared" si="3977"/>
        <v/>
      </c>
      <c r="E13271" s="225"/>
      <c r="F13271" s="226">
        <f t="shared" si="3978"/>
        <v>0</v>
      </c>
      <c r="G13271" s="286">
        <f t="shared" si="3980"/>
        <v>0</v>
      </c>
    </row>
    <row r="13272" spans="1:7" ht="24" customHeight="1" x14ac:dyDescent="0.2">
      <c r="A13272" s="224" t="str">
        <f t="shared" si="3976"/>
        <v/>
      </c>
      <c r="B13272" s="222" t="str">
        <f t="shared" si="3979"/>
        <v/>
      </c>
      <c r="C13272" s="223"/>
      <c r="D13272" s="224" t="str">
        <f t="shared" si="3977"/>
        <v/>
      </c>
      <c r="E13272" s="225"/>
      <c r="F13272" s="226">
        <f t="shared" si="3978"/>
        <v>0</v>
      </c>
      <c r="G13272" s="286">
        <f t="shared" si="3980"/>
        <v>0</v>
      </c>
    </row>
    <row r="13273" spans="1:7" ht="24" customHeight="1" x14ac:dyDescent="0.2">
      <c r="A13273" s="224" t="str">
        <f t="shared" si="3976"/>
        <v/>
      </c>
      <c r="B13273" s="222" t="str">
        <f t="shared" si="3979"/>
        <v/>
      </c>
      <c r="C13273" s="223"/>
      <c r="D13273" s="224" t="str">
        <f t="shared" si="3977"/>
        <v/>
      </c>
      <c r="E13273" s="225"/>
      <c r="F13273" s="226">
        <f t="shared" si="3978"/>
        <v>0</v>
      </c>
      <c r="G13273" s="286">
        <f t="shared" si="3980"/>
        <v>0</v>
      </c>
    </row>
    <row r="13274" spans="1:7" ht="24" customHeight="1" x14ac:dyDescent="0.2">
      <c r="A13274" s="224" t="str">
        <f t="shared" si="3976"/>
        <v/>
      </c>
      <c r="B13274" s="222" t="str">
        <f t="shared" si="3979"/>
        <v/>
      </c>
      <c r="C13274" s="223"/>
      <c r="D13274" s="224" t="str">
        <f t="shared" si="3977"/>
        <v/>
      </c>
      <c r="E13274" s="225"/>
      <c r="F13274" s="226">
        <f t="shared" si="3978"/>
        <v>0</v>
      </c>
      <c r="G13274" s="286">
        <f t="shared" si="3980"/>
        <v>0</v>
      </c>
    </row>
    <row r="13275" spans="1:7" ht="24" customHeight="1" x14ac:dyDescent="0.2">
      <c r="A13275" s="224" t="str">
        <f t="shared" si="3976"/>
        <v/>
      </c>
      <c r="B13275" s="222" t="str">
        <f t="shared" si="3979"/>
        <v/>
      </c>
      <c r="C13275" s="223"/>
      <c r="D13275" s="224" t="str">
        <f t="shared" si="3977"/>
        <v/>
      </c>
      <c r="E13275" s="225"/>
      <c r="F13275" s="227">
        <f t="shared" si="3978"/>
        <v>0</v>
      </c>
      <c r="G13275" s="286">
        <f t="shared" si="3980"/>
        <v>0</v>
      </c>
    </row>
    <row r="13276" spans="1:7" ht="24" customHeight="1" x14ac:dyDescent="0.2">
      <c r="A13276" s="287"/>
      <c r="D13276" s="97"/>
      <c r="E13276" s="98"/>
      <c r="F13276" s="273" t="s">
        <v>31</v>
      </c>
      <c r="G13276" s="288">
        <f>SUBTOTAL(9,G13262:G13275)</f>
        <v>0</v>
      </c>
    </row>
    <row r="13277" spans="1:7" ht="24" customHeight="1" x14ac:dyDescent="0.2">
      <c r="A13277" s="287"/>
      <c r="C13277" s="107" t="s">
        <v>605</v>
      </c>
      <c r="D13277" s="97"/>
      <c r="E13277" s="98"/>
      <c r="G13277" s="289"/>
    </row>
    <row r="13278" spans="1:7" ht="24" customHeight="1" x14ac:dyDescent="0.2">
      <c r="A13278" s="224" t="str">
        <f t="shared" ref="A13278:A13285" si="3981">IFERROR(VLOOKUP(C13278,Tabla_Insumos,4,FALSE),"")</f>
        <v/>
      </c>
      <c r="B13278" s="222">
        <f t="shared" ref="B13278:B13285" si="3982">IFERROR(VLOOKUP(A13278,Tabla_Indices,5,FALSE),"")</f>
        <v>0</v>
      </c>
      <c r="C13278" s="223"/>
      <c r="D13278" s="224" t="str">
        <f t="shared" ref="D13278:D13285" si="3983">IFERROR(VLOOKUP(C13278,Tabla_Insumos,2,FALSE),"")</f>
        <v/>
      </c>
      <c r="E13278" s="225"/>
      <c r="F13278" s="228">
        <f t="shared" ref="F13278:F13285" si="3984">IFERROR(VLOOKUP(C13278,Tabla_Insumos,3,FALSE),0)</f>
        <v>0</v>
      </c>
      <c r="G13278" s="286">
        <f>ROUND(E13278*F13278,2)</f>
        <v>0</v>
      </c>
    </row>
    <row r="13279" spans="1:7" ht="24" customHeight="1" x14ac:dyDescent="0.2">
      <c r="A13279" s="224" t="str">
        <f t="shared" si="3981"/>
        <v/>
      </c>
      <c r="B13279" s="222">
        <f t="shared" si="3982"/>
        <v>0</v>
      </c>
      <c r="C13279" s="223"/>
      <c r="D13279" s="224" t="str">
        <f t="shared" si="3983"/>
        <v/>
      </c>
      <c r="E13279" s="225"/>
      <c r="F13279" s="228">
        <f t="shared" si="3984"/>
        <v>0</v>
      </c>
      <c r="G13279" s="286">
        <f>ROUND(E13279*F13279,2)</f>
        <v>0</v>
      </c>
    </row>
    <row r="13280" spans="1:7" ht="24" customHeight="1" x14ac:dyDescent="0.2">
      <c r="A13280" s="224" t="str">
        <f t="shared" si="3981"/>
        <v/>
      </c>
      <c r="B13280" s="222">
        <f t="shared" si="3982"/>
        <v>0</v>
      </c>
      <c r="C13280" s="223"/>
      <c r="D13280" s="224" t="str">
        <f t="shared" si="3983"/>
        <v/>
      </c>
      <c r="E13280" s="225"/>
      <c r="F13280" s="228">
        <f t="shared" si="3984"/>
        <v>0</v>
      </c>
      <c r="G13280" s="286">
        <f t="shared" ref="G13280:G13285" si="3985">ROUND(E13280*F13280,2)</f>
        <v>0</v>
      </c>
    </row>
    <row r="13281" spans="1:7" ht="24" customHeight="1" x14ac:dyDescent="0.2">
      <c r="A13281" s="224" t="str">
        <f t="shared" si="3981"/>
        <v/>
      </c>
      <c r="B13281" s="222">
        <f t="shared" si="3982"/>
        <v>0</v>
      </c>
      <c r="C13281" s="223"/>
      <c r="D13281" s="224" t="str">
        <f t="shared" si="3983"/>
        <v/>
      </c>
      <c r="E13281" s="225"/>
      <c r="F13281" s="228">
        <f t="shared" si="3984"/>
        <v>0</v>
      </c>
      <c r="G13281" s="286">
        <f t="shared" si="3985"/>
        <v>0</v>
      </c>
    </row>
    <row r="13282" spans="1:7" ht="24" customHeight="1" x14ac:dyDescent="0.2">
      <c r="A13282" s="224" t="str">
        <f t="shared" si="3981"/>
        <v/>
      </c>
      <c r="B13282" s="222">
        <f t="shared" si="3982"/>
        <v>0</v>
      </c>
      <c r="C13282" s="223"/>
      <c r="D13282" s="224" t="str">
        <f t="shared" si="3983"/>
        <v/>
      </c>
      <c r="E13282" s="225"/>
      <c r="F13282" s="226">
        <f t="shared" si="3984"/>
        <v>0</v>
      </c>
      <c r="G13282" s="286">
        <f t="shared" si="3985"/>
        <v>0</v>
      </c>
    </row>
    <row r="13283" spans="1:7" ht="24" customHeight="1" x14ac:dyDescent="0.2">
      <c r="A13283" s="224" t="str">
        <f t="shared" si="3981"/>
        <v/>
      </c>
      <c r="B13283" s="222">
        <f t="shared" si="3982"/>
        <v>0</v>
      </c>
      <c r="C13283" s="223"/>
      <c r="D13283" s="224" t="str">
        <f t="shared" si="3983"/>
        <v/>
      </c>
      <c r="E13283" s="225"/>
      <c r="F13283" s="226">
        <f t="shared" si="3984"/>
        <v>0</v>
      </c>
      <c r="G13283" s="286">
        <f t="shared" si="3985"/>
        <v>0</v>
      </c>
    </row>
    <row r="13284" spans="1:7" ht="24" customHeight="1" x14ac:dyDescent="0.2">
      <c r="A13284" s="224" t="str">
        <f t="shared" si="3981"/>
        <v/>
      </c>
      <c r="B13284" s="222">
        <f t="shared" si="3982"/>
        <v>0</v>
      </c>
      <c r="C13284" s="223"/>
      <c r="D13284" s="224" t="str">
        <f t="shared" si="3983"/>
        <v/>
      </c>
      <c r="E13284" s="225"/>
      <c r="F13284" s="226">
        <f t="shared" si="3984"/>
        <v>0</v>
      </c>
      <c r="G13284" s="286">
        <f t="shared" si="3985"/>
        <v>0</v>
      </c>
    </row>
    <row r="13285" spans="1:7" ht="24" customHeight="1" x14ac:dyDescent="0.2">
      <c r="A13285" s="224" t="str">
        <f t="shared" si="3981"/>
        <v/>
      </c>
      <c r="B13285" s="222">
        <f t="shared" si="3982"/>
        <v>0</v>
      </c>
      <c r="C13285" s="223"/>
      <c r="D13285" s="224" t="str">
        <f t="shared" si="3983"/>
        <v/>
      </c>
      <c r="E13285" s="225"/>
      <c r="F13285" s="226">
        <f t="shared" si="3984"/>
        <v>0</v>
      </c>
      <c r="G13285" s="286">
        <f t="shared" si="3985"/>
        <v>0</v>
      </c>
    </row>
    <row r="13286" spans="1:7" ht="24" customHeight="1" x14ac:dyDescent="0.2">
      <c r="A13286" s="287"/>
      <c r="D13286" s="97"/>
      <c r="E13286" s="98"/>
      <c r="F13286" s="273" t="s">
        <v>32</v>
      </c>
      <c r="G13286" s="288">
        <f>SUBTOTAL(9,G13278:G13285)</f>
        <v>0</v>
      </c>
    </row>
    <row r="13287" spans="1:7" ht="24" customHeight="1" x14ac:dyDescent="0.2">
      <c r="A13287" s="287"/>
      <c r="C13287" s="107" t="s">
        <v>606</v>
      </c>
      <c r="D13287" s="97"/>
      <c r="E13287" s="98"/>
      <c r="G13287" s="289"/>
    </row>
    <row r="13288" spans="1:7" ht="24" customHeight="1" x14ac:dyDescent="0.2">
      <c r="A13288" s="224" t="str">
        <f t="shared" ref="A13288:A13296" si="3986">IFERROR(VLOOKUP(C13288,Tabla_Insumos,4,FALSE),"")</f>
        <v/>
      </c>
      <c r="B13288" s="222" t="str">
        <f t="shared" ref="B13288:B13296" si="3987">IFERROR(VLOOKUP(C13288,Tabla_Insumos,5,FALSE),"")</f>
        <v/>
      </c>
      <c r="C13288" s="223"/>
      <c r="D13288" s="224" t="str">
        <f t="shared" ref="D13288:D13296" si="3988">IFERROR(VLOOKUP(C13288,Tabla_Insumos,2,FALSE),"")</f>
        <v/>
      </c>
      <c r="E13288" s="225"/>
      <c r="F13288" s="226">
        <f t="shared" ref="F13288:F13296" si="3989">IFERROR(VLOOKUP(C13288,Tabla_Insumos,3,FALSE),0)</f>
        <v>0</v>
      </c>
      <c r="G13288" s="286">
        <f t="shared" ref="G13288:G13296" si="3990">ROUND(E13288*F13288,2)</f>
        <v>0</v>
      </c>
    </row>
    <row r="13289" spans="1:7" ht="24" customHeight="1" x14ac:dyDescent="0.2">
      <c r="A13289" s="224" t="str">
        <f t="shared" si="3986"/>
        <v/>
      </c>
      <c r="B13289" s="222" t="str">
        <f t="shared" si="3987"/>
        <v/>
      </c>
      <c r="C13289" s="223"/>
      <c r="D13289" s="224" t="str">
        <f t="shared" si="3988"/>
        <v/>
      </c>
      <c r="E13289" s="225"/>
      <c r="F13289" s="226">
        <f t="shared" si="3989"/>
        <v>0</v>
      </c>
      <c r="G13289" s="286">
        <f t="shared" si="3990"/>
        <v>0</v>
      </c>
    </row>
    <row r="13290" spans="1:7" ht="24" customHeight="1" x14ac:dyDescent="0.2">
      <c r="A13290" s="224" t="str">
        <f t="shared" si="3986"/>
        <v/>
      </c>
      <c r="B13290" s="222" t="str">
        <f t="shared" si="3987"/>
        <v/>
      </c>
      <c r="C13290" s="223"/>
      <c r="D13290" s="224" t="str">
        <f t="shared" si="3988"/>
        <v/>
      </c>
      <c r="E13290" s="225"/>
      <c r="F13290" s="226">
        <f t="shared" si="3989"/>
        <v>0</v>
      </c>
      <c r="G13290" s="286">
        <f t="shared" si="3990"/>
        <v>0</v>
      </c>
    </row>
    <row r="13291" spans="1:7" ht="24" customHeight="1" x14ac:dyDescent="0.2">
      <c r="A13291" s="224" t="str">
        <f t="shared" si="3986"/>
        <v/>
      </c>
      <c r="B13291" s="222" t="str">
        <f t="shared" si="3987"/>
        <v/>
      </c>
      <c r="C13291" s="223"/>
      <c r="D13291" s="224" t="str">
        <f t="shared" si="3988"/>
        <v/>
      </c>
      <c r="E13291" s="225"/>
      <c r="F13291" s="226">
        <f t="shared" si="3989"/>
        <v>0</v>
      </c>
      <c r="G13291" s="286">
        <f t="shared" si="3990"/>
        <v>0</v>
      </c>
    </row>
    <row r="13292" spans="1:7" ht="24" customHeight="1" x14ac:dyDescent="0.2">
      <c r="A13292" s="224" t="str">
        <f t="shared" si="3986"/>
        <v/>
      </c>
      <c r="B13292" s="222" t="str">
        <f t="shared" si="3987"/>
        <v/>
      </c>
      <c r="C13292" s="223"/>
      <c r="D13292" s="224" t="str">
        <f t="shared" si="3988"/>
        <v/>
      </c>
      <c r="E13292" s="225"/>
      <c r="F13292" s="226">
        <f t="shared" si="3989"/>
        <v>0</v>
      </c>
      <c r="G13292" s="286">
        <f t="shared" si="3990"/>
        <v>0</v>
      </c>
    </row>
    <row r="13293" spans="1:7" ht="24" customHeight="1" x14ac:dyDescent="0.2">
      <c r="A13293" s="224" t="str">
        <f t="shared" si="3986"/>
        <v/>
      </c>
      <c r="B13293" s="222" t="str">
        <f t="shared" si="3987"/>
        <v/>
      </c>
      <c r="C13293" s="223"/>
      <c r="D13293" s="224" t="str">
        <f t="shared" si="3988"/>
        <v/>
      </c>
      <c r="E13293" s="225"/>
      <c r="F13293" s="226">
        <f t="shared" si="3989"/>
        <v>0</v>
      </c>
      <c r="G13293" s="286">
        <f t="shared" si="3990"/>
        <v>0</v>
      </c>
    </row>
    <row r="13294" spans="1:7" ht="24" customHeight="1" x14ac:dyDescent="0.2">
      <c r="A13294" s="224" t="str">
        <f t="shared" si="3986"/>
        <v/>
      </c>
      <c r="B13294" s="222" t="str">
        <f t="shared" si="3987"/>
        <v/>
      </c>
      <c r="C13294" s="223"/>
      <c r="D13294" s="224" t="str">
        <f t="shared" si="3988"/>
        <v/>
      </c>
      <c r="E13294" s="225"/>
      <c r="F13294" s="226">
        <f t="shared" si="3989"/>
        <v>0</v>
      </c>
      <c r="G13294" s="286">
        <f t="shared" si="3990"/>
        <v>0</v>
      </c>
    </row>
    <row r="13295" spans="1:7" ht="24" customHeight="1" x14ac:dyDescent="0.2">
      <c r="A13295" s="224" t="str">
        <f t="shared" si="3986"/>
        <v/>
      </c>
      <c r="B13295" s="222" t="str">
        <f t="shared" si="3987"/>
        <v/>
      </c>
      <c r="C13295" s="223"/>
      <c r="D13295" s="224" t="str">
        <f t="shared" si="3988"/>
        <v/>
      </c>
      <c r="E13295" s="225"/>
      <c r="F13295" s="226">
        <f t="shared" si="3989"/>
        <v>0</v>
      </c>
      <c r="G13295" s="286">
        <f t="shared" si="3990"/>
        <v>0</v>
      </c>
    </row>
    <row r="13296" spans="1:7" ht="24" customHeight="1" x14ac:dyDescent="0.2">
      <c r="A13296" s="224" t="str">
        <f t="shared" si="3986"/>
        <v/>
      </c>
      <c r="B13296" s="222" t="str">
        <f t="shared" si="3987"/>
        <v/>
      </c>
      <c r="C13296" s="223"/>
      <c r="D13296" s="224" t="str">
        <f t="shared" si="3988"/>
        <v/>
      </c>
      <c r="E13296" s="225"/>
      <c r="F13296" s="226">
        <f t="shared" si="3989"/>
        <v>0</v>
      </c>
      <c r="G13296" s="286">
        <f t="shared" si="3990"/>
        <v>0</v>
      </c>
    </row>
    <row r="13297" spans="1:7" ht="24" customHeight="1" x14ac:dyDescent="0.2">
      <c r="A13297" s="290"/>
      <c r="B13297" s="97"/>
      <c r="D13297" s="97"/>
      <c r="E13297" s="98"/>
      <c r="F13297" s="273" t="s">
        <v>33</v>
      </c>
      <c r="G13297" s="288">
        <f>SUBTOTAL(9,G13288:G13296)</f>
        <v>0</v>
      </c>
    </row>
    <row r="13298" spans="1:7" ht="24" customHeight="1" x14ac:dyDescent="0.2">
      <c r="A13298" s="291"/>
      <c r="B13298" s="97"/>
      <c r="D13298" s="97"/>
      <c r="E13298" s="98"/>
      <c r="G13298" s="289"/>
    </row>
    <row r="13299" spans="1:7" ht="24" customHeight="1" x14ac:dyDescent="0.2">
      <c r="A13299" s="292" t="str">
        <f>B13257</f>
        <v/>
      </c>
      <c r="B13299" s="293" t="str">
        <f>C13257</f>
        <v/>
      </c>
      <c r="C13299" s="104"/>
      <c r="D13299" s="104" t="s">
        <v>34</v>
      </c>
      <c r="E13299" s="105"/>
      <c r="F13299" s="295" t="s">
        <v>35</v>
      </c>
      <c r="G13299" s="294">
        <f>SUBTOTAL(9,G13262:G13298)</f>
        <v>0</v>
      </c>
    </row>
    <row r="13301" spans="1:7" ht="24" customHeight="1" x14ac:dyDescent="0.2">
      <c r="A13301" s="274" t="s">
        <v>37</v>
      </c>
      <c r="B13301" s="275"/>
      <c r="C13301" s="275"/>
      <c r="D13301" s="275"/>
      <c r="E13301" s="275"/>
      <c r="F13301" s="275"/>
      <c r="G13301" s="276"/>
    </row>
    <row r="13302" spans="1:7" ht="24" customHeight="1" x14ac:dyDescent="0.2">
      <c r="A13302" s="277" t="s">
        <v>602</v>
      </c>
      <c r="B13302" s="93" t="str">
        <f>Comitente</f>
        <v>DIRECCION PROVINCIAL DE ESPACIOS VERDES</v>
      </c>
      <c r="C13302" s="89"/>
      <c r="D13302" s="94"/>
      <c r="E13302" s="94"/>
      <c r="F13302" s="95"/>
      <c r="G13302" s="278"/>
    </row>
    <row r="13303" spans="1:7" ht="24" customHeight="1" x14ac:dyDescent="0.2">
      <c r="A13303" s="277" t="s">
        <v>603</v>
      </c>
      <c r="B13303" s="93">
        <f>Contratista</f>
        <v>0</v>
      </c>
      <c r="C13303" s="90"/>
      <c r="D13303" s="90"/>
      <c r="E13303" s="90"/>
      <c r="F13303" s="96"/>
      <c r="G13303" s="279"/>
    </row>
    <row r="13304" spans="1:7" ht="24" customHeight="1" x14ac:dyDescent="0.2">
      <c r="A13304" s="277" t="s">
        <v>24</v>
      </c>
      <c r="B13304" s="93" t="str">
        <f>Obra</f>
        <v>MANTENIMIENTO DEL ÁREA VERDE Y SISITEMA DE RIEGO DEL 
PARQUE BELGRANO E INFINITO POR DESCUBRIR - RENGLON 3</v>
      </c>
      <c r="C13304" s="90"/>
      <c r="D13304" s="90"/>
      <c r="E13304" s="90"/>
      <c r="F13304" s="96" t="s">
        <v>38</v>
      </c>
      <c r="G13304" s="280">
        <f>Fecha_Base</f>
        <v>44908</v>
      </c>
    </row>
    <row r="13305" spans="1:7" ht="24" customHeight="1" x14ac:dyDescent="0.2">
      <c r="A13305" s="281" t="s">
        <v>601</v>
      </c>
      <c r="B13305" s="91" t="str">
        <f>Ubicación</f>
        <v>CAPITAL</v>
      </c>
      <c r="C13305" s="91"/>
      <c r="D13305" s="97"/>
      <c r="E13305" s="98"/>
      <c r="G13305" s="282"/>
    </row>
    <row r="13306" spans="1:7" ht="24" customHeight="1" x14ac:dyDescent="0.2">
      <c r="A13306" s="281" t="s">
        <v>39</v>
      </c>
      <c r="B13306" s="100" t="str">
        <f>IFERROR(VALUE(LEFT(B13307,FIND(".",B13307)-1)),"")</f>
        <v/>
      </c>
      <c r="C13306" s="92" t="str">
        <f>IFERROR(VLOOKUP(B13306,Tabla_CyP,2,FALSE),"")</f>
        <v/>
      </c>
      <c r="E13306" s="98"/>
      <c r="G13306" s="282"/>
    </row>
    <row r="13307" spans="1:7" ht="24" customHeight="1" x14ac:dyDescent="0.2">
      <c r="A13307" s="281" t="s">
        <v>25</v>
      </c>
      <c r="B13307" s="101" t="str">
        <f>IFERROR(VLOOKUP(COUNTIF($A$1:A13307,"ANALISIS DE PRECIOS"),Tabla_NumeroItem,2,FALSE),"")</f>
        <v/>
      </c>
      <c r="C13307" s="92" t="str">
        <f>IFERROR(VLOOKUP(B13307,Tabla_CyP,2,FALSE),"")</f>
        <v/>
      </c>
      <c r="D13307" s="97"/>
      <c r="E13307" s="98"/>
      <c r="F13307" s="96" t="s">
        <v>26</v>
      </c>
      <c r="G13307" s="283" t="str">
        <f>IFERROR(VLOOKUP(B13307,Tabla_CyP,4,FALSE),"")</f>
        <v/>
      </c>
    </row>
    <row r="13308" spans="1:7" ht="24" customHeight="1" x14ac:dyDescent="0.2">
      <c r="A13308" s="281"/>
      <c r="B13308" s="91"/>
      <c r="D13308" s="97"/>
      <c r="E13308" s="98"/>
      <c r="G13308" s="282"/>
    </row>
    <row r="13309" spans="1:7" ht="24" customHeight="1" x14ac:dyDescent="0.2">
      <c r="A13309" s="331" t="s">
        <v>507</v>
      </c>
      <c r="B13309" s="332"/>
      <c r="C13309" s="333" t="s">
        <v>0</v>
      </c>
      <c r="D13309" s="333" t="s">
        <v>27</v>
      </c>
      <c r="E13309" s="335" t="s">
        <v>28</v>
      </c>
      <c r="F13309" s="337" t="s">
        <v>29</v>
      </c>
      <c r="G13309" s="337" t="s">
        <v>30</v>
      </c>
    </row>
    <row r="13310" spans="1:7" ht="24" customHeight="1" x14ac:dyDescent="0.2">
      <c r="A13310" s="102" t="s">
        <v>508</v>
      </c>
      <c r="B13310" s="102" t="s">
        <v>509</v>
      </c>
      <c r="C13310" s="334"/>
      <c r="D13310" s="334"/>
      <c r="E13310" s="336"/>
      <c r="F13310" s="338"/>
      <c r="G13310" s="338"/>
    </row>
    <row r="13311" spans="1:7" ht="24" customHeight="1" x14ac:dyDescent="0.2">
      <c r="A13311" s="284"/>
      <c r="B13311" s="103"/>
      <c r="C13311" s="143" t="s">
        <v>604</v>
      </c>
      <c r="D13311" s="104"/>
      <c r="E13311" s="105"/>
      <c r="F13311" s="106"/>
      <c r="G13311" s="285"/>
    </row>
    <row r="13312" spans="1:7" ht="24" customHeight="1" x14ac:dyDescent="0.2">
      <c r="A13312" s="224" t="str">
        <f t="shared" ref="A13312:A13325" si="3991">IFERROR(VLOOKUP(C13312,Tabla_Insumos,4,FALSE),"")</f>
        <v/>
      </c>
      <c r="B13312" s="222" t="str">
        <f>IFERROR(VLOOKUP(C13312,Tabla_Insumos,5,FALSE),"")</f>
        <v/>
      </c>
      <c r="C13312" s="223"/>
      <c r="D13312" s="224" t="str">
        <f t="shared" ref="D13312:D13325" si="3992">IFERROR(VLOOKUP(C13312,Tabla_Insumos,2,FALSE),"")</f>
        <v/>
      </c>
      <c r="E13312" s="225"/>
      <c r="F13312" s="226">
        <f t="shared" ref="F13312:F13325" si="3993">IFERROR(VLOOKUP(C13312,Tabla_Insumos,3,FALSE),0)</f>
        <v>0</v>
      </c>
      <c r="G13312" s="286">
        <f>ROUND(E13312*F13312,2)</f>
        <v>0</v>
      </c>
    </row>
    <row r="13313" spans="1:7" ht="24" customHeight="1" x14ac:dyDescent="0.2">
      <c r="A13313" s="224" t="str">
        <f t="shared" si="3991"/>
        <v/>
      </c>
      <c r="B13313" s="222" t="str">
        <f t="shared" ref="B13313:B13325" si="3994">IFERROR(VLOOKUP(C13313,Tabla_Insumos,5,FALSE),"")</f>
        <v/>
      </c>
      <c r="C13313" s="223"/>
      <c r="D13313" s="224" t="str">
        <f t="shared" si="3992"/>
        <v/>
      </c>
      <c r="E13313" s="225"/>
      <c r="F13313" s="226">
        <f t="shared" si="3993"/>
        <v>0</v>
      </c>
      <c r="G13313" s="286">
        <f t="shared" ref="G13313:G13325" si="3995">ROUND(E13313*F13313,2)</f>
        <v>0</v>
      </c>
    </row>
    <row r="13314" spans="1:7" ht="24" customHeight="1" x14ac:dyDescent="0.2">
      <c r="A13314" s="224" t="str">
        <f t="shared" si="3991"/>
        <v/>
      </c>
      <c r="B13314" s="222" t="str">
        <f t="shared" si="3994"/>
        <v/>
      </c>
      <c r="C13314" s="223"/>
      <c r="D13314" s="224" t="str">
        <f t="shared" si="3992"/>
        <v/>
      </c>
      <c r="E13314" s="225"/>
      <c r="F13314" s="226">
        <f t="shared" si="3993"/>
        <v>0</v>
      </c>
      <c r="G13314" s="286">
        <f t="shared" si="3995"/>
        <v>0</v>
      </c>
    </row>
    <row r="13315" spans="1:7" ht="24" customHeight="1" x14ac:dyDescent="0.2">
      <c r="A13315" s="224" t="str">
        <f t="shared" si="3991"/>
        <v/>
      </c>
      <c r="B13315" s="222" t="str">
        <f t="shared" si="3994"/>
        <v/>
      </c>
      <c r="C13315" s="223"/>
      <c r="D13315" s="224" t="str">
        <f t="shared" si="3992"/>
        <v/>
      </c>
      <c r="E13315" s="225"/>
      <c r="F13315" s="226">
        <f t="shared" si="3993"/>
        <v>0</v>
      </c>
      <c r="G13315" s="286">
        <f t="shared" si="3995"/>
        <v>0</v>
      </c>
    </row>
    <row r="13316" spans="1:7" ht="24" customHeight="1" x14ac:dyDescent="0.2">
      <c r="A13316" s="224" t="str">
        <f t="shared" si="3991"/>
        <v/>
      </c>
      <c r="B13316" s="222" t="str">
        <f t="shared" si="3994"/>
        <v/>
      </c>
      <c r="C13316" s="223"/>
      <c r="D13316" s="224" t="str">
        <f t="shared" si="3992"/>
        <v/>
      </c>
      <c r="E13316" s="225"/>
      <c r="F13316" s="226">
        <f t="shared" si="3993"/>
        <v>0</v>
      </c>
      <c r="G13316" s="286">
        <f t="shared" si="3995"/>
        <v>0</v>
      </c>
    </row>
    <row r="13317" spans="1:7" ht="24" customHeight="1" x14ac:dyDescent="0.2">
      <c r="A13317" s="224" t="str">
        <f t="shared" si="3991"/>
        <v/>
      </c>
      <c r="B13317" s="222" t="str">
        <f t="shared" si="3994"/>
        <v/>
      </c>
      <c r="C13317" s="223"/>
      <c r="D13317" s="224" t="str">
        <f t="shared" si="3992"/>
        <v/>
      </c>
      <c r="E13317" s="225"/>
      <c r="F13317" s="226">
        <f t="shared" si="3993"/>
        <v>0</v>
      </c>
      <c r="G13317" s="286">
        <f t="shared" si="3995"/>
        <v>0</v>
      </c>
    </row>
    <row r="13318" spans="1:7" ht="24" customHeight="1" x14ac:dyDescent="0.2">
      <c r="A13318" s="224" t="str">
        <f t="shared" si="3991"/>
        <v/>
      </c>
      <c r="B13318" s="222" t="str">
        <f t="shared" si="3994"/>
        <v/>
      </c>
      <c r="C13318" s="223"/>
      <c r="D13318" s="224" t="str">
        <f t="shared" si="3992"/>
        <v/>
      </c>
      <c r="E13318" s="225"/>
      <c r="F13318" s="226">
        <f t="shared" si="3993"/>
        <v>0</v>
      </c>
      <c r="G13318" s="286">
        <f t="shared" si="3995"/>
        <v>0</v>
      </c>
    </row>
    <row r="13319" spans="1:7" ht="24" customHeight="1" x14ac:dyDescent="0.2">
      <c r="A13319" s="224" t="str">
        <f t="shared" si="3991"/>
        <v/>
      </c>
      <c r="B13319" s="222" t="str">
        <f t="shared" si="3994"/>
        <v/>
      </c>
      <c r="C13319" s="223"/>
      <c r="D13319" s="224" t="str">
        <f t="shared" si="3992"/>
        <v/>
      </c>
      <c r="E13319" s="225"/>
      <c r="F13319" s="226">
        <f t="shared" si="3993"/>
        <v>0</v>
      </c>
      <c r="G13319" s="286">
        <f t="shared" si="3995"/>
        <v>0</v>
      </c>
    </row>
    <row r="13320" spans="1:7" ht="24" customHeight="1" x14ac:dyDescent="0.2">
      <c r="A13320" s="224" t="str">
        <f t="shared" si="3991"/>
        <v/>
      </c>
      <c r="B13320" s="222" t="str">
        <f t="shared" si="3994"/>
        <v/>
      </c>
      <c r="C13320" s="223"/>
      <c r="D13320" s="224" t="str">
        <f t="shared" si="3992"/>
        <v/>
      </c>
      <c r="E13320" s="225"/>
      <c r="F13320" s="226">
        <f t="shared" si="3993"/>
        <v>0</v>
      </c>
      <c r="G13320" s="286">
        <f t="shared" si="3995"/>
        <v>0</v>
      </c>
    </row>
    <row r="13321" spans="1:7" ht="24" customHeight="1" x14ac:dyDescent="0.2">
      <c r="A13321" s="224" t="str">
        <f t="shared" si="3991"/>
        <v/>
      </c>
      <c r="B13321" s="222" t="str">
        <f t="shared" si="3994"/>
        <v/>
      </c>
      <c r="C13321" s="223"/>
      <c r="D13321" s="224" t="str">
        <f t="shared" si="3992"/>
        <v/>
      </c>
      <c r="E13321" s="225"/>
      <c r="F13321" s="226">
        <f t="shared" si="3993"/>
        <v>0</v>
      </c>
      <c r="G13321" s="286">
        <f t="shared" si="3995"/>
        <v>0</v>
      </c>
    </row>
    <row r="13322" spans="1:7" ht="24" customHeight="1" x14ac:dyDescent="0.2">
      <c r="A13322" s="224" t="str">
        <f t="shared" si="3991"/>
        <v/>
      </c>
      <c r="B13322" s="222" t="str">
        <f t="shared" si="3994"/>
        <v/>
      </c>
      <c r="C13322" s="223"/>
      <c r="D13322" s="224" t="str">
        <f t="shared" si="3992"/>
        <v/>
      </c>
      <c r="E13322" s="225"/>
      <c r="F13322" s="226">
        <f t="shared" si="3993"/>
        <v>0</v>
      </c>
      <c r="G13322" s="286">
        <f t="shared" si="3995"/>
        <v>0</v>
      </c>
    </row>
    <row r="13323" spans="1:7" ht="24" customHeight="1" x14ac:dyDescent="0.2">
      <c r="A13323" s="224" t="str">
        <f t="shared" si="3991"/>
        <v/>
      </c>
      <c r="B13323" s="222" t="str">
        <f t="shared" si="3994"/>
        <v/>
      </c>
      <c r="C13323" s="223"/>
      <c r="D13323" s="224" t="str">
        <f t="shared" si="3992"/>
        <v/>
      </c>
      <c r="E13323" s="225"/>
      <c r="F13323" s="226">
        <f t="shared" si="3993"/>
        <v>0</v>
      </c>
      <c r="G13323" s="286">
        <f t="shared" si="3995"/>
        <v>0</v>
      </c>
    </row>
    <row r="13324" spans="1:7" ht="24" customHeight="1" x14ac:dyDescent="0.2">
      <c r="A13324" s="224" t="str">
        <f t="shared" si="3991"/>
        <v/>
      </c>
      <c r="B13324" s="222" t="str">
        <f t="shared" si="3994"/>
        <v/>
      </c>
      <c r="C13324" s="223"/>
      <c r="D13324" s="224" t="str">
        <f t="shared" si="3992"/>
        <v/>
      </c>
      <c r="E13324" s="225"/>
      <c r="F13324" s="226">
        <f t="shared" si="3993"/>
        <v>0</v>
      </c>
      <c r="G13324" s="286">
        <f t="shared" si="3995"/>
        <v>0</v>
      </c>
    </row>
    <row r="13325" spans="1:7" ht="24" customHeight="1" x14ac:dyDescent="0.2">
      <c r="A13325" s="224" t="str">
        <f t="shared" si="3991"/>
        <v/>
      </c>
      <c r="B13325" s="222" t="str">
        <f t="shared" si="3994"/>
        <v/>
      </c>
      <c r="C13325" s="223"/>
      <c r="D13325" s="224" t="str">
        <f t="shared" si="3992"/>
        <v/>
      </c>
      <c r="E13325" s="225"/>
      <c r="F13325" s="227">
        <f t="shared" si="3993"/>
        <v>0</v>
      </c>
      <c r="G13325" s="286">
        <f t="shared" si="3995"/>
        <v>0</v>
      </c>
    </row>
    <row r="13326" spans="1:7" ht="24" customHeight="1" x14ac:dyDescent="0.2">
      <c r="A13326" s="287"/>
      <c r="D13326" s="97"/>
      <c r="E13326" s="98"/>
      <c r="F13326" s="273" t="s">
        <v>31</v>
      </c>
      <c r="G13326" s="288">
        <f>SUBTOTAL(9,G13312:G13325)</f>
        <v>0</v>
      </c>
    </row>
    <row r="13327" spans="1:7" ht="24" customHeight="1" x14ac:dyDescent="0.2">
      <c r="A13327" s="287"/>
      <c r="C13327" s="107" t="s">
        <v>605</v>
      </c>
      <c r="D13327" s="97"/>
      <c r="E13327" s="98"/>
      <c r="G13327" s="289"/>
    </row>
    <row r="13328" spans="1:7" ht="24" customHeight="1" x14ac:dyDescent="0.2">
      <c r="A13328" s="224" t="str">
        <f t="shared" ref="A13328:A13335" si="3996">IFERROR(VLOOKUP(C13328,Tabla_Insumos,4,FALSE),"")</f>
        <v/>
      </c>
      <c r="B13328" s="222">
        <f t="shared" ref="B13328:B13335" si="3997">IFERROR(VLOOKUP(A13328,Tabla_Indices,5,FALSE),"")</f>
        <v>0</v>
      </c>
      <c r="C13328" s="223"/>
      <c r="D13328" s="224" t="str">
        <f t="shared" ref="D13328:D13335" si="3998">IFERROR(VLOOKUP(C13328,Tabla_Insumos,2,FALSE),"")</f>
        <v/>
      </c>
      <c r="E13328" s="225"/>
      <c r="F13328" s="228">
        <f t="shared" ref="F13328:F13335" si="3999">IFERROR(VLOOKUP(C13328,Tabla_Insumos,3,FALSE),0)</f>
        <v>0</v>
      </c>
      <c r="G13328" s="286">
        <f>ROUND(E13328*F13328,2)</f>
        <v>0</v>
      </c>
    </row>
    <row r="13329" spans="1:7" ht="24" customHeight="1" x14ac:dyDescent="0.2">
      <c r="A13329" s="224" t="str">
        <f t="shared" si="3996"/>
        <v/>
      </c>
      <c r="B13329" s="222">
        <f t="shared" si="3997"/>
        <v>0</v>
      </c>
      <c r="C13329" s="223"/>
      <c r="D13329" s="224" t="str">
        <f t="shared" si="3998"/>
        <v/>
      </c>
      <c r="E13329" s="225"/>
      <c r="F13329" s="228">
        <f t="shared" si="3999"/>
        <v>0</v>
      </c>
      <c r="G13329" s="286">
        <f>ROUND(E13329*F13329,2)</f>
        <v>0</v>
      </c>
    </row>
    <row r="13330" spans="1:7" ht="24" customHeight="1" x14ac:dyDescent="0.2">
      <c r="A13330" s="224" t="str">
        <f t="shared" si="3996"/>
        <v/>
      </c>
      <c r="B13330" s="222">
        <f t="shared" si="3997"/>
        <v>0</v>
      </c>
      <c r="C13330" s="223"/>
      <c r="D13330" s="224" t="str">
        <f t="shared" si="3998"/>
        <v/>
      </c>
      <c r="E13330" s="225"/>
      <c r="F13330" s="228">
        <f t="shared" si="3999"/>
        <v>0</v>
      </c>
      <c r="G13330" s="286">
        <f t="shared" ref="G13330:G13335" si="4000">ROUND(E13330*F13330,2)</f>
        <v>0</v>
      </c>
    </row>
    <row r="13331" spans="1:7" ht="24" customHeight="1" x14ac:dyDescent="0.2">
      <c r="A13331" s="224" t="str">
        <f t="shared" si="3996"/>
        <v/>
      </c>
      <c r="B13331" s="222">
        <f t="shared" si="3997"/>
        <v>0</v>
      </c>
      <c r="C13331" s="223"/>
      <c r="D13331" s="224" t="str">
        <f t="shared" si="3998"/>
        <v/>
      </c>
      <c r="E13331" s="225"/>
      <c r="F13331" s="228">
        <f t="shared" si="3999"/>
        <v>0</v>
      </c>
      <c r="G13331" s="286">
        <f t="shared" si="4000"/>
        <v>0</v>
      </c>
    </row>
    <row r="13332" spans="1:7" ht="24" customHeight="1" x14ac:dyDescent="0.2">
      <c r="A13332" s="224" t="str">
        <f t="shared" si="3996"/>
        <v/>
      </c>
      <c r="B13332" s="222">
        <f t="shared" si="3997"/>
        <v>0</v>
      </c>
      <c r="C13332" s="223"/>
      <c r="D13332" s="224" t="str">
        <f t="shared" si="3998"/>
        <v/>
      </c>
      <c r="E13332" s="225"/>
      <c r="F13332" s="226">
        <f t="shared" si="3999"/>
        <v>0</v>
      </c>
      <c r="G13332" s="286">
        <f t="shared" si="4000"/>
        <v>0</v>
      </c>
    </row>
    <row r="13333" spans="1:7" ht="24" customHeight="1" x14ac:dyDescent="0.2">
      <c r="A13333" s="224" t="str">
        <f t="shared" si="3996"/>
        <v/>
      </c>
      <c r="B13333" s="222">
        <f t="shared" si="3997"/>
        <v>0</v>
      </c>
      <c r="C13333" s="223"/>
      <c r="D13333" s="224" t="str">
        <f t="shared" si="3998"/>
        <v/>
      </c>
      <c r="E13333" s="225"/>
      <c r="F13333" s="226">
        <f t="shared" si="3999"/>
        <v>0</v>
      </c>
      <c r="G13333" s="286">
        <f t="shared" si="4000"/>
        <v>0</v>
      </c>
    </row>
    <row r="13334" spans="1:7" ht="24" customHeight="1" x14ac:dyDescent="0.2">
      <c r="A13334" s="224" t="str">
        <f t="shared" si="3996"/>
        <v/>
      </c>
      <c r="B13334" s="222">
        <f t="shared" si="3997"/>
        <v>0</v>
      </c>
      <c r="C13334" s="223"/>
      <c r="D13334" s="224" t="str">
        <f t="shared" si="3998"/>
        <v/>
      </c>
      <c r="E13334" s="225"/>
      <c r="F13334" s="226">
        <f t="shared" si="3999"/>
        <v>0</v>
      </c>
      <c r="G13334" s="286">
        <f t="shared" si="4000"/>
        <v>0</v>
      </c>
    </row>
    <row r="13335" spans="1:7" ht="24" customHeight="1" x14ac:dyDescent="0.2">
      <c r="A13335" s="224" t="str">
        <f t="shared" si="3996"/>
        <v/>
      </c>
      <c r="B13335" s="222">
        <f t="shared" si="3997"/>
        <v>0</v>
      </c>
      <c r="C13335" s="223"/>
      <c r="D13335" s="224" t="str">
        <f t="shared" si="3998"/>
        <v/>
      </c>
      <c r="E13335" s="225"/>
      <c r="F13335" s="226">
        <f t="shared" si="3999"/>
        <v>0</v>
      </c>
      <c r="G13335" s="286">
        <f t="shared" si="4000"/>
        <v>0</v>
      </c>
    </row>
    <row r="13336" spans="1:7" ht="24" customHeight="1" x14ac:dyDescent="0.2">
      <c r="A13336" s="287"/>
      <c r="D13336" s="97"/>
      <c r="E13336" s="98"/>
      <c r="F13336" s="273" t="s">
        <v>32</v>
      </c>
      <c r="G13336" s="288">
        <f>SUBTOTAL(9,G13328:G13335)</f>
        <v>0</v>
      </c>
    </row>
    <row r="13337" spans="1:7" ht="24" customHeight="1" x14ac:dyDescent="0.2">
      <c r="A13337" s="287"/>
      <c r="C13337" s="107" t="s">
        <v>606</v>
      </c>
      <c r="D13337" s="97"/>
      <c r="E13337" s="98"/>
      <c r="G13337" s="289"/>
    </row>
    <row r="13338" spans="1:7" ht="24" customHeight="1" x14ac:dyDescent="0.2">
      <c r="A13338" s="224" t="str">
        <f t="shared" ref="A13338:A13346" si="4001">IFERROR(VLOOKUP(C13338,Tabla_Insumos,4,FALSE),"")</f>
        <v/>
      </c>
      <c r="B13338" s="222" t="str">
        <f t="shared" ref="B13338:B13346" si="4002">IFERROR(VLOOKUP(C13338,Tabla_Insumos,5,FALSE),"")</f>
        <v/>
      </c>
      <c r="C13338" s="223"/>
      <c r="D13338" s="224" t="str">
        <f t="shared" ref="D13338:D13346" si="4003">IFERROR(VLOOKUP(C13338,Tabla_Insumos,2,FALSE),"")</f>
        <v/>
      </c>
      <c r="E13338" s="225"/>
      <c r="F13338" s="226">
        <f t="shared" ref="F13338:F13346" si="4004">IFERROR(VLOOKUP(C13338,Tabla_Insumos,3,FALSE),0)</f>
        <v>0</v>
      </c>
      <c r="G13338" s="286">
        <f t="shared" ref="G13338:G13346" si="4005">ROUND(E13338*F13338,2)</f>
        <v>0</v>
      </c>
    </row>
    <row r="13339" spans="1:7" ht="24" customHeight="1" x14ac:dyDescent="0.2">
      <c r="A13339" s="224" t="str">
        <f t="shared" si="4001"/>
        <v/>
      </c>
      <c r="B13339" s="222" t="str">
        <f t="shared" si="4002"/>
        <v/>
      </c>
      <c r="C13339" s="223"/>
      <c r="D13339" s="224" t="str">
        <f t="shared" si="4003"/>
        <v/>
      </c>
      <c r="E13339" s="225"/>
      <c r="F13339" s="226">
        <f t="shared" si="4004"/>
        <v>0</v>
      </c>
      <c r="G13339" s="286">
        <f t="shared" si="4005"/>
        <v>0</v>
      </c>
    </row>
    <row r="13340" spans="1:7" ht="24" customHeight="1" x14ac:dyDescent="0.2">
      <c r="A13340" s="224" t="str">
        <f t="shared" si="4001"/>
        <v/>
      </c>
      <c r="B13340" s="222" t="str">
        <f t="shared" si="4002"/>
        <v/>
      </c>
      <c r="C13340" s="223"/>
      <c r="D13340" s="224" t="str">
        <f t="shared" si="4003"/>
        <v/>
      </c>
      <c r="E13340" s="225"/>
      <c r="F13340" s="226">
        <f t="shared" si="4004"/>
        <v>0</v>
      </c>
      <c r="G13340" s="286">
        <f t="shared" si="4005"/>
        <v>0</v>
      </c>
    </row>
    <row r="13341" spans="1:7" ht="24" customHeight="1" x14ac:dyDescent="0.2">
      <c r="A13341" s="224" t="str">
        <f t="shared" si="4001"/>
        <v/>
      </c>
      <c r="B13341" s="222" t="str">
        <f t="shared" si="4002"/>
        <v/>
      </c>
      <c r="C13341" s="223"/>
      <c r="D13341" s="224" t="str">
        <f t="shared" si="4003"/>
        <v/>
      </c>
      <c r="E13341" s="225"/>
      <c r="F13341" s="226">
        <f t="shared" si="4004"/>
        <v>0</v>
      </c>
      <c r="G13341" s="286">
        <f t="shared" si="4005"/>
        <v>0</v>
      </c>
    </row>
    <row r="13342" spans="1:7" ht="24" customHeight="1" x14ac:dyDescent="0.2">
      <c r="A13342" s="224" t="str">
        <f t="shared" si="4001"/>
        <v/>
      </c>
      <c r="B13342" s="222" t="str">
        <f t="shared" si="4002"/>
        <v/>
      </c>
      <c r="C13342" s="223"/>
      <c r="D13342" s="224" t="str">
        <f t="shared" si="4003"/>
        <v/>
      </c>
      <c r="E13342" s="225"/>
      <c r="F13342" s="226">
        <f t="shared" si="4004"/>
        <v>0</v>
      </c>
      <c r="G13342" s="286">
        <f t="shared" si="4005"/>
        <v>0</v>
      </c>
    </row>
    <row r="13343" spans="1:7" ht="24" customHeight="1" x14ac:dyDescent="0.2">
      <c r="A13343" s="224" t="str">
        <f t="shared" si="4001"/>
        <v/>
      </c>
      <c r="B13343" s="222" t="str">
        <f t="shared" si="4002"/>
        <v/>
      </c>
      <c r="C13343" s="223"/>
      <c r="D13343" s="224" t="str">
        <f t="shared" si="4003"/>
        <v/>
      </c>
      <c r="E13343" s="225"/>
      <c r="F13343" s="226">
        <f t="shared" si="4004"/>
        <v>0</v>
      </c>
      <c r="G13343" s="286">
        <f t="shared" si="4005"/>
        <v>0</v>
      </c>
    </row>
    <row r="13344" spans="1:7" ht="24" customHeight="1" x14ac:dyDescent="0.2">
      <c r="A13344" s="224" t="str">
        <f t="shared" si="4001"/>
        <v/>
      </c>
      <c r="B13344" s="222" t="str">
        <f t="shared" si="4002"/>
        <v/>
      </c>
      <c r="C13344" s="223"/>
      <c r="D13344" s="224" t="str">
        <f t="shared" si="4003"/>
        <v/>
      </c>
      <c r="E13344" s="225"/>
      <c r="F13344" s="226">
        <f t="shared" si="4004"/>
        <v>0</v>
      </c>
      <c r="G13344" s="286">
        <f t="shared" si="4005"/>
        <v>0</v>
      </c>
    </row>
    <row r="13345" spans="1:7" ht="24" customHeight="1" x14ac:dyDescent="0.2">
      <c r="A13345" s="224" t="str">
        <f t="shared" si="4001"/>
        <v/>
      </c>
      <c r="B13345" s="222" t="str">
        <f t="shared" si="4002"/>
        <v/>
      </c>
      <c r="C13345" s="223"/>
      <c r="D13345" s="224" t="str">
        <f t="shared" si="4003"/>
        <v/>
      </c>
      <c r="E13345" s="225"/>
      <c r="F13345" s="226">
        <f t="shared" si="4004"/>
        <v>0</v>
      </c>
      <c r="G13345" s="286">
        <f t="shared" si="4005"/>
        <v>0</v>
      </c>
    </row>
    <row r="13346" spans="1:7" ht="24" customHeight="1" x14ac:dyDescent="0.2">
      <c r="A13346" s="224" t="str">
        <f t="shared" si="4001"/>
        <v/>
      </c>
      <c r="B13346" s="222" t="str">
        <f t="shared" si="4002"/>
        <v/>
      </c>
      <c r="C13346" s="223"/>
      <c r="D13346" s="224" t="str">
        <f t="shared" si="4003"/>
        <v/>
      </c>
      <c r="E13346" s="225"/>
      <c r="F13346" s="226">
        <f t="shared" si="4004"/>
        <v>0</v>
      </c>
      <c r="G13346" s="286">
        <f t="shared" si="4005"/>
        <v>0</v>
      </c>
    </row>
    <row r="13347" spans="1:7" ht="24" customHeight="1" x14ac:dyDescent="0.2">
      <c r="A13347" s="290"/>
      <c r="B13347" s="97"/>
      <c r="D13347" s="97"/>
      <c r="E13347" s="98"/>
      <c r="F13347" s="273" t="s">
        <v>33</v>
      </c>
      <c r="G13347" s="288">
        <f>SUBTOTAL(9,G13338:G13346)</f>
        <v>0</v>
      </c>
    </row>
    <row r="13348" spans="1:7" ht="24" customHeight="1" x14ac:dyDescent="0.2">
      <c r="A13348" s="291"/>
      <c r="B13348" s="97"/>
      <c r="D13348" s="97"/>
      <c r="E13348" s="98"/>
      <c r="G13348" s="289"/>
    </row>
    <row r="13349" spans="1:7" ht="24" customHeight="1" x14ac:dyDescent="0.2">
      <c r="A13349" s="292" t="str">
        <f>B13307</f>
        <v/>
      </c>
      <c r="B13349" s="293" t="str">
        <f>C13307</f>
        <v/>
      </c>
      <c r="C13349" s="104"/>
      <c r="D13349" s="104" t="s">
        <v>34</v>
      </c>
      <c r="E13349" s="105"/>
      <c r="F13349" s="295" t="s">
        <v>35</v>
      </c>
      <c r="G13349" s="294">
        <f>SUBTOTAL(9,G13312:G13348)</f>
        <v>0</v>
      </c>
    </row>
    <row r="13351" spans="1:7" ht="24" customHeight="1" x14ac:dyDescent="0.2">
      <c r="A13351" s="274" t="s">
        <v>37</v>
      </c>
      <c r="B13351" s="275"/>
      <c r="C13351" s="275"/>
      <c r="D13351" s="275"/>
      <c r="E13351" s="275"/>
      <c r="F13351" s="275"/>
      <c r="G13351" s="276"/>
    </row>
    <row r="13352" spans="1:7" ht="24" customHeight="1" x14ac:dyDescent="0.2">
      <c r="A13352" s="277" t="s">
        <v>602</v>
      </c>
      <c r="B13352" s="93" t="str">
        <f>Comitente</f>
        <v>DIRECCION PROVINCIAL DE ESPACIOS VERDES</v>
      </c>
      <c r="C13352" s="89"/>
      <c r="D13352" s="94"/>
      <c r="E13352" s="94"/>
      <c r="F13352" s="95"/>
      <c r="G13352" s="278"/>
    </row>
    <row r="13353" spans="1:7" ht="24" customHeight="1" x14ac:dyDescent="0.2">
      <c r="A13353" s="277" t="s">
        <v>603</v>
      </c>
      <c r="B13353" s="93">
        <f>Contratista</f>
        <v>0</v>
      </c>
      <c r="C13353" s="90"/>
      <c r="D13353" s="90"/>
      <c r="E13353" s="90"/>
      <c r="F13353" s="96"/>
      <c r="G13353" s="279"/>
    </row>
    <row r="13354" spans="1:7" ht="24" customHeight="1" x14ac:dyDescent="0.2">
      <c r="A13354" s="277" t="s">
        <v>24</v>
      </c>
      <c r="B13354" s="93" t="str">
        <f>Obra</f>
        <v>MANTENIMIENTO DEL ÁREA VERDE Y SISITEMA DE RIEGO DEL 
PARQUE BELGRANO E INFINITO POR DESCUBRIR - RENGLON 3</v>
      </c>
      <c r="C13354" s="90"/>
      <c r="D13354" s="90"/>
      <c r="E13354" s="90"/>
      <c r="F13354" s="96" t="s">
        <v>38</v>
      </c>
      <c r="G13354" s="280">
        <f>Fecha_Base</f>
        <v>44908</v>
      </c>
    </row>
    <row r="13355" spans="1:7" ht="24" customHeight="1" x14ac:dyDescent="0.2">
      <c r="A13355" s="281" t="s">
        <v>601</v>
      </c>
      <c r="B13355" s="91" t="str">
        <f>Ubicación</f>
        <v>CAPITAL</v>
      </c>
      <c r="C13355" s="91"/>
      <c r="D13355" s="97"/>
      <c r="E13355" s="98"/>
      <c r="G13355" s="282"/>
    </row>
    <row r="13356" spans="1:7" ht="24" customHeight="1" x14ac:dyDescent="0.2">
      <c r="A13356" s="281" t="s">
        <v>39</v>
      </c>
      <c r="B13356" s="100" t="str">
        <f>IFERROR(VALUE(LEFT(B13357,FIND(".",B13357)-1)),"")</f>
        <v/>
      </c>
      <c r="C13356" s="92" t="str">
        <f>IFERROR(VLOOKUP(B13356,Tabla_CyP,2,FALSE),"")</f>
        <v/>
      </c>
      <c r="E13356" s="98"/>
      <c r="G13356" s="282"/>
    </row>
    <row r="13357" spans="1:7" ht="24" customHeight="1" x14ac:dyDescent="0.2">
      <c r="A13357" s="281" t="s">
        <v>25</v>
      </c>
      <c r="B13357" s="101" t="str">
        <f>IFERROR(VLOOKUP(COUNTIF($A$1:A13357,"ANALISIS DE PRECIOS"),Tabla_NumeroItem,2,FALSE),"")</f>
        <v/>
      </c>
      <c r="C13357" s="92" t="str">
        <f>IFERROR(VLOOKUP(B13357,Tabla_CyP,2,FALSE),"")</f>
        <v/>
      </c>
      <c r="D13357" s="97"/>
      <c r="E13357" s="98"/>
      <c r="F13357" s="96" t="s">
        <v>26</v>
      </c>
      <c r="G13357" s="283" t="str">
        <f>IFERROR(VLOOKUP(B13357,Tabla_CyP,4,FALSE),"")</f>
        <v/>
      </c>
    </row>
    <row r="13358" spans="1:7" ht="24" customHeight="1" x14ac:dyDescent="0.2">
      <c r="A13358" s="281"/>
      <c r="B13358" s="91"/>
      <c r="D13358" s="97"/>
      <c r="E13358" s="98"/>
      <c r="G13358" s="282"/>
    </row>
    <row r="13359" spans="1:7" ht="24" customHeight="1" x14ac:dyDescent="0.2">
      <c r="A13359" s="331" t="s">
        <v>507</v>
      </c>
      <c r="B13359" s="332"/>
      <c r="C13359" s="333" t="s">
        <v>0</v>
      </c>
      <c r="D13359" s="333" t="s">
        <v>27</v>
      </c>
      <c r="E13359" s="335" t="s">
        <v>28</v>
      </c>
      <c r="F13359" s="337" t="s">
        <v>29</v>
      </c>
      <c r="G13359" s="337" t="s">
        <v>30</v>
      </c>
    </row>
    <row r="13360" spans="1:7" ht="24" customHeight="1" x14ac:dyDescent="0.2">
      <c r="A13360" s="102" t="s">
        <v>508</v>
      </c>
      <c r="B13360" s="102" t="s">
        <v>509</v>
      </c>
      <c r="C13360" s="334"/>
      <c r="D13360" s="334"/>
      <c r="E13360" s="336"/>
      <c r="F13360" s="338"/>
      <c r="G13360" s="338"/>
    </row>
    <row r="13361" spans="1:7" ht="24" customHeight="1" x14ac:dyDescent="0.2">
      <c r="A13361" s="284"/>
      <c r="B13361" s="103"/>
      <c r="C13361" s="143" t="s">
        <v>604</v>
      </c>
      <c r="D13361" s="104"/>
      <c r="E13361" s="105"/>
      <c r="F13361" s="106"/>
      <c r="G13361" s="285"/>
    </row>
    <row r="13362" spans="1:7" ht="24" customHeight="1" x14ac:dyDescent="0.2">
      <c r="A13362" s="224" t="str">
        <f t="shared" ref="A13362:A13375" si="4006">IFERROR(VLOOKUP(C13362,Tabla_Insumos,4,FALSE),"")</f>
        <v/>
      </c>
      <c r="B13362" s="222" t="str">
        <f>IFERROR(VLOOKUP(C13362,Tabla_Insumos,5,FALSE),"")</f>
        <v/>
      </c>
      <c r="C13362" s="223"/>
      <c r="D13362" s="224" t="str">
        <f t="shared" ref="D13362:D13375" si="4007">IFERROR(VLOOKUP(C13362,Tabla_Insumos,2,FALSE),"")</f>
        <v/>
      </c>
      <c r="E13362" s="225"/>
      <c r="F13362" s="226">
        <f t="shared" ref="F13362:F13375" si="4008">IFERROR(VLOOKUP(C13362,Tabla_Insumos,3,FALSE),0)</f>
        <v>0</v>
      </c>
      <c r="G13362" s="286">
        <f>ROUND(E13362*F13362,2)</f>
        <v>0</v>
      </c>
    </row>
    <row r="13363" spans="1:7" ht="24" customHeight="1" x14ac:dyDescent="0.2">
      <c r="A13363" s="224" t="str">
        <f t="shared" si="4006"/>
        <v/>
      </c>
      <c r="B13363" s="222" t="str">
        <f t="shared" ref="B13363:B13375" si="4009">IFERROR(VLOOKUP(C13363,Tabla_Insumos,5,FALSE),"")</f>
        <v/>
      </c>
      <c r="C13363" s="223"/>
      <c r="D13363" s="224" t="str">
        <f t="shared" si="4007"/>
        <v/>
      </c>
      <c r="E13363" s="225"/>
      <c r="F13363" s="226">
        <f t="shared" si="4008"/>
        <v>0</v>
      </c>
      <c r="G13363" s="286">
        <f t="shared" ref="G13363:G13375" si="4010">ROUND(E13363*F13363,2)</f>
        <v>0</v>
      </c>
    </row>
    <row r="13364" spans="1:7" ht="24" customHeight="1" x14ac:dyDescent="0.2">
      <c r="A13364" s="224" t="str">
        <f t="shared" si="4006"/>
        <v/>
      </c>
      <c r="B13364" s="222" t="str">
        <f t="shared" si="4009"/>
        <v/>
      </c>
      <c r="C13364" s="223"/>
      <c r="D13364" s="224" t="str">
        <f t="shared" si="4007"/>
        <v/>
      </c>
      <c r="E13364" s="225"/>
      <c r="F13364" s="226">
        <f t="shared" si="4008"/>
        <v>0</v>
      </c>
      <c r="G13364" s="286">
        <f t="shared" si="4010"/>
        <v>0</v>
      </c>
    </row>
    <row r="13365" spans="1:7" ht="24" customHeight="1" x14ac:dyDescent="0.2">
      <c r="A13365" s="224" t="str">
        <f t="shared" si="4006"/>
        <v/>
      </c>
      <c r="B13365" s="222" t="str">
        <f t="shared" si="4009"/>
        <v/>
      </c>
      <c r="C13365" s="223"/>
      <c r="D13365" s="224" t="str">
        <f t="shared" si="4007"/>
        <v/>
      </c>
      <c r="E13365" s="225"/>
      <c r="F13365" s="226">
        <f t="shared" si="4008"/>
        <v>0</v>
      </c>
      <c r="G13365" s="286">
        <f t="shared" si="4010"/>
        <v>0</v>
      </c>
    </row>
    <row r="13366" spans="1:7" ht="24" customHeight="1" x14ac:dyDescent="0.2">
      <c r="A13366" s="224" t="str">
        <f t="shared" si="4006"/>
        <v/>
      </c>
      <c r="B13366" s="222" t="str">
        <f t="shared" si="4009"/>
        <v/>
      </c>
      <c r="C13366" s="223"/>
      <c r="D13366" s="224" t="str">
        <f t="shared" si="4007"/>
        <v/>
      </c>
      <c r="E13366" s="225"/>
      <c r="F13366" s="226">
        <f t="shared" si="4008"/>
        <v>0</v>
      </c>
      <c r="G13366" s="286">
        <f t="shared" si="4010"/>
        <v>0</v>
      </c>
    </row>
    <row r="13367" spans="1:7" ht="24" customHeight="1" x14ac:dyDescent="0.2">
      <c r="A13367" s="224" t="str">
        <f t="shared" si="4006"/>
        <v/>
      </c>
      <c r="B13367" s="222" t="str">
        <f t="shared" si="4009"/>
        <v/>
      </c>
      <c r="C13367" s="223"/>
      <c r="D13367" s="224" t="str">
        <f t="shared" si="4007"/>
        <v/>
      </c>
      <c r="E13367" s="225"/>
      <c r="F13367" s="226">
        <f t="shared" si="4008"/>
        <v>0</v>
      </c>
      <c r="G13367" s="286">
        <f t="shared" si="4010"/>
        <v>0</v>
      </c>
    </row>
    <row r="13368" spans="1:7" ht="24" customHeight="1" x14ac:dyDescent="0.2">
      <c r="A13368" s="224" t="str">
        <f t="shared" si="4006"/>
        <v/>
      </c>
      <c r="B13368" s="222" t="str">
        <f t="shared" si="4009"/>
        <v/>
      </c>
      <c r="C13368" s="223"/>
      <c r="D13368" s="224" t="str">
        <f t="shared" si="4007"/>
        <v/>
      </c>
      <c r="E13368" s="225"/>
      <c r="F13368" s="226">
        <f t="shared" si="4008"/>
        <v>0</v>
      </c>
      <c r="G13368" s="286">
        <f t="shared" si="4010"/>
        <v>0</v>
      </c>
    </row>
    <row r="13369" spans="1:7" ht="24" customHeight="1" x14ac:dyDescent="0.2">
      <c r="A13369" s="224" t="str">
        <f t="shared" si="4006"/>
        <v/>
      </c>
      <c r="B13369" s="222" t="str">
        <f t="shared" si="4009"/>
        <v/>
      </c>
      <c r="C13369" s="223"/>
      <c r="D13369" s="224" t="str">
        <f t="shared" si="4007"/>
        <v/>
      </c>
      <c r="E13369" s="225"/>
      <c r="F13369" s="226">
        <f t="shared" si="4008"/>
        <v>0</v>
      </c>
      <c r="G13369" s="286">
        <f t="shared" si="4010"/>
        <v>0</v>
      </c>
    </row>
    <row r="13370" spans="1:7" ht="24" customHeight="1" x14ac:dyDescent="0.2">
      <c r="A13370" s="224" t="str">
        <f t="shared" si="4006"/>
        <v/>
      </c>
      <c r="B13370" s="222" t="str">
        <f t="shared" si="4009"/>
        <v/>
      </c>
      <c r="C13370" s="223"/>
      <c r="D13370" s="224" t="str">
        <f t="shared" si="4007"/>
        <v/>
      </c>
      <c r="E13370" s="225"/>
      <c r="F13370" s="226">
        <f t="shared" si="4008"/>
        <v>0</v>
      </c>
      <c r="G13370" s="286">
        <f t="shared" si="4010"/>
        <v>0</v>
      </c>
    </row>
    <row r="13371" spans="1:7" ht="24" customHeight="1" x14ac:dyDescent="0.2">
      <c r="A13371" s="224" t="str">
        <f t="shared" si="4006"/>
        <v/>
      </c>
      <c r="B13371" s="222" t="str">
        <f t="shared" si="4009"/>
        <v/>
      </c>
      <c r="C13371" s="223"/>
      <c r="D13371" s="224" t="str">
        <f t="shared" si="4007"/>
        <v/>
      </c>
      <c r="E13371" s="225"/>
      <c r="F13371" s="226">
        <f t="shared" si="4008"/>
        <v>0</v>
      </c>
      <c r="G13371" s="286">
        <f t="shared" si="4010"/>
        <v>0</v>
      </c>
    </row>
    <row r="13372" spans="1:7" ht="24" customHeight="1" x14ac:dyDescent="0.2">
      <c r="A13372" s="224" t="str">
        <f t="shared" si="4006"/>
        <v/>
      </c>
      <c r="B13372" s="222" t="str">
        <f t="shared" si="4009"/>
        <v/>
      </c>
      <c r="C13372" s="223"/>
      <c r="D13372" s="224" t="str">
        <f t="shared" si="4007"/>
        <v/>
      </c>
      <c r="E13372" s="225"/>
      <c r="F13372" s="226">
        <f t="shared" si="4008"/>
        <v>0</v>
      </c>
      <c r="G13372" s="286">
        <f t="shared" si="4010"/>
        <v>0</v>
      </c>
    </row>
    <row r="13373" spans="1:7" ht="24" customHeight="1" x14ac:dyDescent="0.2">
      <c r="A13373" s="224" t="str">
        <f t="shared" si="4006"/>
        <v/>
      </c>
      <c r="B13373" s="222" t="str">
        <f t="shared" si="4009"/>
        <v/>
      </c>
      <c r="C13373" s="223"/>
      <c r="D13373" s="224" t="str">
        <f t="shared" si="4007"/>
        <v/>
      </c>
      <c r="E13373" s="225"/>
      <c r="F13373" s="226">
        <f t="shared" si="4008"/>
        <v>0</v>
      </c>
      <c r="G13373" s="286">
        <f t="shared" si="4010"/>
        <v>0</v>
      </c>
    </row>
    <row r="13374" spans="1:7" ht="24" customHeight="1" x14ac:dyDescent="0.2">
      <c r="A13374" s="224" t="str">
        <f t="shared" si="4006"/>
        <v/>
      </c>
      <c r="B13374" s="222" t="str">
        <f t="shared" si="4009"/>
        <v/>
      </c>
      <c r="C13374" s="223"/>
      <c r="D13374" s="224" t="str">
        <f t="shared" si="4007"/>
        <v/>
      </c>
      <c r="E13374" s="225"/>
      <c r="F13374" s="226">
        <f t="shared" si="4008"/>
        <v>0</v>
      </c>
      <c r="G13374" s="286">
        <f t="shared" si="4010"/>
        <v>0</v>
      </c>
    </row>
    <row r="13375" spans="1:7" ht="24" customHeight="1" x14ac:dyDescent="0.2">
      <c r="A13375" s="224" t="str">
        <f t="shared" si="4006"/>
        <v/>
      </c>
      <c r="B13375" s="222" t="str">
        <f t="shared" si="4009"/>
        <v/>
      </c>
      <c r="C13375" s="223"/>
      <c r="D13375" s="224" t="str">
        <f t="shared" si="4007"/>
        <v/>
      </c>
      <c r="E13375" s="225"/>
      <c r="F13375" s="227">
        <f t="shared" si="4008"/>
        <v>0</v>
      </c>
      <c r="G13375" s="286">
        <f t="shared" si="4010"/>
        <v>0</v>
      </c>
    </row>
    <row r="13376" spans="1:7" ht="24" customHeight="1" x14ac:dyDescent="0.2">
      <c r="A13376" s="287"/>
      <c r="D13376" s="97"/>
      <c r="E13376" s="98"/>
      <c r="F13376" s="273" t="s">
        <v>31</v>
      </c>
      <c r="G13376" s="288">
        <f>SUBTOTAL(9,G13362:G13375)</f>
        <v>0</v>
      </c>
    </row>
    <row r="13377" spans="1:7" ht="24" customHeight="1" x14ac:dyDescent="0.2">
      <c r="A13377" s="287"/>
      <c r="C13377" s="107" t="s">
        <v>605</v>
      </c>
      <c r="D13377" s="97"/>
      <c r="E13377" s="98"/>
      <c r="G13377" s="289"/>
    </row>
    <row r="13378" spans="1:7" ht="24" customHeight="1" x14ac:dyDescent="0.2">
      <c r="A13378" s="224" t="str">
        <f t="shared" ref="A13378:A13385" si="4011">IFERROR(VLOOKUP(C13378,Tabla_Insumos,4,FALSE),"")</f>
        <v/>
      </c>
      <c r="B13378" s="222">
        <f t="shared" ref="B13378:B13385" si="4012">IFERROR(VLOOKUP(A13378,Tabla_Indices,5,FALSE),"")</f>
        <v>0</v>
      </c>
      <c r="C13378" s="223"/>
      <c r="D13378" s="224" t="str">
        <f t="shared" ref="D13378:D13385" si="4013">IFERROR(VLOOKUP(C13378,Tabla_Insumos,2,FALSE),"")</f>
        <v/>
      </c>
      <c r="E13378" s="225"/>
      <c r="F13378" s="228">
        <f t="shared" ref="F13378:F13385" si="4014">IFERROR(VLOOKUP(C13378,Tabla_Insumos,3,FALSE),0)</f>
        <v>0</v>
      </c>
      <c r="G13378" s="286">
        <f>ROUND(E13378*F13378,2)</f>
        <v>0</v>
      </c>
    </row>
    <row r="13379" spans="1:7" ht="24" customHeight="1" x14ac:dyDescent="0.2">
      <c r="A13379" s="224" t="str">
        <f t="shared" si="4011"/>
        <v/>
      </c>
      <c r="B13379" s="222">
        <f t="shared" si="4012"/>
        <v>0</v>
      </c>
      <c r="C13379" s="223"/>
      <c r="D13379" s="224" t="str">
        <f t="shared" si="4013"/>
        <v/>
      </c>
      <c r="E13379" s="225"/>
      <c r="F13379" s="228">
        <f t="shared" si="4014"/>
        <v>0</v>
      </c>
      <c r="G13379" s="286">
        <f>ROUND(E13379*F13379,2)</f>
        <v>0</v>
      </c>
    </row>
    <row r="13380" spans="1:7" ht="24" customHeight="1" x14ac:dyDescent="0.2">
      <c r="A13380" s="224" t="str">
        <f t="shared" si="4011"/>
        <v/>
      </c>
      <c r="B13380" s="222">
        <f t="shared" si="4012"/>
        <v>0</v>
      </c>
      <c r="C13380" s="223"/>
      <c r="D13380" s="224" t="str">
        <f t="shared" si="4013"/>
        <v/>
      </c>
      <c r="E13380" s="225"/>
      <c r="F13380" s="228">
        <f t="shared" si="4014"/>
        <v>0</v>
      </c>
      <c r="G13380" s="286">
        <f t="shared" ref="G13380:G13385" si="4015">ROUND(E13380*F13380,2)</f>
        <v>0</v>
      </c>
    </row>
    <row r="13381" spans="1:7" ht="24" customHeight="1" x14ac:dyDescent="0.2">
      <c r="A13381" s="224" t="str">
        <f t="shared" si="4011"/>
        <v/>
      </c>
      <c r="B13381" s="222">
        <f t="shared" si="4012"/>
        <v>0</v>
      </c>
      <c r="C13381" s="223"/>
      <c r="D13381" s="224" t="str">
        <f t="shared" si="4013"/>
        <v/>
      </c>
      <c r="E13381" s="225"/>
      <c r="F13381" s="228">
        <f t="shared" si="4014"/>
        <v>0</v>
      </c>
      <c r="G13381" s="286">
        <f t="shared" si="4015"/>
        <v>0</v>
      </c>
    </row>
    <row r="13382" spans="1:7" ht="24" customHeight="1" x14ac:dyDescent="0.2">
      <c r="A13382" s="224" t="str">
        <f t="shared" si="4011"/>
        <v/>
      </c>
      <c r="B13382" s="222">
        <f t="shared" si="4012"/>
        <v>0</v>
      </c>
      <c r="C13382" s="223"/>
      <c r="D13382" s="224" t="str">
        <f t="shared" si="4013"/>
        <v/>
      </c>
      <c r="E13382" s="225"/>
      <c r="F13382" s="226">
        <f t="shared" si="4014"/>
        <v>0</v>
      </c>
      <c r="G13382" s="286">
        <f t="shared" si="4015"/>
        <v>0</v>
      </c>
    </row>
    <row r="13383" spans="1:7" ht="24" customHeight="1" x14ac:dyDescent="0.2">
      <c r="A13383" s="224" t="str">
        <f t="shared" si="4011"/>
        <v/>
      </c>
      <c r="B13383" s="222">
        <f t="shared" si="4012"/>
        <v>0</v>
      </c>
      <c r="C13383" s="223"/>
      <c r="D13383" s="224" t="str">
        <f t="shared" si="4013"/>
        <v/>
      </c>
      <c r="E13383" s="225"/>
      <c r="F13383" s="226">
        <f t="shared" si="4014"/>
        <v>0</v>
      </c>
      <c r="G13383" s="286">
        <f t="shared" si="4015"/>
        <v>0</v>
      </c>
    </row>
    <row r="13384" spans="1:7" ht="24" customHeight="1" x14ac:dyDescent="0.2">
      <c r="A13384" s="224" t="str">
        <f t="shared" si="4011"/>
        <v/>
      </c>
      <c r="B13384" s="222">
        <f t="shared" si="4012"/>
        <v>0</v>
      </c>
      <c r="C13384" s="223"/>
      <c r="D13384" s="224" t="str">
        <f t="shared" si="4013"/>
        <v/>
      </c>
      <c r="E13384" s="225"/>
      <c r="F13384" s="226">
        <f t="shared" si="4014"/>
        <v>0</v>
      </c>
      <c r="G13384" s="286">
        <f t="shared" si="4015"/>
        <v>0</v>
      </c>
    </row>
    <row r="13385" spans="1:7" ht="24" customHeight="1" x14ac:dyDescent="0.2">
      <c r="A13385" s="224" t="str">
        <f t="shared" si="4011"/>
        <v/>
      </c>
      <c r="B13385" s="222">
        <f t="shared" si="4012"/>
        <v>0</v>
      </c>
      <c r="C13385" s="223"/>
      <c r="D13385" s="224" t="str">
        <f t="shared" si="4013"/>
        <v/>
      </c>
      <c r="E13385" s="225"/>
      <c r="F13385" s="226">
        <f t="shared" si="4014"/>
        <v>0</v>
      </c>
      <c r="G13385" s="286">
        <f t="shared" si="4015"/>
        <v>0</v>
      </c>
    </row>
    <row r="13386" spans="1:7" ht="24" customHeight="1" x14ac:dyDescent="0.2">
      <c r="A13386" s="287"/>
      <c r="D13386" s="97"/>
      <c r="E13386" s="98"/>
      <c r="F13386" s="273" t="s">
        <v>32</v>
      </c>
      <c r="G13386" s="288">
        <f>SUBTOTAL(9,G13378:G13385)</f>
        <v>0</v>
      </c>
    </row>
    <row r="13387" spans="1:7" ht="24" customHeight="1" x14ac:dyDescent="0.2">
      <c r="A13387" s="287"/>
      <c r="C13387" s="107" t="s">
        <v>606</v>
      </c>
      <c r="D13387" s="97"/>
      <c r="E13387" s="98"/>
      <c r="G13387" s="289"/>
    </row>
    <row r="13388" spans="1:7" ht="24" customHeight="1" x14ac:dyDescent="0.2">
      <c r="A13388" s="224" t="str">
        <f t="shared" ref="A13388:A13396" si="4016">IFERROR(VLOOKUP(C13388,Tabla_Insumos,4,FALSE),"")</f>
        <v/>
      </c>
      <c r="B13388" s="222" t="str">
        <f t="shared" ref="B13388:B13396" si="4017">IFERROR(VLOOKUP(C13388,Tabla_Insumos,5,FALSE),"")</f>
        <v/>
      </c>
      <c r="C13388" s="223"/>
      <c r="D13388" s="224" t="str">
        <f t="shared" ref="D13388:D13396" si="4018">IFERROR(VLOOKUP(C13388,Tabla_Insumos,2,FALSE),"")</f>
        <v/>
      </c>
      <c r="E13388" s="225"/>
      <c r="F13388" s="226">
        <f t="shared" ref="F13388:F13396" si="4019">IFERROR(VLOOKUP(C13388,Tabla_Insumos,3,FALSE),0)</f>
        <v>0</v>
      </c>
      <c r="G13388" s="286">
        <f t="shared" ref="G13388:G13396" si="4020">ROUND(E13388*F13388,2)</f>
        <v>0</v>
      </c>
    </row>
    <row r="13389" spans="1:7" ht="24" customHeight="1" x14ac:dyDescent="0.2">
      <c r="A13389" s="224" t="str">
        <f t="shared" si="4016"/>
        <v/>
      </c>
      <c r="B13389" s="222" t="str">
        <f t="shared" si="4017"/>
        <v/>
      </c>
      <c r="C13389" s="223"/>
      <c r="D13389" s="224" t="str">
        <f t="shared" si="4018"/>
        <v/>
      </c>
      <c r="E13389" s="225"/>
      <c r="F13389" s="226">
        <f t="shared" si="4019"/>
        <v>0</v>
      </c>
      <c r="G13389" s="286">
        <f t="shared" si="4020"/>
        <v>0</v>
      </c>
    </row>
    <row r="13390" spans="1:7" ht="24" customHeight="1" x14ac:dyDescent="0.2">
      <c r="A13390" s="224" t="str">
        <f t="shared" si="4016"/>
        <v/>
      </c>
      <c r="B13390" s="222" t="str">
        <f t="shared" si="4017"/>
        <v/>
      </c>
      <c r="C13390" s="223"/>
      <c r="D13390" s="224" t="str">
        <f t="shared" si="4018"/>
        <v/>
      </c>
      <c r="E13390" s="225"/>
      <c r="F13390" s="226">
        <f t="shared" si="4019"/>
        <v>0</v>
      </c>
      <c r="G13390" s="286">
        <f t="shared" si="4020"/>
        <v>0</v>
      </c>
    </row>
    <row r="13391" spans="1:7" ht="24" customHeight="1" x14ac:dyDescent="0.2">
      <c r="A13391" s="224" t="str">
        <f t="shared" si="4016"/>
        <v/>
      </c>
      <c r="B13391" s="222" t="str">
        <f t="shared" si="4017"/>
        <v/>
      </c>
      <c r="C13391" s="223"/>
      <c r="D13391" s="224" t="str">
        <f t="shared" si="4018"/>
        <v/>
      </c>
      <c r="E13391" s="225"/>
      <c r="F13391" s="226">
        <f t="shared" si="4019"/>
        <v>0</v>
      </c>
      <c r="G13391" s="286">
        <f t="shared" si="4020"/>
        <v>0</v>
      </c>
    </row>
    <row r="13392" spans="1:7" ht="24" customHeight="1" x14ac:dyDescent="0.2">
      <c r="A13392" s="224" t="str">
        <f t="shared" si="4016"/>
        <v/>
      </c>
      <c r="B13392" s="222" t="str">
        <f t="shared" si="4017"/>
        <v/>
      </c>
      <c r="C13392" s="223"/>
      <c r="D13392" s="224" t="str">
        <f t="shared" si="4018"/>
        <v/>
      </c>
      <c r="E13392" s="225"/>
      <c r="F13392" s="226">
        <f t="shared" si="4019"/>
        <v>0</v>
      </c>
      <c r="G13392" s="286">
        <f t="shared" si="4020"/>
        <v>0</v>
      </c>
    </row>
    <row r="13393" spans="1:7" ht="24" customHeight="1" x14ac:dyDescent="0.2">
      <c r="A13393" s="224" t="str">
        <f t="shared" si="4016"/>
        <v/>
      </c>
      <c r="B13393" s="222" t="str">
        <f t="shared" si="4017"/>
        <v/>
      </c>
      <c r="C13393" s="223"/>
      <c r="D13393" s="224" t="str">
        <f t="shared" si="4018"/>
        <v/>
      </c>
      <c r="E13393" s="225"/>
      <c r="F13393" s="226">
        <f t="shared" si="4019"/>
        <v>0</v>
      </c>
      <c r="G13393" s="286">
        <f t="shared" si="4020"/>
        <v>0</v>
      </c>
    </row>
    <row r="13394" spans="1:7" ht="24" customHeight="1" x14ac:dyDescent="0.2">
      <c r="A13394" s="224" t="str">
        <f t="shared" si="4016"/>
        <v/>
      </c>
      <c r="B13394" s="222" t="str">
        <f t="shared" si="4017"/>
        <v/>
      </c>
      <c r="C13394" s="223"/>
      <c r="D13394" s="224" t="str">
        <f t="shared" si="4018"/>
        <v/>
      </c>
      <c r="E13394" s="225"/>
      <c r="F13394" s="226">
        <f t="shared" si="4019"/>
        <v>0</v>
      </c>
      <c r="G13394" s="286">
        <f t="shared" si="4020"/>
        <v>0</v>
      </c>
    </row>
    <row r="13395" spans="1:7" ht="24" customHeight="1" x14ac:dyDescent="0.2">
      <c r="A13395" s="224" t="str">
        <f t="shared" si="4016"/>
        <v/>
      </c>
      <c r="B13395" s="222" t="str">
        <f t="shared" si="4017"/>
        <v/>
      </c>
      <c r="C13395" s="223"/>
      <c r="D13395" s="224" t="str">
        <f t="shared" si="4018"/>
        <v/>
      </c>
      <c r="E13395" s="225"/>
      <c r="F13395" s="226">
        <f t="shared" si="4019"/>
        <v>0</v>
      </c>
      <c r="G13395" s="286">
        <f t="shared" si="4020"/>
        <v>0</v>
      </c>
    </row>
    <row r="13396" spans="1:7" ht="24" customHeight="1" x14ac:dyDescent="0.2">
      <c r="A13396" s="224" t="str">
        <f t="shared" si="4016"/>
        <v/>
      </c>
      <c r="B13396" s="222" t="str">
        <f t="shared" si="4017"/>
        <v/>
      </c>
      <c r="C13396" s="223"/>
      <c r="D13396" s="224" t="str">
        <f t="shared" si="4018"/>
        <v/>
      </c>
      <c r="E13396" s="225"/>
      <c r="F13396" s="226">
        <f t="shared" si="4019"/>
        <v>0</v>
      </c>
      <c r="G13396" s="286">
        <f t="shared" si="4020"/>
        <v>0</v>
      </c>
    </row>
    <row r="13397" spans="1:7" ht="24" customHeight="1" x14ac:dyDescent="0.2">
      <c r="A13397" s="290"/>
      <c r="B13397" s="97"/>
      <c r="D13397" s="97"/>
      <c r="E13397" s="98"/>
      <c r="F13397" s="273" t="s">
        <v>33</v>
      </c>
      <c r="G13397" s="288">
        <f>SUBTOTAL(9,G13388:G13396)</f>
        <v>0</v>
      </c>
    </row>
    <row r="13398" spans="1:7" ht="24" customHeight="1" x14ac:dyDescent="0.2">
      <c r="A13398" s="291"/>
      <c r="B13398" s="97"/>
      <c r="D13398" s="97"/>
      <c r="E13398" s="98"/>
      <c r="G13398" s="289"/>
    </row>
    <row r="13399" spans="1:7" ht="24" customHeight="1" x14ac:dyDescent="0.2">
      <c r="A13399" s="292" t="str">
        <f>B13357</f>
        <v/>
      </c>
      <c r="B13399" s="293" t="str">
        <f>C13357</f>
        <v/>
      </c>
      <c r="C13399" s="104"/>
      <c r="D13399" s="104" t="s">
        <v>34</v>
      </c>
      <c r="E13399" s="105"/>
      <c r="F13399" s="295" t="s">
        <v>35</v>
      </c>
      <c r="G13399" s="294">
        <f>SUBTOTAL(9,G13362:G13398)</f>
        <v>0</v>
      </c>
    </row>
    <row r="13401" spans="1:7" ht="24" customHeight="1" x14ac:dyDescent="0.2">
      <c r="A13401" s="274" t="s">
        <v>37</v>
      </c>
      <c r="B13401" s="275"/>
      <c r="C13401" s="275"/>
      <c r="D13401" s="275"/>
      <c r="E13401" s="275"/>
      <c r="F13401" s="275"/>
      <c r="G13401" s="276"/>
    </row>
    <row r="13402" spans="1:7" ht="24" customHeight="1" x14ac:dyDescent="0.2">
      <c r="A13402" s="277" t="s">
        <v>602</v>
      </c>
      <c r="B13402" s="93" t="str">
        <f>Comitente</f>
        <v>DIRECCION PROVINCIAL DE ESPACIOS VERDES</v>
      </c>
      <c r="C13402" s="89"/>
      <c r="D13402" s="94"/>
      <c r="E13402" s="94"/>
      <c r="F13402" s="95"/>
      <c r="G13402" s="278"/>
    </row>
    <row r="13403" spans="1:7" ht="24" customHeight="1" x14ac:dyDescent="0.2">
      <c r="A13403" s="277" t="s">
        <v>603</v>
      </c>
      <c r="B13403" s="93">
        <f>Contratista</f>
        <v>0</v>
      </c>
      <c r="C13403" s="90"/>
      <c r="D13403" s="90"/>
      <c r="E13403" s="90"/>
      <c r="F13403" s="96"/>
      <c r="G13403" s="279"/>
    </row>
    <row r="13404" spans="1:7" ht="24" customHeight="1" x14ac:dyDescent="0.2">
      <c r="A13404" s="277" t="s">
        <v>24</v>
      </c>
      <c r="B13404" s="93" t="str">
        <f>Obra</f>
        <v>MANTENIMIENTO DEL ÁREA VERDE Y SISITEMA DE RIEGO DEL 
PARQUE BELGRANO E INFINITO POR DESCUBRIR - RENGLON 3</v>
      </c>
      <c r="C13404" s="90"/>
      <c r="D13404" s="90"/>
      <c r="E13404" s="90"/>
      <c r="F13404" s="96" t="s">
        <v>38</v>
      </c>
      <c r="G13404" s="280">
        <f>Fecha_Base</f>
        <v>44908</v>
      </c>
    </row>
    <row r="13405" spans="1:7" ht="24" customHeight="1" x14ac:dyDescent="0.2">
      <c r="A13405" s="281" t="s">
        <v>601</v>
      </c>
      <c r="B13405" s="91" t="str">
        <f>Ubicación</f>
        <v>CAPITAL</v>
      </c>
      <c r="C13405" s="91"/>
      <c r="D13405" s="97"/>
      <c r="E13405" s="98"/>
      <c r="G13405" s="282"/>
    </row>
    <row r="13406" spans="1:7" ht="24" customHeight="1" x14ac:dyDescent="0.2">
      <c r="A13406" s="281" t="s">
        <v>39</v>
      </c>
      <c r="B13406" s="100" t="str">
        <f>IFERROR(VALUE(LEFT(B13407,FIND(".",B13407)-1)),"")</f>
        <v/>
      </c>
      <c r="C13406" s="92" t="str">
        <f>IFERROR(VLOOKUP(B13406,Tabla_CyP,2,FALSE),"")</f>
        <v/>
      </c>
      <c r="E13406" s="98"/>
      <c r="G13406" s="282"/>
    </row>
    <row r="13407" spans="1:7" ht="24" customHeight="1" x14ac:dyDescent="0.2">
      <c r="A13407" s="281" t="s">
        <v>25</v>
      </c>
      <c r="B13407" s="101" t="str">
        <f>IFERROR(VLOOKUP(COUNTIF($A$1:A13407,"ANALISIS DE PRECIOS"),Tabla_NumeroItem,2,FALSE),"")</f>
        <v/>
      </c>
      <c r="C13407" s="92" t="str">
        <f>IFERROR(VLOOKUP(B13407,Tabla_CyP,2,FALSE),"")</f>
        <v/>
      </c>
      <c r="D13407" s="97"/>
      <c r="E13407" s="98"/>
      <c r="F13407" s="96" t="s">
        <v>26</v>
      </c>
      <c r="G13407" s="283" t="str">
        <f>IFERROR(VLOOKUP(B13407,Tabla_CyP,4,FALSE),"")</f>
        <v/>
      </c>
    </row>
    <row r="13408" spans="1:7" ht="24" customHeight="1" x14ac:dyDescent="0.2">
      <c r="A13408" s="281"/>
      <c r="B13408" s="91"/>
      <c r="D13408" s="97"/>
      <c r="E13408" s="98"/>
      <c r="G13408" s="282"/>
    </row>
    <row r="13409" spans="1:7" ht="24" customHeight="1" x14ac:dyDescent="0.2">
      <c r="A13409" s="331" t="s">
        <v>507</v>
      </c>
      <c r="B13409" s="332"/>
      <c r="C13409" s="333" t="s">
        <v>0</v>
      </c>
      <c r="D13409" s="333" t="s">
        <v>27</v>
      </c>
      <c r="E13409" s="335" t="s">
        <v>28</v>
      </c>
      <c r="F13409" s="337" t="s">
        <v>29</v>
      </c>
      <c r="G13409" s="337" t="s">
        <v>30</v>
      </c>
    </row>
    <row r="13410" spans="1:7" ht="24" customHeight="1" x14ac:dyDescent="0.2">
      <c r="A13410" s="102" t="s">
        <v>508</v>
      </c>
      <c r="B13410" s="102" t="s">
        <v>509</v>
      </c>
      <c r="C13410" s="334"/>
      <c r="D13410" s="334"/>
      <c r="E13410" s="336"/>
      <c r="F13410" s="338"/>
      <c r="G13410" s="338"/>
    </row>
    <row r="13411" spans="1:7" ht="24" customHeight="1" x14ac:dyDescent="0.2">
      <c r="A13411" s="284"/>
      <c r="B13411" s="103"/>
      <c r="C13411" s="143" t="s">
        <v>604</v>
      </c>
      <c r="D13411" s="104"/>
      <c r="E13411" s="105"/>
      <c r="F13411" s="106"/>
      <c r="G13411" s="285"/>
    </row>
    <row r="13412" spans="1:7" ht="24" customHeight="1" x14ac:dyDescent="0.2">
      <c r="A13412" s="224" t="str">
        <f t="shared" ref="A13412:A13425" si="4021">IFERROR(VLOOKUP(C13412,Tabla_Insumos,4,FALSE),"")</f>
        <v/>
      </c>
      <c r="B13412" s="222" t="str">
        <f>IFERROR(VLOOKUP(C13412,Tabla_Insumos,5,FALSE),"")</f>
        <v/>
      </c>
      <c r="C13412" s="223"/>
      <c r="D13412" s="224" t="str">
        <f t="shared" ref="D13412:D13425" si="4022">IFERROR(VLOOKUP(C13412,Tabla_Insumos,2,FALSE),"")</f>
        <v/>
      </c>
      <c r="E13412" s="225"/>
      <c r="F13412" s="226">
        <f t="shared" ref="F13412:F13425" si="4023">IFERROR(VLOOKUP(C13412,Tabla_Insumos,3,FALSE),0)</f>
        <v>0</v>
      </c>
      <c r="G13412" s="286">
        <f>ROUND(E13412*F13412,2)</f>
        <v>0</v>
      </c>
    </row>
    <row r="13413" spans="1:7" ht="24" customHeight="1" x14ac:dyDescent="0.2">
      <c r="A13413" s="224" t="str">
        <f t="shared" si="4021"/>
        <v/>
      </c>
      <c r="B13413" s="222" t="str">
        <f t="shared" ref="B13413:B13425" si="4024">IFERROR(VLOOKUP(C13413,Tabla_Insumos,5,FALSE),"")</f>
        <v/>
      </c>
      <c r="C13413" s="223"/>
      <c r="D13413" s="224" t="str">
        <f t="shared" si="4022"/>
        <v/>
      </c>
      <c r="E13413" s="225"/>
      <c r="F13413" s="226">
        <f t="shared" si="4023"/>
        <v>0</v>
      </c>
      <c r="G13413" s="286">
        <f t="shared" ref="G13413:G13425" si="4025">ROUND(E13413*F13413,2)</f>
        <v>0</v>
      </c>
    </row>
    <row r="13414" spans="1:7" ht="24" customHeight="1" x14ac:dyDescent="0.2">
      <c r="A13414" s="224" t="str">
        <f t="shared" si="4021"/>
        <v/>
      </c>
      <c r="B13414" s="222" t="str">
        <f t="shared" si="4024"/>
        <v/>
      </c>
      <c r="C13414" s="223"/>
      <c r="D13414" s="224" t="str">
        <f t="shared" si="4022"/>
        <v/>
      </c>
      <c r="E13414" s="225"/>
      <c r="F13414" s="226">
        <f t="shared" si="4023"/>
        <v>0</v>
      </c>
      <c r="G13414" s="286">
        <f t="shared" si="4025"/>
        <v>0</v>
      </c>
    </row>
    <row r="13415" spans="1:7" ht="24" customHeight="1" x14ac:dyDescent="0.2">
      <c r="A13415" s="224" t="str">
        <f t="shared" si="4021"/>
        <v/>
      </c>
      <c r="B13415" s="222" t="str">
        <f t="shared" si="4024"/>
        <v/>
      </c>
      <c r="C13415" s="223"/>
      <c r="D13415" s="224" t="str">
        <f t="shared" si="4022"/>
        <v/>
      </c>
      <c r="E13415" s="225"/>
      <c r="F13415" s="226">
        <f t="shared" si="4023"/>
        <v>0</v>
      </c>
      <c r="G13415" s="286">
        <f t="shared" si="4025"/>
        <v>0</v>
      </c>
    </row>
    <row r="13416" spans="1:7" ht="24" customHeight="1" x14ac:dyDescent="0.2">
      <c r="A13416" s="224" t="str">
        <f t="shared" si="4021"/>
        <v/>
      </c>
      <c r="B13416" s="222" t="str">
        <f t="shared" si="4024"/>
        <v/>
      </c>
      <c r="C13416" s="223"/>
      <c r="D13416" s="224" t="str">
        <f t="shared" si="4022"/>
        <v/>
      </c>
      <c r="E13416" s="225"/>
      <c r="F13416" s="226">
        <f t="shared" si="4023"/>
        <v>0</v>
      </c>
      <c r="G13416" s="286">
        <f t="shared" si="4025"/>
        <v>0</v>
      </c>
    </row>
    <row r="13417" spans="1:7" ht="24" customHeight="1" x14ac:dyDescent="0.2">
      <c r="A13417" s="224" t="str">
        <f t="shared" si="4021"/>
        <v/>
      </c>
      <c r="B13417" s="222" t="str">
        <f t="shared" si="4024"/>
        <v/>
      </c>
      <c r="C13417" s="223"/>
      <c r="D13417" s="224" t="str">
        <f t="shared" si="4022"/>
        <v/>
      </c>
      <c r="E13417" s="225"/>
      <c r="F13417" s="226">
        <f t="shared" si="4023"/>
        <v>0</v>
      </c>
      <c r="G13417" s="286">
        <f t="shared" si="4025"/>
        <v>0</v>
      </c>
    </row>
    <row r="13418" spans="1:7" ht="24" customHeight="1" x14ac:dyDescent="0.2">
      <c r="A13418" s="224" t="str">
        <f t="shared" si="4021"/>
        <v/>
      </c>
      <c r="B13418" s="222" t="str">
        <f t="shared" si="4024"/>
        <v/>
      </c>
      <c r="C13418" s="223"/>
      <c r="D13418" s="224" t="str">
        <f t="shared" si="4022"/>
        <v/>
      </c>
      <c r="E13418" s="225"/>
      <c r="F13418" s="226">
        <f t="shared" si="4023"/>
        <v>0</v>
      </c>
      <c r="G13418" s="286">
        <f t="shared" si="4025"/>
        <v>0</v>
      </c>
    </row>
    <row r="13419" spans="1:7" ht="24" customHeight="1" x14ac:dyDescent="0.2">
      <c r="A13419" s="224" t="str">
        <f t="shared" si="4021"/>
        <v/>
      </c>
      <c r="B13419" s="222" t="str">
        <f t="shared" si="4024"/>
        <v/>
      </c>
      <c r="C13419" s="223"/>
      <c r="D13419" s="224" t="str">
        <f t="shared" si="4022"/>
        <v/>
      </c>
      <c r="E13419" s="225"/>
      <c r="F13419" s="226">
        <f t="shared" si="4023"/>
        <v>0</v>
      </c>
      <c r="G13419" s="286">
        <f t="shared" si="4025"/>
        <v>0</v>
      </c>
    </row>
    <row r="13420" spans="1:7" ht="24" customHeight="1" x14ac:dyDescent="0.2">
      <c r="A13420" s="224" t="str">
        <f t="shared" si="4021"/>
        <v/>
      </c>
      <c r="B13420" s="222" t="str">
        <f t="shared" si="4024"/>
        <v/>
      </c>
      <c r="C13420" s="223"/>
      <c r="D13420" s="224" t="str">
        <f t="shared" si="4022"/>
        <v/>
      </c>
      <c r="E13420" s="225"/>
      <c r="F13420" s="226">
        <f t="shared" si="4023"/>
        <v>0</v>
      </c>
      <c r="G13420" s="286">
        <f t="shared" si="4025"/>
        <v>0</v>
      </c>
    </row>
    <row r="13421" spans="1:7" ht="24" customHeight="1" x14ac:dyDescent="0.2">
      <c r="A13421" s="224" t="str">
        <f t="shared" si="4021"/>
        <v/>
      </c>
      <c r="B13421" s="222" t="str">
        <f t="shared" si="4024"/>
        <v/>
      </c>
      <c r="C13421" s="223"/>
      <c r="D13421" s="224" t="str">
        <f t="shared" si="4022"/>
        <v/>
      </c>
      <c r="E13421" s="225"/>
      <c r="F13421" s="226">
        <f t="shared" si="4023"/>
        <v>0</v>
      </c>
      <c r="G13421" s="286">
        <f t="shared" si="4025"/>
        <v>0</v>
      </c>
    </row>
    <row r="13422" spans="1:7" ht="24" customHeight="1" x14ac:dyDescent="0.2">
      <c r="A13422" s="224" t="str">
        <f t="shared" si="4021"/>
        <v/>
      </c>
      <c r="B13422" s="222" t="str">
        <f t="shared" si="4024"/>
        <v/>
      </c>
      <c r="C13422" s="223"/>
      <c r="D13422" s="224" t="str">
        <f t="shared" si="4022"/>
        <v/>
      </c>
      <c r="E13422" s="225"/>
      <c r="F13422" s="226">
        <f t="shared" si="4023"/>
        <v>0</v>
      </c>
      <c r="G13422" s="286">
        <f t="shared" si="4025"/>
        <v>0</v>
      </c>
    </row>
    <row r="13423" spans="1:7" ht="24" customHeight="1" x14ac:dyDescent="0.2">
      <c r="A13423" s="224" t="str">
        <f t="shared" si="4021"/>
        <v/>
      </c>
      <c r="B13423" s="222" t="str">
        <f t="shared" si="4024"/>
        <v/>
      </c>
      <c r="C13423" s="223"/>
      <c r="D13423" s="224" t="str">
        <f t="shared" si="4022"/>
        <v/>
      </c>
      <c r="E13423" s="225"/>
      <c r="F13423" s="226">
        <f t="shared" si="4023"/>
        <v>0</v>
      </c>
      <c r="G13423" s="286">
        <f t="shared" si="4025"/>
        <v>0</v>
      </c>
    </row>
    <row r="13424" spans="1:7" ht="24" customHeight="1" x14ac:dyDescent="0.2">
      <c r="A13424" s="224" t="str">
        <f t="shared" si="4021"/>
        <v/>
      </c>
      <c r="B13424" s="222" t="str">
        <f t="shared" si="4024"/>
        <v/>
      </c>
      <c r="C13424" s="223"/>
      <c r="D13424" s="224" t="str">
        <f t="shared" si="4022"/>
        <v/>
      </c>
      <c r="E13424" s="225"/>
      <c r="F13424" s="226">
        <f t="shared" si="4023"/>
        <v>0</v>
      </c>
      <c r="G13424" s="286">
        <f t="shared" si="4025"/>
        <v>0</v>
      </c>
    </row>
    <row r="13425" spans="1:7" ht="24" customHeight="1" x14ac:dyDescent="0.2">
      <c r="A13425" s="224" t="str">
        <f t="shared" si="4021"/>
        <v/>
      </c>
      <c r="B13425" s="222" t="str">
        <f t="shared" si="4024"/>
        <v/>
      </c>
      <c r="C13425" s="223"/>
      <c r="D13425" s="224" t="str">
        <f t="shared" si="4022"/>
        <v/>
      </c>
      <c r="E13425" s="225"/>
      <c r="F13425" s="227">
        <f t="shared" si="4023"/>
        <v>0</v>
      </c>
      <c r="G13425" s="286">
        <f t="shared" si="4025"/>
        <v>0</v>
      </c>
    </row>
    <row r="13426" spans="1:7" ht="24" customHeight="1" x14ac:dyDescent="0.2">
      <c r="A13426" s="287"/>
      <c r="D13426" s="97"/>
      <c r="E13426" s="98"/>
      <c r="F13426" s="273" t="s">
        <v>31</v>
      </c>
      <c r="G13426" s="288">
        <f>SUBTOTAL(9,G13412:G13425)</f>
        <v>0</v>
      </c>
    </row>
    <row r="13427" spans="1:7" ht="24" customHeight="1" x14ac:dyDescent="0.2">
      <c r="A13427" s="287"/>
      <c r="C13427" s="107" t="s">
        <v>605</v>
      </c>
      <c r="D13427" s="97"/>
      <c r="E13427" s="98"/>
      <c r="G13427" s="289"/>
    </row>
    <row r="13428" spans="1:7" ht="24" customHeight="1" x14ac:dyDescent="0.2">
      <c r="A13428" s="224" t="str">
        <f t="shared" ref="A13428:A13435" si="4026">IFERROR(VLOOKUP(C13428,Tabla_Insumos,4,FALSE),"")</f>
        <v/>
      </c>
      <c r="B13428" s="222">
        <f t="shared" ref="B13428:B13435" si="4027">IFERROR(VLOOKUP(A13428,Tabla_Indices,5,FALSE),"")</f>
        <v>0</v>
      </c>
      <c r="C13428" s="223"/>
      <c r="D13428" s="224" t="str">
        <f t="shared" ref="D13428:D13435" si="4028">IFERROR(VLOOKUP(C13428,Tabla_Insumos,2,FALSE),"")</f>
        <v/>
      </c>
      <c r="E13428" s="225"/>
      <c r="F13428" s="228">
        <f t="shared" ref="F13428:F13435" si="4029">IFERROR(VLOOKUP(C13428,Tabla_Insumos,3,FALSE),0)</f>
        <v>0</v>
      </c>
      <c r="G13428" s="286">
        <f>ROUND(E13428*F13428,2)</f>
        <v>0</v>
      </c>
    </row>
    <row r="13429" spans="1:7" ht="24" customHeight="1" x14ac:dyDescent="0.2">
      <c r="A13429" s="224" t="str">
        <f t="shared" si="4026"/>
        <v/>
      </c>
      <c r="B13429" s="222">
        <f t="shared" si="4027"/>
        <v>0</v>
      </c>
      <c r="C13429" s="223"/>
      <c r="D13429" s="224" t="str">
        <f t="shared" si="4028"/>
        <v/>
      </c>
      <c r="E13429" s="225"/>
      <c r="F13429" s="228">
        <f t="shared" si="4029"/>
        <v>0</v>
      </c>
      <c r="G13429" s="286">
        <f>ROUND(E13429*F13429,2)</f>
        <v>0</v>
      </c>
    </row>
    <row r="13430" spans="1:7" ht="24" customHeight="1" x14ac:dyDescent="0.2">
      <c r="A13430" s="224" t="str">
        <f t="shared" si="4026"/>
        <v/>
      </c>
      <c r="B13430" s="222">
        <f t="shared" si="4027"/>
        <v>0</v>
      </c>
      <c r="C13430" s="223"/>
      <c r="D13430" s="224" t="str">
        <f t="shared" si="4028"/>
        <v/>
      </c>
      <c r="E13430" s="225"/>
      <c r="F13430" s="228">
        <f t="shared" si="4029"/>
        <v>0</v>
      </c>
      <c r="G13430" s="286">
        <f t="shared" ref="G13430:G13435" si="4030">ROUND(E13430*F13430,2)</f>
        <v>0</v>
      </c>
    </row>
    <row r="13431" spans="1:7" ht="24" customHeight="1" x14ac:dyDescent="0.2">
      <c r="A13431" s="224" t="str">
        <f t="shared" si="4026"/>
        <v/>
      </c>
      <c r="B13431" s="222">
        <f t="shared" si="4027"/>
        <v>0</v>
      </c>
      <c r="C13431" s="223"/>
      <c r="D13431" s="224" t="str">
        <f t="shared" si="4028"/>
        <v/>
      </c>
      <c r="E13431" s="225"/>
      <c r="F13431" s="228">
        <f t="shared" si="4029"/>
        <v>0</v>
      </c>
      <c r="G13431" s="286">
        <f t="shared" si="4030"/>
        <v>0</v>
      </c>
    </row>
    <row r="13432" spans="1:7" ht="24" customHeight="1" x14ac:dyDescent="0.2">
      <c r="A13432" s="224" t="str">
        <f t="shared" si="4026"/>
        <v/>
      </c>
      <c r="B13432" s="222">
        <f t="shared" si="4027"/>
        <v>0</v>
      </c>
      <c r="C13432" s="223"/>
      <c r="D13432" s="224" t="str">
        <f t="shared" si="4028"/>
        <v/>
      </c>
      <c r="E13432" s="225"/>
      <c r="F13432" s="226">
        <f t="shared" si="4029"/>
        <v>0</v>
      </c>
      <c r="G13432" s="286">
        <f t="shared" si="4030"/>
        <v>0</v>
      </c>
    </row>
    <row r="13433" spans="1:7" ht="24" customHeight="1" x14ac:dyDescent="0.2">
      <c r="A13433" s="224" t="str">
        <f t="shared" si="4026"/>
        <v/>
      </c>
      <c r="B13433" s="222">
        <f t="shared" si="4027"/>
        <v>0</v>
      </c>
      <c r="C13433" s="223"/>
      <c r="D13433" s="224" t="str">
        <f t="shared" si="4028"/>
        <v/>
      </c>
      <c r="E13433" s="225"/>
      <c r="F13433" s="226">
        <f t="shared" si="4029"/>
        <v>0</v>
      </c>
      <c r="G13433" s="286">
        <f t="shared" si="4030"/>
        <v>0</v>
      </c>
    </row>
    <row r="13434" spans="1:7" ht="24" customHeight="1" x14ac:dyDescent="0.2">
      <c r="A13434" s="224" t="str">
        <f t="shared" si="4026"/>
        <v/>
      </c>
      <c r="B13434" s="222">
        <f t="shared" si="4027"/>
        <v>0</v>
      </c>
      <c r="C13434" s="223"/>
      <c r="D13434" s="224" t="str">
        <f t="shared" si="4028"/>
        <v/>
      </c>
      <c r="E13434" s="225"/>
      <c r="F13434" s="226">
        <f t="shared" si="4029"/>
        <v>0</v>
      </c>
      <c r="G13434" s="286">
        <f t="shared" si="4030"/>
        <v>0</v>
      </c>
    </row>
    <row r="13435" spans="1:7" ht="24" customHeight="1" x14ac:dyDescent="0.2">
      <c r="A13435" s="224" t="str">
        <f t="shared" si="4026"/>
        <v/>
      </c>
      <c r="B13435" s="222">
        <f t="shared" si="4027"/>
        <v>0</v>
      </c>
      <c r="C13435" s="223"/>
      <c r="D13435" s="224" t="str">
        <f t="shared" si="4028"/>
        <v/>
      </c>
      <c r="E13435" s="225"/>
      <c r="F13435" s="226">
        <f t="shared" si="4029"/>
        <v>0</v>
      </c>
      <c r="G13435" s="286">
        <f t="shared" si="4030"/>
        <v>0</v>
      </c>
    </row>
    <row r="13436" spans="1:7" ht="24" customHeight="1" x14ac:dyDescent="0.2">
      <c r="A13436" s="287"/>
      <c r="D13436" s="97"/>
      <c r="E13436" s="98"/>
      <c r="F13436" s="273" t="s">
        <v>32</v>
      </c>
      <c r="G13436" s="288">
        <f>SUBTOTAL(9,G13428:G13435)</f>
        <v>0</v>
      </c>
    </row>
    <row r="13437" spans="1:7" ht="24" customHeight="1" x14ac:dyDescent="0.2">
      <c r="A13437" s="287"/>
      <c r="C13437" s="107" t="s">
        <v>606</v>
      </c>
      <c r="D13437" s="97"/>
      <c r="E13437" s="98"/>
      <c r="G13437" s="289"/>
    </row>
    <row r="13438" spans="1:7" ht="24" customHeight="1" x14ac:dyDescent="0.2">
      <c r="A13438" s="224" t="str">
        <f t="shared" ref="A13438:A13446" si="4031">IFERROR(VLOOKUP(C13438,Tabla_Insumos,4,FALSE),"")</f>
        <v/>
      </c>
      <c r="B13438" s="222" t="str">
        <f t="shared" ref="B13438:B13446" si="4032">IFERROR(VLOOKUP(C13438,Tabla_Insumos,5,FALSE),"")</f>
        <v/>
      </c>
      <c r="C13438" s="223"/>
      <c r="D13438" s="224" t="str">
        <f t="shared" ref="D13438:D13446" si="4033">IFERROR(VLOOKUP(C13438,Tabla_Insumos,2,FALSE),"")</f>
        <v/>
      </c>
      <c r="E13438" s="225"/>
      <c r="F13438" s="226">
        <f t="shared" ref="F13438:F13446" si="4034">IFERROR(VLOOKUP(C13438,Tabla_Insumos,3,FALSE),0)</f>
        <v>0</v>
      </c>
      <c r="G13438" s="286">
        <f t="shared" ref="G13438:G13446" si="4035">ROUND(E13438*F13438,2)</f>
        <v>0</v>
      </c>
    </row>
    <row r="13439" spans="1:7" ht="24" customHeight="1" x14ac:dyDescent="0.2">
      <c r="A13439" s="224" t="str">
        <f t="shared" si="4031"/>
        <v/>
      </c>
      <c r="B13439" s="222" t="str">
        <f t="shared" si="4032"/>
        <v/>
      </c>
      <c r="C13439" s="223"/>
      <c r="D13439" s="224" t="str">
        <f t="shared" si="4033"/>
        <v/>
      </c>
      <c r="E13439" s="225"/>
      <c r="F13439" s="226">
        <f t="shared" si="4034"/>
        <v>0</v>
      </c>
      <c r="G13439" s="286">
        <f t="shared" si="4035"/>
        <v>0</v>
      </c>
    </row>
    <row r="13440" spans="1:7" ht="24" customHeight="1" x14ac:dyDescent="0.2">
      <c r="A13440" s="224" t="str">
        <f t="shared" si="4031"/>
        <v/>
      </c>
      <c r="B13440" s="222" t="str">
        <f t="shared" si="4032"/>
        <v/>
      </c>
      <c r="C13440" s="223"/>
      <c r="D13440" s="224" t="str">
        <f t="shared" si="4033"/>
        <v/>
      </c>
      <c r="E13440" s="225"/>
      <c r="F13440" s="226">
        <f t="shared" si="4034"/>
        <v>0</v>
      </c>
      <c r="G13440" s="286">
        <f t="shared" si="4035"/>
        <v>0</v>
      </c>
    </row>
    <row r="13441" spans="1:7" ht="24" customHeight="1" x14ac:dyDescent="0.2">
      <c r="A13441" s="224" t="str">
        <f t="shared" si="4031"/>
        <v/>
      </c>
      <c r="B13441" s="222" t="str">
        <f t="shared" si="4032"/>
        <v/>
      </c>
      <c r="C13441" s="223"/>
      <c r="D13441" s="224" t="str">
        <f t="shared" si="4033"/>
        <v/>
      </c>
      <c r="E13441" s="225"/>
      <c r="F13441" s="226">
        <f t="shared" si="4034"/>
        <v>0</v>
      </c>
      <c r="G13441" s="286">
        <f t="shared" si="4035"/>
        <v>0</v>
      </c>
    </row>
    <row r="13442" spans="1:7" ht="24" customHeight="1" x14ac:dyDescent="0.2">
      <c r="A13442" s="224" t="str">
        <f t="shared" si="4031"/>
        <v/>
      </c>
      <c r="B13442" s="222" t="str">
        <f t="shared" si="4032"/>
        <v/>
      </c>
      <c r="C13442" s="223"/>
      <c r="D13442" s="224" t="str">
        <f t="shared" si="4033"/>
        <v/>
      </c>
      <c r="E13442" s="225"/>
      <c r="F13442" s="226">
        <f t="shared" si="4034"/>
        <v>0</v>
      </c>
      <c r="G13442" s="286">
        <f t="shared" si="4035"/>
        <v>0</v>
      </c>
    </row>
    <row r="13443" spans="1:7" ht="24" customHeight="1" x14ac:dyDescent="0.2">
      <c r="A13443" s="224" t="str">
        <f t="shared" si="4031"/>
        <v/>
      </c>
      <c r="B13443" s="222" t="str">
        <f t="shared" si="4032"/>
        <v/>
      </c>
      <c r="C13443" s="223"/>
      <c r="D13443" s="224" t="str">
        <f t="shared" si="4033"/>
        <v/>
      </c>
      <c r="E13443" s="225"/>
      <c r="F13443" s="226">
        <f t="shared" si="4034"/>
        <v>0</v>
      </c>
      <c r="G13443" s="286">
        <f t="shared" si="4035"/>
        <v>0</v>
      </c>
    </row>
    <row r="13444" spans="1:7" ht="24" customHeight="1" x14ac:dyDescent="0.2">
      <c r="A13444" s="224" t="str">
        <f t="shared" si="4031"/>
        <v/>
      </c>
      <c r="B13444" s="222" t="str">
        <f t="shared" si="4032"/>
        <v/>
      </c>
      <c r="C13444" s="223"/>
      <c r="D13444" s="224" t="str">
        <f t="shared" si="4033"/>
        <v/>
      </c>
      <c r="E13444" s="225"/>
      <c r="F13444" s="226">
        <f t="shared" si="4034"/>
        <v>0</v>
      </c>
      <c r="G13444" s="286">
        <f t="shared" si="4035"/>
        <v>0</v>
      </c>
    </row>
    <row r="13445" spans="1:7" ht="24" customHeight="1" x14ac:dyDescent="0.2">
      <c r="A13445" s="224" t="str">
        <f t="shared" si="4031"/>
        <v/>
      </c>
      <c r="B13445" s="222" t="str">
        <f t="shared" si="4032"/>
        <v/>
      </c>
      <c r="C13445" s="223"/>
      <c r="D13445" s="224" t="str">
        <f t="shared" si="4033"/>
        <v/>
      </c>
      <c r="E13445" s="225"/>
      <c r="F13445" s="226">
        <f t="shared" si="4034"/>
        <v>0</v>
      </c>
      <c r="G13445" s="286">
        <f t="shared" si="4035"/>
        <v>0</v>
      </c>
    </row>
    <row r="13446" spans="1:7" ht="24" customHeight="1" x14ac:dyDescent="0.2">
      <c r="A13446" s="224" t="str">
        <f t="shared" si="4031"/>
        <v/>
      </c>
      <c r="B13446" s="222" t="str">
        <f t="shared" si="4032"/>
        <v/>
      </c>
      <c r="C13446" s="223"/>
      <c r="D13446" s="224" t="str">
        <f t="shared" si="4033"/>
        <v/>
      </c>
      <c r="E13446" s="225"/>
      <c r="F13446" s="226">
        <f t="shared" si="4034"/>
        <v>0</v>
      </c>
      <c r="G13446" s="286">
        <f t="shared" si="4035"/>
        <v>0</v>
      </c>
    </row>
    <row r="13447" spans="1:7" ht="24" customHeight="1" x14ac:dyDescent="0.2">
      <c r="A13447" s="290"/>
      <c r="B13447" s="97"/>
      <c r="D13447" s="97"/>
      <c r="E13447" s="98"/>
      <c r="F13447" s="273" t="s">
        <v>33</v>
      </c>
      <c r="G13447" s="288">
        <f>SUBTOTAL(9,G13438:G13446)</f>
        <v>0</v>
      </c>
    </row>
    <row r="13448" spans="1:7" ht="24" customHeight="1" x14ac:dyDescent="0.2">
      <c r="A13448" s="291"/>
      <c r="B13448" s="97"/>
      <c r="D13448" s="97"/>
      <c r="E13448" s="98"/>
      <c r="G13448" s="289"/>
    </row>
    <row r="13449" spans="1:7" ht="24" customHeight="1" x14ac:dyDescent="0.2">
      <c r="A13449" s="292" t="str">
        <f>B13407</f>
        <v/>
      </c>
      <c r="B13449" s="293" t="str">
        <f>C13407</f>
        <v/>
      </c>
      <c r="C13449" s="104"/>
      <c r="D13449" s="104" t="s">
        <v>34</v>
      </c>
      <c r="E13449" s="105"/>
      <c r="F13449" s="295" t="s">
        <v>35</v>
      </c>
      <c r="G13449" s="294">
        <f>SUBTOTAL(9,G13412:G13448)</f>
        <v>0</v>
      </c>
    </row>
    <row r="13451" spans="1:7" ht="24" customHeight="1" x14ac:dyDescent="0.2">
      <c r="A13451" s="274" t="s">
        <v>37</v>
      </c>
      <c r="B13451" s="275"/>
      <c r="C13451" s="275"/>
      <c r="D13451" s="275"/>
      <c r="E13451" s="275"/>
      <c r="F13451" s="275"/>
      <c r="G13451" s="276"/>
    </row>
    <row r="13452" spans="1:7" ht="24" customHeight="1" x14ac:dyDescent="0.2">
      <c r="A13452" s="277" t="s">
        <v>602</v>
      </c>
      <c r="B13452" s="93" t="str">
        <f>Comitente</f>
        <v>DIRECCION PROVINCIAL DE ESPACIOS VERDES</v>
      </c>
      <c r="C13452" s="89"/>
      <c r="D13452" s="94"/>
      <c r="E13452" s="94"/>
      <c r="F13452" s="95"/>
      <c r="G13452" s="278"/>
    </row>
    <row r="13453" spans="1:7" ht="24" customHeight="1" x14ac:dyDescent="0.2">
      <c r="A13453" s="277" t="s">
        <v>603</v>
      </c>
      <c r="B13453" s="93">
        <f>Contratista</f>
        <v>0</v>
      </c>
      <c r="C13453" s="90"/>
      <c r="D13453" s="90"/>
      <c r="E13453" s="90"/>
      <c r="F13453" s="96"/>
      <c r="G13453" s="279"/>
    </row>
    <row r="13454" spans="1:7" ht="24" customHeight="1" x14ac:dyDescent="0.2">
      <c r="A13454" s="277" t="s">
        <v>24</v>
      </c>
      <c r="B13454" s="93" t="str">
        <f>Obra</f>
        <v>MANTENIMIENTO DEL ÁREA VERDE Y SISITEMA DE RIEGO DEL 
PARQUE BELGRANO E INFINITO POR DESCUBRIR - RENGLON 3</v>
      </c>
      <c r="C13454" s="90"/>
      <c r="D13454" s="90"/>
      <c r="E13454" s="90"/>
      <c r="F13454" s="96" t="s">
        <v>38</v>
      </c>
      <c r="G13454" s="280">
        <f>Fecha_Base</f>
        <v>44908</v>
      </c>
    </row>
    <row r="13455" spans="1:7" ht="24" customHeight="1" x14ac:dyDescent="0.2">
      <c r="A13455" s="281" t="s">
        <v>601</v>
      </c>
      <c r="B13455" s="91" t="str">
        <f>Ubicación</f>
        <v>CAPITAL</v>
      </c>
      <c r="C13455" s="91"/>
      <c r="D13455" s="97"/>
      <c r="E13455" s="98"/>
      <c r="G13455" s="282"/>
    </row>
    <row r="13456" spans="1:7" ht="24" customHeight="1" x14ac:dyDescent="0.2">
      <c r="A13456" s="281" t="s">
        <v>39</v>
      </c>
      <c r="B13456" s="100" t="str">
        <f>IFERROR(VALUE(LEFT(B13457,FIND(".",B13457)-1)),"")</f>
        <v/>
      </c>
      <c r="C13456" s="92" t="str">
        <f>IFERROR(VLOOKUP(B13456,Tabla_CyP,2,FALSE),"")</f>
        <v/>
      </c>
      <c r="E13456" s="98"/>
      <c r="G13456" s="282"/>
    </row>
    <row r="13457" spans="1:7" ht="24" customHeight="1" x14ac:dyDescent="0.2">
      <c r="A13457" s="281" t="s">
        <v>25</v>
      </c>
      <c r="B13457" s="101" t="str">
        <f>IFERROR(VLOOKUP(COUNTIF($A$1:A13457,"ANALISIS DE PRECIOS"),Tabla_NumeroItem,2,FALSE),"")</f>
        <v/>
      </c>
      <c r="C13457" s="92" t="str">
        <f>IFERROR(VLOOKUP(B13457,Tabla_CyP,2,FALSE),"")</f>
        <v/>
      </c>
      <c r="D13457" s="97"/>
      <c r="E13457" s="98"/>
      <c r="F13457" s="96" t="s">
        <v>26</v>
      </c>
      <c r="G13457" s="283" t="str">
        <f>IFERROR(VLOOKUP(B13457,Tabla_CyP,4,FALSE),"")</f>
        <v/>
      </c>
    </row>
    <row r="13458" spans="1:7" ht="24" customHeight="1" x14ac:dyDescent="0.2">
      <c r="A13458" s="281"/>
      <c r="B13458" s="91"/>
      <c r="D13458" s="97"/>
      <c r="E13458" s="98"/>
      <c r="G13458" s="282"/>
    </row>
    <row r="13459" spans="1:7" ht="24" customHeight="1" x14ac:dyDescent="0.2">
      <c r="A13459" s="331" t="s">
        <v>507</v>
      </c>
      <c r="B13459" s="332"/>
      <c r="C13459" s="333" t="s">
        <v>0</v>
      </c>
      <c r="D13459" s="333" t="s">
        <v>27</v>
      </c>
      <c r="E13459" s="335" t="s">
        <v>28</v>
      </c>
      <c r="F13459" s="337" t="s">
        <v>29</v>
      </c>
      <c r="G13459" s="337" t="s">
        <v>30</v>
      </c>
    </row>
    <row r="13460" spans="1:7" ht="24" customHeight="1" x14ac:dyDescent="0.2">
      <c r="A13460" s="102" t="s">
        <v>508</v>
      </c>
      <c r="B13460" s="102" t="s">
        <v>509</v>
      </c>
      <c r="C13460" s="334"/>
      <c r="D13460" s="334"/>
      <c r="E13460" s="336"/>
      <c r="F13460" s="338"/>
      <c r="G13460" s="338"/>
    </row>
    <row r="13461" spans="1:7" ht="24" customHeight="1" x14ac:dyDescent="0.2">
      <c r="A13461" s="284"/>
      <c r="B13461" s="103"/>
      <c r="C13461" s="143" t="s">
        <v>604</v>
      </c>
      <c r="D13461" s="104"/>
      <c r="E13461" s="105"/>
      <c r="F13461" s="106"/>
      <c r="G13461" s="285"/>
    </row>
    <row r="13462" spans="1:7" ht="24" customHeight="1" x14ac:dyDescent="0.2">
      <c r="A13462" s="224" t="str">
        <f t="shared" ref="A13462:A13475" si="4036">IFERROR(VLOOKUP(C13462,Tabla_Insumos,4,FALSE),"")</f>
        <v/>
      </c>
      <c r="B13462" s="222" t="str">
        <f>IFERROR(VLOOKUP(C13462,Tabla_Insumos,5,FALSE),"")</f>
        <v/>
      </c>
      <c r="C13462" s="223"/>
      <c r="D13462" s="224" t="str">
        <f t="shared" ref="D13462:D13475" si="4037">IFERROR(VLOOKUP(C13462,Tabla_Insumos,2,FALSE),"")</f>
        <v/>
      </c>
      <c r="E13462" s="225"/>
      <c r="F13462" s="226">
        <f t="shared" ref="F13462:F13475" si="4038">IFERROR(VLOOKUP(C13462,Tabla_Insumos,3,FALSE),0)</f>
        <v>0</v>
      </c>
      <c r="G13462" s="286">
        <f>ROUND(E13462*F13462,2)</f>
        <v>0</v>
      </c>
    </row>
    <row r="13463" spans="1:7" ht="24" customHeight="1" x14ac:dyDescent="0.2">
      <c r="A13463" s="224" t="str">
        <f t="shared" si="4036"/>
        <v/>
      </c>
      <c r="B13463" s="222" t="str">
        <f t="shared" ref="B13463:B13475" si="4039">IFERROR(VLOOKUP(C13463,Tabla_Insumos,5,FALSE),"")</f>
        <v/>
      </c>
      <c r="C13463" s="223"/>
      <c r="D13463" s="224" t="str">
        <f t="shared" si="4037"/>
        <v/>
      </c>
      <c r="E13463" s="225"/>
      <c r="F13463" s="226">
        <f t="shared" si="4038"/>
        <v>0</v>
      </c>
      <c r="G13463" s="286">
        <f t="shared" ref="G13463:G13475" si="4040">ROUND(E13463*F13463,2)</f>
        <v>0</v>
      </c>
    </row>
    <row r="13464" spans="1:7" ht="24" customHeight="1" x14ac:dyDescent="0.2">
      <c r="A13464" s="224" t="str">
        <f t="shared" si="4036"/>
        <v/>
      </c>
      <c r="B13464" s="222" t="str">
        <f t="shared" si="4039"/>
        <v/>
      </c>
      <c r="C13464" s="223"/>
      <c r="D13464" s="224" t="str">
        <f t="shared" si="4037"/>
        <v/>
      </c>
      <c r="E13464" s="225"/>
      <c r="F13464" s="226">
        <f t="shared" si="4038"/>
        <v>0</v>
      </c>
      <c r="G13464" s="286">
        <f t="shared" si="4040"/>
        <v>0</v>
      </c>
    </row>
    <row r="13465" spans="1:7" ht="24" customHeight="1" x14ac:dyDescent="0.2">
      <c r="A13465" s="224" t="str">
        <f t="shared" si="4036"/>
        <v/>
      </c>
      <c r="B13465" s="222" t="str">
        <f t="shared" si="4039"/>
        <v/>
      </c>
      <c r="C13465" s="223"/>
      <c r="D13465" s="224" t="str">
        <f t="shared" si="4037"/>
        <v/>
      </c>
      <c r="E13465" s="225"/>
      <c r="F13465" s="226">
        <f t="shared" si="4038"/>
        <v>0</v>
      </c>
      <c r="G13465" s="286">
        <f t="shared" si="4040"/>
        <v>0</v>
      </c>
    </row>
    <row r="13466" spans="1:7" ht="24" customHeight="1" x14ac:dyDescent="0.2">
      <c r="A13466" s="224" t="str">
        <f t="shared" si="4036"/>
        <v/>
      </c>
      <c r="B13466" s="222" t="str">
        <f t="shared" si="4039"/>
        <v/>
      </c>
      <c r="C13466" s="223"/>
      <c r="D13466" s="224" t="str">
        <f t="shared" si="4037"/>
        <v/>
      </c>
      <c r="E13466" s="225"/>
      <c r="F13466" s="226">
        <f t="shared" si="4038"/>
        <v>0</v>
      </c>
      <c r="G13466" s="286">
        <f t="shared" si="4040"/>
        <v>0</v>
      </c>
    </row>
    <row r="13467" spans="1:7" ht="24" customHeight="1" x14ac:dyDescent="0.2">
      <c r="A13467" s="224" t="str">
        <f t="shared" si="4036"/>
        <v/>
      </c>
      <c r="B13467" s="222" t="str">
        <f t="shared" si="4039"/>
        <v/>
      </c>
      <c r="C13467" s="223"/>
      <c r="D13467" s="224" t="str">
        <f t="shared" si="4037"/>
        <v/>
      </c>
      <c r="E13467" s="225"/>
      <c r="F13467" s="226">
        <f t="shared" si="4038"/>
        <v>0</v>
      </c>
      <c r="G13467" s="286">
        <f t="shared" si="4040"/>
        <v>0</v>
      </c>
    </row>
    <row r="13468" spans="1:7" ht="24" customHeight="1" x14ac:dyDescent="0.2">
      <c r="A13468" s="224" t="str">
        <f t="shared" si="4036"/>
        <v/>
      </c>
      <c r="B13468" s="222" t="str">
        <f t="shared" si="4039"/>
        <v/>
      </c>
      <c r="C13468" s="223"/>
      <c r="D13468" s="224" t="str">
        <f t="shared" si="4037"/>
        <v/>
      </c>
      <c r="E13468" s="225"/>
      <c r="F13468" s="226">
        <f t="shared" si="4038"/>
        <v>0</v>
      </c>
      <c r="G13468" s="286">
        <f t="shared" si="4040"/>
        <v>0</v>
      </c>
    </row>
    <row r="13469" spans="1:7" ht="24" customHeight="1" x14ac:dyDescent="0.2">
      <c r="A13469" s="224" t="str">
        <f t="shared" si="4036"/>
        <v/>
      </c>
      <c r="B13469" s="222" t="str">
        <f t="shared" si="4039"/>
        <v/>
      </c>
      <c r="C13469" s="223"/>
      <c r="D13469" s="224" t="str">
        <f t="shared" si="4037"/>
        <v/>
      </c>
      <c r="E13469" s="225"/>
      <c r="F13469" s="226">
        <f t="shared" si="4038"/>
        <v>0</v>
      </c>
      <c r="G13469" s="286">
        <f t="shared" si="4040"/>
        <v>0</v>
      </c>
    </row>
    <row r="13470" spans="1:7" ht="24" customHeight="1" x14ac:dyDescent="0.2">
      <c r="A13470" s="224" t="str">
        <f t="shared" si="4036"/>
        <v/>
      </c>
      <c r="B13470" s="222" t="str">
        <f t="shared" si="4039"/>
        <v/>
      </c>
      <c r="C13470" s="223"/>
      <c r="D13470" s="224" t="str">
        <f t="shared" si="4037"/>
        <v/>
      </c>
      <c r="E13470" s="225"/>
      <c r="F13470" s="226">
        <f t="shared" si="4038"/>
        <v>0</v>
      </c>
      <c r="G13470" s="286">
        <f t="shared" si="4040"/>
        <v>0</v>
      </c>
    </row>
    <row r="13471" spans="1:7" ht="24" customHeight="1" x14ac:dyDescent="0.2">
      <c r="A13471" s="224" t="str">
        <f t="shared" si="4036"/>
        <v/>
      </c>
      <c r="B13471" s="222" t="str">
        <f t="shared" si="4039"/>
        <v/>
      </c>
      <c r="C13471" s="223"/>
      <c r="D13471" s="224" t="str">
        <f t="shared" si="4037"/>
        <v/>
      </c>
      <c r="E13471" s="225"/>
      <c r="F13471" s="226">
        <f t="shared" si="4038"/>
        <v>0</v>
      </c>
      <c r="G13471" s="286">
        <f t="shared" si="4040"/>
        <v>0</v>
      </c>
    </row>
    <row r="13472" spans="1:7" ht="24" customHeight="1" x14ac:dyDescent="0.2">
      <c r="A13472" s="224" t="str">
        <f t="shared" si="4036"/>
        <v/>
      </c>
      <c r="B13472" s="222" t="str">
        <f t="shared" si="4039"/>
        <v/>
      </c>
      <c r="C13472" s="223"/>
      <c r="D13472" s="224" t="str">
        <f t="shared" si="4037"/>
        <v/>
      </c>
      <c r="E13472" s="225"/>
      <c r="F13472" s="226">
        <f t="shared" si="4038"/>
        <v>0</v>
      </c>
      <c r="G13472" s="286">
        <f t="shared" si="4040"/>
        <v>0</v>
      </c>
    </row>
    <row r="13473" spans="1:7" ht="24" customHeight="1" x14ac:dyDescent="0.2">
      <c r="A13473" s="224" t="str">
        <f t="shared" si="4036"/>
        <v/>
      </c>
      <c r="B13473" s="222" t="str">
        <f t="shared" si="4039"/>
        <v/>
      </c>
      <c r="C13473" s="223"/>
      <c r="D13473" s="224" t="str">
        <f t="shared" si="4037"/>
        <v/>
      </c>
      <c r="E13473" s="225"/>
      <c r="F13473" s="226">
        <f t="shared" si="4038"/>
        <v>0</v>
      </c>
      <c r="G13473" s="286">
        <f t="shared" si="4040"/>
        <v>0</v>
      </c>
    </row>
    <row r="13474" spans="1:7" ht="24" customHeight="1" x14ac:dyDescent="0.2">
      <c r="A13474" s="224" t="str">
        <f t="shared" si="4036"/>
        <v/>
      </c>
      <c r="B13474" s="222" t="str">
        <f t="shared" si="4039"/>
        <v/>
      </c>
      <c r="C13474" s="223"/>
      <c r="D13474" s="224" t="str">
        <f t="shared" si="4037"/>
        <v/>
      </c>
      <c r="E13474" s="225"/>
      <c r="F13474" s="226">
        <f t="shared" si="4038"/>
        <v>0</v>
      </c>
      <c r="G13474" s="286">
        <f t="shared" si="4040"/>
        <v>0</v>
      </c>
    </row>
    <row r="13475" spans="1:7" ht="24" customHeight="1" x14ac:dyDescent="0.2">
      <c r="A13475" s="224" t="str">
        <f t="shared" si="4036"/>
        <v/>
      </c>
      <c r="B13475" s="222" t="str">
        <f t="shared" si="4039"/>
        <v/>
      </c>
      <c r="C13475" s="223"/>
      <c r="D13475" s="224" t="str">
        <f t="shared" si="4037"/>
        <v/>
      </c>
      <c r="E13475" s="225"/>
      <c r="F13475" s="227">
        <f t="shared" si="4038"/>
        <v>0</v>
      </c>
      <c r="G13475" s="286">
        <f t="shared" si="4040"/>
        <v>0</v>
      </c>
    </row>
    <row r="13476" spans="1:7" ht="24" customHeight="1" x14ac:dyDescent="0.2">
      <c r="A13476" s="287"/>
      <c r="D13476" s="97"/>
      <c r="E13476" s="98"/>
      <c r="F13476" s="273" t="s">
        <v>31</v>
      </c>
      <c r="G13476" s="288">
        <f>SUBTOTAL(9,G13462:G13475)</f>
        <v>0</v>
      </c>
    </row>
    <row r="13477" spans="1:7" ht="24" customHeight="1" x14ac:dyDescent="0.2">
      <c r="A13477" s="287"/>
      <c r="C13477" s="107" t="s">
        <v>605</v>
      </c>
      <c r="D13477" s="97"/>
      <c r="E13477" s="98"/>
      <c r="G13477" s="289"/>
    </row>
    <row r="13478" spans="1:7" ht="24" customHeight="1" x14ac:dyDescent="0.2">
      <c r="A13478" s="224" t="str">
        <f t="shared" ref="A13478:A13485" si="4041">IFERROR(VLOOKUP(C13478,Tabla_Insumos,4,FALSE),"")</f>
        <v/>
      </c>
      <c r="B13478" s="222">
        <f t="shared" ref="B13478:B13485" si="4042">IFERROR(VLOOKUP(A13478,Tabla_Indices,5,FALSE),"")</f>
        <v>0</v>
      </c>
      <c r="C13478" s="223"/>
      <c r="D13478" s="224" t="str">
        <f t="shared" ref="D13478:D13485" si="4043">IFERROR(VLOOKUP(C13478,Tabla_Insumos,2,FALSE),"")</f>
        <v/>
      </c>
      <c r="E13478" s="225"/>
      <c r="F13478" s="228">
        <f t="shared" ref="F13478:F13485" si="4044">IFERROR(VLOOKUP(C13478,Tabla_Insumos,3,FALSE),0)</f>
        <v>0</v>
      </c>
      <c r="G13478" s="286">
        <f>ROUND(E13478*F13478,2)</f>
        <v>0</v>
      </c>
    </row>
    <row r="13479" spans="1:7" ht="24" customHeight="1" x14ac:dyDescent="0.2">
      <c r="A13479" s="224" t="str">
        <f t="shared" si="4041"/>
        <v/>
      </c>
      <c r="B13479" s="222">
        <f t="shared" si="4042"/>
        <v>0</v>
      </c>
      <c r="C13479" s="223"/>
      <c r="D13479" s="224" t="str">
        <f t="shared" si="4043"/>
        <v/>
      </c>
      <c r="E13479" s="225"/>
      <c r="F13479" s="228">
        <f t="shared" si="4044"/>
        <v>0</v>
      </c>
      <c r="G13479" s="286">
        <f>ROUND(E13479*F13479,2)</f>
        <v>0</v>
      </c>
    </row>
    <row r="13480" spans="1:7" ht="24" customHeight="1" x14ac:dyDescent="0.2">
      <c r="A13480" s="224" t="str">
        <f t="shared" si="4041"/>
        <v/>
      </c>
      <c r="B13480" s="222">
        <f t="shared" si="4042"/>
        <v>0</v>
      </c>
      <c r="C13480" s="223"/>
      <c r="D13480" s="224" t="str">
        <f t="shared" si="4043"/>
        <v/>
      </c>
      <c r="E13480" s="225"/>
      <c r="F13480" s="228">
        <f t="shared" si="4044"/>
        <v>0</v>
      </c>
      <c r="G13480" s="286">
        <f t="shared" ref="G13480:G13485" si="4045">ROUND(E13480*F13480,2)</f>
        <v>0</v>
      </c>
    </row>
    <row r="13481" spans="1:7" ht="24" customHeight="1" x14ac:dyDescent="0.2">
      <c r="A13481" s="224" t="str">
        <f t="shared" si="4041"/>
        <v/>
      </c>
      <c r="B13481" s="222">
        <f t="shared" si="4042"/>
        <v>0</v>
      </c>
      <c r="C13481" s="223"/>
      <c r="D13481" s="224" t="str">
        <f t="shared" si="4043"/>
        <v/>
      </c>
      <c r="E13481" s="225"/>
      <c r="F13481" s="228">
        <f t="shared" si="4044"/>
        <v>0</v>
      </c>
      <c r="G13481" s="286">
        <f t="shared" si="4045"/>
        <v>0</v>
      </c>
    </row>
    <row r="13482" spans="1:7" ht="24" customHeight="1" x14ac:dyDescent="0.2">
      <c r="A13482" s="224" t="str">
        <f t="shared" si="4041"/>
        <v/>
      </c>
      <c r="B13482" s="222">
        <f t="shared" si="4042"/>
        <v>0</v>
      </c>
      <c r="C13482" s="223"/>
      <c r="D13482" s="224" t="str">
        <f t="shared" si="4043"/>
        <v/>
      </c>
      <c r="E13482" s="225"/>
      <c r="F13482" s="226">
        <f t="shared" si="4044"/>
        <v>0</v>
      </c>
      <c r="G13482" s="286">
        <f t="shared" si="4045"/>
        <v>0</v>
      </c>
    </row>
    <row r="13483" spans="1:7" ht="24" customHeight="1" x14ac:dyDescent="0.2">
      <c r="A13483" s="224" t="str">
        <f t="shared" si="4041"/>
        <v/>
      </c>
      <c r="B13483" s="222">
        <f t="shared" si="4042"/>
        <v>0</v>
      </c>
      <c r="C13483" s="223"/>
      <c r="D13483" s="224" t="str">
        <f t="shared" si="4043"/>
        <v/>
      </c>
      <c r="E13483" s="225"/>
      <c r="F13483" s="226">
        <f t="shared" si="4044"/>
        <v>0</v>
      </c>
      <c r="G13483" s="286">
        <f t="shared" si="4045"/>
        <v>0</v>
      </c>
    </row>
    <row r="13484" spans="1:7" ht="24" customHeight="1" x14ac:dyDescent="0.2">
      <c r="A13484" s="224" t="str">
        <f t="shared" si="4041"/>
        <v/>
      </c>
      <c r="B13484" s="222">
        <f t="shared" si="4042"/>
        <v>0</v>
      </c>
      <c r="C13484" s="223"/>
      <c r="D13484" s="224" t="str">
        <f t="shared" si="4043"/>
        <v/>
      </c>
      <c r="E13484" s="225"/>
      <c r="F13484" s="226">
        <f t="shared" si="4044"/>
        <v>0</v>
      </c>
      <c r="G13484" s="286">
        <f t="shared" si="4045"/>
        <v>0</v>
      </c>
    </row>
    <row r="13485" spans="1:7" ht="24" customHeight="1" x14ac:dyDescent="0.2">
      <c r="A13485" s="224" t="str">
        <f t="shared" si="4041"/>
        <v/>
      </c>
      <c r="B13485" s="222">
        <f t="shared" si="4042"/>
        <v>0</v>
      </c>
      <c r="C13485" s="223"/>
      <c r="D13485" s="224" t="str">
        <f t="shared" si="4043"/>
        <v/>
      </c>
      <c r="E13485" s="225"/>
      <c r="F13485" s="226">
        <f t="shared" si="4044"/>
        <v>0</v>
      </c>
      <c r="G13485" s="286">
        <f t="shared" si="4045"/>
        <v>0</v>
      </c>
    </row>
    <row r="13486" spans="1:7" ht="24" customHeight="1" x14ac:dyDescent="0.2">
      <c r="A13486" s="287"/>
      <c r="D13486" s="97"/>
      <c r="E13486" s="98"/>
      <c r="F13486" s="273" t="s">
        <v>32</v>
      </c>
      <c r="G13486" s="288">
        <f>SUBTOTAL(9,G13478:G13485)</f>
        <v>0</v>
      </c>
    </row>
    <row r="13487" spans="1:7" ht="24" customHeight="1" x14ac:dyDescent="0.2">
      <c r="A13487" s="287"/>
      <c r="C13487" s="107" t="s">
        <v>606</v>
      </c>
      <c r="D13487" s="97"/>
      <c r="E13487" s="98"/>
      <c r="G13487" s="289"/>
    </row>
    <row r="13488" spans="1:7" ht="24" customHeight="1" x14ac:dyDescent="0.2">
      <c r="A13488" s="224" t="str">
        <f t="shared" ref="A13488:A13496" si="4046">IFERROR(VLOOKUP(C13488,Tabla_Insumos,4,FALSE),"")</f>
        <v/>
      </c>
      <c r="B13488" s="222" t="str">
        <f t="shared" ref="B13488:B13496" si="4047">IFERROR(VLOOKUP(C13488,Tabla_Insumos,5,FALSE),"")</f>
        <v/>
      </c>
      <c r="C13488" s="223"/>
      <c r="D13488" s="224" t="str">
        <f t="shared" ref="D13488:D13496" si="4048">IFERROR(VLOOKUP(C13488,Tabla_Insumos,2,FALSE),"")</f>
        <v/>
      </c>
      <c r="E13488" s="225"/>
      <c r="F13488" s="226">
        <f t="shared" ref="F13488:F13496" si="4049">IFERROR(VLOOKUP(C13488,Tabla_Insumos,3,FALSE),0)</f>
        <v>0</v>
      </c>
      <c r="G13488" s="286">
        <f t="shared" ref="G13488:G13496" si="4050">ROUND(E13488*F13488,2)</f>
        <v>0</v>
      </c>
    </row>
    <row r="13489" spans="1:7" ht="24" customHeight="1" x14ac:dyDescent="0.2">
      <c r="A13489" s="224" t="str">
        <f t="shared" si="4046"/>
        <v/>
      </c>
      <c r="B13489" s="222" t="str">
        <f t="shared" si="4047"/>
        <v/>
      </c>
      <c r="C13489" s="223"/>
      <c r="D13489" s="224" t="str">
        <f t="shared" si="4048"/>
        <v/>
      </c>
      <c r="E13489" s="225"/>
      <c r="F13489" s="226">
        <f t="shared" si="4049"/>
        <v>0</v>
      </c>
      <c r="G13489" s="286">
        <f t="shared" si="4050"/>
        <v>0</v>
      </c>
    </row>
    <row r="13490" spans="1:7" ht="24" customHeight="1" x14ac:dyDescent="0.2">
      <c r="A13490" s="224" t="str">
        <f t="shared" si="4046"/>
        <v/>
      </c>
      <c r="B13490" s="222" t="str">
        <f t="shared" si="4047"/>
        <v/>
      </c>
      <c r="C13490" s="223"/>
      <c r="D13490" s="224" t="str">
        <f t="shared" si="4048"/>
        <v/>
      </c>
      <c r="E13490" s="225"/>
      <c r="F13490" s="226">
        <f t="shared" si="4049"/>
        <v>0</v>
      </c>
      <c r="G13490" s="286">
        <f t="shared" si="4050"/>
        <v>0</v>
      </c>
    </row>
    <row r="13491" spans="1:7" ht="24" customHeight="1" x14ac:dyDescent="0.2">
      <c r="A13491" s="224" t="str">
        <f t="shared" si="4046"/>
        <v/>
      </c>
      <c r="B13491" s="222" t="str">
        <f t="shared" si="4047"/>
        <v/>
      </c>
      <c r="C13491" s="223"/>
      <c r="D13491" s="224" t="str">
        <f t="shared" si="4048"/>
        <v/>
      </c>
      <c r="E13491" s="225"/>
      <c r="F13491" s="226">
        <f t="shared" si="4049"/>
        <v>0</v>
      </c>
      <c r="G13491" s="286">
        <f t="shared" si="4050"/>
        <v>0</v>
      </c>
    </row>
    <row r="13492" spans="1:7" ht="24" customHeight="1" x14ac:dyDescent="0.2">
      <c r="A13492" s="224" t="str">
        <f t="shared" si="4046"/>
        <v/>
      </c>
      <c r="B13492" s="222" t="str">
        <f t="shared" si="4047"/>
        <v/>
      </c>
      <c r="C13492" s="223"/>
      <c r="D13492" s="224" t="str">
        <f t="shared" si="4048"/>
        <v/>
      </c>
      <c r="E13492" s="225"/>
      <c r="F13492" s="226">
        <f t="shared" si="4049"/>
        <v>0</v>
      </c>
      <c r="G13492" s="286">
        <f t="shared" si="4050"/>
        <v>0</v>
      </c>
    </row>
    <row r="13493" spans="1:7" ht="24" customHeight="1" x14ac:dyDescent="0.2">
      <c r="A13493" s="224" t="str">
        <f t="shared" si="4046"/>
        <v/>
      </c>
      <c r="B13493" s="222" t="str">
        <f t="shared" si="4047"/>
        <v/>
      </c>
      <c r="C13493" s="223"/>
      <c r="D13493" s="224" t="str">
        <f t="shared" si="4048"/>
        <v/>
      </c>
      <c r="E13493" s="225"/>
      <c r="F13493" s="226">
        <f t="shared" si="4049"/>
        <v>0</v>
      </c>
      <c r="G13493" s="286">
        <f t="shared" si="4050"/>
        <v>0</v>
      </c>
    </row>
    <row r="13494" spans="1:7" ht="24" customHeight="1" x14ac:dyDescent="0.2">
      <c r="A13494" s="224" t="str">
        <f t="shared" si="4046"/>
        <v/>
      </c>
      <c r="B13494" s="222" t="str">
        <f t="shared" si="4047"/>
        <v/>
      </c>
      <c r="C13494" s="223"/>
      <c r="D13494" s="224" t="str">
        <f t="shared" si="4048"/>
        <v/>
      </c>
      <c r="E13494" s="225"/>
      <c r="F13494" s="226">
        <f t="shared" si="4049"/>
        <v>0</v>
      </c>
      <c r="G13494" s="286">
        <f t="shared" si="4050"/>
        <v>0</v>
      </c>
    </row>
    <row r="13495" spans="1:7" ht="24" customHeight="1" x14ac:dyDescent="0.2">
      <c r="A13495" s="224" t="str">
        <f t="shared" si="4046"/>
        <v/>
      </c>
      <c r="B13495" s="222" t="str">
        <f t="shared" si="4047"/>
        <v/>
      </c>
      <c r="C13495" s="223"/>
      <c r="D13495" s="224" t="str">
        <f t="shared" si="4048"/>
        <v/>
      </c>
      <c r="E13495" s="225"/>
      <c r="F13495" s="226">
        <f t="shared" si="4049"/>
        <v>0</v>
      </c>
      <c r="G13495" s="286">
        <f t="shared" si="4050"/>
        <v>0</v>
      </c>
    </row>
    <row r="13496" spans="1:7" ht="24" customHeight="1" x14ac:dyDescent="0.2">
      <c r="A13496" s="224" t="str">
        <f t="shared" si="4046"/>
        <v/>
      </c>
      <c r="B13496" s="222" t="str">
        <f t="shared" si="4047"/>
        <v/>
      </c>
      <c r="C13496" s="223"/>
      <c r="D13496" s="224" t="str">
        <f t="shared" si="4048"/>
        <v/>
      </c>
      <c r="E13496" s="225"/>
      <c r="F13496" s="226">
        <f t="shared" si="4049"/>
        <v>0</v>
      </c>
      <c r="G13496" s="286">
        <f t="shared" si="4050"/>
        <v>0</v>
      </c>
    </row>
    <row r="13497" spans="1:7" ht="24" customHeight="1" x14ac:dyDescent="0.2">
      <c r="A13497" s="290"/>
      <c r="B13497" s="97"/>
      <c r="D13497" s="97"/>
      <c r="E13497" s="98"/>
      <c r="F13497" s="273" t="s">
        <v>33</v>
      </c>
      <c r="G13497" s="288">
        <f>SUBTOTAL(9,G13488:G13496)</f>
        <v>0</v>
      </c>
    </row>
    <row r="13498" spans="1:7" ht="24" customHeight="1" x14ac:dyDescent="0.2">
      <c r="A13498" s="291"/>
      <c r="B13498" s="97"/>
      <c r="D13498" s="97"/>
      <c r="E13498" s="98"/>
      <c r="G13498" s="289"/>
    </row>
    <row r="13499" spans="1:7" ht="24" customHeight="1" x14ac:dyDescent="0.2">
      <c r="A13499" s="292" t="str">
        <f>B13457</f>
        <v/>
      </c>
      <c r="B13499" s="293" t="str">
        <f>C13457</f>
        <v/>
      </c>
      <c r="C13499" s="104"/>
      <c r="D13499" s="104" t="s">
        <v>34</v>
      </c>
      <c r="E13499" s="105"/>
      <c r="F13499" s="295" t="s">
        <v>35</v>
      </c>
      <c r="G13499" s="294">
        <f>SUBTOTAL(9,G13462:G13498)</f>
        <v>0</v>
      </c>
    </row>
    <row r="13501" spans="1:7" ht="24" customHeight="1" x14ac:dyDescent="0.2">
      <c r="A13501" s="274" t="s">
        <v>37</v>
      </c>
      <c r="B13501" s="275"/>
      <c r="C13501" s="275"/>
      <c r="D13501" s="275"/>
      <c r="E13501" s="275"/>
      <c r="F13501" s="275"/>
      <c r="G13501" s="276"/>
    </row>
    <row r="13502" spans="1:7" ht="24" customHeight="1" x14ac:dyDescent="0.2">
      <c r="A13502" s="277" t="s">
        <v>602</v>
      </c>
      <c r="B13502" s="93" t="str">
        <f>Comitente</f>
        <v>DIRECCION PROVINCIAL DE ESPACIOS VERDES</v>
      </c>
      <c r="C13502" s="89"/>
      <c r="D13502" s="94"/>
      <c r="E13502" s="94"/>
      <c r="F13502" s="95"/>
      <c r="G13502" s="278"/>
    </row>
    <row r="13503" spans="1:7" ht="24" customHeight="1" x14ac:dyDescent="0.2">
      <c r="A13503" s="277" t="s">
        <v>603</v>
      </c>
      <c r="B13503" s="93">
        <f>Contratista</f>
        <v>0</v>
      </c>
      <c r="C13503" s="90"/>
      <c r="D13503" s="90"/>
      <c r="E13503" s="90"/>
      <c r="F13503" s="96"/>
      <c r="G13503" s="279"/>
    </row>
    <row r="13504" spans="1:7" ht="24" customHeight="1" x14ac:dyDescent="0.2">
      <c r="A13504" s="277" t="s">
        <v>24</v>
      </c>
      <c r="B13504" s="93" t="str">
        <f>Obra</f>
        <v>MANTENIMIENTO DEL ÁREA VERDE Y SISITEMA DE RIEGO DEL 
PARQUE BELGRANO E INFINITO POR DESCUBRIR - RENGLON 3</v>
      </c>
      <c r="C13504" s="90"/>
      <c r="D13504" s="90"/>
      <c r="E13504" s="90"/>
      <c r="F13504" s="96" t="s">
        <v>38</v>
      </c>
      <c r="G13504" s="280">
        <f>Fecha_Base</f>
        <v>44908</v>
      </c>
    </row>
    <row r="13505" spans="1:7" ht="24" customHeight="1" x14ac:dyDescent="0.2">
      <c r="A13505" s="281" t="s">
        <v>601</v>
      </c>
      <c r="B13505" s="91" t="str">
        <f>Ubicación</f>
        <v>CAPITAL</v>
      </c>
      <c r="C13505" s="91"/>
      <c r="D13505" s="97"/>
      <c r="E13505" s="98"/>
      <c r="G13505" s="282"/>
    </row>
    <row r="13506" spans="1:7" ht="24" customHeight="1" x14ac:dyDescent="0.2">
      <c r="A13506" s="281" t="s">
        <v>39</v>
      </c>
      <c r="B13506" s="100" t="str">
        <f>IFERROR(VALUE(LEFT(B13507,FIND(".",B13507)-1)),"")</f>
        <v/>
      </c>
      <c r="C13506" s="92" t="str">
        <f>IFERROR(VLOOKUP(B13506,Tabla_CyP,2,FALSE),"")</f>
        <v/>
      </c>
      <c r="E13506" s="98"/>
      <c r="G13506" s="282"/>
    </row>
    <row r="13507" spans="1:7" ht="24" customHeight="1" x14ac:dyDescent="0.2">
      <c r="A13507" s="281" t="s">
        <v>25</v>
      </c>
      <c r="B13507" s="101" t="str">
        <f>IFERROR(VLOOKUP(COUNTIF($A$1:A13507,"ANALISIS DE PRECIOS"),Tabla_NumeroItem,2,FALSE),"")</f>
        <v/>
      </c>
      <c r="C13507" s="92" t="str">
        <f>IFERROR(VLOOKUP(B13507,Tabla_CyP,2,FALSE),"")</f>
        <v/>
      </c>
      <c r="D13507" s="97"/>
      <c r="E13507" s="98"/>
      <c r="F13507" s="96" t="s">
        <v>26</v>
      </c>
      <c r="G13507" s="283" t="str">
        <f>IFERROR(VLOOKUP(B13507,Tabla_CyP,4,FALSE),"")</f>
        <v/>
      </c>
    </row>
    <row r="13508" spans="1:7" ht="24" customHeight="1" x14ac:dyDescent="0.2">
      <c r="A13508" s="281"/>
      <c r="B13508" s="91"/>
      <c r="D13508" s="97"/>
      <c r="E13508" s="98"/>
      <c r="G13508" s="282"/>
    </row>
    <row r="13509" spans="1:7" ht="24" customHeight="1" x14ac:dyDescent="0.2">
      <c r="A13509" s="331" t="s">
        <v>507</v>
      </c>
      <c r="B13509" s="332"/>
      <c r="C13509" s="333" t="s">
        <v>0</v>
      </c>
      <c r="D13509" s="333" t="s">
        <v>27</v>
      </c>
      <c r="E13509" s="335" t="s">
        <v>28</v>
      </c>
      <c r="F13509" s="337" t="s">
        <v>29</v>
      </c>
      <c r="G13509" s="337" t="s">
        <v>30</v>
      </c>
    </row>
    <row r="13510" spans="1:7" ht="24" customHeight="1" x14ac:dyDescent="0.2">
      <c r="A13510" s="102" t="s">
        <v>508</v>
      </c>
      <c r="B13510" s="102" t="s">
        <v>509</v>
      </c>
      <c r="C13510" s="334"/>
      <c r="D13510" s="334"/>
      <c r="E13510" s="336"/>
      <c r="F13510" s="338"/>
      <c r="G13510" s="338"/>
    </row>
    <row r="13511" spans="1:7" ht="24" customHeight="1" x14ac:dyDescent="0.2">
      <c r="A13511" s="284"/>
      <c r="B13511" s="103"/>
      <c r="C13511" s="143" t="s">
        <v>604</v>
      </c>
      <c r="D13511" s="104"/>
      <c r="E13511" s="105"/>
      <c r="F13511" s="106"/>
      <c r="G13511" s="285"/>
    </row>
    <row r="13512" spans="1:7" ht="24" customHeight="1" x14ac:dyDescent="0.2">
      <c r="A13512" s="224" t="str">
        <f t="shared" ref="A13512:A13525" si="4051">IFERROR(VLOOKUP(C13512,Tabla_Insumos,4,FALSE),"")</f>
        <v/>
      </c>
      <c r="B13512" s="222" t="str">
        <f>IFERROR(VLOOKUP(C13512,Tabla_Insumos,5,FALSE),"")</f>
        <v/>
      </c>
      <c r="C13512" s="223"/>
      <c r="D13512" s="224" t="str">
        <f t="shared" ref="D13512:D13525" si="4052">IFERROR(VLOOKUP(C13512,Tabla_Insumos,2,FALSE),"")</f>
        <v/>
      </c>
      <c r="E13512" s="225"/>
      <c r="F13512" s="226">
        <f t="shared" ref="F13512:F13525" si="4053">IFERROR(VLOOKUP(C13512,Tabla_Insumos,3,FALSE),0)</f>
        <v>0</v>
      </c>
      <c r="G13512" s="286">
        <f>ROUND(E13512*F13512,2)</f>
        <v>0</v>
      </c>
    </row>
    <row r="13513" spans="1:7" ht="24" customHeight="1" x14ac:dyDescent="0.2">
      <c r="A13513" s="224" t="str">
        <f t="shared" si="4051"/>
        <v/>
      </c>
      <c r="B13513" s="222" t="str">
        <f t="shared" ref="B13513:B13525" si="4054">IFERROR(VLOOKUP(C13513,Tabla_Insumos,5,FALSE),"")</f>
        <v/>
      </c>
      <c r="C13513" s="223"/>
      <c r="D13513" s="224" t="str">
        <f t="shared" si="4052"/>
        <v/>
      </c>
      <c r="E13513" s="225"/>
      <c r="F13513" s="226">
        <f t="shared" si="4053"/>
        <v>0</v>
      </c>
      <c r="G13513" s="286">
        <f t="shared" ref="G13513:G13525" si="4055">ROUND(E13513*F13513,2)</f>
        <v>0</v>
      </c>
    </row>
    <row r="13514" spans="1:7" ht="24" customHeight="1" x14ac:dyDescent="0.2">
      <c r="A13514" s="224" t="str">
        <f t="shared" si="4051"/>
        <v/>
      </c>
      <c r="B13514" s="222" t="str">
        <f t="shared" si="4054"/>
        <v/>
      </c>
      <c r="C13514" s="223"/>
      <c r="D13514" s="224" t="str">
        <f t="shared" si="4052"/>
        <v/>
      </c>
      <c r="E13514" s="225"/>
      <c r="F13514" s="226">
        <f t="shared" si="4053"/>
        <v>0</v>
      </c>
      <c r="G13514" s="286">
        <f t="shared" si="4055"/>
        <v>0</v>
      </c>
    </row>
    <row r="13515" spans="1:7" ht="24" customHeight="1" x14ac:dyDescent="0.2">
      <c r="A13515" s="224" t="str">
        <f t="shared" si="4051"/>
        <v/>
      </c>
      <c r="B13515" s="222" t="str">
        <f t="shared" si="4054"/>
        <v/>
      </c>
      <c r="C13515" s="223"/>
      <c r="D13515" s="224" t="str">
        <f t="shared" si="4052"/>
        <v/>
      </c>
      <c r="E13515" s="225"/>
      <c r="F13515" s="226">
        <f t="shared" si="4053"/>
        <v>0</v>
      </c>
      <c r="G13515" s="286">
        <f t="shared" si="4055"/>
        <v>0</v>
      </c>
    </row>
    <row r="13516" spans="1:7" ht="24" customHeight="1" x14ac:dyDescent="0.2">
      <c r="A13516" s="224" t="str">
        <f t="shared" si="4051"/>
        <v/>
      </c>
      <c r="B13516" s="222" t="str">
        <f t="shared" si="4054"/>
        <v/>
      </c>
      <c r="C13516" s="223"/>
      <c r="D13516" s="224" t="str">
        <f t="shared" si="4052"/>
        <v/>
      </c>
      <c r="E13516" s="225"/>
      <c r="F13516" s="226">
        <f t="shared" si="4053"/>
        <v>0</v>
      </c>
      <c r="G13516" s="286">
        <f t="shared" si="4055"/>
        <v>0</v>
      </c>
    </row>
    <row r="13517" spans="1:7" ht="24" customHeight="1" x14ac:dyDescent="0.2">
      <c r="A13517" s="224" t="str">
        <f t="shared" si="4051"/>
        <v/>
      </c>
      <c r="B13517" s="222" t="str">
        <f t="shared" si="4054"/>
        <v/>
      </c>
      <c r="C13517" s="223"/>
      <c r="D13517" s="224" t="str">
        <f t="shared" si="4052"/>
        <v/>
      </c>
      <c r="E13517" s="225"/>
      <c r="F13517" s="226">
        <f t="shared" si="4053"/>
        <v>0</v>
      </c>
      <c r="G13517" s="286">
        <f t="shared" si="4055"/>
        <v>0</v>
      </c>
    </row>
    <row r="13518" spans="1:7" ht="24" customHeight="1" x14ac:dyDescent="0.2">
      <c r="A13518" s="224" t="str">
        <f t="shared" si="4051"/>
        <v/>
      </c>
      <c r="B13518" s="222" t="str">
        <f t="shared" si="4054"/>
        <v/>
      </c>
      <c r="C13518" s="223"/>
      <c r="D13518" s="224" t="str">
        <f t="shared" si="4052"/>
        <v/>
      </c>
      <c r="E13518" s="225"/>
      <c r="F13518" s="226">
        <f t="shared" si="4053"/>
        <v>0</v>
      </c>
      <c r="G13518" s="286">
        <f t="shared" si="4055"/>
        <v>0</v>
      </c>
    </row>
    <row r="13519" spans="1:7" ht="24" customHeight="1" x14ac:dyDescent="0.2">
      <c r="A13519" s="224" t="str">
        <f t="shared" si="4051"/>
        <v/>
      </c>
      <c r="B13519" s="222" t="str">
        <f t="shared" si="4054"/>
        <v/>
      </c>
      <c r="C13519" s="223"/>
      <c r="D13519" s="224" t="str">
        <f t="shared" si="4052"/>
        <v/>
      </c>
      <c r="E13519" s="225"/>
      <c r="F13519" s="226">
        <f t="shared" si="4053"/>
        <v>0</v>
      </c>
      <c r="G13519" s="286">
        <f t="shared" si="4055"/>
        <v>0</v>
      </c>
    </row>
    <row r="13520" spans="1:7" ht="24" customHeight="1" x14ac:dyDescent="0.2">
      <c r="A13520" s="224" t="str">
        <f t="shared" si="4051"/>
        <v/>
      </c>
      <c r="B13520" s="222" t="str">
        <f t="shared" si="4054"/>
        <v/>
      </c>
      <c r="C13520" s="223"/>
      <c r="D13520" s="224" t="str">
        <f t="shared" si="4052"/>
        <v/>
      </c>
      <c r="E13520" s="225"/>
      <c r="F13520" s="226">
        <f t="shared" si="4053"/>
        <v>0</v>
      </c>
      <c r="G13520" s="286">
        <f t="shared" si="4055"/>
        <v>0</v>
      </c>
    </row>
    <row r="13521" spans="1:7" ht="24" customHeight="1" x14ac:dyDescent="0.2">
      <c r="A13521" s="224" t="str">
        <f t="shared" si="4051"/>
        <v/>
      </c>
      <c r="B13521" s="222" t="str">
        <f t="shared" si="4054"/>
        <v/>
      </c>
      <c r="C13521" s="223"/>
      <c r="D13521" s="224" t="str">
        <f t="shared" si="4052"/>
        <v/>
      </c>
      <c r="E13521" s="225"/>
      <c r="F13521" s="226">
        <f t="shared" si="4053"/>
        <v>0</v>
      </c>
      <c r="G13521" s="286">
        <f t="shared" si="4055"/>
        <v>0</v>
      </c>
    </row>
    <row r="13522" spans="1:7" ht="24" customHeight="1" x14ac:dyDescent="0.2">
      <c r="A13522" s="224" t="str">
        <f t="shared" si="4051"/>
        <v/>
      </c>
      <c r="B13522" s="222" t="str">
        <f t="shared" si="4054"/>
        <v/>
      </c>
      <c r="C13522" s="223"/>
      <c r="D13522" s="224" t="str">
        <f t="shared" si="4052"/>
        <v/>
      </c>
      <c r="E13522" s="225"/>
      <c r="F13522" s="226">
        <f t="shared" si="4053"/>
        <v>0</v>
      </c>
      <c r="G13522" s="286">
        <f t="shared" si="4055"/>
        <v>0</v>
      </c>
    </row>
    <row r="13523" spans="1:7" ht="24" customHeight="1" x14ac:dyDescent="0.2">
      <c r="A13523" s="224" t="str">
        <f t="shared" si="4051"/>
        <v/>
      </c>
      <c r="B13523" s="222" t="str">
        <f t="shared" si="4054"/>
        <v/>
      </c>
      <c r="C13523" s="223"/>
      <c r="D13523" s="224" t="str">
        <f t="shared" si="4052"/>
        <v/>
      </c>
      <c r="E13523" s="225"/>
      <c r="F13523" s="226">
        <f t="shared" si="4053"/>
        <v>0</v>
      </c>
      <c r="G13523" s="286">
        <f t="shared" si="4055"/>
        <v>0</v>
      </c>
    </row>
    <row r="13524" spans="1:7" ht="24" customHeight="1" x14ac:dyDescent="0.2">
      <c r="A13524" s="224" t="str">
        <f t="shared" si="4051"/>
        <v/>
      </c>
      <c r="B13524" s="222" t="str">
        <f t="shared" si="4054"/>
        <v/>
      </c>
      <c r="C13524" s="223"/>
      <c r="D13524" s="224" t="str">
        <f t="shared" si="4052"/>
        <v/>
      </c>
      <c r="E13524" s="225"/>
      <c r="F13524" s="226">
        <f t="shared" si="4053"/>
        <v>0</v>
      </c>
      <c r="G13524" s="286">
        <f t="shared" si="4055"/>
        <v>0</v>
      </c>
    </row>
    <row r="13525" spans="1:7" ht="24" customHeight="1" x14ac:dyDescent="0.2">
      <c r="A13525" s="224" t="str">
        <f t="shared" si="4051"/>
        <v/>
      </c>
      <c r="B13525" s="222" t="str">
        <f t="shared" si="4054"/>
        <v/>
      </c>
      <c r="C13525" s="223"/>
      <c r="D13525" s="224" t="str">
        <f t="shared" si="4052"/>
        <v/>
      </c>
      <c r="E13525" s="225"/>
      <c r="F13525" s="227">
        <f t="shared" si="4053"/>
        <v>0</v>
      </c>
      <c r="G13525" s="286">
        <f t="shared" si="4055"/>
        <v>0</v>
      </c>
    </row>
    <row r="13526" spans="1:7" ht="24" customHeight="1" x14ac:dyDescent="0.2">
      <c r="A13526" s="287"/>
      <c r="D13526" s="97"/>
      <c r="E13526" s="98"/>
      <c r="F13526" s="273" t="s">
        <v>31</v>
      </c>
      <c r="G13526" s="288">
        <f>SUBTOTAL(9,G13512:G13525)</f>
        <v>0</v>
      </c>
    </row>
    <row r="13527" spans="1:7" ht="24" customHeight="1" x14ac:dyDescent="0.2">
      <c r="A13527" s="287"/>
      <c r="C13527" s="107" t="s">
        <v>605</v>
      </c>
      <c r="D13527" s="97"/>
      <c r="E13527" s="98"/>
      <c r="G13527" s="289"/>
    </row>
    <row r="13528" spans="1:7" ht="24" customHeight="1" x14ac:dyDescent="0.2">
      <c r="A13528" s="224" t="str">
        <f t="shared" ref="A13528:A13535" si="4056">IFERROR(VLOOKUP(C13528,Tabla_Insumos,4,FALSE),"")</f>
        <v/>
      </c>
      <c r="B13528" s="222">
        <f t="shared" ref="B13528:B13535" si="4057">IFERROR(VLOOKUP(A13528,Tabla_Indices,5,FALSE),"")</f>
        <v>0</v>
      </c>
      <c r="C13528" s="223"/>
      <c r="D13528" s="224" t="str">
        <f t="shared" ref="D13528:D13535" si="4058">IFERROR(VLOOKUP(C13528,Tabla_Insumos,2,FALSE),"")</f>
        <v/>
      </c>
      <c r="E13528" s="225"/>
      <c r="F13528" s="228">
        <f t="shared" ref="F13528:F13535" si="4059">IFERROR(VLOOKUP(C13528,Tabla_Insumos,3,FALSE),0)</f>
        <v>0</v>
      </c>
      <c r="G13528" s="286">
        <f>ROUND(E13528*F13528,2)</f>
        <v>0</v>
      </c>
    </row>
    <row r="13529" spans="1:7" ht="24" customHeight="1" x14ac:dyDescent="0.2">
      <c r="A13529" s="224" t="str">
        <f t="shared" si="4056"/>
        <v/>
      </c>
      <c r="B13529" s="222">
        <f t="shared" si="4057"/>
        <v>0</v>
      </c>
      <c r="C13529" s="223"/>
      <c r="D13529" s="224" t="str">
        <f t="shared" si="4058"/>
        <v/>
      </c>
      <c r="E13529" s="225"/>
      <c r="F13529" s="228">
        <f t="shared" si="4059"/>
        <v>0</v>
      </c>
      <c r="G13529" s="286">
        <f>ROUND(E13529*F13529,2)</f>
        <v>0</v>
      </c>
    </row>
    <row r="13530" spans="1:7" ht="24" customHeight="1" x14ac:dyDescent="0.2">
      <c r="A13530" s="224" t="str">
        <f t="shared" si="4056"/>
        <v/>
      </c>
      <c r="B13530" s="222">
        <f t="shared" si="4057"/>
        <v>0</v>
      </c>
      <c r="C13530" s="223"/>
      <c r="D13530" s="224" t="str">
        <f t="shared" si="4058"/>
        <v/>
      </c>
      <c r="E13530" s="225"/>
      <c r="F13530" s="228">
        <f t="shared" si="4059"/>
        <v>0</v>
      </c>
      <c r="G13530" s="286">
        <f t="shared" ref="G13530:G13535" si="4060">ROUND(E13530*F13530,2)</f>
        <v>0</v>
      </c>
    </row>
    <row r="13531" spans="1:7" ht="24" customHeight="1" x14ac:dyDescent="0.2">
      <c r="A13531" s="224" t="str">
        <f t="shared" si="4056"/>
        <v/>
      </c>
      <c r="B13531" s="222">
        <f t="shared" si="4057"/>
        <v>0</v>
      </c>
      <c r="C13531" s="223"/>
      <c r="D13531" s="224" t="str">
        <f t="shared" si="4058"/>
        <v/>
      </c>
      <c r="E13531" s="225"/>
      <c r="F13531" s="228">
        <f t="shared" si="4059"/>
        <v>0</v>
      </c>
      <c r="G13531" s="286">
        <f t="shared" si="4060"/>
        <v>0</v>
      </c>
    </row>
    <row r="13532" spans="1:7" ht="24" customHeight="1" x14ac:dyDescent="0.2">
      <c r="A13532" s="224" t="str">
        <f t="shared" si="4056"/>
        <v/>
      </c>
      <c r="B13532" s="222">
        <f t="shared" si="4057"/>
        <v>0</v>
      </c>
      <c r="C13532" s="223"/>
      <c r="D13532" s="224" t="str">
        <f t="shared" si="4058"/>
        <v/>
      </c>
      <c r="E13532" s="225"/>
      <c r="F13532" s="226">
        <f t="shared" si="4059"/>
        <v>0</v>
      </c>
      <c r="G13532" s="286">
        <f t="shared" si="4060"/>
        <v>0</v>
      </c>
    </row>
    <row r="13533" spans="1:7" ht="24" customHeight="1" x14ac:dyDescent="0.2">
      <c r="A13533" s="224" t="str">
        <f t="shared" si="4056"/>
        <v/>
      </c>
      <c r="B13533" s="222">
        <f t="shared" si="4057"/>
        <v>0</v>
      </c>
      <c r="C13533" s="223"/>
      <c r="D13533" s="224" t="str">
        <f t="shared" si="4058"/>
        <v/>
      </c>
      <c r="E13533" s="225"/>
      <c r="F13533" s="226">
        <f t="shared" si="4059"/>
        <v>0</v>
      </c>
      <c r="G13533" s="286">
        <f t="shared" si="4060"/>
        <v>0</v>
      </c>
    </row>
    <row r="13534" spans="1:7" ht="24" customHeight="1" x14ac:dyDescent="0.2">
      <c r="A13534" s="224" t="str">
        <f t="shared" si="4056"/>
        <v/>
      </c>
      <c r="B13534" s="222">
        <f t="shared" si="4057"/>
        <v>0</v>
      </c>
      <c r="C13534" s="223"/>
      <c r="D13534" s="224" t="str">
        <f t="shared" si="4058"/>
        <v/>
      </c>
      <c r="E13534" s="225"/>
      <c r="F13534" s="226">
        <f t="shared" si="4059"/>
        <v>0</v>
      </c>
      <c r="G13534" s="286">
        <f t="shared" si="4060"/>
        <v>0</v>
      </c>
    </row>
    <row r="13535" spans="1:7" ht="24" customHeight="1" x14ac:dyDescent="0.2">
      <c r="A13535" s="224" t="str">
        <f t="shared" si="4056"/>
        <v/>
      </c>
      <c r="B13535" s="222">
        <f t="shared" si="4057"/>
        <v>0</v>
      </c>
      <c r="C13535" s="223"/>
      <c r="D13535" s="224" t="str">
        <f t="shared" si="4058"/>
        <v/>
      </c>
      <c r="E13535" s="225"/>
      <c r="F13535" s="226">
        <f t="shared" si="4059"/>
        <v>0</v>
      </c>
      <c r="G13535" s="286">
        <f t="shared" si="4060"/>
        <v>0</v>
      </c>
    </row>
    <row r="13536" spans="1:7" ht="24" customHeight="1" x14ac:dyDescent="0.2">
      <c r="A13536" s="287"/>
      <c r="D13536" s="97"/>
      <c r="E13536" s="98"/>
      <c r="F13536" s="273" t="s">
        <v>32</v>
      </c>
      <c r="G13536" s="288">
        <f>SUBTOTAL(9,G13528:G13535)</f>
        <v>0</v>
      </c>
    </row>
    <row r="13537" spans="1:7" ht="24" customHeight="1" x14ac:dyDescent="0.2">
      <c r="A13537" s="287"/>
      <c r="C13537" s="107" t="s">
        <v>606</v>
      </c>
      <c r="D13537" s="97"/>
      <c r="E13537" s="98"/>
      <c r="G13537" s="289"/>
    </row>
    <row r="13538" spans="1:7" ht="24" customHeight="1" x14ac:dyDescent="0.2">
      <c r="A13538" s="224" t="str">
        <f t="shared" ref="A13538:A13546" si="4061">IFERROR(VLOOKUP(C13538,Tabla_Insumos,4,FALSE),"")</f>
        <v/>
      </c>
      <c r="B13538" s="222" t="str">
        <f t="shared" ref="B13538:B13546" si="4062">IFERROR(VLOOKUP(C13538,Tabla_Insumos,5,FALSE),"")</f>
        <v/>
      </c>
      <c r="C13538" s="223"/>
      <c r="D13538" s="224" t="str">
        <f t="shared" ref="D13538:D13546" si="4063">IFERROR(VLOOKUP(C13538,Tabla_Insumos,2,FALSE),"")</f>
        <v/>
      </c>
      <c r="E13538" s="225"/>
      <c r="F13538" s="226">
        <f t="shared" ref="F13538:F13546" si="4064">IFERROR(VLOOKUP(C13538,Tabla_Insumos,3,FALSE),0)</f>
        <v>0</v>
      </c>
      <c r="G13538" s="286">
        <f t="shared" ref="G13538:G13546" si="4065">ROUND(E13538*F13538,2)</f>
        <v>0</v>
      </c>
    </row>
    <row r="13539" spans="1:7" ht="24" customHeight="1" x14ac:dyDescent="0.2">
      <c r="A13539" s="224" t="str">
        <f t="shared" si="4061"/>
        <v/>
      </c>
      <c r="B13539" s="222" t="str">
        <f t="shared" si="4062"/>
        <v/>
      </c>
      <c r="C13539" s="223"/>
      <c r="D13539" s="224" t="str">
        <f t="shared" si="4063"/>
        <v/>
      </c>
      <c r="E13539" s="225"/>
      <c r="F13539" s="226">
        <f t="shared" si="4064"/>
        <v>0</v>
      </c>
      <c r="G13539" s="286">
        <f t="shared" si="4065"/>
        <v>0</v>
      </c>
    </row>
    <row r="13540" spans="1:7" ht="24" customHeight="1" x14ac:dyDescent="0.2">
      <c r="A13540" s="224" t="str">
        <f t="shared" si="4061"/>
        <v/>
      </c>
      <c r="B13540" s="222" t="str">
        <f t="shared" si="4062"/>
        <v/>
      </c>
      <c r="C13540" s="223"/>
      <c r="D13540" s="224" t="str">
        <f t="shared" si="4063"/>
        <v/>
      </c>
      <c r="E13540" s="225"/>
      <c r="F13540" s="226">
        <f t="shared" si="4064"/>
        <v>0</v>
      </c>
      <c r="G13540" s="286">
        <f t="shared" si="4065"/>
        <v>0</v>
      </c>
    </row>
    <row r="13541" spans="1:7" ht="24" customHeight="1" x14ac:dyDescent="0.2">
      <c r="A13541" s="224" t="str">
        <f t="shared" si="4061"/>
        <v/>
      </c>
      <c r="B13541" s="222" t="str">
        <f t="shared" si="4062"/>
        <v/>
      </c>
      <c r="C13541" s="223"/>
      <c r="D13541" s="224" t="str">
        <f t="shared" si="4063"/>
        <v/>
      </c>
      <c r="E13541" s="225"/>
      <c r="F13541" s="226">
        <f t="shared" si="4064"/>
        <v>0</v>
      </c>
      <c r="G13541" s="286">
        <f t="shared" si="4065"/>
        <v>0</v>
      </c>
    </row>
    <row r="13542" spans="1:7" ht="24" customHeight="1" x14ac:dyDescent="0.2">
      <c r="A13542" s="224" t="str">
        <f t="shared" si="4061"/>
        <v/>
      </c>
      <c r="B13542" s="222" t="str">
        <f t="shared" si="4062"/>
        <v/>
      </c>
      <c r="C13542" s="223"/>
      <c r="D13542" s="224" t="str">
        <f t="shared" si="4063"/>
        <v/>
      </c>
      <c r="E13542" s="225"/>
      <c r="F13542" s="226">
        <f t="shared" si="4064"/>
        <v>0</v>
      </c>
      <c r="G13542" s="286">
        <f t="shared" si="4065"/>
        <v>0</v>
      </c>
    </row>
    <row r="13543" spans="1:7" ht="24" customHeight="1" x14ac:dyDescent="0.2">
      <c r="A13543" s="224" t="str">
        <f t="shared" si="4061"/>
        <v/>
      </c>
      <c r="B13543" s="222" t="str">
        <f t="shared" si="4062"/>
        <v/>
      </c>
      <c r="C13543" s="223"/>
      <c r="D13543" s="224" t="str">
        <f t="shared" si="4063"/>
        <v/>
      </c>
      <c r="E13543" s="225"/>
      <c r="F13543" s="226">
        <f t="shared" si="4064"/>
        <v>0</v>
      </c>
      <c r="G13543" s="286">
        <f t="shared" si="4065"/>
        <v>0</v>
      </c>
    </row>
    <row r="13544" spans="1:7" ht="24" customHeight="1" x14ac:dyDescent="0.2">
      <c r="A13544" s="224" t="str">
        <f t="shared" si="4061"/>
        <v/>
      </c>
      <c r="B13544" s="222" t="str">
        <f t="shared" si="4062"/>
        <v/>
      </c>
      <c r="C13544" s="223"/>
      <c r="D13544" s="224" t="str">
        <f t="shared" si="4063"/>
        <v/>
      </c>
      <c r="E13544" s="225"/>
      <c r="F13544" s="226">
        <f t="shared" si="4064"/>
        <v>0</v>
      </c>
      <c r="G13544" s="286">
        <f t="shared" si="4065"/>
        <v>0</v>
      </c>
    </row>
    <row r="13545" spans="1:7" ht="24" customHeight="1" x14ac:dyDescent="0.2">
      <c r="A13545" s="224" t="str">
        <f t="shared" si="4061"/>
        <v/>
      </c>
      <c r="B13545" s="222" t="str">
        <f t="shared" si="4062"/>
        <v/>
      </c>
      <c r="C13545" s="223"/>
      <c r="D13545" s="224" t="str">
        <f t="shared" si="4063"/>
        <v/>
      </c>
      <c r="E13545" s="225"/>
      <c r="F13545" s="226">
        <f t="shared" si="4064"/>
        <v>0</v>
      </c>
      <c r="G13545" s="286">
        <f t="shared" si="4065"/>
        <v>0</v>
      </c>
    </row>
    <row r="13546" spans="1:7" ht="24" customHeight="1" x14ac:dyDescent="0.2">
      <c r="A13546" s="224" t="str">
        <f t="shared" si="4061"/>
        <v/>
      </c>
      <c r="B13546" s="222" t="str">
        <f t="shared" si="4062"/>
        <v/>
      </c>
      <c r="C13546" s="223"/>
      <c r="D13546" s="224" t="str">
        <f t="shared" si="4063"/>
        <v/>
      </c>
      <c r="E13546" s="225"/>
      <c r="F13546" s="226">
        <f t="shared" si="4064"/>
        <v>0</v>
      </c>
      <c r="G13546" s="286">
        <f t="shared" si="4065"/>
        <v>0</v>
      </c>
    </row>
    <row r="13547" spans="1:7" ht="24" customHeight="1" x14ac:dyDescent="0.2">
      <c r="A13547" s="290"/>
      <c r="B13547" s="97"/>
      <c r="D13547" s="97"/>
      <c r="E13547" s="98"/>
      <c r="F13547" s="273" t="s">
        <v>33</v>
      </c>
      <c r="G13547" s="288">
        <f>SUBTOTAL(9,G13538:G13546)</f>
        <v>0</v>
      </c>
    </row>
    <row r="13548" spans="1:7" ht="24" customHeight="1" x14ac:dyDescent="0.2">
      <c r="A13548" s="291"/>
      <c r="B13548" s="97"/>
      <c r="D13548" s="97"/>
      <c r="E13548" s="98"/>
      <c r="G13548" s="289"/>
    </row>
    <row r="13549" spans="1:7" ht="24" customHeight="1" x14ac:dyDescent="0.2">
      <c r="A13549" s="292" t="str">
        <f>B13507</f>
        <v/>
      </c>
      <c r="B13549" s="293" t="str">
        <f>C13507</f>
        <v/>
      </c>
      <c r="C13549" s="104"/>
      <c r="D13549" s="104" t="s">
        <v>34</v>
      </c>
      <c r="E13549" s="105"/>
      <c r="F13549" s="295" t="s">
        <v>35</v>
      </c>
      <c r="G13549" s="294">
        <f>SUBTOTAL(9,G13512:G13548)</f>
        <v>0</v>
      </c>
    </row>
    <row r="13551" spans="1:7" ht="24" customHeight="1" x14ac:dyDescent="0.2">
      <c r="A13551" s="274" t="s">
        <v>37</v>
      </c>
      <c r="B13551" s="275"/>
      <c r="C13551" s="275"/>
      <c r="D13551" s="275"/>
      <c r="E13551" s="275"/>
      <c r="F13551" s="275"/>
      <c r="G13551" s="276"/>
    </row>
    <row r="13552" spans="1:7" ht="24" customHeight="1" x14ac:dyDescent="0.2">
      <c r="A13552" s="277" t="s">
        <v>602</v>
      </c>
      <c r="B13552" s="93" t="str">
        <f>Comitente</f>
        <v>DIRECCION PROVINCIAL DE ESPACIOS VERDES</v>
      </c>
      <c r="C13552" s="89"/>
      <c r="D13552" s="94"/>
      <c r="E13552" s="94"/>
      <c r="F13552" s="95"/>
      <c r="G13552" s="278"/>
    </row>
    <row r="13553" spans="1:7" ht="24" customHeight="1" x14ac:dyDescent="0.2">
      <c r="A13553" s="277" t="s">
        <v>603</v>
      </c>
      <c r="B13553" s="93">
        <f>Contratista</f>
        <v>0</v>
      </c>
      <c r="C13553" s="90"/>
      <c r="D13553" s="90"/>
      <c r="E13553" s="90"/>
      <c r="F13553" s="96"/>
      <c r="G13553" s="279"/>
    </row>
    <row r="13554" spans="1:7" ht="24" customHeight="1" x14ac:dyDescent="0.2">
      <c r="A13554" s="277" t="s">
        <v>24</v>
      </c>
      <c r="B13554" s="93" t="str">
        <f>Obra</f>
        <v>MANTENIMIENTO DEL ÁREA VERDE Y SISITEMA DE RIEGO DEL 
PARQUE BELGRANO E INFINITO POR DESCUBRIR - RENGLON 3</v>
      </c>
      <c r="C13554" s="90"/>
      <c r="D13554" s="90"/>
      <c r="E13554" s="90"/>
      <c r="F13554" s="96" t="s">
        <v>38</v>
      </c>
      <c r="G13554" s="280">
        <f>Fecha_Base</f>
        <v>44908</v>
      </c>
    </row>
    <row r="13555" spans="1:7" ht="24" customHeight="1" x14ac:dyDescent="0.2">
      <c r="A13555" s="281" t="s">
        <v>601</v>
      </c>
      <c r="B13555" s="91" t="str">
        <f>Ubicación</f>
        <v>CAPITAL</v>
      </c>
      <c r="C13555" s="91"/>
      <c r="D13555" s="97"/>
      <c r="E13555" s="98"/>
      <c r="G13555" s="282"/>
    </row>
    <row r="13556" spans="1:7" ht="24" customHeight="1" x14ac:dyDescent="0.2">
      <c r="A13556" s="281" t="s">
        <v>39</v>
      </c>
      <c r="B13556" s="100" t="str">
        <f>IFERROR(VALUE(LEFT(B13557,FIND(".",B13557)-1)),"")</f>
        <v/>
      </c>
      <c r="C13556" s="92" t="str">
        <f>IFERROR(VLOOKUP(B13556,Tabla_CyP,2,FALSE),"")</f>
        <v/>
      </c>
      <c r="E13556" s="98"/>
      <c r="G13556" s="282"/>
    </row>
    <row r="13557" spans="1:7" ht="24" customHeight="1" x14ac:dyDescent="0.2">
      <c r="A13557" s="281" t="s">
        <v>25</v>
      </c>
      <c r="B13557" s="101" t="str">
        <f>IFERROR(VLOOKUP(COUNTIF($A$1:A13557,"ANALISIS DE PRECIOS"),Tabla_NumeroItem,2,FALSE),"")</f>
        <v/>
      </c>
      <c r="C13557" s="92" t="str">
        <f>IFERROR(VLOOKUP(B13557,Tabla_CyP,2,FALSE),"")</f>
        <v/>
      </c>
      <c r="D13557" s="97"/>
      <c r="E13557" s="98"/>
      <c r="F13557" s="96" t="s">
        <v>26</v>
      </c>
      <c r="G13557" s="283" t="str">
        <f>IFERROR(VLOOKUP(B13557,Tabla_CyP,4,FALSE),"")</f>
        <v/>
      </c>
    </row>
    <row r="13558" spans="1:7" ht="24" customHeight="1" x14ac:dyDescent="0.2">
      <c r="A13558" s="281"/>
      <c r="B13558" s="91"/>
      <c r="D13558" s="97"/>
      <c r="E13558" s="98"/>
      <c r="G13558" s="282"/>
    </row>
    <row r="13559" spans="1:7" ht="24" customHeight="1" x14ac:dyDescent="0.2">
      <c r="A13559" s="331" t="s">
        <v>507</v>
      </c>
      <c r="B13559" s="332"/>
      <c r="C13559" s="333" t="s">
        <v>0</v>
      </c>
      <c r="D13559" s="333" t="s">
        <v>27</v>
      </c>
      <c r="E13559" s="335" t="s">
        <v>28</v>
      </c>
      <c r="F13559" s="337" t="s">
        <v>29</v>
      </c>
      <c r="G13559" s="337" t="s">
        <v>30</v>
      </c>
    </row>
    <row r="13560" spans="1:7" ht="24" customHeight="1" x14ac:dyDescent="0.2">
      <c r="A13560" s="102" t="s">
        <v>508</v>
      </c>
      <c r="B13560" s="102" t="s">
        <v>509</v>
      </c>
      <c r="C13560" s="334"/>
      <c r="D13560" s="334"/>
      <c r="E13560" s="336"/>
      <c r="F13560" s="338"/>
      <c r="G13560" s="338"/>
    </row>
    <row r="13561" spans="1:7" ht="24" customHeight="1" x14ac:dyDescent="0.2">
      <c r="A13561" s="284"/>
      <c r="B13561" s="103"/>
      <c r="C13561" s="143" t="s">
        <v>604</v>
      </c>
      <c r="D13561" s="104"/>
      <c r="E13561" s="105"/>
      <c r="F13561" s="106"/>
      <c r="G13561" s="285"/>
    </row>
    <row r="13562" spans="1:7" ht="24" customHeight="1" x14ac:dyDescent="0.2">
      <c r="A13562" s="224" t="str">
        <f t="shared" ref="A13562:A13575" si="4066">IFERROR(VLOOKUP(C13562,Tabla_Insumos,4,FALSE),"")</f>
        <v/>
      </c>
      <c r="B13562" s="222" t="str">
        <f>IFERROR(VLOOKUP(C13562,Tabla_Insumos,5,FALSE),"")</f>
        <v/>
      </c>
      <c r="C13562" s="223"/>
      <c r="D13562" s="224" t="str">
        <f t="shared" ref="D13562:D13575" si="4067">IFERROR(VLOOKUP(C13562,Tabla_Insumos,2,FALSE),"")</f>
        <v/>
      </c>
      <c r="E13562" s="225"/>
      <c r="F13562" s="226">
        <f t="shared" ref="F13562:F13575" si="4068">IFERROR(VLOOKUP(C13562,Tabla_Insumos,3,FALSE),0)</f>
        <v>0</v>
      </c>
      <c r="G13562" s="286">
        <f>ROUND(E13562*F13562,2)</f>
        <v>0</v>
      </c>
    </row>
    <row r="13563" spans="1:7" ht="24" customHeight="1" x14ac:dyDescent="0.2">
      <c r="A13563" s="224" t="str">
        <f t="shared" si="4066"/>
        <v/>
      </c>
      <c r="B13563" s="222" t="str">
        <f t="shared" ref="B13563:B13575" si="4069">IFERROR(VLOOKUP(C13563,Tabla_Insumos,5,FALSE),"")</f>
        <v/>
      </c>
      <c r="C13563" s="223"/>
      <c r="D13563" s="224" t="str">
        <f t="shared" si="4067"/>
        <v/>
      </c>
      <c r="E13563" s="225"/>
      <c r="F13563" s="226">
        <f t="shared" si="4068"/>
        <v>0</v>
      </c>
      <c r="G13563" s="286">
        <f t="shared" ref="G13563:G13575" si="4070">ROUND(E13563*F13563,2)</f>
        <v>0</v>
      </c>
    </row>
    <row r="13564" spans="1:7" ht="24" customHeight="1" x14ac:dyDescent="0.2">
      <c r="A13564" s="224" t="str">
        <f t="shared" si="4066"/>
        <v/>
      </c>
      <c r="B13564" s="222" t="str">
        <f t="shared" si="4069"/>
        <v/>
      </c>
      <c r="C13564" s="223"/>
      <c r="D13564" s="224" t="str">
        <f t="shared" si="4067"/>
        <v/>
      </c>
      <c r="E13564" s="225"/>
      <c r="F13564" s="226">
        <f t="shared" si="4068"/>
        <v>0</v>
      </c>
      <c r="G13564" s="286">
        <f t="shared" si="4070"/>
        <v>0</v>
      </c>
    </row>
    <row r="13565" spans="1:7" ht="24" customHeight="1" x14ac:dyDescent="0.2">
      <c r="A13565" s="224" t="str">
        <f t="shared" si="4066"/>
        <v/>
      </c>
      <c r="B13565" s="222" t="str">
        <f t="shared" si="4069"/>
        <v/>
      </c>
      <c r="C13565" s="223"/>
      <c r="D13565" s="224" t="str">
        <f t="shared" si="4067"/>
        <v/>
      </c>
      <c r="E13565" s="225"/>
      <c r="F13565" s="226">
        <f t="shared" si="4068"/>
        <v>0</v>
      </c>
      <c r="G13565" s="286">
        <f t="shared" si="4070"/>
        <v>0</v>
      </c>
    </row>
    <row r="13566" spans="1:7" ht="24" customHeight="1" x14ac:dyDescent="0.2">
      <c r="A13566" s="224" t="str">
        <f t="shared" si="4066"/>
        <v/>
      </c>
      <c r="B13566" s="222" t="str">
        <f t="shared" si="4069"/>
        <v/>
      </c>
      <c r="C13566" s="223"/>
      <c r="D13566" s="224" t="str">
        <f t="shared" si="4067"/>
        <v/>
      </c>
      <c r="E13566" s="225"/>
      <c r="F13566" s="226">
        <f t="shared" si="4068"/>
        <v>0</v>
      </c>
      <c r="G13566" s="286">
        <f t="shared" si="4070"/>
        <v>0</v>
      </c>
    </row>
    <row r="13567" spans="1:7" ht="24" customHeight="1" x14ac:dyDescent="0.2">
      <c r="A13567" s="224" t="str">
        <f t="shared" si="4066"/>
        <v/>
      </c>
      <c r="B13567" s="222" t="str">
        <f t="shared" si="4069"/>
        <v/>
      </c>
      <c r="C13567" s="223"/>
      <c r="D13567" s="224" t="str">
        <f t="shared" si="4067"/>
        <v/>
      </c>
      <c r="E13567" s="225"/>
      <c r="F13567" s="226">
        <f t="shared" si="4068"/>
        <v>0</v>
      </c>
      <c r="G13567" s="286">
        <f t="shared" si="4070"/>
        <v>0</v>
      </c>
    </row>
    <row r="13568" spans="1:7" ht="24" customHeight="1" x14ac:dyDescent="0.2">
      <c r="A13568" s="224" t="str">
        <f t="shared" si="4066"/>
        <v/>
      </c>
      <c r="B13568" s="222" t="str">
        <f t="shared" si="4069"/>
        <v/>
      </c>
      <c r="C13568" s="223"/>
      <c r="D13568" s="224" t="str">
        <f t="shared" si="4067"/>
        <v/>
      </c>
      <c r="E13568" s="225"/>
      <c r="F13568" s="226">
        <f t="shared" si="4068"/>
        <v>0</v>
      </c>
      <c r="G13568" s="286">
        <f t="shared" si="4070"/>
        <v>0</v>
      </c>
    </row>
    <row r="13569" spans="1:7" ht="24" customHeight="1" x14ac:dyDescent="0.2">
      <c r="A13569" s="224" t="str">
        <f t="shared" si="4066"/>
        <v/>
      </c>
      <c r="B13569" s="222" t="str">
        <f t="shared" si="4069"/>
        <v/>
      </c>
      <c r="C13569" s="223"/>
      <c r="D13569" s="224" t="str">
        <f t="shared" si="4067"/>
        <v/>
      </c>
      <c r="E13569" s="225"/>
      <c r="F13569" s="226">
        <f t="shared" si="4068"/>
        <v>0</v>
      </c>
      <c r="G13569" s="286">
        <f t="shared" si="4070"/>
        <v>0</v>
      </c>
    </row>
    <row r="13570" spans="1:7" ht="24" customHeight="1" x14ac:dyDescent="0.2">
      <c r="A13570" s="224" t="str">
        <f t="shared" si="4066"/>
        <v/>
      </c>
      <c r="B13570" s="222" t="str">
        <f t="shared" si="4069"/>
        <v/>
      </c>
      <c r="C13570" s="223"/>
      <c r="D13570" s="224" t="str">
        <f t="shared" si="4067"/>
        <v/>
      </c>
      <c r="E13570" s="225"/>
      <c r="F13570" s="226">
        <f t="shared" si="4068"/>
        <v>0</v>
      </c>
      <c r="G13570" s="286">
        <f t="shared" si="4070"/>
        <v>0</v>
      </c>
    </row>
    <row r="13571" spans="1:7" ht="24" customHeight="1" x14ac:dyDescent="0.2">
      <c r="A13571" s="224" t="str">
        <f t="shared" si="4066"/>
        <v/>
      </c>
      <c r="B13571" s="222" t="str">
        <f t="shared" si="4069"/>
        <v/>
      </c>
      <c r="C13571" s="223"/>
      <c r="D13571" s="224" t="str">
        <f t="shared" si="4067"/>
        <v/>
      </c>
      <c r="E13571" s="225"/>
      <c r="F13571" s="226">
        <f t="shared" si="4068"/>
        <v>0</v>
      </c>
      <c r="G13571" s="286">
        <f t="shared" si="4070"/>
        <v>0</v>
      </c>
    </row>
    <row r="13572" spans="1:7" ht="24" customHeight="1" x14ac:dyDescent="0.2">
      <c r="A13572" s="224" t="str">
        <f t="shared" si="4066"/>
        <v/>
      </c>
      <c r="B13572" s="222" t="str">
        <f t="shared" si="4069"/>
        <v/>
      </c>
      <c r="C13572" s="223"/>
      <c r="D13572" s="224" t="str">
        <f t="shared" si="4067"/>
        <v/>
      </c>
      <c r="E13572" s="225"/>
      <c r="F13572" s="226">
        <f t="shared" si="4068"/>
        <v>0</v>
      </c>
      <c r="G13572" s="286">
        <f t="shared" si="4070"/>
        <v>0</v>
      </c>
    </row>
    <row r="13573" spans="1:7" ht="24" customHeight="1" x14ac:dyDescent="0.2">
      <c r="A13573" s="224" t="str">
        <f t="shared" si="4066"/>
        <v/>
      </c>
      <c r="B13573" s="222" t="str">
        <f t="shared" si="4069"/>
        <v/>
      </c>
      <c r="C13573" s="223"/>
      <c r="D13573" s="224" t="str">
        <f t="shared" si="4067"/>
        <v/>
      </c>
      <c r="E13573" s="225"/>
      <c r="F13573" s="226">
        <f t="shared" si="4068"/>
        <v>0</v>
      </c>
      <c r="G13573" s="286">
        <f t="shared" si="4070"/>
        <v>0</v>
      </c>
    </row>
    <row r="13574" spans="1:7" ht="24" customHeight="1" x14ac:dyDescent="0.2">
      <c r="A13574" s="224" t="str">
        <f t="shared" si="4066"/>
        <v/>
      </c>
      <c r="B13574" s="222" t="str">
        <f t="shared" si="4069"/>
        <v/>
      </c>
      <c r="C13574" s="223"/>
      <c r="D13574" s="224" t="str">
        <f t="shared" si="4067"/>
        <v/>
      </c>
      <c r="E13574" s="225"/>
      <c r="F13574" s="226">
        <f t="shared" si="4068"/>
        <v>0</v>
      </c>
      <c r="G13574" s="286">
        <f t="shared" si="4070"/>
        <v>0</v>
      </c>
    </row>
    <row r="13575" spans="1:7" ht="24" customHeight="1" x14ac:dyDescent="0.2">
      <c r="A13575" s="224" t="str">
        <f t="shared" si="4066"/>
        <v/>
      </c>
      <c r="B13575" s="222" t="str">
        <f t="shared" si="4069"/>
        <v/>
      </c>
      <c r="C13575" s="223"/>
      <c r="D13575" s="224" t="str">
        <f t="shared" si="4067"/>
        <v/>
      </c>
      <c r="E13575" s="225"/>
      <c r="F13575" s="227">
        <f t="shared" si="4068"/>
        <v>0</v>
      </c>
      <c r="G13575" s="286">
        <f t="shared" si="4070"/>
        <v>0</v>
      </c>
    </row>
    <row r="13576" spans="1:7" ht="24" customHeight="1" x14ac:dyDescent="0.2">
      <c r="A13576" s="287"/>
      <c r="D13576" s="97"/>
      <c r="E13576" s="98"/>
      <c r="F13576" s="273" t="s">
        <v>31</v>
      </c>
      <c r="G13576" s="288">
        <f>SUBTOTAL(9,G13562:G13575)</f>
        <v>0</v>
      </c>
    </row>
    <row r="13577" spans="1:7" ht="24" customHeight="1" x14ac:dyDescent="0.2">
      <c r="A13577" s="287"/>
      <c r="C13577" s="107" t="s">
        <v>605</v>
      </c>
      <c r="D13577" s="97"/>
      <c r="E13577" s="98"/>
      <c r="G13577" s="289"/>
    </row>
    <row r="13578" spans="1:7" ht="24" customHeight="1" x14ac:dyDescent="0.2">
      <c r="A13578" s="224" t="str">
        <f t="shared" ref="A13578:A13585" si="4071">IFERROR(VLOOKUP(C13578,Tabla_Insumos,4,FALSE),"")</f>
        <v/>
      </c>
      <c r="B13578" s="222">
        <f t="shared" ref="B13578:B13585" si="4072">IFERROR(VLOOKUP(A13578,Tabla_Indices,5,FALSE),"")</f>
        <v>0</v>
      </c>
      <c r="C13578" s="223"/>
      <c r="D13578" s="224" t="str">
        <f t="shared" ref="D13578:D13585" si="4073">IFERROR(VLOOKUP(C13578,Tabla_Insumos,2,FALSE),"")</f>
        <v/>
      </c>
      <c r="E13578" s="225"/>
      <c r="F13578" s="228">
        <f t="shared" ref="F13578:F13585" si="4074">IFERROR(VLOOKUP(C13578,Tabla_Insumos,3,FALSE),0)</f>
        <v>0</v>
      </c>
      <c r="G13578" s="286">
        <f>ROUND(E13578*F13578,2)</f>
        <v>0</v>
      </c>
    </row>
    <row r="13579" spans="1:7" ht="24" customHeight="1" x14ac:dyDescent="0.2">
      <c r="A13579" s="224" t="str">
        <f t="shared" si="4071"/>
        <v/>
      </c>
      <c r="B13579" s="222">
        <f t="shared" si="4072"/>
        <v>0</v>
      </c>
      <c r="C13579" s="223"/>
      <c r="D13579" s="224" t="str">
        <f t="shared" si="4073"/>
        <v/>
      </c>
      <c r="E13579" s="225"/>
      <c r="F13579" s="228">
        <f t="shared" si="4074"/>
        <v>0</v>
      </c>
      <c r="G13579" s="286">
        <f>ROUND(E13579*F13579,2)</f>
        <v>0</v>
      </c>
    </row>
    <row r="13580" spans="1:7" ht="24" customHeight="1" x14ac:dyDescent="0.2">
      <c r="A13580" s="224" t="str">
        <f t="shared" si="4071"/>
        <v/>
      </c>
      <c r="B13580" s="222">
        <f t="shared" si="4072"/>
        <v>0</v>
      </c>
      <c r="C13580" s="223"/>
      <c r="D13580" s="224" t="str">
        <f t="shared" si="4073"/>
        <v/>
      </c>
      <c r="E13580" s="225"/>
      <c r="F13580" s="228">
        <f t="shared" si="4074"/>
        <v>0</v>
      </c>
      <c r="G13580" s="286">
        <f t="shared" ref="G13580:G13585" si="4075">ROUND(E13580*F13580,2)</f>
        <v>0</v>
      </c>
    </row>
    <row r="13581" spans="1:7" ht="24" customHeight="1" x14ac:dyDescent="0.2">
      <c r="A13581" s="224" t="str">
        <f t="shared" si="4071"/>
        <v/>
      </c>
      <c r="B13581" s="222">
        <f t="shared" si="4072"/>
        <v>0</v>
      </c>
      <c r="C13581" s="223"/>
      <c r="D13581" s="224" t="str">
        <f t="shared" si="4073"/>
        <v/>
      </c>
      <c r="E13581" s="225"/>
      <c r="F13581" s="228">
        <f t="shared" si="4074"/>
        <v>0</v>
      </c>
      <c r="G13581" s="286">
        <f t="shared" si="4075"/>
        <v>0</v>
      </c>
    </row>
    <row r="13582" spans="1:7" ht="24" customHeight="1" x14ac:dyDescent="0.2">
      <c r="A13582" s="224" t="str">
        <f t="shared" si="4071"/>
        <v/>
      </c>
      <c r="B13582" s="222">
        <f t="shared" si="4072"/>
        <v>0</v>
      </c>
      <c r="C13582" s="223"/>
      <c r="D13582" s="224" t="str">
        <f t="shared" si="4073"/>
        <v/>
      </c>
      <c r="E13582" s="225"/>
      <c r="F13582" s="226">
        <f t="shared" si="4074"/>
        <v>0</v>
      </c>
      <c r="G13582" s="286">
        <f t="shared" si="4075"/>
        <v>0</v>
      </c>
    </row>
    <row r="13583" spans="1:7" ht="24" customHeight="1" x14ac:dyDescent="0.2">
      <c r="A13583" s="224" t="str">
        <f t="shared" si="4071"/>
        <v/>
      </c>
      <c r="B13583" s="222">
        <f t="shared" si="4072"/>
        <v>0</v>
      </c>
      <c r="C13583" s="223"/>
      <c r="D13583" s="224" t="str">
        <f t="shared" si="4073"/>
        <v/>
      </c>
      <c r="E13583" s="225"/>
      <c r="F13583" s="226">
        <f t="shared" si="4074"/>
        <v>0</v>
      </c>
      <c r="G13583" s="286">
        <f t="shared" si="4075"/>
        <v>0</v>
      </c>
    </row>
    <row r="13584" spans="1:7" ht="24" customHeight="1" x14ac:dyDescent="0.2">
      <c r="A13584" s="224" t="str">
        <f t="shared" si="4071"/>
        <v/>
      </c>
      <c r="B13584" s="222">
        <f t="shared" si="4072"/>
        <v>0</v>
      </c>
      <c r="C13584" s="223"/>
      <c r="D13584" s="224" t="str">
        <f t="shared" si="4073"/>
        <v/>
      </c>
      <c r="E13584" s="225"/>
      <c r="F13584" s="226">
        <f t="shared" si="4074"/>
        <v>0</v>
      </c>
      <c r="G13584" s="286">
        <f t="shared" si="4075"/>
        <v>0</v>
      </c>
    </row>
    <row r="13585" spans="1:7" ht="24" customHeight="1" x14ac:dyDescent="0.2">
      <c r="A13585" s="224" t="str">
        <f t="shared" si="4071"/>
        <v/>
      </c>
      <c r="B13585" s="222">
        <f t="shared" si="4072"/>
        <v>0</v>
      </c>
      <c r="C13585" s="223"/>
      <c r="D13585" s="224" t="str">
        <f t="shared" si="4073"/>
        <v/>
      </c>
      <c r="E13585" s="225"/>
      <c r="F13585" s="226">
        <f t="shared" si="4074"/>
        <v>0</v>
      </c>
      <c r="G13585" s="286">
        <f t="shared" si="4075"/>
        <v>0</v>
      </c>
    </row>
    <row r="13586" spans="1:7" ht="24" customHeight="1" x14ac:dyDescent="0.2">
      <c r="A13586" s="287"/>
      <c r="D13586" s="97"/>
      <c r="E13586" s="98"/>
      <c r="F13586" s="273" t="s">
        <v>32</v>
      </c>
      <c r="G13586" s="288">
        <f>SUBTOTAL(9,G13578:G13585)</f>
        <v>0</v>
      </c>
    </row>
    <row r="13587" spans="1:7" ht="24" customHeight="1" x14ac:dyDescent="0.2">
      <c r="A13587" s="287"/>
      <c r="C13587" s="107" t="s">
        <v>606</v>
      </c>
      <c r="D13587" s="97"/>
      <c r="E13587" s="98"/>
      <c r="G13587" s="289"/>
    </row>
    <row r="13588" spans="1:7" ht="24" customHeight="1" x14ac:dyDescent="0.2">
      <c r="A13588" s="224" t="str">
        <f t="shared" ref="A13588:A13596" si="4076">IFERROR(VLOOKUP(C13588,Tabla_Insumos,4,FALSE),"")</f>
        <v/>
      </c>
      <c r="B13588" s="222" t="str">
        <f t="shared" ref="B13588:B13596" si="4077">IFERROR(VLOOKUP(C13588,Tabla_Insumos,5,FALSE),"")</f>
        <v/>
      </c>
      <c r="C13588" s="223"/>
      <c r="D13588" s="224" t="str">
        <f t="shared" ref="D13588:D13596" si="4078">IFERROR(VLOOKUP(C13588,Tabla_Insumos,2,FALSE),"")</f>
        <v/>
      </c>
      <c r="E13588" s="225"/>
      <c r="F13588" s="226">
        <f t="shared" ref="F13588:F13596" si="4079">IFERROR(VLOOKUP(C13588,Tabla_Insumos,3,FALSE),0)</f>
        <v>0</v>
      </c>
      <c r="G13588" s="286">
        <f t="shared" ref="G13588:G13596" si="4080">ROUND(E13588*F13588,2)</f>
        <v>0</v>
      </c>
    </row>
    <row r="13589" spans="1:7" ht="24" customHeight="1" x14ac:dyDescent="0.2">
      <c r="A13589" s="224" t="str">
        <f t="shared" si="4076"/>
        <v/>
      </c>
      <c r="B13589" s="222" t="str">
        <f t="shared" si="4077"/>
        <v/>
      </c>
      <c r="C13589" s="223"/>
      <c r="D13589" s="224" t="str">
        <f t="shared" si="4078"/>
        <v/>
      </c>
      <c r="E13589" s="225"/>
      <c r="F13589" s="226">
        <f t="shared" si="4079"/>
        <v>0</v>
      </c>
      <c r="G13589" s="286">
        <f t="shared" si="4080"/>
        <v>0</v>
      </c>
    </row>
    <row r="13590" spans="1:7" ht="24" customHeight="1" x14ac:dyDescent="0.2">
      <c r="A13590" s="224" t="str">
        <f t="shared" si="4076"/>
        <v/>
      </c>
      <c r="B13590" s="222" t="str">
        <f t="shared" si="4077"/>
        <v/>
      </c>
      <c r="C13590" s="223"/>
      <c r="D13590" s="224" t="str">
        <f t="shared" si="4078"/>
        <v/>
      </c>
      <c r="E13590" s="225"/>
      <c r="F13590" s="226">
        <f t="shared" si="4079"/>
        <v>0</v>
      </c>
      <c r="G13590" s="286">
        <f t="shared" si="4080"/>
        <v>0</v>
      </c>
    </row>
    <row r="13591" spans="1:7" ht="24" customHeight="1" x14ac:dyDescent="0.2">
      <c r="A13591" s="224" t="str">
        <f t="shared" si="4076"/>
        <v/>
      </c>
      <c r="B13591" s="222" t="str">
        <f t="shared" si="4077"/>
        <v/>
      </c>
      <c r="C13591" s="223"/>
      <c r="D13591" s="224" t="str">
        <f t="shared" si="4078"/>
        <v/>
      </c>
      <c r="E13591" s="225"/>
      <c r="F13591" s="226">
        <f t="shared" si="4079"/>
        <v>0</v>
      </c>
      <c r="G13591" s="286">
        <f t="shared" si="4080"/>
        <v>0</v>
      </c>
    </row>
    <row r="13592" spans="1:7" ht="24" customHeight="1" x14ac:dyDescent="0.2">
      <c r="A13592" s="224" t="str">
        <f t="shared" si="4076"/>
        <v/>
      </c>
      <c r="B13592" s="222" t="str">
        <f t="shared" si="4077"/>
        <v/>
      </c>
      <c r="C13592" s="223"/>
      <c r="D13592" s="224" t="str">
        <f t="shared" si="4078"/>
        <v/>
      </c>
      <c r="E13592" s="225"/>
      <c r="F13592" s="226">
        <f t="shared" si="4079"/>
        <v>0</v>
      </c>
      <c r="G13592" s="286">
        <f t="shared" si="4080"/>
        <v>0</v>
      </c>
    </row>
    <row r="13593" spans="1:7" ht="24" customHeight="1" x14ac:dyDescent="0.2">
      <c r="A13593" s="224" t="str">
        <f t="shared" si="4076"/>
        <v/>
      </c>
      <c r="B13593" s="222" t="str">
        <f t="shared" si="4077"/>
        <v/>
      </c>
      <c r="C13593" s="223"/>
      <c r="D13593" s="224" t="str">
        <f t="shared" si="4078"/>
        <v/>
      </c>
      <c r="E13593" s="225"/>
      <c r="F13593" s="226">
        <f t="shared" si="4079"/>
        <v>0</v>
      </c>
      <c r="G13593" s="286">
        <f t="shared" si="4080"/>
        <v>0</v>
      </c>
    </row>
    <row r="13594" spans="1:7" ht="24" customHeight="1" x14ac:dyDescent="0.2">
      <c r="A13594" s="224" t="str">
        <f t="shared" si="4076"/>
        <v/>
      </c>
      <c r="B13594" s="222" t="str">
        <f t="shared" si="4077"/>
        <v/>
      </c>
      <c r="C13594" s="223"/>
      <c r="D13594" s="224" t="str">
        <f t="shared" si="4078"/>
        <v/>
      </c>
      <c r="E13594" s="225"/>
      <c r="F13594" s="226">
        <f t="shared" si="4079"/>
        <v>0</v>
      </c>
      <c r="G13594" s="286">
        <f t="shared" si="4080"/>
        <v>0</v>
      </c>
    </row>
    <row r="13595" spans="1:7" ht="24" customHeight="1" x14ac:dyDescent="0.2">
      <c r="A13595" s="224" t="str">
        <f t="shared" si="4076"/>
        <v/>
      </c>
      <c r="B13595" s="222" t="str">
        <f t="shared" si="4077"/>
        <v/>
      </c>
      <c r="C13595" s="223"/>
      <c r="D13595" s="224" t="str">
        <f t="shared" si="4078"/>
        <v/>
      </c>
      <c r="E13595" s="225"/>
      <c r="F13595" s="226">
        <f t="shared" si="4079"/>
        <v>0</v>
      </c>
      <c r="G13595" s="286">
        <f t="shared" si="4080"/>
        <v>0</v>
      </c>
    </row>
    <row r="13596" spans="1:7" ht="24" customHeight="1" x14ac:dyDescent="0.2">
      <c r="A13596" s="224" t="str">
        <f t="shared" si="4076"/>
        <v/>
      </c>
      <c r="B13596" s="222" t="str">
        <f t="shared" si="4077"/>
        <v/>
      </c>
      <c r="C13596" s="223"/>
      <c r="D13596" s="224" t="str">
        <f t="shared" si="4078"/>
        <v/>
      </c>
      <c r="E13596" s="225"/>
      <c r="F13596" s="226">
        <f t="shared" si="4079"/>
        <v>0</v>
      </c>
      <c r="G13596" s="286">
        <f t="shared" si="4080"/>
        <v>0</v>
      </c>
    </row>
    <row r="13597" spans="1:7" ht="24" customHeight="1" x14ac:dyDescent="0.2">
      <c r="A13597" s="290"/>
      <c r="B13597" s="97"/>
      <c r="D13597" s="97"/>
      <c r="E13597" s="98"/>
      <c r="F13597" s="273" t="s">
        <v>33</v>
      </c>
      <c r="G13597" s="288">
        <f>SUBTOTAL(9,G13588:G13596)</f>
        <v>0</v>
      </c>
    </row>
    <row r="13598" spans="1:7" ht="24" customHeight="1" x14ac:dyDescent="0.2">
      <c r="A13598" s="291"/>
      <c r="B13598" s="97"/>
      <c r="D13598" s="97"/>
      <c r="E13598" s="98"/>
      <c r="G13598" s="289"/>
    </row>
    <row r="13599" spans="1:7" ht="24" customHeight="1" x14ac:dyDescent="0.2">
      <c r="A13599" s="292" t="str">
        <f>B13557</f>
        <v/>
      </c>
      <c r="B13599" s="293" t="str">
        <f>C13557</f>
        <v/>
      </c>
      <c r="C13599" s="104"/>
      <c r="D13599" s="104" t="s">
        <v>34</v>
      </c>
      <c r="E13599" s="105"/>
      <c r="F13599" s="295" t="s">
        <v>35</v>
      </c>
      <c r="G13599" s="294">
        <f>SUBTOTAL(9,G13562:G13598)</f>
        <v>0</v>
      </c>
    </row>
    <row r="13601" spans="1:7" ht="24" customHeight="1" x14ac:dyDescent="0.2">
      <c r="A13601" s="274" t="s">
        <v>37</v>
      </c>
      <c r="B13601" s="275"/>
      <c r="C13601" s="275"/>
      <c r="D13601" s="275"/>
      <c r="E13601" s="275"/>
      <c r="F13601" s="275"/>
      <c r="G13601" s="276"/>
    </row>
    <row r="13602" spans="1:7" ht="24" customHeight="1" x14ac:dyDescent="0.2">
      <c r="A13602" s="277" t="s">
        <v>602</v>
      </c>
      <c r="B13602" s="93" t="str">
        <f>Comitente</f>
        <v>DIRECCION PROVINCIAL DE ESPACIOS VERDES</v>
      </c>
      <c r="C13602" s="89"/>
      <c r="D13602" s="94"/>
      <c r="E13602" s="94"/>
      <c r="F13602" s="95"/>
      <c r="G13602" s="278"/>
    </row>
    <row r="13603" spans="1:7" ht="24" customHeight="1" x14ac:dyDescent="0.2">
      <c r="A13603" s="277" t="s">
        <v>603</v>
      </c>
      <c r="B13603" s="93">
        <f>Contratista</f>
        <v>0</v>
      </c>
      <c r="C13603" s="90"/>
      <c r="D13603" s="90"/>
      <c r="E13603" s="90"/>
      <c r="F13603" s="96"/>
      <c r="G13603" s="279"/>
    </row>
    <row r="13604" spans="1:7" ht="24" customHeight="1" x14ac:dyDescent="0.2">
      <c r="A13604" s="277" t="s">
        <v>24</v>
      </c>
      <c r="B13604" s="93" t="str">
        <f>Obra</f>
        <v>MANTENIMIENTO DEL ÁREA VERDE Y SISITEMA DE RIEGO DEL 
PARQUE BELGRANO E INFINITO POR DESCUBRIR - RENGLON 3</v>
      </c>
      <c r="C13604" s="90"/>
      <c r="D13604" s="90"/>
      <c r="E13604" s="90"/>
      <c r="F13604" s="96" t="s">
        <v>38</v>
      </c>
      <c r="G13604" s="280">
        <f>Fecha_Base</f>
        <v>44908</v>
      </c>
    </row>
    <row r="13605" spans="1:7" ht="24" customHeight="1" x14ac:dyDescent="0.2">
      <c r="A13605" s="281" t="s">
        <v>601</v>
      </c>
      <c r="B13605" s="91" t="str">
        <f>Ubicación</f>
        <v>CAPITAL</v>
      </c>
      <c r="C13605" s="91"/>
      <c r="D13605" s="97"/>
      <c r="E13605" s="98"/>
      <c r="G13605" s="282"/>
    </row>
    <row r="13606" spans="1:7" ht="24" customHeight="1" x14ac:dyDescent="0.2">
      <c r="A13606" s="281" t="s">
        <v>39</v>
      </c>
      <c r="B13606" s="100" t="str">
        <f>IFERROR(VALUE(LEFT(B13607,FIND(".",B13607)-1)),"")</f>
        <v/>
      </c>
      <c r="C13606" s="92" t="str">
        <f>IFERROR(VLOOKUP(B13606,Tabla_CyP,2,FALSE),"")</f>
        <v/>
      </c>
      <c r="E13606" s="98"/>
      <c r="G13606" s="282"/>
    </row>
    <row r="13607" spans="1:7" ht="24" customHeight="1" x14ac:dyDescent="0.2">
      <c r="A13607" s="281" t="s">
        <v>25</v>
      </c>
      <c r="B13607" s="101" t="str">
        <f>IFERROR(VLOOKUP(COUNTIF($A$1:A13607,"ANALISIS DE PRECIOS"),Tabla_NumeroItem,2,FALSE),"")</f>
        <v/>
      </c>
      <c r="C13607" s="92" t="str">
        <f>IFERROR(VLOOKUP(B13607,Tabla_CyP,2,FALSE),"")</f>
        <v/>
      </c>
      <c r="D13607" s="97"/>
      <c r="E13607" s="98"/>
      <c r="F13607" s="96" t="s">
        <v>26</v>
      </c>
      <c r="G13607" s="283" t="str">
        <f>IFERROR(VLOOKUP(B13607,Tabla_CyP,4,FALSE),"")</f>
        <v/>
      </c>
    </row>
    <row r="13608" spans="1:7" ht="24" customHeight="1" x14ac:dyDescent="0.2">
      <c r="A13608" s="281"/>
      <c r="B13608" s="91"/>
      <c r="D13608" s="97"/>
      <c r="E13608" s="98"/>
      <c r="G13608" s="282"/>
    </row>
    <row r="13609" spans="1:7" ht="24" customHeight="1" x14ac:dyDescent="0.2">
      <c r="A13609" s="331" t="s">
        <v>507</v>
      </c>
      <c r="B13609" s="332"/>
      <c r="C13609" s="333" t="s">
        <v>0</v>
      </c>
      <c r="D13609" s="333" t="s">
        <v>27</v>
      </c>
      <c r="E13609" s="335" t="s">
        <v>28</v>
      </c>
      <c r="F13609" s="337" t="s">
        <v>29</v>
      </c>
      <c r="G13609" s="337" t="s">
        <v>30</v>
      </c>
    </row>
    <row r="13610" spans="1:7" ht="24" customHeight="1" x14ac:dyDescent="0.2">
      <c r="A13610" s="102" t="s">
        <v>508</v>
      </c>
      <c r="B13610" s="102" t="s">
        <v>509</v>
      </c>
      <c r="C13610" s="334"/>
      <c r="D13610" s="334"/>
      <c r="E13610" s="336"/>
      <c r="F13610" s="338"/>
      <c r="G13610" s="338"/>
    </row>
    <row r="13611" spans="1:7" ht="24" customHeight="1" x14ac:dyDescent="0.2">
      <c r="A13611" s="284"/>
      <c r="B13611" s="103"/>
      <c r="C13611" s="143" t="s">
        <v>604</v>
      </c>
      <c r="D13611" s="104"/>
      <c r="E13611" s="105"/>
      <c r="F13611" s="106"/>
      <c r="G13611" s="285"/>
    </row>
    <row r="13612" spans="1:7" ht="24" customHeight="1" x14ac:dyDescent="0.2">
      <c r="A13612" s="224" t="str">
        <f t="shared" ref="A13612:A13625" si="4081">IFERROR(VLOOKUP(C13612,Tabla_Insumos,4,FALSE),"")</f>
        <v/>
      </c>
      <c r="B13612" s="222" t="str">
        <f>IFERROR(VLOOKUP(C13612,Tabla_Insumos,5,FALSE),"")</f>
        <v/>
      </c>
      <c r="C13612" s="223"/>
      <c r="D13612" s="224" t="str">
        <f t="shared" ref="D13612:D13625" si="4082">IFERROR(VLOOKUP(C13612,Tabla_Insumos,2,FALSE),"")</f>
        <v/>
      </c>
      <c r="E13612" s="225"/>
      <c r="F13612" s="226">
        <f t="shared" ref="F13612:F13625" si="4083">IFERROR(VLOOKUP(C13612,Tabla_Insumos,3,FALSE),0)</f>
        <v>0</v>
      </c>
      <c r="G13612" s="286">
        <f>ROUND(E13612*F13612,2)</f>
        <v>0</v>
      </c>
    </row>
    <row r="13613" spans="1:7" ht="24" customHeight="1" x14ac:dyDescent="0.2">
      <c r="A13613" s="224" t="str">
        <f t="shared" si="4081"/>
        <v/>
      </c>
      <c r="B13613" s="222" t="str">
        <f t="shared" ref="B13613:B13625" si="4084">IFERROR(VLOOKUP(C13613,Tabla_Insumos,5,FALSE),"")</f>
        <v/>
      </c>
      <c r="C13613" s="223"/>
      <c r="D13613" s="224" t="str">
        <f t="shared" si="4082"/>
        <v/>
      </c>
      <c r="E13613" s="225"/>
      <c r="F13613" s="226">
        <f t="shared" si="4083"/>
        <v>0</v>
      </c>
      <c r="G13613" s="286">
        <f t="shared" ref="G13613:G13625" si="4085">ROUND(E13613*F13613,2)</f>
        <v>0</v>
      </c>
    </row>
    <row r="13614" spans="1:7" ht="24" customHeight="1" x14ac:dyDescent="0.2">
      <c r="A13614" s="224" t="str">
        <f t="shared" si="4081"/>
        <v/>
      </c>
      <c r="B13614" s="222" t="str">
        <f t="shared" si="4084"/>
        <v/>
      </c>
      <c r="C13614" s="223"/>
      <c r="D13614" s="224" t="str">
        <f t="shared" si="4082"/>
        <v/>
      </c>
      <c r="E13614" s="225"/>
      <c r="F13614" s="226">
        <f t="shared" si="4083"/>
        <v>0</v>
      </c>
      <c r="G13614" s="286">
        <f t="shared" si="4085"/>
        <v>0</v>
      </c>
    </row>
    <row r="13615" spans="1:7" ht="24" customHeight="1" x14ac:dyDescent="0.2">
      <c r="A13615" s="224" t="str">
        <f t="shared" si="4081"/>
        <v/>
      </c>
      <c r="B13615" s="222" t="str">
        <f t="shared" si="4084"/>
        <v/>
      </c>
      <c r="C13615" s="223"/>
      <c r="D13615" s="224" t="str">
        <f t="shared" si="4082"/>
        <v/>
      </c>
      <c r="E13615" s="225"/>
      <c r="F13615" s="226">
        <f t="shared" si="4083"/>
        <v>0</v>
      </c>
      <c r="G13615" s="286">
        <f t="shared" si="4085"/>
        <v>0</v>
      </c>
    </row>
    <row r="13616" spans="1:7" ht="24" customHeight="1" x14ac:dyDescent="0.2">
      <c r="A13616" s="224" t="str">
        <f t="shared" si="4081"/>
        <v/>
      </c>
      <c r="B13616" s="222" t="str">
        <f t="shared" si="4084"/>
        <v/>
      </c>
      <c r="C13616" s="223"/>
      <c r="D13616" s="224" t="str">
        <f t="shared" si="4082"/>
        <v/>
      </c>
      <c r="E13616" s="225"/>
      <c r="F13616" s="226">
        <f t="shared" si="4083"/>
        <v>0</v>
      </c>
      <c r="G13616" s="286">
        <f t="shared" si="4085"/>
        <v>0</v>
      </c>
    </row>
    <row r="13617" spans="1:7" ht="24" customHeight="1" x14ac:dyDescent="0.2">
      <c r="A13617" s="224" t="str">
        <f t="shared" si="4081"/>
        <v/>
      </c>
      <c r="B13617" s="222" t="str">
        <f t="shared" si="4084"/>
        <v/>
      </c>
      <c r="C13617" s="223"/>
      <c r="D13617" s="224" t="str">
        <f t="shared" si="4082"/>
        <v/>
      </c>
      <c r="E13617" s="225"/>
      <c r="F13617" s="226">
        <f t="shared" si="4083"/>
        <v>0</v>
      </c>
      <c r="G13617" s="286">
        <f t="shared" si="4085"/>
        <v>0</v>
      </c>
    </row>
    <row r="13618" spans="1:7" ht="24" customHeight="1" x14ac:dyDescent="0.2">
      <c r="A13618" s="224" t="str">
        <f t="shared" si="4081"/>
        <v/>
      </c>
      <c r="B13618" s="222" t="str">
        <f t="shared" si="4084"/>
        <v/>
      </c>
      <c r="C13618" s="223"/>
      <c r="D13618" s="224" t="str">
        <f t="shared" si="4082"/>
        <v/>
      </c>
      <c r="E13618" s="225"/>
      <c r="F13618" s="226">
        <f t="shared" si="4083"/>
        <v>0</v>
      </c>
      <c r="G13618" s="286">
        <f t="shared" si="4085"/>
        <v>0</v>
      </c>
    </row>
    <row r="13619" spans="1:7" ht="24" customHeight="1" x14ac:dyDescent="0.2">
      <c r="A13619" s="224" t="str">
        <f t="shared" si="4081"/>
        <v/>
      </c>
      <c r="B13619" s="222" t="str">
        <f t="shared" si="4084"/>
        <v/>
      </c>
      <c r="C13619" s="223"/>
      <c r="D13619" s="224" t="str">
        <f t="shared" si="4082"/>
        <v/>
      </c>
      <c r="E13619" s="225"/>
      <c r="F13619" s="226">
        <f t="shared" si="4083"/>
        <v>0</v>
      </c>
      <c r="G13619" s="286">
        <f t="shared" si="4085"/>
        <v>0</v>
      </c>
    </row>
    <row r="13620" spans="1:7" ht="24" customHeight="1" x14ac:dyDescent="0.2">
      <c r="A13620" s="224" t="str">
        <f t="shared" si="4081"/>
        <v/>
      </c>
      <c r="B13620" s="222" t="str">
        <f t="shared" si="4084"/>
        <v/>
      </c>
      <c r="C13620" s="223"/>
      <c r="D13620" s="224" t="str">
        <f t="shared" si="4082"/>
        <v/>
      </c>
      <c r="E13620" s="225"/>
      <c r="F13620" s="226">
        <f t="shared" si="4083"/>
        <v>0</v>
      </c>
      <c r="G13620" s="286">
        <f t="shared" si="4085"/>
        <v>0</v>
      </c>
    </row>
    <row r="13621" spans="1:7" ht="24" customHeight="1" x14ac:dyDescent="0.2">
      <c r="A13621" s="224" t="str">
        <f t="shared" si="4081"/>
        <v/>
      </c>
      <c r="B13621" s="222" t="str">
        <f t="shared" si="4084"/>
        <v/>
      </c>
      <c r="C13621" s="223"/>
      <c r="D13621" s="224" t="str">
        <f t="shared" si="4082"/>
        <v/>
      </c>
      <c r="E13621" s="225"/>
      <c r="F13621" s="226">
        <f t="shared" si="4083"/>
        <v>0</v>
      </c>
      <c r="G13621" s="286">
        <f t="shared" si="4085"/>
        <v>0</v>
      </c>
    </row>
    <row r="13622" spans="1:7" ht="24" customHeight="1" x14ac:dyDescent="0.2">
      <c r="A13622" s="224" t="str">
        <f t="shared" si="4081"/>
        <v/>
      </c>
      <c r="B13622" s="222" t="str">
        <f t="shared" si="4084"/>
        <v/>
      </c>
      <c r="C13622" s="223"/>
      <c r="D13622" s="224" t="str">
        <f t="shared" si="4082"/>
        <v/>
      </c>
      <c r="E13622" s="225"/>
      <c r="F13622" s="226">
        <f t="shared" si="4083"/>
        <v>0</v>
      </c>
      <c r="G13622" s="286">
        <f t="shared" si="4085"/>
        <v>0</v>
      </c>
    </row>
    <row r="13623" spans="1:7" ht="24" customHeight="1" x14ac:dyDescent="0.2">
      <c r="A13623" s="224" t="str">
        <f t="shared" si="4081"/>
        <v/>
      </c>
      <c r="B13623" s="222" t="str">
        <f t="shared" si="4084"/>
        <v/>
      </c>
      <c r="C13623" s="223"/>
      <c r="D13623" s="224" t="str">
        <f t="shared" si="4082"/>
        <v/>
      </c>
      <c r="E13623" s="225"/>
      <c r="F13623" s="226">
        <f t="shared" si="4083"/>
        <v>0</v>
      </c>
      <c r="G13623" s="286">
        <f t="shared" si="4085"/>
        <v>0</v>
      </c>
    </row>
    <row r="13624" spans="1:7" ht="24" customHeight="1" x14ac:dyDescent="0.2">
      <c r="A13624" s="224" t="str">
        <f t="shared" si="4081"/>
        <v/>
      </c>
      <c r="B13624" s="222" t="str">
        <f t="shared" si="4084"/>
        <v/>
      </c>
      <c r="C13624" s="223"/>
      <c r="D13624" s="224" t="str">
        <f t="shared" si="4082"/>
        <v/>
      </c>
      <c r="E13624" s="225"/>
      <c r="F13624" s="226">
        <f t="shared" si="4083"/>
        <v>0</v>
      </c>
      <c r="G13624" s="286">
        <f t="shared" si="4085"/>
        <v>0</v>
      </c>
    </row>
    <row r="13625" spans="1:7" ht="24" customHeight="1" x14ac:dyDescent="0.2">
      <c r="A13625" s="224" t="str">
        <f t="shared" si="4081"/>
        <v/>
      </c>
      <c r="B13625" s="222" t="str">
        <f t="shared" si="4084"/>
        <v/>
      </c>
      <c r="C13625" s="223"/>
      <c r="D13625" s="224" t="str">
        <f t="shared" si="4082"/>
        <v/>
      </c>
      <c r="E13625" s="225"/>
      <c r="F13625" s="227">
        <f t="shared" si="4083"/>
        <v>0</v>
      </c>
      <c r="G13625" s="286">
        <f t="shared" si="4085"/>
        <v>0</v>
      </c>
    </row>
    <row r="13626" spans="1:7" ht="24" customHeight="1" x14ac:dyDescent="0.2">
      <c r="A13626" s="287"/>
      <c r="D13626" s="97"/>
      <c r="E13626" s="98"/>
      <c r="F13626" s="273" t="s">
        <v>31</v>
      </c>
      <c r="G13626" s="288">
        <f>SUBTOTAL(9,G13612:G13625)</f>
        <v>0</v>
      </c>
    </row>
    <row r="13627" spans="1:7" ht="24" customHeight="1" x14ac:dyDescent="0.2">
      <c r="A13627" s="287"/>
      <c r="C13627" s="107" t="s">
        <v>605</v>
      </c>
      <c r="D13627" s="97"/>
      <c r="E13627" s="98"/>
      <c r="G13627" s="289"/>
    </row>
    <row r="13628" spans="1:7" ht="24" customHeight="1" x14ac:dyDescent="0.2">
      <c r="A13628" s="224" t="str">
        <f t="shared" ref="A13628:A13635" si="4086">IFERROR(VLOOKUP(C13628,Tabla_Insumos,4,FALSE),"")</f>
        <v/>
      </c>
      <c r="B13628" s="222">
        <f t="shared" ref="B13628:B13635" si="4087">IFERROR(VLOOKUP(A13628,Tabla_Indices,5,FALSE),"")</f>
        <v>0</v>
      </c>
      <c r="C13628" s="223"/>
      <c r="D13628" s="224" t="str">
        <f t="shared" ref="D13628:D13635" si="4088">IFERROR(VLOOKUP(C13628,Tabla_Insumos,2,FALSE),"")</f>
        <v/>
      </c>
      <c r="E13628" s="225"/>
      <c r="F13628" s="228">
        <f t="shared" ref="F13628:F13635" si="4089">IFERROR(VLOOKUP(C13628,Tabla_Insumos,3,FALSE),0)</f>
        <v>0</v>
      </c>
      <c r="G13628" s="286">
        <f>ROUND(E13628*F13628,2)</f>
        <v>0</v>
      </c>
    </row>
    <row r="13629" spans="1:7" ht="24" customHeight="1" x14ac:dyDescent="0.2">
      <c r="A13629" s="224" t="str">
        <f t="shared" si="4086"/>
        <v/>
      </c>
      <c r="B13629" s="222">
        <f t="shared" si="4087"/>
        <v>0</v>
      </c>
      <c r="C13629" s="223"/>
      <c r="D13629" s="224" t="str">
        <f t="shared" si="4088"/>
        <v/>
      </c>
      <c r="E13629" s="225"/>
      <c r="F13629" s="228">
        <f t="shared" si="4089"/>
        <v>0</v>
      </c>
      <c r="G13629" s="286">
        <f>ROUND(E13629*F13629,2)</f>
        <v>0</v>
      </c>
    </row>
    <row r="13630" spans="1:7" ht="24" customHeight="1" x14ac:dyDescent="0.2">
      <c r="A13630" s="224" t="str">
        <f t="shared" si="4086"/>
        <v/>
      </c>
      <c r="B13630" s="222">
        <f t="shared" si="4087"/>
        <v>0</v>
      </c>
      <c r="C13630" s="223"/>
      <c r="D13630" s="224" t="str">
        <f t="shared" si="4088"/>
        <v/>
      </c>
      <c r="E13630" s="225"/>
      <c r="F13630" s="228">
        <f t="shared" si="4089"/>
        <v>0</v>
      </c>
      <c r="G13630" s="286">
        <f t="shared" ref="G13630:G13635" si="4090">ROUND(E13630*F13630,2)</f>
        <v>0</v>
      </c>
    </row>
    <row r="13631" spans="1:7" ht="24" customHeight="1" x14ac:dyDescent="0.2">
      <c r="A13631" s="224" t="str">
        <f t="shared" si="4086"/>
        <v/>
      </c>
      <c r="B13631" s="222">
        <f t="shared" si="4087"/>
        <v>0</v>
      </c>
      <c r="C13631" s="223"/>
      <c r="D13631" s="224" t="str">
        <f t="shared" si="4088"/>
        <v/>
      </c>
      <c r="E13631" s="225"/>
      <c r="F13631" s="228">
        <f t="shared" si="4089"/>
        <v>0</v>
      </c>
      <c r="G13631" s="286">
        <f t="shared" si="4090"/>
        <v>0</v>
      </c>
    </row>
    <row r="13632" spans="1:7" ht="24" customHeight="1" x14ac:dyDescent="0.2">
      <c r="A13632" s="224" t="str">
        <f t="shared" si="4086"/>
        <v/>
      </c>
      <c r="B13632" s="222">
        <f t="shared" si="4087"/>
        <v>0</v>
      </c>
      <c r="C13632" s="223"/>
      <c r="D13632" s="224" t="str">
        <f t="shared" si="4088"/>
        <v/>
      </c>
      <c r="E13632" s="225"/>
      <c r="F13632" s="226">
        <f t="shared" si="4089"/>
        <v>0</v>
      </c>
      <c r="G13632" s="286">
        <f t="shared" si="4090"/>
        <v>0</v>
      </c>
    </row>
    <row r="13633" spans="1:7" ht="24" customHeight="1" x14ac:dyDescent="0.2">
      <c r="A13633" s="224" t="str">
        <f t="shared" si="4086"/>
        <v/>
      </c>
      <c r="B13633" s="222">
        <f t="shared" si="4087"/>
        <v>0</v>
      </c>
      <c r="C13633" s="223"/>
      <c r="D13633" s="224" t="str">
        <f t="shared" si="4088"/>
        <v/>
      </c>
      <c r="E13633" s="225"/>
      <c r="F13633" s="226">
        <f t="shared" si="4089"/>
        <v>0</v>
      </c>
      <c r="G13633" s="286">
        <f t="shared" si="4090"/>
        <v>0</v>
      </c>
    </row>
    <row r="13634" spans="1:7" ht="24" customHeight="1" x14ac:dyDescent="0.2">
      <c r="A13634" s="224" t="str">
        <f t="shared" si="4086"/>
        <v/>
      </c>
      <c r="B13634" s="222">
        <f t="shared" si="4087"/>
        <v>0</v>
      </c>
      <c r="C13634" s="223"/>
      <c r="D13634" s="224" t="str">
        <f t="shared" si="4088"/>
        <v/>
      </c>
      <c r="E13634" s="225"/>
      <c r="F13634" s="226">
        <f t="shared" si="4089"/>
        <v>0</v>
      </c>
      <c r="G13634" s="286">
        <f t="shared" si="4090"/>
        <v>0</v>
      </c>
    </row>
    <row r="13635" spans="1:7" ht="24" customHeight="1" x14ac:dyDescent="0.2">
      <c r="A13635" s="224" t="str">
        <f t="shared" si="4086"/>
        <v/>
      </c>
      <c r="B13635" s="222">
        <f t="shared" si="4087"/>
        <v>0</v>
      </c>
      <c r="C13635" s="223"/>
      <c r="D13635" s="224" t="str">
        <f t="shared" si="4088"/>
        <v/>
      </c>
      <c r="E13635" s="225"/>
      <c r="F13635" s="226">
        <f t="shared" si="4089"/>
        <v>0</v>
      </c>
      <c r="G13635" s="286">
        <f t="shared" si="4090"/>
        <v>0</v>
      </c>
    </row>
    <row r="13636" spans="1:7" ht="24" customHeight="1" x14ac:dyDescent="0.2">
      <c r="A13636" s="287"/>
      <c r="D13636" s="97"/>
      <c r="E13636" s="98"/>
      <c r="F13636" s="273" t="s">
        <v>32</v>
      </c>
      <c r="G13636" s="288">
        <f>SUBTOTAL(9,G13628:G13635)</f>
        <v>0</v>
      </c>
    </row>
    <row r="13637" spans="1:7" ht="24" customHeight="1" x14ac:dyDescent="0.2">
      <c r="A13637" s="287"/>
      <c r="C13637" s="107" t="s">
        <v>606</v>
      </c>
      <c r="D13637" s="97"/>
      <c r="E13637" s="98"/>
      <c r="G13637" s="289"/>
    </row>
    <row r="13638" spans="1:7" ht="24" customHeight="1" x14ac:dyDescent="0.2">
      <c r="A13638" s="224" t="str">
        <f t="shared" ref="A13638:A13646" si="4091">IFERROR(VLOOKUP(C13638,Tabla_Insumos,4,FALSE),"")</f>
        <v/>
      </c>
      <c r="B13638" s="222" t="str">
        <f t="shared" ref="B13638:B13646" si="4092">IFERROR(VLOOKUP(C13638,Tabla_Insumos,5,FALSE),"")</f>
        <v/>
      </c>
      <c r="C13638" s="223"/>
      <c r="D13638" s="224" t="str">
        <f t="shared" ref="D13638:D13646" si="4093">IFERROR(VLOOKUP(C13638,Tabla_Insumos,2,FALSE),"")</f>
        <v/>
      </c>
      <c r="E13638" s="225"/>
      <c r="F13638" s="226">
        <f t="shared" ref="F13638:F13646" si="4094">IFERROR(VLOOKUP(C13638,Tabla_Insumos,3,FALSE),0)</f>
        <v>0</v>
      </c>
      <c r="G13638" s="286">
        <f t="shared" ref="G13638:G13646" si="4095">ROUND(E13638*F13638,2)</f>
        <v>0</v>
      </c>
    </row>
    <row r="13639" spans="1:7" ht="24" customHeight="1" x14ac:dyDescent="0.2">
      <c r="A13639" s="224" t="str">
        <f t="shared" si="4091"/>
        <v/>
      </c>
      <c r="B13639" s="222" t="str">
        <f t="shared" si="4092"/>
        <v/>
      </c>
      <c r="C13639" s="223"/>
      <c r="D13639" s="224" t="str">
        <f t="shared" si="4093"/>
        <v/>
      </c>
      <c r="E13639" s="225"/>
      <c r="F13639" s="226">
        <f t="shared" si="4094"/>
        <v>0</v>
      </c>
      <c r="G13639" s="286">
        <f t="shared" si="4095"/>
        <v>0</v>
      </c>
    </row>
    <row r="13640" spans="1:7" ht="24" customHeight="1" x14ac:dyDescent="0.2">
      <c r="A13640" s="224" t="str">
        <f t="shared" si="4091"/>
        <v/>
      </c>
      <c r="B13640" s="222" t="str">
        <f t="shared" si="4092"/>
        <v/>
      </c>
      <c r="C13640" s="223"/>
      <c r="D13640" s="224" t="str">
        <f t="shared" si="4093"/>
        <v/>
      </c>
      <c r="E13640" s="225"/>
      <c r="F13640" s="226">
        <f t="shared" si="4094"/>
        <v>0</v>
      </c>
      <c r="G13640" s="286">
        <f t="shared" si="4095"/>
        <v>0</v>
      </c>
    </row>
    <row r="13641" spans="1:7" ht="24" customHeight="1" x14ac:dyDescent="0.2">
      <c r="A13641" s="224" t="str">
        <f t="shared" si="4091"/>
        <v/>
      </c>
      <c r="B13641" s="222" t="str">
        <f t="shared" si="4092"/>
        <v/>
      </c>
      <c r="C13641" s="223"/>
      <c r="D13641" s="224" t="str">
        <f t="shared" si="4093"/>
        <v/>
      </c>
      <c r="E13641" s="225"/>
      <c r="F13641" s="226">
        <f t="shared" si="4094"/>
        <v>0</v>
      </c>
      <c r="G13641" s="286">
        <f t="shared" si="4095"/>
        <v>0</v>
      </c>
    </row>
    <row r="13642" spans="1:7" ht="24" customHeight="1" x14ac:dyDescent="0.2">
      <c r="A13642" s="224" t="str">
        <f t="shared" si="4091"/>
        <v/>
      </c>
      <c r="B13642" s="222" t="str">
        <f t="shared" si="4092"/>
        <v/>
      </c>
      <c r="C13642" s="223"/>
      <c r="D13642" s="224" t="str">
        <f t="shared" si="4093"/>
        <v/>
      </c>
      <c r="E13642" s="225"/>
      <c r="F13642" s="226">
        <f t="shared" si="4094"/>
        <v>0</v>
      </c>
      <c r="G13642" s="286">
        <f t="shared" si="4095"/>
        <v>0</v>
      </c>
    </row>
    <row r="13643" spans="1:7" ht="24" customHeight="1" x14ac:dyDescent="0.2">
      <c r="A13643" s="224" t="str">
        <f t="shared" si="4091"/>
        <v/>
      </c>
      <c r="B13643" s="222" t="str">
        <f t="shared" si="4092"/>
        <v/>
      </c>
      <c r="C13643" s="223"/>
      <c r="D13643" s="224" t="str">
        <f t="shared" si="4093"/>
        <v/>
      </c>
      <c r="E13643" s="225"/>
      <c r="F13643" s="226">
        <f t="shared" si="4094"/>
        <v>0</v>
      </c>
      <c r="G13643" s="286">
        <f t="shared" si="4095"/>
        <v>0</v>
      </c>
    </row>
    <row r="13644" spans="1:7" ht="24" customHeight="1" x14ac:dyDescent="0.2">
      <c r="A13644" s="224" t="str">
        <f t="shared" si="4091"/>
        <v/>
      </c>
      <c r="B13644" s="222" t="str">
        <f t="shared" si="4092"/>
        <v/>
      </c>
      <c r="C13644" s="223"/>
      <c r="D13644" s="224" t="str">
        <f t="shared" si="4093"/>
        <v/>
      </c>
      <c r="E13644" s="225"/>
      <c r="F13644" s="226">
        <f t="shared" si="4094"/>
        <v>0</v>
      </c>
      <c r="G13644" s="286">
        <f t="shared" si="4095"/>
        <v>0</v>
      </c>
    </row>
    <row r="13645" spans="1:7" ht="24" customHeight="1" x14ac:dyDescent="0.2">
      <c r="A13645" s="224" t="str">
        <f t="shared" si="4091"/>
        <v/>
      </c>
      <c r="B13645" s="222" t="str">
        <f t="shared" si="4092"/>
        <v/>
      </c>
      <c r="C13645" s="223"/>
      <c r="D13645" s="224" t="str">
        <f t="shared" si="4093"/>
        <v/>
      </c>
      <c r="E13645" s="225"/>
      <c r="F13645" s="226">
        <f t="shared" si="4094"/>
        <v>0</v>
      </c>
      <c r="G13645" s="286">
        <f t="shared" si="4095"/>
        <v>0</v>
      </c>
    </row>
    <row r="13646" spans="1:7" ht="24" customHeight="1" x14ac:dyDescent="0.2">
      <c r="A13646" s="224" t="str">
        <f t="shared" si="4091"/>
        <v/>
      </c>
      <c r="B13646" s="222" t="str">
        <f t="shared" si="4092"/>
        <v/>
      </c>
      <c r="C13646" s="223"/>
      <c r="D13646" s="224" t="str">
        <f t="shared" si="4093"/>
        <v/>
      </c>
      <c r="E13646" s="225"/>
      <c r="F13646" s="226">
        <f t="shared" si="4094"/>
        <v>0</v>
      </c>
      <c r="G13646" s="286">
        <f t="shared" si="4095"/>
        <v>0</v>
      </c>
    </row>
    <row r="13647" spans="1:7" ht="24" customHeight="1" x14ac:dyDescent="0.2">
      <c r="A13647" s="290"/>
      <c r="B13647" s="97"/>
      <c r="D13647" s="97"/>
      <c r="E13647" s="98"/>
      <c r="F13647" s="273" t="s">
        <v>33</v>
      </c>
      <c r="G13647" s="288">
        <f>SUBTOTAL(9,G13638:G13646)</f>
        <v>0</v>
      </c>
    </row>
    <row r="13648" spans="1:7" ht="24" customHeight="1" x14ac:dyDescent="0.2">
      <c r="A13648" s="291"/>
      <c r="B13648" s="97"/>
      <c r="D13648" s="97"/>
      <c r="E13648" s="98"/>
      <c r="G13648" s="289"/>
    </row>
    <row r="13649" spans="1:7" ht="24" customHeight="1" x14ac:dyDescent="0.2">
      <c r="A13649" s="292" t="str">
        <f>B13607</f>
        <v/>
      </c>
      <c r="B13649" s="293" t="str">
        <f>C13607</f>
        <v/>
      </c>
      <c r="C13649" s="104"/>
      <c r="D13649" s="104" t="s">
        <v>34</v>
      </c>
      <c r="E13649" s="105"/>
      <c r="F13649" s="295" t="s">
        <v>35</v>
      </c>
      <c r="G13649" s="294">
        <f>SUBTOTAL(9,G13612:G13648)</f>
        <v>0</v>
      </c>
    </row>
    <row r="13651" spans="1:7" ht="24" customHeight="1" x14ac:dyDescent="0.2">
      <c r="A13651" s="274" t="s">
        <v>37</v>
      </c>
      <c r="B13651" s="275"/>
      <c r="C13651" s="275"/>
      <c r="D13651" s="275"/>
      <c r="E13651" s="275"/>
      <c r="F13651" s="275"/>
      <c r="G13651" s="276"/>
    </row>
    <row r="13652" spans="1:7" ht="24" customHeight="1" x14ac:dyDescent="0.2">
      <c r="A13652" s="277" t="s">
        <v>602</v>
      </c>
      <c r="B13652" s="93" t="str">
        <f>Comitente</f>
        <v>DIRECCION PROVINCIAL DE ESPACIOS VERDES</v>
      </c>
      <c r="C13652" s="89"/>
      <c r="D13652" s="94"/>
      <c r="E13652" s="94"/>
      <c r="F13652" s="95"/>
      <c r="G13652" s="278"/>
    </row>
    <row r="13653" spans="1:7" ht="24" customHeight="1" x14ac:dyDescent="0.2">
      <c r="A13653" s="277" t="s">
        <v>603</v>
      </c>
      <c r="B13653" s="93">
        <f>Contratista</f>
        <v>0</v>
      </c>
      <c r="C13653" s="90"/>
      <c r="D13653" s="90"/>
      <c r="E13653" s="90"/>
      <c r="F13653" s="96"/>
      <c r="G13653" s="279"/>
    </row>
    <row r="13654" spans="1:7" ht="24" customHeight="1" x14ac:dyDescent="0.2">
      <c r="A13654" s="277" t="s">
        <v>24</v>
      </c>
      <c r="B13654" s="93" t="str">
        <f>Obra</f>
        <v>MANTENIMIENTO DEL ÁREA VERDE Y SISITEMA DE RIEGO DEL 
PARQUE BELGRANO E INFINITO POR DESCUBRIR - RENGLON 3</v>
      </c>
      <c r="C13654" s="90"/>
      <c r="D13654" s="90"/>
      <c r="E13654" s="90"/>
      <c r="F13654" s="96" t="s">
        <v>38</v>
      </c>
      <c r="G13654" s="280">
        <f>Fecha_Base</f>
        <v>44908</v>
      </c>
    </row>
    <row r="13655" spans="1:7" ht="24" customHeight="1" x14ac:dyDescent="0.2">
      <c r="A13655" s="281" t="s">
        <v>601</v>
      </c>
      <c r="B13655" s="91" t="str">
        <f>Ubicación</f>
        <v>CAPITAL</v>
      </c>
      <c r="C13655" s="91"/>
      <c r="D13655" s="97"/>
      <c r="E13655" s="98"/>
      <c r="G13655" s="282"/>
    </row>
    <row r="13656" spans="1:7" ht="24" customHeight="1" x14ac:dyDescent="0.2">
      <c r="A13656" s="281" t="s">
        <v>39</v>
      </c>
      <c r="B13656" s="100" t="str">
        <f>IFERROR(VALUE(LEFT(B13657,FIND(".",B13657)-1)),"")</f>
        <v/>
      </c>
      <c r="C13656" s="92" t="str">
        <f>IFERROR(VLOOKUP(B13656,Tabla_CyP,2,FALSE),"")</f>
        <v/>
      </c>
      <c r="E13656" s="98"/>
      <c r="G13656" s="282"/>
    </row>
    <row r="13657" spans="1:7" ht="24" customHeight="1" x14ac:dyDescent="0.2">
      <c r="A13657" s="281" t="s">
        <v>25</v>
      </c>
      <c r="B13657" s="101" t="str">
        <f>IFERROR(VLOOKUP(COUNTIF($A$1:A13657,"ANALISIS DE PRECIOS"),Tabla_NumeroItem,2,FALSE),"")</f>
        <v/>
      </c>
      <c r="C13657" s="92" t="str">
        <f>IFERROR(VLOOKUP(B13657,Tabla_CyP,2,FALSE),"")</f>
        <v/>
      </c>
      <c r="D13657" s="97"/>
      <c r="E13657" s="98"/>
      <c r="F13657" s="96" t="s">
        <v>26</v>
      </c>
      <c r="G13657" s="283" t="str">
        <f>IFERROR(VLOOKUP(B13657,Tabla_CyP,4,FALSE),"")</f>
        <v/>
      </c>
    </row>
    <row r="13658" spans="1:7" ht="24" customHeight="1" x14ac:dyDescent="0.2">
      <c r="A13658" s="281"/>
      <c r="B13658" s="91"/>
      <c r="D13658" s="97"/>
      <c r="E13658" s="98"/>
      <c r="G13658" s="282"/>
    </row>
    <row r="13659" spans="1:7" ht="24" customHeight="1" x14ac:dyDescent="0.2">
      <c r="A13659" s="331" t="s">
        <v>507</v>
      </c>
      <c r="B13659" s="332"/>
      <c r="C13659" s="333" t="s">
        <v>0</v>
      </c>
      <c r="D13659" s="333" t="s">
        <v>27</v>
      </c>
      <c r="E13659" s="335" t="s">
        <v>28</v>
      </c>
      <c r="F13659" s="337" t="s">
        <v>29</v>
      </c>
      <c r="G13659" s="337" t="s">
        <v>30</v>
      </c>
    </row>
    <row r="13660" spans="1:7" ht="24" customHeight="1" x14ac:dyDescent="0.2">
      <c r="A13660" s="102" t="s">
        <v>508</v>
      </c>
      <c r="B13660" s="102" t="s">
        <v>509</v>
      </c>
      <c r="C13660" s="334"/>
      <c r="D13660" s="334"/>
      <c r="E13660" s="336"/>
      <c r="F13660" s="338"/>
      <c r="G13660" s="338"/>
    </row>
    <row r="13661" spans="1:7" ht="24" customHeight="1" x14ac:dyDescent="0.2">
      <c r="A13661" s="284"/>
      <c r="B13661" s="103"/>
      <c r="C13661" s="143" t="s">
        <v>604</v>
      </c>
      <c r="D13661" s="104"/>
      <c r="E13661" s="105"/>
      <c r="F13661" s="106"/>
      <c r="G13661" s="285"/>
    </row>
    <row r="13662" spans="1:7" ht="24" customHeight="1" x14ac:dyDescent="0.2">
      <c r="A13662" s="224" t="str">
        <f t="shared" ref="A13662:A13675" si="4096">IFERROR(VLOOKUP(C13662,Tabla_Insumos,4,FALSE),"")</f>
        <v/>
      </c>
      <c r="B13662" s="222" t="str">
        <f>IFERROR(VLOOKUP(C13662,Tabla_Insumos,5,FALSE),"")</f>
        <v/>
      </c>
      <c r="C13662" s="223"/>
      <c r="D13662" s="224" t="str">
        <f t="shared" ref="D13662:D13675" si="4097">IFERROR(VLOOKUP(C13662,Tabla_Insumos,2,FALSE),"")</f>
        <v/>
      </c>
      <c r="E13662" s="225"/>
      <c r="F13662" s="226">
        <f t="shared" ref="F13662:F13675" si="4098">IFERROR(VLOOKUP(C13662,Tabla_Insumos,3,FALSE),0)</f>
        <v>0</v>
      </c>
      <c r="G13662" s="286">
        <f>ROUND(E13662*F13662,2)</f>
        <v>0</v>
      </c>
    </row>
    <row r="13663" spans="1:7" ht="24" customHeight="1" x14ac:dyDescent="0.2">
      <c r="A13663" s="224" t="str">
        <f t="shared" si="4096"/>
        <v/>
      </c>
      <c r="B13663" s="222" t="str">
        <f t="shared" ref="B13663:B13675" si="4099">IFERROR(VLOOKUP(C13663,Tabla_Insumos,5,FALSE),"")</f>
        <v/>
      </c>
      <c r="C13663" s="223"/>
      <c r="D13663" s="224" t="str">
        <f t="shared" si="4097"/>
        <v/>
      </c>
      <c r="E13663" s="225"/>
      <c r="F13663" s="226">
        <f t="shared" si="4098"/>
        <v>0</v>
      </c>
      <c r="G13663" s="286">
        <f t="shared" ref="G13663:G13675" si="4100">ROUND(E13663*F13663,2)</f>
        <v>0</v>
      </c>
    </row>
    <row r="13664" spans="1:7" ht="24" customHeight="1" x14ac:dyDescent="0.2">
      <c r="A13664" s="224" t="str">
        <f t="shared" si="4096"/>
        <v/>
      </c>
      <c r="B13664" s="222" t="str">
        <f t="shared" si="4099"/>
        <v/>
      </c>
      <c r="C13664" s="223"/>
      <c r="D13664" s="224" t="str">
        <f t="shared" si="4097"/>
        <v/>
      </c>
      <c r="E13664" s="225"/>
      <c r="F13664" s="226">
        <f t="shared" si="4098"/>
        <v>0</v>
      </c>
      <c r="G13664" s="286">
        <f t="shared" si="4100"/>
        <v>0</v>
      </c>
    </row>
    <row r="13665" spans="1:7" ht="24" customHeight="1" x14ac:dyDescent="0.2">
      <c r="A13665" s="224" t="str">
        <f t="shared" si="4096"/>
        <v/>
      </c>
      <c r="B13665" s="222" t="str">
        <f t="shared" si="4099"/>
        <v/>
      </c>
      <c r="C13665" s="223"/>
      <c r="D13665" s="224" t="str">
        <f t="shared" si="4097"/>
        <v/>
      </c>
      <c r="E13665" s="225"/>
      <c r="F13665" s="226">
        <f t="shared" si="4098"/>
        <v>0</v>
      </c>
      <c r="G13665" s="286">
        <f t="shared" si="4100"/>
        <v>0</v>
      </c>
    </row>
    <row r="13666" spans="1:7" ht="24" customHeight="1" x14ac:dyDescent="0.2">
      <c r="A13666" s="224" t="str">
        <f t="shared" si="4096"/>
        <v/>
      </c>
      <c r="B13666" s="222" t="str">
        <f t="shared" si="4099"/>
        <v/>
      </c>
      <c r="C13666" s="223"/>
      <c r="D13666" s="224" t="str">
        <f t="shared" si="4097"/>
        <v/>
      </c>
      <c r="E13666" s="225"/>
      <c r="F13666" s="226">
        <f t="shared" si="4098"/>
        <v>0</v>
      </c>
      <c r="G13666" s="286">
        <f t="shared" si="4100"/>
        <v>0</v>
      </c>
    </row>
    <row r="13667" spans="1:7" ht="24" customHeight="1" x14ac:dyDescent="0.2">
      <c r="A13667" s="224" t="str">
        <f t="shared" si="4096"/>
        <v/>
      </c>
      <c r="B13667" s="222" t="str">
        <f t="shared" si="4099"/>
        <v/>
      </c>
      <c r="C13667" s="223"/>
      <c r="D13667" s="224" t="str">
        <f t="shared" si="4097"/>
        <v/>
      </c>
      <c r="E13667" s="225"/>
      <c r="F13667" s="226">
        <f t="shared" si="4098"/>
        <v>0</v>
      </c>
      <c r="G13667" s="286">
        <f t="shared" si="4100"/>
        <v>0</v>
      </c>
    </row>
    <row r="13668" spans="1:7" ht="24" customHeight="1" x14ac:dyDescent="0.2">
      <c r="A13668" s="224" t="str">
        <f t="shared" si="4096"/>
        <v/>
      </c>
      <c r="B13668" s="222" t="str">
        <f t="shared" si="4099"/>
        <v/>
      </c>
      <c r="C13668" s="223"/>
      <c r="D13668" s="224" t="str">
        <f t="shared" si="4097"/>
        <v/>
      </c>
      <c r="E13668" s="225"/>
      <c r="F13668" s="226">
        <f t="shared" si="4098"/>
        <v>0</v>
      </c>
      <c r="G13668" s="286">
        <f t="shared" si="4100"/>
        <v>0</v>
      </c>
    </row>
    <row r="13669" spans="1:7" ht="24" customHeight="1" x14ac:dyDescent="0.2">
      <c r="A13669" s="224" t="str">
        <f t="shared" si="4096"/>
        <v/>
      </c>
      <c r="B13669" s="222" t="str">
        <f t="shared" si="4099"/>
        <v/>
      </c>
      <c r="C13669" s="223"/>
      <c r="D13669" s="224" t="str">
        <f t="shared" si="4097"/>
        <v/>
      </c>
      <c r="E13669" s="225"/>
      <c r="F13669" s="226">
        <f t="shared" si="4098"/>
        <v>0</v>
      </c>
      <c r="G13669" s="286">
        <f t="shared" si="4100"/>
        <v>0</v>
      </c>
    </row>
    <row r="13670" spans="1:7" ht="24" customHeight="1" x14ac:dyDescent="0.2">
      <c r="A13670" s="224" t="str">
        <f t="shared" si="4096"/>
        <v/>
      </c>
      <c r="B13670" s="222" t="str">
        <f t="shared" si="4099"/>
        <v/>
      </c>
      <c r="C13670" s="223"/>
      <c r="D13670" s="224" t="str">
        <f t="shared" si="4097"/>
        <v/>
      </c>
      <c r="E13670" s="225"/>
      <c r="F13670" s="226">
        <f t="shared" si="4098"/>
        <v>0</v>
      </c>
      <c r="G13670" s="286">
        <f t="shared" si="4100"/>
        <v>0</v>
      </c>
    </row>
    <row r="13671" spans="1:7" ht="24" customHeight="1" x14ac:dyDescent="0.2">
      <c r="A13671" s="224" t="str">
        <f t="shared" si="4096"/>
        <v/>
      </c>
      <c r="B13671" s="222" t="str">
        <f t="shared" si="4099"/>
        <v/>
      </c>
      <c r="C13671" s="223"/>
      <c r="D13671" s="224" t="str">
        <f t="shared" si="4097"/>
        <v/>
      </c>
      <c r="E13671" s="225"/>
      <c r="F13671" s="226">
        <f t="shared" si="4098"/>
        <v>0</v>
      </c>
      <c r="G13671" s="286">
        <f t="shared" si="4100"/>
        <v>0</v>
      </c>
    </row>
    <row r="13672" spans="1:7" ht="24" customHeight="1" x14ac:dyDescent="0.2">
      <c r="A13672" s="224" t="str">
        <f t="shared" si="4096"/>
        <v/>
      </c>
      <c r="B13672" s="222" t="str">
        <f t="shared" si="4099"/>
        <v/>
      </c>
      <c r="C13672" s="223"/>
      <c r="D13672" s="224" t="str">
        <f t="shared" si="4097"/>
        <v/>
      </c>
      <c r="E13672" s="225"/>
      <c r="F13672" s="226">
        <f t="shared" si="4098"/>
        <v>0</v>
      </c>
      <c r="G13672" s="286">
        <f t="shared" si="4100"/>
        <v>0</v>
      </c>
    </row>
    <row r="13673" spans="1:7" ht="24" customHeight="1" x14ac:dyDescent="0.2">
      <c r="A13673" s="224" t="str">
        <f t="shared" si="4096"/>
        <v/>
      </c>
      <c r="B13673" s="222" t="str">
        <f t="shared" si="4099"/>
        <v/>
      </c>
      <c r="C13673" s="223"/>
      <c r="D13673" s="224" t="str">
        <f t="shared" si="4097"/>
        <v/>
      </c>
      <c r="E13673" s="225"/>
      <c r="F13673" s="226">
        <f t="shared" si="4098"/>
        <v>0</v>
      </c>
      <c r="G13673" s="286">
        <f t="shared" si="4100"/>
        <v>0</v>
      </c>
    </row>
    <row r="13674" spans="1:7" ht="24" customHeight="1" x14ac:dyDescent="0.2">
      <c r="A13674" s="224" t="str">
        <f t="shared" si="4096"/>
        <v/>
      </c>
      <c r="B13674" s="222" t="str">
        <f t="shared" si="4099"/>
        <v/>
      </c>
      <c r="C13674" s="223"/>
      <c r="D13674" s="224" t="str">
        <f t="shared" si="4097"/>
        <v/>
      </c>
      <c r="E13674" s="225"/>
      <c r="F13674" s="226">
        <f t="shared" si="4098"/>
        <v>0</v>
      </c>
      <c r="G13674" s="286">
        <f t="shared" si="4100"/>
        <v>0</v>
      </c>
    </row>
    <row r="13675" spans="1:7" ht="24" customHeight="1" x14ac:dyDescent="0.2">
      <c r="A13675" s="224" t="str">
        <f t="shared" si="4096"/>
        <v/>
      </c>
      <c r="B13675" s="222" t="str">
        <f t="shared" si="4099"/>
        <v/>
      </c>
      <c r="C13675" s="223"/>
      <c r="D13675" s="224" t="str">
        <f t="shared" si="4097"/>
        <v/>
      </c>
      <c r="E13675" s="225"/>
      <c r="F13675" s="227">
        <f t="shared" si="4098"/>
        <v>0</v>
      </c>
      <c r="G13675" s="286">
        <f t="shared" si="4100"/>
        <v>0</v>
      </c>
    </row>
    <row r="13676" spans="1:7" ht="24" customHeight="1" x14ac:dyDescent="0.2">
      <c r="A13676" s="287"/>
      <c r="D13676" s="97"/>
      <c r="E13676" s="98"/>
      <c r="F13676" s="273" t="s">
        <v>31</v>
      </c>
      <c r="G13676" s="288">
        <f>SUBTOTAL(9,G13662:G13675)</f>
        <v>0</v>
      </c>
    </row>
    <row r="13677" spans="1:7" ht="24" customHeight="1" x14ac:dyDescent="0.2">
      <c r="A13677" s="287"/>
      <c r="C13677" s="107" t="s">
        <v>605</v>
      </c>
      <c r="D13677" s="97"/>
      <c r="E13677" s="98"/>
      <c r="G13677" s="289"/>
    </row>
    <row r="13678" spans="1:7" ht="24" customHeight="1" x14ac:dyDescent="0.2">
      <c r="A13678" s="224" t="str">
        <f t="shared" ref="A13678:A13685" si="4101">IFERROR(VLOOKUP(C13678,Tabla_Insumos,4,FALSE),"")</f>
        <v/>
      </c>
      <c r="B13678" s="222">
        <f t="shared" ref="B13678:B13685" si="4102">IFERROR(VLOOKUP(A13678,Tabla_Indices,5,FALSE),"")</f>
        <v>0</v>
      </c>
      <c r="C13678" s="223"/>
      <c r="D13678" s="224" t="str">
        <f t="shared" ref="D13678:D13685" si="4103">IFERROR(VLOOKUP(C13678,Tabla_Insumos,2,FALSE),"")</f>
        <v/>
      </c>
      <c r="E13678" s="225"/>
      <c r="F13678" s="228">
        <f t="shared" ref="F13678:F13685" si="4104">IFERROR(VLOOKUP(C13678,Tabla_Insumos,3,FALSE),0)</f>
        <v>0</v>
      </c>
      <c r="G13678" s="286">
        <f>ROUND(E13678*F13678,2)</f>
        <v>0</v>
      </c>
    </row>
    <row r="13679" spans="1:7" ht="24" customHeight="1" x14ac:dyDescent="0.2">
      <c r="A13679" s="224" t="str">
        <f t="shared" si="4101"/>
        <v/>
      </c>
      <c r="B13679" s="222">
        <f t="shared" si="4102"/>
        <v>0</v>
      </c>
      <c r="C13679" s="223"/>
      <c r="D13679" s="224" t="str">
        <f t="shared" si="4103"/>
        <v/>
      </c>
      <c r="E13679" s="225"/>
      <c r="F13679" s="228">
        <f t="shared" si="4104"/>
        <v>0</v>
      </c>
      <c r="G13679" s="286">
        <f>ROUND(E13679*F13679,2)</f>
        <v>0</v>
      </c>
    </row>
    <row r="13680" spans="1:7" ht="24" customHeight="1" x14ac:dyDescent="0.2">
      <c r="A13680" s="224" t="str">
        <f t="shared" si="4101"/>
        <v/>
      </c>
      <c r="B13680" s="222">
        <f t="shared" si="4102"/>
        <v>0</v>
      </c>
      <c r="C13680" s="223"/>
      <c r="D13680" s="224" t="str">
        <f t="shared" si="4103"/>
        <v/>
      </c>
      <c r="E13680" s="225"/>
      <c r="F13680" s="228">
        <f t="shared" si="4104"/>
        <v>0</v>
      </c>
      <c r="G13680" s="286">
        <f t="shared" ref="G13680:G13685" si="4105">ROUND(E13680*F13680,2)</f>
        <v>0</v>
      </c>
    </row>
    <row r="13681" spans="1:7" ht="24" customHeight="1" x14ac:dyDescent="0.2">
      <c r="A13681" s="224" t="str">
        <f t="shared" si="4101"/>
        <v/>
      </c>
      <c r="B13681" s="222">
        <f t="shared" si="4102"/>
        <v>0</v>
      </c>
      <c r="C13681" s="223"/>
      <c r="D13681" s="224" t="str">
        <f t="shared" si="4103"/>
        <v/>
      </c>
      <c r="E13681" s="225"/>
      <c r="F13681" s="228">
        <f t="shared" si="4104"/>
        <v>0</v>
      </c>
      <c r="G13681" s="286">
        <f t="shared" si="4105"/>
        <v>0</v>
      </c>
    </row>
    <row r="13682" spans="1:7" ht="24" customHeight="1" x14ac:dyDescent="0.2">
      <c r="A13682" s="224" t="str">
        <f t="shared" si="4101"/>
        <v/>
      </c>
      <c r="B13682" s="222">
        <f t="shared" si="4102"/>
        <v>0</v>
      </c>
      <c r="C13682" s="223"/>
      <c r="D13682" s="224" t="str">
        <f t="shared" si="4103"/>
        <v/>
      </c>
      <c r="E13682" s="225"/>
      <c r="F13682" s="226">
        <f t="shared" si="4104"/>
        <v>0</v>
      </c>
      <c r="G13682" s="286">
        <f t="shared" si="4105"/>
        <v>0</v>
      </c>
    </row>
    <row r="13683" spans="1:7" ht="24" customHeight="1" x14ac:dyDescent="0.2">
      <c r="A13683" s="224" t="str">
        <f t="shared" si="4101"/>
        <v/>
      </c>
      <c r="B13683" s="222">
        <f t="shared" si="4102"/>
        <v>0</v>
      </c>
      <c r="C13683" s="223"/>
      <c r="D13683" s="224" t="str">
        <f t="shared" si="4103"/>
        <v/>
      </c>
      <c r="E13683" s="225"/>
      <c r="F13683" s="226">
        <f t="shared" si="4104"/>
        <v>0</v>
      </c>
      <c r="G13683" s="286">
        <f t="shared" si="4105"/>
        <v>0</v>
      </c>
    </row>
    <row r="13684" spans="1:7" ht="24" customHeight="1" x14ac:dyDescent="0.2">
      <c r="A13684" s="224" t="str">
        <f t="shared" si="4101"/>
        <v/>
      </c>
      <c r="B13684" s="222">
        <f t="shared" si="4102"/>
        <v>0</v>
      </c>
      <c r="C13684" s="223"/>
      <c r="D13684" s="224" t="str">
        <f t="shared" si="4103"/>
        <v/>
      </c>
      <c r="E13684" s="225"/>
      <c r="F13684" s="226">
        <f t="shared" si="4104"/>
        <v>0</v>
      </c>
      <c r="G13684" s="286">
        <f t="shared" si="4105"/>
        <v>0</v>
      </c>
    </row>
    <row r="13685" spans="1:7" ht="24" customHeight="1" x14ac:dyDescent="0.2">
      <c r="A13685" s="224" t="str">
        <f t="shared" si="4101"/>
        <v/>
      </c>
      <c r="B13685" s="222">
        <f t="shared" si="4102"/>
        <v>0</v>
      </c>
      <c r="C13685" s="223"/>
      <c r="D13685" s="224" t="str">
        <f t="shared" si="4103"/>
        <v/>
      </c>
      <c r="E13685" s="225"/>
      <c r="F13685" s="226">
        <f t="shared" si="4104"/>
        <v>0</v>
      </c>
      <c r="G13685" s="286">
        <f t="shared" si="4105"/>
        <v>0</v>
      </c>
    </row>
    <row r="13686" spans="1:7" ht="24" customHeight="1" x14ac:dyDescent="0.2">
      <c r="A13686" s="287"/>
      <c r="D13686" s="97"/>
      <c r="E13686" s="98"/>
      <c r="F13686" s="273" t="s">
        <v>32</v>
      </c>
      <c r="G13686" s="288">
        <f>SUBTOTAL(9,G13678:G13685)</f>
        <v>0</v>
      </c>
    </row>
    <row r="13687" spans="1:7" ht="24" customHeight="1" x14ac:dyDescent="0.2">
      <c r="A13687" s="287"/>
      <c r="C13687" s="107" t="s">
        <v>606</v>
      </c>
      <c r="D13687" s="97"/>
      <c r="E13687" s="98"/>
      <c r="G13687" s="289"/>
    </row>
    <row r="13688" spans="1:7" ht="24" customHeight="1" x14ac:dyDescent="0.2">
      <c r="A13688" s="224" t="str">
        <f t="shared" ref="A13688:A13696" si="4106">IFERROR(VLOOKUP(C13688,Tabla_Insumos,4,FALSE),"")</f>
        <v/>
      </c>
      <c r="B13688" s="222" t="str">
        <f t="shared" ref="B13688:B13696" si="4107">IFERROR(VLOOKUP(C13688,Tabla_Insumos,5,FALSE),"")</f>
        <v/>
      </c>
      <c r="C13688" s="223"/>
      <c r="D13688" s="224" t="str">
        <f t="shared" ref="D13688:D13696" si="4108">IFERROR(VLOOKUP(C13688,Tabla_Insumos,2,FALSE),"")</f>
        <v/>
      </c>
      <c r="E13688" s="225"/>
      <c r="F13688" s="226">
        <f t="shared" ref="F13688:F13696" si="4109">IFERROR(VLOOKUP(C13688,Tabla_Insumos,3,FALSE),0)</f>
        <v>0</v>
      </c>
      <c r="G13688" s="286">
        <f t="shared" ref="G13688:G13696" si="4110">ROUND(E13688*F13688,2)</f>
        <v>0</v>
      </c>
    </row>
    <row r="13689" spans="1:7" ht="24" customHeight="1" x14ac:dyDescent="0.2">
      <c r="A13689" s="224" t="str">
        <f t="shared" si="4106"/>
        <v/>
      </c>
      <c r="B13689" s="222" t="str">
        <f t="shared" si="4107"/>
        <v/>
      </c>
      <c r="C13689" s="223"/>
      <c r="D13689" s="224" t="str">
        <f t="shared" si="4108"/>
        <v/>
      </c>
      <c r="E13689" s="225"/>
      <c r="F13689" s="226">
        <f t="shared" si="4109"/>
        <v>0</v>
      </c>
      <c r="G13689" s="286">
        <f t="shared" si="4110"/>
        <v>0</v>
      </c>
    </row>
    <row r="13690" spans="1:7" ht="24" customHeight="1" x14ac:dyDescent="0.2">
      <c r="A13690" s="224" t="str">
        <f t="shared" si="4106"/>
        <v/>
      </c>
      <c r="B13690" s="222" t="str">
        <f t="shared" si="4107"/>
        <v/>
      </c>
      <c r="C13690" s="223"/>
      <c r="D13690" s="224" t="str">
        <f t="shared" si="4108"/>
        <v/>
      </c>
      <c r="E13690" s="225"/>
      <c r="F13690" s="226">
        <f t="shared" si="4109"/>
        <v>0</v>
      </c>
      <c r="G13690" s="286">
        <f t="shared" si="4110"/>
        <v>0</v>
      </c>
    </row>
    <row r="13691" spans="1:7" ht="24" customHeight="1" x14ac:dyDescent="0.2">
      <c r="A13691" s="224" t="str">
        <f t="shared" si="4106"/>
        <v/>
      </c>
      <c r="B13691" s="222" t="str">
        <f t="shared" si="4107"/>
        <v/>
      </c>
      <c r="C13691" s="223"/>
      <c r="D13691" s="224" t="str">
        <f t="shared" si="4108"/>
        <v/>
      </c>
      <c r="E13691" s="225"/>
      <c r="F13691" s="226">
        <f t="shared" si="4109"/>
        <v>0</v>
      </c>
      <c r="G13691" s="286">
        <f t="shared" si="4110"/>
        <v>0</v>
      </c>
    </row>
    <row r="13692" spans="1:7" ht="24" customHeight="1" x14ac:dyDescent="0.2">
      <c r="A13692" s="224" t="str">
        <f t="shared" si="4106"/>
        <v/>
      </c>
      <c r="B13692" s="222" t="str">
        <f t="shared" si="4107"/>
        <v/>
      </c>
      <c r="C13692" s="223"/>
      <c r="D13692" s="224" t="str">
        <f t="shared" si="4108"/>
        <v/>
      </c>
      <c r="E13692" s="225"/>
      <c r="F13692" s="226">
        <f t="shared" si="4109"/>
        <v>0</v>
      </c>
      <c r="G13692" s="286">
        <f t="shared" si="4110"/>
        <v>0</v>
      </c>
    </row>
    <row r="13693" spans="1:7" ht="24" customHeight="1" x14ac:dyDescent="0.2">
      <c r="A13693" s="224" t="str">
        <f t="shared" si="4106"/>
        <v/>
      </c>
      <c r="B13693" s="222" t="str">
        <f t="shared" si="4107"/>
        <v/>
      </c>
      <c r="C13693" s="223"/>
      <c r="D13693" s="224" t="str">
        <f t="shared" si="4108"/>
        <v/>
      </c>
      <c r="E13693" s="225"/>
      <c r="F13693" s="226">
        <f t="shared" si="4109"/>
        <v>0</v>
      </c>
      <c r="G13693" s="286">
        <f t="shared" si="4110"/>
        <v>0</v>
      </c>
    </row>
    <row r="13694" spans="1:7" ht="24" customHeight="1" x14ac:dyDescent="0.2">
      <c r="A13694" s="224" t="str">
        <f t="shared" si="4106"/>
        <v/>
      </c>
      <c r="B13694" s="222" t="str">
        <f t="shared" si="4107"/>
        <v/>
      </c>
      <c r="C13694" s="223"/>
      <c r="D13694" s="224" t="str">
        <f t="shared" si="4108"/>
        <v/>
      </c>
      <c r="E13694" s="225"/>
      <c r="F13694" s="226">
        <f t="shared" si="4109"/>
        <v>0</v>
      </c>
      <c r="G13694" s="286">
        <f t="shared" si="4110"/>
        <v>0</v>
      </c>
    </row>
    <row r="13695" spans="1:7" ht="24" customHeight="1" x14ac:dyDescent="0.2">
      <c r="A13695" s="224" t="str">
        <f t="shared" si="4106"/>
        <v/>
      </c>
      <c r="B13695" s="222" t="str">
        <f t="shared" si="4107"/>
        <v/>
      </c>
      <c r="C13695" s="223"/>
      <c r="D13695" s="224" t="str">
        <f t="shared" si="4108"/>
        <v/>
      </c>
      <c r="E13695" s="225"/>
      <c r="F13695" s="226">
        <f t="shared" si="4109"/>
        <v>0</v>
      </c>
      <c r="G13695" s="286">
        <f t="shared" si="4110"/>
        <v>0</v>
      </c>
    </row>
    <row r="13696" spans="1:7" ht="24" customHeight="1" x14ac:dyDescent="0.2">
      <c r="A13696" s="224" t="str">
        <f t="shared" si="4106"/>
        <v/>
      </c>
      <c r="B13696" s="222" t="str">
        <f t="shared" si="4107"/>
        <v/>
      </c>
      <c r="C13696" s="223"/>
      <c r="D13696" s="224" t="str">
        <f t="shared" si="4108"/>
        <v/>
      </c>
      <c r="E13696" s="225"/>
      <c r="F13696" s="226">
        <f t="shared" si="4109"/>
        <v>0</v>
      </c>
      <c r="G13696" s="286">
        <f t="shared" si="4110"/>
        <v>0</v>
      </c>
    </row>
    <row r="13697" spans="1:7" ht="24" customHeight="1" x14ac:dyDescent="0.2">
      <c r="A13697" s="290"/>
      <c r="B13697" s="97"/>
      <c r="D13697" s="97"/>
      <c r="E13697" s="98"/>
      <c r="F13697" s="273" t="s">
        <v>33</v>
      </c>
      <c r="G13697" s="288">
        <f>SUBTOTAL(9,G13688:G13696)</f>
        <v>0</v>
      </c>
    </row>
    <row r="13698" spans="1:7" ht="24" customHeight="1" x14ac:dyDescent="0.2">
      <c r="A13698" s="291"/>
      <c r="B13698" s="97"/>
      <c r="D13698" s="97"/>
      <c r="E13698" s="98"/>
      <c r="G13698" s="289"/>
    </row>
    <row r="13699" spans="1:7" ht="24" customHeight="1" x14ac:dyDescent="0.2">
      <c r="A13699" s="292" t="str">
        <f>B13657</f>
        <v/>
      </c>
      <c r="B13699" s="293" t="str">
        <f>C13657</f>
        <v/>
      </c>
      <c r="C13699" s="104"/>
      <c r="D13699" s="104" t="s">
        <v>34</v>
      </c>
      <c r="E13699" s="105"/>
      <c r="F13699" s="295" t="s">
        <v>35</v>
      </c>
      <c r="G13699" s="294">
        <f>SUBTOTAL(9,G13662:G13698)</f>
        <v>0</v>
      </c>
    </row>
    <row r="13701" spans="1:7" ht="24" customHeight="1" x14ac:dyDescent="0.2">
      <c r="A13701" s="274" t="s">
        <v>37</v>
      </c>
      <c r="B13701" s="275"/>
      <c r="C13701" s="275"/>
      <c r="D13701" s="275"/>
      <c r="E13701" s="275"/>
      <c r="F13701" s="275"/>
      <c r="G13701" s="276"/>
    </row>
    <row r="13702" spans="1:7" ht="24" customHeight="1" x14ac:dyDescent="0.2">
      <c r="A13702" s="277" t="s">
        <v>602</v>
      </c>
      <c r="B13702" s="93" t="str">
        <f>Comitente</f>
        <v>DIRECCION PROVINCIAL DE ESPACIOS VERDES</v>
      </c>
      <c r="C13702" s="89"/>
      <c r="D13702" s="94"/>
      <c r="E13702" s="94"/>
      <c r="F13702" s="95"/>
      <c r="G13702" s="278"/>
    </row>
    <row r="13703" spans="1:7" ht="24" customHeight="1" x14ac:dyDescent="0.2">
      <c r="A13703" s="277" t="s">
        <v>603</v>
      </c>
      <c r="B13703" s="93">
        <f>Contratista</f>
        <v>0</v>
      </c>
      <c r="C13703" s="90"/>
      <c r="D13703" s="90"/>
      <c r="E13703" s="90"/>
      <c r="F13703" s="96"/>
      <c r="G13703" s="279"/>
    </row>
    <row r="13704" spans="1:7" ht="24" customHeight="1" x14ac:dyDescent="0.2">
      <c r="A13704" s="277" t="s">
        <v>24</v>
      </c>
      <c r="B13704" s="93" t="str">
        <f>Obra</f>
        <v>MANTENIMIENTO DEL ÁREA VERDE Y SISITEMA DE RIEGO DEL 
PARQUE BELGRANO E INFINITO POR DESCUBRIR - RENGLON 3</v>
      </c>
      <c r="C13704" s="90"/>
      <c r="D13704" s="90"/>
      <c r="E13704" s="90"/>
      <c r="F13704" s="96" t="s">
        <v>38</v>
      </c>
      <c r="G13704" s="280">
        <f>Fecha_Base</f>
        <v>44908</v>
      </c>
    </row>
    <row r="13705" spans="1:7" ht="24" customHeight="1" x14ac:dyDescent="0.2">
      <c r="A13705" s="281" t="s">
        <v>601</v>
      </c>
      <c r="B13705" s="91" t="str">
        <f>Ubicación</f>
        <v>CAPITAL</v>
      </c>
      <c r="C13705" s="91"/>
      <c r="D13705" s="97"/>
      <c r="E13705" s="98"/>
      <c r="G13705" s="282"/>
    </row>
    <row r="13706" spans="1:7" ht="24" customHeight="1" x14ac:dyDescent="0.2">
      <c r="A13706" s="281" t="s">
        <v>39</v>
      </c>
      <c r="B13706" s="100" t="str">
        <f>IFERROR(VALUE(LEFT(B13707,FIND(".",B13707)-1)),"")</f>
        <v/>
      </c>
      <c r="C13706" s="92" t="str">
        <f>IFERROR(VLOOKUP(B13706,Tabla_CyP,2,FALSE),"")</f>
        <v/>
      </c>
      <c r="E13706" s="98"/>
      <c r="G13706" s="282"/>
    </row>
    <row r="13707" spans="1:7" ht="24" customHeight="1" x14ac:dyDescent="0.2">
      <c r="A13707" s="281" t="s">
        <v>25</v>
      </c>
      <c r="B13707" s="101" t="str">
        <f>IFERROR(VLOOKUP(COUNTIF($A$1:A13707,"ANALISIS DE PRECIOS"),Tabla_NumeroItem,2,FALSE),"")</f>
        <v/>
      </c>
      <c r="C13707" s="92" t="str">
        <f>IFERROR(VLOOKUP(B13707,Tabla_CyP,2,FALSE),"")</f>
        <v/>
      </c>
      <c r="D13707" s="97"/>
      <c r="E13707" s="98"/>
      <c r="F13707" s="96" t="s">
        <v>26</v>
      </c>
      <c r="G13707" s="283" t="str">
        <f>IFERROR(VLOOKUP(B13707,Tabla_CyP,4,FALSE),"")</f>
        <v/>
      </c>
    </row>
    <row r="13708" spans="1:7" ht="24" customHeight="1" x14ac:dyDescent="0.2">
      <c r="A13708" s="281"/>
      <c r="B13708" s="91"/>
      <c r="D13708" s="97"/>
      <c r="E13708" s="98"/>
      <c r="G13708" s="282"/>
    </row>
    <row r="13709" spans="1:7" ht="24" customHeight="1" x14ac:dyDescent="0.2">
      <c r="A13709" s="331" t="s">
        <v>507</v>
      </c>
      <c r="B13709" s="332"/>
      <c r="C13709" s="333" t="s">
        <v>0</v>
      </c>
      <c r="D13709" s="333" t="s">
        <v>27</v>
      </c>
      <c r="E13709" s="335" t="s">
        <v>28</v>
      </c>
      <c r="F13709" s="337" t="s">
        <v>29</v>
      </c>
      <c r="G13709" s="337" t="s">
        <v>30</v>
      </c>
    </row>
    <row r="13710" spans="1:7" ht="24" customHeight="1" x14ac:dyDescent="0.2">
      <c r="A13710" s="102" t="s">
        <v>508</v>
      </c>
      <c r="B13710" s="102" t="s">
        <v>509</v>
      </c>
      <c r="C13710" s="334"/>
      <c r="D13710" s="334"/>
      <c r="E13710" s="336"/>
      <c r="F13710" s="338"/>
      <c r="G13710" s="338"/>
    </row>
    <row r="13711" spans="1:7" ht="24" customHeight="1" x14ac:dyDescent="0.2">
      <c r="A13711" s="284"/>
      <c r="B13711" s="103"/>
      <c r="C13711" s="143" t="s">
        <v>604</v>
      </c>
      <c r="D13711" s="104"/>
      <c r="E13711" s="105"/>
      <c r="F13711" s="106"/>
      <c r="G13711" s="285"/>
    </row>
    <row r="13712" spans="1:7" ht="24" customHeight="1" x14ac:dyDescent="0.2">
      <c r="A13712" s="224" t="str">
        <f t="shared" ref="A13712:A13725" si="4111">IFERROR(VLOOKUP(C13712,Tabla_Insumos,4,FALSE),"")</f>
        <v/>
      </c>
      <c r="B13712" s="222" t="str">
        <f>IFERROR(VLOOKUP(C13712,Tabla_Insumos,5,FALSE),"")</f>
        <v/>
      </c>
      <c r="C13712" s="223"/>
      <c r="D13712" s="224" t="str">
        <f t="shared" ref="D13712:D13725" si="4112">IFERROR(VLOOKUP(C13712,Tabla_Insumos,2,FALSE),"")</f>
        <v/>
      </c>
      <c r="E13712" s="225"/>
      <c r="F13712" s="226">
        <f t="shared" ref="F13712:F13725" si="4113">IFERROR(VLOOKUP(C13712,Tabla_Insumos,3,FALSE),0)</f>
        <v>0</v>
      </c>
      <c r="G13712" s="286">
        <f>ROUND(E13712*F13712,2)</f>
        <v>0</v>
      </c>
    </row>
    <row r="13713" spans="1:7" ht="24" customHeight="1" x14ac:dyDescent="0.2">
      <c r="A13713" s="224" t="str">
        <f t="shared" si="4111"/>
        <v/>
      </c>
      <c r="B13713" s="222" t="str">
        <f t="shared" ref="B13713:B13725" si="4114">IFERROR(VLOOKUP(C13713,Tabla_Insumos,5,FALSE),"")</f>
        <v/>
      </c>
      <c r="C13713" s="223"/>
      <c r="D13713" s="224" t="str">
        <f t="shared" si="4112"/>
        <v/>
      </c>
      <c r="E13713" s="225"/>
      <c r="F13713" s="226">
        <f t="shared" si="4113"/>
        <v>0</v>
      </c>
      <c r="G13713" s="286">
        <f t="shared" ref="G13713:G13725" si="4115">ROUND(E13713*F13713,2)</f>
        <v>0</v>
      </c>
    </row>
    <row r="13714" spans="1:7" ht="24" customHeight="1" x14ac:dyDescent="0.2">
      <c r="A13714" s="224" t="str">
        <f t="shared" si="4111"/>
        <v/>
      </c>
      <c r="B13714" s="222" t="str">
        <f t="shared" si="4114"/>
        <v/>
      </c>
      <c r="C13714" s="223"/>
      <c r="D13714" s="224" t="str">
        <f t="shared" si="4112"/>
        <v/>
      </c>
      <c r="E13714" s="225"/>
      <c r="F13714" s="226">
        <f t="shared" si="4113"/>
        <v>0</v>
      </c>
      <c r="G13714" s="286">
        <f t="shared" si="4115"/>
        <v>0</v>
      </c>
    </row>
    <row r="13715" spans="1:7" ht="24" customHeight="1" x14ac:dyDescent="0.2">
      <c r="A13715" s="224" t="str">
        <f t="shared" si="4111"/>
        <v/>
      </c>
      <c r="B13715" s="222" t="str">
        <f t="shared" si="4114"/>
        <v/>
      </c>
      <c r="C13715" s="223"/>
      <c r="D13715" s="224" t="str">
        <f t="shared" si="4112"/>
        <v/>
      </c>
      <c r="E13715" s="225"/>
      <c r="F13715" s="226">
        <f t="shared" si="4113"/>
        <v>0</v>
      </c>
      <c r="G13715" s="286">
        <f t="shared" si="4115"/>
        <v>0</v>
      </c>
    </row>
    <row r="13716" spans="1:7" ht="24" customHeight="1" x14ac:dyDescent="0.2">
      <c r="A13716" s="224" t="str">
        <f t="shared" si="4111"/>
        <v/>
      </c>
      <c r="B13716" s="222" t="str">
        <f t="shared" si="4114"/>
        <v/>
      </c>
      <c r="C13716" s="223"/>
      <c r="D13716" s="224" t="str">
        <f t="shared" si="4112"/>
        <v/>
      </c>
      <c r="E13716" s="225"/>
      <c r="F13716" s="226">
        <f t="shared" si="4113"/>
        <v>0</v>
      </c>
      <c r="G13716" s="286">
        <f t="shared" si="4115"/>
        <v>0</v>
      </c>
    </row>
    <row r="13717" spans="1:7" ht="24" customHeight="1" x14ac:dyDescent="0.2">
      <c r="A13717" s="224" t="str">
        <f t="shared" si="4111"/>
        <v/>
      </c>
      <c r="B13717" s="222" t="str">
        <f t="shared" si="4114"/>
        <v/>
      </c>
      <c r="C13717" s="223"/>
      <c r="D13717" s="224" t="str">
        <f t="shared" si="4112"/>
        <v/>
      </c>
      <c r="E13717" s="225"/>
      <c r="F13717" s="226">
        <f t="shared" si="4113"/>
        <v>0</v>
      </c>
      <c r="G13717" s="286">
        <f t="shared" si="4115"/>
        <v>0</v>
      </c>
    </row>
    <row r="13718" spans="1:7" ht="24" customHeight="1" x14ac:dyDescent="0.2">
      <c r="A13718" s="224" t="str">
        <f t="shared" si="4111"/>
        <v/>
      </c>
      <c r="B13718" s="222" t="str">
        <f t="shared" si="4114"/>
        <v/>
      </c>
      <c r="C13718" s="223"/>
      <c r="D13718" s="224" t="str">
        <f t="shared" si="4112"/>
        <v/>
      </c>
      <c r="E13718" s="225"/>
      <c r="F13718" s="226">
        <f t="shared" si="4113"/>
        <v>0</v>
      </c>
      <c r="G13718" s="286">
        <f t="shared" si="4115"/>
        <v>0</v>
      </c>
    </row>
    <row r="13719" spans="1:7" ht="24" customHeight="1" x14ac:dyDescent="0.2">
      <c r="A13719" s="224" t="str">
        <f t="shared" si="4111"/>
        <v/>
      </c>
      <c r="B13719" s="222" t="str">
        <f t="shared" si="4114"/>
        <v/>
      </c>
      <c r="C13719" s="223"/>
      <c r="D13719" s="224" t="str">
        <f t="shared" si="4112"/>
        <v/>
      </c>
      <c r="E13719" s="225"/>
      <c r="F13719" s="226">
        <f t="shared" si="4113"/>
        <v>0</v>
      </c>
      <c r="G13719" s="286">
        <f t="shared" si="4115"/>
        <v>0</v>
      </c>
    </row>
    <row r="13720" spans="1:7" ht="24" customHeight="1" x14ac:dyDescent="0.2">
      <c r="A13720" s="224" t="str">
        <f t="shared" si="4111"/>
        <v/>
      </c>
      <c r="B13720" s="222" t="str">
        <f t="shared" si="4114"/>
        <v/>
      </c>
      <c r="C13720" s="223"/>
      <c r="D13720" s="224" t="str">
        <f t="shared" si="4112"/>
        <v/>
      </c>
      <c r="E13720" s="225"/>
      <c r="F13720" s="226">
        <f t="shared" si="4113"/>
        <v>0</v>
      </c>
      <c r="G13720" s="286">
        <f t="shared" si="4115"/>
        <v>0</v>
      </c>
    </row>
    <row r="13721" spans="1:7" ht="24" customHeight="1" x14ac:dyDescent="0.2">
      <c r="A13721" s="224" t="str">
        <f t="shared" si="4111"/>
        <v/>
      </c>
      <c r="B13721" s="222" t="str">
        <f t="shared" si="4114"/>
        <v/>
      </c>
      <c r="C13721" s="223"/>
      <c r="D13721" s="224" t="str">
        <f t="shared" si="4112"/>
        <v/>
      </c>
      <c r="E13721" s="225"/>
      <c r="F13721" s="226">
        <f t="shared" si="4113"/>
        <v>0</v>
      </c>
      <c r="G13721" s="286">
        <f t="shared" si="4115"/>
        <v>0</v>
      </c>
    </row>
    <row r="13722" spans="1:7" ht="24" customHeight="1" x14ac:dyDescent="0.2">
      <c r="A13722" s="224" t="str">
        <f t="shared" si="4111"/>
        <v/>
      </c>
      <c r="B13722" s="222" t="str">
        <f t="shared" si="4114"/>
        <v/>
      </c>
      <c r="C13722" s="223"/>
      <c r="D13722" s="224" t="str">
        <f t="shared" si="4112"/>
        <v/>
      </c>
      <c r="E13722" s="225"/>
      <c r="F13722" s="226">
        <f t="shared" si="4113"/>
        <v>0</v>
      </c>
      <c r="G13722" s="286">
        <f t="shared" si="4115"/>
        <v>0</v>
      </c>
    </row>
    <row r="13723" spans="1:7" ht="24" customHeight="1" x14ac:dyDescent="0.2">
      <c r="A13723" s="224" t="str">
        <f t="shared" si="4111"/>
        <v/>
      </c>
      <c r="B13723" s="222" t="str">
        <f t="shared" si="4114"/>
        <v/>
      </c>
      <c r="C13723" s="223"/>
      <c r="D13723" s="224" t="str">
        <f t="shared" si="4112"/>
        <v/>
      </c>
      <c r="E13723" s="225"/>
      <c r="F13723" s="226">
        <f t="shared" si="4113"/>
        <v>0</v>
      </c>
      <c r="G13723" s="286">
        <f t="shared" si="4115"/>
        <v>0</v>
      </c>
    </row>
    <row r="13724" spans="1:7" ht="24" customHeight="1" x14ac:dyDescent="0.2">
      <c r="A13724" s="224" t="str">
        <f t="shared" si="4111"/>
        <v/>
      </c>
      <c r="B13724" s="222" t="str">
        <f t="shared" si="4114"/>
        <v/>
      </c>
      <c r="C13724" s="223"/>
      <c r="D13724" s="224" t="str">
        <f t="shared" si="4112"/>
        <v/>
      </c>
      <c r="E13724" s="225"/>
      <c r="F13724" s="226">
        <f t="shared" si="4113"/>
        <v>0</v>
      </c>
      <c r="G13724" s="286">
        <f t="shared" si="4115"/>
        <v>0</v>
      </c>
    </row>
    <row r="13725" spans="1:7" ht="24" customHeight="1" x14ac:dyDescent="0.2">
      <c r="A13725" s="224" t="str">
        <f t="shared" si="4111"/>
        <v/>
      </c>
      <c r="B13725" s="222" t="str">
        <f t="shared" si="4114"/>
        <v/>
      </c>
      <c r="C13725" s="223"/>
      <c r="D13725" s="224" t="str">
        <f t="shared" si="4112"/>
        <v/>
      </c>
      <c r="E13725" s="225"/>
      <c r="F13725" s="227">
        <f t="shared" si="4113"/>
        <v>0</v>
      </c>
      <c r="G13725" s="286">
        <f t="shared" si="4115"/>
        <v>0</v>
      </c>
    </row>
    <row r="13726" spans="1:7" ht="24" customHeight="1" x14ac:dyDescent="0.2">
      <c r="A13726" s="287"/>
      <c r="D13726" s="97"/>
      <c r="E13726" s="98"/>
      <c r="F13726" s="273" t="s">
        <v>31</v>
      </c>
      <c r="G13726" s="288">
        <f>SUBTOTAL(9,G13712:G13725)</f>
        <v>0</v>
      </c>
    </row>
    <row r="13727" spans="1:7" ht="24" customHeight="1" x14ac:dyDescent="0.2">
      <c r="A13727" s="287"/>
      <c r="C13727" s="107" t="s">
        <v>605</v>
      </c>
      <c r="D13727" s="97"/>
      <c r="E13727" s="98"/>
      <c r="G13727" s="289"/>
    </row>
    <row r="13728" spans="1:7" ht="24" customHeight="1" x14ac:dyDescent="0.2">
      <c r="A13728" s="224" t="str">
        <f t="shared" ref="A13728:A13735" si="4116">IFERROR(VLOOKUP(C13728,Tabla_Insumos,4,FALSE),"")</f>
        <v/>
      </c>
      <c r="B13728" s="222">
        <f t="shared" ref="B13728:B13735" si="4117">IFERROR(VLOOKUP(A13728,Tabla_Indices,5,FALSE),"")</f>
        <v>0</v>
      </c>
      <c r="C13728" s="223"/>
      <c r="D13728" s="224" t="str">
        <f t="shared" ref="D13728:D13735" si="4118">IFERROR(VLOOKUP(C13728,Tabla_Insumos,2,FALSE),"")</f>
        <v/>
      </c>
      <c r="E13728" s="225"/>
      <c r="F13728" s="228">
        <f t="shared" ref="F13728:F13735" si="4119">IFERROR(VLOOKUP(C13728,Tabla_Insumos,3,FALSE),0)</f>
        <v>0</v>
      </c>
      <c r="G13728" s="286">
        <f>ROUND(E13728*F13728,2)</f>
        <v>0</v>
      </c>
    </row>
    <row r="13729" spans="1:7" ht="24" customHeight="1" x14ac:dyDescent="0.2">
      <c r="A13729" s="224" t="str">
        <f t="shared" si="4116"/>
        <v/>
      </c>
      <c r="B13729" s="222">
        <f t="shared" si="4117"/>
        <v>0</v>
      </c>
      <c r="C13729" s="223"/>
      <c r="D13729" s="224" t="str">
        <f t="shared" si="4118"/>
        <v/>
      </c>
      <c r="E13729" s="225"/>
      <c r="F13729" s="228">
        <f t="shared" si="4119"/>
        <v>0</v>
      </c>
      <c r="G13729" s="286">
        <f>ROUND(E13729*F13729,2)</f>
        <v>0</v>
      </c>
    </row>
    <row r="13730" spans="1:7" ht="24" customHeight="1" x14ac:dyDescent="0.2">
      <c r="A13730" s="224" t="str">
        <f t="shared" si="4116"/>
        <v/>
      </c>
      <c r="B13730" s="222">
        <f t="shared" si="4117"/>
        <v>0</v>
      </c>
      <c r="C13730" s="223"/>
      <c r="D13730" s="224" t="str">
        <f t="shared" si="4118"/>
        <v/>
      </c>
      <c r="E13730" s="225"/>
      <c r="F13730" s="228">
        <f t="shared" si="4119"/>
        <v>0</v>
      </c>
      <c r="G13730" s="286">
        <f t="shared" ref="G13730:G13735" si="4120">ROUND(E13730*F13730,2)</f>
        <v>0</v>
      </c>
    </row>
    <row r="13731" spans="1:7" ht="24" customHeight="1" x14ac:dyDescent="0.2">
      <c r="A13731" s="224" t="str">
        <f t="shared" si="4116"/>
        <v/>
      </c>
      <c r="B13731" s="222">
        <f t="shared" si="4117"/>
        <v>0</v>
      </c>
      <c r="C13731" s="223"/>
      <c r="D13731" s="224" t="str">
        <f t="shared" si="4118"/>
        <v/>
      </c>
      <c r="E13731" s="225"/>
      <c r="F13731" s="228">
        <f t="shared" si="4119"/>
        <v>0</v>
      </c>
      <c r="G13731" s="286">
        <f t="shared" si="4120"/>
        <v>0</v>
      </c>
    </row>
    <row r="13732" spans="1:7" ht="24" customHeight="1" x14ac:dyDescent="0.2">
      <c r="A13732" s="224" t="str">
        <f t="shared" si="4116"/>
        <v/>
      </c>
      <c r="B13732" s="222">
        <f t="shared" si="4117"/>
        <v>0</v>
      </c>
      <c r="C13732" s="223"/>
      <c r="D13732" s="224" t="str">
        <f t="shared" si="4118"/>
        <v/>
      </c>
      <c r="E13732" s="225"/>
      <c r="F13732" s="226">
        <f t="shared" si="4119"/>
        <v>0</v>
      </c>
      <c r="G13732" s="286">
        <f t="shared" si="4120"/>
        <v>0</v>
      </c>
    </row>
    <row r="13733" spans="1:7" ht="24" customHeight="1" x14ac:dyDescent="0.2">
      <c r="A13733" s="224" t="str">
        <f t="shared" si="4116"/>
        <v/>
      </c>
      <c r="B13733" s="222">
        <f t="shared" si="4117"/>
        <v>0</v>
      </c>
      <c r="C13733" s="223"/>
      <c r="D13733" s="224" t="str">
        <f t="shared" si="4118"/>
        <v/>
      </c>
      <c r="E13733" s="225"/>
      <c r="F13733" s="226">
        <f t="shared" si="4119"/>
        <v>0</v>
      </c>
      <c r="G13733" s="286">
        <f t="shared" si="4120"/>
        <v>0</v>
      </c>
    </row>
    <row r="13734" spans="1:7" ht="24" customHeight="1" x14ac:dyDescent="0.2">
      <c r="A13734" s="224" t="str">
        <f t="shared" si="4116"/>
        <v/>
      </c>
      <c r="B13734" s="222">
        <f t="shared" si="4117"/>
        <v>0</v>
      </c>
      <c r="C13734" s="223"/>
      <c r="D13734" s="224" t="str">
        <f t="shared" si="4118"/>
        <v/>
      </c>
      <c r="E13734" s="225"/>
      <c r="F13734" s="226">
        <f t="shared" si="4119"/>
        <v>0</v>
      </c>
      <c r="G13734" s="286">
        <f t="shared" si="4120"/>
        <v>0</v>
      </c>
    </row>
    <row r="13735" spans="1:7" ht="24" customHeight="1" x14ac:dyDescent="0.2">
      <c r="A13735" s="224" t="str">
        <f t="shared" si="4116"/>
        <v/>
      </c>
      <c r="B13735" s="222">
        <f t="shared" si="4117"/>
        <v>0</v>
      </c>
      <c r="C13735" s="223"/>
      <c r="D13735" s="224" t="str">
        <f t="shared" si="4118"/>
        <v/>
      </c>
      <c r="E13735" s="225"/>
      <c r="F13735" s="226">
        <f t="shared" si="4119"/>
        <v>0</v>
      </c>
      <c r="G13735" s="286">
        <f t="shared" si="4120"/>
        <v>0</v>
      </c>
    </row>
    <row r="13736" spans="1:7" ht="24" customHeight="1" x14ac:dyDescent="0.2">
      <c r="A13736" s="287"/>
      <c r="D13736" s="97"/>
      <c r="E13736" s="98"/>
      <c r="F13736" s="273" t="s">
        <v>32</v>
      </c>
      <c r="G13736" s="288">
        <f>SUBTOTAL(9,G13728:G13735)</f>
        <v>0</v>
      </c>
    </row>
    <row r="13737" spans="1:7" ht="24" customHeight="1" x14ac:dyDescent="0.2">
      <c r="A13737" s="287"/>
      <c r="C13737" s="107" t="s">
        <v>606</v>
      </c>
      <c r="D13737" s="97"/>
      <c r="E13737" s="98"/>
      <c r="G13737" s="289"/>
    </row>
    <row r="13738" spans="1:7" ht="24" customHeight="1" x14ac:dyDescent="0.2">
      <c r="A13738" s="224" t="str">
        <f t="shared" ref="A13738:A13746" si="4121">IFERROR(VLOOKUP(C13738,Tabla_Insumos,4,FALSE),"")</f>
        <v/>
      </c>
      <c r="B13738" s="222" t="str">
        <f t="shared" ref="B13738:B13746" si="4122">IFERROR(VLOOKUP(C13738,Tabla_Insumos,5,FALSE),"")</f>
        <v/>
      </c>
      <c r="C13738" s="223"/>
      <c r="D13738" s="224" t="str">
        <f t="shared" ref="D13738:D13746" si="4123">IFERROR(VLOOKUP(C13738,Tabla_Insumos,2,FALSE),"")</f>
        <v/>
      </c>
      <c r="E13738" s="225"/>
      <c r="F13738" s="226">
        <f t="shared" ref="F13738:F13746" si="4124">IFERROR(VLOOKUP(C13738,Tabla_Insumos,3,FALSE),0)</f>
        <v>0</v>
      </c>
      <c r="G13738" s="286">
        <f t="shared" ref="G13738:G13746" si="4125">ROUND(E13738*F13738,2)</f>
        <v>0</v>
      </c>
    </row>
    <row r="13739" spans="1:7" ht="24" customHeight="1" x14ac:dyDescent="0.2">
      <c r="A13739" s="224" t="str">
        <f t="shared" si="4121"/>
        <v/>
      </c>
      <c r="B13739" s="222" t="str">
        <f t="shared" si="4122"/>
        <v/>
      </c>
      <c r="C13739" s="223"/>
      <c r="D13739" s="224" t="str">
        <f t="shared" si="4123"/>
        <v/>
      </c>
      <c r="E13739" s="225"/>
      <c r="F13739" s="226">
        <f t="shared" si="4124"/>
        <v>0</v>
      </c>
      <c r="G13739" s="286">
        <f t="shared" si="4125"/>
        <v>0</v>
      </c>
    </row>
    <row r="13740" spans="1:7" ht="24" customHeight="1" x14ac:dyDescent="0.2">
      <c r="A13740" s="224" t="str">
        <f t="shared" si="4121"/>
        <v/>
      </c>
      <c r="B13740" s="222" t="str">
        <f t="shared" si="4122"/>
        <v/>
      </c>
      <c r="C13740" s="223"/>
      <c r="D13740" s="224" t="str">
        <f t="shared" si="4123"/>
        <v/>
      </c>
      <c r="E13740" s="225"/>
      <c r="F13740" s="226">
        <f t="shared" si="4124"/>
        <v>0</v>
      </c>
      <c r="G13740" s="286">
        <f t="shared" si="4125"/>
        <v>0</v>
      </c>
    </row>
    <row r="13741" spans="1:7" ht="24" customHeight="1" x14ac:dyDescent="0.2">
      <c r="A13741" s="224" t="str">
        <f t="shared" si="4121"/>
        <v/>
      </c>
      <c r="B13741" s="222" t="str">
        <f t="shared" si="4122"/>
        <v/>
      </c>
      <c r="C13741" s="223"/>
      <c r="D13741" s="224" t="str">
        <f t="shared" si="4123"/>
        <v/>
      </c>
      <c r="E13741" s="225"/>
      <c r="F13741" s="226">
        <f t="shared" si="4124"/>
        <v>0</v>
      </c>
      <c r="G13741" s="286">
        <f t="shared" si="4125"/>
        <v>0</v>
      </c>
    </row>
    <row r="13742" spans="1:7" ht="24" customHeight="1" x14ac:dyDescent="0.2">
      <c r="A13742" s="224" t="str">
        <f t="shared" si="4121"/>
        <v/>
      </c>
      <c r="B13742" s="222" t="str">
        <f t="shared" si="4122"/>
        <v/>
      </c>
      <c r="C13742" s="223"/>
      <c r="D13742" s="224" t="str">
        <f t="shared" si="4123"/>
        <v/>
      </c>
      <c r="E13742" s="225"/>
      <c r="F13742" s="226">
        <f t="shared" si="4124"/>
        <v>0</v>
      </c>
      <c r="G13742" s="286">
        <f t="shared" si="4125"/>
        <v>0</v>
      </c>
    </row>
    <row r="13743" spans="1:7" ht="24" customHeight="1" x14ac:dyDescent="0.2">
      <c r="A13743" s="224" t="str">
        <f t="shared" si="4121"/>
        <v/>
      </c>
      <c r="B13743" s="222" t="str">
        <f t="shared" si="4122"/>
        <v/>
      </c>
      <c r="C13743" s="223"/>
      <c r="D13743" s="224" t="str">
        <f t="shared" si="4123"/>
        <v/>
      </c>
      <c r="E13743" s="225"/>
      <c r="F13743" s="226">
        <f t="shared" si="4124"/>
        <v>0</v>
      </c>
      <c r="G13743" s="286">
        <f t="shared" si="4125"/>
        <v>0</v>
      </c>
    </row>
    <row r="13744" spans="1:7" ht="24" customHeight="1" x14ac:dyDescent="0.2">
      <c r="A13744" s="224" t="str">
        <f t="shared" si="4121"/>
        <v/>
      </c>
      <c r="B13744" s="222" t="str">
        <f t="shared" si="4122"/>
        <v/>
      </c>
      <c r="C13744" s="223"/>
      <c r="D13744" s="224" t="str">
        <f t="shared" si="4123"/>
        <v/>
      </c>
      <c r="E13744" s="225"/>
      <c r="F13744" s="226">
        <f t="shared" si="4124"/>
        <v>0</v>
      </c>
      <c r="G13744" s="286">
        <f t="shared" si="4125"/>
        <v>0</v>
      </c>
    </row>
    <row r="13745" spans="1:7" ht="24" customHeight="1" x14ac:dyDescent="0.2">
      <c r="A13745" s="224" t="str">
        <f t="shared" si="4121"/>
        <v/>
      </c>
      <c r="B13745" s="222" t="str">
        <f t="shared" si="4122"/>
        <v/>
      </c>
      <c r="C13745" s="223"/>
      <c r="D13745" s="224" t="str">
        <f t="shared" si="4123"/>
        <v/>
      </c>
      <c r="E13745" s="225"/>
      <c r="F13745" s="226">
        <f t="shared" si="4124"/>
        <v>0</v>
      </c>
      <c r="G13745" s="286">
        <f t="shared" si="4125"/>
        <v>0</v>
      </c>
    </row>
    <row r="13746" spans="1:7" ht="24" customHeight="1" x14ac:dyDescent="0.2">
      <c r="A13746" s="224" t="str">
        <f t="shared" si="4121"/>
        <v/>
      </c>
      <c r="B13746" s="222" t="str">
        <f t="shared" si="4122"/>
        <v/>
      </c>
      <c r="C13746" s="223"/>
      <c r="D13746" s="224" t="str">
        <f t="shared" si="4123"/>
        <v/>
      </c>
      <c r="E13746" s="225"/>
      <c r="F13746" s="226">
        <f t="shared" si="4124"/>
        <v>0</v>
      </c>
      <c r="G13746" s="286">
        <f t="shared" si="4125"/>
        <v>0</v>
      </c>
    </row>
    <row r="13747" spans="1:7" ht="24" customHeight="1" x14ac:dyDescent="0.2">
      <c r="A13747" s="290"/>
      <c r="B13747" s="97"/>
      <c r="D13747" s="97"/>
      <c r="E13747" s="98"/>
      <c r="F13747" s="273" t="s">
        <v>33</v>
      </c>
      <c r="G13747" s="288">
        <f>SUBTOTAL(9,G13738:G13746)</f>
        <v>0</v>
      </c>
    </row>
    <row r="13748" spans="1:7" ht="24" customHeight="1" x14ac:dyDescent="0.2">
      <c r="A13748" s="291"/>
      <c r="B13748" s="97"/>
      <c r="D13748" s="97"/>
      <c r="E13748" s="98"/>
      <c r="G13748" s="289"/>
    </row>
    <row r="13749" spans="1:7" ht="24" customHeight="1" x14ac:dyDescent="0.2">
      <c r="A13749" s="292" t="str">
        <f>B13707</f>
        <v/>
      </c>
      <c r="B13749" s="293" t="str">
        <f>C13707</f>
        <v/>
      </c>
      <c r="C13749" s="104"/>
      <c r="D13749" s="104" t="s">
        <v>34</v>
      </c>
      <c r="E13749" s="105"/>
      <c r="F13749" s="295" t="s">
        <v>35</v>
      </c>
      <c r="G13749" s="294">
        <f>SUBTOTAL(9,G13712:G13748)</f>
        <v>0</v>
      </c>
    </row>
    <row r="13751" spans="1:7" ht="24" customHeight="1" x14ac:dyDescent="0.2">
      <c r="A13751" s="274" t="s">
        <v>37</v>
      </c>
      <c r="B13751" s="275"/>
      <c r="C13751" s="275"/>
      <c r="D13751" s="275"/>
      <c r="E13751" s="275"/>
      <c r="F13751" s="275"/>
      <c r="G13751" s="276"/>
    </row>
    <row r="13752" spans="1:7" ht="24" customHeight="1" x14ac:dyDescent="0.2">
      <c r="A13752" s="277" t="s">
        <v>602</v>
      </c>
      <c r="B13752" s="93" t="str">
        <f>Comitente</f>
        <v>DIRECCION PROVINCIAL DE ESPACIOS VERDES</v>
      </c>
      <c r="C13752" s="89"/>
      <c r="D13752" s="94"/>
      <c r="E13752" s="94"/>
      <c r="F13752" s="95"/>
      <c r="G13752" s="278"/>
    </row>
    <row r="13753" spans="1:7" ht="24" customHeight="1" x14ac:dyDescent="0.2">
      <c r="A13753" s="277" t="s">
        <v>603</v>
      </c>
      <c r="B13753" s="93">
        <f>Contratista</f>
        <v>0</v>
      </c>
      <c r="C13753" s="90"/>
      <c r="D13753" s="90"/>
      <c r="E13753" s="90"/>
      <c r="F13753" s="96"/>
      <c r="G13753" s="279"/>
    </row>
    <row r="13754" spans="1:7" ht="24" customHeight="1" x14ac:dyDescent="0.2">
      <c r="A13754" s="277" t="s">
        <v>24</v>
      </c>
      <c r="B13754" s="93" t="str">
        <f>Obra</f>
        <v>MANTENIMIENTO DEL ÁREA VERDE Y SISITEMA DE RIEGO DEL 
PARQUE BELGRANO E INFINITO POR DESCUBRIR - RENGLON 3</v>
      </c>
      <c r="C13754" s="90"/>
      <c r="D13754" s="90"/>
      <c r="E13754" s="90"/>
      <c r="F13754" s="96" t="s">
        <v>38</v>
      </c>
      <c r="G13754" s="280">
        <f>Fecha_Base</f>
        <v>44908</v>
      </c>
    </row>
    <row r="13755" spans="1:7" ht="24" customHeight="1" x14ac:dyDescent="0.2">
      <c r="A13755" s="281" t="s">
        <v>601</v>
      </c>
      <c r="B13755" s="91" t="str">
        <f>Ubicación</f>
        <v>CAPITAL</v>
      </c>
      <c r="C13755" s="91"/>
      <c r="D13755" s="97"/>
      <c r="E13755" s="98"/>
      <c r="G13755" s="282"/>
    </row>
    <row r="13756" spans="1:7" ht="24" customHeight="1" x14ac:dyDescent="0.2">
      <c r="A13756" s="281" t="s">
        <v>39</v>
      </c>
      <c r="B13756" s="100" t="str">
        <f>IFERROR(VALUE(LEFT(B13757,FIND(".",B13757)-1)),"")</f>
        <v/>
      </c>
      <c r="C13756" s="92" t="str">
        <f>IFERROR(VLOOKUP(B13756,Tabla_CyP,2,FALSE),"")</f>
        <v/>
      </c>
      <c r="E13756" s="98"/>
      <c r="G13756" s="282"/>
    </row>
    <row r="13757" spans="1:7" ht="24" customHeight="1" x14ac:dyDescent="0.2">
      <c r="A13757" s="281" t="s">
        <v>25</v>
      </c>
      <c r="B13757" s="101" t="str">
        <f>IFERROR(VLOOKUP(COUNTIF($A$1:A13757,"ANALISIS DE PRECIOS"),Tabla_NumeroItem,2,FALSE),"")</f>
        <v/>
      </c>
      <c r="C13757" s="92" t="str">
        <f>IFERROR(VLOOKUP(B13757,Tabla_CyP,2,FALSE),"")</f>
        <v/>
      </c>
      <c r="D13757" s="97"/>
      <c r="E13757" s="98"/>
      <c r="F13757" s="96" t="s">
        <v>26</v>
      </c>
      <c r="G13757" s="283" t="str">
        <f>IFERROR(VLOOKUP(B13757,Tabla_CyP,4,FALSE),"")</f>
        <v/>
      </c>
    </row>
    <row r="13758" spans="1:7" ht="24" customHeight="1" x14ac:dyDescent="0.2">
      <c r="A13758" s="281"/>
      <c r="B13758" s="91"/>
      <c r="D13758" s="97"/>
      <c r="E13758" s="98"/>
      <c r="G13758" s="282"/>
    </row>
    <row r="13759" spans="1:7" ht="24" customHeight="1" x14ac:dyDescent="0.2">
      <c r="A13759" s="331" t="s">
        <v>507</v>
      </c>
      <c r="B13759" s="332"/>
      <c r="C13759" s="333" t="s">
        <v>0</v>
      </c>
      <c r="D13759" s="333" t="s">
        <v>27</v>
      </c>
      <c r="E13759" s="335" t="s">
        <v>28</v>
      </c>
      <c r="F13759" s="337" t="s">
        <v>29</v>
      </c>
      <c r="G13759" s="337" t="s">
        <v>30</v>
      </c>
    </row>
    <row r="13760" spans="1:7" ht="24" customHeight="1" x14ac:dyDescent="0.2">
      <c r="A13760" s="102" t="s">
        <v>508</v>
      </c>
      <c r="B13760" s="102" t="s">
        <v>509</v>
      </c>
      <c r="C13760" s="334"/>
      <c r="D13760" s="334"/>
      <c r="E13760" s="336"/>
      <c r="F13760" s="338"/>
      <c r="G13760" s="338"/>
    </row>
    <row r="13761" spans="1:7" ht="24" customHeight="1" x14ac:dyDescent="0.2">
      <c r="A13761" s="284"/>
      <c r="B13761" s="103"/>
      <c r="C13761" s="143" t="s">
        <v>604</v>
      </c>
      <c r="D13761" s="104"/>
      <c r="E13761" s="105"/>
      <c r="F13761" s="106"/>
      <c r="G13761" s="285"/>
    </row>
    <row r="13762" spans="1:7" ht="24" customHeight="1" x14ac:dyDescent="0.2">
      <c r="A13762" s="224" t="str">
        <f t="shared" ref="A13762:A13775" si="4126">IFERROR(VLOOKUP(C13762,Tabla_Insumos,4,FALSE),"")</f>
        <v/>
      </c>
      <c r="B13762" s="222" t="str">
        <f>IFERROR(VLOOKUP(C13762,Tabla_Insumos,5,FALSE),"")</f>
        <v/>
      </c>
      <c r="C13762" s="223"/>
      <c r="D13762" s="224" t="str">
        <f t="shared" ref="D13762:D13775" si="4127">IFERROR(VLOOKUP(C13762,Tabla_Insumos,2,FALSE),"")</f>
        <v/>
      </c>
      <c r="E13762" s="225"/>
      <c r="F13762" s="226">
        <f t="shared" ref="F13762:F13775" si="4128">IFERROR(VLOOKUP(C13762,Tabla_Insumos,3,FALSE),0)</f>
        <v>0</v>
      </c>
      <c r="G13762" s="286">
        <f>ROUND(E13762*F13762,2)</f>
        <v>0</v>
      </c>
    </row>
    <row r="13763" spans="1:7" ht="24" customHeight="1" x14ac:dyDescent="0.2">
      <c r="A13763" s="224" t="str">
        <f t="shared" si="4126"/>
        <v/>
      </c>
      <c r="B13763" s="222" t="str">
        <f t="shared" ref="B13763:B13775" si="4129">IFERROR(VLOOKUP(C13763,Tabla_Insumos,5,FALSE),"")</f>
        <v/>
      </c>
      <c r="C13763" s="223"/>
      <c r="D13763" s="224" t="str">
        <f t="shared" si="4127"/>
        <v/>
      </c>
      <c r="E13763" s="225"/>
      <c r="F13763" s="226">
        <f t="shared" si="4128"/>
        <v>0</v>
      </c>
      <c r="G13763" s="286">
        <f t="shared" ref="G13763:G13775" si="4130">ROUND(E13763*F13763,2)</f>
        <v>0</v>
      </c>
    </row>
    <row r="13764" spans="1:7" ht="24" customHeight="1" x14ac:dyDescent="0.2">
      <c r="A13764" s="224" t="str">
        <f t="shared" si="4126"/>
        <v/>
      </c>
      <c r="B13764" s="222" t="str">
        <f t="shared" si="4129"/>
        <v/>
      </c>
      <c r="C13764" s="223"/>
      <c r="D13764" s="224" t="str">
        <f t="shared" si="4127"/>
        <v/>
      </c>
      <c r="E13764" s="225"/>
      <c r="F13764" s="226">
        <f t="shared" si="4128"/>
        <v>0</v>
      </c>
      <c r="G13764" s="286">
        <f t="shared" si="4130"/>
        <v>0</v>
      </c>
    </row>
    <row r="13765" spans="1:7" ht="24" customHeight="1" x14ac:dyDescent="0.2">
      <c r="A13765" s="224" t="str">
        <f t="shared" si="4126"/>
        <v/>
      </c>
      <c r="B13765" s="222" t="str">
        <f t="shared" si="4129"/>
        <v/>
      </c>
      <c r="C13765" s="223"/>
      <c r="D13765" s="224" t="str">
        <f t="shared" si="4127"/>
        <v/>
      </c>
      <c r="E13765" s="225"/>
      <c r="F13765" s="226">
        <f t="shared" si="4128"/>
        <v>0</v>
      </c>
      <c r="G13765" s="286">
        <f t="shared" si="4130"/>
        <v>0</v>
      </c>
    </row>
    <row r="13766" spans="1:7" ht="24" customHeight="1" x14ac:dyDescent="0.2">
      <c r="A13766" s="224" t="str">
        <f t="shared" si="4126"/>
        <v/>
      </c>
      <c r="B13766" s="222" t="str">
        <f t="shared" si="4129"/>
        <v/>
      </c>
      <c r="C13766" s="223"/>
      <c r="D13766" s="224" t="str">
        <f t="shared" si="4127"/>
        <v/>
      </c>
      <c r="E13766" s="225"/>
      <c r="F13766" s="226">
        <f t="shared" si="4128"/>
        <v>0</v>
      </c>
      <c r="G13766" s="286">
        <f t="shared" si="4130"/>
        <v>0</v>
      </c>
    </row>
    <row r="13767" spans="1:7" ht="24" customHeight="1" x14ac:dyDescent="0.2">
      <c r="A13767" s="224" t="str">
        <f t="shared" si="4126"/>
        <v/>
      </c>
      <c r="B13767" s="222" t="str">
        <f t="shared" si="4129"/>
        <v/>
      </c>
      <c r="C13767" s="223"/>
      <c r="D13767" s="224" t="str">
        <f t="shared" si="4127"/>
        <v/>
      </c>
      <c r="E13767" s="225"/>
      <c r="F13767" s="226">
        <f t="shared" si="4128"/>
        <v>0</v>
      </c>
      <c r="G13767" s="286">
        <f t="shared" si="4130"/>
        <v>0</v>
      </c>
    </row>
    <row r="13768" spans="1:7" ht="24" customHeight="1" x14ac:dyDescent="0.2">
      <c r="A13768" s="224" t="str">
        <f t="shared" si="4126"/>
        <v/>
      </c>
      <c r="B13768" s="222" t="str">
        <f t="shared" si="4129"/>
        <v/>
      </c>
      <c r="C13768" s="223"/>
      <c r="D13768" s="224" t="str">
        <f t="shared" si="4127"/>
        <v/>
      </c>
      <c r="E13768" s="225"/>
      <c r="F13768" s="226">
        <f t="shared" si="4128"/>
        <v>0</v>
      </c>
      <c r="G13768" s="286">
        <f t="shared" si="4130"/>
        <v>0</v>
      </c>
    </row>
    <row r="13769" spans="1:7" ht="24" customHeight="1" x14ac:dyDescent="0.2">
      <c r="A13769" s="224" t="str">
        <f t="shared" si="4126"/>
        <v/>
      </c>
      <c r="B13769" s="222" t="str">
        <f t="shared" si="4129"/>
        <v/>
      </c>
      <c r="C13769" s="223"/>
      <c r="D13769" s="224" t="str">
        <f t="shared" si="4127"/>
        <v/>
      </c>
      <c r="E13769" s="225"/>
      <c r="F13769" s="226">
        <f t="shared" si="4128"/>
        <v>0</v>
      </c>
      <c r="G13769" s="286">
        <f t="shared" si="4130"/>
        <v>0</v>
      </c>
    </row>
    <row r="13770" spans="1:7" ht="24" customHeight="1" x14ac:dyDescent="0.2">
      <c r="A13770" s="224" t="str">
        <f t="shared" si="4126"/>
        <v/>
      </c>
      <c r="B13770" s="222" t="str">
        <f t="shared" si="4129"/>
        <v/>
      </c>
      <c r="C13770" s="223"/>
      <c r="D13770" s="224" t="str">
        <f t="shared" si="4127"/>
        <v/>
      </c>
      <c r="E13770" s="225"/>
      <c r="F13770" s="226">
        <f t="shared" si="4128"/>
        <v>0</v>
      </c>
      <c r="G13770" s="286">
        <f t="shared" si="4130"/>
        <v>0</v>
      </c>
    </row>
    <row r="13771" spans="1:7" ht="24" customHeight="1" x14ac:dyDescent="0.2">
      <c r="A13771" s="224" t="str">
        <f t="shared" si="4126"/>
        <v/>
      </c>
      <c r="B13771" s="222" t="str">
        <f t="shared" si="4129"/>
        <v/>
      </c>
      <c r="C13771" s="223"/>
      <c r="D13771" s="224" t="str">
        <f t="shared" si="4127"/>
        <v/>
      </c>
      <c r="E13771" s="225"/>
      <c r="F13771" s="226">
        <f t="shared" si="4128"/>
        <v>0</v>
      </c>
      <c r="G13771" s="286">
        <f t="shared" si="4130"/>
        <v>0</v>
      </c>
    </row>
    <row r="13772" spans="1:7" ht="24" customHeight="1" x14ac:dyDescent="0.2">
      <c r="A13772" s="224" t="str">
        <f t="shared" si="4126"/>
        <v/>
      </c>
      <c r="B13772" s="222" t="str">
        <f t="shared" si="4129"/>
        <v/>
      </c>
      <c r="C13772" s="223"/>
      <c r="D13772" s="224" t="str">
        <f t="shared" si="4127"/>
        <v/>
      </c>
      <c r="E13772" s="225"/>
      <c r="F13772" s="226">
        <f t="shared" si="4128"/>
        <v>0</v>
      </c>
      <c r="G13772" s="286">
        <f t="shared" si="4130"/>
        <v>0</v>
      </c>
    </row>
    <row r="13773" spans="1:7" ht="24" customHeight="1" x14ac:dyDescent="0.2">
      <c r="A13773" s="224" t="str">
        <f t="shared" si="4126"/>
        <v/>
      </c>
      <c r="B13773" s="222" t="str">
        <f t="shared" si="4129"/>
        <v/>
      </c>
      <c r="C13773" s="223"/>
      <c r="D13773" s="224" t="str">
        <f t="shared" si="4127"/>
        <v/>
      </c>
      <c r="E13773" s="225"/>
      <c r="F13773" s="226">
        <f t="shared" si="4128"/>
        <v>0</v>
      </c>
      <c r="G13773" s="286">
        <f t="shared" si="4130"/>
        <v>0</v>
      </c>
    </row>
    <row r="13774" spans="1:7" ht="24" customHeight="1" x14ac:dyDescent="0.2">
      <c r="A13774" s="224" t="str">
        <f t="shared" si="4126"/>
        <v/>
      </c>
      <c r="B13774" s="222" t="str">
        <f t="shared" si="4129"/>
        <v/>
      </c>
      <c r="C13774" s="223"/>
      <c r="D13774" s="224" t="str">
        <f t="shared" si="4127"/>
        <v/>
      </c>
      <c r="E13774" s="225"/>
      <c r="F13774" s="226">
        <f t="shared" si="4128"/>
        <v>0</v>
      </c>
      <c r="G13774" s="286">
        <f t="shared" si="4130"/>
        <v>0</v>
      </c>
    </row>
    <row r="13775" spans="1:7" ht="24" customHeight="1" x14ac:dyDescent="0.2">
      <c r="A13775" s="224" t="str">
        <f t="shared" si="4126"/>
        <v/>
      </c>
      <c r="B13775" s="222" t="str">
        <f t="shared" si="4129"/>
        <v/>
      </c>
      <c r="C13775" s="223"/>
      <c r="D13775" s="224" t="str">
        <f t="shared" si="4127"/>
        <v/>
      </c>
      <c r="E13775" s="225"/>
      <c r="F13775" s="227">
        <f t="shared" si="4128"/>
        <v>0</v>
      </c>
      <c r="G13775" s="286">
        <f t="shared" si="4130"/>
        <v>0</v>
      </c>
    </row>
    <row r="13776" spans="1:7" ht="24" customHeight="1" x14ac:dyDescent="0.2">
      <c r="A13776" s="287"/>
      <c r="D13776" s="97"/>
      <c r="E13776" s="98"/>
      <c r="F13776" s="273" t="s">
        <v>31</v>
      </c>
      <c r="G13776" s="288">
        <f>SUBTOTAL(9,G13762:G13775)</f>
        <v>0</v>
      </c>
    </row>
    <row r="13777" spans="1:7" ht="24" customHeight="1" x14ac:dyDescent="0.2">
      <c r="A13777" s="287"/>
      <c r="C13777" s="107" t="s">
        <v>605</v>
      </c>
      <c r="D13777" s="97"/>
      <c r="E13777" s="98"/>
      <c r="G13777" s="289"/>
    </row>
    <row r="13778" spans="1:7" ht="24" customHeight="1" x14ac:dyDescent="0.2">
      <c r="A13778" s="224" t="str">
        <f t="shared" ref="A13778:A13785" si="4131">IFERROR(VLOOKUP(C13778,Tabla_Insumos,4,FALSE),"")</f>
        <v/>
      </c>
      <c r="B13778" s="222">
        <f t="shared" ref="B13778:B13785" si="4132">IFERROR(VLOOKUP(A13778,Tabla_Indices,5,FALSE),"")</f>
        <v>0</v>
      </c>
      <c r="C13778" s="223"/>
      <c r="D13778" s="224" t="str">
        <f t="shared" ref="D13778:D13785" si="4133">IFERROR(VLOOKUP(C13778,Tabla_Insumos,2,FALSE),"")</f>
        <v/>
      </c>
      <c r="E13778" s="225"/>
      <c r="F13778" s="228">
        <f t="shared" ref="F13778:F13785" si="4134">IFERROR(VLOOKUP(C13778,Tabla_Insumos,3,FALSE),0)</f>
        <v>0</v>
      </c>
      <c r="G13778" s="286">
        <f>ROUND(E13778*F13778,2)</f>
        <v>0</v>
      </c>
    </row>
    <row r="13779" spans="1:7" ht="24" customHeight="1" x14ac:dyDescent="0.2">
      <c r="A13779" s="224" t="str">
        <f t="shared" si="4131"/>
        <v/>
      </c>
      <c r="B13779" s="222">
        <f t="shared" si="4132"/>
        <v>0</v>
      </c>
      <c r="C13779" s="223"/>
      <c r="D13779" s="224" t="str">
        <f t="shared" si="4133"/>
        <v/>
      </c>
      <c r="E13779" s="225"/>
      <c r="F13779" s="228">
        <f t="shared" si="4134"/>
        <v>0</v>
      </c>
      <c r="G13779" s="286">
        <f>ROUND(E13779*F13779,2)</f>
        <v>0</v>
      </c>
    </row>
    <row r="13780" spans="1:7" ht="24" customHeight="1" x14ac:dyDescent="0.2">
      <c r="A13780" s="224" t="str">
        <f t="shared" si="4131"/>
        <v/>
      </c>
      <c r="B13780" s="222">
        <f t="shared" si="4132"/>
        <v>0</v>
      </c>
      <c r="C13780" s="223"/>
      <c r="D13780" s="224" t="str">
        <f t="shared" si="4133"/>
        <v/>
      </c>
      <c r="E13780" s="225"/>
      <c r="F13780" s="228">
        <f t="shared" si="4134"/>
        <v>0</v>
      </c>
      <c r="G13780" s="286">
        <f t="shared" ref="G13780:G13785" si="4135">ROUND(E13780*F13780,2)</f>
        <v>0</v>
      </c>
    </row>
    <row r="13781" spans="1:7" ht="24" customHeight="1" x14ac:dyDescent="0.2">
      <c r="A13781" s="224" t="str">
        <f t="shared" si="4131"/>
        <v/>
      </c>
      <c r="B13781" s="222">
        <f t="shared" si="4132"/>
        <v>0</v>
      </c>
      <c r="C13781" s="223"/>
      <c r="D13781" s="224" t="str">
        <f t="shared" si="4133"/>
        <v/>
      </c>
      <c r="E13781" s="225"/>
      <c r="F13781" s="228">
        <f t="shared" si="4134"/>
        <v>0</v>
      </c>
      <c r="G13781" s="286">
        <f t="shared" si="4135"/>
        <v>0</v>
      </c>
    </row>
    <row r="13782" spans="1:7" ht="24" customHeight="1" x14ac:dyDescent="0.2">
      <c r="A13782" s="224" t="str">
        <f t="shared" si="4131"/>
        <v/>
      </c>
      <c r="B13782" s="222">
        <f t="shared" si="4132"/>
        <v>0</v>
      </c>
      <c r="C13782" s="223"/>
      <c r="D13782" s="224" t="str">
        <f t="shared" si="4133"/>
        <v/>
      </c>
      <c r="E13782" s="225"/>
      <c r="F13782" s="226">
        <f t="shared" si="4134"/>
        <v>0</v>
      </c>
      <c r="G13782" s="286">
        <f t="shared" si="4135"/>
        <v>0</v>
      </c>
    </row>
    <row r="13783" spans="1:7" ht="24" customHeight="1" x14ac:dyDescent="0.2">
      <c r="A13783" s="224" t="str">
        <f t="shared" si="4131"/>
        <v/>
      </c>
      <c r="B13783" s="222">
        <f t="shared" si="4132"/>
        <v>0</v>
      </c>
      <c r="C13783" s="223"/>
      <c r="D13783" s="224" t="str">
        <f t="shared" si="4133"/>
        <v/>
      </c>
      <c r="E13783" s="225"/>
      <c r="F13783" s="226">
        <f t="shared" si="4134"/>
        <v>0</v>
      </c>
      <c r="G13783" s="286">
        <f t="shared" si="4135"/>
        <v>0</v>
      </c>
    </row>
    <row r="13784" spans="1:7" ht="24" customHeight="1" x14ac:dyDescent="0.2">
      <c r="A13784" s="224" t="str">
        <f t="shared" si="4131"/>
        <v/>
      </c>
      <c r="B13784" s="222">
        <f t="shared" si="4132"/>
        <v>0</v>
      </c>
      <c r="C13784" s="223"/>
      <c r="D13784" s="224" t="str">
        <f t="shared" si="4133"/>
        <v/>
      </c>
      <c r="E13784" s="225"/>
      <c r="F13784" s="226">
        <f t="shared" si="4134"/>
        <v>0</v>
      </c>
      <c r="G13784" s="286">
        <f t="shared" si="4135"/>
        <v>0</v>
      </c>
    </row>
    <row r="13785" spans="1:7" ht="24" customHeight="1" x14ac:dyDescent="0.2">
      <c r="A13785" s="224" t="str">
        <f t="shared" si="4131"/>
        <v/>
      </c>
      <c r="B13785" s="222">
        <f t="shared" si="4132"/>
        <v>0</v>
      </c>
      <c r="C13785" s="223"/>
      <c r="D13785" s="224" t="str">
        <f t="shared" si="4133"/>
        <v/>
      </c>
      <c r="E13785" s="225"/>
      <c r="F13785" s="226">
        <f t="shared" si="4134"/>
        <v>0</v>
      </c>
      <c r="G13785" s="286">
        <f t="shared" si="4135"/>
        <v>0</v>
      </c>
    </row>
    <row r="13786" spans="1:7" ht="24" customHeight="1" x14ac:dyDescent="0.2">
      <c r="A13786" s="287"/>
      <c r="D13786" s="97"/>
      <c r="E13786" s="98"/>
      <c r="F13786" s="273" t="s">
        <v>32</v>
      </c>
      <c r="G13786" s="288">
        <f>SUBTOTAL(9,G13778:G13785)</f>
        <v>0</v>
      </c>
    </row>
    <row r="13787" spans="1:7" ht="24" customHeight="1" x14ac:dyDescent="0.2">
      <c r="A13787" s="287"/>
      <c r="C13787" s="107" t="s">
        <v>606</v>
      </c>
      <c r="D13787" s="97"/>
      <c r="E13787" s="98"/>
      <c r="G13787" s="289"/>
    </row>
    <row r="13788" spans="1:7" ht="24" customHeight="1" x14ac:dyDescent="0.2">
      <c r="A13788" s="224" t="str">
        <f t="shared" ref="A13788:A13796" si="4136">IFERROR(VLOOKUP(C13788,Tabla_Insumos,4,FALSE),"")</f>
        <v/>
      </c>
      <c r="B13788" s="222" t="str">
        <f t="shared" ref="B13788:B13796" si="4137">IFERROR(VLOOKUP(C13788,Tabla_Insumos,5,FALSE),"")</f>
        <v/>
      </c>
      <c r="C13788" s="223"/>
      <c r="D13788" s="224" t="str">
        <f t="shared" ref="D13788:D13796" si="4138">IFERROR(VLOOKUP(C13788,Tabla_Insumos,2,FALSE),"")</f>
        <v/>
      </c>
      <c r="E13788" s="225"/>
      <c r="F13788" s="226">
        <f t="shared" ref="F13788:F13796" si="4139">IFERROR(VLOOKUP(C13788,Tabla_Insumos,3,FALSE),0)</f>
        <v>0</v>
      </c>
      <c r="G13788" s="286">
        <f t="shared" ref="G13788:G13796" si="4140">ROUND(E13788*F13788,2)</f>
        <v>0</v>
      </c>
    </row>
    <row r="13789" spans="1:7" ht="24" customHeight="1" x14ac:dyDescent="0.2">
      <c r="A13789" s="224" t="str">
        <f t="shared" si="4136"/>
        <v/>
      </c>
      <c r="B13789" s="222" t="str">
        <f t="shared" si="4137"/>
        <v/>
      </c>
      <c r="C13789" s="223"/>
      <c r="D13789" s="224" t="str">
        <f t="shared" si="4138"/>
        <v/>
      </c>
      <c r="E13789" s="225"/>
      <c r="F13789" s="226">
        <f t="shared" si="4139"/>
        <v>0</v>
      </c>
      <c r="G13789" s="286">
        <f t="shared" si="4140"/>
        <v>0</v>
      </c>
    </row>
    <row r="13790" spans="1:7" ht="24" customHeight="1" x14ac:dyDescent="0.2">
      <c r="A13790" s="224" t="str">
        <f t="shared" si="4136"/>
        <v/>
      </c>
      <c r="B13790" s="222" t="str">
        <f t="shared" si="4137"/>
        <v/>
      </c>
      <c r="C13790" s="223"/>
      <c r="D13790" s="224" t="str">
        <f t="shared" si="4138"/>
        <v/>
      </c>
      <c r="E13790" s="225"/>
      <c r="F13790" s="226">
        <f t="shared" si="4139"/>
        <v>0</v>
      </c>
      <c r="G13790" s="286">
        <f t="shared" si="4140"/>
        <v>0</v>
      </c>
    </row>
    <row r="13791" spans="1:7" ht="24" customHeight="1" x14ac:dyDescent="0.2">
      <c r="A13791" s="224" t="str">
        <f t="shared" si="4136"/>
        <v/>
      </c>
      <c r="B13791" s="222" t="str">
        <f t="shared" si="4137"/>
        <v/>
      </c>
      <c r="C13791" s="223"/>
      <c r="D13791" s="224" t="str">
        <f t="shared" si="4138"/>
        <v/>
      </c>
      <c r="E13791" s="225"/>
      <c r="F13791" s="226">
        <f t="shared" si="4139"/>
        <v>0</v>
      </c>
      <c r="G13791" s="286">
        <f t="shared" si="4140"/>
        <v>0</v>
      </c>
    </row>
    <row r="13792" spans="1:7" ht="24" customHeight="1" x14ac:dyDescent="0.2">
      <c r="A13792" s="224" t="str">
        <f t="shared" si="4136"/>
        <v/>
      </c>
      <c r="B13792" s="222" t="str">
        <f t="shared" si="4137"/>
        <v/>
      </c>
      <c r="C13792" s="223"/>
      <c r="D13792" s="224" t="str">
        <f t="shared" si="4138"/>
        <v/>
      </c>
      <c r="E13792" s="225"/>
      <c r="F13792" s="226">
        <f t="shared" si="4139"/>
        <v>0</v>
      </c>
      <c r="G13792" s="286">
        <f t="shared" si="4140"/>
        <v>0</v>
      </c>
    </row>
    <row r="13793" spans="1:7" ht="24" customHeight="1" x14ac:dyDescent="0.2">
      <c r="A13793" s="224" t="str">
        <f t="shared" si="4136"/>
        <v/>
      </c>
      <c r="B13793" s="222" t="str">
        <f t="shared" si="4137"/>
        <v/>
      </c>
      <c r="C13793" s="223"/>
      <c r="D13793" s="224" t="str">
        <f t="shared" si="4138"/>
        <v/>
      </c>
      <c r="E13793" s="225"/>
      <c r="F13793" s="226">
        <f t="shared" si="4139"/>
        <v>0</v>
      </c>
      <c r="G13793" s="286">
        <f t="shared" si="4140"/>
        <v>0</v>
      </c>
    </row>
    <row r="13794" spans="1:7" ht="24" customHeight="1" x14ac:dyDescent="0.2">
      <c r="A13794" s="224" t="str">
        <f t="shared" si="4136"/>
        <v/>
      </c>
      <c r="B13794" s="222" t="str">
        <f t="shared" si="4137"/>
        <v/>
      </c>
      <c r="C13794" s="223"/>
      <c r="D13794" s="224" t="str">
        <f t="shared" si="4138"/>
        <v/>
      </c>
      <c r="E13794" s="225"/>
      <c r="F13794" s="226">
        <f t="shared" si="4139"/>
        <v>0</v>
      </c>
      <c r="G13794" s="286">
        <f t="shared" si="4140"/>
        <v>0</v>
      </c>
    </row>
    <row r="13795" spans="1:7" ht="24" customHeight="1" x14ac:dyDescent="0.2">
      <c r="A13795" s="224" t="str">
        <f t="shared" si="4136"/>
        <v/>
      </c>
      <c r="B13795" s="222" t="str">
        <f t="shared" si="4137"/>
        <v/>
      </c>
      <c r="C13795" s="223"/>
      <c r="D13795" s="224" t="str">
        <f t="shared" si="4138"/>
        <v/>
      </c>
      <c r="E13795" s="225"/>
      <c r="F13795" s="226">
        <f t="shared" si="4139"/>
        <v>0</v>
      </c>
      <c r="G13795" s="286">
        <f t="shared" si="4140"/>
        <v>0</v>
      </c>
    </row>
    <row r="13796" spans="1:7" ht="24" customHeight="1" x14ac:dyDescent="0.2">
      <c r="A13796" s="224" t="str">
        <f t="shared" si="4136"/>
        <v/>
      </c>
      <c r="B13796" s="222" t="str">
        <f t="shared" si="4137"/>
        <v/>
      </c>
      <c r="C13796" s="223"/>
      <c r="D13796" s="224" t="str">
        <f t="shared" si="4138"/>
        <v/>
      </c>
      <c r="E13796" s="225"/>
      <c r="F13796" s="226">
        <f t="shared" si="4139"/>
        <v>0</v>
      </c>
      <c r="G13796" s="286">
        <f t="shared" si="4140"/>
        <v>0</v>
      </c>
    </row>
    <row r="13797" spans="1:7" ht="24" customHeight="1" x14ac:dyDescent="0.2">
      <c r="A13797" s="290"/>
      <c r="B13797" s="97"/>
      <c r="D13797" s="97"/>
      <c r="E13797" s="98"/>
      <c r="F13797" s="273" t="s">
        <v>33</v>
      </c>
      <c r="G13797" s="288">
        <f>SUBTOTAL(9,G13788:G13796)</f>
        <v>0</v>
      </c>
    </row>
    <row r="13798" spans="1:7" ht="24" customHeight="1" x14ac:dyDescent="0.2">
      <c r="A13798" s="291"/>
      <c r="B13798" s="97"/>
      <c r="D13798" s="97"/>
      <c r="E13798" s="98"/>
      <c r="G13798" s="289"/>
    </row>
    <row r="13799" spans="1:7" ht="24" customHeight="1" x14ac:dyDescent="0.2">
      <c r="A13799" s="292" t="str">
        <f>B13757</f>
        <v/>
      </c>
      <c r="B13799" s="293" t="str">
        <f>C13757</f>
        <v/>
      </c>
      <c r="C13799" s="104"/>
      <c r="D13799" s="104" t="s">
        <v>34</v>
      </c>
      <c r="E13799" s="105"/>
      <c r="F13799" s="295" t="s">
        <v>35</v>
      </c>
      <c r="G13799" s="294">
        <f>SUBTOTAL(9,G13762:G13798)</f>
        <v>0</v>
      </c>
    </row>
    <row r="13801" spans="1:7" ht="24" customHeight="1" x14ac:dyDescent="0.2">
      <c r="A13801" s="274" t="s">
        <v>37</v>
      </c>
      <c r="B13801" s="275"/>
      <c r="C13801" s="275"/>
      <c r="D13801" s="275"/>
      <c r="E13801" s="275"/>
      <c r="F13801" s="275"/>
      <c r="G13801" s="276"/>
    </row>
    <row r="13802" spans="1:7" ht="24" customHeight="1" x14ac:dyDescent="0.2">
      <c r="A13802" s="277" t="s">
        <v>602</v>
      </c>
      <c r="B13802" s="93" t="str">
        <f>Comitente</f>
        <v>DIRECCION PROVINCIAL DE ESPACIOS VERDES</v>
      </c>
      <c r="C13802" s="89"/>
      <c r="D13802" s="94"/>
      <c r="E13802" s="94"/>
      <c r="F13802" s="95"/>
      <c r="G13802" s="278"/>
    </row>
    <row r="13803" spans="1:7" ht="24" customHeight="1" x14ac:dyDescent="0.2">
      <c r="A13803" s="277" t="s">
        <v>603</v>
      </c>
      <c r="B13803" s="93">
        <f>Contratista</f>
        <v>0</v>
      </c>
      <c r="C13803" s="90"/>
      <c r="D13803" s="90"/>
      <c r="E13803" s="90"/>
      <c r="F13803" s="96"/>
      <c r="G13803" s="279"/>
    </row>
    <row r="13804" spans="1:7" ht="24" customHeight="1" x14ac:dyDescent="0.2">
      <c r="A13804" s="277" t="s">
        <v>24</v>
      </c>
      <c r="B13804" s="93" t="str">
        <f>Obra</f>
        <v>MANTENIMIENTO DEL ÁREA VERDE Y SISITEMA DE RIEGO DEL 
PARQUE BELGRANO E INFINITO POR DESCUBRIR - RENGLON 3</v>
      </c>
      <c r="C13804" s="90"/>
      <c r="D13804" s="90"/>
      <c r="E13804" s="90"/>
      <c r="F13804" s="96" t="s">
        <v>38</v>
      </c>
      <c r="G13804" s="280">
        <f>Fecha_Base</f>
        <v>44908</v>
      </c>
    </row>
    <row r="13805" spans="1:7" ht="24" customHeight="1" x14ac:dyDescent="0.2">
      <c r="A13805" s="281" t="s">
        <v>601</v>
      </c>
      <c r="B13805" s="91" t="str">
        <f>Ubicación</f>
        <v>CAPITAL</v>
      </c>
      <c r="C13805" s="91"/>
      <c r="D13805" s="97"/>
      <c r="E13805" s="98"/>
      <c r="G13805" s="282"/>
    </row>
    <row r="13806" spans="1:7" ht="24" customHeight="1" x14ac:dyDescent="0.2">
      <c r="A13806" s="281" t="s">
        <v>39</v>
      </c>
      <c r="B13806" s="100" t="str">
        <f>IFERROR(VALUE(LEFT(B13807,FIND(".",B13807)-1)),"")</f>
        <v/>
      </c>
      <c r="C13806" s="92" t="str">
        <f>IFERROR(VLOOKUP(B13806,Tabla_CyP,2,FALSE),"")</f>
        <v/>
      </c>
      <c r="E13806" s="98"/>
      <c r="G13806" s="282"/>
    </row>
    <row r="13807" spans="1:7" ht="24" customHeight="1" x14ac:dyDescent="0.2">
      <c r="A13807" s="281" t="s">
        <v>25</v>
      </c>
      <c r="B13807" s="101" t="str">
        <f>IFERROR(VLOOKUP(COUNTIF($A$1:A13807,"ANALISIS DE PRECIOS"),Tabla_NumeroItem,2,FALSE),"")</f>
        <v/>
      </c>
      <c r="C13807" s="92" t="str">
        <f>IFERROR(VLOOKUP(B13807,Tabla_CyP,2,FALSE),"")</f>
        <v/>
      </c>
      <c r="D13807" s="97"/>
      <c r="E13807" s="98"/>
      <c r="F13807" s="96" t="s">
        <v>26</v>
      </c>
      <c r="G13807" s="283" t="str">
        <f>IFERROR(VLOOKUP(B13807,Tabla_CyP,4,FALSE),"")</f>
        <v/>
      </c>
    </row>
    <row r="13808" spans="1:7" ht="24" customHeight="1" x14ac:dyDescent="0.2">
      <c r="A13808" s="281"/>
      <c r="B13808" s="91"/>
      <c r="D13808" s="97"/>
      <c r="E13808" s="98"/>
      <c r="G13808" s="282"/>
    </row>
    <row r="13809" spans="1:7" ht="24" customHeight="1" x14ac:dyDescent="0.2">
      <c r="A13809" s="331" t="s">
        <v>507</v>
      </c>
      <c r="B13809" s="332"/>
      <c r="C13809" s="333" t="s">
        <v>0</v>
      </c>
      <c r="D13809" s="333" t="s">
        <v>27</v>
      </c>
      <c r="E13809" s="335" t="s">
        <v>28</v>
      </c>
      <c r="F13809" s="337" t="s">
        <v>29</v>
      </c>
      <c r="G13809" s="337" t="s">
        <v>30</v>
      </c>
    </row>
    <row r="13810" spans="1:7" ht="24" customHeight="1" x14ac:dyDescent="0.2">
      <c r="A13810" s="102" t="s">
        <v>508</v>
      </c>
      <c r="B13810" s="102" t="s">
        <v>509</v>
      </c>
      <c r="C13810" s="334"/>
      <c r="D13810" s="334"/>
      <c r="E13810" s="336"/>
      <c r="F13810" s="338"/>
      <c r="G13810" s="338"/>
    </row>
    <row r="13811" spans="1:7" ht="24" customHeight="1" x14ac:dyDescent="0.2">
      <c r="A13811" s="284"/>
      <c r="B13811" s="103"/>
      <c r="C13811" s="143" t="s">
        <v>604</v>
      </c>
      <c r="D13811" s="104"/>
      <c r="E13811" s="105"/>
      <c r="F13811" s="106"/>
      <c r="G13811" s="285"/>
    </row>
    <row r="13812" spans="1:7" ht="24" customHeight="1" x14ac:dyDescent="0.2">
      <c r="A13812" s="224" t="str">
        <f t="shared" ref="A13812:A13825" si="4141">IFERROR(VLOOKUP(C13812,Tabla_Insumos,4,FALSE),"")</f>
        <v/>
      </c>
      <c r="B13812" s="222" t="str">
        <f>IFERROR(VLOOKUP(C13812,Tabla_Insumos,5,FALSE),"")</f>
        <v/>
      </c>
      <c r="C13812" s="223"/>
      <c r="D13812" s="224" t="str">
        <f t="shared" ref="D13812:D13825" si="4142">IFERROR(VLOOKUP(C13812,Tabla_Insumos,2,FALSE),"")</f>
        <v/>
      </c>
      <c r="E13812" s="225"/>
      <c r="F13812" s="226">
        <f t="shared" ref="F13812:F13825" si="4143">IFERROR(VLOOKUP(C13812,Tabla_Insumos,3,FALSE),0)</f>
        <v>0</v>
      </c>
      <c r="G13812" s="286">
        <f>ROUND(E13812*F13812,2)</f>
        <v>0</v>
      </c>
    </row>
    <row r="13813" spans="1:7" ht="24" customHeight="1" x14ac:dyDescent="0.2">
      <c r="A13813" s="224" t="str">
        <f t="shared" si="4141"/>
        <v/>
      </c>
      <c r="B13813" s="222" t="str">
        <f t="shared" ref="B13813:B13825" si="4144">IFERROR(VLOOKUP(C13813,Tabla_Insumos,5,FALSE),"")</f>
        <v/>
      </c>
      <c r="C13813" s="223"/>
      <c r="D13813" s="224" t="str">
        <f t="shared" si="4142"/>
        <v/>
      </c>
      <c r="E13813" s="225"/>
      <c r="F13813" s="226">
        <f t="shared" si="4143"/>
        <v>0</v>
      </c>
      <c r="G13813" s="286">
        <f t="shared" ref="G13813:G13825" si="4145">ROUND(E13813*F13813,2)</f>
        <v>0</v>
      </c>
    </row>
    <row r="13814" spans="1:7" ht="24" customHeight="1" x14ac:dyDescent="0.2">
      <c r="A13814" s="224" t="str">
        <f t="shared" si="4141"/>
        <v/>
      </c>
      <c r="B13814" s="222" t="str">
        <f t="shared" si="4144"/>
        <v/>
      </c>
      <c r="C13814" s="223"/>
      <c r="D13814" s="224" t="str">
        <f t="shared" si="4142"/>
        <v/>
      </c>
      <c r="E13814" s="225"/>
      <c r="F13814" s="226">
        <f t="shared" si="4143"/>
        <v>0</v>
      </c>
      <c r="G13814" s="286">
        <f t="shared" si="4145"/>
        <v>0</v>
      </c>
    </row>
    <row r="13815" spans="1:7" ht="24" customHeight="1" x14ac:dyDescent="0.2">
      <c r="A13815" s="224" t="str">
        <f t="shared" si="4141"/>
        <v/>
      </c>
      <c r="B13815" s="222" t="str">
        <f t="shared" si="4144"/>
        <v/>
      </c>
      <c r="C13815" s="223"/>
      <c r="D13815" s="224" t="str">
        <f t="shared" si="4142"/>
        <v/>
      </c>
      <c r="E13815" s="225"/>
      <c r="F13815" s="226">
        <f t="shared" si="4143"/>
        <v>0</v>
      </c>
      <c r="G13815" s="286">
        <f t="shared" si="4145"/>
        <v>0</v>
      </c>
    </row>
    <row r="13816" spans="1:7" ht="24" customHeight="1" x14ac:dyDescent="0.2">
      <c r="A13816" s="224" t="str">
        <f t="shared" si="4141"/>
        <v/>
      </c>
      <c r="B13816" s="222" t="str">
        <f t="shared" si="4144"/>
        <v/>
      </c>
      <c r="C13816" s="223"/>
      <c r="D13816" s="224" t="str">
        <f t="shared" si="4142"/>
        <v/>
      </c>
      <c r="E13816" s="225"/>
      <c r="F13816" s="226">
        <f t="shared" si="4143"/>
        <v>0</v>
      </c>
      <c r="G13816" s="286">
        <f t="shared" si="4145"/>
        <v>0</v>
      </c>
    </row>
    <row r="13817" spans="1:7" ht="24" customHeight="1" x14ac:dyDescent="0.2">
      <c r="A13817" s="224" t="str">
        <f t="shared" si="4141"/>
        <v/>
      </c>
      <c r="B13817" s="222" t="str">
        <f t="shared" si="4144"/>
        <v/>
      </c>
      <c r="C13817" s="223"/>
      <c r="D13817" s="224" t="str">
        <f t="shared" si="4142"/>
        <v/>
      </c>
      <c r="E13817" s="225"/>
      <c r="F13817" s="226">
        <f t="shared" si="4143"/>
        <v>0</v>
      </c>
      <c r="G13817" s="286">
        <f t="shared" si="4145"/>
        <v>0</v>
      </c>
    </row>
    <row r="13818" spans="1:7" ht="24" customHeight="1" x14ac:dyDescent="0.2">
      <c r="A13818" s="224" t="str">
        <f t="shared" si="4141"/>
        <v/>
      </c>
      <c r="B13818" s="222" t="str">
        <f t="shared" si="4144"/>
        <v/>
      </c>
      <c r="C13818" s="223"/>
      <c r="D13818" s="224" t="str">
        <f t="shared" si="4142"/>
        <v/>
      </c>
      <c r="E13818" s="225"/>
      <c r="F13818" s="226">
        <f t="shared" si="4143"/>
        <v>0</v>
      </c>
      <c r="G13818" s="286">
        <f t="shared" si="4145"/>
        <v>0</v>
      </c>
    </row>
    <row r="13819" spans="1:7" ht="24" customHeight="1" x14ac:dyDescent="0.2">
      <c r="A13819" s="224" t="str">
        <f t="shared" si="4141"/>
        <v/>
      </c>
      <c r="B13819" s="222" t="str">
        <f t="shared" si="4144"/>
        <v/>
      </c>
      <c r="C13819" s="223"/>
      <c r="D13819" s="224" t="str">
        <f t="shared" si="4142"/>
        <v/>
      </c>
      <c r="E13819" s="225"/>
      <c r="F13819" s="226">
        <f t="shared" si="4143"/>
        <v>0</v>
      </c>
      <c r="G13819" s="286">
        <f t="shared" si="4145"/>
        <v>0</v>
      </c>
    </row>
    <row r="13820" spans="1:7" ht="24" customHeight="1" x14ac:dyDescent="0.2">
      <c r="A13820" s="224" t="str">
        <f t="shared" si="4141"/>
        <v/>
      </c>
      <c r="B13820" s="222" t="str">
        <f t="shared" si="4144"/>
        <v/>
      </c>
      <c r="C13820" s="223"/>
      <c r="D13820" s="224" t="str">
        <f t="shared" si="4142"/>
        <v/>
      </c>
      <c r="E13820" s="225"/>
      <c r="F13820" s="226">
        <f t="shared" si="4143"/>
        <v>0</v>
      </c>
      <c r="G13820" s="286">
        <f t="shared" si="4145"/>
        <v>0</v>
      </c>
    </row>
    <row r="13821" spans="1:7" ht="24" customHeight="1" x14ac:dyDescent="0.2">
      <c r="A13821" s="224" t="str">
        <f t="shared" si="4141"/>
        <v/>
      </c>
      <c r="B13821" s="222" t="str">
        <f t="shared" si="4144"/>
        <v/>
      </c>
      <c r="C13821" s="223"/>
      <c r="D13821" s="224" t="str">
        <f t="shared" si="4142"/>
        <v/>
      </c>
      <c r="E13821" s="225"/>
      <c r="F13821" s="226">
        <f t="shared" si="4143"/>
        <v>0</v>
      </c>
      <c r="G13821" s="286">
        <f t="shared" si="4145"/>
        <v>0</v>
      </c>
    </row>
    <row r="13822" spans="1:7" ht="24" customHeight="1" x14ac:dyDescent="0.2">
      <c r="A13822" s="224" t="str">
        <f t="shared" si="4141"/>
        <v/>
      </c>
      <c r="B13822" s="222" t="str">
        <f t="shared" si="4144"/>
        <v/>
      </c>
      <c r="C13822" s="223"/>
      <c r="D13822" s="224" t="str">
        <f t="shared" si="4142"/>
        <v/>
      </c>
      <c r="E13822" s="225"/>
      <c r="F13822" s="226">
        <f t="shared" si="4143"/>
        <v>0</v>
      </c>
      <c r="G13822" s="286">
        <f t="shared" si="4145"/>
        <v>0</v>
      </c>
    </row>
    <row r="13823" spans="1:7" ht="24" customHeight="1" x14ac:dyDescent="0.2">
      <c r="A13823" s="224" t="str">
        <f t="shared" si="4141"/>
        <v/>
      </c>
      <c r="B13823" s="222" t="str">
        <f t="shared" si="4144"/>
        <v/>
      </c>
      <c r="C13823" s="223"/>
      <c r="D13823" s="224" t="str">
        <f t="shared" si="4142"/>
        <v/>
      </c>
      <c r="E13823" s="225"/>
      <c r="F13823" s="226">
        <f t="shared" si="4143"/>
        <v>0</v>
      </c>
      <c r="G13823" s="286">
        <f t="shared" si="4145"/>
        <v>0</v>
      </c>
    </row>
    <row r="13824" spans="1:7" ht="24" customHeight="1" x14ac:dyDescent="0.2">
      <c r="A13824" s="224" t="str">
        <f t="shared" si="4141"/>
        <v/>
      </c>
      <c r="B13824" s="222" t="str">
        <f t="shared" si="4144"/>
        <v/>
      </c>
      <c r="C13824" s="223"/>
      <c r="D13824" s="224" t="str">
        <f t="shared" si="4142"/>
        <v/>
      </c>
      <c r="E13824" s="225"/>
      <c r="F13824" s="226">
        <f t="shared" si="4143"/>
        <v>0</v>
      </c>
      <c r="G13824" s="286">
        <f t="shared" si="4145"/>
        <v>0</v>
      </c>
    </row>
    <row r="13825" spans="1:7" ht="24" customHeight="1" x14ac:dyDescent="0.2">
      <c r="A13825" s="224" t="str">
        <f t="shared" si="4141"/>
        <v/>
      </c>
      <c r="B13825" s="222" t="str">
        <f t="shared" si="4144"/>
        <v/>
      </c>
      <c r="C13825" s="223"/>
      <c r="D13825" s="224" t="str">
        <f t="shared" si="4142"/>
        <v/>
      </c>
      <c r="E13825" s="225"/>
      <c r="F13825" s="227">
        <f t="shared" si="4143"/>
        <v>0</v>
      </c>
      <c r="G13825" s="286">
        <f t="shared" si="4145"/>
        <v>0</v>
      </c>
    </row>
    <row r="13826" spans="1:7" ht="24" customHeight="1" x14ac:dyDescent="0.2">
      <c r="A13826" s="287"/>
      <c r="D13826" s="97"/>
      <c r="E13826" s="98"/>
      <c r="F13826" s="273" t="s">
        <v>31</v>
      </c>
      <c r="G13826" s="288">
        <f>SUBTOTAL(9,G13812:G13825)</f>
        <v>0</v>
      </c>
    </row>
    <row r="13827" spans="1:7" ht="24" customHeight="1" x14ac:dyDescent="0.2">
      <c r="A13827" s="287"/>
      <c r="C13827" s="107" t="s">
        <v>605</v>
      </c>
      <c r="D13827" s="97"/>
      <c r="E13827" s="98"/>
      <c r="G13827" s="289"/>
    </row>
    <row r="13828" spans="1:7" ht="24" customHeight="1" x14ac:dyDescent="0.2">
      <c r="A13828" s="224" t="str">
        <f t="shared" ref="A13828:A13835" si="4146">IFERROR(VLOOKUP(C13828,Tabla_Insumos,4,FALSE),"")</f>
        <v/>
      </c>
      <c r="B13828" s="222">
        <f t="shared" ref="B13828:B13835" si="4147">IFERROR(VLOOKUP(A13828,Tabla_Indices,5,FALSE),"")</f>
        <v>0</v>
      </c>
      <c r="C13828" s="223"/>
      <c r="D13828" s="224" t="str">
        <f t="shared" ref="D13828:D13835" si="4148">IFERROR(VLOOKUP(C13828,Tabla_Insumos,2,FALSE),"")</f>
        <v/>
      </c>
      <c r="E13828" s="225"/>
      <c r="F13828" s="228">
        <f t="shared" ref="F13828:F13835" si="4149">IFERROR(VLOOKUP(C13828,Tabla_Insumos,3,FALSE),0)</f>
        <v>0</v>
      </c>
      <c r="G13828" s="286">
        <f>ROUND(E13828*F13828,2)</f>
        <v>0</v>
      </c>
    </row>
    <row r="13829" spans="1:7" ht="24" customHeight="1" x14ac:dyDescent="0.2">
      <c r="A13829" s="224" t="str">
        <f t="shared" si="4146"/>
        <v/>
      </c>
      <c r="B13829" s="222">
        <f t="shared" si="4147"/>
        <v>0</v>
      </c>
      <c r="C13829" s="223"/>
      <c r="D13829" s="224" t="str">
        <f t="shared" si="4148"/>
        <v/>
      </c>
      <c r="E13829" s="225"/>
      <c r="F13829" s="228">
        <f t="shared" si="4149"/>
        <v>0</v>
      </c>
      <c r="G13829" s="286">
        <f>ROUND(E13829*F13829,2)</f>
        <v>0</v>
      </c>
    </row>
    <row r="13830" spans="1:7" ht="24" customHeight="1" x14ac:dyDescent="0.2">
      <c r="A13830" s="224" t="str">
        <f t="shared" si="4146"/>
        <v/>
      </c>
      <c r="B13830" s="222">
        <f t="shared" si="4147"/>
        <v>0</v>
      </c>
      <c r="C13830" s="223"/>
      <c r="D13830" s="224" t="str">
        <f t="shared" si="4148"/>
        <v/>
      </c>
      <c r="E13830" s="225"/>
      <c r="F13830" s="228">
        <f t="shared" si="4149"/>
        <v>0</v>
      </c>
      <c r="G13830" s="286">
        <f t="shared" ref="G13830:G13835" si="4150">ROUND(E13830*F13830,2)</f>
        <v>0</v>
      </c>
    </row>
    <row r="13831" spans="1:7" ht="24" customHeight="1" x14ac:dyDescent="0.2">
      <c r="A13831" s="224" t="str">
        <f t="shared" si="4146"/>
        <v/>
      </c>
      <c r="B13831" s="222">
        <f t="shared" si="4147"/>
        <v>0</v>
      </c>
      <c r="C13831" s="223"/>
      <c r="D13831" s="224" t="str">
        <f t="shared" si="4148"/>
        <v/>
      </c>
      <c r="E13831" s="225"/>
      <c r="F13831" s="228">
        <f t="shared" si="4149"/>
        <v>0</v>
      </c>
      <c r="G13831" s="286">
        <f t="shared" si="4150"/>
        <v>0</v>
      </c>
    </row>
    <row r="13832" spans="1:7" ht="24" customHeight="1" x14ac:dyDescent="0.2">
      <c r="A13832" s="224" t="str">
        <f t="shared" si="4146"/>
        <v/>
      </c>
      <c r="B13832" s="222">
        <f t="shared" si="4147"/>
        <v>0</v>
      </c>
      <c r="C13832" s="223"/>
      <c r="D13832" s="224" t="str">
        <f t="shared" si="4148"/>
        <v/>
      </c>
      <c r="E13832" s="225"/>
      <c r="F13832" s="226">
        <f t="shared" si="4149"/>
        <v>0</v>
      </c>
      <c r="G13832" s="286">
        <f t="shared" si="4150"/>
        <v>0</v>
      </c>
    </row>
    <row r="13833" spans="1:7" ht="24" customHeight="1" x14ac:dyDescent="0.2">
      <c r="A13833" s="224" t="str">
        <f t="shared" si="4146"/>
        <v/>
      </c>
      <c r="B13833" s="222">
        <f t="shared" si="4147"/>
        <v>0</v>
      </c>
      <c r="C13833" s="223"/>
      <c r="D13833" s="224" t="str">
        <f t="shared" si="4148"/>
        <v/>
      </c>
      <c r="E13833" s="225"/>
      <c r="F13833" s="226">
        <f t="shared" si="4149"/>
        <v>0</v>
      </c>
      <c r="G13833" s="286">
        <f t="shared" si="4150"/>
        <v>0</v>
      </c>
    </row>
    <row r="13834" spans="1:7" ht="24" customHeight="1" x14ac:dyDescent="0.2">
      <c r="A13834" s="224" t="str">
        <f t="shared" si="4146"/>
        <v/>
      </c>
      <c r="B13834" s="222">
        <f t="shared" si="4147"/>
        <v>0</v>
      </c>
      <c r="C13834" s="223"/>
      <c r="D13834" s="224" t="str">
        <f t="shared" si="4148"/>
        <v/>
      </c>
      <c r="E13834" s="225"/>
      <c r="F13834" s="226">
        <f t="shared" si="4149"/>
        <v>0</v>
      </c>
      <c r="G13834" s="286">
        <f t="shared" si="4150"/>
        <v>0</v>
      </c>
    </row>
    <row r="13835" spans="1:7" ht="24" customHeight="1" x14ac:dyDescent="0.2">
      <c r="A13835" s="224" t="str">
        <f t="shared" si="4146"/>
        <v/>
      </c>
      <c r="B13835" s="222">
        <f t="shared" si="4147"/>
        <v>0</v>
      </c>
      <c r="C13835" s="223"/>
      <c r="D13835" s="224" t="str">
        <f t="shared" si="4148"/>
        <v/>
      </c>
      <c r="E13835" s="225"/>
      <c r="F13835" s="226">
        <f t="shared" si="4149"/>
        <v>0</v>
      </c>
      <c r="G13835" s="286">
        <f t="shared" si="4150"/>
        <v>0</v>
      </c>
    </row>
    <row r="13836" spans="1:7" ht="24" customHeight="1" x14ac:dyDescent="0.2">
      <c r="A13836" s="287"/>
      <c r="D13836" s="97"/>
      <c r="E13836" s="98"/>
      <c r="F13836" s="273" t="s">
        <v>32</v>
      </c>
      <c r="G13836" s="288">
        <f>SUBTOTAL(9,G13828:G13835)</f>
        <v>0</v>
      </c>
    </row>
    <row r="13837" spans="1:7" ht="24" customHeight="1" x14ac:dyDescent="0.2">
      <c r="A13837" s="287"/>
      <c r="C13837" s="107" t="s">
        <v>606</v>
      </c>
      <c r="D13837" s="97"/>
      <c r="E13837" s="98"/>
      <c r="G13837" s="289"/>
    </row>
    <row r="13838" spans="1:7" ht="24" customHeight="1" x14ac:dyDescent="0.2">
      <c r="A13838" s="224" t="str">
        <f t="shared" ref="A13838:A13846" si="4151">IFERROR(VLOOKUP(C13838,Tabla_Insumos,4,FALSE),"")</f>
        <v/>
      </c>
      <c r="B13838" s="222" t="str">
        <f t="shared" ref="B13838:B13846" si="4152">IFERROR(VLOOKUP(C13838,Tabla_Insumos,5,FALSE),"")</f>
        <v/>
      </c>
      <c r="C13838" s="223"/>
      <c r="D13838" s="224" t="str">
        <f t="shared" ref="D13838:D13846" si="4153">IFERROR(VLOOKUP(C13838,Tabla_Insumos,2,FALSE),"")</f>
        <v/>
      </c>
      <c r="E13838" s="225"/>
      <c r="F13838" s="226">
        <f t="shared" ref="F13838:F13846" si="4154">IFERROR(VLOOKUP(C13838,Tabla_Insumos,3,FALSE),0)</f>
        <v>0</v>
      </c>
      <c r="G13838" s="286">
        <f t="shared" ref="G13838:G13846" si="4155">ROUND(E13838*F13838,2)</f>
        <v>0</v>
      </c>
    </row>
    <row r="13839" spans="1:7" ht="24" customHeight="1" x14ac:dyDescent="0.2">
      <c r="A13839" s="224" t="str">
        <f t="shared" si="4151"/>
        <v/>
      </c>
      <c r="B13839" s="222" t="str">
        <f t="shared" si="4152"/>
        <v/>
      </c>
      <c r="C13839" s="223"/>
      <c r="D13839" s="224" t="str">
        <f t="shared" si="4153"/>
        <v/>
      </c>
      <c r="E13839" s="225"/>
      <c r="F13839" s="226">
        <f t="shared" si="4154"/>
        <v>0</v>
      </c>
      <c r="G13839" s="286">
        <f t="shared" si="4155"/>
        <v>0</v>
      </c>
    </row>
    <row r="13840" spans="1:7" ht="24" customHeight="1" x14ac:dyDescent="0.2">
      <c r="A13840" s="224" t="str">
        <f t="shared" si="4151"/>
        <v/>
      </c>
      <c r="B13840" s="222" t="str">
        <f t="shared" si="4152"/>
        <v/>
      </c>
      <c r="C13840" s="223"/>
      <c r="D13840" s="224" t="str">
        <f t="shared" si="4153"/>
        <v/>
      </c>
      <c r="E13840" s="225"/>
      <c r="F13840" s="226">
        <f t="shared" si="4154"/>
        <v>0</v>
      </c>
      <c r="G13840" s="286">
        <f t="shared" si="4155"/>
        <v>0</v>
      </c>
    </row>
    <row r="13841" spans="1:7" ht="24" customHeight="1" x14ac:dyDescent="0.2">
      <c r="A13841" s="224" t="str">
        <f t="shared" si="4151"/>
        <v/>
      </c>
      <c r="B13841" s="222" t="str">
        <f t="shared" si="4152"/>
        <v/>
      </c>
      <c r="C13841" s="223"/>
      <c r="D13841" s="224" t="str">
        <f t="shared" si="4153"/>
        <v/>
      </c>
      <c r="E13841" s="225"/>
      <c r="F13841" s="226">
        <f t="shared" si="4154"/>
        <v>0</v>
      </c>
      <c r="G13841" s="286">
        <f t="shared" si="4155"/>
        <v>0</v>
      </c>
    </row>
    <row r="13842" spans="1:7" ht="24" customHeight="1" x14ac:dyDescent="0.2">
      <c r="A13842" s="224" t="str">
        <f t="shared" si="4151"/>
        <v/>
      </c>
      <c r="B13842" s="222" t="str">
        <f t="shared" si="4152"/>
        <v/>
      </c>
      <c r="C13842" s="223"/>
      <c r="D13842" s="224" t="str">
        <f t="shared" si="4153"/>
        <v/>
      </c>
      <c r="E13842" s="225"/>
      <c r="F13842" s="226">
        <f t="shared" si="4154"/>
        <v>0</v>
      </c>
      <c r="G13842" s="286">
        <f t="shared" si="4155"/>
        <v>0</v>
      </c>
    </row>
    <row r="13843" spans="1:7" ht="24" customHeight="1" x14ac:dyDescent="0.2">
      <c r="A13843" s="224" t="str">
        <f t="shared" si="4151"/>
        <v/>
      </c>
      <c r="B13843" s="222" t="str">
        <f t="shared" si="4152"/>
        <v/>
      </c>
      <c r="C13843" s="223"/>
      <c r="D13843" s="224" t="str">
        <f t="shared" si="4153"/>
        <v/>
      </c>
      <c r="E13843" s="225"/>
      <c r="F13843" s="226">
        <f t="shared" si="4154"/>
        <v>0</v>
      </c>
      <c r="G13843" s="286">
        <f t="shared" si="4155"/>
        <v>0</v>
      </c>
    </row>
    <row r="13844" spans="1:7" ht="24" customHeight="1" x14ac:dyDescent="0.2">
      <c r="A13844" s="224" t="str">
        <f t="shared" si="4151"/>
        <v/>
      </c>
      <c r="B13844" s="222" t="str">
        <f t="shared" si="4152"/>
        <v/>
      </c>
      <c r="C13844" s="223"/>
      <c r="D13844" s="224" t="str">
        <f t="shared" si="4153"/>
        <v/>
      </c>
      <c r="E13844" s="225"/>
      <c r="F13844" s="226">
        <f t="shared" si="4154"/>
        <v>0</v>
      </c>
      <c r="G13844" s="286">
        <f t="shared" si="4155"/>
        <v>0</v>
      </c>
    </row>
    <row r="13845" spans="1:7" ht="24" customHeight="1" x14ac:dyDescent="0.2">
      <c r="A13845" s="224" t="str">
        <f t="shared" si="4151"/>
        <v/>
      </c>
      <c r="B13845" s="222" t="str">
        <f t="shared" si="4152"/>
        <v/>
      </c>
      <c r="C13845" s="223"/>
      <c r="D13845" s="224" t="str">
        <f t="shared" si="4153"/>
        <v/>
      </c>
      <c r="E13845" s="225"/>
      <c r="F13845" s="226">
        <f t="shared" si="4154"/>
        <v>0</v>
      </c>
      <c r="G13845" s="286">
        <f t="shared" si="4155"/>
        <v>0</v>
      </c>
    </row>
    <row r="13846" spans="1:7" ht="24" customHeight="1" x14ac:dyDescent="0.2">
      <c r="A13846" s="224" t="str">
        <f t="shared" si="4151"/>
        <v/>
      </c>
      <c r="B13846" s="222" t="str">
        <f t="shared" si="4152"/>
        <v/>
      </c>
      <c r="C13846" s="223"/>
      <c r="D13846" s="224" t="str">
        <f t="shared" si="4153"/>
        <v/>
      </c>
      <c r="E13846" s="225"/>
      <c r="F13846" s="226">
        <f t="shared" si="4154"/>
        <v>0</v>
      </c>
      <c r="G13846" s="286">
        <f t="shared" si="4155"/>
        <v>0</v>
      </c>
    </row>
    <row r="13847" spans="1:7" ht="24" customHeight="1" x14ac:dyDescent="0.2">
      <c r="A13847" s="290"/>
      <c r="B13847" s="97"/>
      <c r="D13847" s="97"/>
      <c r="E13847" s="98"/>
      <c r="F13847" s="273" t="s">
        <v>33</v>
      </c>
      <c r="G13847" s="288">
        <f>SUBTOTAL(9,G13838:G13846)</f>
        <v>0</v>
      </c>
    </row>
    <row r="13848" spans="1:7" ht="24" customHeight="1" x14ac:dyDescent="0.2">
      <c r="A13848" s="291"/>
      <c r="B13848" s="97"/>
      <c r="D13848" s="97"/>
      <c r="E13848" s="98"/>
      <c r="G13848" s="289"/>
    </row>
    <row r="13849" spans="1:7" ht="24" customHeight="1" x14ac:dyDescent="0.2">
      <c r="A13849" s="292" t="str">
        <f>B13807</f>
        <v/>
      </c>
      <c r="B13849" s="293" t="str">
        <f>C13807</f>
        <v/>
      </c>
      <c r="C13849" s="104"/>
      <c r="D13849" s="104" t="s">
        <v>34</v>
      </c>
      <c r="E13849" s="105"/>
      <c r="F13849" s="295" t="s">
        <v>35</v>
      </c>
      <c r="G13849" s="294">
        <f>SUBTOTAL(9,G13812:G13848)</f>
        <v>0</v>
      </c>
    </row>
    <row r="13851" spans="1:7" ht="24" customHeight="1" x14ac:dyDescent="0.2">
      <c r="A13851" s="274" t="s">
        <v>37</v>
      </c>
      <c r="B13851" s="275"/>
      <c r="C13851" s="275"/>
      <c r="D13851" s="275"/>
      <c r="E13851" s="275"/>
      <c r="F13851" s="275"/>
      <c r="G13851" s="276"/>
    </row>
    <row r="13852" spans="1:7" ht="24" customHeight="1" x14ac:dyDescent="0.2">
      <c r="A13852" s="277" t="s">
        <v>602</v>
      </c>
      <c r="B13852" s="93" t="str">
        <f>Comitente</f>
        <v>DIRECCION PROVINCIAL DE ESPACIOS VERDES</v>
      </c>
      <c r="C13852" s="89"/>
      <c r="D13852" s="94"/>
      <c r="E13852" s="94"/>
      <c r="F13852" s="95"/>
      <c r="G13852" s="278"/>
    </row>
    <row r="13853" spans="1:7" ht="24" customHeight="1" x14ac:dyDescent="0.2">
      <c r="A13853" s="277" t="s">
        <v>603</v>
      </c>
      <c r="B13853" s="93">
        <f>Contratista</f>
        <v>0</v>
      </c>
      <c r="C13853" s="90"/>
      <c r="D13853" s="90"/>
      <c r="E13853" s="90"/>
      <c r="F13853" s="96"/>
      <c r="G13853" s="279"/>
    </row>
    <row r="13854" spans="1:7" ht="24" customHeight="1" x14ac:dyDescent="0.2">
      <c r="A13854" s="277" t="s">
        <v>24</v>
      </c>
      <c r="B13854" s="93" t="str">
        <f>Obra</f>
        <v>MANTENIMIENTO DEL ÁREA VERDE Y SISITEMA DE RIEGO DEL 
PARQUE BELGRANO E INFINITO POR DESCUBRIR - RENGLON 3</v>
      </c>
      <c r="C13854" s="90"/>
      <c r="D13854" s="90"/>
      <c r="E13854" s="90"/>
      <c r="F13854" s="96" t="s">
        <v>38</v>
      </c>
      <c r="G13854" s="280">
        <f>Fecha_Base</f>
        <v>44908</v>
      </c>
    </row>
    <row r="13855" spans="1:7" ht="24" customHeight="1" x14ac:dyDescent="0.2">
      <c r="A13855" s="281" t="s">
        <v>601</v>
      </c>
      <c r="B13855" s="91" t="str">
        <f>Ubicación</f>
        <v>CAPITAL</v>
      </c>
      <c r="C13855" s="91"/>
      <c r="D13855" s="97"/>
      <c r="E13855" s="98"/>
      <c r="G13855" s="282"/>
    </row>
    <row r="13856" spans="1:7" ht="24" customHeight="1" x14ac:dyDescent="0.2">
      <c r="A13856" s="281" t="s">
        <v>39</v>
      </c>
      <c r="B13856" s="100" t="str">
        <f>IFERROR(VALUE(LEFT(B13857,FIND(".",B13857)-1)),"")</f>
        <v/>
      </c>
      <c r="C13856" s="92" t="str">
        <f>IFERROR(VLOOKUP(B13856,Tabla_CyP,2,FALSE),"")</f>
        <v/>
      </c>
      <c r="E13856" s="98"/>
      <c r="G13856" s="282"/>
    </row>
    <row r="13857" spans="1:7" ht="24" customHeight="1" x14ac:dyDescent="0.2">
      <c r="A13857" s="281" t="s">
        <v>25</v>
      </c>
      <c r="B13857" s="101" t="str">
        <f>IFERROR(VLOOKUP(COUNTIF($A$1:A13857,"ANALISIS DE PRECIOS"),Tabla_NumeroItem,2,FALSE),"")</f>
        <v/>
      </c>
      <c r="C13857" s="92" t="str">
        <f>IFERROR(VLOOKUP(B13857,Tabla_CyP,2,FALSE),"")</f>
        <v/>
      </c>
      <c r="D13857" s="97"/>
      <c r="E13857" s="98"/>
      <c r="F13857" s="96" t="s">
        <v>26</v>
      </c>
      <c r="G13857" s="283" t="str">
        <f>IFERROR(VLOOKUP(B13857,Tabla_CyP,4,FALSE),"")</f>
        <v/>
      </c>
    </row>
    <row r="13858" spans="1:7" ht="24" customHeight="1" x14ac:dyDescent="0.2">
      <c r="A13858" s="281"/>
      <c r="B13858" s="91"/>
      <c r="D13858" s="97"/>
      <c r="E13858" s="98"/>
      <c r="G13858" s="282"/>
    </row>
    <row r="13859" spans="1:7" ht="24" customHeight="1" x14ac:dyDescent="0.2">
      <c r="A13859" s="331" t="s">
        <v>507</v>
      </c>
      <c r="B13859" s="332"/>
      <c r="C13859" s="333" t="s">
        <v>0</v>
      </c>
      <c r="D13859" s="333" t="s">
        <v>27</v>
      </c>
      <c r="E13859" s="335" t="s">
        <v>28</v>
      </c>
      <c r="F13859" s="337" t="s">
        <v>29</v>
      </c>
      <c r="G13859" s="337" t="s">
        <v>30</v>
      </c>
    </row>
    <row r="13860" spans="1:7" ht="24" customHeight="1" x14ac:dyDescent="0.2">
      <c r="A13860" s="102" t="s">
        <v>508</v>
      </c>
      <c r="B13860" s="102" t="s">
        <v>509</v>
      </c>
      <c r="C13860" s="334"/>
      <c r="D13860" s="334"/>
      <c r="E13860" s="336"/>
      <c r="F13860" s="338"/>
      <c r="G13860" s="338"/>
    </row>
    <row r="13861" spans="1:7" ht="24" customHeight="1" x14ac:dyDescent="0.2">
      <c r="A13861" s="284"/>
      <c r="B13861" s="103"/>
      <c r="C13861" s="143" t="s">
        <v>604</v>
      </c>
      <c r="D13861" s="104"/>
      <c r="E13861" s="105"/>
      <c r="F13861" s="106"/>
      <c r="G13861" s="285"/>
    </row>
    <row r="13862" spans="1:7" ht="24" customHeight="1" x14ac:dyDescent="0.2">
      <c r="A13862" s="224" t="str">
        <f t="shared" ref="A13862:A13875" si="4156">IFERROR(VLOOKUP(C13862,Tabla_Insumos,4,FALSE),"")</f>
        <v/>
      </c>
      <c r="B13862" s="222" t="str">
        <f>IFERROR(VLOOKUP(C13862,Tabla_Insumos,5,FALSE),"")</f>
        <v/>
      </c>
      <c r="C13862" s="223"/>
      <c r="D13862" s="224" t="str">
        <f t="shared" ref="D13862:D13875" si="4157">IFERROR(VLOOKUP(C13862,Tabla_Insumos,2,FALSE),"")</f>
        <v/>
      </c>
      <c r="E13862" s="225"/>
      <c r="F13862" s="226">
        <f t="shared" ref="F13862:F13875" si="4158">IFERROR(VLOOKUP(C13862,Tabla_Insumos,3,FALSE),0)</f>
        <v>0</v>
      </c>
      <c r="G13862" s="286">
        <f>ROUND(E13862*F13862,2)</f>
        <v>0</v>
      </c>
    </row>
    <row r="13863" spans="1:7" ht="24" customHeight="1" x14ac:dyDescent="0.2">
      <c r="A13863" s="224" t="str">
        <f t="shared" si="4156"/>
        <v/>
      </c>
      <c r="B13863" s="222" t="str">
        <f t="shared" ref="B13863:B13875" si="4159">IFERROR(VLOOKUP(C13863,Tabla_Insumos,5,FALSE),"")</f>
        <v/>
      </c>
      <c r="C13863" s="223"/>
      <c r="D13863" s="224" t="str">
        <f t="shared" si="4157"/>
        <v/>
      </c>
      <c r="E13863" s="225"/>
      <c r="F13863" s="226">
        <f t="shared" si="4158"/>
        <v>0</v>
      </c>
      <c r="G13863" s="286">
        <f t="shared" ref="G13863:G13875" si="4160">ROUND(E13863*F13863,2)</f>
        <v>0</v>
      </c>
    </row>
    <row r="13864" spans="1:7" ht="24" customHeight="1" x14ac:dyDescent="0.2">
      <c r="A13864" s="224" t="str">
        <f t="shared" si="4156"/>
        <v/>
      </c>
      <c r="B13864" s="222" t="str">
        <f t="shared" si="4159"/>
        <v/>
      </c>
      <c r="C13864" s="223"/>
      <c r="D13864" s="224" t="str">
        <f t="shared" si="4157"/>
        <v/>
      </c>
      <c r="E13864" s="225"/>
      <c r="F13864" s="226">
        <f t="shared" si="4158"/>
        <v>0</v>
      </c>
      <c r="G13864" s="286">
        <f t="shared" si="4160"/>
        <v>0</v>
      </c>
    </row>
    <row r="13865" spans="1:7" ht="24" customHeight="1" x14ac:dyDescent="0.2">
      <c r="A13865" s="224" t="str">
        <f t="shared" si="4156"/>
        <v/>
      </c>
      <c r="B13865" s="222" t="str">
        <f t="shared" si="4159"/>
        <v/>
      </c>
      <c r="C13865" s="223"/>
      <c r="D13865" s="224" t="str">
        <f t="shared" si="4157"/>
        <v/>
      </c>
      <c r="E13865" s="225"/>
      <c r="F13865" s="226">
        <f t="shared" si="4158"/>
        <v>0</v>
      </c>
      <c r="G13865" s="286">
        <f t="shared" si="4160"/>
        <v>0</v>
      </c>
    </row>
    <row r="13866" spans="1:7" ht="24" customHeight="1" x14ac:dyDescent="0.2">
      <c r="A13866" s="224" t="str">
        <f t="shared" si="4156"/>
        <v/>
      </c>
      <c r="B13866" s="222" t="str">
        <f t="shared" si="4159"/>
        <v/>
      </c>
      <c r="C13866" s="223"/>
      <c r="D13866" s="224" t="str">
        <f t="shared" si="4157"/>
        <v/>
      </c>
      <c r="E13866" s="225"/>
      <c r="F13866" s="226">
        <f t="shared" si="4158"/>
        <v>0</v>
      </c>
      <c r="G13866" s="286">
        <f t="shared" si="4160"/>
        <v>0</v>
      </c>
    </row>
    <row r="13867" spans="1:7" ht="24" customHeight="1" x14ac:dyDescent="0.2">
      <c r="A13867" s="224" t="str">
        <f t="shared" si="4156"/>
        <v/>
      </c>
      <c r="B13867" s="222" t="str">
        <f t="shared" si="4159"/>
        <v/>
      </c>
      <c r="C13867" s="223"/>
      <c r="D13867" s="224" t="str">
        <f t="shared" si="4157"/>
        <v/>
      </c>
      <c r="E13867" s="225"/>
      <c r="F13867" s="226">
        <f t="shared" si="4158"/>
        <v>0</v>
      </c>
      <c r="G13867" s="286">
        <f t="shared" si="4160"/>
        <v>0</v>
      </c>
    </row>
    <row r="13868" spans="1:7" ht="24" customHeight="1" x14ac:dyDescent="0.2">
      <c r="A13868" s="224" t="str">
        <f t="shared" si="4156"/>
        <v/>
      </c>
      <c r="B13868" s="222" t="str">
        <f t="shared" si="4159"/>
        <v/>
      </c>
      <c r="C13868" s="223"/>
      <c r="D13868" s="224" t="str">
        <f t="shared" si="4157"/>
        <v/>
      </c>
      <c r="E13868" s="225"/>
      <c r="F13868" s="226">
        <f t="shared" si="4158"/>
        <v>0</v>
      </c>
      <c r="G13868" s="286">
        <f t="shared" si="4160"/>
        <v>0</v>
      </c>
    </row>
    <row r="13869" spans="1:7" ht="24" customHeight="1" x14ac:dyDescent="0.2">
      <c r="A13869" s="224" t="str">
        <f t="shared" si="4156"/>
        <v/>
      </c>
      <c r="B13869" s="222" t="str">
        <f t="shared" si="4159"/>
        <v/>
      </c>
      <c r="C13869" s="223"/>
      <c r="D13869" s="224" t="str">
        <f t="shared" si="4157"/>
        <v/>
      </c>
      <c r="E13869" s="225"/>
      <c r="F13869" s="226">
        <f t="shared" si="4158"/>
        <v>0</v>
      </c>
      <c r="G13869" s="286">
        <f t="shared" si="4160"/>
        <v>0</v>
      </c>
    </row>
    <row r="13870" spans="1:7" ht="24" customHeight="1" x14ac:dyDescent="0.2">
      <c r="A13870" s="224" t="str">
        <f t="shared" si="4156"/>
        <v/>
      </c>
      <c r="B13870" s="222" t="str">
        <f t="shared" si="4159"/>
        <v/>
      </c>
      <c r="C13870" s="223"/>
      <c r="D13870" s="224" t="str">
        <f t="shared" si="4157"/>
        <v/>
      </c>
      <c r="E13870" s="225"/>
      <c r="F13870" s="226">
        <f t="shared" si="4158"/>
        <v>0</v>
      </c>
      <c r="G13870" s="286">
        <f t="shared" si="4160"/>
        <v>0</v>
      </c>
    </row>
    <row r="13871" spans="1:7" ht="24" customHeight="1" x14ac:dyDescent="0.2">
      <c r="A13871" s="224" t="str">
        <f t="shared" si="4156"/>
        <v/>
      </c>
      <c r="B13871" s="222" t="str">
        <f t="shared" si="4159"/>
        <v/>
      </c>
      <c r="C13871" s="223"/>
      <c r="D13871" s="224" t="str">
        <f t="shared" si="4157"/>
        <v/>
      </c>
      <c r="E13871" s="225"/>
      <c r="F13871" s="226">
        <f t="shared" si="4158"/>
        <v>0</v>
      </c>
      <c r="G13871" s="286">
        <f t="shared" si="4160"/>
        <v>0</v>
      </c>
    </row>
    <row r="13872" spans="1:7" ht="24" customHeight="1" x14ac:dyDescent="0.2">
      <c r="A13872" s="224" t="str">
        <f t="shared" si="4156"/>
        <v/>
      </c>
      <c r="B13872" s="222" t="str">
        <f t="shared" si="4159"/>
        <v/>
      </c>
      <c r="C13872" s="223"/>
      <c r="D13872" s="224" t="str">
        <f t="shared" si="4157"/>
        <v/>
      </c>
      <c r="E13872" s="225"/>
      <c r="F13872" s="226">
        <f t="shared" si="4158"/>
        <v>0</v>
      </c>
      <c r="G13872" s="286">
        <f t="shared" si="4160"/>
        <v>0</v>
      </c>
    </row>
    <row r="13873" spans="1:7" ht="24" customHeight="1" x14ac:dyDescent="0.2">
      <c r="A13873" s="224" t="str">
        <f t="shared" si="4156"/>
        <v/>
      </c>
      <c r="B13873" s="222" t="str">
        <f t="shared" si="4159"/>
        <v/>
      </c>
      <c r="C13873" s="223"/>
      <c r="D13873" s="224" t="str">
        <f t="shared" si="4157"/>
        <v/>
      </c>
      <c r="E13873" s="225"/>
      <c r="F13873" s="226">
        <f t="shared" si="4158"/>
        <v>0</v>
      </c>
      <c r="G13873" s="286">
        <f t="shared" si="4160"/>
        <v>0</v>
      </c>
    </row>
    <row r="13874" spans="1:7" ht="24" customHeight="1" x14ac:dyDescent="0.2">
      <c r="A13874" s="224" t="str">
        <f t="shared" si="4156"/>
        <v/>
      </c>
      <c r="B13874" s="222" t="str">
        <f t="shared" si="4159"/>
        <v/>
      </c>
      <c r="C13874" s="223"/>
      <c r="D13874" s="224" t="str">
        <f t="shared" si="4157"/>
        <v/>
      </c>
      <c r="E13874" s="225"/>
      <c r="F13874" s="226">
        <f t="shared" si="4158"/>
        <v>0</v>
      </c>
      <c r="G13874" s="286">
        <f t="shared" si="4160"/>
        <v>0</v>
      </c>
    </row>
    <row r="13875" spans="1:7" ht="24" customHeight="1" x14ac:dyDescent="0.2">
      <c r="A13875" s="224" t="str">
        <f t="shared" si="4156"/>
        <v/>
      </c>
      <c r="B13875" s="222" t="str">
        <f t="shared" si="4159"/>
        <v/>
      </c>
      <c r="C13875" s="223"/>
      <c r="D13875" s="224" t="str">
        <f t="shared" si="4157"/>
        <v/>
      </c>
      <c r="E13875" s="225"/>
      <c r="F13875" s="227">
        <f t="shared" si="4158"/>
        <v>0</v>
      </c>
      <c r="G13875" s="286">
        <f t="shared" si="4160"/>
        <v>0</v>
      </c>
    </row>
    <row r="13876" spans="1:7" ht="24" customHeight="1" x14ac:dyDescent="0.2">
      <c r="A13876" s="287"/>
      <c r="D13876" s="97"/>
      <c r="E13876" s="98"/>
      <c r="F13876" s="273" t="s">
        <v>31</v>
      </c>
      <c r="G13876" s="288">
        <f>SUBTOTAL(9,G13862:G13875)</f>
        <v>0</v>
      </c>
    </row>
    <row r="13877" spans="1:7" ht="24" customHeight="1" x14ac:dyDescent="0.2">
      <c r="A13877" s="287"/>
      <c r="C13877" s="107" t="s">
        <v>605</v>
      </c>
      <c r="D13877" s="97"/>
      <c r="E13877" s="98"/>
      <c r="G13877" s="289"/>
    </row>
    <row r="13878" spans="1:7" ht="24" customHeight="1" x14ac:dyDescent="0.2">
      <c r="A13878" s="224" t="str">
        <f t="shared" ref="A13878:A13885" si="4161">IFERROR(VLOOKUP(C13878,Tabla_Insumos,4,FALSE),"")</f>
        <v/>
      </c>
      <c r="B13878" s="222">
        <f t="shared" ref="B13878:B13885" si="4162">IFERROR(VLOOKUP(A13878,Tabla_Indices,5,FALSE),"")</f>
        <v>0</v>
      </c>
      <c r="C13878" s="223"/>
      <c r="D13878" s="224" t="str">
        <f t="shared" ref="D13878:D13885" si="4163">IFERROR(VLOOKUP(C13878,Tabla_Insumos,2,FALSE),"")</f>
        <v/>
      </c>
      <c r="E13878" s="225"/>
      <c r="F13878" s="228">
        <f t="shared" ref="F13878:F13885" si="4164">IFERROR(VLOOKUP(C13878,Tabla_Insumos,3,FALSE),0)</f>
        <v>0</v>
      </c>
      <c r="G13878" s="286">
        <f>ROUND(E13878*F13878,2)</f>
        <v>0</v>
      </c>
    </row>
    <row r="13879" spans="1:7" ht="24" customHeight="1" x14ac:dyDescent="0.2">
      <c r="A13879" s="224" t="str">
        <f t="shared" si="4161"/>
        <v/>
      </c>
      <c r="B13879" s="222">
        <f t="shared" si="4162"/>
        <v>0</v>
      </c>
      <c r="C13879" s="223"/>
      <c r="D13879" s="224" t="str">
        <f t="shared" si="4163"/>
        <v/>
      </c>
      <c r="E13879" s="225"/>
      <c r="F13879" s="228">
        <f t="shared" si="4164"/>
        <v>0</v>
      </c>
      <c r="G13879" s="286">
        <f>ROUND(E13879*F13879,2)</f>
        <v>0</v>
      </c>
    </row>
    <row r="13880" spans="1:7" ht="24" customHeight="1" x14ac:dyDescent="0.2">
      <c r="A13880" s="224" t="str">
        <f t="shared" si="4161"/>
        <v/>
      </c>
      <c r="B13880" s="222">
        <f t="shared" si="4162"/>
        <v>0</v>
      </c>
      <c r="C13880" s="223"/>
      <c r="D13880" s="224" t="str">
        <f t="shared" si="4163"/>
        <v/>
      </c>
      <c r="E13880" s="225"/>
      <c r="F13880" s="228">
        <f t="shared" si="4164"/>
        <v>0</v>
      </c>
      <c r="G13880" s="286">
        <f t="shared" ref="G13880:G13885" si="4165">ROUND(E13880*F13880,2)</f>
        <v>0</v>
      </c>
    </row>
    <row r="13881" spans="1:7" ht="24" customHeight="1" x14ac:dyDescent="0.2">
      <c r="A13881" s="224" t="str">
        <f t="shared" si="4161"/>
        <v/>
      </c>
      <c r="B13881" s="222">
        <f t="shared" si="4162"/>
        <v>0</v>
      </c>
      <c r="C13881" s="223"/>
      <c r="D13881" s="224" t="str">
        <f t="shared" si="4163"/>
        <v/>
      </c>
      <c r="E13881" s="225"/>
      <c r="F13881" s="228">
        <f t="shared" si="4164"/>
        <v>0</v>
      </c>
      <c r="G13881" s="286">
        <f t="shared" si="4165"/>
        <v>0</v>
      </c>
    </row>
    <row r="13882" spans="1:7" ht="24" customHeight="1" x14ac:dyDescent="0.2">
      <c r="A13882" s="224" t="str">
        <f t="shared" si="4161"/>
        <v/>
      </c>
      <c r="B13882" s="222">
        <f t="shared" si="4162"/>
        <v>0</v>
      </c>
      <c r="C13882" s="223"/>
      <c r="D13882" s="224" t="str">
        <f t="shared" si="4163"/>
        <v/>
      </c>
      <c r="E13882" s="225"/>
      <c r="F13882" s="226">
        <f t="shared" si="4164"/>
        <v>0</v>
      </c>
      <c r="G13882" s="286">
        <f t="shared" si="4165"/>
        <v>0</v>
      </c>
    </row>
    <row r="13883" spans="1:7" ht="24" customHeight="1" x14ac:dyDescent="0.2">
      <c r="A13883" s="224" t="str">
        <f t="shared" si="4161"/>
        <v/>
      </c>
      <c r="B13883" s="222">
        <f t="shared" si="4162"/>
        <v>0</v>
      </c>
      <c r="C13883" s="223"/>
      <c r="D13883" s="224" t="str">
        <f t="shared" si="4163"/>
        <v/>
      </c>
      <c r="E13883" s="225"/>
      <c r="F13883" s="226">
        <f t="shared" si="4164"/>
        <v>0</v>
      </c>
      <c r="G13883" s="286">
        <f t="shared" si="4165"/>
        <v>0</v>
      </c>
    </row>
    <row r="13884" spans="1:7" ht="24" customHeight="1" x14ac:dyDescent="0.2">
      <c r="A13884" s="224" t="str">
        <f t="shared" si="4161"/>
        <v/>
      </c>
      <c r="B13884" s="222">
        <f t="shared" si="4162"/>
        <v>0</v>
      </c>
      <c r="C13884" s="223"/>
      <c r="D13884" s="224" t="str">
        <f t="shared" si="4163"/>
        <v/>
      </c>
      <c r="E13884" s="225"/>
      <c r="F13884" s="226">
        <f t="shared" si="4164"/>
        <v>0</v>
      </c>
      <c r="G13884" s="286">
        <f t="shared" si="4165"/>
        <v>0</v>
      </c>
    </row>
    <row r="13885" spans="1:7" ht="24" customHeight="1" x14ac:dyDescent="0.2">
      <c r="A13885" s="224" t="str">
        <f t="shared" si="4161"/>
        <v/>
      </c>
      <c r="B13885" s="222">
        <f t="shared" si="4162"/>
        <v>0</v>
      </c>
      <c r="C13885" s="223"/>
      <c r="D13885" s="224" t="str">
        <f t="shared" si="4163"/>
        <v/>
      </c>
      <c r="E13885" s="225"/>
      <c r="F13885" s="226">
        <f t="shared" si="4164"/>
        <v>0</v>
      </c>
      <c r="G13885" s="286">
        <f t="shared" si="4165"/>
        <v>0</v>
      </c>
    </row>
    <row r="13886" spans="1:7" ht="24" customHeight="1" x14ac:dyDescent="0.2">
      <c r="A13886" s="287"/>
      <c r="D13886" s="97"/>
      <c r="E13886" s="98"/>
      <c r="F13886" s="273" t="s">
        <v>32</v>
      </c>
      <c r="G13886" s="288">
        <f>SUBTOTAL(9,G13878:G13885)</f>
        <v>0</v>
      </c>
    </row>
    <row r="13887" spans="1:7" ht="24" customHeight="1" x14ac:dyDescent="0.2">
      <c r="A13887" s="287"/>
      <c r="C13887" s="107" t="s">
        <v>606</v>
      </c>
      <c r="D13887" s="97"/>
      <c r="E13887" s="98"/>
      <c r="G13887" s="289"/>
    </row>
    <row r="13888" spans="1:7" ht="24" customHeight="1" x14ac:dyDescent="0.2">
      <c r="A13888" s="224" t="str">
        <f t="shared" ref="A13888:A13896" si="4166">IFERROR(VLOOKUP(C13888,Tabla_Insumos,4,FALSE),"")</f>
        <v/>
      </c>
      <c r="B13888" s="222" t="str">
        <f t="shared" ref="B13888:B13896" si="4167">IFERROR(VLOOKUP(C13888,Tabla_Insumos,5,FALSE),"")</f>
        <v/>
      </c>
      <c r="C13888" s="223"/>
      <c r="D13888" s="224" t="str">
        <f t="shared" ref="D13888:D13896" si="4168">IFERROR(VLOOKUP(C13888,Tabla_Insumos,2,FALSE),"")</f>
        <v/>
      </c>
      <c r="E13888" s="225"/>
      <c r="F13888" s="226">
        <f t="shared" ref="F13888:F13896" si="4169">IFERROR(VLOOKUP(C13888,Tabla_Insumos,3,FALSE),0)</f>
        <v>0</v>
      </c>
      <c r="G13888" s="286">
        <f t="shared" ref="G13888:G13896" si="4170">ROUND(E13888*F13888,2)</f>
        <v>0</v>
      </c>
    </row>
    <row r="13889" spans="1:7" ht="24" customHeight="1" x14ac:dyDescent="0.2">
      <c r="A13889" s="224" t="str">
        <f t="shared" si="4166"/>
        <v/>
      </c>
      <c r="B13889" s="222" t="str">
        <f t="shared" si="4167"/>
        <v/>
      </c>
      <c r="C13889" s="223"/>
      <c r="D13889" s="224" t="str">
        <f t="shared" si="4168"/>
        <v/>
      </c>
      <c r="E13889" s="225"/>
      <c r="F13889" s="226">
        <f t="shared" si="4169"/>
        <v>0</v>
      </c>
      <c r="G13889" s="286">
        <f t="shared" si="4170"/>
        <v>0</v>
      </c>
    </row>
    <row r="13890" spans="1:7" ht="24" customHeight="1" x14ac:dyDescent="0.2">
      <c r="A13890" s="224" t="str">
        <f t="shared" si="4166"/>
        <v/>
      </c>
      <c r="B13890" s="222" t="str">
        <f t="shared" si="4167"/>
        <v/>
      </c>
      <c r="C13890" s="223"/>
      <c r="D13890" s="224" t="str">
        <f t="shared" si="4168"/>
        <v/>
      </c>
      <c r="E13890" s="225"/>
      <c r="F13890" s="226">
        <f t="shared" si="4169"/>
        <v>0</v>
      </c>
      <c r="G13890" s="286">
        <f t="shared" si="4170"/>
        <v>0</v>
      </c>
    </row>
    <row r="13891" spans="1:7" ht="24" customHeight="1" x14ac:dyDescent="0.2">
      <c r="A13891" s="224" t="str">
        <f t="shared" si="4166"/>
        <v/>
      </c>
      <c r="B13891" s="222" t="str">
        <f t="shared" si="4167"/>
        <v/>
      </c>
      <c r="C13891" s="223"/>
      <c r="D13891" s="224" t="str">
        <f t="shared" si="4168"/>
        <v/>
      </c>
      <c r="E13891" s="225"/>
      <c r="F13891" s="226">
        <f t="shared" si="4169"/>
        <v>0</v>
      </c>
      <c r="G13891" s="286">
        <f t="shared" si="4170"/>
        <v>0</v>
      </c>
    </row>
    <row r="13892" spans="1:7" ht="24" customHeight="1" x14ac:dyDescent="0.2">
      <c r="A13892" s="224" t="str">
        <f t="shared" si="4166"/>
        <v/>
      </c>
      <c r="B13892" s="222" t="str">
        <f t="shared" si="4167"/>
        <v/>
      </c>
      <c r="C13892" s="223"/>
      <c r="D13892" s="224" t="str">
        <f t="shared" si="4168"/>
        <v/>
      </c>
      <c r="E13892" s="225"/>
      <c r="F13892" s="226">
        <f t="shared" si="4169"/>
        <v>0</v>
      </c>
      <c r="G13892" s="286">
        <f t="shared" si="4170"/>
        <v>0</v>
      </c>
    </row>
    <row r="13893" spans="1:7" ht="24" customHeight="1" x14ac:dyDescent="0.2">
      <c r="A13893" s="224" t="str">
        <f t="shared" si="4166"/>
        <v/>
      </c>
      <c r="B13893" s="222" t="str">
        <f t="shared" si="4167"/>
        <v/>
      </c>
      <c r="C13893" s="223"/>
      <c r="D13893" s="224" t="str">
        <f t="shared" si="4168"/>
        <v/>
      </c>
      <c r="E13893" s="225"/>
      <c r="F13893" s="226">
        <f t="shared" si="4169"/>
        <v>0</v>
      </c>
      <c r="G13893" s="286">
        <f t="shared" si="4170"/>
        <v>0</v>
      </c>
    </row>
    <row r="13894" spans="1:7" ht="24" customHeight="1" x14ac:dyDescent="0.2">
      <c r="A13894" s="224" t="str">
        <f t="shared" si="4166"/>
        <v/>
      </c>
      <c r="B13894" s="222" t="str">
        <f t="shared" si="4167"/>
        <v/>
      </c>
      <c r="C13894" s="223"/>
      <c r="D13894" s="224" t="str">
        <f t="shared" si="4168"/>
        <v/>
      </c>
      <c r="E13894" s="225"/>
      <c r="F13894" s="226">
        <f t="shared" si="4169"/>
        <v>0</v>
      </c>
      <c r="G13894" s="286">
        <f t="shared" si="4170"/>
        <v>0</v>
      </c>
    </row>
    <row r="13895" spans="1:7" ht="24" customHeight="1" x14ac:dyDescent="0.2">
      <c r="A13895" s="224" t="str">
        <f t="shared" si="4166"/>
        <v/>
      </c>
      <c r="B13895" s="222" t="str">
        <f t="shared" si="4167"/>
        <v/>
      </c>
      <c r="C13895" s="223"/>
      <c r="D13895" s="224" t="str">
        <f t="shared" si="4168"/>
        <v/>
      </c>
      <c r="E13895" s="225"/>
      <c r="F13895" s="226">
        <f t="shared" si="4169"/>
        <v>0</v>
      </c>
      <c r="G13895" s="286">
        <f t="shared" si="4170"/>
        <v>0</v>
      </c>
    </row>
    <row r="13896" spans="1:7" ht="24" customHeight="1" x14ac:dyDescent="0.2">
      <c r="A13896" s="224" t="str">
        <f t="shared" si="4166"/>
        <v/>
      </c>
      <c r="B13896" s="222" t="str">
        <f t="shared" si="4167"/>
        <v/>
      </c>
      <c r="C13896" s="223"/>
      <c r="D13896" s="224" t="str">
        <f t="shared" si="4168"/>
        <v/>
      </c>
      <c r="E13896" s="225"/>
      <c r="F13896" s="226">
        <f t="shared" si="4169"/>
        <v>0</v>
      </c>
      <c r="G13896" s="286">
        <f t="shared" si="4170"/>
        <v>0</v>
      </c>
    </row>
    <row r="13897" spans="1:7" ht="24" customHeight="1" x14ac:dyDescent="0.2">
      <c r="A13897" s="290"/>
      <c r="B13897" s="97"/>
      <c r="D13897" s="97"/>
      <c r="E13897" s="98"/>
      <c r="F13897" s="273" t="s">
        <v>33</v>
      </c>
      <c r="G13897" s="288">
        <f>SUBTOTAL(9,G13888:G13896)</f>
        <v>0</v>
      </c>
    </row>
    <row r="13898" spans="1:7" ht="24" customHeight="1" x14ac:dyDescent="0.2">
      <c r="A13898" s="291"/>
      <c r="B13898" s="97"/>
      <c r="D13898" s="97"/>
      <c r="E13898" s="98"/>
      <c r="G13898" s="289"/>
    </row>
    <row r="13899" spans="1:7" ht="24" customHeight="1" x14ac:dyDescent="0.2">
      <c r="A13899" s="292" t="str">
        <f>B13857</f>
        <v/>
      </c>
      <c r="B13899" s="293" t="str">
        <f>C13857</f>
        <v/>
      </c>
      <c r="C13899" s="104"/>
      <c r="D13899" s="104" t="s">
        <v>34</v>
      </c>
      <c r="E13899" s="105"/>
      <c r="F13899" s="295" t="s">
        <v>35</v>
      </c>
      <c r="G13899" s="294">
        <f>SUBTOTAL(9,G13862:G13898)</f>
        <v>0</v>
      </c>
    </row>
    <row r="13901" spans="1:7" ht="24" customHeight="1" x14ac:dyDescent="0.2">
      <c r="A13901" s="274" t="s">
        <v>37</v>
      </c>
      <c r="B13901" s="275"/>
      <c r="C13901" s="275"/>
      <c r="D13901" s="275"/>
      <c r="E13901" s="275"/>
      <c r="F13901" s="275"/>
      <c r="G13901" s="276"/>
    </row>
    <row r="13902" spans="1:7" ht="24" customHeight="1" x14ac:dyDescent="0.2">
      <c r="A13902" s="277" t="s">
        <v>602</v>
      </c>
      <c r="B13902" s="93" t="str">
        <f>Comitente</f>
        <v>DIRECCION PROVINCIAL DE ESPACIOS VERDES</v>
      </c>
      <c r="C13902" s="89"/>
      <c r="D13902" s="94"/>
      <c r="E13902" s="94"/>
      <c r="F13902" s="95"/>
      <c r="G13902" s="278"/>
    </row>
    <row r="13903" spans="1:7" ht="24" customHeight="1" x14ac:dyDescent="0.2">
      <c r="A13903" s="277" t="s">
        <v>603</v>
      </c>
      <c r="B13903" s="93">
        <f>Contratista</f>
        <v>0</v>
      </c>
      <c r="C13903" s="90"/>
      <c r="D13903" s="90"/>
      <c r="E13903" s="90"/>
      <c r="F13903" s="96"/>
      <c r="G13903" s="279"/>
    </row>
    <row r="13904" spans="1:7" ht="24" customHeight="1" x14ac:dyDescent="0.2">
      <c r="A13904" s="277" t="s">
        <v>24</v>
      </c>
      <c r="B13904" s="93" t="str">
        <f>Obra</f>
        <v>MANTENIMIENTO DEL ÁREA VERDE Y SISITEMA DE RIEGO DEL 
PARQUE BELGRANO E INFINITO POR DESCUBRIR - RENGLON 3</v>
      </c>
      <c r="C13904" s="90"/>
      <c r="D13904" s="90"/>
      <c r="E13904" s="90"/>
      <c r="F13904" s="96" t="s">
        <v>38</v>
      </c>
      <c r="G13904" s="280">
        <f>Fecha_Base</f>
        <v>44908</v>
      </c>
    </row>
    <row r="13905" spans="1:7" ht="24" customHeight="1" x14ac:dyDescent="0.2">
      <c r="A13905" s="281" t="s">
        <v>601</v>
      </c>
      <c r="B13905" s="91" t="str">
        <f>Ubicación</f>
        <v>CAPITAL</v>
      </c>
      <c r="C13905" s="91"/>
      <c r="D13905" s="97"/>
      <c r="E13905" s="98"/>
      <c r="G13905" s="282"/>
    </row>
    <row r="13906" spans="1:7" ht="24" customHeight="1" x14ac:dyDescent="0.2">
      <c r="A13906" s="281" t="s">
        <v>39</v>
      </c>
      <c r="B13906" s="100" t="str">
        <f>IFERROR(VALUE(LEFT(B13907,FIND(".",B13907)-1)),"")</f>
        <v/>
      </c>
      <c r="C13906" s="92" t="str">
        <f>IFERROR(VLOOKUP(B13906,Tabla_CyP,2,FALSE),"")</f>
        <v/>
      </c>
      <c r="E13906" s="98"/>
      <c r="G13906" s="282"/>
    </row>
    <row r="13907" spans="1:7" ht="24" customHeight="1" x14ac:dyDescent="0.2">
      <c r="A13907" s="281" t="s">
        <v>25</v>
      </c>
      <c r="B13907" s="101" t="str">
        <f>IFERROR(VLOOKUP(COUNTIF($A$1:A13907,"ANALISIS DE PRECIOS"),Tabla_NumeroItem,2,FALSE),"")</f>
        <v/>
      </c>
      <c r="C13907" s="92" t="str">
        <f>IFERROR(VLOOKUP(B13907,Tabla_CyP,2,FALSE),"")</f>
        <v/>
      </c>
      <c r="D13907" s="97"/>
      <c r="E13907" s="98"/>
      <c r="F13907" s="96" t="s">
        <v>26</v>
      </c>
      <c r="G13907" s="283" t="str">
        <f>IFERROR(VLOOKUP(B13907,Tabla_CyP,4,FALSE),"")</f>
        <v/>
      </c>
    </row>
    <row r="13908" spans="1:7" ht="24" customHeight="1" x14ac:dyDescent="0.2">
      <c r="A13908" s="281"/>
      <c r="B13908" s="91"/>
      <c r="D13908" s="97"/>
      <c r="E13908" s="98"/>
      <c r="G13908" s="282"/>
    </row>
    <row r="13909" spans="1:7" ht="24" customHeight="1" x14ac:dyDescent="0.2">
      <c r="A13909" s="331" t="s">
        <v>507</v>
      </c>
      <c r="B13909" s="332"/>
      <c r="C13909" s="333" t="s">
        <v>0</v>
      </c>
      <c r="D13909" s="333" t="s">
        <v>27</v>
      </c>
      <c r="E13909" s="335" t="s">
        <v>28</v>
      </c>
      <c r="F13909" s="337" t="s">
        <v>29</v>
      </c>
      <c r="G13909" s="337" t="s">
        <v>30</v>
      </c>
    </row>
    <row r="13910" spans="1:7" ht="24" customHeight="1" x14ac:dyDescent="0.2">
      <c r="A13910" s="102" t="s">
        <v>508</v>
      </c>
      <c r="B13910" s="102" t="s">
        <v>509</v>
      </c>
      <c r="C13910" s="334"/>
      <c r="D13910" s="334"/>
      <c r="E13910" s="336"/>
      <c r="F13910" s="338"/>
      <c r="G13910" s="338"/>
    </row>
    <row r="13911" spans="1:7" ht="24" customHeight="1" x14ac:dyDescent="0.2">
      <c r="A13911" s="284"/>
      <c r="B13911" s="103"/>
      <c r="C13911" s="143" t="s">
        <v>604</v>
      </c>
      <c r="D13911" s="104"/>
      <c r="E13911" s="105"/>
      <c r="F13911" s="106"/>
      <c r="G13911" s="285"/>
    </row>
    <row r="13912" spans="1:7" ht="24" customHeight="1" x14ac:dyDescent="0.2">
      <c r="A13912" s="224" t="str">
        <f t="shared" ref="A13912:A13925" si="4171">IFERROR(VLOOKUP(C13912,Tabla_Insumos,4,FALSE),"")</f>
        <v/>
      </c>
      <c r="B13912" s="222" t="str">
        <f>IFERROR(VLOOKUP(C13912,Tabla_Insumos,5,FALSE),"")</f>
        <v/>
      </c>
      <c r="C13912" s="223"/>
      <c r="D13912" s="224" t="str">
        <f t="shared" ref="D13912:D13925" si="4172">IFERROR(VLOOKUP(C13912,Tabla_Insumos,2,FALSE),"")</f>
        <v/>
      </c>
      <c r="E13912" s="225"/>
      <c r="F13912" s="226">
        <f t="shared" ref="F13912:F13925" si="4173">IFERROR(VLOOKUP(C13912,Tabla_Insumos,3,FALSE),0)</f>
        <v>0</v>
      </c>
      <c r="G13912" s="286">
        <f>ROUND(E13912*F13912,2)</f>
        <v>0</v>
      </c>
    </row>
    <row r="13913" spans="1:7" ht="24" customHeight="1" x14ac:dyDescent="0.2">
      <c r="A13913" s="224" t="str">
        <f t="shared" si="4171"/>
        <v/>
      </c>
      <c r="B13913" s="222" t="str">
        <f t="shared" ref="B13913:B13925" si="4174">IFERROR(VLOOKUP(C13913,Tabla_Insumos,5,FALSE),"")</f>
        <v/>
      </c>
      <c r="C13913" s="223"/>
      <c r="D13913" s="224" t="str">
        <f t="shared" si="4172"/>
        <v/>
      </c>
      <c r="E13913" s="225"/>
      <c r="F13913" s="226">
        <f t="shared" si="4173"/>
        <v>0</v>
      </c>
      <c r="G13913" s="286">
        <f t="shared" ref="G13913:G13925" si="4175">ROUND(E13913*F13913,2)</f>
        <v>0</v>
      </c>
    </row>
    <row r="13914" spans="1:7" ht="24" customHeight="1" x14ac:dyDescent="0.2">
      <c r="A13914" s="224" t="str">
        <f t="shared" si="4171"/>
        <v/>
      </c>
      <c r="B13914" s="222" t="str">
        <f t="shared" si="4174"/>
        <v/>
      </c>
      <c r="C13914" s="223"/>
      <c r="D13914" s="224" t="str">
        <f t="shared" si="4172"/>
        <v/>
      </c>
      <c r="E13914" s="225"/>
      <c r="F13914" s="226">
        <f t="shared" si="4173"/>
        <v>0</v>
      </c>
      <c r="G13914" s="286">
        <f t="shared" si="4175"/>
        <v>0</v>
      </c>
    </row>
    <row r="13915" spans="1:7" ht="24" customHeight="1" x14ac:dyDescent="0.2">
      <c r="A13915" s="224" t="str">
        <f t="shared" si="4171"/>
        <v/>
      </c>
      <c r="B13915" s="222" t="str">
        <f t="shared" si="4174"/>
        <v/>
      </c>
      <c r="C13915" s="223"/>
      <c r="D13915" s="224" t="str">
        <f t="shared" si="4172"/>
        <v/>
      </c>
      <c r="E13915" s="225"/>
      <c r="F13915" s="226">
        <f t="shared" si="4173"/>
        <v>0</v>
      </c>
      <c r="G13915" s="286">
        <f t="shared" si="4175"/>
        <v>0</v>
      </c>
    </row>
    <row r="13916" spans="1:7" ht="24" customHeight="1" x14ac:dyDescent="0.2">
      <c r="A13916" s="224" t="str">
        <f t="shared" si="4171"/>
        <v/>
      </c>
      <c r="B13916" s="222" t="str">
        <f t="shared" si="4174"/>
        <v/>
      </c>
      <c r="C13916" s="223"/>
      <c r="D13916" s="224" t="str">
        <f t="shared" si="4172"/>
        <v/>
      </c>
      <c r="E13916" s="225"/>
      <c r="F13916" s="226">
        <f t="shared" si="4173"/>
        <v>0</v>
      </c>
      <c r="G13916" s="286">
        <f t="shared" si="4175"/>
        <v>0</v>
      </c>
    </row>
    <row r="13917" spans="1:7" ht="24" customHeight="1" x14ac:dyDescent="0.2">
      <c r="A13917" s="224" t="str">
        <f t="shared" si="4171"/>
        <v/>
      </c>
      <c r="B13917" s="222" t="str">
        <f t="shared" si="4174"/>
        <v/>
      </c>
      <c r="C13917" s="223"/>
      <c r="D13917" s="224" t="str">
        <f t="shared" si="4172"/>
        <v/>
      </c>
      <c r="E13917" s="225"/>
      <c r="F13917" s="226">
        <f t="shared" si="4173"/>
        <v>0</v>
      </c>
      <c r="G13917" s="286">
        <f t="shared" si="4175"/>
        <v>0</v>
      </c>
    </row>
    <row r="13918" spans="1:7" ht="24" customHeight="1" x14ac:dyDescent="0.2">
      <c r="A13918" s="224" t="str">
        <f t="shared" si="4171"/>
        <v/>
      </c>
      <c r="B13918" s="222" t="str">
        <f t="shared" si="4174"/>
        <v/>
      </c>
      <c r="C13918" s="223"/>
      <c r="D13918" s="224" t="str">
        <f t="shared" si="4172"/>
        <v/>
      </c>
      <c r="E13918" s="225"/>
      <c r="F13918" s="226">
        <f t="shared" si="4173"/>
        <v>0</v>
      </c>
      <c r="G13918" s="286">
        <f t="shared" si="4175"/>
        <v>0</v>
      </c>
    </row>
    <row r="13919" spans="1:7" ht="24" customHeight="1" x14ac:dyDescent="0.2">
      <c r="A13919" s="224" t="str">
        <f t="shared" si="4171"/>
        <v/>
      </c>
      <c r="B13919" s="222" t="str">
        <f t="shared" si="4174"/>
        <v/>
      </c>
      <c r="C13919" s="223"/>
      <c r="D13919" s="224" t="str">
        <f t="shared" si="4172"/>
        <v/>
      </c>
      <c r="E13919" s="225"/>
      <c r="F13919" s="226">
        <f t="shared" si="4173"/>
        <v>0</v>
      </c>
      <c r="G13919" s="286">
        <f t="shared" si="4175"/>
        <v>0</v>
      </c>
    </row>
    <row r="13920" spans="1:7" ht="24" customHeight="1" x14ac:dyDescent="0.2">
      <c r="A13920" s="224" t="str">
        <f t="shared" si="4171"/>
        <v/>
      </c>
      <c r="B13920" s="222" t="str">
        <f t="shared" si="4174"/>
        <v/>
      </c>
      <c r="C13920" s="223"/>
      <c r="D13920" s="224" t="str">
        <f t="shared" si="4172"/>
        <v/>
      </c>
      <c r="E13920" s="225"/>
      <c r="F13920" s="226">
        <f t="shared" si="4173"/>
        <v>0</v>
      </c>
      <c r="G13920" s="286">
        <f t="shared" si="4175"/>
        <v>0</v>
      </c>
    </row>
    <row r="13921" spans="1:7" ht="24" customHeight="1" x14ac:dyDescent="0.2">
      <c r="A13921" s="224" t="str">
        <f t="shared" si="4171"/>
        <v/>
      </c>
      <c r="B13921" s="222" t="str">
        <f t="shared" si="4174"/>
        <v/>
      </c>
      <c r="C13921" s="223"/>
      <c r="D13921" s="224" t="str">
        <f t="shared" si="4172"/>
        <v/>
      </c>
      <c r="E13921" s="225"/>
      <c r="F13921" s="226">
        <f t="shared" si="4173"/>
        <v>0</v>
      </c>
      <c r="G13921" s="286">
        <f t="shared" si="4175"/>
        <v>0</v>
      </c>
    </row>
    <row r="13922" spans="1:7" ht="24" customHeight="1" x14ac:dyDescent="0.2">
      <c r="A13922" s="224" t="str">
        <f t="shared" si="4171"/>
        <v/>
      </c>
      <c r="B13922" s="222" t="str">
        <f t="shared" si="4174"/>
        <v/>
      </c>
      <c r="C13922" s="223"/>
      <c r="D13922" s="224" t="str">
        <f t="shared" si="4172"/>
        <v/>
      </c>
      <c r="E13922" s="225"/>
      <c r="F13922" s="226">
        <f t="shared" si="4173"/>
        <v>0</v>
      </c>
      <c r="G13922" s="286">
        <f t="shared" si="4175"/>
        <v>0</v>
      </c>
    </row>
    <row r="13923" spans="1:7" ht="24" customHeight="1" x14ac:dyDescent="0.2">
      <c r="A13923" s="224" t="str">
        <f t="shared" si="4171"/>
        <v/>
      </c>
      <c r="B13923" s="222" t="str">
        <f t="shared" si="4174"/>
        <v/>
      </c>
      <c r="C13923" s="223"/>
      <c r="D13923" s="224" t="str">
        <f t="shared" si="4172"/>
        <v/>
      </c>
      <c r="E13923" s="225"/>
      <c r="F13923" s="226">
        <f t="shared" si="4173"/>
        <v>0</v>
      </c>
      <c r="G13923" s="286">
        <f t="shared" si="4175"/>
        <v>0</v>
      </c>
    </row>
    <row r="13924" spans="1:7" ht="24" customHeight="1" x14ac:dyDescent="0.2">
      <c r="A13924" s="224" t="str">
        <f t="shared" si="4171"/>
        <v/>
      </c>
      <c r="B13924" s="222" t="str">
        <f t="shared" si="4174"/>
        <v/>
      </c>
      <c r="C13924" s="223"/>
      <c r="D13924" s="224" t="str">
        <f t="shared" si="4172"/>
        <v/>
      </c>
      <c r="E13924" s="225"/>
      <c r="F13924" s="226">
        <f t="shared" si="4173"/>
        <v>0</v>
      </c>
      <c r="G13924" s="286">
        <f t="shared" si="4175"/>
        <v>0</v>
      </c>
    </row>
    <row r="13925" spans="1:7" ht="24" customHeight="1" x14ac:dyDescent="0.2">
      <c r="A13925" s="224" t="str">
        <f t="shared" si="4171"/>
        <v/>
      </c>
      <c r="B13925" s="222" t="str">
        <f t="shared" si="4174"/>
        <v/>
      </c>
      <c r="C13925" s="223"/>
      <c r="D13925" s="224" t="str">
        <f t="shared" si="4172"/>
        <v/>
      </c>
      <c r="E13925" s="225"/>
      <c r="F13925" s="227">
        <f t="shared" si="4173"/>
        <v>0</v>
      </c>
      <c r="G13925" s="286">
        <f t="shared" si="4175"/>
        <v>0</v>
      </c>
    </row>
    <row r="13926" spans="1:7" ht="24" customHeight="1" x14ac:dyDescent="0.2">
      <c r="A13926" s="287"/>
      <c r="D13926" s="97"/>
      <c r="E13926" s="98"/>
      <c r="F13926" s="273" t="s">
        <v>31</v>
      </c>
      <c r="G13926" s="288">
        <f>SUBTOTAL(9,G13912:G13925)</f>
        <v>0</v>
      </c>
    </row>
    <row r="13927" spans="1:7" ht="24" customHeight="1" x14ac:dyDescent="0.2">
      <c r="A13927" s="287"/>
      <c r="C13927" s="107" t="s">
        <v>605</v>
      </c>
      <c r="D13927" s="97"/>
      <c r="E13927" s="98"/>
      <c r="G13927" s="289"/>
    </row>
    <row r="13928" spans="1:7" ht="24" customHeight="1" x14ac:dyDescent="0.2">
      <c r="A13928" s="224" t="str">
        <f t="shared" ref="A13928:A13935" si="4176">IFERROR(VLOOKUP(C13928,Tabla_Insumos,4,FALSE),"")</f>
        <v/>
      </c>
      <c r="B13928" s="222">
        <f t="shared" ref="B13928:B13935" si="4177">IFERROR(VLOOKUP(A13928,Tabla_Indices,5,FALSE),"")</f>
        <v>0</v>
      </c>
      <c r="C13928" s="223"/>
      <c r="D13928" s="224" t="str">
        <f t="shared" ref="D13928:D13935" si="4178">IFERROR(VLOOKUP(C13928,Tabla_Insumos,2,FALSE),"")</f>
        <v/>
      </c>
      <c r="E13928" s="225"/>
      <c r="F13928" s="228">
        <f t="shared" ref="F13928:F13935" si="4179">IFERROR(VLOOKUP(C13928,Tabla_Insumos,3,FALSE),0)</f>
        <v>0</v>
      </c>
      <c r="G13928" s="286">
        <f>ROUND(E13928*F13928,2)</f>
        <v>0</v>
      </c>
    </row>
    <row r="13929" spans="1:7" ht="24" customHeight="1" x14ac:dyDescent="0.2">
      <c r="A13929" s="224" t="str">
        <f t="shared" si="4176"/>
        <v/>
      </c>
      <c r="B13929" s="222">
        <f t="shared" si="4177"/>
        <v>0</v>
      </c>
      <c r="C13929" s="223"/>
      <c r="D13929" s="224" t="str">
        <f t="shared" si="4178"/>
        <v/>
      </c>
      <c r="E13929" s="225"/>
      <c r="F13929" s="228">
        <f t="shared" si="4179"/>
        <v>0</v>
      </c>
      <c r="G13929" s="286">
        <f>ROUND(E13929*F13929,2)</f>
        <v>0</v>
      </c>
    </row>
    <row r="13930" spans="1:7" ht="24" customHeight="1" x14ac:dyDescent="0.2">
      <c r="A13930" s="224" t="str">
        <f t="shared" si="4176"/>
        <v/>
      </c>
      <c r="B13930" s="222">
        <f t="shared" si="4177"/>
        <v>0</v>
      </c>
      <c r="C13930" s="223"/>
      <c r="D13930" s="224" t="str">
        <f t="shared" si="4178"/>
        <v/>
      </c>
      <c r="E13930" s="225"/>
      <c r="F13930" s="228">
        <f t="shared" si="4179"/>
        <v>0</v>
      </c>
      <c r="G13930" s="286">
        <f t="shared" ref="G13930:G13935" si="4180">ROUND(E13930*F13930,2)</f>
        <v>0</v>
      </c>
    </row>
    <row r="13931" spans="1:7" ht="24" customHeight="1" x14ac:dyDescent="0.2">
      <c r="A13931" s="224" t="str">
        <f t="shared" si="4176"/>
        <v/>
      </c>
      <c r="B13931" s="222">
        <f t="shared" si="4177"/>
        <v>0</v>
      </c>
      <c r="C13931" s="223"/>
      <c r="D13931" s="224" t="str">
        <f t="shared" si="4178"/>
        <v/>
      </c>
      <c r="E13931" s="225"/>
      <c r="F13931" s="228">
        <f t="shared" si="4179"/>
        <v>0</v>
      </c>
      <c r="G13931" s="286">
        <f t="shared" si="4180"/>
        <v>0</v>
      </c>
    </row>
    <row r="13932" spans="1:7" ht="24" customHeight="1" x14ac:dyDescent="0.2">
      <c r="A13932" s="224" t="str">
        <f t="shared" si="4176"/>
        <v/>
      </c>
      <c r="B13932" s="222">
        <f t="shared" si="4177"/>
        <v>0</v>
      </c>
      <c r="C13932" s="223"/>
      <c r="D13932" s="224" t="str">
        <f t="shared" si="4178"/>
        <v/>
      </c>
      <c r="E13932" s="225"/>
      <c r="F13932" s="226">
        <f t="shared" si="4179"/>
        <v>0</v>
      </c>
      <c r="G13932" s="286">
        <f t="shared" si="4180"/>
        <v>0</v>
      </c>
    </row>
    <row r="13933" spans="1:7" ht="24" customHeight="1" x14ac:dyDescent="0.2">
      <c r="A13933" s="224" t="str">
        <f t="shared" si="4176"/>
        <v/>
      </c>
      <c r="B13933" s="222">
        <f t="shared" si="4177"/>
        <v>0</v>
      </c>
      <c r="C13933" s="223"/>
      <c r="D13933" s="224" t="str">
        <f t="shared" si="4178"/>
        <v/>
      </c>
      <c r="E13933" s="225"/>
      <c r="F13933" s="226">
        <f t="shared" si="4179"/>
        <v>0</v>
      </c>
      <c r="G13933" s="286">
        <f t="shared" si="4180"/>
        <v>0</v>
      </c>
    </row>
    <row r="13934" spans="1:7" ht="24" customHeight="1" x14ac:dyDescent="0.2">
      <c r="A13934" s="224" t="str">
        <f t="shared" si="4176"/>
        <v/>
      </c>
      <c r="B13934" s="222">
        <f t="shared" si="4177"/>
        <v>0</v>
      </c>
      <c r="C13934" s="223"/>
      <c r="D13934" s="224" t="str">
        <f t="shared" si="4178"/>
        <v/>
      </c>
      <c r="E13934" s="225"/>
      <c r="F13934" s="226">
        <f t="shared" si="4179"/>
        <v>0</v>
      </c>
      <c r="G13934" s="286">
        <f t="shared" si="4180"/>
        <v>0</v>
      </c>
    </row>
    <row r="13935" spans="1:7" ht="24" customHeight="1" x14ac:dyDescent="0.2">
      <c r="A13935" s="224" t="str">
        <f t="shared" si="4176"/>
        <v/>
      </c>
      <c r="B13935" s="222">
        <f t="shared" si="4177"/>
        <v>0</v>
      </c>
      <c r="C13935" s="223"/>
      <c r="D13935" s="224" t="str">
        <f t="shared" si="4178"/>
        <v/>
      </c>
      <c r="E13935" s="225"/>
      <c r="F13935" s="226">
        <f t="shared" si="4179"/>
        <v>0</v>
      </c>
      <c r="G13935" s="286">
        <f t="shared" si="4180"/>
        <v>0</v>
      </c>
    </row>
    <row r="13936" spans="1:7" ht="24" customHeight="1" x14ac:dyDescent="0.2">
      <c r="A13936" s="287"/>
      <c r="D13936" s="97"/>
      <c r="E13936" s="98"/>
      <c r="F13936" s="273" t="s">
        <v>32</v>
      </c>
      <c r="G13936" s="288">
        <f>SUBTOTAL(9,G13928:G13935)</f>
        <v>0</v>
      </c>
    </row>
    <row r="13937" spans="1:7" ht="24" customHeight="1" x14ac:dyDescent="0.2">
      <c r="A13937" s="287"/>
      <c r="C13937" s="107" t="s">
        <v>606</v>
      </c>
      <c r="D13937" s="97"/>
      <c r="E13937" s="98"/>
      <c r="G13937" s="289"/>
    </row>
    <row r="13938" spans="1:7" ht="24" customHeight="1" x14ac:dyDescent="0.2">
      <c r="A13938" s="224" t="str">
        <f t="shared" ref="A13938:A13946" si="4181">IFERROR(VLOOKUP(C13938,Tabla_Insumos,4,FALSE),"")</f>
        <v/>
      </c>
      <c r="B13938" s="222" t="str">
        <f t="shared" ref="B13938:B13946" si="4182">IFERROR(VLOOKUP(C13938,Tabla_Insumos,5,FALSE),"")</f>
        <v/>
      </c>
      <c r="C13938" s="223"/>
      <c r="D13938" s="224" t="str">
        <f t="shared" ref="D13938:D13946" si="4183">IFERROR(VLOOKUP(C13938,Tabla_Insumos,2,FALSE),"")</f>
        <v/>
      </c>
      <c r="E13938" s="225"/>
      <c r="F13938" s="226">
        <f t="shared" ref="F13938:F13946" si="4184">IFERROR(VLOOKUP(C13938,Tabla_Insumos,3,FALSE),0)</f>
        <v>0</v>
      </c>
      <c r="G13938" s="286">
        <f t="shared" ref="G13938:G13946" si="4185">ROUND(E13938*F13938,2)</f>
        <v>0</v>
      </c>
    </row>
    <row r="13939" spans="1:7" ht="24" customHeight="1" x14ac:dyDescent="0.2">
      <c r="A13939" s="224" t="str">
        <f t="shared" si="4181"/>
        <v/>
      </c>
      <c r="B13939" s="222" t="str">
        <f t="shared" si="4182"/>
        <v/>
      </c>
      <c r="C13939" s="223"/>
      <c r="D13939" s="224" t="str">
        <f t="shared" si="4183"/>
        <v/>
      </c>
      <c r="E13939" s="225"/>
      <c r="F13939" s="226">
        <f t="shared" si="4184"/>
        <v>0</v>
      </c>
      <c r="G13939" s="286">
        <f t="shared" si="4185"/>
        <v>0</v>
      </c>
    </row>
    <row r="13940" spans="1:7" ht="24" customHeight="1" x14ac:dyDescent="0.2">
      <c r="A13940" s="224" t="str">
        <f t="shared" si="4181"/>
        <v/>
      </c>
      <c r="B13940" s="222" t="str">
        <f t="shared" si="4182"/>
        <v/>
      </c>
      <c r="C13940" s="223"/>
      <c r="D13940" s="224" t="str">
        <f t="shared" si="4183"/>
        <v/>
      </c>
      <c r="E13940" s="225"/>
      <c r="F13940" s="226">
        <f t="shared" si="4184"/>
        <v>0</v>
      </c>
      <c r="G13940" s="286">
        <f t="shared" si="4185"/>
        <v>0</v>
      </c>
    </row>
    <row r="13941" spans="1:7" ht="24" customHeight="1" x14ac:dyDescent="0.2">
      <c r="A13941" s="224" t="str">
        <f t="shared" si="4181"/>
        <v/>
      </c>
      <c r="B13941" s="222" t="str">
        <f t="shared" si="4182"/>
        <v/>
      </c>
      <c r="C13941" s="223"/>
      <c r="D13941" s="224" t="str">
        <f t="shared" si="4183"/>
        <v/>
      </c>
      <c r="E13941" s="225"/>
      <c r="F13941" s="226">
        <f t="shared" si="4184"/>
        <v>0</v>
      </c>
      <c r="G13941" s="286">
        <f t="shared" si="4185"/>
        <v>0</v>
      </c>
    </row>
    <row r="13942" spans="1:7" ht="24" customHeight="1" x14ac:dyDescent="0.2">
      <c r="A13942" s="224" t="str">
        <f t="shared" si="4181"/>
        <v/>
      </c>
      <c r="B13942" s="222" t="str">
        <f t="shared" si="4182"/>
        <v/>
      </c>
      <c r="C13942" s="223"/>
      <c r="D13942" s="224" t="str">
        <f t="shared" si="4183"/>
        <v/>
      </c>
      <c r="E13942" s="225"/>
      <c r="F13942" s="226">
        <f t="shared" si="4184"/>
        <v>0</v>
      </c>
      <c r="G13942" s="286">
        <f t="shared" si="4185"/>
        <v>0</v>
      </c>
    </row>
    <row r="13943" spans="1:7" ht="24" customHeight="1" x14ac:dyDescent="0.2">
      <c r="A13943" s="224" t="str">
        <f t="shared" si="4181"/>
        <v/>
      </c>
      <c r="B13943" s="222" t="str">
        <f t="shared" si="4182"/>
        <v/>
      </c>
      <c r="C13943" s="223"/>
      <c r="D13943" s="224" t="str">
        <f t="shared" si="4183"/>
        <v/>
      </c>
      <c r="E13943" s="225"/>
      <c r="F13943" s="226">
        <f t="shared" si="4184"/>
        <v>0</v>
      </c>
      <c r="G13943" s="286">
        <f t="shared" si="4185"/>
        <v>0</v>
      </c>
    </row>
    <row r="13944" spans="1:7" ht="24" customHeight="1" x14ac:dyDescent="0.2">
      <c r="A13944" s="224" t="str">
        <f t="shared" si="4181"/>
        <v/>
      </c>
      <c r="B13944" s="222" t="str">
        <f t="shared" si="4182"/>
        <v/>
      </c>
      <c r="C13944" s="223"/>
      <c r="D13944" s="224" t="str">
        <f t="shared" si="4183"/>
        <v/>
      </c>
      <c r="E13944" s="225"/>
      <c r="F13944" s="226">
        <f t="shared" si="4184"/>
        <v>0</v>
      </c>
      <c r="G13944" s="286">
        <f t="shared" si="4185"/>
        <v>0</v>
      </c>
    </row>
    <row r="13945" spans="1:7" ht="24" customHeight="1" x14ac:dyDescent="0.2">
      <c r="A13945" s="224" t="str">
        <f t="shared" si="4181"/>
        <v/>
      </c>
      <c r="B13945" s="222" t="str">
        <f t="shared" si="4182"/>
        <v/>
      </c>
      <c r="C13945" s="223"/>
      <c r="D13945" s="224" t="str">
        <f t="shared" si="4183"/>
        <v/>
      </c>
      <c r="E13945" s="225"/>
      <c r="F13945" s="226">
        <f t="shared" si="4184"/>
        <v>0</v>
      </c>
      <c r="G13945" s="286">
        <f t="shared" si="4185"/>
        <v>0</v>
      </c>
    </row>
    <row r="13946" spans="1:7" ht="24" customHeight="1" x14ac:dyDescent="0.2">
      <c r="A13946" s="224" t="str">
        <f t="shared" si="4181"/>
        <v/>
      </c>
      <c r="B13946" s="222" t="str">
        <f t="shared" si="4182"/>
        <v/>
      </c>
      <c r="C13946" s="223"/>
      <c r="D13946" s="224" t="str">
        <f t="shared" si="4183"/>
        <v/>
      </c>
      <c r="E13946" s="225"/>
      <c r="F13946" s="226">
        <f t="shared" si="4184"/>
        <v>0</v>
      </c>
      <c r="G13946" s="286">
        <f t="shared" si="4185"/>
        <v>0</v>
      </c>
    </row>
    <row r="13947" spans="1:7" ht="24" customHeight="1" x14ac:dyDescent="0.2">
      <c r="A13947" s="290"/>
      <c r="B13947" s="97"/>
      <c r="D13947" s="97"/>
      <c r="E13947" s="98"/>
      <c r="F13947" s="273" t="s">
        <v>33</v>
      </c>
      <c r="G13947" s="288">
        <f>SUBTOTAL(9,G13938:G13946)</f>
        <v>0</v>
      </c>
    </row>
    <row r="13948" spans="1:7" ht="24" customHeight="1" x14ac:dyDescent="0.2">
      <c r="A13948" s="291"/>
      <c r="B13948" s="97"/>
      <c r="D13948" s="97"/>
      <c r="E13948" s="98"/>
      <c r="G13948" s="289"/>
    </row>
    <row r="13949" spans="1:7" ht="24" customHeight="1" x14ac:dyDescent="0.2">
      <c r="A13949" s="292" t="str">
        <f>B13907</f>
        <v/>
      </c>
      <c r="B13949" s="293" t="str">
        <f>C13907</f>
        <v/>
      </c>
      <c r="C13949" s="104"/>
      <c r="D13949" s="104" t="s">
        <v>34</v>
      </c>
      <c r="E13949" s="105"/>
      <c r="F13949" s="295" t="s">
        <v>35</v>
      </c>
      <c r="G13949" s="294">
        <f>SUBTOTAL(9,G13912:G13948)</f>
        <v>0</v>
      </c>
    </row>
    <row r="13951" spans="1:7" ht="24" customHeight="1" x14ac:dyDescent="0.2">
      <c r="A13951" s="274" t="s">
        <v>37</v>
      </c>
      <c r="B13951" s="275"/>
      <c r="C13951" s="275"/>
      <c r="D13951" s="275"/>
      <c r="E13951" s="275"/>
      <c r="F13951" s="275"/>
      <c r="G13951" s="276"/>
    </row>
    <row r="13952" spans="1:7" ht="24" customHeight="1" x14ac:dyDescent="0.2">
      <c r="A13952" s="277" t="s">
        <v>602</v>
      </c>
      <c r="B13952" s="93" t="str">
        <f>Comitente</f>
        <v>DIRECCION PROVINCIAL DE ESPACIOS VERDES</v>
      </c>
      <c r="C13952" s="89"/>
      <c r="D13952" s="94"/>
      <c r="E13952" s="94"/>
      <c r="F13952" s="95"/>
      <c r="G13952" s="278"/>
    </row>
    <row r="13953" spans="1:7" ht="24" customHeight="1" x14ac:dyDescent="0.2">
      <c r="A13953" s="277" t="s">
        <v>603</v>
      </c>
      <c r="B13953" s="93">
        <f>Contratista</f>
        <v>0</v>
      </c>
      <c r="C13953" s="90"/>
      <c r="D13953" s="90"/>
      <c r="E13953" s="90"/>
      <c r="F13953" s="96"/>
      <c r="G13953" s="279"/>
    </row>
    <row r="13954" spans="1:7" ht="24" customHeight="1" x14ac:dyDescent="0.2">
      <c r="A13954" s="277" t="s">
        <v>24</v>
      </c>
      <c r="B13954" s="93" t="str">
        <f>Obra</f>
        <v>MANTENIMIENTO DEL ÁREA VERDE Y SISITEMA DE RIEGO DEL 
PARQUE BELGRANO E INFINITO POR DESCUBRIR - RENGLON 3</v>
      </c>
      <c r="C13954" s="90"/>
      <c r="D13954" s="90"/>
      <c r="E13954" s="90"/>
      <c r="F13954" s="96" t="s">
        <v>38</v>
      </c>
      <c r="G13954" s="280">
        <f>Fecha_Base</f>
        <v>44908</v>
      </c>
    </row>
    <row r="13955" spans="1:7" ht="24" customHeight="1" x14ac:dyDescent="0.2">
      <c r="A13955" s="281" t="s">
        <v>601</v>
      </c>
      <c r="B13955" s="91" t="str">
        <f>Ubicación</f>
        <v>CAPITAL</v>
      </c>
      <c r="C13955" s="91"/>
      <c r="D13955" s="97"/>
      <c r="E13955" s="98"/>
      <c r="G13955" s="282"/>
    </row>
    <row r="13956" spans="1:7" ht="24" customHeight="1" x14ac:dyDescent="0.2">
      <c r="A13956" s="281" t="s">
        <v>39</v>
      </c>
      <c r="B13956" s="100" t="str">
        <f>IFERROR(VALUE(LEFT(B13957,FIND(".",B13957)-1)),"")</f>
        <v/>
      </c>
      <c r="C13956" s="92" t="str">
        <f>IFERROR(VLOOKUP(B13956,Tabla_CyP,2,FALSE),"")</f>
        <v/>
      </c>
      <c r="E13956" s="98"/>
      <c r="G13956" s="282"/>
    </row>
    <row r="13957" spans="1:7" ht="24" customHeight="1" x14ac:dyDescent="0.2">
      <c r="A13957" s="281" t="s">
        <v>25</v>
      </c>
      <c r="B13957" s="101" t="str">
        <f>IFERROR(VLOOKUP(COUNTIF($A$1:A13957,"ANALISIS DE PRECIOS"),Tabla_NumeroItem,2,FALSE),"")</f>
        <v/>
      </c>
      <c r="C13957" s="92" t="str">
        <f>IFERROR(VLOOKUP(B13957,Tabla_CyP,2,FALSE),"")</f>
        <v/>
      </c>
      <c r="D13957" s="97"/>
      <c r="E13957" s="98"/>
      <c r="F13957" s="96" t="s">
        <v>26</v>
      </c>
      <c r="G13957" s="283" t="str">
        <f>IFERROR(VLOOKUP(B13957,Tabla_CyP,4,FALSE),"")</f>
        <v/>
      </c>
    </row>
    <row r="13958" spans="1:7" ht="24" customHeight="1" x14ac:dyDescent="0.2">
      <c r="A13958" s="281"/>
      <c r="B13958" s="91"/>
      <c r="D13958" s="97"/>
      <c r="E13958" s="98"/>
      <c r="G13958" s="282"/>
    </row>
    <row r="13959" spans="1:7" ht="24" customHeight="1" x14ac:dyDescent="0.2">
      <c r="A13959" s="331" t="s">
        <v>507</v>
      </c>
      <c r="B13959" s="332"/>
      <c r="C13959" s="333" t="s">
        <v>0</v>
      </c>
      <c r="D13959" s="333" t="s">
        <v>27</v>
      </c>
      <c r="E13959" s="335" t="s">
        <v>28</v>
      </c>
      <c r="F13959" s="337" t="s">
        <v>29</v>
      </c>
      <c r="G13959" s="337" t="s">
        <v>30</v>
      </c>
    </row>
    <row r="13960" spans="1:7" ht="24" customHeight="1" x14ac:dyDescent="0.2">
      <c r="A13960" s="102" t="s">
        <v>508</v>
      </c>
      <c r="B13960" s="102" t="s">
        <v>509</v>
      </c>
      <c r="C13960" s="334"/>
      <c r="D13960" s="334"/>
      <c r="E13960" s="336"/>
      <c r="F13960" s="338"/>
      <c r="G13960" s="338"/>
    </row>
    <row r="13961" spans="1:7" ht="24" customHeight="1" x14ac:dyDescent="0.2">
      <c r="A13961" s="284"/>
      <c r="B13961" s="103"/>
      <c r="C13961" s="143" t="s">
        <v>604</v>
      </c>
      <c r="D13961" s="104"/>
      <c r="E13961" s="105"/>
      <c r="F13961" s="106"/>
      <c r="G13961" s="285"/>
    </row>
    <row r="13962" spans="1:7" ht="24" customHeight="1" x14ac:dyDescent="0.2">
      <c r="A13962" s="224" t="str">
        <f t="shared" ref="A13962:A13975" si="4186">IFERROR(VLOOKUP(C13962,Tabla_Insumos,4,FALSE),"")</f>
        <v/>
      </c>
      <c r="B13962" s="222" t="str">
        <f>IFERROR(VLOOKUP(C13962,Tabla_Insumos,5,FALSE),"")</f>
        <v/>
      </c>
      <c r="C13962" s="223"/>
      <c r="D13962" s="224" t="str">
        <f t="shared" ref="D13962:D13975" si="4187">IFERROR(VLOOKUP(C13962,Tabla_Insumos,2,FALSE),"")</f>
        <v/>
      </c>
      <c r="E13962" s="225"/>
      <c r="F13962" s="226">
        <f t="shared" ref="F13962:F13975" si="4188">IFERROR(VLOOKUP(C13962,Tabla_Insumos,3,FALSE),0)</f>
        <v>0</v>
      </c>
      <c r="G13962" s="286">
        <f>ROUND(E13962*F13962,2)</f>
        <v>0</v>
      </c>
    </row>
    <row r="13963" spans="1:7" ht="24" customHeight="1" x14ac:dyDescent="0.2">
      <c r="A13963" s="224" t="str">
        <f t="shared" si="4186"/>
        <v/>
      </c>
      <c r="B13963" s="222" t="str">
        <f t="shared" ref="B13963:B13975" si="4189">IFERROR(VLOOKUP(C13963,Tabla_Insumos,5,FALSE),"")</f>
        <v/>
      </c>
      <c r="C13963" s="223"/>
      <c r="D13963" s="224" t="str">
        <f t="shared" si="4187"/>
        <v/>
      </c>
      <c r="E13963" s="225"/>
      <c r="F13963" s="226">
        <f t="shared" si="4188"/>
        <v>0</v>
      </c>
      <c r="G13963" s="286">
        <f t="shared" ref="G13963:G13975" si="4190">ROUND(E13963*F13963,2)</f>
        <v>0</v>
      </c>
    </row>
    <row r="13964" spans="1:7" ht="24" customHeight="1" x14ac:dyDescent="0.2">
      <c r="A13964" s="224" t="str">
        <f t="shared" si="4186"/>
        <v/>
      </c>
      <c r="B13964" s="222" t="str">
        <f t="shared" si="4189"/>
        <v/>
      </c>
      <c r="C13964" s="223"/>
      <c r="D13964" s="224" t="str">
        <f t="shared" si="4187"/>
        <v/>
      </c>
      <c r="E13964" s="225"/>
      <c r="F13964" s="226">
        <f t="shared" si="4188"/>
        <v>0</v>
      </c>
      <c r="G13964" s="286">
        <f t="shared" si="4190"/>
        <v>0</v>
      </c>
    </row>
    <row r="13965" spans="1:7" ht="24" customHeight="1" x14ac:dyDescent="0.2">
      <c r="A13965" s="224" t="str">
        <f t="shared" si="4186"/>
        <v/>
      </c>
      <c r="B13965" s="222" t="str">
        <f t="shared" si="4189"/>
        <v/>
      </c>
      <c r="C13965" s="223"/>
      <c r="D13965" s="224" t="str">
        <f t="shared" si="4187"/>
        <v/>
      </c>
      <c r="E13965" s="225"/>
      <c r="F13965" s="226">
        <f t="shared" si="4188"/>
        <v>0</v>
      </c>
      <c r="G13965" s="286">
        <f t="shared" si="4190"/>
        <v>0</v>
      </c>
    </row>
    <row r="13966" spans="1:7" ht="24" customHeight="1" x14ac:dyDescent="0.2">
      <c r="A13966" s="224" t="str">
        <f t="shared" si="4186"/>
        <v/>
      </c>
      <c r="B13966" s="222" t="str">
        <f t="shared" si="4189"/>
        <v/>
      </c>
      <c r="C13966" s="223"/>
      <c r="D13966" s="224" t="str">
        <f t="shared" si="4187"/>
        <v/>
      </c>
      <c r="E13966" s="225"/>
      <c r="F13966" s="226">
        <f t="shared" si="4188"/>
        <v>0</v>
      </c>
      <c r="G13966" s="286">
        <f t="shared" si="4190"/>
        <v>0</v>
      </c>
    </row>
    <row r="13967" spans="1:7" ht="24" customHeight="1" x14ac:dyDescent="0.2">
      <c r="A13967" s="224" t="str">
        <f t="shared" si="4186"/>
        <v/>
      </c>
      <c r="B13967" s="222" t="str">
        <f t="shared" si="4189"/>
        <v/>
      </c>
      <c r="C13967" s="223"/>
      <c r="D13967" s="224" t="str">
        <f t="shared" si="4187"/>
        <v/>
      </c>
      <c r="E13967" s="225"/>
      <c r="F13967" s="226">
        <f t="shared" si="4188"/>
        <v>0</v>
      </c>
      <c r="G13967" s="286">
        <f t="shared" si="4190"/>
        <v>0</v>
      </c>
    </row>
    <row r="13968" spans="1:7" ht="24" customHeight="1" x14ac:dyDescent="0.2">
      <c r="A13968" s="224" t="str">
        <f t="shared" si="4186"/>
        <v/>
      </c>
      <c r="B13968" s="222" t="str">
        <f t="shared" si="4189"/>
        <v/>
      </c>
      <c r="C13968" s="223"/>
      <c r="D13968" s="224" t="str">
        <f t="shared" si="4187"/>
        <v/>
      </c>
      <c r="E13968" s="225"/>
      <c r="F13968" s="226">
        <f t="shared" si="4188"/>
        <v>0</v>
      </c>
      <c r="G13968" s="286">
        <f t="shared" si="4190"/>
        <v>0</v>
      </c>
    </row>
    <row r="13969" spans="1:7" ht="24" customHeight="1" x14ac:dyDescent="0.2">
      <c r="A13969" s="224" t="str">
        <f t="shared" si="4186"/>
        <v/>
      </c>
      <c r="B13969" s="222" t="str">
        <f t="shared" si="4189"/>
        <v/>
      </c>
      <c r="C13969" s="223"/>
      <c r="D13969" s="224" t="str">
        <f t="shared" si="4187"/>
        <v/>
      </c>
      <c r="E13969" s="225"/>
      <c r="F13969" s="226">
        <f t="shared" si="4188"/>
        <v>0</v>
      </c>
      <c r="G13969" s="286">
        <f t="shared" si="4190"/>
        <v>0</v>
      </c>
    </row>
    <row r="13970" spans="1:7" ht="24" customHeight="1" x14ac:dyDescent="0.2">
      <c r="A13970" s="224" t="str">
        <f t="shared" si="4186"/>
        <v/>
      </c>
      <c r="B13970" s="222" t="str">
        <f t="shared" si="4189"/>
        <v/>
      </c>
      <c r="C13970" s="223"/>
      <c r="D13970" s="224" t="str">
        <f t="shared" si="4187"/>
        <v/>
      </c>
      <c r="E13970" s="225"/>
      <c r="F13970" s="226">
        <f t="shared" si="4188"/>
        <v>0</v>
      </c>
      <c r="G13970" s="286">
        <f t="shared" si="4190"/>
        <v>0</v>
      </c>
    </row>
    <row r="13971" spans="1:7" ht="24" customHeight="1" x14ac:dyDescent="0.2">
      <c r="A13971" s="224" t="str">
        <f t="shared" si="4186"/>
        <v/>
      </c>
      <c r="B13971" s="222" t="str">
        <f t="shared" si="4189"/>
        <v/>
      </c>
      <c r="C13971" s="223"/>
      <c r="D13971" s="224" t="str">
        <f t="shared" si="4187"/>
        <v/>
      </c>
      <c r="E13971" s="225"/>
      <c r="F13971" s="226">
        <f t="shared" si="4188"/>
        <v>0</v>
      </c>
      <c r="G13971" s="286">
        <f t="shared" si="4190"/>
        <v>0</v>
      </c>
    </row>
    <row r="13972" spans="1:7" ht="24" customHeight="1" x14ac:dyDescent="0.2">
      <c r="A13972" s="224" t="str">
        <f t="shared" si="4186"/>
        <v/>
      </c>
      <c r="B13972" s="222" t="str">
        <f t="shared" si="4189"/>
        <v/>
      </c>
      <c r="C13972" s="223"/>
      <c r="D13972" s="224" t="str">
        <f t="shared" si="4187"/>
        <v/>
      </c>
      <c r="E13972" s="225"/>
      <c r="F13972" s="226">
        <f t="shared" si="4188"/>
        <v>0</v>
      </c>
      <c r="G13972" s="286">
        <f t="shared" si="4190"/>
        <v>0</v>
      </c>
    </row>
    <row r="13973" spans="1:7" ht="24" customHeight="1" x14ac:dyDescent="0.2">
      <c r="A13973" s="224" t="str">
        <f t="shared" si="4186"/>
        <v/>
      </c>
      <c r="B13973" s="222" t="str">
        <f t="shared" si="4189"/>
        <v/>
      </c>
      <c r="C13973" s="223"/>
      <c r="D13973" s="224" t="str">
        <f t="shared" si="4187"/>
        <v/>
      </c>
      <c r="E13973" s="225"/>
      <c r="F13973" s="226">
        <f t="shared" si="4188"/>
        <v>0</v>
      </c>
      <c r="G13973" s="286">
        <f t="shared" si="4190"/>
        <v>0</v>
      </c>
    </row>
    <row r="13974" spans="1:7" ht="24" customHeight="1" x14ac:dyDescent="0.2">
      <c r="A13974" s="224" t="str">
        <f t="shared" si="4186"/>
        <v/>
      </c>
      <c r="B13974" s="222" t="str">
        <f t="shared" si="4189"/>
        <v/>
      </c>
      <c r="C13974" s="223"/>
      <c r="D13974" s="224" t="str">
        <f t="shared" si="4187"/>
        <v/>
      </c>
      <c r="E13974" s="225"/>
      <c r="F13974" s="226">
        <f t="shared" si="4188"/>
        <v>0</v>
      </c>
      <c r="G13974" s="286">
        <f t="shared" si="4190"/>
        <v>0</v>
      </c>
    </row>
    <row r="13975" spans="1:7" ht="24" customHeight="1" x14ac:dyDescent="0.2">
      <c r="A13975" s="224" t="str">
        <f t="shared" si="4186"/>
        <v/>
      </c>
      <c r="B13975" s="222" t="str">
        <f t="shared" si="4189"/>
        <v/>
      </c>
      <c r="C13975" s="223"/>
      <c r="D13975" s="224" t="str">
        <f t="shared" si="4187"/>
        <v/>
      </c>
      <c r="E13975" s="225"/>
      <c r="F13975" s="227">
        <f t="shared" si="4188"/>
        <v>0</v>
      </c>
      <c r="G13975" s="286">
        <f t="shared" si="4190"/>
        <v>0</v>
      </c>
    </row>
    <row r="13976" spans="1:7" ht="24" customHeight="1" x14ac:dyDescent="0.2">
      <c r="A13976" s="287"/>
      <c r="D13976" s="97"/>
      <c r="E13976" s="98"/>
      <c r="F13976" s="273" t="s">
        <v>31</v>
      </c>
      <c r="G13976" s="288">
        <f>SUBTOTAL(9,G13962:G13975)</f>
        <v>0</v>
      </c>
    </row>
    <row r="13977" spans="1:7" ht="24" customHeight="1" x14ac:dyDescent="0.2">
      <c r="A13977" s="287"/>
      <c r="C13977" s="107" t="s">
        <v>605</v>
      </c>
      <c r="D13977" s="97"/>
      <c r="E13977" s="98"/>
      <c r="G13977" s="289"/>
    </row>
    <row r="13978" spans="1:7" ht="24" customHeight="1" x14ac:dyDescent="0.2">
      <c r="A13978" s="224" t="str">
        <f t="shared" ref="A13978:A13985" si="4191">IFERROR(VLOOKUP(C13978,Tabla_Insumos,4,FALSE),"")</f>
        <v/>
      </c>
      <c r="B13978" s="222">
        <f t="shared" ref="B13978:B13985" si="4192">IFERROR(VLOOKUP(A13978,Tabla_Indices,5,FALSE),"")</f>
        <v>0</v>
      </c>
      <c r="C13978" s="223"/>
      <c r="D13978" s="224" t="str">
        <f t="shared" ref="D13978:D13985" si="4193">IFERROR(VLOOKUP(C13978,Tabla_Insumos,2,FALSE),"")</f>
        <v/>
      </c>
      <c r="E13978" s="225"/>
      <c r="F13978" s="228">
        <f t="shared" ref="F13978:F13985" si="4194">IFERROR(VLOOKUP(C13978,Tabla_Insumos,3,FALSE),0)</f>
        <v>0</v>
      </c>
      <c r="G13978" s="286">
        <f>ROUND(E13978*F13978,2)</f>
        <v>0</v>
      </c>
    </row>
    <row r="13979" spans="1:7" ht="24" customHeight="1" x14ac:dyDescent="0.2">
      <c r="A13979" s="224" t="str">
        <f t="shared" si="4191"/>
        <v/>
      </c>
      <c r="B13979" s="222">
        <f t="shared" si="4192"/>
        <v>0</v>
      </c>
      <c r="C13979" s="223"/>
      <c r="D13979" s="224" t="str">
        <f t="shared" si="4193"/>
        <v/>
      </c>
      <c r="E13979" s="225"/>
      <c r="F13979" s="228">
        <f t="shared" si="4194"/>
        <v>0</v>
      </c>
      <c r="G13979" s="286">
        <f>ROUND(E13979*F13979,2)</f>
        <v>0</v>
      </c>
    </row>
    <row r="13980" spans="1:7" ht="24" customHeight="1" x14ac:dyDescent="0.2">
      <c r="A13980" s="224" t="str">
        <f t="shared" si="4191"/>
        <v/>
      </c>
      <c r="B13980" s="222">
        <f t="shared" si="4192"/>
        <v>0</v>
      </c>
      <c r="C13980" s="223"/>
      <c r="D13980" s="224" t="str">
        <f t="shared" si="4193"/>
        <v/>
      </c>
      <c r="E13980" s="225"/>
      <c r="F13980" s="228">
        <f t="shared" si="4194"/>
        <v>0</v>
      </c>
      <c r="G13980" s="286">
        <f t="shared" ref="G13980:G13985" si="4195">ROUND(E13980*F13980,2)</f>
        <v>0</v>
      </c>
    </row>
    <row r="13981" spans="1:7" ht="24" customHeight="1" x14ac:dyDescent="0.2">
      <c r="A13981" s="224" t="str">
        <f t="shared" si="4191"/>
        <v/>
      </c>
      <c r="B13981" s="222">
        <f t="shared" si="4192"/>
        <v>0</v>
      </c>
      <c r="C13981" s="223"/>
      <c r="D13981" s="224" t="str">
        <f t="shared" si="4193"/>
        <v/>
      </c>
      <c r="E13981" s="225"/>
      <c r="F13981" s="228">
        <f t="shared" si="4194"/>
        <v>0</v>
      </c>
      <c r="G13981" s="286">
        <f t="shared" si="4195"/>
        <v>0</v>
      </c>
    </row>
    <row r="13982" spans="1:7" ht="24" customHeight="1" x14ac:dyDescent="0.2">
      <c r="A13982" s="224" t="str">
        <f t="shared" si="4191"/>
        <v/>
      </c>
      <c r="B13982" s="222">
        <f t="shared" si="4192"/>
        <v>0</v>
      </c>
      <c r="C13982" s="223"/>
      <c r="D13982" s="224" t="str">
        <f t="shared" si="4193"/>
        <v/>
      </c>
      <c r="E13982" s="225"/>
      <c r="F13982" s="226">
        <f t="shared" si="4194"/>
        <v>0</v>
      </c>
      <c r="G13982" s="286">
        <f t="shared" si="4195"/>
        <v>0</v>
      </c>
    </row>
    <row r="13983" spans="1:7" ht="24" customHeight="1" x14ac:dyDescent="0.2">
      <c r="A13983" s="224" t="str">
        <f t="shared" si="4191"/>
        <v/>
      </c>
      <c r="B13983" s="222">
        <f t="shared" si="4192"/>
        <v>0</v>
      </c>
      <c r="C13983" s="223"/>
      <c r="D13983" s="224" t="str">
        <f t="shared" si="4193"/>
        <v/>
      </c>
      <c r="E13983" s="225"/>
      <c r="F13983" s="226">
        <f t="shared" si="4194"/>
        <v>0</v>
      </c>
      <c r="G13983" s="286">
        <f t="shared" si="4195"/>
        <v>0</v>
      </c>
    </row>
    <row r="13984" spans="1:7" ht="24" customHeight="1" x14ac:dyDescent="0.2">
      <c r="A13984" s="224" t="str">
        <f t="shared" si="4191"/>
        <v/>
      </c>
      <c r="B13984" s="222">
        <f t="shared" si="4192"/>
        <v>0</v>
      </c>
      <c r="C13984" s="223"/>
      <c r="D13984" s="224" t="str">
        <f t="shared" si="4193"/>
        <v/>
      </c>
      <c r="E13984" s="225"/>
      <c r="F13984" s="226">
        <f t="shared" si="4194"/>
        <v>0</v>
      </c>
      <c r="G13984" s="286">
        <f t="shared" si="4195"/>
        <v>0</v>
      </c>
    </row>
    <row r="13985" spans="1:7" ht="24" customHeight="1" x14ac:dyDescent="0.2">
      <c r="A13985" s="224" t="str">
        <f t="shared" si="4191"/>
        <v/>
      </c>
      <c r="B13985" s="222">
        <f t="shared" si="4192"/>
        <v>0</v>
      </c>
      <c r="C13985" s="223"/>
      <c r="D13985" s="224" t="str">
        <f t="shared" si="4193"/>
        <v/>
      </c>
      <c r="E13985" s="225"/>
      <c r="F13985" s="226">
        <f t="shared" si="4194"/>
        <v>0</v>
      </c>
      <c r="G13985" s="286">
        <f t="shared" si="4195"/>
        <v>0</v>
      </c>
    </row>
    <row r="13986" spans="1:7" ht="24" customHeight="1" x14ac:dyDescent="0.2">
      <c r="A13986" s="287"/>
      <c r="D13986" s="97"/>
      <c r="E13986" s="98"/>
      <c r="F13986" s="273" t="s">
        <v>32</v>
      </c>
      <c r="G13986" s="288">
        <f>SUBTOTAL(9,G13978:G13985)</f>
        <v>0</v>
      </c>
    </row>
    <row r="13987" spans="1:7" ht="24" customHeight="1" x14ac:dyDescent="0.2">
      <c r="A13987" s="287"/>
      <c r="C13987" s="107" t="s">
        <v>606</v>
      </c>
      <c r="D13987" s="97"/>
      <c r="E13987" s="98"/>
      <c r="G13987" s="289"/>
    </row>
    <row r="13988" spans="1:7" ht="24" customHeight="1" x14ac:dyDescent="0.2">
      <c r="A13988" s="224" t="str">
        <f t="shared" ref="A13988:A13996" si="4196">IFERROR(VLOOKUP(C13988,Tabla_Insumos,4,FALSE),"")</f>
        <v/>
      </c>
      <c r="B13988" s="222" t="str">
        <f t="shared" ref="B13988:B13996" si="4197">IFERROR(VLOOKUP(C13988,Tabla_Insumos,5,FALSE),"")</f>
        <v/>
      </c>
      <c r="C13988" s="223"/>
      <c r="D13988" s="224" t="str">
        <f t="shared" ref="D13988:D13996" si="4198">IFERROR(VLOOKUP(C13988,Tabla_Insumos,2,FALSE),"")</f>
        <v/>
      </c>
      <c r="E13988" s="225"/>
      <c r="F13988" s="226">
        <f t="shared" ref="F13988:F13996" si="4199">IFERROR(VLOOKUP(C13988,Tabla_Insumos,3,FALSE),0)</f>
        <v>0</v>
      </c>
      <c r="G13988" s="286">
        <f t="shared" ref="G13988:G13996" si="4200">ROUND(E13988*F13988,2)</f>
        <v>0</v>
      </c>
    </row>
    <row r="13989" spans="1:7" ht="24" customHeight="1" x14ac:dyDescent="0.2">
      <c r="A13989" s="224" t="str">
        <f t="shared" si="4196"/>
        <v/>
      </c>
      <c r="B13989" s="222" t="str">
        <f t="shared" si="4197"/>
        <v/>
      </c>
      <c r="C13989" s="223"/>
      <c r="D13989" s="224" t="str">
        <f t="shared" si="4198"/>
        <v/>
      </c>
      <c r="E13989" s="225"/>
      <c r="F13989" s="226">
        <f t="shared" si="4199"/>
        <v>0</v>
      </c>
      <c r="G13989" s="286">
        <f t="shared" si="4200"/>
        <v>0</v>
      </c>
    </row>
    <row r="13990" spans="1:7" ht="24" customHeight="1" x14ac:dyDescent="0.2">
      <c r="A13990" s="224" t="str">
        <f t="shared" si="4196"/>
        <v/>
      </c>
      <c r="B13990" s="222" t="str">
        <f t="shared" si="4197"/>
        <v/>
      </c>
      <c r="C13990" s="223"/>
      <c r="D13990" s="224" t="str">
        <f t="shared" si="4198"/>
        <v/>
      </c>
      <c r="E13990" s="225"/>
      <c r="F13990" s="226">
        <f t="shared" si="4199"/>
        <v>0</v>
      </c>
      <c r="G13990" s="286">
        <f t="shared" si="4200"/>
        <v>0</v>
      </c>
    </row>
    <row r="13991" spans="1:7" ht="24" customHeight="1" x14ac:dyDescent="0.2">
      <c r="A13991" s="224" t="str">
        <f t="shared" si="4196"/>
        <v/>
      </c>
      <c r="B13991" s="222" t="str">
        <f t="shared" si="4197"/>
        <v/>
      </c>
      <c r="C13991" s="223"/>
      <c r="D13991" s="224" t="str">
        <f t="shared" si="4198"/>
        <v/>
      </c>
      <c r="E13991" s="225"/>
      <c r="F13991" s="226">
        <f t="shared" si="4199"/>
        <v>0</v>
      </c>
      <c r="G13991" s="286">
        <f t="shared" si="4200"/>
        <v>0</v>
      </c>
    </row>
    <row r="13992" spans="1:7" ht="24" customHeight="1" x14ac:dyDescent="0.2">
      <c r="A13992" s="224" t="str">
        <f t="shared" si="4196"/>
        <v/>
      </c>
      <c r="B13992" s="222" t="str">
        <f t="shared" si="4197"/>
        <v/>
      </c>
      <c r="C13992" s="223"/>
      <c r="D13992" s="224" t="str">
        <f t="shared" si="4198"/>
        <v/>
      </c>
      <c r="E13992" s="225"/>
      <c r="F13992" s="226">
        <f t="shared" si="4199"/>
        <v>0</v>
      </c>
      <c r="G13992" s="286">
        <f t="shared" si="4200"/>
        <v>0</v>
      </c>
    </row>
    <row r="13993" spans="1:7" ht="24" customHeight="1" x14ac:dyDescent="0.2">
      <c r="A13993" s="224" t="str">
        <f t="shared" si="4196"/>
        <v/>
      </c>
      <c r="B13993" s="222" t="str">
        <f t="shared" si="4197"/>
        <v/>
      </c>
      <c r="C13993" s="223"/>
      <c r="D13993" s="224" t="str">
        <f t="shared" si="4198"/>
        <v/>
      </c>
      <c r="E13993" s="225"/>
      <c r="F13993" s="226">
        <f t="shared" si="4199"/>
        <v>0</v>
      </c>
      <c r="G13993" s="286">
        <f t="shared" si="4200"/>
        <v>0</v>
      </c>
    </row>
    <row r="13994" spans="1:7" ht="24" customHeight="1" x14ac:dyDescent="0.2">
      <c r="A13994" s="224" t="str">
        <f t="shared" si="4196"/>
        <v/>
      </c>
      <c r="B13994" s="222" t="str">
        <f t="shared" si="4197"/>
        <v/>
      </c>
      <c r="C13994" s="223"/>
      <c r="D13994" s="224" t="str">
        <f t="shared" si="4198"/>
        <v/>
      </c>
      <c r="E13994" s="225"/>
      <c r="F13994" s="226">
        <f t="shared" si="4199"/>
        <v>0</v>
      </c>
      <c r="G13994" s="286">
        <f t="shared" si="4200"/>
        <v>0</v>
      </c>
    </row>
    <row r="13995" spans="1:7" ht="24" customHeight="1" x14ac:dyDescent="0.2">
      <c r="A13995" s="224" t="str">
        <f t="shared" si="4196"/>
        <v/>
      </c>
      <c r="B13995" s="222" t="str">
        <f t="shared" si="4197"/>
        <v/>
      </c>
      <c r="C13995" s="223"/>
      <c r="D13995" s="224" t="str">
        <f t="shared" si="4198"/>
        <v/>
      </c>
      <c r="E13995" s="225"/>
      <c r="F13995" s="226">
        <f t="shared" si="4199"/>
        <v>0</v>
      </c>
      <c r="G13995" s="286">
        <f t="shared" si="4200"/>
        <v>0</v>
      </c>
    </row>
    <row r="13996" spans="1:7" ht="24" customHeight="1" x14ac:dyDescent="0.2">
      <c r="A13996" s="224" t="str">
        <f t="shared" si="4196"/>
        <v/>
      </c>
      <c r="B13996" s="222" t="str">
        <f t="shared" si="4197"/>
        <v/>
      </c>
      <c r="C13996" s="223"/>
      <c r="D13996" s="224" t="str">
        <f t="shared" si="4198"/>
        <v/>
      </c>
      <c r="E13996" s="225"/>
      <c r="F13996" s="226">
        <f t="shared" si="4199"/>
        <v>0</v>
      </c>
      <c r="G13996" s="286">
        <f t="shared" si="4200"/>
        <v>0</v>
      </c>
    </row>
    <row r="13997" spans="1:7" ht="24" customHeight="1" x14ac:dyDescent="0.2">
      <c r="A13997" s="290"/>
      <c r="B13997" s="97"/>
      <c r="D13997" s="97"/>
      <c r="E13997" s="98"/>
      <c r="F13997" s="273" t="s">
        <v>33</v>
      </c>
      <c r="G13997" s="288">
        <f>SUBTOTAL(9,G13988:G13996)</f>
        <v>0</v>
      </c>
    </row>
    <row r="13998" spans="1:7" ht="24" customHeight="1" x14ac:dyDescent="0.2">
      <c r="A13998" s="291"/>
      <c r="B13998" s="97"/>
      <c r="D13998" s="97"/>
      <c r="E13998" s="98"/>
      <c r="G13998" s="289"/>
    </row>
    <row r="13999" spans="1:7" ht="24" customHeight="1" x14ac:dyDescent="0.2">
      <c r="A13999" s="292" t="str">
        <f>B13957</f>
        <v/>
      </c>
      <c r="B13999" s="293" t="str">
        <f>C13957</f>
        <v/>
      </c>
      <c r="C13999" s="104"/>
      <c r="D13999" s="104" t="s">
        <v>34</v>
      </c>
      <c r="E13999" s="105"/>
      <c r="F13999" s="295" t="s">
        <v>35</v>
      </c>
      <c r="G13999" s="294">
        <f>SUBTOTAL(9,G13962:G13998)</f>
        <v>0</v>
      </c>
    </row>
    <row r="14001" spans="1:7" ht="24" customHeight="1" x14ac:dyDescent="0.2">
      <c r="A14001" s="274" t="s">
        <v>37</v>
      </c>
      <c r="B14001" s="275"/>
      <c r="C14001" s="275"/>
      <c r="D14001" s="275"/>
      <c r="E14001" s="275"/>
      <c r="F14001" s="275"/>
      <c r="G14001" s="276"/>
    </row>
    <row r="14002" spans="1:7" ht="24" customHeight="1" x14ac:dyDescent="0.2">
      <c r="A14002" s="277" t="s">
        <v>602</v>
      </c>
      <c r="B14002" s="93" t="str">
        <f>Comitente</f>
        <v>DIRECCION PROVINCIAL DE ESPACIOS VERDES</v>
      </c>
      <c r="C14002" s="89"/>
      <c r="D14002" s="94"/>
      <c r="E14002" s="94"/>
      <c r="F14002" s="95"/>
      <c r="G14002" s="278"/>
    </row>
    <row r="14003" spans="1:7" ht="24" customHeight="1" x14ac:dyDescent="0.2">
      <c r="A14003" s="277" t="s">
        <v>603</v>
      </c>
      <c r="B14003" s="93">
        <f>Contratista</f>
        <v>0</v>
      </c>
      <c r="C14003" s="90"/>
      <c r="D14003" s="90"/>
      <c r="E14003" s="90"/>
      <c r="F14003" s="96"/>
      <c r="G14003" s="279"/>
    </row>
    <row r="14004" spans="1:7" ht="24" customHeight="1" x14ac:dyDescent="0.2">
      <c r="A14004" s="277" t="s">
        <v>24</v>
      </c>
      <c r="B14004" s="93" t="str">
        <f>Obra</f>
        <v>MANTENIMIENTO DEL ÁREA VERDE Y SISITEMA DE RIEGO DEL 
PARQUE BELGRANO E INFINITO POR DESCUBRIR - RENGLON 3</v>
      </c>
      <c r="C14004" s="90"/>
      <c r="D14004" s="90"/>
      <c r="E14004" s="90"/>
      <c r="F14004" s="96" t="s">
        <v>38</v>
      </c>
      <c r="G14004" s="280">
        <f>Fecha_Base</f>
        <v>44908</v>
      </c>
    </row>
    <row r="14005" spans="1:7" ht="24" customHeight="1" x14ac:dyDescent="0.2">
      <c r="A14005" s="281" t="s">
        <v>601</v>
      </c>
      <c r="B14005" s="91" t="str">
        <f>Ubicación</f>
        <v>CAPITAL</v>
      </c>
      <c r="C14005" s="91"/>
      <c r="D14005" s="97"/>
      <c r="E14005" s="98"/>
      <c r="G14005" s="282"/>
    </row>
    <row r="14006" spans="1:7" ht="24" customHeight="1" x14ac:dyDescent="0.2">
      <c r="A14006" s="281" t="s">
        <v>39</v>
      </c>
      <c r="B14006" s="100" t="str">
        <f>IFERROR(VALUE(LEFT(B14007,FIND(".",B14007)-1)),"")</f>
        <v/>
      </c>
      <c r="C14006" s="92" t="str">
        <f>IFERROR(VLOOKUP(B14006,Tabla_CyP,2,FALSE),"")</f>
        <v/>
      </c>
      <c r="E14006" s="98"/>
      <c r="G14006" s="282"/>
    </row>
    <row r="14007" spans="1:7" ht="24" customHeight="1" x14ac:dyDescent="0.2">
      <c r="A14007" s="281" t="s">
        <v>25</v>
      </c>
      <c r="B14007" s="101" t="str">
        <f>IFERROR(VLOOKUP(COUNTIF($A$1:A14007,"ANALISIS DE PRECIOS"),Tabla_NumeroItem,2,FALSE),"")</f>
        <v/>
      </c>
      <c r="C14007" s="92" t="str">
        <f>IFERROR(VLOOKUP(B14007,Tabla_CyP,2,FALSE),"")</f>
        <v/>
      </c>
      <c r="D14007" s="97"/>
      <c r="E14007" s="98"/>
      <c r="F14007" s="96" t="s">
        <v>26</v>
      </c>
      <c r="G14007" s="283" t="str">
        <f>IFERROR(VLOOKUP(B14007,Tabla_CyP,4,FALSE),"")</f>
        <v/>
      </c>
    </row>
    <row r="14008" spans="1:7" ht="24" customHeight="1" x14ac:dyDescent="0.2">
      <c r="A14008" s="281"/>
      <c r="B14008" s="91"/>
      <c r="D14008" s="97"/>
      <c r="E14008" s="98"/>
      <c r="G14008" s="282"/>
    </row>
    <row r="14009" spans="1:7" ht="24" customHeight="1" x14ac:dyDescent="0.2">
      <c r="A14009" s="331" t="s">
        <v>507</v>
      </c>
      <c r="B14009" s="332"/>
      <c r="C14009" s="333" t="s">
        <v>0</v>
      </c>
      <c r="D14009" s="333" t="s">
        <v>27</v>
      </c>
      <c r="E14009" s="335" t="s">
        <v>28</v>
      </c>
      <c r="F14009" s="337" t="s">
        <v>29</v>
      </c>
      <c r="G14009" s="337" t="s">
        <v>30</v>
      </c>
    </row>
    <row r="14010" spans="1:7" ht="24" customHeight="1" x14ac:dyDescent="0.2">
      <c r="A14010" s="102" t="s">
        <v>508</v>
      </c>
      <c r="B14010" s="102" t="s">
        <v>509</v>
      </c>
      <c r="C14010" s="334"/>
      <c r="D14010" s="334"/>
      <c r="E14010" s="336"/>
      <c r="F14010" s="338"/>
      <c r="G14010" s="338"/>
    </row>
    <row r="14011" spans="1:7" ht="24" customHeight="1" x14ac:dyDescent="0.2">
      <c r="A14011" s="284"/>
      <c r="B14011" s="103"/>
      <c r="C14011" s="143" t="s">
        <v>604</v>
      </c>
      <c r="D14011" s="104"/>
      <c r="E14011" s="105"/>
      <c r="F14011" s="106"/>
      <c r="G14011" s="285"/>
    </row>
    <row r="14012" spans="1:7" ht="24" customHeight="1" x14ac:dyDescent="0.2">
      <c r="A14012" s="224" t="str">
        <f t="shared" ref="A14012:A14025" si="4201">IFERROR(VLOOKUP(C14012,Tabla_Insumos,4,FALSE),"")</f>
        <v/>
      </c>
      <c r="B14012" s="222" t="str">
        <f>IFERROR(VLOOKUP(C14012,Tabla_Insumos,5,FALSE),"")</f>
        <v/>
      </c>
      <c r="C14012" s="223"/>
      <c r="D14012" s="224" t="str">
        <f t="shared" ref="D14012:D14025" si="4202">IFERROR(VLOOKUP(C14012,Tabla_Insumos,2,FALSE),"")</f>
        <v/>
      </c>
      <c r="E14012" s="225"/>
      <c r="F14012" s="226">
        <f t="shared" ref="F14012:F14025" si="4203">IFERROR(VLOOKUP(C14012,Tabla_Insumos,3,FALSE),0)</f>
        <v>0</v>
      </c>
      <c r="G14012" s="286">
        <f>ROUND(E14012*F14012,2)</f>
        <v>0</v>
      </c>
    </row>
    <row r="14013" spans="1:7" ht="24" customHeight="1" x14ac:dyDescent="0.2">
      <c r="A14013" s="224" t="str">
        <f t="shared" si="4201"/>
        <v/>
      </c>
      <c r="B14013" s="222" t="str">
        <f t="shared" ref="B14013:B14025" si="4204">IFERROR(VLOOKUP(C14013,Tabla_Insumos,5,FALSE),"")</f>
        <v/>
      </c>
      <c r="C14013" s="223"/>
      <c r="D14013" s="224" t="str">
        <f t="shared" si="4202"/>
        <v/>
      </c>
      <c r="E14013" s="225"/>
      <c r="F14013" s="226">
        <f t="shared" si="4203"/>
        <v>0</v>
      </c>
      <c r="G14013" s="286">
        <f t="shared" ref="G14013:G14025" si="4205">ROUND(E14013*F14013,2)</f>
        <v>0</v>
      </c>
    </row>
    <row r="14014" spans="1:7" ht="24" customHeight="1" x14ac:dyDescent="0.2">
      <c r="A14014" s="224" t="str">
        <f t="shared" si="4201"/>
        <v/>
      </c>
      <c r="B14014" s="222" t="str">
        <f t="shared" si="4204"/>
        <v/>
      </c>
      <c r="C14014" s="223"/>
      <c r="D14014" s="224" t="str">
        <f t="shared" si="4202"/>
        <v/>
      </c>
      <c r="E14014" s="225"/>
      <c r="F14014" s="226">
        <f t="shared" si="4203"/>
        <v>0</v>
      </c>
      <c r="G14014" s="286">
        <f t="shared" si="4205"/>
        <v>0</v>
      </c>
    </row>
    <row r="14015" spans="1:7" ht="24" customHeight="1" x14ac:dyDescent="0.2">
      <c r="A14015" s="224" t="str">
        <f t="shared" si="4201"/>
        <v/>
      </c>
      <c r="B14015" s="222" t="str">
        <f t="shared" si="4204"/>
        <v/>
      </c>
      <c r="C14015" s="223"/>
      <c r="D14015" s="224" t="str">
        <f t="shared" si="4202"/>
        <v/>
      </c>
      <c r="E14015" s="225"/>
      <c r="F14015" s="226">
        <f t="shared" si="4203"/>
        <v>0</v>
      </c>
      <c r="G14015" s="286">
        <f t="shared" si="4205"/>
        <v>0</v>
      </c>
    </row>
    <row r="14016" spans="1:7" ht="24" customHeight="1" x14ac:dyDescent="0.2">
      <c r="A14016" s="224" t="str">
        <f t="shared" si="4201"/>
        <v/>
      </c>
      <c r="B14016" s="222" t="str">
        <f t="shared" si="4204"/>
        <v/>
      </c>
      <c r="C14016" s="223"/>
      <c r="D14016" s="224" t="str">
        <f t="shared" si="4202"/>
        <v/>
      </c>
      <c r="E14016" s="225"/>
      <c r="F14016" s="226">
        <f t="shared" si="4203"/>
        <v>0</v>
      </c>
      <c r="G14016" s="286">
        <f t="shared" si="4205"/>
        <v>0</v>
      </c>
    </row>
    <row r="14017" spans="1:7" ht="24" customHeight="1" x14ac:dyDescent="0.2">
      <c r="A14017" s="224" t="str">
        <f t="shared" si="4201"/>
        <v/>
      </c>
      <c r="B14017" s="222" t="str">
        <f t="shared" si="4204"/>
        <v/>
      </c>
      <c r="C14017" s="223"/>
      <c r="D14017" s="224" t="str">
        <f t="shared" si="4202"/>
        <v/>
      </c>
      <c r="E14017" s="225"/>
      <c r="F14017" s="226">
        <f t="shared" si="4203"/>
        <v>0</v>
      </c>
      <c r="G14017" s="286">
        <f t="shared" si="4205"/>
        <v>0</v>
      </c>
    </row>
    <row r="14018" spans="1:7" ht="24" customHeight="1" x14ac:dyDescent="0.2">
      <c r="A14018" s="224" t="str">
        <f t="shared" si="4201"/>
        <v/>
      </c>
      <c r="B14018" s="222" t="str">
        <f t="shared" si="4204"/>
        <v/>
      </c>
      <c r="C14018" s="223"/>
      <c r="D14018" s="224" t="str">
        <f t="shared" si="4202"/>
        <v/>
      </c>
      <c r="E14018" s="225"/>
      <c r="F14018" s="226">
        <f t="shared" si="4203"/>
        <v>0</v>
      </c>
      <c r="G14018" s="286">
        <f t="shared" si="4205"/>
        <v>0</v>
      </c>
    </row>
    <row r="14019" spans="1:7" ht="24" customHeight="1" x14ac:dyDescent="0.2">
      <c r="A14019" s="224" t="str">
        <f t="shared" si="4201"/>
        <v/>
      </c>
      <c r="B14019" s="222" t="str">
        <f t="shared" si="4204"/>
        <v/>
      </c>
      <c r="C14019" s="223"/>
      <c r="D14019" s="224" t="str">
        <f t="shared" si="4202"/>
        <v/>
      </c>
      <c r="E14019" s="225"/>
      <c r="F14019" s="226">
        <f t="shared" si="4203"/>
        <v>0</v>
      </c>
      <c r="G14019" s="286">
        <f t="shared" si="4205"/>
        <v>0</v>
      </c>
    </row>
    <row r="14020" spans="1:7" ht="24" customHeight="1" x14ac:dyDescent="0.2">
      <c r="A14020" s="224" t="str">
        <f t="shared" si="4201"/>
        <v/>
      </c>
      <c r="B14020" s="222" t="str">
        <f t="shared" si="4204"/>
        <v/>
      </c>
      <c r="C14020" s="223"/>
      <c r="D14020" s="224" t="str">
        <f t="shared" si="4202"/>
        <v/>
      </c>
      <c r="E14020" s="225"/>
      <c r="F14020" s="226">
        <f t="shared" si="4203"/>
        <v>0</v>
      </c>
      <c r="G14020" s="286">
        <f t="shared" si="4205"/>
        <v>0</v>
      </c>
    </row>
    <row r="14021" spans="1:7" ht="24" customHeight="1" x14ac:dyDescent="0.2">
      <c r="A14021" s="224" t="str">
        <f t="shared" si="4201"/>
        <v/>
      </c>
      <c r="B14021" s="222" t="str">
        <f t="shared" si="4204"/>
        <v/>
      </c>
      <c r="C14021" s="223"/>
      <c r="D14021" s="224" t="str">
        <f t="shared" si="4202"/>
        <v/>
      </c>
      <c r="E14021" s="225"/>
      <c r="F14021" s="226">
        <f t="shared" si="4203"/>
        <v>0</v>
      </c>
      <c r="G14021" s="286">
        <f t="shared" si="4205"/>
        <v>0</v>
      </c>
    </row>
    <row r="14022" spans="1:7" ht="24" customHeight="1" x14ac:dyDescent="0.2">
      <c r="A14022" s="224" t="str">
        <f t="shared" si="4201"/>
        <v/>
      </c>
      <c r="B14022" s="222" t="str">
        <f t="shared" si="4204"/>
        <v/>
      </c>
      <c r="C14022" s="223"/>
      <c r="D14022" s="224" t="str">
        <f t="shared" si="4202"/>
        <v/>
      </c>
      <c r="E14022" s="225"/>
      <c r="F14022" s="226">
        <f t="shared" si="4203"/>
        <v>0</v>
      </c>
      <c r="G14022" s="286">
        <f t="shared" si="4205"/>
        <v>0</v>
      </c>
    </row>
    <row r="14023" spans="1:7" ht="24" customHeight="1" x14ac:dyDescent="0.2">
      <c r="A14023" s="224" t="str">
        <f t="shared" si="4201"/>
        <v/>
      </c>
      <c r="B14023" s="222" t="str">
        <f t="shared" si="4204"/>
        <v/>
      </c>
      <c r="C14023" s="223"/>
      <c r="D14023" s="224" t="str">
        <f t="shared" si="4202"/>
        <v/>
      </c>
      <c r="E14023" s="225"/>
      <c r="F14023" s="226">
        <f t="shared" si="4203"/>
        <v>0</v>
      </c>
      <c r="G14023" s="286">
        <f t="shared" si="4205"/>
        <v>0</v>
      </c>
    </row>
    <row r="14024" spans="1:7" ht="24" customHeight="1" x14ac:dyDescent="0.2">
      <c r="A14024" s="224" t="str">
        <f t="shared" si="4201"/>
        <v/>
      </c>
      <c r="B14024" s="222" t="str">
        <f t="shared" si="4204"/>
        <v/>
      </c>
      <c r="C14024" s="223"/>
      <c r="D14024" s="224" t="str">
        <f t="shared" si="4202"/>
        <v/>
      </c>
      <c r="E14024" s="225"/>
      <c r="F14024" s="226">
        <f t="shared" si="4203"/>
        <v>0</v>
      </c>
      <c r="G14024" s="286">
        <f t="shared" si="4205"/>
        <v>0</v>
      </c>
    </row>
    <row r="14025" spans="1:7" ht="24" customHeight="1" x14ac:dyDescent="0.2">
      <c r="A14025" s="224" t="str">
        <f t="shared" si="4201"/>
        <v/>
      </c>
      <c r="B14025" s="222" t="str">
        <f t="shared" si="4204"/>
        <v/>
      </c>
      <c r="C14025" s="223"/>
      <c r="D14025" s="224" t="str">
        <f t="shared" si="4202"/>
        <v/>
      </c>
      <c r="E14025" s="225"/>
      <c r="F14025" s="227">
        <f t="shared" si="4203"/>
        <v>0</v>
      </c>
      <c r="G14025" s="286">
        <f t="shared" si="4205"/>
        <v>0</v>
      </c>
    </row>
    <row r="14026" spans="1:7" ht="24" customHeight="1" x14ac:dyDescent="0.2">
      <c r="A14026" s="287"/>
      <c r="D14026" s="97"/>
      <c r="E14026" s="98"/>
      <c r="F14026" s="273" t="s">
        <v>31</v>
      </c>
      <c r="G14026" s="288">
        <f>SUBTOTAL(9,G14012:G14025)</f>
        <v>0</v>
      </c>
    </row>
    <row r="14027" spans="1:7" ht="24" customHeight="1" x14ac:dyDescent="0.2">
      <c r="A14027" s="287"/>
      <c r="C14027" s="107" t="s">
        <v>605</v>
      </c>
      <c r="D14027" s="97"/>
      <c r="E14027" s="98"/>
      <c r="G14027" s="289"/>
    </row>
    <row r="14028" spans="1:7" ht="24" customHeight="1" x14ac:dyDescent="0.2">
      <c r="A14028" s="224" t="str">
        <f t="shared" ref="A14028:A14035" si="4206">IFERROR(VLOOKUP(C14028,Tabla_Insumos,4,FALSE),"")</f>
        <v/>
      </c>
      <c r="B14028" s="222">
        <f t="shared" ref="B14028:B14035" si="4207">IFERROR(VLOOKUP(A14028,Tabla_Indices,5,FALSE),"")</f>
        <v>0</v>
      </c>
      <c r="C14028" s="223"/>
      <c r="D14028" s="224" t="str">
        <f t="shared" ref="D14028:D14035" si="4208">IFERROR(VLOOKUP(C14028,Tabla_Insumos,2,FALSE),"")</f>
        <v/>
      </c>
      <c r="E14028" s="225"/>
      <c r="F14028" s="228">
        <f t="shared" ref="F14028:F14035" si="4209">IFERROR(VLOOKUP(C14028,Tabla_Insumos,3,FALSE),0)</f>
        <v>0</v>
      </c>
      <c r="G14028" s="286">
        <f>ROUND(E14028*F14028,2)</f>
        <v>0</v>
      </c>
    </row>
    <row r="14029" spans="1:7" ht="24" customHeight="1" x14ac:dyDescent="0.2">
      <c r="A14029" s="224" t="str">
        <f t="shared" si="4206"/>
        <v/>
      </c>
      <c r="B14029" s="222">
        <f t="shared" si="4207"/>
        <v>0</v>
      </c>
      <c r="C14029" s="223"/>
      <c r="D14029" s="224" t="str">
        <f t="shared" si="4208"/>
        <v/>
      </c>
      <c r="E14029" s="225"/>
      <c r="F14029" s="228">
        <f t="shared" si="4209"/>
        <v>0</v>
      </c>
      <c r="G14029" s="286">
        <f>ROUND(E14029*F14029,2)</f>
        <v>0</v>
      </c>
    </row>
    <row r="14030" spans="1:7" ht="24" customHeight="1" x14ac:dyDescent="0.2">
      <c r="A14030" s="224" t="str">
        <f t="shared" si="4206"/>
        <v/>
      </c>
      <c r="B14030" s="222">
        <f t="shared" si="4207"/>
        <v>0</v>
      </c>
      <c r="C14030" s="223"/>
      <c r="D14030" s="224" t="str">
        <f t="shared" si="4208"/>
        <v/>
      </c>
      <c r="E14030" s="225"/>
      <c r="F14030" s="228">
        <f t="shared" si="4209"/>
        <v>0</v>
      </c>
      <c r="G14030" s="286">
        <f t="shared" ref="G14030:G14035" si="4210">ROUND(E14030*F14030,2)</f>
        <v>0</v>
      </c>
    </row>
    <row r="14031" spans="1:7" ht="24" customHeight="1" x14ac:dyDescent="0.2">
      <c r="A14031" s="224" t="str">
        <f t="shared" si="4206"/>
        <v/>
      </c>
      <c r="B14031" s="222">
        <f t="shared" si="4207"/>
        <v>0</v>
      </c>
      <c r="C14031" s="223"/>
      <c r="D14031" s="224" t="str">
        <f t="shared" si="4208"/>
        <v/>
      </c>
      <c r="E14031" s="225"/>
      <c r="F14031" s="228">
        <f t="shared" si="4209"/>
        <v>0</v>
      </c>
      <c r="G14031" s="286">
        <f t="shared" si="4210"/>
        <v>0</v>
      </c>
    </row>
    <row r="14032" spans="1:7" ht="24" customHeight="1" x14ac:dyDescent="0.2">
      <c r="A14032" s="224" t="str">
        <f t="shared" si="4206"/>
        <v/>
      </c>
      <c r="B14032" s="222">
        <f t="shared" si="4207"/>
        <v>0</v>
      </c>
      <c r="C14032" s="223"/>
      <c r="D14032" s="224" t="str">
        <f t="shared" si="4208"/>
        <v/>
      </c>
      <c r="E14032" s="225"/>
      <c r="F14032" s="226">
        <f t="shared" si="4209"/>
        <v>0</v>
      </c>
      <c r="G14032" s="286">
        <f t="shared" si="4210"/>
        <v>0</v>
      </c>
    </row>
    <row r="14033" spans="1:7" ht="24" customHeight="1" x14ac:dyDescent="0.2">
      <c r="A14033" s="224" t="str">
        <f t="shared" si="4206"/>
        <v/>
      </c>
      <c r="B14033" s="222">
        <f t="shared" si="4207"/>
        <v>0</v>
      </c>
      <c r="C14033" s="223"/>
      <c r="D14033" s="224" t="str">
        <f t="shared" si="4208"/>
        <v/>
      </c>
      <c r="E14033" s="225"/>
      <c r="F14033" s="226">
        <f t="shared" si="4209"/>
        <v>0</v>
      </c>
      <c r="G14033" s="286">
        <f t="shared" si="4210"/>
        <v>0</v>
      </c>
    </row>
    <row r="14034" spans="1:7" ht="24" customHeight="1" x14ac:dyDescent="0.2">
      <c r="A14034" s="224" t="str">
        <f t="shared" si="4206"/>
        <v/>
      </c>
      <c r="B14034" s="222">
        <f t="shared" si="4207"/>
        <v>0</v>
      </c>
      <c r="C14034" s="223"/>
      <c r="D14034" s="224" t="str">
        <f t="shared" si="4208"/>
        <v/>
      </c>
      <c r="E14034" s="225"/>
      <c r="F14034" s="226">
        <f t="shared" si="4209"/>
        <v>0</v>
      </c>
      <c r="G14034" s="286">
        <f t="shared" si="4210"/>
        <v>0</v>
      </c>
    </row>
    <row r="14035" spans="1:7" ht="24" customHeight="1" x14ac:dyDescent="0.2">
      <c r="A14035" s="224" t="str">
        <f t="shared" si="4206"/>
        <v/>
      </c>
      <c r="B14035" s="222">
        <f t="shared" si="4207"/>
        <v>0</v>
      </c>
      <c r="C14035" s="223"/>
      <c r="D14035" s="224" t="str">
        <f t="shared" si="4208"/>
        <v/>
      </c>
      <c r="E14035" s="225"/>
      <c r="F14035" s="226">
        <f t="shared" si="4209"/>
        <v>0</v>
      </c>
      <c r="G14035" s="286">
        <f t="shared" si="4210"/>
        <v>0</v>
      </c>
    </row>
    <row r="14036" spans="1:7" ht="24" customHeight="1" x14ac:dyDescent="0.2">
      <c r="A14036" s="287"/>
      <c r="D14036" s="97"/>
      <c r="E14036" s="98"/>
      <c r="F14036" s="273" t="s">
        <v>32</v>
      </c>
      <c r="G14036" s="288">
        <f>SUBTOTAL(9,G14028:G14035)</f>
        <v>0</v>
      </c>
    </row>
    <row r="14037" spans="1:7" ht="24" customHeight="1" x14ac:dyDescent="0.2">
      <c r="A14037" s="287"/>
      <c r="C14037" s="107" t="s">
        <v>606</v>
      </c>
      <c r="D14037" s="97"/>
      <c r="E14037" s="98"/>
      <c r="G14037" s="289"/>
    </row>
    <row r="14038" spans="1:7" ht="24" customHeight="1" x14ac:dyDescent="0.2">
      <c r="A14038" s="224" t="str">
        <f t="shared" ref="A14038:A14046" si="4211">IFERROR(VLOOKUP(C14038,Tabla_Insumos,4,FALSE),"")</f>
        <v/>
      </c>
      <c r="B14038" s="222" t="str">
        <f t="shared" ref="B14038:B14046" si="4212">IFERROR(VLOOKUP(C14038,Tabla_Insumos,5,FALSE),"")</f>
        <v/>
      </c>
      <c r="C14038" s="223"/>
      <c r="D14038" s="224" t="str">
        <f t="shared" ref="D14038:D14046" si="4213">IFERROR(VLOOKUP(C14038,Tabla_Insumos,2,FALSE),"")</f>
        <v/>
      </c>
      <c r="E14038" s="225"/>
      <c r="F14038" s="226">
        <f t="shared" ref="F14038:F14046" si="4214">IFERROR(VLOOKUP(C14038,Tabla_Insumos,3,FALSE),0)</f>
        <v>0</v>
      </c>
      <c r="G14038" s="286">
        <f t="shared" ref="G14038:G14046" si="4215">ROUND(E14038*F14038,2)</f>
        <v>0</v>
      </c>
    </row>
    <row r="14039" spans="1:7" ht="24" customHeight="1" x14ac:dyDescent="0.2">
      <c r="A14039" s="224" t="str">
        <f t="shared" si="4211"/>
        <v/>
      </c>
      <c r="B14039" s="222" t="str">
        <f t="shared" si="4212"/>
        <v/>
      </c>
      <c r="C14039" s="223"/>
      <c r="D14039" s="224" t="str">
        <f t="shared" si="4213"/>
        <v/>
      </c>
      <c r="E14039" s="225"/>
      <c r="F14039" s="226">
        <f t="shared" si="4214"/>
        <v>0</v>
      </c>
      <c r="G14039" s="286">
        <f t="shared" si="4215"/>
        <v>0</v>
      </c>
    </row>
    <row r="14040" spans="1:7" ht="24" customHeight="1" x14ac:dyDescent="0.2">
      <c r="A14040" s="224" t="str">
        <f t="shared" si="4211"/>
        <v/>
      </c>
      <c r="B14040" s="222" t="str">
        <f t="shared" si="4212"/>
        <v/>
      </c>
      <c r="C14040" s="223"/>
      <c r="D14040" s="224" t="str">
        <f t="shared" si="4213"/>
        <v/>
      </c>
      <c r="E14040" s="225"/>
      <c r="F14040" s="226">
        <f t="shared" si="4214"/>
        <v>0</v>
      </c>
      <c r="G14040" s="286">
        <f t="shared" si="4215"/>
        <v>0</v>
      </c>
    </row>
    <row r="14041" spans="1:7" ht="24" customHeight="1" x14ac:dyDescent="0.2">
      <c r="A14041" s="224" t="str">
        <f t="shared" si="4211"/>
        <v/>
      </c>
      <c r="B14041" s="222" t="str">
        <f t="shared" si="4212"/>
        <v/>
      </c>
      <c r="C14041" s="223"/>
      <c r="D14041" s="224" t="str">
        <f t="shared" si="4213"/>
        <v/>
      </c>
      <c r="E14041" s="225"/>
      <c r="F14041" s="226">
        <f t="shared" si="4214"/>
        <v>0</v>
      </c>
      <c r="G14041" s="286">
        <f t="shared" si="4215"/>
        <v>0</v>
      </c>
    </row>
    <row r="14042" spans="1:7" ht="24" customHeight="1" x14ac:dyDescent="0.2">
      <c r="A14042" s="224" t="str">
        <f t="shared" si="4211"/>
        <v/>
      </c>
      <c r="B14042" s="222" t="str">
        <f t="shared" si="4212"/>
        <v/>
      </c>
      <c r="C14042" s="223"/>
      <c r="D14042" s="224" t="str">
        <f t="shared" si="4213"/>
        <v/>
      </c>
      <c r="E14042" s="225"/>
      <c r="F14042" s="226">
        <f t="shared" si="4214"/>
        <v>0</v>
      </c>
      <c r="G14042" s="286">
        <f t="shared" si="4215"/>
        <v>0</v>
      </c>
    </row>
    <row r="14043" spans="1:7" ht="24" customHeight="1" x14ac:dyDescent="0.2">
      <c r="A14043" s="224" t="str">
        <f t="shared" si="4211"/>
        <v/>
      </c>
      <c r="B14043" s="222" t="str">
        <f t="shared" si="4212"/>
        <v/>
      </c>
      <c r="C14043" s="223"/>
      <c r="D14043" s="224" t="str">
        <f t="shared" si="4213"/>
        <v/>
      </c>
      <c r="E14043" s="225"/>
      <c r="F14043" s="226">
        <f t="shared" si="4214"/>
        <v>0</v>
      </c>
      <c r="G14043" s="286">
        <f t="shared" si="4215"/>
        <v>0</v>
      </c>
    </row>
    <row r="14044" spans="1:7" ht="24" customHeight="1" x14ac:dyDescent="0.2">
      <c r="A14044" s="224" t="str">
        <f t="shared" si="4211"/>
        <v/>
      </c>
      <c r="B14044" s="222" t="str">
        <f t="shared" si="4212"/>
        <v/>
      </c>
      <c r="C14044" s="223"/>
      <c r="D14044" s="224" t="str">
        <f t="shared" si="4213"/>
        <v/>
      </c>
      <c r="E14044" s="225"/>
      <c r="F14044" s="226">
        <f t="shared" si="4214"/>
        <v>0</v>
      </c>
      <c r="G14044" s="286">
        <f t="shared" si="4215"/>
        <v>0</v>
      </c>
    </row>
    <row r="14045" spans="1:7" ht="24" customHeight="1" x14ac:dyDescent="0.2">
      <c r="A14045" s="224" t="str">
        <f t="shared" si="4211"/>
        <v/>
      </c>
      <c r="B14045" s="222" t="str">
        <f t="shared" si="4212"/>
        <v/>
      </c>
      <c r="C14045" s="223"/>
      <c r="D14045" s="224" t="str">
        <f t="shared" si="4213"/>
        <v/>
      </c>
      <c r="E14045" s="225"/>
      <c r="F14045" s="226">
        <f t="shared" si="4214"/>
        <v>0</v>
      </c>
      <c r="G14045" s="286">
        <f t="shared" si="4215"/>
        <v>0</v>
      </c>
    </row>
    <row r="14046" spans="1:7" ht="24" customHeight="1" x14ac:dyDescent="0.2">
      <c r="A14046" s="224" t="str">
        <f t="shared" si="4211"/>
        <v/>
      </c>
      <c r="B14046" s="222" t="str">
        <f t="shared" si="4212"/>
        <v/>
      </c>
      <c r="C14046" s="223"/>
      <c r="D14046" s="224" t="str">
        <f t="shared" si="4213"/>
        <v/>
      </c>
      <c r="E14046" s="225"/>
      <c r="F14046" s="226">
        <f t="shared" si="4214"/>
        <v>0</v>
      </c>
      <c r="G14046" s="286">
        <f t="shared" si="4215"/>
        <v>0</v>
      </c>
    </row>
    <row r="14047" spans="1:7" ht="24" customHeight="1" x14ac:dyDescent="0.2">
      <c r="A14047" s="290"/>
      <c r="B14047" s="97"/>
      <c r="D14047" s="97"/>
      <c r="E14047" s="98"/>
      <c r="F14047" s="273" t="s">
        <v>33</v>
      </c>
      <c r="G14047" s="288">
        <f>SUBTOTAL(9,G14038:G14046)</f>
        <v>0</v>
      </c>
    </row>
    <row r="14048" spans="1:7" ht="24" customHeight="1" x14ac:dyDescent="0.2">
      <c r="A14048" s="291"/>
      <c r="B14048" s="97"/>
      <c r="D14048" s="97"/>
      <c r="E14048" s="98"/>
      <c r="G14048" s="289"/>
    </row>
    <row r="14049" spans="1:7" ht="24" customHeight="1" x14ac:dyDescent="0.2">
      <c r="A14049" s="292" t="str">
        <f>B14007</f>
        <v/>
      </c>
      <c r="B14049" s="293" t="str">
        <f>C14007</f>
        <v/>
      </c>
      <c r="C14049" s="104"/>
      <c r="D14049" s="104" t="s">
        <v>34</v>
      </c>
      <c r="E14049" s="105"/>
      <c r="F14049" s="295" t="s">
        <v>35</v>
      </c>
      <c r="G14049" s="294">
        <f>SUBTOTAL(9,G14012:G14048)</f>
        <v>0</v>
      </c>
    </row>
    <row r="14051" spans="1:7" ht="24" customHeight="1" x14ac:dyDescent="0.2">
      <c r="A14051" s="274" t="s">
        <v>37</v>
      </c>
      <c r="B14051" s="275"/>
      <c r="C14051" s="275"/>
      <c r="D14051" s="275"/>
      <c r="E14051" s="275"/>
      <c r="F14051" s="275"/>
      <c r="G14051" s="276"/>
    </row>
    <row r="14052" spans="1:7" ht="24" customHeight="1" x14ac:dyDescent="0.2">
      <c r="A14052" s="277" t="s">
        <v>602</v>
      </c>
      <c r="B14052" s="93" t="str">
        <f>Comitente</f>
        <v>DIRECCION PROVINCIAL DE ESPACIOS VERDES</v>
      </c>
      <c r="C14052" s="89"/>
      <c r="D14052" s="94"/>
      <c r="E14052" s="94"/>
      <c r="F14052" s="95"/>
      <c r="G14052" s="278"/>
    </row>
    <row r="14053" spans="1:7" ht="24" customHeight="1" x14ac:dyDescent="0.2">
      <c r="A14053" s="277" t="s">
        <v>603</v>
      </c>
      <c r="B14053" s="93">
        <f>Contratista</f>
        <v>0</v>
      </c>
      <c r="C14053" s="90"/>
      <c r="D14053" s="90"/>
      <c r="E14053" s="90"/>
      <c r="F14053" s="96"/>
      <c r="G14053" s="279"/>
    </row>
    <row r="14054" spans="1:7" ht="24" customHeight="1" x14ac:dyDescent="0.2">
      <c r="A14054" s="277" t="s">
        <v>24</v>
      </c>
      <c r="B14054" s="93" t="str">
        <f>Obra</f>
        <v>MANTENIMIENTO DEL ÁREA VERDE Y SISITEMA DE RIEGO DEL 
PARQUE BELGRANO E INFINITO POR DESCUBRIR - RENGLON 3</v>
      </c>
      <c r="C14054" s="90"/>
      <c r="D14054" s="90"/>
      <c r="E14054" s="90"/>
      <c r="F14054" s="96" t="s">
        <v>38</v>
      </c>
      <c r="G14054" s="280">
        <f>Fecha_Base</f>
        <v>44908</v>
      </c>
    </row>
    <row r="14055" spans="1:7" ht="24" customHeight="1" x14ac:dyDescent="0.2">
      <c r="A14055" s="281" t="s">
        <v>601</v>
      </c>
      <c r="B14055" s="91" t="str">
        <f>Ubicación</f>
        <v>CAPITAL</v>
      </c>
      <c r="C14055" s="91"/>
      <c r="D14055" s="97"/>
      <c r="E14055" s="98"/>
      <c r="G14055" s="282"/>
    </row>
    <row r="14056" spans="1:7" ht="24" customHeight="1" x14ac:dyDescent="0.2">
      <c r="A14056" s="281" t="s">
        <v>39</v>
      </c>
      <c r="B14056" s="100" t="str">
        <f>IFERROR(VALUE(LEFT(B14057,FIND(".",B14057)-1)),"")</f>
        <v/>
      </c>
      <c r="C14056" s="92" t="str">
        <f>IFERROR(VLOOKUP(B14056,Tabla_CyP,2,FALSE),"")</f>
        <v/>
      </c>
      <c r="E14056" s="98"/>
      <c r="G14056" s="282"/>
    </row>
    <row r="14057" spans="1:7" ht="24" customHeight="1" x14ac:dyDescent="0.2">
      <c r="A14057" s="281" t="s">
        <v>25</v>
      </c>
      <c r="B14057" s="101" t="str">
        <f>IFERROR(VLOOKUP(COUNTIF($A$1:A14057,"ANALISIS DE PRECIOS"),Tabla_NumeroItem,2,FALSE),"")</f>
        <v/>
      </c>
      <c r="C14057" s="92" t="str">
        <f>IFERROR(VLOOKUP(B14057,Tabla_CyP,2,FALSE),"")</f>
        <v/>
      </c>
      <c r="D14057" s="97"/>
      <c r="E14057" s="98"/>
      <c r="F14057" s="96" t="s">
        <v>26</v>
      </c>
      <c r="G14057" s="283" t="str">
        <f>IFERROR(VLOOKUP(B14057,Tabla_CyP,4,FALSE),"")</f>
        <v/>
      </c>
    </row>
    <row r="14058" spans="1:7" ht="24" customHeight="1" x14ac:dyDescent="0.2">
      <c r="A14058" s="281"/>
      <c r="B14058" s="91"/>
      <c r="D14058" s="97"/>
      <c r="E14058" s="98"/>
      <c r="G14058" s="282"/>
    </row>
    <row r="14059" spans="1:7" ht="24" customHeight="1" x14ac:dyDescent="0.2">
      <c r="A14059" s="331" t="s">
        <v>507</v>
      </c>
      <c r="B14059" s="332"/>
      <c r="C14059" s="333" t="s">
        <v>0</v>
      </c>
      <c r="D14059" s="333" t="s">
        <v>27</v>
      </c>
      <c r="E14059" s="335" t="s">
        <v>28</v>
      </c>
      <c r="F14059" s="337" t="s">
        <v>29</v>
      </c>
      <c r="G14059" s="337" t="s">
        <v>30</v>
      </c>
    </row>
    <row r="14060" spans="1:7" ht="24" customHeight="1" x14ac:dyDescent="0.2">
      <c r="A14060" s="102" t="s">
        <v>508</v>
      </c>
      <c r="B14060" s="102" t="s">
        <v>509</v>
      </c>
      <c r="C14060" s="334"/>
      <c r="D14060" s="334"/>
      <c r="E14060" s="336"/>
      <c r="F14060" s="338"/>
      <c r="G14060" s="338"/>
    </row>
    <row r="14061" spans="1:7" ht="24" customHeight="1" x14ac:dyDescent="0.2">
      <c r="A14061" s="284"/>
      <c r="B14061" s="103"/>
      <c r="C14061" s="143" t="s">
        <v>604</v>
      </c>
      <c r="D14061" s="104"/>
      <c r="E14061" s="105"/>
      <c r="F14061" s="106"/>
      <c r="G14061" s="285"/>
    </row>
    <row r="14062" spans="1:7" ht="24" customHeight="1" x14ac:dyDescent="0.2">
      <c r="A14062" s="224" t="str">
        <f t="shared" ref="A14062:A14075" si="4216">IFERROR(VLOOKUP(C14062,Tabla_Insumos,4,FALSE),"")</f>
        <v/>
      </c>
      <c r="B14062" s="222" t="str">
        <f>IFERROR(VLOOKUP(C14062,Tabla_Insumos,5,FALSE),"")</f>
        <v/>
      </c>
      <c r="C14062" s="223"/>
      <c r="D14062" s="224" t="str">
        <f t="shared" ref="D14062:D14075" si="4217">IFERROR(VLOOKUP(C14062,Tabla_Insumos,2,FALSE),"")</f>
        <v/>
      </c>
      <c r="E14062" s="225"/>
      <c r="F14062" s="226">
        <f t="shared" ref="F14062:F14075" si="4218">IFERROR(VLOOKUP(C14062,Tabla_Insumos,3,FALSE),0)</f>
        <v>0</v>
      </c>
      <c r="G14062" s="286">
        <f>ROUND(E14062*F14062,2)</f>
        <v>0</v>
      </c>
    </row>
    <row r="14063" spans="1:7" ht="24" customHeight="1" x14ac:dyDescent="0.2">
      <c r="A14063" s="224" t="str">
        <f t="shared" si="4216"/>
        <v/>
      </c>
      <c r="B14063" s="222" t="str">
        <f t="shared" ref="B14063:B14075" si="4219">IFERROR(VLOOKUP(C14063,Tabla_Insumos,5,FALSE),"")</f>
        <v/>
      </c>
      <c r="C14063" s="223"/>
      <c r="D14063" s="224" t="str">
        <f t="shared" si="4217"/>
        <v/>
      </c>
      <c r="E14063" s="225"/>
      <c r="F14063" s="226">
        <f t="shared" si="4218"/>
        <v>0</v>
      </c>
      <c r="G14063" s="286">
        <f t="shared" ref="G14063:G14075" si="4220">ROUND(E14063*F14063,2)</f>
        <v>0</v>
      </c>
    </row>
    <row r="14064" spans="1:7" ht="24" customHeight="1" x14ac:dyDescent="0.2">
      <c r="A14064" s="224" t="str">
        <f t="shared" si="4216"/>
        <v/>
      </c>
      <c r="B14064" s="222" t="str">
        <f t="shared" si="4219"/>
        <v/>
      </c>
      <c r="C14064" s="223"/>
      <c r="D14064" s="224" t="str">
        <f t="shared" si="4217"/>
        <v/>
      </c>
      <c r="E14064" s="225"/>
      <c r="F14064" s="226">
        <f t="shared" si="4218"/>
        <v>0</v>
      </c>
      <c r="G14064" s="286">
        <f t="shared" si="4220"/>
        <v>0</v>
      </c>
    </row>
    <row r="14065" spans="1:7" ht="24" customHeight="1" x14ac:dyDescent="0.2">
      <c r="A14065" s="224" t="str">
        <f t="shared" si="4216"/>
        <v/>
      </c>
      <c r="B14065" s="222" t="str">
        <f t="shared" si="4219"/>
        <v/>
      </c>
      <c r="C14065" s="223"/>
      <c r="D14065" s="224" t="str">
        <f t="shared" si="4217"/>
        <v/>
      </c>
      <c r="E14065" s="225"/>
      <c r="F14065" s="226">
        <f t="shared" si="4218"/>
        <v>0</v>
      </c>
      <c r="G14065" s="286">
        <f t="shared" si="4220"/>
        <v>0</v>
      </c>
    </row>
    <row r="14066" spans="1:7" ht="24" customHeight="1" x14ac:dyDescent="0.2">
      <c r="A14066" s="224" t="str">
        <f t="shared" si="4216"/>
        <v/>
      </c>
      <c r="B14066" s="222" t="str">
        <f t="shared" si="4219"/>
        <v/>
      </c>
      <c r="C14066" s="223"/>
      <c r="D14066" s="224" t="str">
        <f t="shared" si="4217"/>
        <v/>
      </c>
      <c r="E14066" s="225"/>
      <c r="F14066" s="226">
        <f t="shared" si="4218"/>
        <v>0</v>
      </c>
      <c r="G14066" s="286">
        <f t="shared" si="4220"/>
        <v>0</v>
      </c>
    </row>
    <row r="14067" spans="1:7" ht="24" customHeight="1" x14ac:dyDescent="0.2">
      <c r="A14067" s="224" t="str">
        <f t="shared" si="4216"/>
        <v/>
      </c>
      <c r="B14067" s="222" t="str">
        <f t="shared" si="4219"/>
        <v/>
      </c>
      <c r="C14067" s="223"/>
      <c r="D14067" s="224" t="str">
        <f t="shared" si="4217"/>
        <v/>
      </c>
      <c r="E14067" s="225"/>
      <c r="F14067" s="226">
        <f t="shared" si="4218"/>
        <v>0</v>
      </c>
      <c r="G14067" s="286">
        <f t="shared" si="4220"/>
        <v>0</v>
      </c>
    </row>
    <row r="14068" spans="1:7" ht="24" customHeight="1" x14ac:dyDescent="0.2">
      <c r="A14068" s="224" t="str">
        <f t="shared" si="4216"/>
        <v/>
      </c>
      <c r="B14068" s="222" t="str">
        <f t="shared" si="4219"/>
        <v/>
      </c>
      <c r="C14068" s="223"/>
      <c r="D14068" s="224" t="str">
        <f t="shared" si="4217"/>
        <v/>
      </c>
      <c r="E14068" s="225"/>
      <c r="F14068" s="226">
        <f t="shared" si="4218"/>
        <v>0</v>
      </c>
      <c r="G14068" s="286">
        <f t="shared" si="4220"/>
        <v>0</v>
      </c>
    </row>
    <row r="14069" spans="1:7" ht="24" customHeight="1" x14ac:dyDescent="0.2">
      <c r="A14069" s="224" t="str">
        <f t="shared" si="4216"/>
        <v/>
      </c>
      <c r="B14069" s="222" t="str">
        <f t="shared" si="4219"/>
        <v/>
      </c>
      <c r="C14069" s="223"/>
      <c r="D14069" s="224" t="str">
        <f t="shared" si="4217"/>
        <v/>
      </c>
      <c r="E14069" s="225"/>
      <c r="F14069" s="226">
        <f t="shared" si="4218"/>
        <v>0</v>
      </c>
      <c r="G14069" s="286">
        <f t="shared" si="4220"/>
        <v>0</v>
      </c>
    </row>
    <row r="14070" spans="1:7" ht="24" customHeight="1" x14ac:dyDescent="0.2">
      <c r="A14070" s="224" t="str">
        <f t="shared" si="4216"/>
        <v/>
      </c>
      <c r="B14070" s="222" t="str">
        <f t="shared" si="4219"/>
        <v/>
      </c>
      <c r="C14070" s="223"/>
      <c r="D14070" s="224" t="str">
        <f t="shared" si="4217"/>
        <v/>
      </c>
      <c r="E14070" s="225"/>
      <c r="F14070" s="226">
        <f t="shared" si="4218"/>
        <v>0</v>
      </c>
      <c r="G14070" s="286">
        <f t="shared" si="4220"/>
        <v>0</v>
      </c>
    </row>
    <row r="14071" spans="1:7" ht="24" customHeight="1" x14ac:dyDescent="0.2">
      <c r="A14071" s="224" t="str">
        <f t="shared" si="4216"/>
        <v/>
      </c>
      <c r="B14071" s="222" t="str">
        <f t="shared" si="4219"/>
        <v/>
      </c>
      <c r="C14071" s="223"/>
      <c r="D14071" s="224" t="str">
        <f t="shared" si="4217"/>
        <v/>
      </c>
      <c r="E14071" s="225"/>
      <c r="F14071" s="226">
        <f t="shared" si="4218"/>
        <v>0</v>
      </c>
      <c r="G14071" s="286">
        <f t="shared" si="4220"/>
        <v>0</v>
      </c>
    </row>
    <row r="14072" spans="1:7" ht="24" customHeight="1" x14ac:dyDescent="0.2">
      <c r="A14072" s="224" t="str">
        <f t="shared" si="4216"/>
        <v/>
      </c>
      <c r="B14072" s="222" t="str">
        <f t="shared" si="4219"/>
        <v/>
      </c>
      <c r="C14072" s="223"/>
      <c r="D14072" s="224" t="str">
        <f t="shared" si="4217"/>
        <v/>
      </c>
      <c r="E14072" s="225"/>
      <c r="F14072" s="226">
        <f t="shared" si="4218"/>
        <v>0</v>
      </c>
      <c r="G14072" s="286">
        <f t="shared" si="4220"/>
        <v>0</v>
      </c>
    </row>
    <row r="14073" spans="1:7" ht="24" customHeight="1" x14ac:dyDescent="0.2">
      <c r="A14073" s="224" t="str">
        <f t="shared" si="4216"/>
        <v/>
      </c>
      <c r="B14073" s="222" t="str">
        <f t="shared" si="4219"/>
        <v/>
      </c>
      <c r="C14073" s="223"/>
      <c r="D14073" s="224" t="str">
        <f t="shared" si="4217"/>
        <v/>
      </c>
      <c r="E14073" s="225"/>
      <c r="F14073" s="226">
        <f t="shared" si="4218"/>
        <v>0</v>
      </c>
      <c r="G14073" s="286">
        <f t="shared" si="4220"/>
        <v>0</v>
      </c>
    </row>
    <row r="14074" spans="1:7" ht="24" customHeight="1" x14ac:dyDescent="0.2">
      <c r="A14074" s="224" t="str">
        <f t="shared" si="4216"/>
        <v/>
      </c>
      <c r="B14074" s="222" t="str">
        <f t="shared" si="4219"/>
        <v/>
      </c>
      <c r="C14074" s="223"/>
      <c r="D14074" s="224" t="str">
        <f t="shared" si="4217"/>
        <v/>
      </c>
      <c r="E14074" s="225"/>
      <c r="F14074" s="226">
        <f t="shared" si="4218"/>
        <v>0</v>
      </c>
      <c r="G14074" s="286">
        <f t="shared" si="4220"/>
        <v>0</v>
      </c>
    </row>
    <row r="14075" spans="1:7" ht="24" customHeight="1" x14ac:dyDescent="0.2">
      <c r="A14075" s="224" t="str">
        <f t="shared" si="4216"/>
        <v/>
      </c>
      <c r="B14075" s="222" t="str">
        <f t="shared" si="4219"/>
        <v/>
      </c>
      <c r="C14075" s="223"/>
      <c r="D14075" s="224" t="str">
        <f t="shared" si="4217"/>
        <v/>
      </c>
      <c r="E14075" s="225"/>
      <c r="F14075" s="227">
        <f t="shared" si="4218"/>
        <v>0</v>
      </c>
      <c r="G14075" s="286">
        <f t="shared" si="4220"/>
        <v>0</v>
      </c>
    </row>
    <row r="14076" spans="1:7" ht="24" customHeight="1" x14ac:dyDescent="0.2">
      <c r="A14076" s="287"/>
      <c r="D14076" s="97"/>
      <c r="E14076" s="98"/>
      <c r="F14076" s="273" t="s">
        <v>31</v>
      </c>
      <c r="G14076" s="288">
        <f>SUBTOTAL(9,G14062:G14075)</f>
        <v>0</v>
      </c>
    </row>
    <row r="14077" spans="1:7" ht="24" customHeight="1" x14ac:dyDescent="0.2">
      <c r="A14077" s="287"/>
      <c r="C14077" s="107" t="s">
        <v>605</v>
      </c>
      <c r="D14077" s="97"/>
      <c r="E14077" s="98"/>
      <c r="G14077" s="289"/>
    </row>
    <row r="14078" spans="1:7" ht="24" customHeight="1" x14ac:dyDescent="0.2">
      <c r="A14078" s="224" t="str">
        <f t="shared" ref="A14078:A14085" si="4221">IFERROR(VLOOKUP(C14078,Tabla_Insumos,4,FALSE),"")</f>
        <v/>
      </c>
      <c r="B14078" s="222">
        <f t="shared" ref="B14078:B14085" si="4222">IFERROR(VLOOKUP(A14078,Tabla_Indices,5,FALSE),"")</f>
        <v>0</v>
      </c>
      <c r="C14078" s="223"/>
      <c r="D14078" s="224" t="str">
        <f t="shared" ref="D14078:D14085" si="4223">IFERROR(VLOOKUP(C14078,Tabla_Insumos,2,FALSE),"")</f>
        <v/>
      </c>
      <c r="E14078" s="225"/>
      <c r="F14078" s="228">
        <f t="shared" ref="F14078:F14085" si="4224">IFERROR(VLOOKUP(C14078,Tabla_Insumos,3,FALSE),0)</f>
        <v>0</v>
      </c>
      <c r="G14078" s="286">
        <f>ROUND(E14078*F14078,2)</f>
        <v>0</v>
      </c>
    </row>
    <row r="14079" spans="1:7" ht="24" customHeight="1" x14ac:dyDescent="0.2">
      <c r="A14079" s="224" t="str">
        <f t="shared" si="4221"/>
        <v/>
      </c>
      <c r="B14079" s="222">
        <f t="shared" si="4222"/>
        <v>0</v>
      </c>
      <c r="C14079" s="223"/>
      <c r="D14079" s="224" t="str">
        <f t="shared" si="4223"/>
        <v/>
      </c>
      <c r="E14079" s="225"/>
      <c r="F14079" s="228">
        <f t="shared" si="4224"/>
        <v>0</v>
      </c>
      <c r="G14079" s="286">
        <f>ROUND(E14079*F14079,2)</f>
        <v>0</v>
      </c>
    </row>
    <row r="14080" spans="1:7" ht="24" customHeight="1" x14ac:dyDescent="0.2">
      <c r="A14080" s="224" t="str">
        <f t="shared" si="4221"/>
        <v/>
      </c>
      <c r="B14080" s="222">
        <f t="shared" si="4222"/>
        <v>0</v>
      </c>
      <c r="C14080" s="223"/>
      <c r="D14080" s="224" t="str">
        <f t="shared" si="4223"/>
        <v/>
      </c>
      <c r="E14080" s="225"/>
      <c r="F14080" s="228">
        <f t="shared" si="4224"/>
        <v>0</v>
      </c>
      <c r="G14080" s="286">
        <f t="shared" ref="G14080:G14085" si="4225">ROUND(E14080*F14080,2)</f>
        <v>0</v>
      </c>
    </row>
    <row r="14081" spans="1:7" ht="24" customHeight="1" x14ac:dyDescent="0.2">
      <c r="A14081" s="224" t="str">
        <f t="shared" si="4221"/>
        <v/>
      </c>
      <c r="B14081" s="222">
        <f t="shared" si="4222"/>
        <v>0</v>
      </c>
      <c r="C14081" s="223"/>
      <c r="D14081" s="224" t="str">
        <f t="shared" si="4223"/>
        <v/>
      </c>
      <c r="E14081" s="225"/>
      <c r="F14081" s="228">
        <f t="shared" si="4224"/>
        <v>0</v>
      </c>
      <c r="G14081" s="286">
        <f t="shared" si="4225"/>
        <v>0</v>
      </c>
    </row>
    <row r="14082" spans="1:7" ht="24" customHeight="1" x14ac:dyDescent="0.2">
      <c r="A14082" s="224" t="str">
        <f t="shared" si="4221"/>
        <v/>
      </c>
      <c r="B14082" s="222">
        <f t="shared" si="4222"/>
        <v>0</v>
      </c>
      <c r="C14082" s="223"/>
      <c r="D14082" s="224" t="str">
        <f t="shared" si="4223"/>
        <v/>
      </c>
      <c r="E14082" s="225"/>
      <c r="F14082" s="226">
        <f t="shared" si="4224"/>
        <v>0</v>
      </c>
      <c r="G14082" s="286">
        <f t="shared" si="4225"/>
        <v>0</v>
      </c>
    </row>
    <row r="14083" spans="1:7" ht="24" customHeight="1" x14ac:dyDescent="0.2">
      <c r="A14083" s="224" t="str">
        <f t="shared" si="4221"/>
        <v/>
      </c>
      <c r="B14083" s="222">
        <f t="shared" si="4222"/>
        <v>0</v>
      </c>
      <c r="C14083" s="223"/>
      <c r="D14083" s="224" t="str">
        <f t="shared" si="4223"/>
        <v/>
      </c>
      <c r="E14083" s="225"/>
      <c r="F14083" s="226">
        <f t="shared" si="4224"/>
        <v>0</v>
      </c>
      <c r="G14083" s="286">
        <f t="shared" si="4225"/>
        <v>0</v>
      </c>
    </row>
    <row r="14084" spans="1:7" ht="24" customHeight="1" x14ac:dyDescent="0.2">
      <c r="A14084" s="224" t="str">
        <f t="shared" si="4221"/>
        <v/>
      </c>
      <c r="B14084" s="222">
        <f t="shared" si="4222"/>
        <v>0</v>
      </c>
      <c r="C14084" s="223"/>
      <c r="D14084" s="224" t="str">
        <f t="shared" si="4223"/>
        <v/>
      </c>
      <c r="E14084" s="225"/>
      <c r="F14084" s="226">
        <f t="shared" si="4224"/>
        <v>0</v>
      </c>
      <c r="G14084" s="286">
        <f t="shared" si="4225"/>
        <v>0</v>
      </c>
    </row>
    <row r="14085" spans="1:7" ht="24" customHeight="1" x14ac:dyDescent="0.2">
      <c r="A14085" s="224" t="str">
        <f t="shared" si="4221"/>
        <v/>
      </c>
      <c r="B14085" s="222">
        <f t="shared" si="4222"/>
        <v>0</v>
      </c>
      <c r="C14085" s="223"/>
      <c r="D14085" s="224" t="str">
        <f t="shared" si="4223"/>
        <v/>
      </c>
      <c r="E14085" s="225"/>
      <c r="F14085" s="226">
        <f t="shared" si="4224"/>
        <v>0</v>
      </c>
      <c r="G14085" s="286">
        <f t="shared" si="4225"/>
        <v>0</v>
      </c>
    </row>
    <row r="14086" spans="1:7" ht="24" customHeight="1" x14ac:dyDescent="0.2">
      <c r="A14086" s="287"/>
      <c r="D14086" s="97"/>
      <c r="E14086" s="98"/>
      <c r="F14086" s="273" t="s">
        <v>32</v>
      </c>
      <c r="G14086" s="288">
        <f>SUBTOTAL(9,G14078:G14085)</f>
        <v>0</v>
      </c>
    </row>
    <row r="14087" spans="1:7" ht="24" customHeight="1" x14ac:dyDescent="0.2">
      <c r="A14087" s="287"/>
      <c r="C14087" s="107" t="s">
        <v>606</v>
      </c>
      <c r="D14087" s="97"/>
      <c r="E14087" s="98"/>
      <c r="G14087" s="289"/>
    </row>
    <row r="14088" spans="1:7" ht="24" customHeight="1" x14ac:dyDescent="0.2">
      <c r="A14088" s="224" t="str">
        <f t="shared" ref="A14088:A14096" si="4226">IFERROR(VLOOKUP(C14088,Tabla_Insumos,4,FALSE),"")</f>
        <v/>
      </c>
      <c r="B14088" s="222" t="str">
        <f t="shared" ref="B14088:B14096" si="4227">IFERROR(VLOOKUP(C14088,Tabla_Insumos,5,FALSE),"")</f>
        <v/>
      </c>
      <c r="C14088" s="223"/>
      <c r="D14088" s="224" t="str">
        <f t="shared" ref="D14088:D14096" si="4228">IFERROR(VLOOKUP(C14088,Tabla_Insumos,2,FALSE),"")</f>
        <v/>
      </c>
      <c r="E14088" s="225"/>
      <c r="F14088" s="226">
        <f t="shared" ref="F14088:F14096" si="4229">IFERROR(VLOOKUP(C14088,Tabla_Insumos,3,FALSE),0)</f>
        <v>0</v>
      </c>
      <c r="G14088" s="286">
        <f t="shared" ref="G14088:G14096" si="4230">ROUND(E14088*F14088,2)</f>
        <v>0</v>
      </c>
    </row>
    <row r="14089" spans="1:7" ht="24" customHeight="1" x14ac:dyDescent="0.2">
      <c r="A14089" s="224" t="str">
        <f t="shared" si="4226"/>
        <v/>
      </c>
      <c r="B14089" s="222" t="str">
        <f t="shared" si="4227"/>
        <v/>
      </c>
      <c r="C14089" s="223"/>
      <c r="D14089" s="224" t="str">
        <f t="shared" si="4228"/>
        <v/>
      </c>
      <c r="E14089" s="225"/>
      <c r="F14089" s="226">
        <f t="shared" si="4229"/>
        <v>0</v>
      </c>
      <c r="G14089" s="286">
        <f t="shared" si="4230"/>
        <v>0</v>
      </c>
    </row>
    <row r="14090" spans="1:7" ht="24" customHeight="1" x14ac:dyDescent="0.2">
      <c r="A14090" s="224" t="str">
        <f t="shared" si="4226"/>
        <v/>
      </c>
      <c r="B14090" s="222" t="str">
        <f t="shared" si="4227"/>
        <v/>
      </c>
      <c r="C14090" s="223"/>
      <c r="D14090" s="224" t="str">
        <f t="shared" si="4228"/>
        <v/>
      </c>
      <c r="E14090" s="225"/>
      <c r="F14090" s="226">
        <f t="shared" si="4229"/>
        <v>0</v>
      </c>
      <c r="G14090" s="286">
        <f t="shared" si="4230"/>
        <v>0</v>
      </c>
    </row>
    <row r="14091" spans="1:7" ht="24" customHeight="1" x14ac:dyDescent="0.2">
      <c r="A14091" s="224" t="str">
        <f t="shared" si="4226"/>
        <v/>
      </c>
      <c r="B14091" s="222" t="str">
        <f t="shared" si="4227"/>
        <v/>
      </c>
      <c r="C14091" s="223"/>
      <c r="D14091" s="224" t="str">
        <f t="shared" si="4228"/>
        <v/>
      </c>
      <c r="E14091" s="225"/>
      <c r="F14091" s="226">
        <f t="shared" si="4229"/>
        <v>0</v>
      </c>
      <c r="G14091" s="286">
        <f t="shared" si="4230"/>
        <v>0</v>
      </c>
    </row>
    <row r="14092" spans="1:7" ht="24" customHeight="1" x14ac:dyDescent="0.2">
      <c r="A14092" s="224" t="str">
        <f t="shared" si="4226"/>
        <v/>
      </c>
      <c r="B14092" s="222" t="str">
        <f t="shared" si="4227"/>
        <v/>
      </c>
      <c r="C14092" s="223"/>
      <c r="D14092" s="224" t="str">
        <f t="shared" si="4228"/>
        <v/>
      </c>
      <c r="E14092" s="225"/>
      <c r="F14092" s="226">
        <f t="shared" si="4229"/>
        <v>0</v>
      </c>
      <c r="G14092" s="286">
        <f t="shared" si="4230"/>
        <v>0</v>
      </c>
    </row>
    <row r="14093" spans="1:7" ht="24" customHeight="1" x14ac:dyDescent="0.2">
      <c r="A14093" s="224" t="str">
        <f t="shared" si="4226"/>
        <v/>
      </c>
      <c r="B14093" s="222" t="str">
        <f t="shared" si="4227"/>
        <v/>
      </c>
      <c r="C14093" s="223"/>
      <c r="D14093" s="224" t="str">
        <f t="shared" si="4228"/>
        <v/>
      </c>
      <c r="E14093" s="225"/>
      <c r="F14093" s="226">
        <f t="shared" si="4229"/>
        <v>0</v>
      </c>
      <c r="G14093" s="286">
        <f t="shared" si="4230"/>
        <v>0</v>
      </c>
    </row>
    <row r="14094" spans="1:7" ht="24" customHeight="1" x14ac:dyDescent="0.2">
      <c r="A14094" s="224" t="str">
        <f t="shared" si="4226"/>
        <v/>
      </c>
      <c r="B14094" s="222" t="str">
        <f t="shared" si="4227"/>
        <v/>
      </c>
      <c r="C14094" s="223"/>
      <c r="D14094" s="224" t="str">
        <f t="shared" si="4228"/>
        <v/>
      </c>
      <c r="E14094" s="225"/>
      <c r="F14094" s="226">
        <f t="shared" si="4229"/>
        <v>0</v>
      </c>
      <c r="G14094" s="286">
        <f t="shared" si="4230"/>
        <v>0</v>
      </c>
    </row>
    <row r="14095" spans="1:7" ht="24" customHeight="1" x14ac:dyDescent="0.2">
      <c r="A14095" s="224" t="str">
        <f t="shared" si="4226"/>
        <v/>
      </c>
      <c r="B14095" s="222" t="str">
        <f t="shared" si="4227"/>
        <v/>
      </c>
      <c r="C14095" s="223"/>
      <c r="D14095" s="224" t="str">
        <f t="shared" si="4228"/>
        <v/>
      </c>
      <c r="E14095" s="225"/>
      <c r="F14095" s="226">
        <f t="shared" si="4229"/>
        <v>0</v>
      </c>
      <c r="G14095" s="286">
        <f t="shared" si="4230"/>
        <v>0</v>
      </c>
    </row>
    <row r="14096" spans="1:7" ht="24" customHeight="1" x14ac:dyDescent="0.2">
      <c r="A14096" s="224" t="str">
        <f t="shared" si="4226"/>
        <v/>
      </c>
      <c r="B14096" s="222" t="str">
        <f t="shared" si="4227"/>
        <v/>
      </c>
      <c r="C14096" s="223"/>
      <c r="D14096" s="224" t="str">
        <f t="shared" si="4228"/>
        <v/>
      </c>
      <c r="E14096" s="225"/>
      <c r="F14096" s="226">
        <f t="shared" si="4229"/>
        <v>0</v>
      </c>
      <c r="G14096" s="286">
        <f t="shared" si="4230"/>
        <v>0</v>
      </c>
    </row>
    <row r="14097" spans="1:7" ht="24" customHeight="1" x14ac:dyDescent="0.2">
      <c r="A14097" s="290"/>
      <c r="B14097" s="97"/>
      <c r="D14097" s="97"/>
      <c r="E14097" s="98"/>
      <c r="F14097" s="273" t="s">
        <v>33</v>
      </c>
      <c r="G14097" s="288">
        <f>SUBTOTAL(9,G14088:G14096)</f>
        <v>0</v>
      </c>
    </row>
    <row r="14098" spans="1:7" ht="24" customHeight="1" x14ac:dyDescent="0.2">
      <c r="A14098" s="291"/>
      <c r="B14098" s="97"/>
      <c r="D14098" s="97"/>
      <c r="E14098" s="98"/>
      <c r="G14098" s="289"/>
    </row>
    <row r="14099" spans="1:7" ht="24" customHeight="1" x14ac:dyDescent="0.2">
      <c r="A14099" s="292" t="str">
        <f>B14057</f>
        <v/>
      </c>
      <c r="B14099" s="293" t="str">
        <f>C14057</f>
        <v/>
      </c>
      <c r="C14099" s="104"/>
      <c r="D14099" s="104" t="s">
        <v>34</v>
      </c>
      <c r="E14099" s="105"/>
      <c r="F14099" s="295" t="s">
        <v>35</v>
      </c>
      <c r="G14099" s="294">
        <f>SUBTOTAL(9,G14062:G14098)</f>
        <v>0</v>
      </c>
    </row>
    <row r="14101" spans="1:7" ht="24" customHeight="1" x14ac:dyDescent="0.2">
      <c r="A14101" s="274" t="s">
        <v>37</v>
      </c>
      <c r="B14101" s="275"/>
      <c r="C14101" s="275"/>
      <c r="D14101" s="275"/>
      <c r="E14101" s="275"/>
      <c r="F14101" s="275"/>
      <c r="G14101" s="276"/>
    </row>
    <row r="14102" spans="1:7" ht="24" customHeight="1" x14ac:dyDescent="0.2">
      <c r="A14102" s="277" t="s">
        <v>602</v>
      </c>
      <c r="B14102" s="93" t="str">
        <f>Comitente</f>
        <v>DIRECCION PROVINCIAL DE ESPACIOS VERDES</v>
      </c>
      <c r="C14102" s="89"/>
      <c r="D14102" s="94"/>
      <c r="E14102" s="94"/>
      <c r="F14102" s="95"/>
      <c r="G14102" s="278"/>
    </row>
    <row r="14103" spans="1:7" ht="24" customHeight="1" x14ac:dyDescent="0.2">
      <c r="A14103" s="277" t="s">
        <v>603</v>
      </c>
      <c r="B14103" s="93">
        <f>Contratista</f>
        <v>0</v>
      </c>
      <c r="C14103" s="90"/>
      <c r="D14103" s="90"/>
      <c r="E14103" s="90"/>
      <c r="F14103" s="96"/>
      <c r="G14103" s="279"/>
    </row>
    <row r="14104" spans="1:7" ht="24" customHeight="1" x14ac:dyDescent="0.2">
      <c r="A14104" s="277" t="s">
        <v>24</v>
      </c>
      <c r="B14104" s="93" t="str">
        <f>Obra</f>
        <v>MANTENIMIENTO DEL ÁREA VERDE Y SISITEMA DE RIEGO DEL 
PARQUE BELGRANO E INFINITO POR DESCUBRIR - RENGLON 3</v>
      </c>
      <c r="C14104" s="90"/>
      <c r="D14104" s="90"/>
      <c r="E14104" s="90"/>
      <c r="F14104" s="96" t="s">
        <v>38</v>
      </c>
      <c r="G14104" s="280">
        <f>Fecha_Base</f>
        <v>44908</v>
      </c>
    </row>
    <row r="14105" spans="1:7" ht="24" customHeight="1" x14ac:dyDescent="0.2">
      <c r="A14105" s="281" t="s">
        <v>601</v>
      </c>
      <c r="B14105" s="91" t="str">
        <f>Ubicación</f>
        <v>CAPITAL</v>
      </c>
      <c r="C14105" s="91"/>
      <c r="D14105" s="97"/>
      <c r="E14105" s="98"/>
      <c r="G14105" s="282"/>
    </row>
    <row r="14106" spans="1:7" ht="24" customHeight="1" x14ac:dyDescent="0.2">
      <c r="A14106" s="281" t="s">
        <v>39</v>
      </c>
      <c r="B14106" s="100" t="str">
        <f>IFERROR(VALUE(LEFT(B14107,FIND(".",B14107)-1)),"")</f>
        <v/>
      </c>
      <c r="C14106" s="92" t="str">
        <f>IFERROR(VLOOKUP(B14106,Tabla_CyP,2,FALSE),"")</f>
        <v/>
      </c>
      <c r="E14106" s="98"/>
      <c r="G14106" s="282"/>
    </row>
    <row r="14107" spans="1:7" ht="24" customHeight="1" x14ac:dyDescent="0.2">
      <c r="A14107" s="281" t="s">
        <v>25</v>
      </c>
      <c r="B14107" s="101" t="str">
        <f>IFERROR(VLOOKUP(COUNTIF($A$1:A14107,"ANALISIS DE PRECIOS"),Tabla_NumeroItem,2,FALSE),"")</f>
        <v/>
      </c>
      <c r="C14107" s="92" t="str">
        <f>IFERROR(VLOOKUP(B14107,Tabla_CyP,2,FALSE),"")</f>
        <v/>
      </c>
      <c r="D14107" s="97"/>
      <c r="E14107" s="98"/>
      <c r="F14107" s="96" t="s">
        <v>26</v>
      </c>
      <c r="G14107" s="283" t="str">
        <f>IFERROR(VLOOKUP(B14107,Tabla_CyP,4,FALSE),"")</f>
        <v/>
      </c>
    </row>
    <row r="14108" spans="1:7" ht="24" customHeight="1" x14ac:dyDescent="0.2">
      <c r="A14108" s="281"/>
      <c r="B14108" s="91"/>
      <c r="D14108" s="97"/>
      <c r="E14108" s="98"/>
      <c r="G14108" s="282"/>
    </row>
    <row r="14109" spans="1:7" ht="24" customHeight="1" x14ac:dyDescent="0.2">
      <c r="A14109" s="331" t="s">
        <v>507</v>
      </c>
      <c r="B14109" s="332"/>
      <c r="C14109" s="333" t="s">
        <v>0</v>
      </c>
      <c r="D14109" s="333" t="s">
        <v>27</v>
      </c>
      <c r="E14109" s="335" t="s">
        <v>28</v>
      </c>
      <c r="F14109" s="337" t="s">
        <v>29</v>
      </c>
      <c r="G14109" s="337" t="s">
        <v>30</v>
      </c>
    </row>
    <row r="14110" spans="1:7" ht="24" customHeight="1" x14ac:dyDescent="0.2">
      <c r="A14110" s="102" t="s">
        <v>508</v>
      </c>
      <c r="B14110" s="102" t="s">
        <v>509</v>
      </c>
      <c r="C14110" s="334"/>
      <c r="D14110" s="334"/>
      <c r="E14110" s="336"/>
      <c r="F14110" s="338"/>
      <c r="G14110" s="338"/>
    </row>
    <row r="14111" spans="1:7" ht="24" customHeight="1" x14ac:dyDescent="0.2">
      <c r="A14111" s="284"/>
      <c r="B14111" s="103"/>
      <c r="C14111" s="143" t="s">
        <v>604</v>
      </c>
      <c r="D14111" s="104"/>
      <c r="E14111" s="105"/>
      <c r="F14111" s="106"/>
      <c r="G14111" s="285"/>
    </row>
    <row r="14112" spans="1:7" ht="24" customHeight="1" x14ac:dyDescent="0.2">
      <c r="A14112" s="224" t="str">
        <f t="shared" ref="A14112:A14125" si="4231">IFERROR(VLOOKUP(C14112,Tabla_Insumos,4,FALSE),"")</f>
        <v/>
      </c>
      <c r="B14112" s="222" t="str">
        <f>IFERROR(VLOOKUP(C14112,Tabla_Insumos,5,FALSE),"")</f>
        <v/>
      </c>
      <c r="C14112" s="223"/>
      <c r="D14112" s="224" t="str">
        <f t="shared" ref="D14112:D14125" si="4232">IFERROR(VLOOKUP(C14112,Tabla_Insumos,2,FALSE),"")</f>
        <v/>
      </c>
      <c r="E14112" s="225"/>
      <c r="F14112" s="226">
        <f t="shared" ref="F14112:F14125" si="4233">IFERROR(VLOOKUP(C14112,Tabla_Insumos,3,FALSE),0)</f>
        <v>0</v>
      </c>
      <c r="G14112" s="286">
        <f>ROUND(E14112*F14112,2)</f>
        <v>0</v>
      </c>
    </row>
    <row r="14113" spans="1:7" ht="24" customHeight="1" x14ac:dyDescent="0.2">
      <c r="A14113" s="224" t="str">
        <f t="shared" si="4231"/>
        <v/>
      </c>
      <c r="B14113" s="222" t="str">
        <f t="shared" ref="B14113:B14125" si="4234">IFERROR(VLOOKUP(C14113,Tabla_Insumos,5,FALSE),"")</f>
        <v/>
      </c>
      <c r="C14113" s="223"/>
      <c r="D14113" s="224" t="str">
        <f t="shared" si="4232"/>
        <v/>
      </c>
      <c r="E14113" s="225"/>
      <c r="F14113" s="226">
        <f t="shared" si="4233"/>
        <v>0</v>
      </c>
      <c r="G14113" s="286">
        <f t="shared" ref="G14113:G14125" si="4235">ROUND(E14113*F14113,2)</f>
        <v>0</v>
      </c>
    </row>
    <row r="14114" spans="1:7" ht="24" customHeight="1" x14ac:dyDescent="0.2">
      <c r="A14114" s="224" t="str">
        <f t="shared" si="4231"/>
        <v/>
      </c>
      <c r="B14114" s="222" t="str">
        <f t="shared" si="4234"/>
        <v/>
      </c>
      <c r="C14114" s="223"/>
      <c r="D14114" s="224" t="str">
        <f t="shared" si="4232"/>
        <v/>
      </c>
      <c r="E14114" s="225"/>
      <c r="F14114" s="226">
        <f t="shared" si="4233"/>
        <v>0</v>
      </c>
      <c r="G14114" s="286">
        <f t="shared" si="4235"/>
        <v>0</v>
      </c>
    </row>
    <row r="14115" spans="1:7" ht="24" customHeight="1" x14ac:dyDescent="0.2">
      <c r="A14115" s="224" t="str">
        <f t="shared" si="4231"/>
        <v/>
      </c>
      <c r="B14115" s="222" t="str">
        <f t="shared" si="4234"/>
        <v/>
      </c>
      <c r="C14115" s="223"/>
      <c r="D14115" s="224" t="str">
        <f t="shared" si="4232"/>
        <v/>
      </c>
      <c r="E14115" s="225"/>
      <c r="F14115" s="226">
        <f t="shared" si="4233"/>
        <v>0</v>
      </c>
      <c r="G14115" s="286">
        <f t="shared" si="4235"/>
        <v>0</v>
      </c>
    </row>
    <row r="14116" spans="1:7" ht="24" customHeight="1" x14ac:dyDescent="0.2">
      <c r="A14116" s="224" t="str">
        <f t="shared" si="4231"/>
        <v/>
      </c>
      <c r="B14116" s="222" t="str">
        <f t="shared" si="4234"/>
        <v/>
      </c>
      <c r="C14116" s="223"/>
      <c r="D14116" s="224" t="str">
        <f t="shared" si="4232"/>
        <v/>
      </c>
      <c r="E14116" s="225"/>
      <c r="F14116" s="226">
        <f t="shared" si="4233"/>
        <v>0</v>
      </c>
      <c r="G14116" s="286">
        <f t="shared" si="4235"/>
        <v>0</v>
      </c>
    </row>
    <row r="14117" spans="1:7" ht="24" customHeight="1" x14ac:dyDescent="0.2">
      <c r="A14117" s="224" t="str">
        <f t="shared" si="4231"/>
        <v/>
      </c>
      <c r="B14117" s="222" t="str">
        <f t="shared" si="4234"/>
        <v/>
      </c>
      <c r="C14117" s="223"/>
      <c r="D14117" s="224" t="str">
        <f t="shared" si="4232"/>
        <v/>
      </c>
      <c r="E14117" s="225"/>
      <c r="F14117" s="226">
        <f t="shared" si="4233"/>
        <v>0</v>
      </c>
      <c r="G14117" s="286">
        <f t="shared" si="4235"/>
        <v>0</v>
      </c>
    </row>
    <row r="14118" spans="1:7" ht="24" customHeight="1" x14ac:dyDescent="0.2">
      <c r="A14118" s="224" t="str">
        <f t="shared" si="4231"/>
        <v/>
      </c>
      <c r="B14118" s="222" t="str">
        <f t="shared" si="4234"/>
        <v/>
      </c>
      <c r="C14118" s="223"/>
      <c r="D14118" s="224" t="str">
        <f t="shared" si="4232"/>
        <v/>
      </c>
      <c r="E14118" s="225"/>
      <c r="F14118" s="226">
        <f t="shared" si="4233"/>
        <v>0</v>
      </c>
      <c r="G14118" s="286">
        <f t="shared" si="4235"/>
        <v>0</v>
      </c>
    </row>
    <row r="14119" spans="1:7" ht="24" customHeight="1" x14ac:dyDescent="0.2">
      <c r="A14119" s="224" t="str">
        <f t="shared" si="4231"/>
        <v/>
      </c>
      <c r="B14119" s="222" t="str">
        <f t="shared" si="4234"/>
        <v/>
      </c>
      <c r="C14119" s="223"/>
      <c r="D14119" s="224" t="str">
        <f t="shared" si="4232"/>
        <v/>
      </c>
      <c r="E14119" s="225"/>
      <c r="F14119" s="226">
        <f t="shared" si="4233"/>
        <v>0</v>
      </c>
      <c r="G14119" s="286">
        <f t="shared" si="4235"/>
        <v>0</v>
      </c>
    </row>
    <row r="14120" spans="1:7" ht="24" customHeight="1" x14ac:dyDescent="0.2">
      <c r="A14120" s="224" t="str">
        <f t="shared" si="4231"/>
        <v/>
      </c>
      <c r="B14120" s="222" t="str">
        <f t="shared" si="4234"/>
        <v/>
      </c>
      <c r="C14120" s="223"/>
      <c r="D14120" s="224" t="str">
        <f t="shared" si="4232"/>
        <v/>
      </c>
      <c r="E14120" s="225"/>
      <c r="F14120" s="226">
        <f t="shared" si="4233"/>
        <v>0</v>
      </c>
      <c r="G14120" s="286">
        <f t="shared" si="4235"/>
        <v>0</v>
      </c>
    </row>
    <row r="14121" spans="1:7" ht="24" customHeight="1" x14ac:dyDescent="0.2">
      <c r="A14121" s="224" t="str">
        <f t="shared" si="4231"/>
        <v/>
      </c>
      <c r="B14121" s="222" t="str">
        <f t="shared" si="4234"/>
        <v/>
      </c>
      <c r="C14121" s="223"/>
      <c r="D14121" s="224" t="str">
        <f t="shared" si="4232"/>
        <v/>
      </c>
      <c r="E14121" s="225"/>
      <c r="F14121" s="226">
        <f t="shared" si="4233"/>
        <v>0</v>
      </c>
      <c r="G14121" s="286">
        <f t="shared" si="4235"/>
        <v>0</v>
      </c>
    </row>
    <row r="14122" spans="1:7" ht="24" customHeight="1" x14ac:dyDescent="0.2">
      <c r="A14122" s="224" t="str">
        <f t="shared" si="4231"/>
        <v/>
      </c>
      <c r="B14122" s="222" t="str">
        <f t="shared" si="4234"/>
        <v/>
      </c>
      <c r="C14122" s="223"/>
      <c r="D14122" s="224" t="str">
        <f t="shared" si="4232"/>
        <v/>
      </c>
      <c r="E14122" s="225"/>
      <c r="F14122" s="226">
        <f t="shared" si="4233"/>
        <v>0</v>
      </c>
      <c r="G14122" s="286">
        <f t="shared" si="4235"/>
        <v>0</v>
      </c>
    </row>
    <row r="14123" spans="1:7" ht="24" customHeight="1" x14ac:dyDescent="0.2">
      <c r="A14123" s="224" t="str">
        <f t="shared" si="4231"/>
        <v/>
      </c>
      <c r="B14123" s="222" t="str">
        <f t="shared" si="4234"/>
        <v/>
      </c>
      <c r="C14123" s="223"/>
      <c r="D14123" s="224" t="str">
        <f t="shared" si="4232"/>
        <v/>
      </c>
      <c r="E14123" s="225"/>
      <c r="F14123" s="226">
        <f t="shared" si="4233"/>
        <v>0</v>
      </c>
      <c r="G14123" s="286">
        <f t="shared" si="4235"/>
        <v>0</v>
      </c>
    </row>
    <row r="14124" spans="1:7" ht="24" customHeight="1" x14ac:dyDescent="0.2">
      <c r="A14124" s="224" t="str">
        <f t="shared" si="4231"/>
        <v/>
      </c>
      <c r="B14124" s="222" t="str">
        <f t="shared" si="4234"/>
        <v/>
      </c>
      <c r="C14124" s="223"/>
      <c r="D14124" s="224" t="str">
        <f t="shared" si="4232"/>
        <v/>
      </c>
      <c r="E14124" s="225"/>
      <c r="F14124" s="226">
        <f t="shared" si="4233"/>
        <v>0</v>
      </c>
      <c r="G14124" s="286">
        <f t="shared" si="4235"/>
        <v>0</v>
      </c>
    </row>
    <row r="14125" spans="1:7" ht="24" customHeight="1" x14ac:dyDescent="0.2">
      <c r="A14125" s="224" t="str">
        <f t="shared" si="4231"/>
        <v/>
      </c>
      <c r="B14125" s="222" t="str">
        <f t="shared" si="4234"/>
        <v/>
      </c>
      <c r="C14125" s="223"/>
      <c r="D14125" s="224" t="str">
        <f t="shared" si="4232"/>
        <v/>
      </c>
      <c r="E14125" s="225"/>
      <c r="F14125" s="227">
        <f t="shared" si="4233"/>
        <v>0</v>
      </c>
      <c r="G14125" s="286">
        <f t="shared" si="4235"/>
        <v>0</v>
      </c>
    </row>
    <row r="14126" spans="1:7" ht="24" customHeight="1" x14ac:dyDescent="0.2">
      <c r="A14126" s="287"/>
      <c r="D14126" s="97"/>
      <c r="E14126" s="98"/>
      <c r="F14126" s="273" t="s">
        <v>31</v>
      </c>
      <c r="G14126" s="288">
        <f>SUBTOTAL(9,G14112:G14125)</f>
        <v>0</v>
      </c>
    </row>
    <row r="14127" spans="1:7" ht="24" customHeight="1" x14ac:dyDescent="0.2">
      <c r="A14127" s="287"/>
      <c r="C14127" s="107" t="s">
        <v>605</v>
      </c>
      <c r="D14127" s="97"/>
      <c r="E14127" s="98"/>
      <c r="G14127" s="289"/>
    </row>
    <row r="14128" spans="1:7" ht="24" customHeight="1" x14ac:dyDescent="0.2">
      <c r="A14128" s="224" t="str">
        <f t="shared" ref="A14128:A14135" si="4236">IFERROR(VLOOKUP(C14128,Tabla_Insumos,4,FALSE),"")</f>
        <v/>
      </c>
      <c r="B14128" s="222">
        <f t="shared" ref="B14128:B14135" si="4237">IFERROR(VLOOKUP(A14128,Tabla_Indices,5,FALSE),"")</f>
        <v>0</v>
      </c>
      <c r="C14128" s="223"/>
      <c r="D14128" s="224" t="str">
        <f t="shared" ref="D14128:D14135" si="4238">IFERROR(VLOOKUP(C14128,Tabla_Insumos,2,FALSE),"")</f>
        <v/>
      </c>
      <c r="E14128" s="225"/>
      <c r="F14128" s="228">
        <f t="shared" ref="F14128:F14135" si="4239">IFERROR(VLOOKUP(C14128,Tabla_Insumos,3,FALSE),0)</f>
        <v>0</v>
      </c>
      <c r="G14128" s="286">
        <f>ROUND(E14128*F14128,2)</f>
        <v>0</v>
      </c>
    </row>
    <row r="14129" spans="1:7" ht="24" customHeight="1" x14ac:dyDescent="0.2">
      <c r="A14129" s="224" t="str">
        <f t="shared" si="4236"/>
        <v/>
      </c>
      <c r="B14129" s="222">
        <f t="shared" si="4237"/>
        <v>0</v>
      </c>
      <c r="C14129" s="223"/>
      <c r="D14129" s="224" t="str">
        <f t="shared" si="4238"/>
        <v/>
      </c>
      <c r="E14129" s="225"/>
      <c r="F14129" s="228">
        <f t="shared" si="4239"/>
        <v>0</v>
      </c>
      <c r="G14129" s="286">
        <f>ROUND(E14129*F14129,2)</f>
        <v>0</v>
      </c>
    </row>
    <row r="14130" spans="1:7" ht="24" customHeight="1" x14ac:dyDescent="0.2">
      <c r="A14130" s="224" t="str">
        <f t="shared" si="4236"/>
        <v/>
      </c>
      <c r="B14130" s="222">
        <f t="shared" si="4237"/>
        <v>0</v>
      </c>
      <c r="C14130" s="223"/>
      <c r="D14130" s="224" t="str">
        <f t="shared" si="4238"/>
        <v/>
      </c>
      <c r="E14130" s="225"/>
      <c r="F14130" s="228">
        <f t="shared" si="4239"/>
        <v>0</v>
      </c>
      <c r="G14130" s="286">
        <f t="shared" ref="G14130:G14135" si="4240">ROUND(E14130*F14130,2)</f>
        <v>0</v>
      </c>
    </row>
    <row r="14131" spans="1:7" ht="24" customHeight="1" x14ac:dyDescent="0.2">
      <c r="A14131" s="224" t="str">
        <f t="shared" si="4236"/>
        <v/>
      </c>
      <c r="B14131" s="222">
        <f t="shared" si="4237"/>
        <v>0</v>
      </c>
      <c r="C14131" s="223"/>
      <c r="D14131" s="224" t="str">
        <f t="shared" si="4238"/>
        <v/>
      </c>
      <c r="E14131" s="225"/>
      <c r="F14131" s="228">
        <f t="shared" si="4239"/>
        <v>0</v>
      </c>
      <c r="G14131" s="286">
        <f t="shared" si="4240"/>
        <v>0</v>
      </c>
    </row>
    <row r="14132" spans="1:7" ht="24" customHeight="1" x14ac:dyDescent="0.2">
      <c r="A14132" s="224" t="str">
        <f t="shared" si="4236"/>
        <v/>
      </c>
      <c r="B14132" s="222">
        <f t="shared" si="4237"/>
        <v>0</v>
      </c>
      <c r="C14132" s="223"/>
      <c r="D14132" s="224" t="str">
        <f t="shared" si="4238"/>
        <v/>
      </c>
      <c r="E14132" s="225"/>
      <c r="F14132" s="226">
        <f t="shared" si="4239"/>
        <v>0</v>
      </c>
      <c r="G14132" s="286">
        <f t="shared" si="4240"/>
        <v>0</v>
      </c>
    </row>
    <row r="14133" spans="1:7" ht="24" customHeight="1" x14ac:dyDescent="0.2">
      <c r="A14133" s="224" t="str">
        <f t="shared" si="4236"/>
        <v/>
      </c>
      <c r="B14133" s="222">
        <f t="shared" si="4237"/>
        <v>0</v>
      </c>
      <c r="C14133" s="223"/>
      <c r="D14133" s="224" t="str">
        <f t="shared" si="4238"/>
        <v/>
      </c>
      <c r="E14133" s="225"/>
      <c r="F14133" s="226">
        <f t="shared" si="4239"/>
        <v>0</v>
      </c>
      <c r="G14133" s="286">
        <f t="shared" si="4240"/>
        <v>0</v>
      </c>
    </row>
    <row r="14134" spans="1:7" ht="24" customHeight="1" x14ac:dyDescent="0.2">
      <c r="A14134" s="224" t="str">
        <f t="shared" si="4236"/>
        <v/>
      </c>
      <c r="B14134" s="222">
        <f t="shared" si="4237"/>
        <v>0</v>
      </c>
      <c r="C14134" s="223"/>
      <c r="D14134" s="224" t="str">
        <f t="shared" si="4238"/>
        <v/>
      </c>
      <c r="E14134" s="225"/>
      <c r="F14134" s="226">
        <f t="shared" si="4239"/>
        <v>0</v>
      </c>
      <c r="G14134" s="286">
        <f t="shared" si="4240"/>
        <v>0</v>
      </c>
    </row>
    <row r="14135" spans="1:7" ht="24" customHeight="1" x14ac:dyDescent="0.2">
      <c r="A14135" s="224" t="str">
        <f t="shared" si="4236"/>
        <v/>
      </c>
      <c r="B14135" s="222">
        <f t="shared" si="4237"/>
        <v>0</v>
      </c>
      <c r="C14135" s="223"/>
      <c r="D14135" s="224" t="str">
        <f t="shared" si="4238"/>
        <v/>
      </c>
      <c r="E14135" s="225"/>
      <c r="F14135" s="226">
        <f t="shared" si="4239"/>
        <v>0</v>
      </c>
      <c r="G14135" s="286">
        <f t="shared" si="4240"/>
        <v>0</v>
      </c>
    </row>
    <row r="14136" spans="1:7" ht="24" customHeight="1" x14ac:dyDescent="0.2">
      <c r="A14136" s="287"/>
      <c r="D14136" s="97"/>
      <c r="E14136" s="98"/>
      <c r="F14136" s="273" t="s">
        <v>32</v>
      </c>
      <c r="G14136" s="288">
        <f>SUBTOTAL(9,G14128:G14135)</f>
        <v>0</v>
      </c>
    </row>
    <row r="14137" spans="1:7" ht="24" customHeight="1" x14ac:dyDescent="0.2">
      <c r="A14137" s="287"/>
      <c r="C14137" s="107" t="s">
        <v>606</v>
      </c>
      <c r="D14137" s="97"/>
      <c r="E14137" s="98"/>
      <c r="G14137" s="289"/>
    </row>
    <row r="14138" spans="1:7" ht="24" customHeight="1" x14ac:dyDescent="0.2">
      <c r="A14138" s="224" t="str">
        <f t="shared" ref="A14138:A14146" si="4241">IFERROR(VLOOKUP(C14138,Tabla_Insumos,4,FALSE),"")</f>
        <v/>
      </c>
      <c r="B14138" s="222" t="str">
        <f t="shared" ref="B14138:B14146" si="4242">IFERROR(VLOOKUP(C14138,Tabla_Insumos,5,FALSE),"")</f>
        <v/>
      </c>
      <c r="C14138" s="223"/>
      <c r="D14138" s="224" t="str">
        <f t="shared" ref="D14138:D14146" si="4243">IFERROR(VLOOKUP(C14138,Tabla_Insumos,2,FALSE),"")</f>
        <v/>
      </c>
      <c r="E14138" s="225"/>
      <c r="F14138" s="226">
        <f t="shared" ref="F14138:F14146" si="4244">IFERROR(VLOOKUP(C14138,Tabla_Insumos,3,FALSE),0)</f>
        <v>0</v>
      </c>
      <c r="G14138" s="286">
        <f t="shared" ref="G14138:G14146" si="4245">ROUND(E14138*F14138,2)</f>
        <v>0</v>
      </c>
    </row>
    <row r="14139" spans="1:7" ht="24" customHeight="1" x14ac:dyDescent="0.2">
      <c r="A14139" s="224" t="str">
        <f t="shared" si="4241"/>
        <v/>
      </c>
      <c r="B14139" s="222" t="str">
        <f t="shared" si="4242"/>
        <v/>
      </c>
      <c r="C14139" s="223"/>
      <c r="D14139" s="224" t="str">
        <f t="shared" si="4243"/>
        <v/>
      </c>
      <c r="E14139" s="225"/>
      <c r="F14139" s="226">
        <f t="shared" si="4244"/>
        <v>0</v>
      </c>
      <c r="G14139" s="286">
        <f t="shared" si="4245"/>
        <v>0</v>
      </c>
    </row>
    <row r="14140" spans="1:7" ht="24" customHeight="1" x14ac:dyDescent="0.2">
      <c r="A14140" s="224" t="str">
        <f t="shared" si="4241"/>
        <v/>
      </c>
      <c r="B14140" s="222" t="str">
        <f t="shared" si="4242"/>
        <v/>
      </c>
      <c r="C14140" s="223"/>
      <c r="D14140" s="224" t="str">
        <f t="shared" si="4243"/>
        <v/>
      </c>
      <c r="E14140" s="225"/>
      <c r="F14140" s="226">
        <f t="shared" si="4244"/>
        <v>0</v>
      </c>
      <c r="G14140" s="286">
        <f t="shared" si="4245"/>
        <v>0</v>
      </c>
    </row>
    <row r="14141" spans="1:7" ht="24" customHeight="1" x14ac:dyDescent="0.2">
      <c r="A14141" s="224" t="str">
        <f t="shared" si="4241"/>
        <v/>
      </c>
      <c r="B14141" s="222" t="str">
        <f t="shared" si="4242"/>
        <v/>
      </c>
      <c r="C14141" s="223"/>
      <c r="D14141" s="224" t="str">
        <f t="shared" si="4243"/>
        <v/>
      </c>
      <c r="E14141" s="225"/>
      <c r="F14141" s="226">
        <f t="shared" si="4244"/>
        <v>0</v>
      </c>
      <c r="G14141" s="286">
        <f t="shared" si="4245"/>
        <v>0</v>
      </c>
    </row>
    <row r="14142" spans="1:7" ht="24" customHeight="1" x14ac:dyDescent="0.2">
      <c r="A14142" s="224" t="str">
        <f t="shared" si="4241"/>
        <v/>
      </c>
      <c r="B14142" s="222" t="str">
        <f t="shared" si="4242"/>
        <v/>
      </c>
      <c r="C14142" s="223"/>
      <c r="D14142" s="224" t="str">
        <f t="shared" si="4243"/>
        <v/>
      </c>
      <c r="E14142" s="225"/>
      <c r="F14142" s="226">
        <f t="shared" si="4244"/>
        <v>0</v>
      </c>
      <c r="G14142" s="286">
        <f t="shared" si="4245"/>
        <v>0</v>
      </c>
    </row>
    <row r="14143" spans="1:7" ht="24" customHeight="1" x14ac:dyDescent="0.2">
      <c r="A14143" s="224" t="str">
        <f t="shared" si="4241"/>
        <v/>
      </c>
      <c r="B14143" s="222" t="str">
        <f t="shared" si="4242"/>
        <v/>
      </c>
      <c r="C14143" s="223"/>
      <c r="D14143" s="224" t="str">
        <f t="shared" si="4243"/>
        <v/>
      </c>
      <c r="E14143" s="225"/>
      <c r="F14143" s="226">
        <f t="shared" si="4244"/>
        <v>0</v>
      </c>
      <c r="G14143" s="286">
        <f t="shared" si="4245"/>
        <v>0</v>
      </c>
    </row>
    <row r="14144" spans="1:7" ht="24" customHeight="1" x14ac:dyDescent="0.2">
      <c r="A14144" s="224" t="str">
        <f t="shared" si="4241"/>
        <v/>
      </c>
      <c r="B14144" s="222" t="str">
        <f t="shared" si="4242"/>
        <v/>
      </c>
      <c r="C14144" s="223"/>
      <c r="D14144" s="224" t="str">
        <f t="shared" si="4243"/>
        <v/>
      </c>
      <c r="E14144" s="225"/>
      <c r="F14144" s="226">
        <f t="shared" si="4244"/>
        <v>0</v>
      </c>
      <c r="G14144" s="286">
        <f t="shared" si="4245"/>
        <v>0</v>
      </c>
    </row>
    <row r="14145" spans="1:7" ht="24" customHeight="1" x14ac:dyDescent="0.2">
      <c r="A14145" s="224" t="str">
        <f t="shared" si="4241"/>
        <v/>
      </c>
      <c r="B14145" s="222" t="str">
        <f t="shared" si="4242"/>
        <v/>
      </c>
      <c r="C14145" s="223"/>
      <c r="D14145" s="224" t="str">
        <f t="shared" si="4243"/>
        <v/>
      </c>
      <c r="E14145" s="225"/>
      <c r="F14145" s="226">
        <f t="shared" si="4244"/>
        <v>0</v>
      </c>
      <c r="G14145" s="286">
        <f t="shared" si="4245"/>
        <v>0</v>
      </c>
    </row>
    <row r="14146" spans="1:7" ht="24" customHeight="1" x14ac:dyDescent="0.2">
      <c r="A14146" s="224" t="str">
        <f t="shared" si="4241"/>
        <v/>
      </c>
      <c r="B14146" s="222" t="str">
        <f t="shared" si="4242"/>
        <v/>
      </c>
      <c r="C14146" s="223"/>
      <c r="D14146" s="224" t="str">
        <f t="shared" si="4243"/>
        <v/>
      </c>
      <c r="E14146" s="225"/>
      <c r="F14146" s="226">
        <f t="shared" si="4244"/>
        <v>0</v>
      </c>
      <c r="G14146" s="286">
        <f t="shared" si="4245"/>
        <v>0</v>
      </c>
    </row>
    <row r="14147" spans="1:7" ht="24" customHeight="1" x14ac:dyDescent="0.2">
      <c r="A14147" s="290"/>
      <c r="B14147" s="97"/>
      <c r="D14147" s="97"/>
      <c r="E14147" s="98"/>
      <c r="F14147" s="273" t="s">
        <v>33</v>
      </c>
      <c r="G14147" s="288">
        <f>SUBTOTAL(9,G14138:G14146)</f>
        <v>0</v>
      </c>
    </row>
    <row r="14148" spans="1:7" ht="24" customHeight="1" x14ac:dyDescent="0.2">
      <c r="A14148" s="291"/>
      <c r="B14148" s="97"/>
      <c r="D14148" s="97"/>
      <c r="E14148" s="98"/>
      <c r="G14148" s="289"/>
    </row>
    <row r="14149" spans="1:7" ht="24" customHeight="1" x14ac:dyDescent="0.2">
      <c r="A14149" s="292" t="str">
        <f>B14107</f>
        <v/>
      </c>
      <c r="B14149" s="293" t="str">
        <f>C14107</f>
        <v/>
      </c>
      <c r="C14149" s="104"/>
      <c r="D14149" s="104" t="s">
        <v>34</v>
      </c>
      <c r="E14149" s="105"/>
      <c r="F14149" s="295" t="s">
        <v>35</v>
      </c>
      <c r="G14149" s="294">
        <f>SUBTOTAL(9,G14112:G14148)</f>
        <v>0</v>
      </c>
    </row>
    <row r="14151" spans="1:7" ht="24" customHeight="1" x14ac:dyDescent="0.2">
      <c r="A14151" s="274" t="s">
        <v>37</v>
      </c>
      <c r="B14151" s="275"/>
      <c r="C14151" s="275"/>
      <c r="D14151" s="275"/>
      <c r="E14151" s="275"/>
      <c r="F14151" s="275"/>
      <c r="G14151" s="276"/>
    </row>
    <row r="14152" spans="1:7" ht="24" customHeight="1" x14ac:dyDescent="0.2">
      <c r="A14152" s="277" t="s">
        <v>602</v>
      </c>
      <c r="B14152" s="93" t="str">
        <f>Comitente</f>
        <v>DIRECCION PROVINCIAL DE ESPACIOS VERDES</v>
      </c>
      <c r="C14152" s="89"/>
      <c r="D14152" s="94"/>
      <c r="E14152" s="94"/>
      <c r="F14152" s="95"/>
      <c r="G14152" s="278"/>
    </row>
    <row r="14153" spans="1:7" ht="24" customHeight="1" x14ac:dyDescent="0.2">
      <c r="A14153" s="277" t="s">
        <v>603</v>
      </c>
      <c r="B14153" s="93">
        <f>Contratista</f>
        <v>0</v>
      </c>
      <c r="C14153" s="90"/>
      <c r="D14153" s="90"/>
      <c r="E14153" s="90"/>
      <c r="F14153" s="96"/>
      <c r="G14153" s="279"/>
    </row>
    <row r="14154" spans="1:7" ht="24" customHeight="1" x14ac:dyDescent="0.2">
      <c r="A14154" s="277" t="s">
        <v>24</v>
      </c>
      <c r="B14154" s="93" t="str">
        <f>Obra</f>
        <v>MANTENIMIENTO DEL ÁREA VERDE Y SISITEMA DE RIEGO DEL 
PARQUE BELGRANO E INFINITO POR DESCUBRIR - RENGLON 3</v>
      </c>
      <c r="C14154" s="90"/>
      <c r="D14154" s="90"/>
      <c r="E14154" s="90"/>
      <c r="F14154" s="96" t="s">
        <v>38</v>
      </c>
      <c r="G14154" s="280">
        <f>Fecha_Base</f>
        <v>44908</v>
      </c>
    </row>
    <row r="14155" spans="1:7" ht="24" customHeight="1" x14ac:dyDescent="0.2">
      <c r="A14155" s="281" t="s">
        <v>601</v>
      </c>
      <c r="B14155" s="91" t="str">
        <f>Ubicación</f>
        <v>CAPITAL</v>
      </c>
      <c r="C14155" s="91"/>
      <c r="D14155" s="97"/>
      <c r="E14155" s="98"/>
      <c r="G14155" s="282"/>
    </row>
    <row r="14156" spans="1:7" ht="24" customHeight="1" x14ac:dyDescent="0.2">
      <c r="A14156" s="281" t="s">
        <v>39</v>
      </c>
      <c r="B14156" s="100" t="str">
        <f>IFERROR(VALUE(LEFT(B14157,FIND(".",B14157)-1)),"")</f>
        <v/>
      </c>
      <c r="C14156" s="92" t="str">
        <f>IFERROR(VLOOKUP(B14156,Tabla_CyP,2,FALSE),"")</f>
        <v/>
      </c>
      <c r="E14156" s="98"/>
      <c r="G14156" s="282"/>
    </row>
    <row r="14157" spans="1:7" ht="24" customHeight="1" x14ac:dyDescent="0.2">
      <c r="A14157" s="281" t="s">
        <v>25</v>
      </c>
      <c r="B14157" s="101" t="str">
        <f>IFERROR(VLOOKUP(COUNTIF($A$1:A14157,"ANALISIS DE PRECIOS"),Tabla_NumeroItem,2,FALSE),"")</f>
        <v/>
      </c>
      <c r="C14157" s="92" t="str">
        <f>IFERROR(VLOOKUP(B14157,Tabla_CyP,2,FALSE),"")</f>
        <v/>
      </c>
      <c r="D14157" s="97"/>
      <c r="E14157" s="98"/>
      <c r="F14157" s="96" t="s">
        <v>26</v>
      </c>
      <c r="G14157" s="283" t="str">
        <f>IFERROR(VLOOKUP(B14157,Tabla_CyP,4,FALSE),"")</f>
        <v/>
      </c>
    </row>
    <row r="14158" spans="1:7" ht="24" customHeight="1" x14ac:dyDescent="0.2">
      <c r="A14158" s="281"/>
      <c r="B14158" s="91"/>
      <c r="D14158" s="97"/>
      <c r="E14158" s="98"/>
      <c r="G14158" s="282"/>
    </row>
    <row r="14159" spans="1:7" ht="24" customHeight="1" x14ac:dyDescent="0.2">
      <c r="A14159" s="331" t="s">
        <v>507</v>
      </c>
      <c r="B14159" s="332"/>
      <c r="C14159" s="333" t="s">
        <v>0</v>
      </c>
      <c r="D14159" s="333" t="s">
        <v>27</v>
      </c>
      <c r="E14159" s="335" t="s">
        <v>28</v>
      </c>
      <c r="F14159" s="337" t="s">
        <v>29</v>
      </c>
      <c r="G14159" s="337" t="s">
        <v>30</v>
      </c>
    </row>
    <row r="14160" spans="1:7" ht="24" customHeight="1" x14ac:dyDescent="0.2">
      <c r="A14160" s="102" t="s">
        <v>508</v>
      </c>
      <c r="B14160" s="102" t="s">
        <v>509</v>
      </c>
      <c r="C14160" s="334"/>
      <c r="D14160" s="334"/>
      <c r="E14160" s="336"/>
      <c r="F14160" s="338"/>
      <c r="G14160" s="338"/>
    </row>
    <row r="14161" spans="1:7" ht="24" customHeight="1" x14ac:dyDescent="0.2">
      <c r="A14161" s="284"/>
      <c r="B14161" s="103"/>
      <c r="C14161" s="143" t="s">
        <v>604</v>
      </c>
      <c r="D14161" s="104"/>
      <c r="E14161" s="105"/>
      <c r="F14161" s="106"/>
      <c r="G14161" s="285"/>
    </row>
    <row r="14162" spans="1:7" ht="24" customHeight="1" x14ac:dyDescent="0.2">
      <c r="A14162" s="224" t="str">
        <f t="shared" ref="A14162:A14175" si="4246">IFERROR(VLOOKUP(C14162,Tabla_Insumos,4,FALSE),"")</f>
        <v/>
      </c>
      <c r="B14162" s="222" t="str">
        <f>IFERROR(VLOOKUP(C14162,Tabla_Insumos,5,FALSE),"")</f>
        <v/>
      </c>
      <c r="C14162" s="223"/>
      <c r="D14162" s="224" t="str">
        <f t="shared" ref="D14162:D14175" si="4247">IFERROR(VLOOKUP(C14162,Tabla_Insumos,2,FALSE),"")</f>
        <v/>
      </c>
      <c r="E14162" s="225"/>
      <c r="F14162" s="226">
        <f t="shared" ref="F14162:F14175" si="4248">IFERROR(VLOOKUP(C14162,Tabla_Insumos,3,FALSE),0)</f>
        <v>0</v>
      </c>
      <c r="G14162" s="286">
        <f>ROUND(E14162*F14162,2)</f>
        <v>0</v>
      </c>
    </row>
    <row r="14163" spans="1:7" ht="24" customHeight="1" x14ac:dyDescent="0.2">
      <c r="A14163" s="224" t="str">
        <f t="shared" si="4246"/>
        <v/>
      </c>
      <c r="B14163" s="222" t="str">
        <f t="shared" ref="B14163:B14175" si="4249">IFERROR(VLOOKUP(C14163,Tabla_Insumos,5,FALSE),"")</f>
        <v/>
      </c>
      <c r="C14163" s="223"/>
      <c r="D14163" s="224" t="str">
        <f t="shared" si="4247"/>
        <v/>
      </c>
      <c r="E14163" s="225"/>
      <c r="F14163" s="226">
        <f t="shared" si="4248"/>
        <v>0</v>
      </c>
      <c r="G14163" s="286">
        <f t="shared" ref="G14163:G14175" si="4250">ROUND(E14163*F14163,2)</f>
        <v>0</v>
      </c>
    </row>
    <row r="14164" spans="1:7" ht="24" customHeight="1" x14ac:dyDescent="0.2">
      <c r="A14164" s="224" t="str">
        <f t="shared" si="4246"/>
        <v/>
      </c>
      <c r="B14164" s="222" t="str">
        <f t="shared" si="4249"/>
        <v/>
      </c>
      <c r="C14164" s="223"/>
      <c r="D14164" s="224" t="str">
        <f t="shared" si="4247"/>
        <v/>
      </c>
      <c r="E14164" s="225"/>
      <c r="F14164" s="226">
        <f t="shared" si="4248"/>
        <v>0</v>
      </c>
      <c r="G14164" s="286">
        <f t="shared" si="4250"/>
        <v>0</v>
      </c>
    </row>
    <row r="14165" spans="1:7" ht="24" customHeight="1" x14ac:dyDescent="0.2">
      <c r="A14165" s="224" t="str">
        <f t="shared" si="4246"/>
        <v/>
      </c>
      <c r="B14165" s="222" t="str">
        <f t="shared" si="4249"/>
        <v/>
      </c>
      <c r="C14165" s="223"/>
      <c r="D14165" s="224" t="str">
        <f t="shared" si="4247"/>
        <v/>
      </c>
      <c r="E14165" s="225"/>
      <c r="F14165" s="226">
        <f t="shared" si="4248"/>
        <v>0</v>
      </c>
      <c r="G14165" s="286">
        <f t="shared" si="4250"/>
        <v>0</v>
      </c>
    </row>
    <row r="14166" spans="1:7" ht="24" customHeight="1" x14ac:dyDescent="0.2">
      <c r="A14166" s="224" t="str">
        <f t="shared" si="4246"/>
        <v/>
      </c>
      <c r="B14166" s="222" t="str">
        <f t="shared" si="4249"/>
        <v/>
      </c>
      <c r="C14166" s="223"/>
      <c r="D14166" s="224" t="str">
        <f t="shared" si="4247"/>
        <v/>
      </c>
      <c r="E14166" s="225"/>
      <c r="F14166" s="226">
        <f t="shared" si="4248"/>
        <v>0</v>
      </c>
      <c r="G14166" s="286">
        <f t="shared" si="4250"/>
        <v>0</v>
      </c>
    </row>
    <row r="14167" spans="1:7" ht="24" customHeight="1" x14ac:dyDescent="0.2">
      <c r="A14167" s="224" t="str">
        <f t="shared" si="4246"/>
        <v/>
      </c>
      <c r="B14167" s="222" t="str">
        <f t="shared" si="4249"/>
        <v/>
      </c>
      <c r="C14167" s="223"/>
      <c r="D14167" s="224" t="str">
        <f t="shared" si="4247"/>
        <v/>
      </c>
      <c r="E14167" s="225"/>
      <c r="F14167" s="226">
        <f t="shared" si="4248"/>
        <v>0</v>
      </c>
      <c r="G14167" s="286">
        <f t="shared" si="4250"/>
        <v>0</v>
      </c>
    </row>
    <row r="14168" spans="1:7" ht="24" customHeight="1" x14ac:dyDescent="0.2">
      <c r="A14168" s="224" t="str">
        <f t="shared" si="4246"/>
        <v/>
      </c>
      <c r="B14168" s="222" t="str">
        <f t="shared" si="4249"/>
        <v/>
      </c>
      <c r="C14168" s="223"/>
      <c r="D14168" s="224" t="str">
        <f t="shared" si="4247"/>
        <v/>
      </c>
      <c r="E14168" s="225"/>
      <c r="F14168" s="226">
        <f t="shared" si="4248"/>
        <v>0</v>
      </c>
      <c r="G14168" s="286">
        <f t="shared" si="4250"/>
        <v>0</v>
      </c>
    </row>
    <row r="14169" spans="1:7" ht="24" customHeight="1" x14ac:dyDescent="0.2">
      <c r="A14169" s="224" t="str">
        <f t="shared" si="4246"/>
        <v/>
      </c>
      <c r="B14169" s="222" t="str">
        <f t="shared" si="4249"/>
        <v/>
      </c>
      <c r="C14169" s="223"/>
      <c r="D14169" s="224" t="str">
        <f t="shared" si="4247"/>
        <v/>
      </c>
      <c r="E14169" s="225"/>
      <c r="F14169" s="226">
        <f t="shared" si="4248"/>
        <v>0</v>
      </c>
      <c r="G14169" s="286">
        <f t="shared" si="4250"/>
        <v>0</v>
      </c>
    </row>
    <row r="14170" spans="1:7" ht="24" customHeight="1" x14ac:dyDescent="0.2">
      <c r="A14170" s="224" t="str">
        <f t="shared" si="4246"/>
        <v/>
      </c>
      <c r="B14170" s="222" t="str">
        <f t="shared" si="4249"/>
        <v/>
      </c>
      <c r="C14170" s="223"/>
      <c r="D14170" s="224" t="str">
        <f t="shared" si="4247"/>
        <v/>
      </c>
      <c r="E14170" s="225"/>
      <c r="F14170" s="226">
        <f t="shared" si="4248"/>
        <v>0</v>
      </c>
      <c r="G14170" s="286">
        <f t="shared" si="4250"/>
        <v>0</v>
      </c>
    </row>
    <row r="14171" spans="1:7" ht="24" customHeight="1" x14ac:dyDescent="0.2">
      <c r="A14171" s="224" t="str">
        <f t="shared" si="4246"/>
        <v/>
      </c>
      <c r="B14171" s="222" t="str">
        <f t="shared" si="4249"/>
        <v/>
      </c>
      <c r="C14171" s="223"/>
      <c r="D14171" s="224" t="str">
        <f t="shared" si="4247"/>
        <v/>
      </c>
      <c r="E14171" s="225"/>
      <c r="F14171" s="226">
        <f t="shared" si="4248"/>
        <v>0</v>
      </c>
      <c r="G14171" s="286">
        <f t="shared" si="4250"/>
        <v>0</v>
      </c>
    </row>
    <row r="14172" spans="1:7" ht="24" customHeight="1" x14ac:dyDescent="0.2">
      <c r="A14172" s="224" t="str">
        <f t="shared" si="4246"/>
        <v/>
      </c>
      <c r="B14172" s="222" t="str">
        <f t="shared" si="4249"/>
        <v/>
      </c>
      <c r="C14172" s="223"/>
      <c r="D14172" s="224" t="str">
        <f t="shared" si="4247"/>
        <v/>
      </c>
      <c r="E14172" s="225"/>
      <c r="F14172" s="226">
        <f t="shared" si="4248"/>
        <v>0</v>
      </c>
      <c r="G14172" s="286">
        <f t="shared" si="4250"/>
        <v>0</v>
      </c>
    </row>
    <row r="14173" spans="1:7" ht="24" customHeight="1" x14ac:dyDescent="0.2">
      <c r="A14173" s="224" t="str">
        <f t="shared" si="4246"/>
        <v/>
      </c>
      <c r="B14173" s="222" t="str">
        <f t="shared" si="4249"/>
        <v/>
      </c>
      <c r="C14173" s="223"/>
      <c r="D14173" s="224" t="str">
        <f t="shared" si="4247"/>
        <v/>
      </c>
      <c r="E14173" s="225"/>
      <c r="F14173" s="226">
        <f t="shared" si="4248"/>
        <v>0</v>
      </c>
      <c r="G14173" s="286">
        <f t="shared" si="4250"/>
        <v>0</v>
      </c>
    </row>
    <row r="14174" spans="1:7" ht="24" customHeight="1" x14ac:dyDescent="0.2">
      <c r="A14174" s="224" t="str">
        <f t="shared" si="4246"/>
        <v/>
      </c>
      <c r="B14174" s="222" t="str">
        <f t="shared" si="4249"/>
        <v/>
      </c>
      <c r="C14174" s="223"/>
      <c r="D14174" s="224" t="str">
        <f t="shared" si="4247"/>
        <v/>
      </c>
      <c r="E14174" s="225"/>
      <c r="F14174" s="226">
        <f t="shared" si="4248"/>
        <v>0</v>
      </c>
      <c r="G14174" s="286">
        <f t="shared" si="4250"/>
        <v>0</v>
      </c>
    </row>
    <row r="14175" spans="1:7" ht="24" customHeight="1" x14ac:dyDescent="0.2">
      <c r="A14175" s="224" t="str">
        <f t="shared" si="4246"/>
        <v/>
      </c>
      <c r="B14175" s="222" t="str">
        <f t="shared" si="4249"/>
        <v/>
      </c>
      <c r="C14175" s="223"/>
      <c r="D14175" s="224" t="str">
        <f t="shared" si="4247"/>
        <v/>
      </c>
      <c r="E14175" s="225"/>
      <c r="F14175" s="227">
        <f t="shared" si="4248"/>
        <v>0</v>
      </c>
      <c r="G14175" s="286">
        <f t="shared" si="4250"/>
        <v>0</v>
      </c>
    </row>
    <row r="14176" spans="1:7" ht="24" customHeight="1" x14ac:dyDescent="0.2">
      <c r="A14176" s="287"/>
      <c r="D14176" s="97"/>
      <c r="E14176" s="98"/>
      <c r="F14176" s="273" t="s">
        <v>31</v>
      </c>
      <c r="G14176" s="288">
        <f>SUBTOTAL(9,G14162:G14175)</f>
        <v>0</v>
      </c>
    </row>
    <row r="14177" spans="1:7" ht="24" customHeight="1" x14ac:dyDescent="0.2">
      <c r="A14177" s="287"/>
      <c r="C14177" s="107" t="s">
        <v>605</v>
      </c>
      <c r="D14177" s="97"/>
      <c r="E14177" s="98"/>
      <c r="G14177" s="289"/>
    </row>
    <row r="14178" spans="1:7" ht="24" customHeight="1" x14ac:dyDescent="0.2">
      <c r="A14178" s="224" t="str">
        <f t="shared" ref="A14178:A14185" si="4251">IFERROR(VLOOKUP(C14178,Tabla_Insumos,4,FALSE),"")</f>
        <v/>
      </c>
      <c r="B14178" s="222">
        <f t="shared" ref="B14178:B14185" si="4252">IFERROR(VLOOKUP(A14178,Tabla_Indices,5,FALSE),"")</f>
        <v>0</v>
      </c>
      <c r="C14178" s="223"/>
      <c r="D14178" s="224" t="str">
        <f t="shared" ref="D14178:D14185" si="4253">IFERROR(VLOOKUP(C14178,Tabla_Insumos,2,FALSE),"")</f>
        <v/>
      </c>
      <c r="E14178" s="225"/>
      <c r="F14178" s="228">
        <f t="shared" ref="F14178:F14185" si="4254">IFERROR(VLOOKUP(C14178,Tabla_Insumos,3,FALSE),0)</f>
        <v>0</v>
      </c>
      <c r="G14178" s="286">
        <f>ROUND(E14178*F14178,2)</f>
        <v>0</v>
      </c>
    </row>
    <row r="14179" spans="1:7" ht="24" customHeight="1" x14ac:dyDescent="0.2">
      <c r="A14179" s="224" t="str">
        <f t="shared" si="4251"/>
        <v/>
      </c>
      <c r="B14179" s="222">
        <f t="shared" si="4252"/>
        <v>0</v>
      </c>
      <c r="C14179" s="223"/>
      <c r="D14179" s="224" t="str">
        <f t="shared" si="4253"/>
        <v/>
      </c>
      <c r="E14179" s="225"/>
      <c r="F14179" s="228">
        <f t="shared" si="4254"/>
        <v>0</v>
      </c>
      <c r="G14179" s="286">
        <f>ROUND(E14179*F14179,2)</f>
        <v>0</v>
      </c>
    </row>
    <row r="14180" spans="1:7" ht="24" customHeight="1" x14ac:dyDescent="0.2">
      <c r="A14180" s="224" t="str">
        <f t="shared" si="4251"/>
        <v/>
      </c>
      <c r="B14180" s="222">
        <f t="shared" si="4252"/>
        <v>0</v>
      </c>
      <c r="C14180" s="223"/>
      <c r="D14180" s="224" t="str">
        <f t="shared" si="4253"/>
        <v/>
      </c>
      <c r="E14180" s="225"/>
      <c r="F14180" s="228">
        <f t="shared" si="4254"/>
        <v>0</v>
      </c>
      <c r="G14180" s="286">
        <f t="shared" ref="G14180:G14185" si="4255">ROUND(E14180*F14180,2)</f>
        <v>0</v>
      </c>
    </row>
    <row r="14181" spans="1:7" ht="24" customHeight="1" x14ac:dyDescent="0.2">
      <c r="A14181" s="224" t="str">
        <f t="shared" si="4251"/>
        <v/>
      </c>
      <c r="B14181" s="222">
        <f t="shared" si="4252"/>
        <v>0</v>
      </c>
      <c r="C14181" s="223"/>
      <c r="D14181" s="224" t="str">
        <f t="shared" si="4253"/>
        <v/>
      </c>
      <c r="E14181" s="225"/>
      <c r="F14181" s="228">
        <f t="shared" si="4254"/>
        <v>0</v>
      </c>
      <c r="G14181" s="286">
        <f t="shared" si="4255"/>
        <v>0</v>
      </c>
    </row>
    <row r="14182" spans="1:7" ht="24" customHeight="1" x14ac:dyDescent="0.2">
      <c r="A14182" s="224" t="str">
        <f t="shared" si="4251"/>
        <v/>
      </c>
      <c r="B14182" s="222">
        <f t="shared" si="4252"/>
        <v>0</v>
      </c>
      <c r="C14182" s="223"/>
      <c r="D14182" s="224" t="str">
        <f t="shared" si="4253"/>
        <v/>
      </c>
      <c r="E14182" s="225"/>
      <c r="F14182" s="226">
        <f t="shared" si="4254"/>
        <v>0</v>
      </c>
      <c r="G14182" s="286">
        <f t="shared" si="4255"/>
        <v>0</v>
      </c>
    </row>
    <row r="14183" spans="1:7" ht="24" customHeight="1" x14ac:dyDescent="0.2">
      <c r="A14183" s="224" t="str">
        <f t="shared" si="4251"/>
        <v/>
      </c>
      <c r="B14183" s="222">
        <f t="shared" si="4252"/>
        <v>0</v>
      </c>
      <c r="C14183" s="223"/>
      <c r="D14183" s="224" t="str">
        <f t="shared" si="4253"/>
        <v/>
      </c>
      <c r="E14183" s="225"/>
      <c r="F14183" s="226">
        <f t="shared" si="4254"/>
        <v>0</v>
      </c>
      <c r="G14183" s="286">
        <f t="shared" si="4255"/>
        <v>0</v>
      </c>
    </row>
    <row r="14184" spans="1:7" ht="24" customHeight="1" x14ac:dyDescent="0.2">
      <c r="A14184" s="224" t="str">
        <f t="shared" si="4251"/>
        <v/>
      </c>
      <c r="B14184" s="222">
        <f t="shared" si="4252"/>
        <v>0</v>
      </c>
      <c r="C14184" s="223"/>
      <c r="D14184" s="224" t="str">
        <f t="shared" si="4253"/>
        <v/>
      </c>
      <c r="E14184" s="225"/>
      <c r="F14184" s="226">
        <f t="shared" si="4254"/>
        <v>0</v>
      </c>
      <c r="G14184" s="286">
        <f t="shared" si="4255"/>
        <v>0</v>
      </c>
    </row>
    <row r="14185" spans="1:7" ht="24" customHeight="1" x14ac:dyDescent="0.2">
      <c r="A14185" s="224" t="str">
        <f t="shared" si="4251"/>
        <v/>
      </c>
      <c r="B14185" s="222">
        <f t="shared" si="4252"/>
        <v>0</v>
      </c>
      <c r="C14185" s="223"/>
      <c r="D14185" s="224" t="str">
        <f t="shared" si="4253"/>
        <v/>
      </c>
      <c r="E14185" s="225"/>
      <c r="F14185" s="226">
        <f t="shared" si="4254"/>
        <v>0</v>
      </c>
      <c r="G14185" s="286">
        <f t="shared" si="4255"/>
        <v>0</v>
      </c>
    </row>
    <row r="14186" spans="1:7" ht="24" customHeight="1" x14ac:dyDescent="0.2">
      <c r="A14186" s="287"/>
      <c r="D14186" s="97"/>
      <c r="E14186" s="98"/>
      <c r="F14186" s="273" t="s">
        <v>32</v>
      </c>
      <c r="G14186" s="288">
        <f>SUBTOTAL(9,G14178:G14185)</f>
        <v>0</v>
      </c>
    </row>
    <row r="14187" spans="1:7" ht="24" customHeight="1" x14ac:dyDescent="0.2">
      <c r="A14187" s="287"/>
      <c r="C14187" s="107" t="s">
        <v>606</v>
      </c>
      <c r="D14187" s="97"/>
      <c r="E14187" s="98"/>
      <c r="G14187" s="289"/>
    </row>
    <row r="14188" spans="1:7" ht="24" customHeight="1" x14ac:dyDescent="0.2">
      <c r="A14188" s="224" t="str">
        <f t="shared" ref="A14188:A14196" si="4256">IFERROR(VLOOKUP(C14188,Tabla_Insumos,4,FALSE),"")</f>
        <v/>
      </c>
      <c r="B14188" s="222" t="str">
        <f t="shared" ref="B14188:B14196" si="4257">IFERROR(VLOOKUP(C14188,Tabla_Insumos,5,FALSE),"")</f>
        <v/>
      </c>
      <c r="C14188" s="223"/>
      <c r="D14188" s="224" t="str">
        <f t="shared" ref="D14188:D14196" si="4258">IFERROR(VLOOKUP(C14188,Tabla_Insumos,2,FALSE),"")</f>
        <v/>
      </c>
      <c r="E14188" s="225"/>
      <c r="F14188" s="226">
        <f t="shared" ref="F14188:F14196" si="4259">IFERROR(VLOOKUP(C14188,Tabla_Insumos,3,FALSE),0)</f>
        <v>0</v>
      </c>
      <c r="G14188" s="286">
        <f t="shared" ref="G14188:G14196" si="4260">ROUND(E14188*F14188,2)</f>
        <v>0</v>
      </c>
    </row>
    <row r="14189" spans="1:7" ht="24" customHeight="1" x14ac:dyDescent="0.2">
      <c r="A14189" s="224" t="str">
        <f t="shared" si="4256"/>
        <v/>
      </c>
      <c r="B14189" s="222" t="str">
        <f t="shared" si="4257"/>
        <v/>
      </c>
      <c r="C14189" s="223"/>
      <c r="D14189" s="224" t="str">
        <f t="shared" si="4258"/>
        <v/>
      </c>
      <c r="E14189" s="225"/>
      <c r="F14189" s="226">
        <f t="shared" si="4259"/>
        <v>0</v>
      </c>
      <c r="G14189" s="286">
        <f t="shared" si="4260"/>
        <v>0</v>
      </c>
    </row>
    <row r="14190" spans="1:7" ht="24" customHeight="1" x14ac:dyDescent="0.2">
      <c r="A14190" s="224" t="str">
        <f t="shared" si="4256"/>
        <v/>
      </c>
      <c r="B14190" s="222" t="str">
        <f t="shared" si="4257"/>
        <v/>
      </c>
      <c r="C14190" s="223"/>
      <c r="D14190" s="224" t="str">
        <f t="shared" si="4258"/>
        <v/>
      </c>
      <c r="E14190" s="225"/>
      <c r="F14190" s="226">
        <f t="shared" si="4259"/>
        <v>0</v>
      </c>
      <c r="G14190" s="286">
        <f t="shared" si="4260"/>
        <v>0</v>
      </c>
    </row>
    <row r="14191" spans="1:7" ht="24" customHeight="1" x14ac:dyDescent="0.2">
      <c r="A14191" s="224" t="str">
        <f t="shared" si="4256"/>
        <v/>
      </c>
      <c r="B14191" s="222" t="str">
        <f t="shared" si="4257"/>
        <v/>
      </c>
      <c r="C14191" s="223"/>
      <c r="D14191" s="224" t="str">
        <f t="shared" si="4258"/>
        <v/>
      </c>
      <c r="E14191" s="225"/>
      <c r="F14191" s="226">
        <f t="shared" si="4259"/>
        <v>0</v>
      </c>
      <c r="G14191" s="286">
        <f t="shared" si="4260"/>
        <v>0</v>
      </c>
    </row>
    <row r="14192" spans="1:7" ht="24" customHeight="1" x14ac:dyDescent="0.2">
      <c r="A14192" s="224" t="str">
        <f t="shared" si="4256"/>
        <v/>
      </c>
      <c r="B14192" s="222" t="str">
        <f t="shared" si="4257"/>
        <v/>
      </c>
      <c r="C14192" s="223"/>
      <c r="D14192" s="224" t="str">
        <f t="shared" si="4258"/>
        <v/>
      </c>
      <c r="E14192" s="225"/>
      <c r="F14192" s="226">
        <f t="shared" si="4259"/>
        <v>0</v>
      </c>
      <c r="G14192" s="286">
        <f t="shared" si="4260"/>
        <v>0</v>
      </c>
    </row>
    <row r="14193" spans="1:7" ht="24" customHeight="1" x14ac:dyDescent="0.2">
      <c r="A14193" s="224" t="str">
        <f t="shared" si="4256"/>
        <v/>
      </c>
      <c r="B14193" s="222" t="str">
        <f t="shared" si="4257"/>
        <v/>
      </c>
      <c r="C14193" s="223"/>
      <c r="D14193" s="224" t="str">
        <f t="shared" si="4258"/>
        <v/>
      </c>
      <c r="E14193" s="225"/>
      <c r="F14193" s="226">
        <f t="shared" si="4259"/>
        <v>0</v>
      </c>
      <c r="G14193" s="286">
        <f t="shared" si="4260"/>
        <v>0</v>
      </c>
    </row>
    <row r="14194" spans="1:7" ht="24" customHeight="1" x14ac:dyDescent="0.2">
      <c r="A14194" s="224" t="str">
        <f t="shared" si="4256"/>
        <v/>
      </c>
      <c r="B14194" s="222" t="str">
        <f t="shared" si="4257"/>
        <v/>
      </c>
      <c r="C14194" s="223"/>
      <c r="D14194" s="224" t="str">
        <f t="shared" si="4258"/>
        <v/>
      </c>
      <c r="E14194" s="225"/>
      <c r="F14194" s="226">
        <f t="shared" si="4259"/>
        <v>0</v>
      </c>
      <c r="G14194" s="286">
        <f t="shared" si="4260"/>
        <v>0</v>
      </c>
    </row>
    <row r="14195" spans="1:7" ht="24" customHeight="1" x14ac:dyDescent="0.2">
      <c r="A14195" s="224" t="str">
        <f t="shared" si="4256"/>
        <v/>
      </c>
      <c r="B14195" s="222" t="str">
        <f t="shared" si="4257"/>
        <v/>
      </c>
      <c r="C14195" s="223"/>
      <c r="D14195" s="224" t="str">
        <f t="shared" si="4258"/>
        <v/>
      </c>
      <c r="E14195" s="225"/>
      <c r="F14195" s="226">
        <f t="shared" si="4259"/>
        <v>0</v>
      </c>
      <c r="G14195" s="286">
        <f t="shared" si="4260"/>
        <v>0</v>
      </c>
    </row>
    <row r="14196" spans="1:7" ht="24" customHeight="1" x14ac:dyDescent="0.2">
      <c r="A14196" s="224" t="str">
        <f t="shared" si="4256"/>
        <v/>
      </c>
      <c r="B14196" s="222" t="str">
        <f t="shared" si="4257"/>
        <v/>
      </c>
      <c r="C14196" s="223"/>
      <c r="D14196" s="224" t="str">
        <f t="shared" si="4258"/>
        <v/>
      </c>
      <c r="E14196" s="225"/>
      <c r="F14196" s="226">
        <f t="shared" si="4259"/>
        <v>0</v>
      </c>
      <c r="G14196" s="286">
        <f t="shared" si="4260"/>
        <v>0</v>
      </c>
    </row>
    <row r="14197" spans="1:7" ht="24" customHeight="1" x14ac:dyDescent="0.2">
      <c r="A14197" s="290"/>
      <c r="B14197" s="97"/>
      <c r="D14197" s="97"/>
      <c r="E14197" s="98"/>
      <c r="F14197" s="273" t="s">
        <v>33</v>
      </c>
      <c r="G14197" s="288">
        <f>SUBTOTAL(9,G14188:G14196)</f>
        <v>0</v>
      </c>
    </row>
    <row r="14198" spans="1:7" ht="24" customHeight="1" x14ac:dyDescent="0.2">
      <c r="A14198" s="291"/>
      <c r="B14198" s="97"/>
      <c r="D14198" s="97"/>
      <c r="E14198" s="98"/>
      <c r="G14198" s="289"/>
    </row>
    <row r="14199" spans="1:7" ht="24" customHeight="1" x14ac:dyDescent="0.2">
      <c r="A14199" s="292" t="str">
        <f>B14157</f>
        <v/>
      </c>
      <c r="B14199" s="293" t="str">
        <f>C14157</f>
        <v/>
      </c>
      <c r="C14199" s="104"/>
      <c r="D14199" s="104" t="s">
        <v>34</v>
      </c>
      <c r="E14199" s="105"/>
      <c r="F14199" s="295" t="s">
        <v>35</v>
      </c>
      <c r="G14199" s="294">
        <f>SUBTOTAL(9,G14162:G14198)</f>
        <v>0</v>
      </c>
    </row>
    <row r="14201" spans="1:7" ht="24" customHeight="1" x14ac:dyDescent="0.2">
      <c r="A14201" s="274" t="s">
        <v>37</v>
      </c>
      <c r="B14201" s="275"/>
      <c r="C14201" s="275"/>
      <c r="D14201" s="275"/>
      <c r="E14201" s="275"/>
      <c r="F14201" s="275"/>
      <c r="G14201" s="276"/>
    </row>
    <row r="14202" spans="1:7" ht="24" customHeight="1" x14ac:dyDescent="0.2">
      <c r="A14202" s="277" t="s">
        <v>602</v>
      </c>
      <c r="B14202" s="93" t="str">
        <f>Comitente</f>
        <v>DIRECCION PROVINCIAL DE ESPACIOS VERDES</v>
      </c>
      <c r="C14202" s="89"/>
      <c r="D14202" s="94"/>
      <c r="E14202" s="94"/>
      <c r="F14202" s="95"/>
      <c r="G14202" s="278"/>
    </row>
    <row r="14203" spans="1:7" ht="24" customHeight="1" x14ac:dyDescent="0.2">
      <c r="A14203" s="277" t="s">
        <v>603</v>
      </c>
      <c r="B14203" s="93">
        <f>Contratista</f>
        <v>0</v>
      </c>
      <c r="C14203" s="90"/>
      <c r="D14203" s="90"/>
      <c r="E14203" s="90"/>
      <c r="F14203" s="96"/>
      <c r="G14203" s="279"/>
    </row>
    <row r="14204" spans="1:7" ht="24" customHeight="1" x14ac:dyDescent="0.2">
      <c r="A14204" s="277" t="s">
        <v>24</v>
      </c>
      <c r="B14204" s="93" t="str">
        <f>Obra</f>
        <v>MANTENIMIENTO DEL ÁREA VERDE Y SISITEMA DE RIEGO DEL 
PARQUE BELGRANO E INFINITO POR DESCUBRIR - RENGLON 3</v>
      </c>
      <c r="C14204" s="90"/>
      <c r="D14204" s="90"/>
      <c r="E14204" s="90"/>
      <c r="F14204" s="96" t="s">
        <v>38</v>
      </c>
      <c r="G14204" s="280">
        <f>Fecha_Base</f>
        <v>44908</v>
      </c>
    </row>
    <row r="14205" spans="1:7" ht="24" customHeight="1" x14ac:dyDescent="0.2">
      <c r="A14205" s="281" t="s">
        <v>601</v>
      </c>
      <c r="B14205" s="91" t="str">
        <f>Ubicación</f>
        <v>CAPITAL</v>
      </c>
      <c r="C14205" s="91"/>
      <c r="D14205" s="97"/>
      <c r="E14205" s="98"/>
      <c r="G14205" s="282"/>
    </row>
    <row r="14206" spans="1:7" ht="24" customHeight="1" x14ac:dyDescent="0.2">
      <c r="A14206" s="281" t="s">
        <v>39</v>
      </c>
      <c r="B14206" s="100" t="str">
        <f>IFERROR(VALUE(LEFT(B14207,FIND(".",B14207)-1)),"")</f>
        <v/>
      </c>
      <c r="C14206" s="92" t="str">
        <f>IFERROR(VLOOKUP(B14206,Tabla_CyP,2,FALSE),"")</f>
        <v/>
      </c>
      <c r="E14206" s="98"/>
      <c r="G14206" s="282"/>
    </row>
    <row r="14207" spans="1:7" ht="24" customHeight="1" x14ac:dyDescent="0.2">
      <c r="A14207" s="281" t="s">
        <v>25</v>
      </c>
      <c r="B14207" s="101" t="str">
        <f>IFERROR(VLOOKUP(COUNTIF($A$1:A14207,"ANALISIS DE PRECIOS"),Tabla_NumeroItem,2,FALSE),"")</f>
        <v/>
      </c>
      <c r="C14207" s="92" t="str">
        <f>IFERROR(VLOOKUP(B14207,Tabla_CyP,2,FALSE),"")</f>
        <v/>
      </c>
      <c r="D14207" s="97"/>
      <c r="E14207" s="98"/>
      <c r="F14207" s="96" t="s">
        <v>26</v>
      </c>
      <c r="G14207" s="283" t="str">
        <f>IFERROR(VLOOKUP(B14207,Tabla_CyP,4,FALSE),"")</f>
        <v/>
      </c>
    </row>
    <row r="14208" spans="1:7" ht="24" customHeight="1" x14ac:dyDescent="0.2">
      <c r="A14208" s="281"/>
      <c r="B14208" s="91"/>
      <c r="D14208" s="97"/>
      <c r="E14208" s="98"/>
      <c r="G14208" s="282"/>
    </row>
    <row r="14209" spans="1:7" ht="24" customHeight="1" x14ac:dyDescent="0.2">
      <c r="A14209" s="331" t="s">
        <v>507</v>
      </c>
      <c r="B14209" s="332"/>
      <c r="C14209" s="333" t="s">
        <v>0</v>
      </c>
      <c r="D14209" s="333" t="s">
        <v>27</v>
      </c>
      <c r="E14209" s="335" t="s">
        <v>28</v>
      </c>
      <c r="F14209" s="337" t="s">
        <v>29</v>
      </c>
      <c r="G14209" s="337" t="s">
        <v>30</v>
      </c>
    </row>
    <row r="14210" spans="1:7" ht="24" customHeight="1" x14ac:dyDescent="0.2">
      <c r="A14210" s="102" t="s">
        <v>508</v>
      </c>
      <c r="B14210" s="102" t="s">
        <v>509</v>
      </c>
      <c r="C14210" s="334"/>
      <c r="D14210" s="334"/>
      <c r="E14210" s="336"/>
      <c r="F14210" s="338"/>
      <c r="G14210" s="338"/>
    </row>
    <row r="14211" spans="1:7" ht="24" customHeight="1" x14ac:dyDescent="0.2">
      <c r="A14211" s="284"/>
      <c r="B14211" s="103"/>
      <c r="C14211" s="143" t="s">
        <v>604</v>
      </c>
      <c r="D14211" s="104"/>
      <c r="E14211" s="105"/>
      <c r="F14211" s="106"/>
      <c r="G14211" s="285"/>
    </row>
    <row r="14212" spans="1:7" ht="24" customHeight="1" x14ac:dyDescent="0.2">
      <c r="A14212" s="224" t="str">
        <f t="shared" ref="A14212:A14225" si="4261">IFERROR(VLOOKUP(C14212,Tabla_Insumos,4,FALSE),"")</f>
        <v/>
      </c>
      <c r="B14212" s="222" t="str">
        <f>IFERROR(VLOOKUP(C14212,Tabla_Insumos,5,FALSE),"")</f>
        <v/>
      </c>
      <c r="C14212" s="223"/>
      <c r="D14212" s="224" t="str">
        <f t="shared" ref="D14212:D14225" si="4262">IFERROR(VLOOKUP(C14212,Tabla_Insumos,2,FALSE),"")</f>
        <v/>
      </c>
      <c r="E14212" s="225"/>
      <c r="F14212" s="226">
        <f t="shared" ref="F14212:F14225" si="4263">IFERROR(VLOOKUP(C14212,Tabla_Insumos,3,FALSE),0)</f>
        <v>0</v>
      </c>
      <c r="G14212" s="286">
        <f>ROUND(E14212*F14212,2)</f>
        <v>0</v>
      </c>
    </row>
    <row r="14213" spans="1:7" ht="24" customHeight="1" x14ac:dyDescent="0.2">
      <c r="A14213" s="224" t="str">
        <f t="shared" si="4261"/>
        <v/>
      </c>
      <c r="B14213" s="222" t="str">
        <f t="shared" ref="B14213:B14225" si="4264">IFERROR(VLOOKUP(C14213,Tabla_Insumos,5,FALSE),"")</f>
        <v/>
      </c>
      <c r="C14213" s="223"/>
      <c r="D14213" s="224" t="str">
        <f t="shared" si="4262"/>
        <v/>
      </c>
      <c r="E14213" s="225"/>
      <c r="F14213" s="226">
        <f t="shared" si="4263"/>
        <v>0</v>
      </c>
      <c r="G14213" s="286">
        <f t="shared" ref="G14213:G14225" si="4265">ROUND(E14213*F14213,2)</f>
        <v>0</v>
      </c>
    </row>
    <row r="14214" spans="1:7" ht="24" customHeight="1" x14ac:dyDescent="0.2">
      <c r="A14214" s="224" t="str">
        <f t="shared" si="4261"/>
        <v/>
      </c>
      <c r="B14214" s="222" t="str">
        <f t="shared" si="4264"/>
        <v/>
      </c>
      <c r="C14214" s="223"/>
      <c r="D14214" s="224" t="str">
        <f t="shared" si="4262"/>
        <v/>
      </c>
      <c r="E14214" s="225"/>
      <c r="F14214" s="226">
        <f t="shared" si="4263"/>
        <v>0</v>
      </c>
      <c r="G14214" s="286">
        <f t="shared" si="4265"/>
        <v>0</v>
      </c>
    </row>
    <row r="14215" spans="1:7" ht="24" customHeight="1" x14ac:dyDescent="0.2">
      <c r="A14215" s="224" t="str">
        <f t="shared" si="4261"/>
        <v/>
      </c>
      <c r="B14215" s="222" t="str">
        <f t="shared" si="4264"/>
        <v/>
      </c>
      <c r="C14215" s="223"/>
      <c r="D14215" s="224" t="str">
        <f t="shared" si="4262"/>
        <v/>
      </c>
      <c r="E14215" s="225"/>
      <c r="F14215" s="226">
        <f t="shared" si="4263"/>
        <v>0</v>
      </c>
      <c r="G14215" s="286">
        <f t="shared" si="4265"/>
        <v>0</v>
      </c>
    </row>
    <row r="14216" spans="1:7" ht="24" customHeight="1" x14ac:dyDescent="0.2">
      <c r="A14216" s="224" t="str">
        <f t="shared" si="4261"/>
        <v/>
      </c>
      <c r="B14216" s="222" t="str">
        <f t="shared" si="4264"/>
        <v/>
      </c>
      <c r="C14216" s="223"/>
      <c r="D14216" s="224" t="str">
        <f t="shared" si="4262"/>
        <v/>
      </c>
      <c r="E14216" s="225"/>
      <c r="F14216" s="226">
        <f t="shared" si="4263"/>
        <v>0</v>
      </c>
      <c r="G14216" s="286">
        <f t="shared" si="4265"/>
        <v>0</v>
      </c>
    </row>
    <row r="14217" spans="1:7" ht="24" customHeight="1" x14ac:dyDescent="0.2">
      <c r="A14217" s="224" t="str">
        <f t="shared" si="4261"/>
        <v/>
      </c>
      <c r="B14217" s="222" t="str">
        <f t="shared" si="4264"/>
        <v/>
      </c>
      <c r="C14217" s="223"/>
      <c r="D14217" s="224" t="str">
        <f t="shared" si="4262"/>
        <v/>
      </c>
      <c r="E14217" s="225"/>
      <c r="F14217" s="226">
        <f t="shared" si="4263"/>
        <v>0</v>
      </c>
      <c r="G14217" s="286">
        <f t="shared" si="4265"/>
        <v>0</v>
      </c>
    </row>
    <row r="14218" spans="1:7" ht="24" customHeight="1" x14ac:dyDescent="0.2">
      <c r="A14218" s="224" t="str">
        <f t="shared" si="4261"/>
        <v/>
      </c>
      <c r="B14218" s="222" t="str">
        <f t="shared" si="4264"/>
        <v/>
      </c>
      <c r="C14218" s="223"/>
      <c r="D14218" s="224" t="str">
        <f t="shared" si="4262"/>
        <v/>
      </c>
      <c r="E14218" s="225"/>
      <c r="F14218" s="226">
        <f t="shared" si="4263"/>
        <v>0</v>
      </c>
      <c r="G14218" s="286">
        <f t="shared" si="4265"/>
        <v>0</v>
      </c>
    </row>
    <row r="14219" spans="1:7" ht="24" customHeight="1" x14ac:dyDescent="0.2">
      <c r="A14219" s="224" t="str">
        <f t="shared" si="4261"/>
        <v/>
      </c>
      <c r="B14219" s="222" t="str">
        <f t="shared" si="4264"/>
        <v/>
      </c>
      <c r="C14219" s="223"/>
      <c r="D14219" s="224" t="str">
        <f t="shared" si="4262"/>
        <v/>
      </c>
      <c r="E14219" s="225"/>
      <c r="F14219" s="226">
        <f t="shared" si="4263"/>
        <v>0</v>
      </c>
      <c r="G14219" s="286">
        <f t="shared" si="4265"/>
        <v>0</v>
      </c>
    </row>
    <row r="14220" spans="1:7" ht="24" customHeight="1" x14ac:dyDescent="0.2">
      <c r="A14220" s="224" t="str">
        <f t="shared" si="4261"/>
        <v/>
      </c>
      <c r="B14220" s="222" t="str">
        <f t="shared" si="4264"/>
        <v/>
      </c>
      <c r="C14220" s="223"/>
      <c r="D14220" s="224" t="str">
        <f t="shared" si="4262"/>
        <v/>
      </c>
      <c r="E14220" s="225"/>
      <c r="F14220" s="226">
        <f t="shared" si="4263"/>
        <v>0</v>
      </c>
      <c r="G14220" s="286">
        <f t="shared" si="4265"/>
        <v>0</v>
      </c>
    </row>
    <row r="14221" spans="1:7" ht="24" customHeight="1" x14ac:dyDescent="0.2">
      <c r="A14221" s="224" t="str">
        <f t="shared" si="4261"/>
        <v/>
      </c>
      <c r="B14221" s="222" t="str">
        <f t="shared" si="4264"/>
        <v/>
      </c>
      <c r="C14221" s="223"/>
      <c r="D14221" s="224" t="str">
        <f t="shared" si="4262"/>
        <v/>
      </c>
      <c r="E14221" s="225"/>
      <c r="F14221" s="226">
        <f t="shared" si="4263"/>
        <v>0</v>
      </c>
      <c r="G14221" s="286">
        <f t="shared" si="4265"/>
        <v>0</v>
      </c>
    </row>
    <row r="14222" spans="1:7" ht="24" customHeight="1" x14ac:dyDescent="0.2">
      <c r="A14222" s="224" t="str">
        <f t="shared" si="4261"/>
        <v/>
      </c>
      <c r="B14222" s="222" t="str">
        <f t="shared" si="4264"/>
        <v/>
      </c>
      <c r="C14222" s="223"/>
      <c r="D14222" s="224" t="str">
        <f t="shared" si="4262"/>
        <v/>
      </c>
      <c r="E14222" s="225"/>
      <c r="F14222" s="226">
        <f t="shared" si="4263"/>
        <v>0</v>
      </c>
      <c r="G14222" s="286">
        <f t="shared" si="4265"/>
        <v>0</v>
      </c>
    </row>
    <row r="14223" spans="1:7" ht="24" customHeight="1" x14ac:dyDescent="0.2">
      <c r="A14223" s="224" t="str">
        <f t="shared" si="4261"/>
        <v/>
      </c>
      <c r="B14223" s="222" t="str">
        <f t="shared" si="4264"/>
        <v/>
      </c>
      <c r="C14223" s="223"/>
      <c r="D14223" s="224" t="str">
        <f t="shared" si="4262"/>
        <v/>
      </c>
      <c r="E14223" s="225"/>
      <c r="F14223" s="226">
        <f t="shared" si="4263"/>
        <v>0</v>
      </c>
      <c r="G14223" s="286">
        <f t="shared" si="4265"/>
        <v>0</v>
      </c>
    </row>
    <row r="14224" spans="1:7" ht="24" customHeight="1" x14ac:dyDescent="0.2">
      <c r="A14224" s="224" t="str">
        <f t="shared" si="4261"/>
        <v/>
      </c>
      <c r="B14224" s="222" t="str">
        <f t="shared" si="4264"/>
        <v/>
      </c>
      <c r="C14224" s="223"/>
      <c r="D14224" s="224" t="str">
        <f t="shared" si="4262"/>
        <v/>
      </c>
      <c r="E14224" s="225"/>
      <c r="F14224" s="226">
        <f t="shared" si="4263"/>
        <v>0</v>
      </c>
      <c r="G14224" s="286">
        <f t="shared" si="4265"/>
        <v>0</v>
      </c>
    </row>
    <row r="14225" spans="1:7" ht="24" customHeight="1" x14ac:dyDescent="0.2">
      <c r="A14225" s="224" t="str">
        <f t="shared" si="4261"/>
        <v/>
      </c>
      <c r="B14225" s="222" t="str">
        <f t="shared" si="4264"/>
        <v/>
      </c>
      <c r="C14225" s="223"/>
      <c r="D14225" s="224" t="str">
        <f t="shared" si="4262"/>
        <v/>
      </c>
      <c r="E14225" s="225"/>
      <c r="F14225" s="227">
        <f t="shared" si="4263"/>
        <v>0</v>
      </c>
      <c r="G14225" s="286">
        <f t="shared" si="4265"/>
        <v>0</v>
      </c>
    </row>
    <row r="14226" spans="1:7" ht="24" customHeight="1" x14ac:dyDescent="0.2">
      <c r="A14226" s="287"/>
      <c r="D14226" s="97"/>
      <c r="E14226" s="98"/>
      <c r="F14226" s="273" t="s">
        <v>31</v>
      </c>
      <c r="G14226" s="288">
        <f>SUBTOTAL(9,G14212:G14225)</f>
        <v>0</v>
      </c>
    </row>
    <row r="14227" spans="1:7" ht="24" customHeight="1" x14ac:dyDescent="0.2">
      <c r="A14227" s="287"/>
      <c r="C14227" s="107" t="s">
        <v>605</v>
      </c>
      <c r="D14227" s="97"/>
      <c r="E14227" s="98"/>
      <c r="G14227" s="289"/>
    </row>
    <row r="14228" spans="1:7" ht="24" customHeight="1" x14ac:dyDescent="0.2">
      <c r="A14228" s="224" t="str">
        <f t="shared" ref="A14228:A14235" si="4266">IFERROR(VLOOKUP(C14228,Tabla_Insumos,4,FALSE),"")</f>
        <v/>
      </c>
      <c r="B14228" s="222">
        <f t="shared" ref="B14228:B14235" si="4267">IFERROR(VLOOKUP(A14228,Tabla_Indices,5,FALSE),"")</f>
        <v>0</v>
      </c>
      <c r="C14228" s="223"/>
      <c r="D14228" s="224" t="str">
        <f t="shared" ref="D14228:D14235" si="4268">IFERROR(VLOOKUP(C14228,Tabla_Insumos,2,FALSE),"")</f>
        <v/>
      </c>
      <c r="E14228" s="225"/>
      <c r="F14228" s="228">
        <f t="shared" ref="F14228:F14235" si="4269">IFERROR(VLOOKUP(C14228,Tabla_Insumos,3,FALSE),0)</f>
        <v>0</v>
      </c>
      <c r="G14228" s="286">
        <f>ROUND(E14228*F14228,2)</f>
        <v>0</v>
      </c>
    </row>
    <row r="14229" spans="1:7" ht="24" customHeight="1" x14ac:dyDescent="0.2">
      <c r="A14229" s="224" t="str">
        <f t="shared" si="4266"/>
        <v/>
      </c>
      <c r="B14229" s="222">
        <f t="shared" si="4267"/>
        <v>0</v>
      </c>
      <c r="C14229" s="223"/>
      <c r="D14229" s="224" t="str">
        <f t="shared" si="4268"/>
        <v/>
      </c>
      <c r="E14229" s="225"/>
      <c r="F14229" s="228">
        <f t="shared" si="4269"/>
        <v>0</v>
      </c>
      <c r="G14229" s="286">
        <f>ROUND(E14229*F14229,2)</f>
        <v>0</v>
      </c>
    </row>
    <row r="14230" spans="1:7" ht="24" customHeight="1" x14ac:dyDescent="0.2">
      <c r="A14230" s="224" t="str">
        <f t="shared" si="4266"/>
        <v/>
      </c>
      <c r="B14230" s="222">
        <f t="shared" si="4267"/>
        <v>0</v>
      </c>
      <c r="C14230" s="223"/>
      <c r="D14230" s="224" t="str">
        <f t="shared" si="4268"/>
        <v/>
      </c>
      <c r="E14230" s="225"/>
      <c r="F14230" s="228">
        <f t="shared" si="4269"/>
        <v>0</v>
      </c>
      <c r="G14230" s="286">
        <f t="shared" ref="G14230:G14235" si="4270">ROUND(E14230*F14230,2)</f>
        <v>0</v>
      </c>
    </row>
    <row r="14231" spans="1:7" ht="24" customHeight="1" x14ac:dyDescent="0.2">
      <c r="A14231" s="224" t="str">
        <f t="shared" si="4266"/>
        <v/>
      </c>
      <c r="B14231" s="222">
        <f t="shared" si="4267"/>
        <v>0</v>
      </c>
      <c r="C14231" s="223"/>
      <c r="D14231" s="224" t="str">
        <f t="shared" si="4268"/>
        <v/>
      </c>
      <c r="E14231" s="225"/>
      <c r="F14231" s="228">
        <f t="shared" si="4269"/>
        <v>0</v>
      </c>
      <c r="G14231" s="286">
        <f t="shared" si="4270"/>
        <v>0</v>
      </c>
    </row>
    <row r="14232" spans="1:7" ht="24" customHeight="1" x14ac:dyDescent="0.2">
      <c r="A14232" s="224" t="str">
        <f t="shared" si="4266"/>
        <v/>
      </c>
      <c r="B14232" s="222">
        <f t="shared" si="4267"/>
        <v>0</v>
      </c>
      <c r="C14232" s="223"/>
      <c r="D14232" s="224" t="str">
        <f t="shared" si="4268"/>
        <v/>
      </c>
      <c r="E14232" s="225"/>
      <c r="F14232" s="226">
        <f t="shared" si="4269"/>
        <v>0</v>
      </c>
      <c r="G14232" s="286">
        <f t="shared" si="4270"/>
        <v>0</v>
      </c>
    </row>
    <row r="14233" spans="1:7" ht="24" customHeight="1" x14ac:dyDescent="0.2">
      <c r="A14233" s="224" t="str">
        <f t="shared" si="4266"/>
        <v/>
      </c>
      <c r="B14233" s="222">
        <f t="shared" si="4267"/>
        <v>0</v>
      </c>
      <c r="C14233" s="223"/>
      <c r="D14233" s="224" t="str">
        <f t="shared" si="4268"/>
        <v/>
      </c>
      <c r="E14233" s="225"/>
      <c r="F14233" s="226">
        <f t="shared" si="4269"/>
        <v>0</v>
      </c>
      <c r="G14233" s="286">
        <f t="shared" si="4270"/>
        <v>0</v>
      </c>
    </row>
    <row r="14234" spans="1:7" ht="24" customHeight="1" x14ac:dyDescent="0.2">
      <c r="A14234" s="224" t="str">
        <f t="shared" si="4266"/>
        <v/>
      </c>
      <c r="B14234" s="222">
        <f t="shared" si="4267"/>
        <v>0</v>
      </c>
      <c r="C14234" s="223"/>
      <c r="D14234" s="224" t="str">
        <f t="shared" si="4268"/>
        <v/>
      </c>
      <c r="E14234" s="225"/>
      <c r="F14234" s="226">
        <f t="shared" si="4269"/>
        <v>0</v>
      </c>
      <c r="G14234" s="286">
        <f t="shared" si="4270"/>
        <v>0</v>
      </c>
    </row>
    <row r="14235" spans="1:7" ht="24" customHeight="1" x14ac:dyDescent="0.2">
      <c r="A14235" s="224" t="str">
        <f t="shared" si="4266"/>
        <v/>
      </c>
      <c r="B14235" s="222">
        <f t="shared" si="4267"/>
        <v>0</v>
      </c>
      <c r="C14235" s="223"/>
      <c r="D14235" s="224" t="str">
        <f t="shared" si="4268"/>
        <v/>
      </c>
      <c r="E14235" s="225"/>
      <c r="F14235" s="226">
        <f t="shared" si="4269"/>
        <v>0</v>
      </c>
      <c r="G14235" s="286">
        <f t="shared" si="4270"/>
        <v>0</v>
      </c>
    </row>
    <row r="14236" spans="1:7" ht="24" customHeight="1" x14ac:dyDescent="0.2">
      <c r="A14236" s="287"/>
      <c r="D14236" s="97"/>
      <c r="E14236" s="98"/>
      <c r="F14236" s="273" t="s">
        <v>32</v>
      </c>
      <c r="G14236" s="288">
        <f>SUBTOTAL(9,G14228:G14235)</f>
        <v>0</v>
      </c>
    </row>
    <row r="14237" spans="1:7" ht="24" customHeight="1" x14ac:dyDescent="0.2">
      <c r="A14237" s="287"/>
      <c r="C14237" s="107" t="s">
        <v>606</v>
      </c>
      <c r="D14237" s="97"/>
      <c r="E14237" s="98"/>
      <c r="G14237" s="289"/>
    </row>
    <row r="14238" spans="1:7" ht="24" customHeight="1" x14ac:dyDescent="0.2">
      <c r="A14238" s="224" t="str">
        <f t="shared" ref="A14238:A14246" si="4271">IFERROR(VLOOKUP(C14238,Tabla_Insumos,4,FALSE),"")</f>
        <v/>
      </c>
      <c r="B14238" s="222" t="str">
        <f t="shared" ref="B14238:B14246" si="4272">IFERROR(VLOOKUP(C14238,Tabla_Insumos,5,FALSE),"")</f>
        <v/>
      </c>
      <c r="C14238" s="223"/>
      <c r="D14238" s="224" t="str">
        <f t="shared" ref="D14238:D14246" si="4273">IFERROR(VLOOKUP(C14238,Tabla_Insumos,2,FALSE),"")</f>
        <v/>
      </c>
      <c r="E14238" s="225"/>
      <c r="F14238" s="226">
        <f t="shared" ref="F14238:F14246" si="4274">IFERROR(VLOOKUP(C14238,Tabla_Insumos,3,FALSE),0)</f>
        <v>0</v>
      </c>
      <c r="G14238" s="286">
        <f t="shared" ref="G14238:G14246" si="4275">ROUND(E14238*F14238,2)</f>
        <v>0</v>
      </c>
    </row>
    <row r="14239" spans="1:7" ht="24" customHeight="1" x14ac:dyDescent="0.2">
      <c r="A14239" s="224" t="str">
        <f t="shared" si="4271"/>
        <v/>
      </c>
      <c r="B14239" s="222" t="str">
        <f t="shared" si="4272"/>
        <v/>
      </c>
      <c r="C14239" s="223"/>
      <c r="D14239" s="224" t="str">
        <f t="shared" si="4273"/>
        <v/>
      </c>
      <c r="E14239" s="225"/>
      <c r="F14239" s="226">
        <f t="shared" si="4274"/>
        <v>0</v>
      </c>
      <c r="G14239" s="286">
        <f t="shared" si="4275"/>
        <v>0</v>
      </c>
    </row>
    <row r="14240" spans="1:7" ht="24" customHeight="1" x14ac:dyDescent="0.2">
      <c r="A14240" s="224" t="str">
        <f t="shared" si="4271"/>
        <v/>
      </c>
      <c r="B14240" s="222" t="str">
        <f t="shared" si="4272"/>
        <v/>
      </c>
      <c r="C14240" s="223"/>
      <c r="D14240" s="224" t="str">
        <f t="shared" si="4273"/>
        <v/>
      </c>
      <c r="E14240" s="225"/>
      <c r="F14240" s="226">
        <f t="shared" si="4274"/>
        <v>0</v>
      </c>
      <c r="G14240" s="286">
        <f t="shared" si="4275"/>
        <v>0</v>
      </c>
    </row>
    <row r="14241" spans="1:7" ht="24" customHeight="1" x14ac:dyDescent="0.2">
      <c r="A14241" s="224" t="str">
        <f t="shared" si="4271"/>
        <v/>
      </c>
      <c r="B14241" s="222" t="str">
        <f t="shared" si="4272"/>
        <v/>
      </c>
      <c r="C14241" s="223"/>
      <c r="D14241" s="224" t="str">
        <f t="shared" si="4273"/>
        <v/>
      </c>
      <c r="E14241" s="225"/>
      <c r="F14241" s="226">
        <f t="shared" si="4274"/>
        <v>0</v>
      </c>
      <c r="G14241" s="286">
        <f t="shared" si="4275"/>
        <v>0</v>
      </c>
    </row>
    <row r="14242" spans="1:7" ht="24" customHeight="1" x14ac:dyDescent="0.2">
      <c r="A14242" s="224" t="str">
        <f t="shared" si="4271"/>
        <v/>
      </c>
      <c r="B14242" s="222" t="str">
        <f t="shared" si="4272"/>
        <v/>
      </c>
      <c r="C14242" s="223"/>
      <c r="D14242" s="224" t="str">
        <f t="shared" si="4273"/>
        <v/>
      </c>
      <c r="E14242" s="225"/>
      <c r="F14242" s="226">
        <f t="shared" si="4274"/>
        <v>0</v>
      </c>
      <c r="G14242" s="286">
        <f t="shared" si="4275"/>
        <v>0</v>
      </c>
    </row>
    <row r="14243" spans="1:7" ht="24" customHeight="1" x14ac:dyDescent="0.2">
      <c r="A14243" s="224" t="str">
        <f t="shared" si="4271"/>
        <v/>
      </c>
      <c r="B14243" s="222" t="str">
        <f t="shared" si="4272"/>
        <v/>
      </c>
      <c r="C14243" s="223"/>
      <c r="D14243" s="224" t="str">
        <f t="shared" si="4273"/>
        <v/>
      </c>
      <c r="E14243" s="225"/>
      <c r="F14243" s="226">
        <f t="shared" si="4274"/>
        <v>0</v>
      </c>
      <c r="G14243" s="286">
        <f t="shared" si="4275"/>
        <v>0</v>
      </c>
    </row>
    <row r="14244" spans="1:7" ht="24" customHeight="1" x14ac:dyDescent="0.2">
      <c r="A14244" s="224" t="str">
        <f t="shared" si="4271"/>
        <v/>
      </c>
      <c r="B14244" s="222" t="str">
        <f t="shared" si="4272"/>
        <v/>
      </c>
      <c r="C14244" s="223"/>
      <c r="D14244" s="224" t="str">
        <f t="shared" si="4273"/>
        <v/>
      </c>
      <c r="E14244" s="225"/>
      <c r="F14244" s="226">
        <f t="shared" si="4274"/>
        <v>0</v>
      </c>
      <c r="G14244" s="286">
        <f t="shared" si="4275"/>
        <v>0</v>
      </c>
    </row>
    <row r="14245" spans="1:7" ht="24" customHeight="1" x14ac:dyDescent="0.2">
      <c r="A14245" s="224" t="str">
        <f t="shared" si="4271"/>
        <v/>
      </c>
      <c r="B14245" s="222" t="str">
        <f t="shared" si="4272"/>
        <v/>
      </c>
      <c r="C14245" s="223"/>
      <c r="D14245" s="224" t="str">
        <f t="shared" si="4273"/>
        <v/>
      </c>
      <c r="E14245" s="225"/>
      <c r="F14245" s="226">
        <f t="shared" si="4274"/>
        <v>0</v>
      </c>
      <c r="G14245" s="286">
        <f t="shared" si="4275"/>
        <v>0</v>
      </c>
    </row>
    <row r="14246" spans="1:7" ht="24" customHeight="1" x14ac:dyDescent="0.2">
      <c r="A14246" s="224" t="str">
        <f t="shared" si="4271"/>
        <v/>
      </c>
      <c r="B14246" s="222" t="str">
        <f t="shared" si="4272"/>
        <v/>
      </c>
      <c r="C14246" s="223"/>
      <c r="D14246" s="224" t="str">
        <f t="shared" si="4273"/>
        <v/>
      </c>
      <c r="E14246" s="225"/>
      <c r="F14246" s="226">
        <f t="shared" si="4274"/>
        <v>0</v>
      </c>
      <c r="G14246" s="286">
        <f t="shared" si="4275"/>
        <v>0</v>
      </c>
    </row>
    <row r="14247" spans="1:7" ht="24" customHeight="1" x14ac:dyDescent="0.2">
      <c r="A14247" s="290"/>
      <c r="B14247" s="97"/>
      <c r="D14247" s="97"/>
      <c r="E14247" s="98"/>
      <c r="F14247" s="273" t="s">
        <v>33</v>
      </c>
      <c r="G14247" s="288">
        <f>SUBTOTAL(9,G14238:G14246)</f>
        <v>0</v>
      </c>
    </row>
    <row r="14248" spans="1:7" ht="24" customHeight="1" x14ac:dyDescent="0.2">
      <c r="A14248" s="291"/>
      <c r="B14248" s="97"/>
      <c r="D14248" s="97"/>
      <c r="E14248" s="98"/>
      <c r="G14248" s="289"/>
    </row>
    <row r="14249" spans="1:7" ht="24" customHeight="1" x14ac:dyDescent="0.2">
      <c r="A14249" s="292" t="str">
        <f>B14207</f>
        <v/>
      </c>
      <c r="B14249" s="293" t="str">
        <f>C14207</f>
        <v/>
      </c>
      <c r="C14249" s="104"/>
      <c r="D14249" s="104" t="s">
        <v>34</v>
      </c>
      <c r="E14249" s="105"/>
      <c r="F14249" s="295" t="s">
        <v>35</v>
      </c>
      <c r="G14249" s="294">
        <f>SUBTOTAL(9,G14212:G14248)</f>
        <v>0</v>
      </c>
    </row>
    <row r="14251" spans="1:7" ht="24" customHeight="1" x14ac:dyDescent="0.2">
      <c r="A14251" s="274" t="s">
        <v>37</v>
      </c>
      <c r="B14251" s="275"/>
      <c r="C14251" s="275"/>
      <c r="D14251" s="275"/>
      <c r="E14251" s="275"/>
      <c r="F14251" s="275"/>
      <c r="G14251" s="276"/>
    </row>
    <row r="14252" spans="1:7" ht="24" customHeight="1" x14ac:dyDescent="0.2">
      <c r="A14252" s="277" t="s">
        <v>602</v>
      </c>
      <c r="B14252" s="93" t="str">
        <f>Comitente</f>
        <v>DIRECCION PROVINCIAL DE ESPACIOS VERDES</v>
      </c>
      <c r="C14252" s="89"/>
      <c r="D14252" s="94"/>
      <c r="E14252" s="94"/>
      <c r="F14252" s="95"/>
      <c r="G14252" s="278"/>
    </row>
    <row r="14253" spans="1:7" ht="24" customHeight="1" x14ac:dyDescent="0.2">
      <c r="A14253" s="277" t="s">
        <v>603</v>
      </c>
      <c r="B14253" s="93">
        <f>Contratista</f>
        <v>0</v>
      </c>
      <c r="C14253" s="90"/>
      <c r="D14253" s="90"/>
      <c r="E14253" s="90"/>
      <c r="F14253" s="96"/>
      <c r="G14253" s="279"/>
    </row>
    <row r="14254" spans="1:7" ht="24" customHeight="1" x14ac:dyDescent="0.2">
      <c r="A14254" s="277" t="s">
        <v>24</v>
      </c>
      <c r="B14254" s="93" t="str">
        <f>Obra</f>
        <v>MANTENIMIENTO DEL ÁREA VERDE Y SISITEMA DE RIEGO DEL 
PARQUE BELGRANO E INFINITO POR DESCUBRIR - RENGLON 3</v>
      </c>
      <c r="C14254" s="90"/>
      <c r="D14254" s="90"/>
      <c r="E14254" s="90"/>
      <c r="F14254" s="96" t="s">
        <v>38</v>
      </c>
      <c r="G14254" s="280">
        <f>Fecha_Base</f>
        <v>44908</v>
      </c>
    </row>
    <row r="14255" spans="1:7" ht="24" customHeight="1" x14ac:dyDescent="0.2">
      <c r="A14255" s="281" t="s">
        <v>601</v>
      </c>
      <c r="B14255" s="91" t="str">
        <f>Ubicación</f>
        <v>CAPITAL</v>
      </c>
      <c r="C14255" s="91"/>
      <c r="D14255" s="97"/>
      <c r="E14255" s="98"/>
      <c r="G14255" s="282"/>
    </row>
    <row r="14256" spans="1:7" ht="24" customHeight="1" x14ac:dyDescent="0.2">
      <c r="A14256" s="281" t="s">
        <v>39</v>
      </c>
      <c r="B14256" s="100" t="str">
        <f>IFERROR(VALUE(LEFT(B14257,FIND(".",B14257)-1)),"")</f>
        <v/>
      </c>
      <c r="C14256" s="92" t="str">
        <f>IFERROR(VLOOKUP(B14256,Tabla_CyP,2,FALSE),"")</f>
        <v/>
      </c>
      <c r="E14256" s="98"/>
      <c r="G14256" s="282"/>
    </row>
    <row r="14257" spans="1:7" ht="24" customHeight="1" x14ac:dyDescent="0.2">
      <c r="A14257" s="281" t="s">
        <v>25</v>
      </c>
      <c r="B14257" s="101" t="str">
        <f>IFERROR(VLOOKUP(COUNTIF($A$1:A14257,"ANALISIS DE PRECIOS"),Tabla_NumeroItem,2,FALSE),"")</f>
        <v/>
      </c>
      <c r="C14257" s="92" t="str">
        <f>IFERROR(VLOOKUP(B14257,Tabla_CyP,2,FALSE),"")</f>
        <v/>
      </c>
      <c r="D14257" s="97"/>
      <c r="E14257" s="98"/>
      <c r="F14257" s="96" t="s">
        <v>26</v>
      </c>
      <c r="G14257" s="283" t="str">
        <f>IFERROR(VLOOKUP(B14257,Tabla_CyP,4,FALSE),"")</f>
        <v/>
      </c>
    </row>
    <row r="14258" spans="1:7" ht="24" customHeight="1" x14ac:dyDescent="0.2">
      <c r="A14258" s="281"/>
      <c r="B14258" s="91"/>
      <c r="D14258" s="97"/>
      <c r="E14258" s="98"/>
      <c r="G14258" s="282"/>
    </row>
    <row r="14259" spans="1:7" ht="24" customHeight="1" x14ac:dyDescent="0.2">
      <c r="A14259" s="331" t="s">
        <v>507</v>
      </c>
      <c r="B14259" s="332"/>
      <c r="C14259" s="333" t="s">
        <v>0</v>
      </c>
      <c r="D14259" s="333" t="s">
        <v>27</v>
      </c>
      <c r="E14259" s="335" t="s">
        <v>28</v>
      </c>
      <c r="F14259" s="337" t="s">
        <v>29</v>
      </c>
      <c r="G14259" s="337" t="s">
        <v>30</v>
      </c>
    </row>
    <row r="14260" spans="1:7" ht="24" customHeight="1" x14ac:dyDescent="0.2">
      <c r="A14260" s="102" t="s">
        <v>508</v>
      </c>
      <c r="B14260" s="102" t="s">
        <v>509</v>
      </c>
      <c r="C14260" s="334"/>
      <c r="D14260" s="334"/>
      <c r="E14260" s="336"/>
      <c r="F14260" s="338"/>
      <c r="G14260" s="338"/>
    </row>
    <row r="14261" spans="1:7" ht="24" customHeight="1" x14ac:dyDescent="0.2">
      <c r="A14261" s="284"/>
      <c r="B14261" s="103"/>
      <c r="C14261" s="143" t="s">
        <v>604</v>
      </c>
      <c r="D14261" s="104"/>
      <c r="E14261" s="105"/>
      <c r="F14261" s="106"/>
      <c r="G14261" s="285"/>
    </row>
    <row r="14262" spans="1:7" ht="24" customHeight="1" x14ac:dyDescent="0.2">
      <c r="A14262" s="224" t="str">
        <f t="shared" ref="A14262:A14275" si="4276">IFERROR(VLOOKUP(C14262,Tabla_Insumos,4,FALSE),"")</f>
        <v/>
      </c>
      <c r="B14262" s="222" t="str">
        <f>IFERROR(VLOOKUP(C14262,Tabla_Insumos,5,FALSE),"")</f>
        <v/>
      </c>
      <c r="C14262" s="223"/>
      <c r="D14262" s="224" t="str">
        <f t="shared" ref="D14262:D14275" si="4277">IFERROR(VLOOKUP(C14262,Tabla_Insumos,2,FALSE),"")</f>
        <v/>
      </c>
      <c r="E14262" s="225"/>
      <c r="F14262" s="226">
        <f t="shared" ref="F14262:F14275" si="4278">IFERROR(VLOOKUP(C14262,Tabla_Insumos,3,FALSE),0)</f>
        <v>0</v>
      </c>
      <c r="G14262" s="286">
        <f>ROUND(E14262*F14262,2)</f>
        <v>0</v>
      </c>
    </row>
    <row r="14263" spans="1:7" ht="24" customHeight="1" x14ac:dyDescent="0.2">
      <c r="A14263" s="224" t="str">
        <f t="shared" si="4276"/>
        <v/>
      </c>
      <c r="B14263" s="222" t="str">
        <f t="shared" ref="B14263:B14275" si="4279">IFERROR(VLOOKUP(C14263,Tabla_Insumos,5,FALSE),"")</f>
        <v/>
      </c>
      <c r="C14263" s="223"/>
      <c r="D14263" s="224" t="str">
        <f t="shared" si="4277"/>
        <v/>
      </c>
      <c r="E14263" s="225"/>
      <c r="F14263" s="226">
        <f t="shared" si="4278"/>
        <v>0</v>
      </c>
      <c r="G14263" s="286">
        <f t="shared" ref="G14263:G14275" si="4280">ROUND(E14263*F14263,2)</f>
        <v>0</v>
      </c>
    </row>
    <row r="14264" spans="1:7" ht="24" customHeight="1" x14ac:dyDescent="0.2">
      <c r="A14264" s="224" t="str">
        <f t="shared" si="4276"/>
        <v/>
      </c>
      <c r="B14264" s="222" t="str">
        <f t="shared" si="4279"/>
        <v/>
      </c>
      <c r="C14264" s="223"/>
      <c r="D14264" s="224" t="str">
        <f t="shared" si="4277"/>
        <v/>
      </c>
      <c r="E14264" s="225"/>
      <c r="F14264" s="226">
        <f t="shared" si="4278"/>
        <v>0</v>
      </c>
      <c r="G14264" s="286">
        <f t="shared" si="4280"/>
        <v>0</v>
      </c>
    </row>
    <row r="14265" spans="1:7" ht="24" customHeight="1" x14ac:dyDescent="0.2">
      <c r="A14265" s="224" t="str">
        <f t="shared" si="4276"/>
        <v/>
      </c>
      <c r="B14265" s="222" t="str">
        <f t="shared" si="4279"/>
        <v/>
      </c>
      <c r="C14265" s="223"/>
      <c r="D14265" s="224" t="str">
        <f t="shared" si="4277"/>
        <v/>
      </c>
      <c r="E14265" s="225"/>
      <c r="F14265" s="226">
        <f t="shared" si="4278"/>
        <v>0</v>
      </c>
      <c r="G14265" s="286">
        <f t="shared" si="4280"/>
        <v>0</v>
      </c>
    </row>
    <row r="14266" spans="1:7" ht="24" customHeight="1" x14ac:dyDescent="0.2">
      <c r="A14266" s="224" t="str">
        <f t="shared" si="4276"/>
        <v/>
      </c>
      <c r="B14266" s="222" t="str">
        <f t="shared" si="4279"/>
        <v/>
      </c>
      <c r="C14266" s="223"/>
      <c r="D14266" s="224" t="str">
        <f t="shared" si="4277"/>
        <v/>
      </c>
      <c r="E14266" s="225"/>
      <c r="F14266" s="226">
        <f t="shared" si="4278"/>
        <v>0</v>
      </c>
      <c r="G14266" s="286">
        <f t="shared" si="4280"/>
        <v>0</v>
      </c>
    </row>
    <row r="14267" spans="1:7" ht="24" customHeight="1" x14ac:dyDescent="0.2">
      <c r="A14267" s="224" t="str">
        <f t="shared" si="4276"/>
        <v/>
      </c>
      <c r="B14267" s="222" t="str">
        <f t="shared" si="4279"/>
        <v/>
      </c>
      <c r="C14267" s="223"/>
      <c r="D14267" s="224" t="str">
        <f t="shared" si="4277"/>
        <v/>
      </c>
      <c r="E14267" s="225"/>
      <c r="F14267" s="226">
        <f t="shared" si="4278"/>
        <v>0</v>
      </c>
      <c r="G14267" s="286">
        <f t="shared" si="4280"/>
        <v>0</v>
      </c>
    </row>
    <row r="14268" spans="1:7" ht="24" customHeight="1" x14ac:dyDescent="0.2">
      <c r="A14268" s="224" t="str">
        <f t="shared" si="4276"/>
        <v/>
      </c>
      <c r="B14268" s="222" t="str">
        <f t="shared" si="4279"/>
        <v/>
      </c>
      <c r="C14268" s="223"/>
      <c r="D14268" s="224" t="str">
        <f t="shared" si="4277"/>
        <v/>
      </c>
      <c r="E14268" s="225"/>
      <c r="F14268" s="226">
        <f t="shared" si="4278"/>
        <v>0</v>
      </c>
      <c r="G14268" s="286">
        <f t="shared" si="4280"/>
        <v>0</v>
      </c>
    </row>
    <row r="14269" spans="1:7" ht="24" customHeight="1" x14ac:dyDescent="0.2">
      <c r="A14269" s="224" t="str">
        <f t="shared" si="4276"/>
        <v/>
      </c>
      <c r="B14269" s="222" t="str">
        <f t="shared" si="4279"/>
        <v/>
      </c>
      <c r="C14269" s="223"/>
      <c r="D14269" s="224" t="str">
        <f t="shared" si="4277"/>
        <v/>
      </c>
      <c r="E14269" s="225"/>
      <c r="F14269" s="226">
        <f t="shared" si="4278"/>
        <v>0</v>
      </c>
      <c r="G14269" s="286">
        <f t="shared" si="4280"/>
        <v>0</v>
      </c>
    </row>
    <row r="14270" spans="1:7" ht="24" customHeight="1" x14ac:dyDescent="0.2">
      <c r="A14270" s="224" t="str">
        <f t="shared" si="4276"/>
        <v/>
      </c>
      <c r="B14270" s="222" t="str">
        <f t="shared" si="4279"/>
        <v/>
      </c>
      <c r="C14270" s="223"/>
      <c r="D14270" s="224" t="str">
        <f t="shared" si="4277"/>
        <v/>
      </c>
      <c r="E14270" s="225"/>
      <c r="F14270" s="226">
        <f t="shared" si="4278"/>
        <v>0</v>
      </c>
      <c r="G14270" s="286">
        <f t="shared" si="4280"/>
        <v>0</v>
      </c>
    </row>
    <row r="14271" spans="1:7" ht="24" customHeight="1" x14ac:dyDescent="0.2">
      <c r="A14271" s="224" t="str">
        <f t="shared" si="4276"/>
        <v/>
      </c>
      <c r="B14271" s="222" t="str">
        <f t="shared" si="4279"/>
        <v/>
      </c>
      <c r="C14271" s="223"/>
      <c r="D14271" s="224" t="str">
        <f t="shared" si="4277"/>
        <v/>
      </c>
      <c r="E14271" s="225"/>
      <c r="F14271" s="226">
        <f t="shared" si="4278"/>
        <v>0</v>
      </c>
      <c r="G14271" s="286">
        <f t="shared" si="4280"/>
        <v>0</v>
      </c>
    </row>
    <row r="14272" spans="1:7" ht="24" customHeight="1" x14ac:dyDescent="0.2">
      <c r="A14272" s="224" t="str">
        <f t="shared" si="4276"/>
        <v/>
      </c>
      <c r="B14272" s="222" t="str">
        <f t="shared" si="4279"/>
        <v/>
      </c>
      <c r="C14272" s="223"/>
      <c r="D14272" s="224" t="str">
        <f t="shared" si="4277"/>
        <v/>
      </c>
      <c r="E14272" s="225"/>
      <c r="F14272" s="226">
        <f t="shared" si="4278"/>
        <v>0</v>
      </c>
      <c r="G14272" s="286">
        <f t="shared" si="4280"/>
        <v>0</v>
      </c>
    </row>
    <row r="14273" spans="1:7" ht="24" customHeight="1" x14ac:dyDescent="0.2">
      <c r="A14273" s="224" t="str">
        <f t="shared" si="4276"/>
        <v/>
      </c>
      <c r="B14273" s="222" t="str">
        <f t="shared" si="4279"/>
        <v/>
      </c>
      <c r="C14273" s="223"/>
      <c r="D14273" s="224" t="str">
        <f t="shared" si="4277"/>
        <v/>
      </c>
      <c r="E14273" s="225"/>
      <c r="F14273" s="226">
        <f t="shared" si="4278"/>
        <v>0</v>
      </c>
      <c r="G14273" s="286">
        <f t="shared" si="4280"/>
        <v>0</v>
      </c>
    </row>
    <row r="14274" spans="1:7" ht="24" customHeight="1" x14ac:dyDescent="0.2">
      <c r="A14274" s="224" t="str">
        <f t="shared" si="4276"/>
        <v/>
      </c>
      <c r="B14274" s="222" t="str">
        <f t="shared" si="4279"/>
        <v/>
      </c>
      <c r="C14274" s="223"/>
      <c r="D14274" s="224" t="str">
        <f t="shared" si="4277"/>
        <v/>
      </c>
      <c r="E14274" s="225"/>
      <c r="F14274" s="226">
        <f t="shared" si="4278"/>
        <v>0</v>
      </c>
      <c r="G14274" s="286">
        <f t="shared" si="4280"/>
        <v>0</v>
      </c>
    </row>
    <row r="14275" spans="1:7" ht="24" customHeight="1" x14ac:dyDescent="0.2">
      <c r="A14275" s="224" t="str">
        <f t="shared" si="4276"/>
        <v/>
      </c>
      <c r="B14275" s="222" t="str">
        <f t="shared" si="4279"/>
        <v/>
      </c>
      <c r="C14275" s="223"/>
      <c r="D14275" s="224" t="str">
        <f t="shared" si="4277"/>
        <v/>
      </c>
      <c r="E14275" s="225"/>
      <c r="F14275" s="227">
        <f t="shared" si="4278"/>
        <v>0</v>
      </c>
      <c r="G14275" s="286">
        <f t="shared" si="4280"/>
        <v>0</v>
      </c>
    </row>
    <row r="14276" spans="1:7" ht="24" customHeight="1" x14ac:dyDescent="0.2">
      <c r="A14276" s="287"/>
      <c r="D14276" s="97"/>
      <c r="E14276" s="98"/>
      <c r="F14276" s="273" t="s">
        <v>31</v>
      </c>
      <c r="G14276" s="288">
        <f>SUBTOTAL(9,G14262:G14275)</f>
        <v>0</v>
      </c>
    </row>
    <row r="14277" spans="1:7" ht="24" customHeight="1" x14ac:dyDescent="0.2">
      <c r="A14277" s="287"/>
      <c r="C14277" s="107" t="s">
        <v>605</v>
      </c>
      <c r="D14277" s="97"/>
      <c r="E14277" s="98"/>
      <c r="G14277" s="289"/>
    </row>
    <row r="14278" spans="1:7" ht="24" customHeight="1" x14ac:dyDescent="0.2">
      <c r="A14278" s="224" t="str">
        <f t="shared" ref="A14278:A14285" si="4281">IFERROR(VLOOKUP(C14278,Tabla_Insumos,4,FALSE),"")</f>
        <v/>
      </c>
      <c r="B14278" s="222">
        <f t="shared" ref="B14278:B14285" si="4282">IFERROR(VLOOKUP(A14278,Tabla_Indices,5,FALSE),"")</f>
        <v>0</v>
      </c>
      <c r="C14278" s="223"/>
      <c r="D14278" s="224" t="str">
        <f t="shared" ref="D14278:D14285" si="4283">IFERROR(VLOOKUP(C14278,Tabla_Insumos,2,FALSE),"")</f>
        <v/>
      </c>
      <c r="E14278" s="225"/>
      <c r="F14278" s="228">
        <f t="shared" ref="F14278:F14285" si="4284">IFERROR(VLOOKUP(C14278,Tabla_Insumos,3,FALSE),0)</f>
        <v>0</v>
      </c>
      <c r="G14278" s="286">
        <f>ROUND(E14278*F14278,2)</f>
        <v>0</v>
      </c>
    </row>
    <row r="14279" spans="1:7" ht="24" customHeight="1" x14ac:dyDescent="0.2">
      <c r="A14279" s="224" t="str">
        <f t="shared" si="4281"/>
        <v/>
      </c>
      <c r="B14279" s="222">
        <f t="shared" si="4282"/>
        <v>0</v>
      </c>
      <c r="C14279" s="223"/>
      <c r="D14279" s="224" t="str">
        <f t="shared" si="4283"/>
        <v/>
      </c>
      <c r="E14279" s="225"/>
      <c r="F14279" s="228">
        <f t="shared" si="4284"/>
        <v>0</v>
      </c>
      <c r="G14279" s="286">
        <f>ROUND(E14279*F14279,2)</f>
        <v>0</v>
      </c>
    </row>
    <row r="14280" spans="1:7" ht="24" customHeight="1" x14ac:dyDescent="0.2">
      <c r="A14280" s="224" t="str">
        <f t="shared" si="4281"/>
        <v/>
      </c>
      <c r="B14280" s="222">
        <f t="shared" si="4282"/>
        <v>0</v>
      </c>
      <c r="C14280" s="223"/>
      <c r="D14280" s="224" t="str">
        <f t="shared" si="4283"/>
        <v/>
      </c>
      <c r="E14280" s="225"/>
      <c r="F14280" s="228">
        <f t="shared" si="4284"/>
        <v>0</v>
      </c>
      <c r="G14280" s="286">
        <f t="shared" ref="G14280:G14285" si="4285">ROUND(E14280*F14280,2)</f>
        <v>0</v>
      </c>
    </row>
    <row r="14281" spans="1:7" ht="24" customHeight="1" x14ac:dyDescent="0.2">
      <c r="A14281" s="224" t="str">
        <f t="shared" si="4281"/>
        <v/>
      </c>
      <c r="B14281" s="222">
        <f t="shared" si="4282"/>
        <v>0</v>
      </c>
      <c r="C14281" s="223"/>
      <c r="D14281" s="224" t="str">
        <f t="shared" si="4283"/>
        <v/>
      </c>
      <c r="E14281" s="225"/>
      <c r="F14281" s="228">
        <f t="shared" si="4284"/>
        <v>0</v>
      </c>
      <c r="G14281" s="286">
        <f t="shared" si="4285"/>
        <v>0</v>
      </c>
    </row>
    <row r="14282" spans="1:7" ht="24" customHeight="1" x14ac:dyDescent="0.2">
      <c r="A14282" s="224" t="str">
        <f t="shared" si="4281"/>
        <v/>
      </c>
      <c r="B14282" s="222">
        <f t="shared" si="4282"/>
        <v>0</v>
      </c>
      <c r="C14282" s="223"/>
      <c r="D14282" s="224" t="str">
        <f t="shared" si="4283"/>
        <v/>
      </c>
      <c r="E14282" s="225"/>
      <c r="F14282" s="226">
        <f t="shared" si="4284"/>
        <v>0</v>
      </c>
      <c r="G14282" s="286">
        <f t="shared" si="4285"/>
        <v>0</v>
      </c>
    </row>
    <row r="14283" spans="1:7" ht="24" customHeight="1" x14ac:dyDescent="0.2">
      <c r="A14283" s="224" t="str">
        <f t="shared" si="4281"/>
        <v/>
      </c>
      <c r="B14283" s="222">
        <f t="shared" si="4282"/>
        <v>0</v>
      </c>
      <c r="C14283" s="223"/>
      <c r="D14283" s="224" t="str">
        <f t="shared" si="4283"/>
        <v/>
      </c>
      <c r="E14283" s="225"/>
      <c r="F14283" s="226">
        <f t="shared" si="4284"/>
        <v>0</v>
      </c>
      <c r="G14283" s="286">
        <f t="shared" si="4285"/>
        <v>0</v>
      </c>
    </row>
    <row r="14284" spans="1:7" ht="24" customHeight="1" x14ac:dyDescent="0.2">
      <c r="A14284" s="224" t="str">
        <f t="shared" si="4281"/>
        <v/>
      </c>
      <c r="B14284" s="222">
        <f t="shared" si="4282"/>
        <v>0</v>
      </c>
      <c r="C14284" s="223"/>
      <c r="D14284" s="224" t="str">
        <f t="shared" si="4283"/>
        <v/>
      </c>
      <c r="E14284" s="225"/>
      <c r="F14284" s="226">
        <f t="shared" si="4284"/>
        <v>0</v>
      </c>
      <c r="G14284" s="286">
        <f t="shared" si="4285"/>
        <v>0</v>
      </c>
    </row>
    <row r="14285" spans="1:7" ht="24" customHeight="1" x14ac:dyDescent="0.2">
      <c r="A14285" s="224" t="str">
        <f t="shared" si="4281"/>
        <v/>
      </c>
      <c r="B14285" s="222">
        <f t="shared" si="4282"/>
        <v>0</v>
      </c>
      <c r="C14285" s="223"/>
      <c r="D14285" s="224" t="str">
        <f t="shared" si="4283"/>
        <v/>
      </c>
      <c r="E14285" s="225"/>
      <c r="F14285" s="226">
        <f t="shared" si="4284"/>
        <v>0</v>
      </c>
      <c r="G14285" s="286">
        <f t="shared" si="4285"/>
        <v>0</v>
      </c>
    </row>
    <row r="14286" spans="1:7" ht="24" customHeight="1" x14ac:dyDescent="0.2">
      <c r="A14286" s="287"/>
      <c r="D14286" s="97"/>
      <c r="E14286" s="98"/>
      <c r="F14286" s="273" t="s">
        <v>32</v>
      </c>
      <c r="G14286" s="288">
        <f>SUBTOTAL(9,G14278:G14285)</f>
        <v>0</v>
      </c>
    </row>
    <row r="14287" spans="1:7" ht="24" customHeight="1" x14ac:dyDescent="0.2">
      <c r="A14287" s="287"/>
      <c r="C14287" s="107" t="s">
        <v>606</v>
      </c>
      <c r="D14287" s="97"/>
      <c r="E14287" s="98"/>
      <c r="G14287" s="289"/>
    </row>
    <row r="14288" spans="1:7" ht="24" customHeight="1" x14ac:dyDescent="0.2">
      <c r="A14288" s="224" t="str">
        <f t="shared" ref="A14288:A14296" si="4286">IFERROR(VLOOKUP(C14288,Tabla_Insumos,4,FALSE),"")</f>
        <v/>
      </c>
      <c r="B14288" s="222" t="str">
        <f t="shared" ref="B14288:B14296" si="4287">IFERROR(VLOOKUP(C14288,Tabla_Insumos,5,FALSE),"")</f>
        <v/>
      </c>
      <c r="C14288" s="223"/>
      <c r="D14288" s="224" t="str">
        <f t="shared" ref="D14288:D14296" si="4288">IFERROR(VLOOKUP(C14288,Tabla_Insumos,2,FALSE),"")</f>
        <v/>
      </c>
      <c r="E14288" s="225"/>
      <c r="F14288" s="226">
        <f t="shared" ref="F14288:F14296" si="4289">IFERROR(VLOOKUP(C14288,Tabla_Insumos,3,FALSE),0)</f>
        <v>0</v>
      </c>
      <c r="G14288" s="286">
        <f t="shared" ref="G14288:G14296" si="4290">ROUND(E14288*F14288,2)</f>
        <v>0</v>
      </c>
    </row>
    <row r="14289" spans="1:7" ht="24" customHeight="1" x14ac:dyDescent="0.2">
      <c r="A14289" s="224" t="str">
        <f t="shared" si="4286"/>
        <v/>
      </c>
      <c r="B14289" s="222" t="str">
        <f t="shared" si="4287"/>
        <v/>
      </c>
      <c r="C14289" s="223"/>
      <c r="D14289" s="224" t="str">
        <f t="shared" si="4288"/>
        <v/>
      </c>
      <c r="E14289" s="225"/>
      <c r="F14289" s="226">
        <f t="shared" si="4289"/>
        <v>0</v>
      </c>
      <c r="G14289" s="286">
        <f t="shared" si="4290"/>
        <v>0</v>
      </c>
    </row>
    <row r="14290" spans="1:7" ht="24" customHeight="1" x14ac:dyDescent="0.2">
      <c r="A14290" s="224" t="str">
        <f t="shared" si="4286"/>
        <v/>
      </c>
      <c r="B14290" s="222" t="str">
        <f t="shared" si="4287"/>
        <v/>
      </c>
      <c r="C14290" s="223"/>
      <c r="D14290" s="224" t="str">
        <f t="shared" si="4288"/>
        <v/>
      </c>
      <c r="E14290" s="225"/>
      <c r="F14290" s="226">
        <f t="shared" si="4289"/>
        <v>0</v>
      </c>
      <c r="G14290" s="286">
        <f t="shared" si="4290"/>
        <v>0</v>
      </c>
    </row>
    <row r="14291" spans="1:7" ht="24" customHeight="1" x14ac:dyDescent="0.2">
      <c r="A14291" s="224" t="str">
        <f t="shared" si="4286"/>
        <v/>
      </c>
      <c r="B14291" s="222" t="str">
        <f t="shared" si="4287"/>
        <v/>
      </c>
      <c r="C14291" s="223"/>
      <c r="D14291" s="224" t="str">
        <f t="shared" si="4288"/>
        <v/>
      </c>
      <c r="E14291" s="225"/>
      <c r="F14291" s="226">
        <f t="shared" si="4289"/>
        <v>0</v>
      </c>
      <c r="G14291" s="286">
        <f t="shared" si="4290"/>
        <v>0</v>
      </c>
    </row>
    <row r="14292" spans="1:7" ht="24" customHeight="1" x14ac:dyDescent="0.2">
      <c r="A14292" s="224" t="str">
        <f t="shared" si="4286"/>
        <v/>
      </c>
      <c r="B14292" s="222" t="str">
        <f t="shared" si="4287"/>
        <v/>
      </c>
      <c r="C14292" s="223"/>
      <c r="D14292" s="224" t="str">
        <f t="shared" si="4288"/>
        <v/>
      </c>
      <c r="E14292" s="225"/>
      <c r="F14292" s="226">
        <f t="shared" si="4289"/>
        <v>0</v>
      </c>
      <c r="G14292" s="286">
        <f t="shared" si="4290"/>
        <v>0</v>
      </c>
    </row>
    <row r="14293" spans="1:7" ht="24" customHeight="1" x14ac:dyDescent="0.2">
      <c r="A14293" s="224" t="str">
        <f t="shared" si="4286"/>
        <v/>
      </c>
      <c r="B14293" s="222" t="str">
        <f t="shared" si="4287"/>
        <v/>
      </c>
      <c r="C14293" s="223"/>
      <c r="D14293" s="224" t="str">
        <f t="shared" si="4288"/>
        <v/>
      </c>
      <c r="E14293" s="225"/>
      <c r="F14293" s="226">
        <f t="shared" si="4289"/>
        <v>0</v>
      </c>
      <c r="G14293" s="286">
        <f t="shared" si="4290"/>
        <v>0</v>
      </c>
    </row>
    <row r="14294" spans="1:7" ht="24" customHeight="1" x14ac:dyDescent="0.2">
      <c r="A14294" s="224" t="str">
        <f t="shared" si="4286"/>
        <v/>
      </c>
      <c r="B14294" s="222" t="str">
        <f t="shared" si="4287"/>
        <v/>
      </c>
      <c r="C14294" s="223"/>
      <c r="D14294" s="224" t="str">
        <f t="shared" si="4288"/>
        <v/>
      </c>
      <c r="E14294" s="225"/>
      <c r="F14294" s="226">
        <f t="shared" si="4289"/>
        <v>0</v>
      </c>
      <c r="G14294" s="286">
        <f t="shared" si="4290"/>
        <v>0</v>
      </c>
    </row>
    <row r="14295" spans="1:7" ht="24" customHeight="1" x14ac:dyDescent="0.2">
      <c r="A14295" s="224" t="str">
        <f t="shared" si="4286"/>
        <v/>
      </c>
      <c r="B14295" s="222" t="str">
        <f t="shared" si="4287"/>
        <v/>
      </c>
      <c r="C14295" s="223"/>
      <c r="D14295" s="224" t="str">
        <f t="shared" si="4288"/>
        <v/>
      </c>
      <c r="E14295" s="225"/>
      <c r="F14295" s="226">
        <f t="shared" si="4289"/>
        <v>0</v>
      </c>
      <c r="G14295" s="286">
        <f t="shared" si="4290"/>
        <v>0</v>
      </c>
    </row>
    <row r="14296" spans="1:7" ht="24" customHeight="1" x14ac:dyDescent="0.2">
      <c r="A14296" s="224" t="str">
        <f t="shared" si="4286"/>
        <v/>
      </c>
      <c r="B14296" s="222" t="str">
        <f t="shared" si="4287"/>
        <v/>
      </c>
      <c r="C14296" s="223"/>
      <c r="D14296" s="224" t="str">
        <f t="shared" si="4288"/>
        <v/>
      </c>
      <c r="E14296" s="225"/>
      <c r="F14296" s="226">
        <f t="shared" si="4289"/>
        <v>0</v>
      </c>
      <c r="G14296" s="286">
        <f t="shared" si="4290"/>
        <v>0</v>
      </c>
    </row>
    <row r="14297" spans="1:7" ht="24" customHeight="1" x14ac:dyDescent="0.2">
      <c r="A14297" s="290"/>
      <c r="B14297" s="97"/>
      <c r="D14297" s="97"/>
      <c r="E14297" s="98"/>
      <c r="F14297" s="273" t="s">
        <v>33</v>
      </c>
      <c r="G14297" s="288">
        <f>SUBTOTAL(9,G14288:G14296)</f>
        <v>0</v>
      </c>
    </row>
    <row r="14298" spans="1:7" ht="24" customHeight="1" x14ac:dyDescent="0.2">
      <c r="A14298" s="291"/>
      <c r="B14298" s="97"/>
      <c r="D14298" s="97"/>
      <c r="E14298" s="98"/>
      <c r="G14298" s="289"/>
    </row>
    <row r="14299" spans="1:7" ht="24" customHeight="1" x14ac:dyDescent="0.2">
      <c r="A14299" s="292" t="str">
        <f>B14257</f>
        <v/>
      </c>
      <c r="B14299" s="293" t="str">
        <f>C14257</f>
        <v/>
      </c>
      <c r="C14299" s="104"/>
      <c r="D14299" s="104" t="s">
        <v>34</v>
      </c>
      <c r="E14299" s="105"/>
      <c r="F14299" s="295" t="s">
        <v>35</v>
      </c>
      <c r="G14299" s="294">
        <f>SUBTOTAL(9,G14262:G14298)</f>
        <v>0</v>
      </c>
    </row>
    <row r="14301" spans="1:7" ht="24" customHeight="1" x14ac:dyDescent="0.2">
      <c r="A14301" s="274" t="s">
        <v>37</v>
      </c>
      <c r="B14301" s="275"/>
      <c r="C14301" s="275"/>
      <c r="D14301" s="275"/>
      <c r="E14301" s="275"/>
      <c r="F14301" s="275"/>
      <c r="G14301" s="276"/>
    </row>
    <row r="14302" spans="1:7" ht="24" customHeight="1" x14ac:dyDescent="0.2">
      <c r="A14302" s="277" t="s">
        <v>602</v>
      </c>
      <c r="B14302" s="93" t="str">
        <f>Comitente</f>
        <v>DIRECCION PROVINCIAL DE ESPACIOS VERDES</v>
      </c>
      <c r="C14302" s="89"/>
      <c r="D14302" s="94"/>
      <c r="E14302" s="94"/>
      <c r="F14302" s="95"/>
      <c r="G14302" s="278"/>
    </row>
    <row r="14303" spans="1:7" ht="24" customHeight="1" x14ac:dyDescent="0.2">
      <c r="A14303" s="277" t="s">
        <v>603</v>
      </c>
      <c r="B14303" s="93">
        <f>Contratista</f>
        <v>0</v>
      </c>
      <c r="C14303" s="90"/>
      <c r="D14303" s="90"/>
      <c r="E14303" s="90"/>
      <c r="F14303" s="96"/>
      <c r="G14303" s="279"/>
    </row>
    <row r="14304" spans="1:7" ht="24" customHeight="1" x14ac:dyDescent="0.2">
      <c r="A14304" s="277" t="s">
        <v>24</v>
      </c>
      <c r="B14304" s="93" t="str">
        <f>Obra</f>
        <v>MANTENIMIENTO DEL ÁREA VERDE Y SISITEMA DE RIEGO DEL 
PARQUE BELGRANO E INFINITO POR DESCUBRIR - RENGLON 3</v>
      </c>
      <c r="C14304" s="90"/>
      <c r="D14304" s="90"/>
      <c r="E14304" s="90"/>
      <c r="F14304" s="96" t="s">
        <v>38</v>
      </c>
      <c r="G14304" s="280">
        <f>Fecha_Base</f>
        <v>44908</v>
      </c>
    </row>
    <row r="14305" spans="1:7" ht="24" customHeight="1" x14ac:dyDescent="0.2">
      <c r="A14305" s="281" t="s">
        <v>601</v>
      </c>
      <c r="B14305" s="91" t="str">
        <f>Ubicación</f>
        <v>CAPITAL</v>
      </c>
      <c r="C14305" s="91"/>
      <c r="D14305" s="97"/>
      <c r="E14305" s="98"/>
      <c r="G14305" s="282"/>
    </row>
    <row r="14306" spans="1:7" ht="24" customHeight="1" x14ac:dyDescent="0.2">
      <c r="A14306" s="281" t="s">
        <v>39</v>
      </c>
      <c r="B14306" s="100" t="str">
        <f>IFERROR(VALUE(LEFT(B14307,FIND(".",B14307)-1)),"")</f>
        <v/>
      </c>
      <c r="C14306" s="92" t="str">
        <f>IFERROR(VLOOKUP(B14306,Tabla_CyP,2,FALSE),"")</f>
        <v/>
      </c>
      <c r="E14306" s="98"/>
      <c r="G14306" s="282"/>
    </row>
    <row r="14307" spans="1:7" ht="24" customHeight="1" x14ac:dyDescent="0.2">
      <c r="A14307" s="281" t="s">
        <v>25</v>
      </c>
      <c r="B14307" s="101" t="str">
        <f>IFERROR(VLOOKUP(COUNTIF($A$1:A14307,"ANALISIS DE PRECIOS"),Tabla_NumeroItem,2,FALSE),"")</f>
        <v/>
      </c>
      <c r="C14307" s="92" t="str">
        <f>IFERROR(VLOOKUP(B14307,Tabla_CyP,2,FALSE),"")</f>
        <v/>
      </c>
      <c r="D14307" s="97"/>
      <c r="E14307" s="98"/>
      <c r="F14307" s="96" t="s">
        <v>26</v>
      </c>
      <c r="G14307" s="283" t="str">
        <f>IFERROR(VLOOKUP(B14307,Tabla_CyP,4,FALSE),"")</f>
        <v/>
      </c>
    </row>
    <row r="14308" spans="1:7" ht="24" customHeight="1" x14ac:dyDescent="0.2">
      <c r="A14308" s="281"/>
      <c r="B14308" s="91"/>
      <c r="D14308" s="97"/>
      <c r="E14308" s="98"/>
      <c r="G14308" s="282"/>
    </row>
    <row r="14309" spans="1:7" ht="24" customHeight="1" x14ac:dyDescent="0.2">
      <c r="A14309" s="331" t="s">
        <v>507</v>
      </c>
      <c r="B14309" s="332"/>
      <c r="C14309" s="333" t="s">
        <v>0</v>
      </c>
      <c r="D14309" s="333" t="s">
        <v>27</v>
      </c>
      <c r="E14309" s="335" t="s">
        <v>28</v>
      </c>
      <c r="F14309" s="337" t="s">
        <v>29</v>
      </c>
      <c r="G14309" s="337" t="s">
        <v>30</v>
      </c>
    </row>
    <row r="14310" spans="1:7" ht="24" customHeight="1" x14ac:dyDescent="0.2">
      <c r="A14310" s="102" t="s">
        <v>508</v>
      </c>
      <c r="B14310" s="102" t="s">
        <v>509</v>
      </c>
      <c r="C14310" s="334"/>
      <c r="D14310" s="334"/>
      <c r="E14310" s="336"/>
      <c r="F14310" s="338"/>
      <c r="G14310" s="338"/>
    </row>
    <row r="14311" spans="1:7" ht="24" customHeight="1" x14ac:dyDescent="0.2">
      <c r="A14311" s="284"/>
      <c r="B14311" s="103"/>
      <c r="C14311" s="143" t="s">
        <v>604</v>
      </c>
      <c r="D14311" s="104"/>
      <c r="E14311" s="105"/>
      <c r="F14311" s="106"/>
      <c r="G14311" s="285"/>
    </row>
    <row r="14312" spans="1:7" ht="24" customHeight="1" x14ac:dyDescent="0.2">
      <c r="A14312" s="224" t="str">
        <f t="shared" ref="A14312:A14325" si="4291">IFERROR(VLOOKUP(C14312,Tabla_Insumos,4,FALSE),"")</f>
        <v/>
      </c>
      <c r="B14312" s="222" t="str">
        <f>IFERROR(VLOOKUP(C14312,Tabla_Insumos,5,FALSE),"")</f>
        <v/>
      </c>
      <c r="C14312" s="223"/>
      <c r="D14312" s="224" t="str">
        <f t="shared" ref="D14312:D14325" si="4292">IFERROR(VLOOKUP(C14312,Tabla_Insumos,2,FALSE),"")</f>
        <v/>
      </c>
      <c r="E14312" s="225"/>
      <c r="F14312" s="226">
        <f t="shared" ref="F14312:F14325" si="4293">IFERROR(VLOOKUP(C14312,Tabla_Insumos,3,FALSE),0)</f>
        <v>0</v>
      </c>
      <c r="G14312" s="286">
        <f>ROUND(E14312*F14312,2)</f>
        <v>0</v>
      </c>
    </row>
    <row r="14313" spans="1:7" ht="24" customHeight="1" x14ac:dyDescent="0.2">
      <c r="A14313" s="224" t="str">
        <f t="shared" si="4291"/>
        <v/>
      </c>
      <c r="B14313" s="222" t="str">
        <f t="shared" ref="B14313:B14325" si="4294">IFERROR(VLOOKUP(C14313,Tabla_Insumos,5,FALSE),"")</f>
        <v/>
      </c>
      <c r="C14313" s="223"/>
      <c r="D14313" s="224" t="str">
        <f t="shared" si="4292"/>
        <v/>
      </c>
      <c r="E14313" s="225"/>
      <c r="F14313" s="226">
        <f t="shared" si="4293"/>
        <v>0</v>
      </c>
      <c r="G14313" s="286">
        <f t="shared" ref="G14313:G14325" si="4295">ROUND(E14313*F14313,2)</f>
        <v>0</v>
      </c>
    </row>
    <row r="14314" spans="1:7" ht="24" customHeight="1" x14ac:dyDescent="0.2">
      <c r="A14314" s="224" t="str">
        <f t="shared" si="4291"/>
        <v/>
      </c>
      <c r="B14314" s="222" t="str">
        <f t="shared" si="4294"/>
        <v/>
      </c>
      <c r="C14314" s="223"/>
      <c r="D14314" s="224" t="str">
        <f t="shared" si="4292"/>
        <v/>
      </c>
      <c r="E14314" s="225"/>
      <c r="F14314" s="226">
        <f t="shared" si="4293"/>
        <v>0</v>
      </c>
      <c r="G14314" s="286">
        <f t="shared" si="4295"/>
        <v>0</v>
      </c>
    </row>
    <row r="14315" spans="1:7" ht="24" customHeight="1" x14ac:dyDescent="0.2">
      <c r="A14315" s="224" t="str">
        <f t="shared" si="4291"/>
        <v/>
      </c>
      <c r="B14315" s="222" t="str">
        <f t="shared" si="4294"/>
        <v/>
      </c>
      <c r="C14315" s="223"/>
      <c r="D14315" s="224" t="str">
        <f t="shared" si="4292"/>
        <v/>
      </c>
      <c r="E14315" s="225"/>
      <c r="F14315" s="226">
        <f t="shared" si="4293"/>
        <v>0</v>
      </c>
      <c r="G14315" s="286">
        <f t="shared" si="4295"/>
        <v>0</v>
      </c>
    </row>
    <row r="14316" spans="1:7" ht="24" customHeight="1" x14ac:dyDescent="0.2">
      <c r="A14316" s="224" t="str">
        <f t="shared" si="4291"/>
        <v/>
      </c>
      <c r="B14316" s="222" t="str">
        <f t="shared" si="4294"/>
        <v/>
      </c>
      <c r="C14316" s="223"/>
      <c r="D14316" s="224" t="str">
        <f t="shared" si="4292"/>
        <v/>
      </c>
      <c r="E14316" s="225"/>
      <c r="F14316" s="226">
        <f t="shared" si="4293"/>
        <v>0</v>
      </c>
      <c r="G14316" s="286">
        <f t="shared" si="4295"/>
        <v>0</v>
      </c>
    </row>
    <row r="14317" spans="1:7" ht="24" customHeight="1" x14ac:dyDescent="0.2">
      <c r="A14317" s="224" t="str">
        <f t="shared" si="4291"/>
        <v/>
      </c>
      <c r="B14317" s="222" t="str">
        <f t="shared" si="4294"/>
        <v/>
      </c>
      <c r="C14317" s="223"/>
      <c r="D14317" s="224" t="str">
        <f t="shared" si="4292"/>
        <v/>
      </c>
      <c r="E14317" s="225"/>
      <c r="F14317" s="226">
        <f t="shared" si="4293"/>
        <v>0</v>
      </c>
      <c r="G14317" s="286">
        <f t="shared" si="4295"/>
        <v>0</v>
      </c>
    </row>
    <row r="14318" spans="1:7" ht="24" customHeight="1" x14ac:dyDescent="0.2">
      <c r="A14318" s="224" t="str">
        <f t="shared" si="4291"/>
        <v/>
      </c>
      <c r="B14318" s="222" t="str">
        <f t="shared" si="4294"/>
        <v/>
      </c>
      <c r="C14318" s="223"/>
      <c r="D14318" s="224" t="str">
        <f t="shared" si="4292"/>
        <v/>
      </c>
      <c r="E14318" s="225"/>
      <c r="F14318" s="226">
        <f t="shared" si="4293"/>
        <v>0</v>
      </c>
      <c r="G14318" s="286">
        <f t="shared" si="4295"/>
        <v>0</v>
      </c>
    </row>
    <row r="14319" spans="1:7" ht="24" customHeight="1" x14ac:dyDescent="0.2">
      <c r="A14319" s="224" t="str">
        <f t="shared" si="4291"/>
        <v/>
      </c>
      <c r="B14319" s="222" t="str">
        <f t="shared" si="4294"/>
        <v/>
      </c>
      <c r="C14319" s="223"/>
      <c r="D14319" s="224" t="str">
        <f t="shared" si="4292"/>
        <v/>
      </c>
      <c r="E14319" s="225"/>
      <c r="F14319" s="226">
        <f t="shared" si="4293"/>
        <v>0</v>
      </c>
      <c r="G14319" s="286">
        <f t="shared" si="4295"/>
        <v>0</v>
      </c>
    </row>
    <row r="14320" spans="1:7" ht="24" customHeight="1" x14ac:dyDescent="0.2">
      <c r="A14320" s="224" t="str">
        <f t="shared" si="4291"/>
        <v/>
      </c>
      <c r="B14320" s="222" t="str">
        <f t="shared" si="4294"/>
        <v/>
      </c>
      <c r="C14320" s="223"/>
      <c r="D14320" s="224" t="str">
        <f t="shared" si="4292"/>
        <v/>
      </c>
      <c r="E14320" s="225"/>
      <c r="F14320" s="226">
        <f t="shared" si="4293"/>
        <v>0</v>
      </c>
      <c r="G14320" s="286">
        <f t="shared" si="4295"/>
        <v>0</v>
      </c>
    </row>
    <row r="14321" spans="1:7" ht="24" customHeight="1" x14ac:dyDescent="0.2">
      <c r="A14321" s="224" t="str">
        <f t="shared" si="4291"/>
        <v/>
      </c>
      <c r="B14321" s="222" t="str">
        <f t="shared" si="4294"/>
        <v/>
      </c>
      <c r="C14321" s="223"/>
      <c r="D14321" s="224" t="str">
        <f t="shared" si="4292"/>
        <v/>
      </c>
      <c r="E14321" s="225"/>
      <c r="F14321" s="226">
        <f t="shared" si="4293"/>
        <v>0</v>
      </c>
      <c r="G14321" s="286">
        <f t="shared" si="4295"/>
        <v>0</v>
      </c>
    </row>
    <row r="14322" spans="1:7" ht="24" customHeight="1" x14ac:dyDescent="0.2">
      <c r="A14322" s="224" t="str">
        <f t="shared" si="4291"/>
        <v/>
      </c>
      <c r="B14322" s="222" t="str">
        <f t="shared" si="4294"/>
        <v/>
      </c>
      <c r="C14322" s="223"/>
      <c r="D14322" s="224" t="str">
        <f t="shared" si="4292"/>
        <v/>
      </c>
      <c r="E14322" s="225"/>
      <c r="F14322" s="226">
        <f t="shared" si="4293"/>
        <v>0</v>
      </c>
      <c r="G14322" s="286">
        <f t="shared" si="4295"/>
        <v>0</v>
      </c>
    </row>
    <row r="14323" spans="1:7" ht="24" customHeight="1" x14ac:dyDescent="0.2">
      <c r="A14323" s="224" t="str">
        <f t="shared" si="4291"/>
        <v/>
      </c>
      <c r="B14323" s="222" t="str">
        <f t="shared" si="4294"/>
        <v/>
      </c>
      <c r="C14323" s="223"/>
      <c r="D14323" s="224" t="str">
        <f t="shared" si="4292"/>
        <v/>
      </c>
      <c r="E14323" s="225"/>
      <c r="F14323" s="226">
        <f t="shared" si="4293"/>
        <v>0</v>
      </c>
      <c r="G14323" s="286">
        <f t="shared" si="4295"/>
        <v>0</v>
      </c>
    </row>
    <row r="14324" spans="1:7" ht="24" customHeight="1" x14ac:dyDescent="0.2">
      <c r="A14324" s="224" t="str">
        <f t="shared" si="4291"/>
        <v/>
      </c>
      <c r="B14324" s="222" t="str">
        <f t="shared" si="4294"/>
        <v/>
      </c>
      <c r="C14324" s="223"/>
      <c r="D14324" s="224" t="str">
        <f t="shared" si="4292"/>
        <v/>
      </c>
      <c r="E14324" s="225"/>
      <c r="F14324" s="226">
        <f t="shared" si="4293"/>
        <v>0</v>
      </c>
      <c r="G14324" s="286">
        <f t="shared" si="4295"/>
        <v>0</v>
      </c>
    </row>
    <row r="14325" spans="1:7" ht="24" customHeight="1" x14ac:dyDescent="0.2">
      <c r="A14325" s="224" t="str">
        <f t="shared" si="4291"/>
        <v/>
      </c>
      <c r="B14325" s="222" t="str">
        <f t="shared" si="4294"/>
        <v/>
      </c>
      <c r="C14325" s="223"/>
      <c r="D14325" s="224" t="str">
        <f t="shared" si="4292"/>
        <v/>
      </c>
      <c r="E14325" s="225"/>
      <c r="F14325" s="227">
        <f t="shared" si="4293"/>
        <v>0</v>
      </c>
      <c r="G14325" s="286">
        <f t="shared" si="4295"/>
        <v>0</v>
      </c>
    </row>
    <row r="14326" spans="1:7" ht="24" customHeight="1" x14ac:dyDescent="0.2">
      <c r="A14326" s="287"/>
      <c r="D14326" s="97"/>
      <c r="E14326" s="98"/>
      <c r="F14326" s="273" t="s">
        <v>31</v>
      </c>
      <c r="G14326" s="288">
        <f>SUBTOTAL(9,G14312:G14325)</f>
        <v>0</v>
      </c>
    </row>
    <row r="14327" spans="1:7" ht="24" customHeight="1" x14ac:dyDescent="0.2">
      <c r="A14327" s="287"/>
      <c r="C14327" s="107" t="s">
        <v>605</v>
      </c>
      <c r="D14327" s="97"/>
      <c r="E14327" s="98"/>
      <c r="G14327" s="289"/>
    </row>
    <row r="14328" spans="1:7" ht="24" customHeight="1" x14ac:dyDescent="0.2">
      <c r="A14328" s="224" t="str">
        <f t="shared" ref="A14328:A14335" si="4296">IFERROR(VLOOKUP(C14328,Tabla_Insumos,4,FALSE),"")</f>
        <v/>
      </c>
      <c r="B14328" s="222">
        <f t="shared" ref="B14328:B14335" si="4297">IFERROR(VLOOKUP(A14328,Tabla_Indices,5,FALSE),"")</f>
        <v>0</v>
      </c>
      <c r="C14328" s="223"/>
      <c r="D14328" s="224" t="str">
        <f t="shared" ref="D14328:D14335" si="4298">IFERROR(VLOOKUP(C14328,Tabla_Insumos,2,FALSE),"")</f>
        <v/>
      </c>
      <c r="E14328" s="225"/>
      <c r="F14328" s="228">
        <f t="shared" ref="F14328:F14335" si="4299">IFERROR(VLOOKUP(C14328,Tabla_Insumos,3,FALSE),0)</f>
        <v>0</v>
      </c>
      <c r="G14328" s="286">
        <f>ROUND(E14328*F14328,2)</f>
        <v>0</v>
      </c>
    </row>
    <row r="14329" spans="1:7" ht="24" customHeight="1" x14ac:dyDescent="0.2">
      <c r="A14329" s="224" t="str">
        <f t="shared" si="4296"/>
        <v/>
      </c>
      <c r="B14329" s="222">
        <f t="shared" si="4297"/>
        <v>0</v>
      </c>
      <c r="C14329" s="223"/>
      <c r="D14329" s="224" t="str">
        <f t="shared" si="4298"/>
        <v/>
      </c>
      <c r="E14329" s="225"/>
      <c r="F14329" s="228">
        <f t="shared" si="4299"/>
        <v>0</v>
      </c>
      <c r="G14329" s="286">
        <f>ROUND(E14329*F14329,2)</f>
        <v>0</v>
      </c>
    </row>
    <row r="14330" spans="1:7" ht="24" customHeight="1" x14ac:dyDescent="0.2">
      <c r="A14330" s="224" t="str">
        <f t="shared" si="4296"/>
        <v/>
      </c>
      <c r="B14330" s="222">
        <f t="shared" si="4297"/>
        <v>0</v>
      </c>
      <c r="C14330" s="223"/>
      <c r="D14330" s="224" t="str">
        <f t="shared" si="4298"/>
        <v/>
      </c>
      <c r="E14330" s="225"/>
      <c r="F14330" s="228">
        <f t="shared" si="4299"/>
        <v>0</v>
      </c>
      <c r="G14330" s="286">
        <f t="shared" ref="G14330:G14335" si="4300">ROUND(E14330*F14330,2)</f>
        <v>0</v>
      </c>
    </row>
    <row r="14331" spans="1:7" ht="24" customHeight="1" x14ac:dyDescent="0.2">
      <c r="A14331" s="224" t="str">
        <f t="shared" si="4296"/>
        <v/>
      </c>
      <c r="B14331" s="222">
        <f t="shared" si="4297"/>
        <v>0</v>
      </c>
      <c r="C14331" s="223"/>
      <c r="D14331" s="224" t="str">
        <f t="shared" si="4298"/>
        <v/>
      </c>
      <c r="E14331" s="225"/>
      <c r="F14331" s="228">
        <f t="shared" si="4299"/>
        <v>0</v>
      </c>
      <c r="G14331" s="286">
        <f t="shared" si="4300"/>
        <v>0</v>
      </c>
    </row>
    <row r="14332" spans="1:7" ht="24" customHeight="1" x14ac:dyDescent="0.2">
      <c r="A14332" s="224" t="str">
        <f t="shared" si="4296"/>
        <v/>
      </c>
      <c r="B14332" s="222">
        <f t="shared" si="4297"/>
        <v>0</v>
      </c>
      <c r="C14332" s="223"/>
      <c r="D14332" s="224" t="str">
        <f t="shared" si="4298"/>
        <v/>
      </c>
      <c r="E14332" s="225"/>
      <c r="F14332" s="226">
        <f t="shared" si="4299"/>
        <v>0</v>
      </c>
      <c r="G14332" s="286">
        <f t="shared" si="4300"/>
        <v>0</v>
      </c>
    </row>
    <row r="14333" spans="1:7" ht="24" customHeight="1" x14ac:dyDescent="0.2">
      <c r="A14333" s="224" t="str">
        <f t="shared" si="4296"/>
        <v/>
      </c>
      <c r="B14333" s="222">
        <f t="shared" si="4297"/>
        <v>0</v>
      </c>
      <c r="C14333" s="223"/>
      <c r="D14333" s="224" t="str">
        <f t="shared" si="4298"/>
        <v/>
      </c>
      <c r="E14333" s="225"/>
      <c r="F14333" s="226">
        <f t="shared" si="4299"/>
        <v>0</v>
      </c>
      <c r="G14333" s="286">
        <f t="shared" si="4300"/>
        <v>0</v>
      </c>
    </row>
    <row r="14334" spans="1:7" ht="24" customHeight="1" x14ac:dyDescent="0.2">
      <c r="A14334" s="224" t="str">
        <f t="shared" si="4296"/>
        <v/>
      </c>
      <c r="B14334" s="222">
        <f t="shared" si="4297"/>
        <v>0</v>
      </c>
      <c r="C14334" s="223"/>
      <c r="D14334" s="224" t="str">
        <f t="shared" si="4298"/>
        <v/>
      </c>
      <c r="E14334" s="225"/>
      <c r="F14334" s="226">
        <f t="shared" si="4299"/>
        <v>0</v>
      </c>
      <c r="G14334" s="286">
        <f t="shared" si="4300"/>
        <v>0</v>
      </c>
    </row>
    <row r="14335" spans="1:7" ht="24" customHeight="1" x14ac:dyDescent="0.2">
      <c r="A14335" s="224" t="str">
        <f t="shared" si="4296"/>
        <v/>
      </c>
      <c r="B14335" s="222">
        <f t="shared" si="4297"/>
        <v>0</v>
      </c>
      <c r="C14335" s="223"/>
      <c r="D14335" s="224" t="str">
        <f t="shared" si="4298"/>
        <v/>
      </c>
      <c r="E14335" s="225"/>
      <c r="F14335" s="226">
        <f t="shared" si="4299"/>
        <v>0</v>
      </c>
      <c r="G14335" s="286">
        <f t="shared" si="4300"/>
        <v>0</v>
      </c>
    </row>
    <row r="14336" spans="1:7" ht="24" customHeight="1" x14ac:dyDescent="0.2">
      <c r="A14336" s="287"/>
      <c r="D14336" s="97"/>
      <c r="E14336" s="98"/>
      <c r="F14336" s="273" t="s">
        <v>32</v>
      </c>
      <c r="G14336" s="288">
        <f>SUBTOTAL(9,G14328:G14335)</f>
        <v>0</v>
      </c>
    </row>
    <row r="14337" spans="1:7" ht="24" customHeight="1" x14ac:dyDescent="0.2">
      <c r="A14337" s="287"/>
      <c r="C14337" s="107" t="s">
        <v>606</v>
      </c>
      <c r="D14337" s="97"/>
      <c r="E14337" s="98"/>
      <c r="G14337" s="289"/>
    </row>
    <row r="14338" spans="1:7" ht="24" customHeight="1" x14ac:dyDescent="0.2">
      <c r="A14338" s="224" t="str">
        <f t="shared" ref="A14338:A14346" si="4301">IFERROR(VLOOKUP(C14338,Tabla_Insumos,4,FALSE),"")</f>
        <v/>
      </c>
      <c r="B14338" s="222" t="str">
        <f t="shared" ref="B14338:B14346" si="4302">IFERROR(VLOOKUP(C14338,Tabla_Insumos,5,FALSE),"")</f>
        <v/>
      </c>
      <c r="C14338" s="223"/>
      <c r="D14338" s="224" t="str">
        <f t="shared" ref="D14338:D14346" si="4303">IFERROR(VLOOKUP(C14338,Tabla_Insumos,2,FALSE),"")</f>
        <v/>
      </c>
      <c r="E14338" s="225"/>
      <c r="F14338" s="226">
        <f t="shared" ref="F14338:F14346" si="4304">IFERROR(VLOOKUP(C14338,Tabla_Insumos,3,FALSE),0)</f>
        <v>0</v>
      </c>
      <c r="G14338" s="286">
        <f t="shared" ref="G14338:G14346" si="4305">ROUND(E14338*F14338,2)</f>
        <v>0</v>
      </c>
    </row>
    <row r="14339" spans="1:7" ht="24" customHeight="1" x14ac:dyDescent="0.2">
      <c r="A14339" s="224" t="str">
        <f t="shared" si="4301"/>
        <v/>
      </c>
      <c r="B14339" s="222" t="str">
        <f t="shared" si="4302"/>
        <v/>
      </c>
      <c r="C14339" s="223"/>
      <c r="D14339" s="224" t="str">
        <f t="shared" si="4303"/>
        <v/>
      </c>
      <c r="E14339" s="225"/>
      <c r="F14339" s="226">
        <f t="shared" si="4304"/>
        <v>0</v>
      </c>
      <c r="G14339" s="286">
        <f t="shared" si="4305"/>
        <v>0</v>
      </c>
    </row>
    <row r="14340" spans="1:7" ht="24" customHeight="1" x14ac:dyDescent="0.2">
      <c r="A14340" s="224" t="str">
        <f t="shared" si="4301"/>
        <v/>
      </c>
      <c r="B14340" s="222" t="str">
        <f t="shared" si="4302"/>
        <v/>
      </c>
      <c r="C14340" s="223"/>
      <c r="D14340" s="224" t="str">
        <f t="shared" si="4303"/>
        <v/>
      </c>
      <c r="E14340" s="225"/>
      <c r="F14340" s="226">
        <f t="shared" si="4304"/>
        <v>0</v>
      </c>
      <c r="G14340" s="286">
        <f t="shared" si="4305"/>
        <v>0</v>
      </c>
    </row>
    <row r="14341" spans="1:7" ht="24" customHeight="1" x14ac:dyDescent="0.2">
      <c r="A14341" s="224" t="str">
        <f t="shared" si="4301"/>
        <v/>
      </c>
      <c r="B14341" s="222" t="str">
        <f t="shared" si="4302"/>
        <v/>
      </c>
      <c r="C14341" s="223"/>
      <c r="D14341" s="224" t="str">
        <f t="shared" si="4303"/>
        <v/>
      </c>
      <c r="E14341" s="225"/>
      <c r="F14341" s="226">
        <f t="shared" si="4304"/>
        <v>0</v>
      </c>
      <c r="G14341" s="286">
        <f t="shared" si="4305"/>
        <v>0</v>
      </c>
    </row>
    <row r="14342" spans="1:7" ht="24" customHeight="1" x14ac:dyDescent="0.2">
      <c r="A14342" s="224" t="str">
        <f t="shared" si="4301"/>
        <v/>
      </c>
      <c r="B14342" s="222" t="str">
        <f t="shared" si="4302"/>
        <v/>
      </c>
      <c r="C14342" s="223"/>
      <c r="D14342" s="224" t="str">
        <f t="shared" si="4303"/>
        <v/>
      </c>
      <c r="E14342" s="225"/>
      <c r="F14342" s="226">
        <f t="shared" si="4304"/>
        <v>0</v>
      </c>
      <c r="G14342" s="286">
        <f t="shared" si="4305"/>
        <v>0</v>
      </c>
    </row>
    <row r="14343" spans="1:7" ht="24" customHeight="1" x14ac:dyDescent="0.2">
      <c r="A14343" s="224" t="str">
        <f t="shared" si="4301"/>
        <v/>
      </c>
      <c r="B14343" s="222" t="str">
        <f t="shared" si="4302"/>
        <v/>
      </c>
      <c r="C14343" s="223"/>
      <c r="D14343" s="224" t="str">
        <f t="shared" si="4303"/>
        <v/>
      </c>
      <c r="E14343" s="225"/>
      <c r="F14343" s="226">
        <f t="shared" si="4304"/>
        <v>0</v>
      </c>
      <c r="G14343" s="286">
        <f t="shared" si="4305"/>
        <v>0</v>
      </c>
    </row>
    <row r="14344" spans="1:7" ht="24" customHeight="1" x14ac:dyDescent="0.2">
      <c r="A14344" s="224" t="str">
        <f t="shared" si="4301"/>
        <v/>
      </c>
      <c r="B14344" s="222" t="str">
        <f t="shared" si="4302"/>
        <v/>
      </c>
      <c r="C14344" s="223"/>
      <c r="D14344" s="224" t="str">
        <f t="shared" si="4303"/>
        <v/>
      </c>
      <c r="E14344" s="225"/>
      <c r="F14344" s="226">
        <f t="shared" si="4304"/>
        <v>0</v>
      </c>
      <c r="G14344" s="286">
        <f t="shared" si="4305"/>
        <v>0</v>
      </c>
    </row>
    <row r="14345" spans="1:7" ht="24" customHeight="1" x14ac:dyDescent="0.2">
      <c r="A14345" s="224" t="str">
        <f t="shared" si="4301"/>
        <v/>
      </c>
      <c r="B14345" s="222" t="str">
        <f t="shared" si="4302"/>
        <v/>
      </c>
      <c r="C14345" s="223"/>
      <c r="D14345" s="224" t="str">
        <f t="shared" si="4303"/>
        <v/>
      </c>
      <c r="E14345" s="225"/>
      <c r="F14345" s="226">
        <f t="shared" si="4304"/>
        <v>0</v>
      </c>
      <c r="G14345" s="286">
        <f t="shared" si="4305"/>
        <v>0</v>
      </c>
    </row>
    <row r="14346" spans="1:7" ht="24" customHeight="1" x14ac:dyDescent="0.2">
      <c r="A14346" s="224" t="str">
        <f t="shared" si="4301"/>
        <v/>
      </c>
      <c r="B14346" s="222" t="str">
        <f t="shared" si="4302"/>
        <v/>
      </c>
      <c r="C14346" s="223"/>
      <c r="D14346" s="224" t="str">
        <f t="shared" si="4303"/>
        <v/>
      </c>
      <c r="E14346" s="225"/>
      <c r="F14346" s="226">
        <f t="shared" si="4304"/>
        <v>0</v>
      </c>
      <c r="G14346" s="286">
        <f t="shared" si="4305"/>
        <v>0</v>
      </c>
    </row>
    <row r="14347" spans="1:7" ht="24" customHeight="1" x14ac:dyDescent="0.2">
      <c r="A14347" s="290"/>
      <c r="B14347" s="97"/>
      <c r="D14347" s="97"/>
      <c r="E14347" s="98"/>
      <c r="F14347" s="273" t="s">
        <v>33</v>
      </c>
      <c r="G14347" s="288">
        <f>SUBTOTAL(9,G14338:G14346)</f>
        <v>0</v>
      </c>
    </row>
    <row r="14348" spans="1:7" ht="24" customHeight="1" x14ac:dyDescent="0.2">
      <c r="A14348" s="291"/>
      <c r="B14348" s="97"/>
      <c r="D14348" s="97"/>
      <c r="E14348" s="98"/>
      <c r="G14348" s="289"/>
    </row>
    <row r="14349" spans="1:7" ht="24" customHeight="1" x14ac:dyDescent="0.2">
      <c r="A14349" s="292" t="str">
        <f>B14307</f>
        <v/>
      </c>
      <c r="B14349" s="293" t="str">
        <f>C14307</f>
        <v/>
      </c>
      <c r="C14349" s="104"/>
      <c r="D14349" s="104" t="s">
        <v>34</v>
      </c>
      <c r="E14349" s="105"/>
      <c r="F14349" s="295" t="s">
        <v>35</v>
      </c>
      <c r="G14349" s="294">
        <f>SUBTOTAL(9,G14312:G14348)</f>
        <v>0</v>
      </c>
    </row>
    <row r="14351" spans="1:7" ht="24" customHeight="1" x14ac:dyDescent="0.2">
      <c r="A14351" s="274" t="s">
        <v>37</v>
      </c>
      <c r="B14351" s="275"/>
      <c r="C14351" s="275"/>
      <c r="D14351" s="275"/>
      <c r="E14351" s="275"/>
      <c r="F14351" s="275"/>
      <c r="G14351" s="276"/>
    </row>
    <row r="14352" spans="1:7" ht="24" customHeight="1" x14ac:dyDescent="0.2">
      <c r="A14352" s="277" t="s">
        <v>602</v>
      </c>
      <c r="B14352" s="93" t="str">
        <f>Comitente</f>
        <v>DIRECCION PROVINCIAL DE ESPACIOS VERDES</v>
      </c>
      <c r="C14352" s="89"/>
      <c r="D14352" s="94"/>
      <c r="E14352" s="94"/>
      <c r="F14352" s="95"/>
      <c r="G14352" s="278"/>
    </row>
    <row r="14353" spans="1:7" ht="24" customHeight="1" x14ac:dyDescent="0.2">
      <c r="A14353" s="277" t="s">
        <v>603</v>
      </c>
      <c r="B14353" s="93">
        <f>Contratista</f>
        <v>0</v>
      </c>
      <c r="C14353" s="90"/>
      <c r="D14353" s="90"/>
      <c r="E14353" s="90"/>
      <c r="F14353" s="96"/>
      <c r="G14353" s="279"/>
    </row>
    <row r="14354" spans="1:7" ht="24" customHeight="1" x14ac:dyDescent="0.2">
      <c r="A14354" s="277" t="s">
        <v>24</v>
      </c>
      <c r="B14354" s="93" t="str">
        <f>Obra</f>
        <v>MANTENIMIENTO DEL ÁREA VERDE Y SISITEMA DE RIEGO DEL 
PARQUE BELGRANO E INFINITO POR DESCUBRIR - RENGLON 3</v>
      </c>
      <c r="C14354" s="90"/>
      <c r="D14354" s="90"/>
      <c r="E14354" s="90"/>
      <c r="F14354" s="96" t="s">
        <v>38</v>
      </c>
      <c r="G14354" s="280">
        <f>Fecha_Base</f>
        <v>44908</v>
      </c>
    </row>
    <row r="14355" spans="1:7" ht="24" customHeight="1" x14ac:dyDescent="0.2">
      <c r="A14355" s="281" t="s">
        <v>601</v>
      </c>
      <c r="B14355" s="91" t="str">
        <f>Ubicación</f>
        <v>CAPITAL</v>
      </c>
      <c r="C14355" s="91"/>
      <c r="D14355" s="97"/>
      <c r="E14355" s="98"/>
      <c r="G14355" s="282"/>
    </row>
    <row r="14356" spans="1:7" ht="24" customHeight="1" x14ac:dyDescent="0.2">
      <c r="A14356" s="281" t="s">
        <v>39</v>
      </c>
      <c r="B14356" s="100" t="str">
        <f>IFERROR(VALUE(LEFT(B14357,FIND(".",B14357)-1)),"")</f>
        <v/>
      </c>
      <c r="C14356" s="92" t="str">
        <f>IFERROR(VLOOKUP(B14356,Tabla_CyP,2,FALSE),"")</f>
        <v/>
      </c>
      <c r="E14356" s="98"/>
      <c r="G14356" s="282"/>
    </row>
    <row r="14357" spans="1:7" ht="24" customHeight="1" x14ac:dyDescent="0.2">
      <c r="A14357" s="281" t="s">
        <v>25</v>
      </c>
      <c r="B14357" s="101" t="str">
        <f>IFERROR(VLOOKUP(COUNTIF($A$1:A14357,"ANALISIS DE PRECIOS"),Tabla_NumeroItem,2,FALSE),"")</f>
        <v/>
      </c>
      <c r="C14357" s="92" t="str">
        <f>IFERROR(VLOOKUP(B14357,Tabla_CyP,2,FALSE),"")</f>
        <v/>
      </c>
      <c r="D14357" s="97"/>
      <c r="E14357" s="98"/>
      <c r="F14357" s="96" t="s">
        <v>26</v>
      </c>
      <c r="G14357" s="283" t="str">
        <f>IFERROR(VLOOKUP(B14357,Tabla_CyP,4,FALSE),"")</f>
        <v/>
      </c>
    </row>
    <row r="14358" spans="1:7" ht="24" customHeight="1" x14ac:dyDescent="0.2">
      <c r="A14358" s="281"/>
      <c r="B14358" s="91"/>
      <c r="D14358" s="97"/>
      <c r="E14358" s="98"/>
      <c r="G14358" s="282"/>
    </row>
    <row r="14359" spans="1:7" ht="24" customHeight="1" x14ac:dyDescent="0.2">
      <c r="A14359" s="331" t="s">
        <v>507</v>
      </c>
      <c r="B14359" s="332"/>
      <c r="C14359" s="333" t="s">
        <v>0</v>
      </c>
      <c r="D14359" s="333" t="s">
        <v>27</v>
      </c>
      <c r="E14359" s="335" t="s">
        <v>28</v>
      </c>
      <c r="F14359" s="337" t="s">
        <v>29</v>
      </c>
      <c r="G14359" s="337" t="s">
        <v>30</v>
      </c>
    </row>
    <row r="14360" spans="1:7" ht="24" customHeight="1" x14ac:dyDescent="0.2">
      <c r="A14360" s="102" t="s">
        <v>508</v>
      </c>
      <c r="B14360" s="102" t="s">
        <v>509</v>
      </c>
      <c r="C14360" s="334"/>
      <c r="D14360" s="334"/>
      <c r="E14360" s="336"/>
      <c r="F14360" s="338"/>
      <c r="G14360" s="338"/>
    </row>
    <row r="14361" spans="1:7" ht="24" customHeight="1" x14ac:dyDescent="0.2">
      <c r="A14361" s="284"/>
      <c r="B14361" s="103"/>
      <c r="C14361" s="143" t="s">
        <v>604</v>
      </c>
      <c r="D14361" s="104"/>
      <c r="E14361" s="105"/>
      <c r="F14361" s="106"/>
      <c r="G14361" s="285"/>
    </row>
    <row r="14362" spans="1:7" ht="24" customHeight="1" x14ac:dyDescent="0.2">
      <c r="A14362" s="224" t="str">
        <f t="shared" ref="A14362:A14375" si="4306">IFERROR(VLOOKUP(C14362,Tabla_Insumos,4,FALSE),"")</f>
        <v/>
      </c>
      <c r="B14362" s="222" t="str">
        <f>IFERROR(VLOOKUP(C14362,Tabla_Insumos,5,FALSE),"")</f>
        <v/>
      </c>
      <c r="C14362" s="223"/>
      <c r="D14362" s="224" t="str">
        <f t="shared" ref="D14362:D14375" si="4307">IFERROR(VLOOKUP(C14362,Tabla_Insumos,2,FALSE),"")</f>
        <v/>
      </c>
      <c r="E14362" s="225"/>
      <c r="F14362" s="226">
        <f t="shared" ref="F14362:F14375" si="4308">IFERROR(VLOOKUP(C14362,Tabla_Insumos,3,FALSE),0)</f>
        <v>0</v>
      </c>
      <c r="G14362" s="286">
        <f>ROUND(E14362*F14362,2)</f>
        <v>0</v>
      </c>
    </row>
    <row r="14363" spans="1:7" ht="24" customHeight="1" x14ac:dyDescent="0.2">
      <c r="A14363" s="224" t="str">
        <f t="shared" si="4306"/>
        <v/>
      </c>
      <c r="B14363" s="222" t="str">
        <f t="shared" ref="B14363:B14375" si="4309">IFERROR(VLOOKUP(C14363,Tabla_Insumos,5,FALSE),"")</f>
        <v/>
      </c>
      <c r="C14363" s="223"/>
      <c r="D14363" s="224" t="str">
        <f t="shared" si="4307"/>
        <v/>
      </c>
      <c r="E14363" s="225"/>
      <c r="F14363" s="226">
        <f t="shared" si="4308"/>
        <v>0</v>
      </c>
      <c r="G14363" s="286">
        <f t="shared" ref="G14363:G14375" si="4310">ROUND(E14363*F14363,2)</f>
        <v>0</v>
      </c>
    </row>
    <row r="14364" spans="1:7" ht="24" customHeight="1" x14ac:dyDescent="0.2">
      <c r="A14364" s="224" t="str">
        <f t="shared" si="4306"/>
        <v/>
      </c>
      <c r="B14364" s="222" t="str">
        <f t="shared" si="4309"/>
        <v/>
      </c>
      <c r="C14364" s="223"/>
      <c r="D14364" s="224" t="str">
        <f t="shared" si="4307"/>
        <v/>
      </c>
      <c r="E14364" s="225"/>
      <c r="F14364" s="226">
        <f t="shared" si="4308"/>
        <v>0</v>
      </c>
      <c r="G14364" s="286">
        <f t="shared" si="4310"/>
        <v>0</v>
      </c>
    </row>
    <row r="14365" spans="1:7" ht="24" customHeight="1" x14ac:dyDescent="0.2">
      <c r="A14365" s="224" t="str">
        <f t="shared" si="4306"/>
        <v/>
      </c>
      <c r="B14365" s="222" t="str">
        <f t="shared" si="4309"/>
        <v/>
      </c>
      <c r="C14365" s="223"/>
      <c r="D14365" s="224" t="str">
        <f t="shared" si="4307"/>
        <v/>
      </c>
      <c r="E14365" s="225"/>
      <c r="F14365" s="226">
        <f t="shared" si="4308"/>
        <v>0</v>
      </c>
      <c r="G14365" s="286">
        <f t="shared" si="4310"/>
        <v>0</v>
      </c>
    </row>
    <row r="14366" spans="1:7" ht="24" customHeight="1" x14ac:dyDescent="0.2">
      <c r="A14366" s="224" t="str">
        <f t="shared" si="4306"/>
        <v/>
      </c>
      <c r="B14366" s="222" t="str">
        <f t="shared" si="4309"/>
        <v/>
      </c>
      <c r="C14366" s="223"/>
      <c r="D14366" s="224" t="str">
        <f t="shared" si="4307"/>
        <v/>
      </c>
      <c r="E14366" s="225"/>
      <c r="F14366" s="226">
        <f t="shared" si="4308"/>
        <v>0</v>
      </c>
      <c r="G14366" s="286">
        <f t="shared" si="4310"/>
        <v>0</v>
      </c>
    </row>
    <row r="14367" spans="1:7" ht="24" customHeight="1" x14ac:dyDescent="0.2">
      <c r="A14367" s="224" t="str">
        <f t="shared" si="4306"/>
        <v/>
      </c>
      <c r="B14367" s="222" t="str">
        <f t="shared" si="4309"/>
        <v/>
      </c>
      <c r="C14367" s="223"/>
      <c r="D14367" s="224" t="str">
        <f t="shared" si="4307"/>
        <v/>
      </c>
      <c r="E14367" s="225"/>
      <c r="F14367" s="226">
        <f t="shared" si="4308"/>
        <v>0</v>
      </c>
      <c r="G14367" s="286">
        <f t="shared" si="4310"/>
        <v>0</v>
      </c>
    </row>
    <row r="14368" spans="1:7" ht="24" customHeight="1" x14ac:dyDescent="0.2">
      <c r="A14368" s="224" t="str">
        <f t="shared" si="4306"/>
        <v/>
      </c>
      <c r="B14368" s="222" t="str">
        <f t="shared" si="4309"/>
        <v/>
      </c>
      <c r="C14368" s="223"/>
      <c r="D14368" s="224" t="str">
        <f t="shared" si="4307"/>
        <v/>
      </c>
      <c r="E14368" s="225"/>
      <c r="F14368" s="226">
        <f t="shared" si="4308"/>
        <v>0</v>
      </c>
      <c r="G14368" s="286">
        <f t="shared" si="4310"/>
        <v>0</v>
      </c>
    </row>
    <row r="14369" spans="1:7" ht="24" customHeight="1" x14ac:dyDescent="0.2">
      <c r="A14369" s="224" t="str">
        <f t="shared" si="4306"/>
        <v/>
      </c>
      <c r="B14369" s="222" t="str">
        <f t="shared" si="4309"/>
        <v/>
      </c>
      <c r="C14369" s="223"/>
      <c r="D14369" s="224" t="str">
        <f t="shared" si="4307"/>
        <v/>
      </c>
      <c r="E14369" s="225"/>
      <c r="F14369" s="226">
        <f t="shared" si="4308"/>
        <v>0</v>
      </c>
      <c r="G14369" s="286">
        <f t="shared" si="4310"/>
        <v>0</v>
      </c>
    </row>
    <row r="14370" spans="1:7" ht="24" customHeight="1" x14ac:dyDescent="0.2">
      <c r="A14370" s="224" t="str">
        <f t="shared" si="4306"/>
        <v/>
      </c>
      <c r="B14370" s="222" t="str">
        <f t="shared" si="4309"/>
        <v/>
      </c>
      <c r="C14370" s="223"/>
      <c r="D14370" s="224" t="str">
        <f t="shared" si="4307"/>
        <v/>
      </c>
      <c r="E14370" s="225"/>
      <c r="F14370" s="226">
        <f t="shared" si="4308"/>
        <v>0</v>
      </c>
      <c r="G14370" s="286">
        <f t="shared" si="4310"/>
        <v>0</v>
      </c>
    </row>
    <row r="14371" spans="1:7" ht="24" customHeight="1" x14ac:dyDescent="0.2">
      <c r="A14371" s="224" t="str">
        <f t="shared" si="4306"/>
        <v/>
      </c>
      <c r="B14371" s="222" t="str">
        <f t="shared" si="4309"/>
        <v/>
      </c>
      <c r="C14371" s="223"/>
      <c r="D14371" s="224" t="str">
        <f t="shared" si="4307"/>
        <v/>
      </c>
      <c r="E14371" s="225"/>
      <c r="F14371" s="226">
        <f t="shared" si="4308"/>
        <v>0</v>
      </c>
      <c r="G14371" s="286">
        <f t="shared" si="4310"/>
        <v>0</v>
      </c>
    </row>
    <row r="14372" spans="1:7" ht="24" customHeight="1" x14ac:dyDescent="0.2">
      <c r="A14372" s="224" t="str">
        <f t="shared" si="4306"/>
        <v/>
      </c>
      <c r="B14372" s="222" t="str">
        <f t="shared" si="4309"/>
        <v/>
      </c>
      <c r="C14372" s="223"/>
      <c r="D14372" s="224" t="str">
        <f t="shared" si="4307"/>
        <v/>
      </c>
      <c r="E14372" s="225"/>
      <c r="F14372" s="226">
        <f t="shared" si="4308"/>
        <v>0</v>
      </c>
      <c r="G14372" s="286">
        <f t="shared" si="4310"/>
        <v>0</v>
      </c>
    </row>
    <row r="14373" spans="1:7" ht="24" customHeight="1" x14ac:dyDescent="0.2">
      <c r="A14373" s="224" t="str">
        <f t="shared" si="4306"/>
        <v/>
      </c>
      <c r="B14373" s="222" t="str">
        <f t="shared" si="4309"/>
        <v/>
      </c>
      <c r="C14373" s="223"/>
      <c r="D14373" s="224" t="str">
        <f t="shared" si="4307"/>
        <v/>
      </c>
      <c r="E14373" s="225"/>
      <c r="F14373" s="226">
        <f t="shared" si="4308"/>
        <v>0</v>
      </c>
      <c r="G14373" s="286">
        <f t="shared" si="4310"/>
        <v>0</v>
      </c>
    </row>
    <row r="14374" spans="1:7" ht="24" customHeight="1" x14ac:dyDescent="0.2">
      <c r="A14374" s="224" t="str">
        <f t="shared" si="4306"/>
        <v/>
      </c>
      <c r="B14374" s="222" t="str">
        <f t="shared" si="4309"/>
        <v/>
      </c>
      <c r="C14374" s="223"/>
      <c r="D14374" s="224" t="str">
        <f t="shared" si="4307"/>
        <v/>
      </c>
      <c r="E14374" s="225"/>
      <c r="F14374" s="226">
        <f t="shared" si="4308"/>
        <v>0</v>
      </c>
      <c r="G14374" s="286">
        <f t="shared" si="4310"/>
        <v>0</v>
      </c>
    </row>
    <row r="14375" spans="1:7" ht="24" customHeight="1" x14ac:dyDescent="0.2">
      <c r="A14375" s="224" t="str">
        <f t="shared" si="4306"/>
        <v/>
      </c>
      <c r="B14375" s="222" t="str">
        <f t="shared" si="4309"/>
        <v/>
      </c>
      <c r="C14375" s="223"/>
      <c r="D14375" s="224" t="str">
        <f t="shared" si="4307"/>
        <v/>
      </c>
      <c r="E14375" s="225"/>
      <c r="F14375" s="227">
        <f t="shared" si="4308"/>
        <v>0</v>
      </c>
      <c r="G14375" s="286">
        <f t="shared" si="4310"/>
        <v>0</v>
      </c>
    </row>
    <row r="14376" spans="1:7" ht="24" customHeight="1" x14ac:dyDescent="0.2">
      <c r="A14376" s="287"/>
      <c r="D14376" s="97"/>
      <c r="E14376" s="98"/>
      <c r="F14376" s="273" t="s">
        <v>31</v>
      </c>
      <c r="G14376" s="288">
        <f>SUBTOTAL(9,G14362:G14375)</f>
        <v>0</v>
      </c>
    </row>
    <row r="14377" spans="1:7" ht="24" customHeight="1" x14ac:dyDescent="0.2">
      <c r="A14377" s="287"/>
      <c r="C14377" s="107" t="s">
        <v>605</v>
      </c>
      <c r="D14377" s="97"/>
      <c r="E14377" s="98"/>
      <c r="G14377" s="289"/>
    </row>
    <row r="14378" spans="1:7" ht="24" customHeight="1" x14ac:dyDescent="0.2">
      <c r="A14378" s="224" t="str">
        <f t="shared" ref="A14378:A14385" si="4311">IFERROR(VLOOKUP(C14378,Tabla_Insumos,4,FALSE),"")</f>
        <v/>
      </c>
      <c r="B14378" s="222">
        <f t="shared" ref="B14378:B14385" si="4312">IFERROR(VLOOKUP(A14378,Tabla_Indices,5,FALSE),"")</f>
        <v>0</v>
      </c>
      <c r="C14378" s="223"/>
      <c r="D14378" s="224" t="str">
        <f t="shared" ref="D14378:D14385" si="4313">IFERROR(VLOOKUP(C14378,Tabla_Insumos,2,FALSE),"")</f>
        <v/>
      </c>
      <c r="E14378" s="225"/>
      <c r="F14378" s="228">
        <f t="shared" ref="F14378:F14385" si="4314">IFERROR(VLOOKUP(C14378,Tabla_Insumos,3,FALSE),0)</f>
        <v>0</v>
      </c>
      <c r="G14378" s="286">
        <f>ROUND(E14378*F14378,2)</f>
        <v>0</v>
      </c>
    </row>
    <row r="14379" spans="1:7" ht="24" customHeight="1" x14ac:dyDescent="0.2">
      <c r="A14379" s="224" t="str">
        <f t="shared" si="4311"/>
        <v/>
      </c>
      <c r="B14379" s="222">
        <f t="shared" si="4312"/>
        <v>0</v>
      </c>
      <c r="C14379" s="223"/>
      <c r="D14379" s="224" t="str">
        <f t="shared" si="4313"/>
        <v/>
      </c>
      <c r="E14379" s="225"/>
      <c r="F14379" s="228">
        <f t="shared" si="4314"/>
        <v>0</v>
      </c>
      <c r="G14379" s="286">
        <f>ROUND(E14379*F14379,2)</f>
        <v>0</v>
      </c>
    </row>
    <row r="14380" spans="1:7" ht="24" customHeight="1" x14ac:dyDescent="0.2">
      <c r="A14380" s="224" t="str">
        <f t="shared" si="4311"/>
        <v/>
      </c>
      <c r="B14380" s="222">
        <f t="shared" si="4312"/>
        <v>0</v>
      </c>
      <c r="C14380" s="223"/>
      <c r="D14380" s="224" t="str">
        <f t="shared" si="4313"/>
        <v/>
      </c>
      <c r="E14380" s="225"/>
      <c r="F14380" s="228">
        <f t="shared" si="4314"/>
        <v>0</v>
      </c>
      <c r="G14380" s="286">
        <f t="shared" ref="G14380:G14385" si="4315">ROUND(E14380*F14380,2)</f>
        <v>0</v>
      </c>
    </row>
    <row r="14381" spans="1:7" ht="24" customHeight="1" x14ac:dyDescent="0.2">
      <c r="A14381" s="224" t="str">
        <f t="shared" si="4311"/>
        <v/>
      </c>
      <c r="B14381" s="222">
        <f t="shared" si="4312"/>
        <v>0</v>
      </c>
      <c r="C14381" s="223"/>
      <c r="D14381" s="224" t="str">
        <f t="shared" si="4313"/>
        <v/>
      </c>
      <c r="E14381" s="225"/>
      <c r="F14381" s="228">
        <f t="shared" si="4314"/>
        <v>0</v>
      </c>
      <c r="G14381" s="286">
        <f t="shared" si="4315"/>
        <v>0</v>
      </c>
    </row>
    <row r="14382" spans="1:7" ht="24" customHeight="1" x14ac:dyDescent="0.2">
      <c r="A14382" s="224" t="str">
        <f t="shared" si="4311"/>
        <v/>
      </c>
      <c r="B14382" s="222">
        <f t="shared" si="4312"/>
        <v>0</v>
      </c>
      <c r="C14382" s="223"/>
      <c r="D14382" s="224" t="str">
        <f t="shared" si="4313"/>
        <v/>
      </c>
      <c r="E14382" s="225"/>
      <c r="F14382" s="226">
        <f t="shared" si="4314"/>
        <v>0</v>
      </c>
      <c r="G14382" s="286">
        <f t="shared" si="4315"/>
        <v>0</v>
      </c>
    </row>
    <row r="14383" spans="1:7" ht="24" customHeight="1" x14ac:dyDescent="0.2">
      <c r="A14383" s="224" t="str">
        <f t="shared" si="4311"/>
        <v/>
      </c>
      <c r="B14383" s="222">
        <f t="shared" si="4312"/>
        <v>0</v>
      </c>
      <c r="C14383" s="223"/>
      <c r="D14383" s="224" t="str">
        <f t="shared" si="4313"/>
        <v/>
      </c>
      <c r="E14383" s="225"/>
      <c r="F14383" s="226">
        <f t="shared" si="4314"/>
        <v>0</v>
      </c>
      <c r="G14383" s="286">
        <f t="shared" si="4315"/>
        <v>0</v>
      </c>
    </row>
    <row r="14384" spans="1:7" ht="24" customHeight="1" x14ac:dyDescent="0.2">
      <c r="A14384" s="224" t="str">
        <f t="shared" si="4311"/>
        <v/>
      </c>
      <c r="B14384" s="222">
        <f t="shared" si="4312"/>
        <v>0</v>
      </c>
      <c r="C14384" s="223"/>
      <c r="D14384" s="224" t="str">
        <f t="shared" si="4313"/>
        <v/>
      </c>
      <c r="E14384" s="225"/>
      <c r="F14384" s="226">
        <f t="shared" si="4314"/>
        <v>0</v>
      </c>
      <c r="G14384" s="286">
        <f t="shared" si="4315"/>
        <v>0</v>
      </c>
    </row>
    <row r="14385" spans="1:7" ht="24" customHeight="1" x14ac:dyDescent="0.2">
      <c r="A14385" s="224" t="str">
        <f t="shared" si="4311"/>
        <v/>
      </c>
      <c r="B14385" s="222">
        <f t="shared" si="4312"/>
        <v>0</v>
      </c>
      <c r="C14385" s="223"/>
      <c r="D14385" s="224" t="str">
        <f t="shared" si="4313"/>
        <v/>
      </c>
      <c r="E14385" s="225"/>
      <c r="F14385" s="226">
        <f t="shared" si="4314"/>
        <v>0</v>
      </c>
      <c r="G14385" s="286">
        <f t="shared" si="4315"/>
        <v>0</v>
      </c>
    </row>
    <row r="14386" spans="1:7" ht="24" customHeight="1" x14ac:dyDescent="0.2">
      <c r="A14386" s="287"/>
      <c r="D14386" s="97"/>
      <c r="E14386" s="98"/>
      <c r="F14386" s="273" t="s">
        <v>32</v>
      </c>
      <c r="G14386" s="288">
        <f>SUBTOTAL(9,G14378:G14385)</f>
        <v>0</v>
      </c>
    </row>
    <row r="14387" spans="1:7" ht="24" customHeight="1" x14ac:dyDescent="0.2">
      <c r="A14387" s="287"/>
      <c r="C14387" s="107" t="s">
        <v>606</v>
      </c>
      <c r="D14387" s="97"/>
      <c r="E14387" s="98"/>
      <c r="G14387" s="289"/>
    </row>
    <row r="14388" spans="1:7" ht="24" customHeight="1" x14ac:dyDescent="0.2">
      <c r="A14388" s="224" t="str">
        <f t="shared" ref="A14388:A14396" si="4316">IFERROR(VLOOKUP(C14388,Tabla_Insumos,4,FALSE),"")</f>
        <v/>
      </c>
      <c r="B14388" s="222" t="str">
        <f t="shared" ref="B14388:B14396" si="4317">IFERROR(VLOOKUP(C14388,Tabla_Insumos,5,FALSE),"")</f>
        <v/>
      </c>
      <c r="C14388" s="223"/>
      <c r="D14388" s="224" t="str">
        <f t="shared" ref="D14388:D14396" si="4318">IFERROR(VLOOKUP(C14388,Tabla_Insumos,2,FALSE),"")</f>
        <v/>
      </c>
      <c r="E14388" s="225"/>
      <c r="F14388" s="226">
        <f t="shared" ref="F14388:F14396" si="4319">IFERROR(VLOOKUP(C14388,Tabla_Insumos,3,FALSE),0)</f>
        <v>0</v>
      </c>
      <c r="G14388" s="286">
        <f t="shared" ref="G14388:G14396" si="4320">ROUND(E14388*F14388,2)</f>
        <v>0</v>
      </c>
    </row>
    <row r="14389" spans="1:7" ht="24" customHeight="1" x14ac:dyDescent="0.2">
      <c r="A14389" s="224" t="str">
        <f t="shared" si="4316"/>
        <v/>
      </c>
      <c r="B14389" s="222" t="str">
        <f t="shared" si="4317"/>
        <v/>
      </c>
      <c r="C14389" s="223"/>
      <c r="D14389" s="224" t="str">
        <f t="shared" si="4318"/>
        <v/>
      </c>
      <c r="E14389" s="225"/>
      <c r="F14389" s="226">
        <f t="shared" si="4319"/>
        <v>0</v>
      </c>
      <c r="G14389" s="286">
        <f t="shared" si="4320"/>
        <v>0</v>
      </c>
    </row>
    <row r="14390" spans="1:7" ht="24" customHeight="1" x14ac:dyDescent="0.2">
      <c r="A14390" s="224" t="str">
        <f t="shared" si="4316"/>
        <v/>
      </c>
      <c r="B14390" s="222" t="str">
        <f t="shared" si="4317"/>
        <v/>
      </c>
      <c r="C14390" s="223"/>
      <c r="D14390" s="224" t="str">
        <f t="shared" si="4318"/>
        <v/>
      </c>
      <c r="E14390" s="225"/>
      <c r="F14390" s="226">
        <f t="shared" si="4319"/>
        <v>0</v>
      </c>
      <c r="G14390" s="286">
        <f t="shared" si="4320"/>
        <v>0</v>
      </c>
    </row>
    <row r="14391" spans="1:7" ht="24" customHeight="1" x14ac:dyDescent="0.2">
      <c r="A14391" s="224" t="str">
        <f t="shared" si="4316"/>
        <v/>
      </c>
      <c r="B14391" s="222" t="str">
        <f t="shared" si="4317"/>
        <v/>
      </c>
      <c r="C14391" s="223"/>
      <c r="D14391" s="224" t="str">
        <f t="shared" si="4318"/>
        <v/>
      </c>
      <c r="E14391" s="225"/>
      <c r="F14391" s="226">
        <f t="shared" si="4319"/>
        <v>0</v>
      </c>
      <c r="G14391" s="286">
        <f t="shared" si="4320"/>
        <v>0</v>
      </c>
    </row>
    <row r="14392" spans="1:7" ht="24" customHeight="1" x14ac:dyDescent="0.2">
      <c r="A14392" s="224" t="str">
        <f t="shared" si="4316"/>
        <v/>
      </c>
      <c r="B14392" s="222" t="str">
        <f t="shared" si="4317"/>
        <v/>
      </c>
      <c r="C14392" s="223"/>
      <c r="D14392" s="224" t="str">
        <f t="shared" si="4318"/>
        <v/>
      </c>
      <c r="E14392" s="225"/>
      <c r="F14392" s="226">
        <f t="shared" si="4319"/>
        <v>0</v>
      </c>
      <c r="G14392" s="286">
        <f t="shared" si="4320"/>
        <v>0</v>
      </c>
    </row>
    <row r="14393" spans="1:7" ht="24" customHeight="1" x14ac:dyDescent="0.2">
      <c r="A14393" s="224" t="str">
        <f t="shared" si="4316"/>
        <v/>
      </c>
      <c r="B14393" s="222" t="str">
        <f t="shared" si="4317"/>
        <v/>
      </c>
      <c r="C14393" s="223"/>
      <c r="D14393" s="224" t="str">
        <f t="shared" si="4318"/>
        <v/>
      </c>
      <c r="E14393" s="225"/>
      <c r="F14393" s="226">
        <f t="shared" si="4319"/>
        <v>0</v>
      </c>
      <c r="G14393" s="286">
        <f t="shared" si="4320"/>
        <v>0</v>
      </c>
    </row>
    <row r="14394" spans="1:7" ht="24" customHeight="1" x14ac:dyDescent="0.2">
      <c r="A14394" s="224" t="str">
        <f t="shared" si="4316"/>
        <v/>
      </c>
      <c r="B14394" s="222" t="str">
        <f t="shared" si="4317"/>
        <v/>
      </c>
      <c r="C14394" s="223"/>
      <c r="D14394" s="224" t="str">
        <f t="shared" si="4318"/>
        <v/>
      </c>
      <c r="E14394" s="225"/>
      <c r="F14394" s="226">
        <f t="shared" si="4319"/>
        <v>0</v>
      </c>
      <c r="G14394" s="286">
        <f t="shared" si="4320"/>
        <v>0</v>
      </c>
    </row>
    <row r="14395" spans="1:7" ht="24" customHeight="1" x14ac:dyDescent="0.2">
      <c r="A14395" s="224" t="str">
        <f t="shared" si="4316"/>
        <v/>
      </c>
      <c r="B14395" s="222" t="str">
        <f t="shared" si="4317"/>
        <v/>
      </c>
      <c r="C14395" s="223"/>
      <c r="D14395" s="224" t="str">
        <f t="shared" si="4318"/>
        <v/>
      </c>
      <c r="E14395" s="225"/>
      <c r="F14395" s="226">
        <f t="shared" si="4319"/>
        <v>0</v>
      </c>
      <c r="G14395" s="286">
        <f t="shared" si="4320"/>
        <v>0</v>
      </c>
    </row>
    <row r="14396" spans="1:7" ht="24" customHeight="1" x14ac:dyDescent="0.2">
      <c r="A14396" s="224" t="str">
        <f t="shared" si="4316"/>
        <v/>
      </c>
      <c r="B14396" s="222" t="str">
        <f t="shared" si="4317"/>
        <v/>
      </c>
      <c r="C14396" s="223"/>
      <c r="D14396" s="224" t="str">
        <f t="shared" si="4318"/>
        <v/>
      </c>
      <c r="E14396" s="225"/>
      <c r="F14396" s="226">
        <f t="shared" si="4319"/>
        <v>0</v>
      </c>
      <c r="G14396" s="286">
        <f t="shared" si="4320"/>
        <v>0</v>
      </c>
    </row>
    <row r="14397" spans="1:7" ht="24" customHeight="1" x14ac:dyDescent="0.2">
      <c r="A14397" s="290"/>
      <c r="B14397" s="97"/>
      <c r="D14397" s="97"/>
      <c r="E14397" s="98"/>
      <c r="F14397" s="273" t="s">
        <v>33</v>
      </c>
      <c r="G14397" s="288">
        <f>SUBTOTAL(9,G14388:G14396)</f>
        <v>0</v>
      </c>
    </row>
    <row r="14398" spans="1:7" ht="24" customHeight="1" x14ac:dyDescent="0.2">
      <c r="A14398" s="291"/>
      <c r="B14398" s="97"/>
      <c r="D14398" s="97"/>
      <c r="E14398" s="98"/>
      <c r="G14398" s="289"/>
    </row>
    <row r="14399" spans="1:7" ht="24" customHeight="1" x14ac:dyDescent="0.2">
      <c r="A14399" s="292" t="str">
        <f>B14357</f>
        <v/>
      </c>
      <c r="B14399" s="293" t="str">
        <f>C14357</f>
        <v/>
      </c>
      <c r="C14399" s="104"/>
      <c r="D14399" s="104" t="s">
        <v>34</v>
      </c>
      <c r="E14399" s="105"/>
      <c r="F14399" s="295" t="s">
        <v>35</v>
      </c>
      <c r="G14399" s="294">
        <f>SUBTOTAL(9,G14362:G14398)</f>
        <v>0</v>
      </c>
    </row>
    <row r="14401" spans="1:7" ht="24" customHeight="1" x14ac:dyDescent="0.2">
      <c r="A14401" s="274" t="s">
        <v>37</v>
      </c>
      <c r="B14401" s="275"/>
      <c r="C14401" s="275"/>
      <c r="D14401" s="275"/>
      <c r="E14401" s="275"/>
      <c r="F14401" s="275"/>
      <c r="G14401" s="276"/>
    </row>
    <row r="14402" spans="1:7" ht="24" customHeight="1" x14ac:dyDescent="0.2">
      <c r="A14402" s="277" t="s">
        <v>602</v>
      </c>
      <c r="B14402" s="93" t="str">
        <f>Comitente</f>
        <v>DIRECCION PROVINCIAL DE ESPACIOS VERDES</v>
      </c>
      <c r="C14402" s="89"/>
      <c r="D14402" s="94"/>
      <c r="E14402" s="94"/>
      <c r="F14402" s="95"/>
      <c r="G14402" s="278"/>
    </row>
    <row r="14403" spans="1:7" ht="24" customHeight="1" x14ac:dyDescent="0.2">
      <c r="A14403" s="277" t="s">
        <v>603</v>
      </c>
      <c r="B14403" s="93">
        <f>Contratista</f>
        <v>0</v>
      </c>
      <c r="C14403" s="90"/>
      <c r="D14403" s="90"/>
      <c r="E14403" s="90"/>
      <c r="F14403" s="96"/>
      <c r="G14403" s="279"/>
    </row>
    <row r="14404" spans="1:7" ht="24" customHeight="1" x14ac:dyDescent="0.2">
      <c r="A14404" s="277" t="s">
        <v>24</v>
      </c>
      <c r="B14404" s="93" t="str">
        <f>Obra</f>
        <v>MANTENIMIENTO DEL ÁREA VERDE Y SISITEMA DE RIEGO DEL 
PARQUE BELGRANO E INFINITO POR DESCUBRIR - RENGLON 3</v>
      </c>
      <c r="C14404" s="90"/>
      <c r="D14404" s="90"/>
      <c r="E14404" s="90"/>
      <c r="F14404" s="96" t="s">
        <v>38</v>
      </c>
      <c r="G14404" s="280">
        <f>Fecha_Base</f>
        <v>44908</v>
      </c>
    </row>
    <row r="14405" spans="1:7" ht="24" customHeight="1" x14ac:dyDescent="0.2">
      <c r="A14405" s="281" t="s">
        <v>601</v>
      </c>
      <c r="B14405" s="91" t="str">
        <f>Ubicación</f>
        <v>CAPITAL</v>
      </c>
      <c r="C14405" s="91"/>
      <c r="D14405" s="97"/>
      <c r="E14405" s="98"/>
      <c r="G14405" s="282"/>
    </row>
    <row r="14406" spans="1:7" ht="24" customHeight="1" x14ac:dyDescent="0.2">
      <c r="A14406" s="281" t="s">
        <v>39</v>
      </c>
      <c r="B14406" s="100" t="str">
        <f>IFERROR(VALUE(LEFT(B14407,FIND(".",B14407)-1)),"")</f>
        <v/>
      </c>
      <c r="C14406" s="92" t="str">
        <f>IFERROR(VLOOKUP(B14406,Tabla_CyP,2,FALSE),"")</f>
        <v/>
      </c>
      <c r="E14406" s="98"/>
      <c r="G14406" s="282"/>
    </row>
    <row r="14407" spans="1:7" ht="24" customHeight="1" x14ac:dyDescent="0.2">
      <c r="A14407" s="281" t="s">
        <v>25</v>
      </c>
      <c r="B14407" s="101" t="str">
        <f>IFERROR(VLOOKUP(COUNTIF($A$1:A14407,"ANALISIS DE PRECIOS"),Tabla_NumeroItem,2,FALSE),"")</f>
        <v/>
      </c>
      <c r="C14407" s="92" t="str">
        <f>IFERROR(VLOOKUP(B14407,Tabla_CyP,2,FALSE),"")</f>
        <v/>
      </c>
      <c r="D14407" s="97"/>
      <c r="E14407" s="98"/>
      <c r="F14407" s="96" t="s">
        <v>26</v>
      </c>
      <c r="G14407" s="283" t="str">
        <f>IFERROR(VLOOKUP(B14407,Tabla_CyP,4,FALSE),"")</f>
        <v/>
      </c>
    </row>
    <row r="14408" spans="1:7" ht="24" customHeight="1" x14ac:dyDescent="0.2">
      <c r="A14408" s="281"/>
      <c r="B14408" s="91"/>
      <c r="D14408" s="97"/>
      <c r="E14408" s="98"/>
      <c r="G14408" s="282"/>
    </row>
    <row r="14409" spans="1:7" ht="24" customHeight="1" x14ac:dyDescent="0.2">
      <c r="A14409" s="331" t="s">
        <v>507</v>
      </c>
      <c r="B14409" s="332"/>
      <c r="C14409" s="333" t="s">
        <v>0</v>
      </c>
      <c r="D14409" s="333" t="s">
        <v>27</v>
      </c>
      <c r="E14409" s="335" t="s">
        <v>28</v>
      </c>
      <c r="F14409" s="337" t="s">
        <v>29</v>
      </c>
      <c r="G14409" s="337" t="s">
        <v>30</v>
      </c>
    </row>
    <row r="14410" spans="1:7" ht="24" customHeight="1" x14ac:dyDescent="0.2">
      <c r="A14410" s="102" t="s">
        <v>508</v>
      </c>
      <c r="B14410" s="102" t="s">
        <v>509</v>
      </c>
      <c r="C14410" s="334"/>
      <c r="D14410" s="334"/>
      <c r="E14410" s="336"/>
      <c r="F14410" s="338"/>
      <c r="G14410" s="338"/>
    </row>
    <row r="14411" spans="1:7" ht="24" customHeight="1" x14ac:dyDescent="0.2">
      <c r="A14411" s="284"/>
      <c r="B14411" s="103"/>
      <c r="C14411" s="143" t="s">
        <v>604</v>
      </c>
      <c r="D14411" s="104"/>
      <c r="E14411" s="105"/>
      <c r="F14411" s="106"/>
      <c r="G14411" s="285"/>
    </row>
    <row r="14412" spans="1:7" ht="24" customHeight="1" x14ac:dyDescent="0.2">
      <c r="A14412" s="224" t="str">
        <f t="shared" ref="A14412:A14425" si="4321">IFERROR(VLOOKUP(C14412,Tabla_Insumos,4,FALSE),"")</f>
        <v/>
      </c>
      <c r="B14412" s="222" t="str">
        <f>IFERROR(VLOOKUP(C14412,Tabla_Insumos,5,FALSE),"")</f>
        <v/>
      </c>
      <c r="C14412" s="223"/>
      <c r="D14412" s="224" t="str">
        <f t="shared" ref="D14412:D14425" si="4322">IFERROR(VLOOKUP(C14412,Tabla_Insumos,2,FALSE),"")</f>
        <v/>
      </c>
      <c r="E14412" s="225"/>
      <c r="F14412" s="226">
        <f t="shared" ref="F14412:F14425" si="4323">IFERROR(VLOOKUP(C14412,Tabla_Insumos,3,FALSE),0)</f>
        <v>0</v>
      </c>
      <c r="G14412" s="286">
        <f>ROUND(E14412*F14412,2)</f>
        <v>0</v>
      </c>
    </row>
    <row r="14413" spans="1:7" ht="24" customHeight="1" x14ac:dyDescent="0.2">
      <c r="A14413" s="224" t="str">
        <f t="shared" si="4321"/>
        <v/>
      </c>
      <c r="B14413" s="222" t="str">
        <f t="shared" ref="B14413:B14425" si="4324">IFERROR(VLOOKUP(C14413,Tabla_Insumos,5,FALSE),"")</f>
        <v/>
      </c>
      <c r="C14413" s="223"/>
      <c r="D14413" s="224" t="str">
        <f t="shared" si="4322"/>
        <v/>
      </c>
      <c r="E14413" s="225"/>
      <c r="F14413" s="226">
        <f t="shared" si="4323"/>
        <v>0</v>
      </c>
      <c r="G14413" s="286">
        <f t="shared" ref="G14413:G14425" si="4325">ROUND(E14413*F14413,2)</f>
        <v>0</v>
      </c>
    </row>
    <row r="14414" spans="1:7" ht="24" customHeight="1" x14ac:dyDescent="0.2">
      <c r="A14414" s="224" t="str">
        <f t="shared" si="4321"/>
        <v/>
      </c>
      <c r="B14414" s="222" t="str">
        <f t="shared" si="4324"/>
        <v/>
      </c>
      <c r="C14414" s="223"/>
      <c r="D14414" s="224" t="str">
        <f t="shared" si="4322"/>
        <v/>
      </c>
      <c r="E14414" s="225"/>
      <c r="F14414" s="226">
        <f t="shared" si="4323"/>
        <v>0</v>
      </c>
      <c r="G14414" s="286">
        <f t="shared" si="4325"/>
        <v>0</v>
      </c>
    </row>
    <row r="14415" spans="1:7" ht="24" customHeight="1" x14ac:dyDescent="0.2">
      <c r="A14415" s="224" t="str">
        <f t="shared" si="4321"/>
        <v/>
      </c>
      <c r="B14415" s="222" t="str">
        <f t="shared" si="4324"/>
        <v/>
      </c>
      <c r="C14415" s="223"/>
      <c r="D14415" s="224" t="str">
        <f t="shared" si="4322"/>
        <v/>
      </c>
      <c r="E14415" s="225"/>
      <c r="F14415" s="226">
        <f t="shared" si="4323"/>
        <v>0</v>
      </c>
      <c r="G14415" s="286">
        <f t="shared" si="4325"/>
        <v>0</v>
      </c>
    </row>
    <row r="14416" spans="1:7" ht="24" customHeight="1" x14ac:dyDescent="0.2">
      <c r="A14416" s="224" t="str">
        <f t="shared" si="4321"/>
        <v/>
      </c>
      <c r="B14416" s="222" t="str">
        <f t="shared" si="4324"/>
        <v/>
      </c>
      <c r="C14416" s="223"/>
      <c r="D14416" s="224" t="str">
        <f t="shared" si="4322"/>
        <v/>
      </c>
      <c r="E14416" s="225"/>
      <c r="F14416" s="226">
        <f t="shared" si="4323"/>
        <v>0</v>
      </c>
      <c r="G14416" s="286">
        <f t="shared" si="4325"/>
        <v>0</v>
      </c>
    </row>
    <row r="14417" spans="1:7" ht="24" customHeight="1" x14ac:dyDescent="0.2">
      <c r="A14417" s="224" t="str">
        <f t="shared" si="4321"/>
        <v/>
      </c>
      <c r="B14417" s="222" t="str">
        <f t="shared" si="4324"/>
        <v/>
      </c>
      <c r="C14417" s="223"/>
      <c r="D14417" s="224" t="str">
        <f t="shared" si="4322"/>
        <v/>
      </c>
      <c r="E14417" s="225"/>
      <c r="F14417" s="226">
        <f t="shared" si="4323"/>
        <v>0</v>
      </c>
      <c r="G14417" s="286">
        <f t="shared" si="4325"/>
        <v>0</v>
      </c>
    </row>
    <row r="14418" spans="1:7" ht="24" customHeight="1" x14ac:dyDescent="0.2">
      <c r="A14418" s="224" t="str">
        <f t="shared" si="4321"/>
        <v/>
      </c>
      <c r="B14418" s="222" t="str">
        <f t="shared" si="4324"/>
        <v/>
      </c>
      <c r="C14418" s="223"/>
      <c r="D14418" s="224" t="str">
        <f t="shared" si="4322"/>
        <v/>
      </c>
      <c r="E14418" s="225"/>
      <c r="F14418" s="226">
        <f t="shared" si="4323"/>
        <v>0</v>
      </c>
      <c r="G14418" s="286">
        <f t="shared" si="4325"/>
        <v>0</v>
      </c>
    </row>
    <row r="14419" spans="1:7" ht="24" customHeight="1" x14ac:dyDescent="0.2">
      <c r="A14419" s="224" t="str">
        <f t="shared" si="4321"/>
        <v/>
      </c>
      <c r="B14419" s="222" t="str">
        <f t="shared" si="4324"/>
        <v/>
      </c>
      <c r="C14419" s="223"/>
      <c r="D14419" s="224" t="str">
        <f t="shared" si="4322"/>
        <v/>
      </c>
      <c r="E14419" s="225"/>
      <c r="F14419" s="226">
        <f t="shared" si="4323"/>
        <v>0</v>
      </c>
      <c r="G14419" s="286">
        <f t="shared" si="4325"/>
        <v>0</v>
      </c>
    </row>
    <row r="14420" spans="1:7" ht="24" customHeight="1" x14ac:dyDescent="0.2">
      <c r="A14420" s="224" t="str">
        <f t="shared" si="4321"/>
        <v/>
      </c>
      <c r="B14420" s="222" t="str">
        <f t="shared" si="4324"/>
        <v/>
      </c>
      <c r="C14420" s="223"/>
      <c r="D14420" s="224" t="str">
        <f t="shared" si="4322"/>
        <v/>
      </c>
      <c r="E14420" s="225"/>
      <c r="F14420" s="226">
        <f t="shared" si="4323"/>
        <v>0</v>
      </c>
      <c r="G14420" s="286">
        <f t="shared" si="4325"/>
        <v>0</v>
      </c>
    </row>
    <row r="14421" spans="1:7" ht="24" customHeight="1" x14ac:dyDescent="0.2">
      <c r="A14421" s="224" t="str">
        <f t="shared" si="4321"/>
        <v/>
      </c>
      <c r="B14421" s="222" t="str">
        <f t="shared" si="4324"/>
        <v/>
      </c>
      <c r="C14421" s="223"/>
      <c r="D14421" s="224" t="str">
        <f t="shared" si="4322"/>
        <v/>
      </c>
      <c r="E14421" s="225"/>
      <c r="F14421" s="226">
        <f t="shared" si="4323"/>
        <v>0</v>
      </c>
      <c r="G14421" s="286">
        <f t="shared" si="4325"/>
        <v>0</v>
      </c>
    </row>
    <row r="14422" spans="1:7" ht="24" customHeight="1" x14ac:dyDescent="0.2">
      <c r="A14422" s="224" t="str">
        <f t="shared" si="4321"/>
        <v/>
      </c>
      <c r="B14422" s="222" t="str">
        <f t="shared" si="4324"/>
        <v/>
      </c>
      <c r="C14422" s="223"/>
      <c r="D14422" s="224" t="str">
        <f t="shared" si="4322"/>
        <v/>
      </c>
      <c r="E14422" s="225"/>
      <c r="F14422" s="226">
        <f t="shared" si="4323"/>
        <v>0</v>
      </c>
      <c r="G14422" s="286">
        <f t="shared" si="4325"/>
        <v>0</v>
      </c>
    </row>
    <row r="14423" spans="1:7" ht="24" customHeight="1" x14ac:dyDescent="0.2">
      <c r="A14423" s="224" t="str">
        <f t="shared" si="4321"/>
        <v/>
      </c>
      <c r="B14423" s="222" t="str">
        <f t="shared" si="4324"/>
        <v/>
      </c>
      <c r="C14423" s="223"/>
      <c r="D14423" s="224" t="str">
        <f t="shared" si="4322"/>
        <v/>
      </c>
      <c r="E14423" s="225"/>
      <c r="F14423" s="226">
        <f t="shared" si="4323"/>
        <v>0</v>
      </c>
      <c r="G14423" s="286">
        <f t="shared" si="4325"/>
        <v>0</v>
      </c>
    </row>
    <row r="14424" spans="1:7" ht="24" customHeight="1" x14ac:dyDescent="0.2">
      <c r="A14424" s="224" t="str">
        <f t="shared" si="4321"/>
        <v/>
      </c>
      <c r="B14424" s="222" t="str">
        <f t="shared" si="4324"/>
        <v/>
      </c>
      <c r="C14424" s="223"/>
      <c r="D14424" s="224" t="str">
        <f t="shared" si="4322"/>
        <v/>
      </c>
      <c r="E14424" s="225"/>
      <c r="F14424" s="226">
        <f t="shared" si="4323"/>
        <v>0</v>
      </c>
      <c r="G14424" s="286">
        <f t="shared" si="4325"/>
        <v>0</v>
      </c>
    </row>
    <row r="14425" spans="1:7" ht="24" customHeight="1" x14ac:dyDescent="0.2">
      <c r="A14425" s="224" t="str">
        <f t="shared" si="4321"/>
        <v/>
      </c>
      <c r="B14425" s="222" t="str">
        <f t="shared" si="4324"/>
        <v/>
      </c>
      <c r="C14425" s="223"/>
      <c r="D14425" s="224" t="str">
        <f t="shared" si="4322"/>
        <v/>
      </c>
      <c r="E14425" s="225"/>
      <c r="F14425" s="227">
        <f t="shared" si="4323"/>
        <v>0</v>
      </c>
      <c r="G14425" s="286">
        <f t="shared" si="4325"/>
        <v>0</v>
      </c>
    </row>
    <row r="14426" spans="1:7" ht="24" customHeight="1" x14ac:dyDescent="0.2">
      <c r="A14426" s="287"/>
      <c r="D14426" s="97"/>
      <c r="E14426" s="98"/>
      <c r="F14426" s="273" t="s">
        <v>31</v>
      </c>
      <c r="G14426" s="288">
        <f>SUBTOTAL(9,G14412:G14425)</f>
        <v>0</v>
      </c>
    </row>
    <row r="14427" spans="1:7" ht="24" customHeight="1" x14ac:dyDescent="0.2">
      <c r="A14427" s="287"/>
      <c r="C14427" s="107" t="s">
        <v>605</v>
      </c>
      <c r="D14427" s="97"/>
      <c r="E14427" s="98"/>
      <c r="G14427" s="289"/>
    </row>
    <row r="14428" spans="1:7" ht="24" customHeight="1" x14ac:dyDescent="0.2">
      <c r="A14428" s="224" t="str">
        <f t="shared" ref="A14428:A14435" si="4326">IFERROR(VLOOKUP(C14428,Tabla_Insumos,4,FALSE),"")</f>
        <v/>
      </c>
      <c r="B14428" s="222">
        <f t="shared" ref="B14428:B14435" si="4327">IFERROR(VLOOKUP(A14428,Tabla_Indices,5,FALSE),"")</f>
        <v>0</v>
      </c>
      <c r="C14428" s="223"/>
      <c r="D14428" s="224" t="str">
        <f t="shared" ref="D14428:D14435" si="4328">IFERROR(VLOOKUP(C14428,Tabla_Insumos,2,FALSE),"")</f>
        <v/>
      </c>
      <c r="E14428" s="225"/>
      <c r="F14428" s="228">
        <f t="shared" ref="F14428:F14435" si="4329">IFERROR(VLOOKUP(C14428,Tabla_Insumos,3,FALSE),0)</f>
        <v>0</v>
      </c>
      <c r="G14428" s="286">
        <f>ROUND(E14428*F14428,2)</f>
        <v>0</v>
      </c>
    </row>
    <row r="14429" spans="1:7" ht="24" customHeight="1" x14ac:dyDescent="0.2">
      <c r="A14429" s="224" t="str">
        <f t="shared" si="4326"/>
        <v/>
      </c>
      <c r="B14429" s="222">
        <f t="shared" si="4327"/>
        <v>0</v>
      </c>
      <c r="C14429" s="223"/>
      <c r="D14429" s="224" t="str">
        <f t="shared" si="4328"/>
        <v/>
      </c>
      <c r="E14429" s="225"/>
      <c r="F14429" s="228">
        <f t="shared" si="4329"/>
        <v>0</v>
      </c>
      <c r="G14429" s="286">
        <f>ROUND(E14429*F14429,2)</f>
        <v>0</v>
      </c>
    </row>
    <row r="14430" spans="1:7" ht="24" customHeight="1" x14ac:dyDescent="0.2">
      <c r="A14430" s="224" t="str">
        <f t="shared" si="4326"/>
        <v/>
      </c>
      <c r="B14430" s="222">
        <f t="shared" si="4327"/>
        <v>0</v>
      </c>
      <c r="C14430" s="223"/>
      <c r="D14430" s="224" t="str">
        <f t="shared" si="4328"/>
        <v/>
      </c>
      <c r="E14430" s="225"/>
      <c r="F14430" s="228">
        <f t="shared" si="4329"/>
        <v>0</v>
      </c>
      <c r="G14430" s="286">
        <f t="shared" ref="G14430:G14435" si="4330">ROUND(E14430*F14430,2)</f>
        <v>0</v>
      </c>
    </row>
    <row r="14431" spans="1:7" ht="24" customHeight="1" x14ac:dyDescent="0.2">
      <c r="A14431" s="224" t="str">
        <f t="shared" si="4326"/>
        <v/>
      </c>
      <c r="B14431" s="222">
        <f t="shared" si="4327"/>
        <v>0</v>
      </c>
      <c r="C14431" s="223"/>
      <c r="D14431" s="224" t="str">
        <f t="shared" si="4328"/>
        <v/>
      </c>
      <c r="E14431" s="225"/>
      <c r="F14431" s="228">
        <f t="shared" si="4329"/>
        <v>0</v>
      </c>
      <c r="G14431" s="286">
        <f t="shared" si="4330"/>
        <v>0</v>
      </c>
    </row>
    <row r="14432" spans="1:7" ht="24" customHeight="1" x14ac:dyDescent="0.2">
      <c r="A14432" s="224" t="str">
        <f t="shared" si="4326"/>
        <v/>
      </c>
      <c r="B14432" s="222">
        <f t="shared" si="4327"/>
        <v>0</v>
      </c>
      <c r="C14432" s="223"/>
      <c r="D14432" s="224" t="str">
        <f t="shared" si="4328"/>
        <v/>
      </c>
      <c r="E14432" s="225"/>
      <c r="F14432" s="226">
        <f t="shared" si="4329"/>
        <v>0</v>
      </c>
      <c r="G14432" s="286">
        <f t="shared" si="4330"/>
        <v>0</v>
      </c>
    </row>
    <row r="14433" spans="1:7" ht="24" customHeight="1" x14ac:dyDescent="0.2">
      <c r="A14433" s="224" t="str">
        <f t="shared" si="4326"/>
        <v/>
      </c>
      <c r="B14433" s="222">
        <f t="shared" si="4327"/>
        <v>0</v>
      </c>
      <c r="C14433" s="223"/>
      <c r="D14433" s="224" t="str">
        <f t="shared" si="4328"/>
        <v/>
      </c>
      <c r="E14433" s="225"/>
      <c r="F14433" s="226">
        <f t="shared" si="4329"/>
        <v>0</v>
      </c>
      <c r="G14433" s="286">
        <f t="shared" si="4330"/>
        <v>0</v>
      </c>
    </row>
    <row r="14434" spans="1:7" ht="24" customHeight="1" x14ac:dyDescent="0.2">
      <c r="A14434" s="224" t="str">
        <f t="shared" si="4326"/>
        <v/>
      </c>
      <c r="B14434" s="222">
        <f t="shared" si="4327"/>
        <v>0</v>
      </c>
      <c r="C14434" s="223"/>
      <c r="D14434" s="224" t="str">
        <f t="shared" si="4328"/>
        <v/>
      </c>
      <c r="E14434" s="225"/>
      <c r="F14434" s="226">
        <f t="shared" si="4329"/>
        <v>0</v>
      </c>
      <c r="G14434" s="286">
        <f t="shared" si="4330"/>
        <v>0</v>
      </c>
    </row>
    <row r="14435" spans="1:7" ht="24" customHeight="1" x14ac:dyDescent="0.2">
      <c r="A14435" s="224" t="str">
        <f t="shared" si="4326"/>
        <v/>
      </c>
      <c r="B14435" s="222">
        <f t="shared" si="4327"/>
        <v>0</v>
      </c>
      <c r="C14435" s="223"/>
      <c r="D14435" s="224" t="str">
        <f t="shared" si="4328"/>
        <v/>
      </c>
      <c r="E14435" s="225"/>
      <c r="F14435" s="226">
        <f t="shared" si="4329"/>
        <v>0</v>
      </c>
      <c r="G14435" s="286">
        <f t="shared" si="4330"/>
        <v>0</v>
      </c>
    </row>
    <row r="14436" spans="1:7" ht="24" customHeight="1" x14ac:dyDescent="0.2">
      <c r="A14436" s="287"/>
      <c r="D14436" s="97"/>
      <c r="E14436" s="98"/>
      <c r="F14436" s="273" t="s">
        <v>32</v>
      </c>
      <c r="G14436" s="288">
        <f>SUBTOTAL(9,G14428:G14435)</f>
        <v>0</v>
      </c>
    </row>
    <row r="14437" spans="1:7" ht="24" customHeight="1" x14ac:dyDescent="0.2">
      <c r="A14437" s="287"/>
      <c r="C14437" s="107" t="s">
        <v>606</v>
      </c>
      <c r="D14437" s="97"/>
      <c r="E14437" s="98"/>
      <c r="G14437" s="289"/>
    </row>
    <row r="14438" spans="1:7" ht="24" customHeight="1" x14ac:dyDescent="0.2">
      <c r="A14438" s="224" t="str">
        <f t="shared" ref="A14438:A14446" si="4331">IFERROR(VLOOKUP(C14438,Tabla_Insumos,4,FALSE),"")</f>
        <v/>
      </c>
      <c r="B14438" s="222" t="str">
        <f t="shared" ref="B14438:B14446" si="4332">IFERROR(VLOOKUP(C14438,Tabla_Insumos,5,FALSE),"")</f>
        <v/>
      </c>
      <c r="C14438" s="223"/>
      <c r="D14438" s="224" t="str">
        <f t="shared" ref="D14438:D14446" si="4333">IFERROR(VLOOKUP(C14438,Tabla_Insumos,2,FALSE),"")</f>
        <v/>
      </c>
      <c r="E14438" s="225"/>
      <c r="F14438" s="226">
        <f t="shared" ref="F14438:F14446" si="4334">IFERROR(VLOOKUP(C14438,Tabla_Insumos,3,FALSE),0)</f>
        <v>0</v>
      </c>
      <c r="G14438" s="286">
        <f t="shared" ref="G14438:G14446" si="4335">ROUND(E14438*F14438,2)</f>
        <v>0</v>
      </c>
    </row>
    <row r="14439" spans="1:7" ht="24" customHeight="1" x14ac:dyDescent="0.2">
      <c r="A14439" s="224" t="str">
        <f t="shared" si="4331"/>
        <v/>
      </c>
      <c r="B14439" s="222" t="str">
        <f t="shared" si="4332"/>
        <v/>
      </c>
      <c r="C14439" s="223"/>
      <c r="D14439" s="224" t="str">
        <f t="shared" si="4333"/>
        <v/>
      </c>
      <c r="E14439" s="225"/>
      <c r="F14439" s="226">
        <f t="shared" si="4334"/>
        <v>0</v>
      </c>
      <c r="G14439" s="286">
        <f t="shared" si="4335"/>
        <v>0</v>
      </c>
    </row>
    <row r="14440" spans="1:7" ht="24" customHeight="1" x14ac:dyDescent="0.2">
      <c r="A14440" s="224" t="str">
        <f t="shared" si="4331"/>
        <v/>
      </c>
      <c r="B14440" s="222" t="str">
        <f t="shared" si="4332"/>
        <v/>
      </c>
      <c r="C14440" s="223"/>
      <c r="D14440" s="224" t="str">
        <f t="shared" si="4333"/>
        <v/>
      </c>
      <c r="E14440" s="225"/>
      <c r="F14440" s="226">
        <f t="shared" si="4334"/>
        <v>0</v>
      </c>
      <c r="G14440" s="286">
        <f t="shared" si="4335"/>
        <v>0</v>
      </c>
    </row>
    <row r="14441" spans="1:7" ht="24" customHeight="1" x14ac:dyDescent="0.2">
      <c r="A14441" s="224" t="str">
        <f t="shared" si="4331"/>
        <v/>
      </c>
      <c r="B14441" s="222" t="str">
        <f t="shared" si="4332"/>
        <v/>
      </c>
      <c r="C14441" s="223"/>
      <c r="D14441" s="224" t="str">
        <f t="shared" si="4333"/>
        <v/>
      </c>
      <c r="E14441" s="225"/>
      <c r="F14441" s="226">
        <f t="shared" si="4334"/>
        <v>0</v>
      </c>
      <c r="G14441" s="286">
        <f t="shared" si="4335"/>
        <v>0</v>
      </c>
    </row>
    <row r="14442" spans="1:7" ht="24" customHeight="1" x14ac:dyDescent="0.2">
      <c r="A14442" s="224" t="str">
        <f t="shared" si="4331"/>
        <v/>
      </c>
      <c r="B14442" s="222" t="str">
        <f t="shared" si="4332"/>
        <v/>
      </c>
      <c r="C14442" s="223"/>
      <c r="D14442" s="224" t="str">
        <f t="shared" si="4333"/>
        <v/>
      </c>
      <c r="E14442" s="225"/>
      <c r="F14442" s="226">
        <f t="shared" si="4334"/>
        <v>0</v>
      </c>
      <c r="G14442" s="286">
        <f t="shared" si="4335"/>
        <v>0</v>
      </c>
    </row>
    <row r="14443" spans="1:7" ht="24" customHeight="1" x14ac:dyDescent="0.2">
      <c r="A14443" s="224" t="str">
        <f t="shared" si="4331"/>
        <v/>
      </c>
      <c r="B14443" s="222" t="str">
        <f t="shared" si="4332"/>
        <v/>
      </c>
      <c r="C14443" s="223"/>
      <c r="D14443" s="224" t="str">
        <f t="shared" si="4333"/>
        <v/>
      </c>
      <c r="E14443" s="225"/>
      <c r="F14443" s="226">
        <f t="shared" si="4334"/>
        <v>0</v>
      </c>
      <c r="G14443" s="286">
        <f t="shared" si="4335"/>
        <v>0</v>
      </c>
    </row>
    <row r="14444" spans="1:7" ht="24" customHeight="1" x14ac:dyDescent="0.2">
      <c r="A14444" s="224" t="str">
        <f t="shared" si="4331"/>
        <v/>
      </c>
      <c r="B14444" s="222" t="str">
        <f t="shared" si="4332"/>
        <v/>
      </c>
      <c r="C14444" s="223"/>
      <c r="D14444" s="224" t="str">
        <f t="shared" si="4333"/>
        <v/>
      </c>
      <c r="E14444" s="225"/>
      <c r="F14444" s="226">
        <f t="shared" si="4334"/>
        <v>0</v>
      </c>
      <c r="G14444" s="286">
        <f t="shared" si="4335"/>
        <v>0</v>
      </c>
    </row>
    <row r="14445" spans="1:7" ht="24" customHeight="1" x14ac:dyDescent="0.2">
      <c r="A14445" s="224" t="str">
        <f t="shared" si="4331"/>
        <v/>
      </c>
      <c r="B14445" s="222" t="str">
        <f t="shared" si="4332"/>
        <v/>
      </c>
      <c r="C14445" s="223"/>
      <c r="D14445" s="224" t="str">
        <f t="shared" si="4333"/>
        <v/>
      </c>
      <c r="E14445" s="225"/>
      <c r="F14445" s="226">
        <f t="shared" si="4334"/>
        <v>0</v>
      </c>
      <c r="G14445" s="286">
        <f t="shared" si="4335"/>
        <v>0</v>
      </c>
    </row>
    <row r="14446" spans="1:7" ht="24" customHeight="1" x14ac:dyDescent="0.2">
      <c r="A14446" s="224" t="str">
        <f t="shared" si="4331"/>
        <v/>
      </c>
      <c r="B14446" s="222" t="str">
        <f t="shared" si="4332"/>
        <v/>
      </c>
      <c r="C14446" s="223"/>
      <c r="D14446" s="224" t="str">
        <f t="shared" si="4333"/>
        <v/>
      </c>
      <c r="E14446" s="225"/>
      <c r="F14446" s="226">
        <f t="shared" si="4334"/>
        <v>0</v>
      </c>
      <c r="G14446" s="286">
        <f t="shared" si="4335"/>
        <v>0</v>
      </c>
    </row>
    <row r="14447" spans="1:7" ht="24" customHeight="1" x14ac:dyDescent="0.2">
      <c r="A14447" s="290"/>
      <c r="B14447" s="97"/>
      <c r="D14447" s="97"/>
      <c r="E14447" s="98"/>
      <c r="F14447" s="273" t="s">
        <v>33</v>
      </c>
      <c r="G14447" s="288">
        <f>SUBTOTAL(9,G14438:G14446)</f>
        <v>0</v>
      </c>
    </row>
    <row r="14448" spans="1:7" ht="24" customHeight="1" x14ac:dyDescent="0.2">
      <c r="A14448" s="291"/>
      <c r="B14448" s="97"/>
      <c r="D14448" s="97"/>
      <c r="E14448" s="98"/>
      <c r="G14448" s="289"/>
    </row>
    <row r="14449" spans="1:7" ht="24" customHeight="1" x14ac:dyDescent="0.2">
      <c r="A14449" s="292" t="str">
        <f>B14407</f>
        <v/>
      </c>
      <c r="B14449" s="293" t="str">
        <f>C14407</f>
        <v/>
      </c>
      <c r="C14449" s="104"/>
      <c r="D14449" s="104" t="s">
        <v>34</v>
      </c>
      <c r="E14449" s="105"/>
      <c r="F14449" s="295" t="s">
        <v>35</v>
      </c>
      <c r="G14449" s="294">
        <f>SUBTOTAL(9,G14412:G14448)</f>
        <v>0</v>
      </c>
    </row>
    <row r="14451" spans="1:7" ht="24" customHeight="1" x14ac:dyDescent="0.2">
      <c r="A14451" s="274" t="s">
        <v>37</v>
      </c>
      <c r="B14451" s="275"/>
      <c r="C14451" s="275"/>
      <c r="D14451" s="275"/>
      <c r="E14451" s="275"/>
      <c r="F14451" s="275"/>
      <c r="G14451" s="276"/>
    </row>
    <row r="14452" spans="1:7" ht="24" customHeight="1" x14ac:dyDescent="0.2">
      <c r="A14452" s="277" t="s">
        <v>602</v>
      </c>
      <c r="B14452" s="93" t="str">
        <f>Comitente</f>
        <v>DIRECCION PROVINCIAL DE ESPACIOS VERDES</v>
      </c>
      <c r="C14452" s="89"/>
      <c r="D14452" s="94"/>
      <c r="E14452" s="94"/>
      <c r="F14452" s="95"/>
      <c r="G14452" s="278"/>
    </row>
    <row r="14453" spans="1:7" ht="24" customHeight="1" x14ac:dyDescent="0.2">
      <c r="A14453" s="277" t="s">
        <v>603</v>
      </c>
      <c r="B14453" s="93">
        <f>Contratista</f>
        <v>0</v>
      </c>
      <c r="C14453" s="90"/>
      <c r="D14453" s="90"/>
      <c r="E14453" s="90"/>
      <c r="F14453" s="96"/>
      <c r="G14453" s="279"/>
    </row>
    <row r="14454" spans="1:7" ht="24" customHeight="1" x14ac:dyDescent="0.2">
      <c r="A14454" s="277" t="s">
        <v>24</v>
      </c>
      <c r="B14454" s="93" t="str">
        <f>Obra</f>
        <v>MANTENIMIENTO DEL ÁREA VERDE Y SISITEMA DE RIEGO DEL 
PARQUE BELGRANO E INFINITO POR DESCUBRIR - RENGLON 3</v>
      </c>
      <c r="C14454" s="90"/>
      <c r="D14454" s="90"/>
      <c r="E14454" s="90"/>
      <c r="F14454" s="96" t="s">
        <v>38</v>
      </c>
      <c r="G14454" s="280">
        <f>Fecha_Base</f>
        <v>44908</v>
      </c>
    </row>
    <row r="14455" spans="1:7" ht="24" customHeight="1" x14ac:dyDescent="0.2">
      <c r="A14455" s="281" t="s">
        <v>601</v>
      </c>
      <c r="B14455" s="91" t="str">
        <f>Ubicación</f>
        <v>CAPITAL</v>
      </c>
      <c r="C14455" s="91"/>
      <c r="D14455" s="97"/>
      <c r="E14455" s="98"/>
      <c r="G14455" s="282"/>
    </row>
    <row r="14456" spans="1:7" ht="24" customHeight="1" x14ac:dyDescent="0.2">
      <c r="A14456" s="281" t="s">
        <v>39</v>
      </c>
      <c r="B14456" s="100" t="str">
        <f>IFERROR(VALUE(LEFT(B14457,FIND(".",B14457)-1)),"")</f>
        <v/>
      </c>
      <c r="C14456" s="92" t="str">
        <f>IFERROR(VLOOKUP(B14456,Tabla_CyP,2,FALSE),"")</f>
        <v/>
      </c>
      <c r="E14456" s="98"/>
      <c r="G14456" s="282"/>
    </row>
    <row r="14457" spans="1:7" ht="24" customHeight="1" x14ac:dyDescent="0.2">
      <c r="A14457" s="281" t="s">
        <v>25</v>
      </c>
      <c r="B14457" s="101" t="str">
        <f>IFERROR(VLOOKUP(COUNTIF($A$1:A14457,"ANALISIS DE PRECIOS"),Tabla_NumeroItem,2,FALSE),"")</f>
        <v/>
      </c>
      <c r="C14457" s="92" t="str">
        <f>IFERROR(VLOOKUP(B14457,Tabla_CyP,2,FALSE),"")</f>
        <v/>
      </c>
      <c r="D14457" s="97"/>
      <c r="E14457" s="98"/>
      <c r="F14457" s="96" t="s">
        <v>26</v>
      </c>
      <c r="G14457" s="283" t="str">
        <f>IFERROR(VLOOKUP(B14457,Tabla_CyP,4,FALSE),"")</f>
        <v/>
      </c>
    </row>
    <row r="14458" spans="1:7" ht="24" customHeight="1" x14ac:dyDescent="0.2">
      <c r="A14458" s="281"/>
      <c r="B14458" s="91"/>
      <c r="D14458" s="97"/>
      <c r="E14458" s="98"/>
      <c r="G14458" s="282"/>
    </row>
    <row r="14459" spans="1:7" ht="24" customHeight="1" x14ac:dyDescent="0.2">
      <c r="A14459" s="331" t="s">
        <v>507</v>
      </c>
      <c r="B14459" s="332"/>
      <c r="C14459" s="333" t="s">
        <v>0</v>
      </c>
      <c r="D14459" s="333" t="s">
        <v>27</v>
      </c>
      <c r="E14459" s="335" t="s">
        <v>28</v>
      </c>
      <c r="F14459" s="337" t="s">
        <v>29</v>
      </c>
      <c r="G14459" s="337" t="s">
        <v>30</v>
      </c>
    </row>
    <row r="14460" spans="1:7" ht="24" customHeight="1" x14ac:dyDescent="0.2">
      <c r="A14460" s="102" t="s">
        <v>508</v>
      </c>
      <c r="B14460" s="102" t="s">
        <v>509</v>
      </c>
      <c r="C14460" s="334"/>
      <c r="D14460" s="334"/>
      <c r="E14460" s="336"/>
      <c r="F14460" s="338"/>
      <c r="G14460" s="338"/>
    </row>
    <row r="14461" spans="1:7" ht="24" customHeight="1" x14ac:dyDescent="0.2">
      <c r="A14461" s="284"/>
      <c r="B14461" s="103"/>
      <c r="C14461" s="143" t="s">
        <v>604</v>
      </c>
      <c r="D14461" s="104"/>
      <c r="E14461" s="105"/>
      <c r="F14461" s="106"/>
      <c r="G14461" s="285"/>
    </row>
    <row r="14462" spans="1:7" ht="24" customHeight="1" x14ac:dyDescent="0.2">
      <c r="A14462" s="224" t="str">
        <f t="shared" ref="A14462:A14475" si="4336">IFERROR(VLOOKUP(C14462,Tabla_Insumos,4,FALSE),"")</f>
        <v/>
      </c>
      <c r="B14462" s="222" t="str">
        <f>IFERROR(VLOOKUP(C14462,Tabla_Insumos,5,FALSE),"")</f>
        <v/>
      </c>
      <c r="C14462" s="223"/>
      <c r="D14462" s="224" t="str">
        <f t="shared" ref="D14462:D14475" si="4337">IFERROR(VLOOKUP(C14462,Tabla_Insumos,2,FALSE),"")</f>
        <v/>
      </c>
      <c r="E14462" s="225"/>
      <c r="F14462" s="226">
        <f t="shared" ref="F14462:F14475" si="4338">IFERROR(VLOOKUP(C14462,Tabla_Insumos,3,FALSE),0)</f>
        <v>0</v>
      </c>
      <c r="G14462" s="286">
        <f>ROUND(E14462*F14462,2)</f>
        <v>0</v>
      </c>
    </row>
    <row r="14463" spans="1:7" ht="24" customHeight="1" x14ac:dyDescent="0.2">
      <c r="A14463" s="224" t="str">
        <f t="shared" si="4336"/>
        <v/>
      </c>
      <c r="B14463" s="222" t="str">
        <f t="shared" ref="B14463:B14475" si="4339">IFERROR(VLOOKUP(C14463,Tabla_Insumos,5,FALSE),"")</f>
        <v/>
      </c>
      <c r="C14463" s="223"/>
      <c r="D14463" s="224" t="str">
        <f t="shared" si="4337"/>
        <v/>
      </c>
      <c r="E14463" s="225"/>
      <c r="F14463" s="226">
        <f t="shared" si="4338"/>
        <v>0</v>
      </c>
      <c r="G14463" s="286">
        <f t="shared" ref="G14463:G14475" si="4340">ROUND(E14463*F14463,2)</f>
        <v>0</v>
      </c>
    </row>
    <row r="14464" spans="1:7" ht="24" customHeight="1" x14ac:dyDescent="0.2">
      <c r="A14464" s="224" t="str">
        <f t="shared" si="4336"/>
        <v/>
      </c>
      <c r="B14464" s="222" t="str">
        <f t="shared" si="4339"/>
        <v/>
      </c>
      <c r="C14464" s="223"/>
      <c r="D14464" s="224" t="str">
        <f t="shared" si="4337"/>
        <v/>
      </c>
      <c r="E14464" s="225"/>
      <c r="F14464" s="226">
        <f t="shared" si="4338"/>
        <v>0</v>
      </c>
      <c r="G14464" s="286">
        <f t="shared" si="4340"/>
        <v>0</v>
      </c>
    </row>
    <row r="14465" spans="1:7" ht="24" customHeight="1" x14ac:dyDescent="0.2">
      <c r="A14465" s="224" t="str">
        <f t="shared" si="4336"/>
        <v/>
      </c>
      <c r="B14465" s="222" t="str">
        <f t="shared" si="4339"/>
        <v/>
      </c>
      <c r="C14465" s="223"/>
      <c r="D14465" s="224" t="str">
        <f t="shared" si="4337"/>
        <v/>
      </c>
      <c r="E14465" s="225"/>
      <c r="F14465" s="226">
        <f t="shared" si="4338"/>
        <v>0</v>
      </c>
      <c r="G14465" s="286">
        <f t="shared" si="4340"/>
        <v>0</v>
      </c>
    </row>
    <row r="14466" spans="1:7" ht="24" customHeight="1" x14ac:dyDescent="0.2">
      <c r="A14466" s="224" t="str">
        <f t="shared" si="4336"/>
        <v/>
      </c>
      <c r="B14466" s="222" t="str">
        <f t="shared" si="4339"/>
        <v/>
      </c>
      <c r="C14466" s="223"/>
      <c r="D14466" s="224" t="str">
        <f t="shared" si="4337"/>
        <v/>
      </c>
      <c r="E14466" s="225"/>
      <c r="F14466" s="226">
        <f t="shared" si="4338"/>
        <v>0</v>
      </c>
      <c r="G14466" s="286">
        <f t="shared" si="4340"/>
        <v>0</v>
      </c>
    </row>
    <row r="14467" spans="1:7" ht="24" customHeight="1" x14ac:dyDescent="0.2">
      <c r="A14467" s="224" t="str">
        <f t="shared" si="4336"/>
        <v/>
      </c>
      <c r="B14467" s="222" t="str">
        <f t="shared" si="4339"/>
        <v/>
      </c>
      <c r="C14467" s="223"/>
      <c r="D14467" s="224" t="str">
        <f t="shared" si="4337"/>
        <v/>
      </c>
      <c r="E14467" s="225"/>
      <c r="F14467" s="226">
        <f t="shared" si="4338"/>
        <v>0</v>
      </c>
      <c r="G14467" s="286">
        <f t="shared" si="4340"/>
        <v>0</v>
      </c>
    </row>
    <row r="14468" spans="1:7" ht="24" customHeight="1" x14ac:dyDescent="0.2">
      <c r="A14468" s="224" t="str">
        <f t="shared" si="4336"/>
        <v/>
      </c>
      <c r="B14468" s="222" t="str">
        <f t="shared" si="4339"/>
        <v/>
      </c>
      <c r="C14468" s="223"/>
      <c r="D14468" s="224" t="str">
        <f t="shared" si="4337"/>
        <v/>
      </c>
      <c r="E14468" s="225"/>
      <c r="F14468" s="226">
        <f t="shared" si="4338"/>
        <v>0</v>
      </c>
      <c r="G14468" s="286">
        <f t="shared" si="4340"/>
        <v>0</v>
      </c>
    </row>
    <row r="14469" spans="1:7" ht="24" customHeight="1" x14ac:dyDescent="0.2">
      <c r="A14469" s="224" t="str">
        <f t="shared" si="4336"/>
        <v/>
      </c>
      <c r="B14469" s="222" t="str">
        <f t="shared" si="4339"/>
        <v/>
      </c>
      <c r="C14469" s="223"/>
      <c r="D14469" s="224" t="str">
        <f t="shared" si="4337"/>
        <v/>
      </c>
      <c r="E14469" s="225"/>
      <c r="F14469" s="226">
        <f t="shared" si="4338"/>
        <v>0</v>
      </c>
      <c r="G14469" s="286">
        <f t="shared" si="4340"/>
        <v>0</v>
      </c>
    </row>
    <row r="14470" spans="1:7" ht="24" customHeight="1" x14ac:dyDescent="0.2">
      <c r="A14470" s="224" t="str">
        <f t="shared" si="4336"/>
        <v/>
      </c>
      <c r="B14470" s="222" t="str">
        <f t="shared" si="4339"/>
        <v/>
      </c>
      <c r="C14470" s="223"/>
      <c r="D14470" s="224" t="str">
        <f t="shared" si="4337"/>
        <v/>
      </c>
      <c r="E14470" s="225"/>
      <c r="F14470" s="226">
        <f t="shared" si="4338"/>
        <v>0</v>
      </c>
      <c r="G14470" s="286">
        <f t="shared" si="4340"/>
        <v>0</v>
      </c>
    </row>
    <row r="14471" spans="1:7" ht="24" customHeight="1" x14ac:dyDescent="0.2">
      <c r="A14471" s="224" t="str">
        <f t="shared" si="4336"/>
        <v/>
      </c>
      <c r="B14471" s="222" t="str">
        <f t="shared" si="4339"/>
        <v/>
      </c>
      <c r="C14471" s="223"/>
      <c r="D14471" s="224" t="str">
        <f t="shared" si="4337"/>
        <v/>
      </c>
      <c r="E14471" s="225"/>
      <c r="F14471" s="226">
        <f t="shared" si="4338"/>
        <v>0</v>
      </c>
      <c r="G14471" s="286">
        <f t="shared" si="4340"/>
        <v>0</v>
      </c>
    </row>
    <row r="14472" spans="1:7" ht="24" customHeight="1" x14ac:dyDescent="0.2">
      <c r="A14472" s="224" t="str">
        <f t="shared" si="4336"/>
        <v/>
      </c>
      <c r="B14472" s="222" t="str">
        <f t="shared" si="4339"/>
        <v/>
      </c>
      <c r="C14472" s="223"/>
      <c r="D14472" s="224" t="str">
        <f t="shared" si="4337"/>
        <v/>
      </c>
      <c r="E14472" s="225"/>
      <c r="F14472" s="226">
        <f t="shared" si="4338"/>
        <v>0</v>
      </c>
      <c r="G14472" s="286">
        <f t="shared" si="4340"/>
        <v>0</v>
      </c>
    </row>
    <row r="14473" spans="1:7" ht="24" customHeight="1" x14ac:dyDescent="0.2">
      <c r="A14473" s="224" t="str">
        <f t="shared" si="4336"/>
        <v/>
      </c>
      <c r="B14473" s="222" t="str">
        <f t="shared" si="4339"/>
        <v/>
      </c>
      <c r="C14473" s="223"/>
      <c r="D14473" s="224" t="str">
        <f t="shared" si="4337"/>
        <v/>
      </c>
      <c r="E14473" s="225"/>
      <c r="F14473" s="226">
        <f t="shared" si="4338"/>
        <v>0</v>
      </c>
      <c r="G14473" s="286">
        <f t="shared" si="4340"/>
        <v>0</v>
      </c>
    </row>
    <row r="14474" spans="1:7" ht="24" customHeight="1" x14ac:dyDescent="0.2">
      <c r="A14474" s="224" t="str">
        <f t="shared" si="4336"/>
        <v/>
      </c>
      <c r="B14474" s="222" t="str">
        <f t="shared" si="4339"/>
        <v/>
      </c>
      <c r="C14474" s="223"/>
      <c r="D14474" s="224" t="str">
        <f t="shared" si="4337"/>
        <v/>
      </c>
      <c r="E14474" s="225"/>
      <c r="F14474" s="226">
        <f t="shared" si="4338"/>
        <v>0</v>
      </c>
      <c r="G14474" s="286">
        <f t="shared" si="4340"/>
        <v>0</v>
      </c>
    </row>
    <row r="14475" spans="1:7" ht="24" customHeight="1" x14ac:dyDescent="0.2">
      <c r="A14475" s="224" t="str">
        <f t="shared" si="4336"/>
        <v/>
      </c>
      <c r="B14475" s="222" t="str">
        <f t="shared" si="4339"/>
        <v/>
      </c>
      <c r="C14475" s="223"/>
      <c r="D14475" s="224" t="str">
        <f t="shared" si="4337"/>
        <v/>
      </c>
      <c r="E14475" s="225"/>
      <c r="F14475" s="227">
        <f t="shared" si="4338"/>
        <v>0</v>
      </c>
      <c r="G14475" s="286">
        <f t="shared" si="4340"/>
        <v>0</v>
      </c>
    </row>
    <row r="14476" spans="1:7" ht="24" customHeight="1" x14ac:dyDescent="0.2">
      <c r="A14476" s="287"/>
      <c r="D14476" s="97"/>
      <c r="E14476" s="98"/>
      <c r="F14476" s="273" t="s">
        <v>31</v>
      </c>
      <c r="G14476" s="288">
        <f>SUBTOTAL(9,G14462:G14475)</f>
        <v>0</v>
      </c>
    </row>
    <row r="14477" spans="1:7" ht="24" customHeight="1" x14ac:dyDescent="0.2">
      <c r="A14477" s="287"/>
      <c r="C14477" s="107" t="s">
        <v>605</v>
      </c>
      <c r="D14477" s="97"/>
      <c r="E14477" s="98"/>
      <c r="G14477" s="289"/>
    </row>
    <row r="14478" spans="1:7" ht="24" customHeight="1" x14ac:dyDescent="0.2">
      <c r="A14478" s="224" t="str">
        <f t="shared" ref="A14478:A14485" si="4341">IFERROR(VLOOKUP(C14478,Tabla_Insumos,4,FALSE),"")</f>
        <v/>
      </c>
      <c r="B14478" s="222">
        <f t="shared" ref="B14478:B14485" si="4342">IFERROR(VLOOKUP(A14478,Tabla_Indices,5,FALSE),"")</f>
        <v>0</v>
      </c>
      <c r="C14478" s="223"/>
      <c r="D14478" s="224" t="str">
        <f t="shared" ref="D14478:D14485" si="4343">IFERROR(VLOOKUP(C14478,Tabla_Insumos,2,FALSE),"")</f>
        <v/>
      </c>
      <c r="E14478" s="225"/>
      <c r="F14478" s="228">
        <f t="shared" ref="F14478:F14485" si="4344">IFERROR(VLOOKUP(C14478,Tabla_Insumos,3,FALSE),0)</f>
        <v>0</v>
      </c>
      <c r="G14478" s="286">
        <f>ROUND(E14478*F14478,2)</f>
        <v>0</v>
      </c>
    </row>
    <row r="14479" spans="1:7" ht="24" customHeight="1" x14ac:dyDescent="0.2">
      <c r="A14479" s="224" t="str">
        <f t="shared" si="4341"/>
        <v/>
      </c>
      <c r="B14479" s="222">
        <f t="shared" si="4342"/>
        <v>0</v>
      </c>
      <c r="C14479" s="223"/>
      <c r="D14479" s="224" t="str">
        <f t="shared" si="4343"/>
        <v/>
      </c>
      <c r="E14479" s="225"/>
      <c r="F14479" s="228">
        <f t="shared" si="4344"/>
        <v>0</v>
      </c>
      <c r="G14479" s="286">
        <f>ROUND(E14479*F14479,2)</f>
        <v>0</v>
      </c>
    </row>
    <row r="14480" spans="1:7" ht="24" customHeight="1" x14ac:dyDescent="0.2">
      <c r="A14480" s="224" t="str">
        <f t="shared" si="4341"/>
        <v/>
      </c>
      <c r="B14480" s="222">
        <f t="shared" si="4342"/>
        <v>0</v>
      </c>
      <c r="C14480" s="223"/>
      <c r="D14480" s="224" t="str">
        <f t="shared" si="4343"/>
        <v/>
      </c>
      <c r="E14480" s="225"/>
      <c r="F14480" s="228">
        <f t="shared" si="4344"/>
        <v>0</v>
      </c>
      <c r="G14480" s="286">
        <f t="shared" ref="G14480:G14485" si="4345">ROUND(E14480*F14480,2)</f>
        <v>0</v>
      </c>
    </row>
    <row r="14481" spans="1:7" ht="24" customHeight="1" x14ac:dyDescent="0.2">
      <c r="A14481" s="224" t="str">
        <f t="shared" si="4341"/>
        <v/>
      </c>
      <c r="B14481" s="222">
        <f t="shared" si="4342"/>
        <v>0</v>
      </c>
      <c r="C14481" s="223"/>
      <c r="D14481" s="224" t="str">
        <f t="shared" si="4343"/>
        <v/>
      </c>
      <c r="E14481" s="225"/>
      <c r="F14481" s="228">
        <f t="shared" si="4344"/>
        <v>0</v>
      </c>
      <c r="G14481" s="286">
        <f t="shared" si="4345"/>
        <v>0</v>
      </c>
    </row>
    <row r="14482" spans="1:7" ht="24" customHeight="1" x14ac:dyDescent="0.2">
      <c r="A14482" s="224" t="str">
        <f t="shared" si="4341"/>
        <v/>
      </c>
      <c r="B14482" s="222">
        <f t="shared" si="4342"/>
        <v>0</v>
      </c>
      <c r="C14482" s="223"/>
      <c r="D14482" s="224" t="str">
        <f t="shared" si="4343"/>
        <v/>
      </c>
      <c r="E14482" s="225"/>
      <c r="F14482" s="226">
        <f t="shared" si="4344"/>
        <v>0</v>
      </c>
      <c r="G14482" s="286">
        <f t="shared" si="4345"/>
        <v>0</v>
      </c>
    </row>
    <row r="14483" spans="1:7" ht="24" customHeight="1" x14ac:dyDescent="0.2">
      <c r="A14483" s="224" t="str">
        <f t="shared" si="4341"/>
        <v/>
      </c>
      <c r="B14483" s="222">
        <f t="shared" si="4342"/>
        <v>0</v>
      </c>
      <c r="C14483" s="223"/>
      <c r="D14483" s="224" t="str">
        <f t="shared" si="4343"/>
        <v/>
      </c>
      <c r="E14483" s="225"/>
      <c r="F14483" s="226">
        <f t="shared" si="4344"/>
        <v>0</v>
      </c>
      <c r="G14483" s="286">
        <f t="shared" si="4345"/>
        <v>0</v>
      </c>
    </row>
    <row r="14484" spans="1:7" ht="24" customHeight="1" x14ac:dyDescent="0.2">
      <c r="A14484" s="224" t="str">
        <f t="shared" si="4341"/>
        <v/>
      </c>
      <c r="B14484" s="222">
        <f t="shared" si="4342"/>
        <v>0</v>
      </c>
      <c r="C14484" s="223"/>
      <c r="D14484" s="224" t="str">
        <f t="shared" si="4343"/>
        <v/>
      </c>
      <c r="E14484" s="225"/>
      <c r="F14484" s="226">
        <f t="shared" si="4344"/>
        <v>0</v>
      </c>
      <c r="G14484" s="286">
        <f t="shared" si="4345"/>
        <v>0</v>
      </c>
    </row>
    <row r="14485" spans="1:7" ht="24" customHeight="1" x14ac:dyDescent="0.2">
      <c r="A14485" s="224" t="str">
        <f t="shared" si="4341"/>
        <v/>
      </c>
      <c r="B14485" s="222">
        <f t="shared" si="4342"/>
        <v>0</v>
      </c>
      <c r="C14485" s="223"/>
      <c r="D14485" s="224" t="str">
        <f t="shared" si="4343"/>
        <v/>
      </c>
      <c r="E14485" s="225"/>
      <c r="F14485" s="226">
        <f t="shared" si="4344"/>
        <v>0</v>
      </c>
      <c r="G14485" s="286">
        <f t="shared" si="4345"/>
        <v>0</v>
      </c>
    </row>
    <row r="14486" spans="1:7" ht="24" customHeight="1" x14ac:dyDescent="0.2">
      <c r="A14486" s="287"/>
      <c r="D14486" s="97"/>
      <c r="E14486" s="98"/>
      <c r="F14486" s="273" t="s">
        <v>32</v>
      </c>
      <c r="G14486" s="288">
        <f>SUBTOTAL(9,G14478:G14485)</f>
        <v>0</v>
      </c>
    </row>
    <row r="14487" spans="1:7" ht="24" customHeight="1" x14ac:dyDescent="0.2">
      <c r="A14487" s="287"/>
      <c r="C14487" s="107" t="s">
        <v>606</v>
      </c>
      <c r="D14487" s="97"/>
      <c r="E14487" s="98"/>
      <c r="G14487" s="289"/>
    </row>
    <row r="14488" spans="1:7" ht="24" customHeight="1" x14ac:dyDescent="0.2">
      <c r="A14488" s="224" t="str">
        <f t="shared" ref="A14488:A14496" si="4346">IFERROR(VLOOKUP(C14488,Tabla_Insumos,4,FALSE),"")</f>
        <v/>
      </c>
      <c r="B14488" s="222" t="str">
        <f t="shared" ref="B14488:B14496" si="4347">IFERROR(VLOOKUP(C14488,Tabla_Insumos,5,FALSE),"")</f>
        <v/>
      </c>
      <c r="C14488" s="223"/>
      <c r="D14488" s="224" t="str">
        <f t="shared" ref="D14488:D14496" si="4348">IFERROR(VLOOKUP(C14488,Tabla_Insumos,2,FALSE),"")</f>
        <v/>
      </c>
      <c r="E14488" s="225"/>
      <c r="F14488" s="226">
        <f t="shared" ref="F14488:F14496" si="4349">IFERROR(VLOOKUP(C14488,Tabla_Insumos,3,FALSE),0)</f>
        <v>0</v>
      </c>
      <c r="G14488" s="286">
        <f t="shared" ref="G14488:G14496" si="4350">ROUND(E14488*F14488,2)</f>
        <v>0</v>
      </c>
    </row>
    <row r="14489" spans="1:7" ht="24" customHeight="1" x14ac:dyDescent="0.2">
      <c r="A14489" s="224" t="str">
        <f t="shared" si="4346"/>
        <v/>
      </c>
      <c r="B14489" s="222" t="str">
        <f t="shared" si="4347"/>
        <v/>
      </c>
      <c r="C14489" s="223"/>
      <c r="D14489" s="224" t="str">
        <f t="shared" si="4348"/>
        <v/>
      </c>
      <c r="E14489" s="225"/>
      <c r="F14489" s="226">
        <f t="shared" si="4349"/>
        <v>0</v>
      </c>
      <c r="G14489" s="286">
        <f t="shared" si="4350"/>
        <v>0</v>
      </c>
    </row>
    <row r="14490" spans="1:7" ht="24" customHeight="1" x14ac:dyDescent="0.2">
      <c r="A14490" s="224" t="str">
        <f t="shared" si="4346"/>
        <v/>
      </c>
      <c r="B14490" s="222" t="str">
        <f t="shared" si="4347"/>
        <v/>
      </c>
      <c r="C14490" s="223"/>
      <c r="D14490" s="224" t="str">
        <f t="shared" si="4348"/>
        <v/>
      </c>
      <c r="E14490" s="225"/>
      <c r="F14490" s="226">
        <f t="shared" si="4349"/>
        <v>0</v>
      </c>
      <c r="G14490" s="286">
        <f t="shared" si="4350"/>
        <v>0</v>
      </c>
    </row>
    <row r="14491" spans="1:7" ht="24" customHeight="1" x14ac:dyDescent="0.2">
      <c r="A14491" s="224" t="str">
        <f t="shared" si="4346"/>
        <v/>
      </c>
      <c r="B14491" s="222" t="str">
        <f t="shared" si="4347"/>
        <v/>
      </c>
      <c r="C14491" s="223"/>
      <c r="D14491" s="224" t="str">
        <f t="shared" si="4348"/>
        <v/>
      </c>
      <c r="E14491" s="225"/>
      <c r="F14491" s="226">
        <f t="shared" si="4349"/>
        <v>0</v>
      </c>
      <c r="G14491" s="286">
        <f t="shared" si="4350"/>
        <v>0</v>
      </c>
    </row>
    <row r="14492" spans="1:7" ht="24" customHeight="1" x14ac:dyDescent="0.2">
      <c r="A14492" s="224" t="str">
        <f t="shared" si="4346"/>
        <v/>
      </c>
      <c r="B14492" s="222" t="str">
        <f t="shared" si="4347"/>
        <v/>
      </c>
      <c r="C14492" s="223"/>
      <c r="D14492" s="224" t="str">
        <f t="shared" si="4348"/>
        <v/>
      </c>
      <c r="E14492" s="225"/>
      <c r="F14492" s="226">
        <f t="shared" si="4349"/>
        <v>0</v>
      </c>
      <c r="G14492" s="286">
        <f t="shared" si="4350"/>
        <v>0</v>
      </c>
    </row>
    <row r="14493" spans="1:7" ht="24" customHeight="1" x14ac:dyDescent="0.2">
      <c r="A14493" s="224" t="str">
        <f t="shared" si="4346"/>
        <v/>
      </c>
      <c r="B14493" s="222" t="str">
        <f t="shared" si="4347"/>
        <v/>
      </c>
      <c r="C14493" s="223"/>
      <c r="D14493" s="224" t="str">
        <f t="shared" si="4348"/>
        <v/>
      </c>
      <c r="E14493" s="225"/>
      <c r="F14493" s="226">
        <f t="shared" si="4349"/>
        <v>0</v>
      </c>
      <c r="G14493" s="286">
        <f t="shared" si="4350"/>
        <v>0</v>
      </c>
    </row>
    <row r="14494" spans="1:7" ht="24" customHeight="1" x14ac:dyDescent="0.2">
      <c r="A14494" s="224" t="str">
        <f t="shared" si="4346"/>
        <v/>
      </c>
      <c r="B14494" s="222" t="str">
        <f t="shared" si="4347"/>
        <v/>
      </c>
      <c r="C14494" s="223"/>
      <c r="D14494" s="224" t="str">
        <f t="shared" si="4348"/>
        <v/>
      </c>
      <c r="E14494" s="225"/>
      <c r="F14494" s="226">
        <f t="shared" si="4349"/>
        <v>0</v>
      </c>
      <c r="G14494" s="286">
        <f t="shared" si="4350"/>
        <v>0</v>
      </c>
    </row>
    <row r="14495" spans="1:7" ht="24" customHeight="1" x14ac:dyDescent="0.2">
      <c r="A14495" s="224" t="str">
        <f t="shared" si="4346"/>
        <v/>
      </c>
      <c r="B14495" s="222" t="str">
        <f t="shared" si="4347"/>
        <v/>
      </c>
      <c r="C14495" s="223"/>
      <c r="D14495" s="224" t="str">
        <f t="shared" si="4348"/>
        <v/>
      </c>
      <c r="E14495" s="225"/>
      <c r="F14495" s="226">
        <f t="shared" si="4349"/>
        <v>0</v>
      </c>
      <c r="G14495" s="286">
        <f t="shared" si="4350"/>
        <v>0</v>
      </c>
    </row>
    <row r="14496" spans="1:7" ht="24" customHeight="1" x14ac:dyDescent="0.2">
      <c r="A14496" s="224" t="str">
        <f t="shared" si="4346"/>
        <v/>
      </c>
      <c r="B14496" s="222" t="str">
        <f t="shared" si="4347"/>
        <v/>
      </c>
      <c r="C14496" s="223"/>
      <c r="D14496" s="224" t="str">
        <f t="shared" si="4348"/>
        <v/>
      </c>
      <c r="E14496" s="225"/>
      <c r="F14496" s="226">
        <f t="shared" si="4349"/>
        <v>0</v>
      </c>
      <c r="G14496" s="286">
        <f t="shared" si="4350"/>
        <v>0</v>
      </c>
    </row>
    <row r="14497" spans="1:7" ht="24" customHeight="1" x14ac:dyDescent="0.2">
      <c r="A14497" s="290"/>
      <c r="B14497" s="97"/>
      <c r="D14497" s="97"/>
      <c r="E14497" s="98"/>
      <c r="F14497" s="273" t="s">
        <v>33</v>
      </c>
      <c r="G14497" s="288">
        <f>SUBTOTAL(9,G14488:G14496)</f>
        <v>0</v>
      </c>
    </row>
    <row r="14498" spans="1:7" ht="24" customHeight="1" x14ac:dyDescent="0.2">
      <c r="A14498" s="291"/>
      <c r="B14498" s="97"/>
      <c r="D14498" s="97"/>
      <c r="E14498" s="98"/>
      <c r="G14498" s="289"/>
    </row>
    <row r="14499" spans="1:7" ht="24" customHeight="1" x14ac:dyDescent="0.2">
      <c r="A14499" s="292" t="str">
        <f>B14457</f>
        <v/>
      </c>
      <c r="B14499" s="293" t="str">
        <f>C14457</f>
        <v/>
      </c>
      <c r="C14499" s="104"/>
      <c r="D14499" s="104" t="s">
        <v>34</v>
      </c>
      <c r="E14499" s="105"/>
      <c r="F14499" s="295" t="s">
        <v>35</v>
      </c>
      <c r="G14499" s="294">
        <f>SUBTOTAL(9,G14462:G14498)</f>
        <v>0</v>
      </c>
    </row>
    <row r="14501" spans="1:7" ht="24" customHeight="1" x14ac:dyDescent="0.2">
      <c r="A14501" s="274" t="s">
        <v>37</v>
      </c>
      <c r="B14501" s="275"/>
      <c r="C14501" s="275"/>
      <c r="D14501" s="275"/>
      <c r="E14501" s="275"/>
      <c r="F14501" s="275"/>
      <c r="G14501" s="276"/>
    </row>
    <row r="14502" spans="1:7" ht="24" customHeight="1" x14ac:dyDescent="0.2">
      <c r="A14502" s="277" t="s">
        <v>602</v>
      </c>
      <c r="B14502" s="93" t="str">
        <f>Comitente</f>
        <v>DIRECCION PROVINCIAL DE ESPACIOS VERDES</v>
      </c>
      <c r="C14502" s="89"/>
      <c r="D14502" s="94"/>
      <c r="E14502" s="94"/>
      <c r="F14502" s="95"/>
      <c r="G14502" s="278"/>
    </row>
    <row r="14503" spans="1:7" ht="24" customHeight="1" x14ac:dyDescent="0.2">
      <c r="A14503" s="277" t="s">
        <v>603</v>
      </c>
      <c r="B14503" s="93">
        <f>Contratista</f>
        <v>0</v>
      </c>
      <c r="C14503" s="90"/>
      <c r="D14503" s="90"/>
      <c r="E14503" s="90"/>
      <c r="F14503" s="96"/>
      <c r="G14503" s="279"/>
    </row>
    <row r="14504" spans="1:7" ht="24" customHeight="1" x14ac:dyDescent="0.2">
      <c r="A14504" s="277" t="s">
        <v>24</v>
      </c>
      <c r="B14504" s="93" t="str">
        <f>Obra</f>
        <v>MANTENIMIENTO DEL ÁREA VERDE Y SISITEMA DE RIEGO DEL 
PARQUE BELGRANO E INFINITO POR DESCUBRIR - RENGLON 3</v>
      </c>
      <c r="C14504" s="90"/>
      <c r="D14504" s="90"/>
      <c r="E14504" s="90"/>
      <c r="F14504" s="96" t="s">
        <v>38</v>
      </c>
      <c r="G14504" s="280">
        <f>Fecha_Base</f>
        <v>44908</v>
      </c>
    </row>
    <row r="14505" spans="1:7" ht="24" customHeight="1" x14ac:dyDescent="0.2">
      <c r="A14505" s="281" t="s">
        <v>601</v>
      </c>
      <c r="B14505" s="91" t="str">
        <f>Ubicación</f>
        <v>CAPITAL</v>
      </c>
      <c r="C14505" s="91"/>
      <c r="D14505" s="97"/>
      <c r="E14505" s="98"/>
      <c r="G14505" s="282"/>
    </row>
    <row r="14506" spans="1:7" ht="24" customHeight="1" x14ac:dyDescent="0.2">
      <c r="A14506" s="281" t="s">
        <v>39</v>
      </c>
      <c r="B14506" s="100" t="str">
        <f>IFERROR(VALUE(LEFT(B14507,FIND(".",B14507)-1)),"")</f>
        <v/>
      </c>
      <c r="C14506" s="92" t="str">
        <f>IFERROR(VLOOKUP(B14506,Tabla_CyP,2,FALSE),"")</f>
        <v/>
      </c>
      <c r="E14506" s="98"/>
      <c r="G14506" s="282"/>
    </row>
    <row r="14507" spans="1:7" ht="24" customHeight="1" x14ac:dyDescent="0.2">
      <c r="A14507" s="281" t="s">
        <v>25</v>
      </c>
      <c r="B14507" s="101" t="str">
        <f>IFERROR(VLOOKUP(COUNTIF($A$1:A14507,"ANALISIS DE PRECIOS"),Tabla_NumeroItem,2,FALSE),"")</f>
        <v/>
      </c>
      <c r="C14507" s="92" t="str">
        <f>IFERROR(VLOOKUP(B14507,Tabla_CyP,2,FALSE),"")</f>
        <v/>
      </c>
      <c r="D14507" s="97"/>
      <c r="E14507" s="98"/>
      <c r="F14507" s="96" t="s">
        <v>26</v>
      </c>
      <c r="G14507" s="283" t="str">
        <f>IFERROR(VLOOKUP(B14507,Tabla_CyP,4,FALSE),"")</f>
        <v/>
      </c>
    </row>
    <row r="14508" spans="1:7" ht="24" customHeight="1" x14ac:dyDescent="0.2">
      <c r="A14508" s="281"/>
      <c r="B14508" s="91"/>
      <c r="D14508" s="97"/>
      <c r="E14508" s="98"/>
      <c r="G14508" s="282"/>
    </row>
    <row r="14509" spans="1:7" ht="24" customHeight="1" x14ac:dyDescent="0.2">
      <c r="A14509" s="331" t="s">
        <v>507</v>
      </c>
      <c r="B14509" s="332"/>
      <c r="C14509" s="333" t="s">
        <v>0</v>
      </c>
      <c r="D14509" s="333" t="s">
        <v>27</v>
      </c>
      <c r="E14509" s="335" t="s">
        <v>28</v>
      </c>
      <c r="F14509" s="337" t="s">
        <v>29</v>
      </c>
      <c r="G14509" s="337" t="s">
        <v>30</v>
      </c>
    </row>
    <row r="14510" spans="1:7" ht="24" customHeight="1" x14ac:dyDescent="0.2">
      <c r="A14510" s="102" t="s">
        <v>508</v>
      </c>
      <c r="B14510" s="102" t="s">
        <v>509</v>
      </c>
      <c r="C14510" s="334"/>
      <c r="D14510" s="334"/>
      <c r="E14510" s="336"/>
      <c r="F14510" s="338"/>
      <c r="G14510" s="338"/>
    </row>
    <row r="14511" spans="1:7" ht="24" customHeight="1" x14ac:dyDescent="0.2">
      <c r="A14511" s="284"/>
      <c r="B14511" s="103"/>
      <c r="C14511" s="143" t="s">
        <v>604</v>
      </c>
      <c r="D14511" s="104"/>
      <c r="E14511" s="105"/>
      <c r="F14511" s="106"/>
      <c r="G14511" s="285"/>
    </row>
    <row r="14512" spans="1:7" ht="24" customHeight="1" x14ac:dyDescent="0.2">
      <c r="A14512" s="224" t="str">
        <f t="shared" ref="A14512:A14525" si="4351">IFERROR(VLOOKUP(C14512,Tabla_Insumos,4,FALSE),"")</f>
        <v/>
      </c>
      <c r="B14512" s="222" t="str">
        <f>IFERROR(VLOOKUP(C14512,Tabla_Insumos,5,FALSE),"")</f>
        <v/>
      </c>
      <c r="C14512" s="223"/>
      <c r="D14512" s="224" t="str">
        <f t="shared" ref="D14512:D14525" si="4352">IFERROR(VLOOKUP(C14512,Tabla_Insumos,2,FALSE),"")</f>
        <v/>
      </c>
      <c r="E14512" s="225"/>
      <c r="F14512" s="226">
        <f t="shared" ref="F14512:F14525" si="4353">IFERROR(VLOOKUP(C14512,Tabla_Insumos,3,FALSE),0)</f>
        <v>0</v>
      </c>
      <c r="G14512" s="286">
        <f>ROUND(E14512*F14512,2)</f>
        <v>0</v>
      </c>
    </row>
    <row r="14513" spans="1:7" ht="24" customHeight="1" x14ac:dyDescent="0.2">
      <c r="A14513" s="224" t="str">
        <f t="shared" si="4351"/>
        <v/>
      </c>
      <c r="B14513" s="222" t="str">
        <f t="shared" ref="B14513:B14525" si="4354">IFERROR(VLOOKUP(C14513,Tabla_Insumos,5,FALSE),"")</f>
        <v/>
      </c>
      <c r="C14513" s="223"/>
      <c r="D14513" s="224" t="str">
        <f t="shared" si="4352"/>
        <v/>
      </c>
      <c r="E14513" s="225"/>
      <c r="F14513" s="226">
        <f t="shared" si="4353"/>
        <v>0</v>
      </c>
      <c r="G14513" s="286">
        <f t="shared" ref="G14513:G14525" si="4355">ROUND(E14513*F14513,2)</f>
        <v>0</v>
      </c>
    </row>
    <row r="14514" spans="1:7" ht="24" customHeight="1" x14ac:dyDescent="0.2">
      <c r="A14514" s="224" t="str">
        <f t="shared" si="4351"/>
        <v/>
      </c>
      <c r="B14514" s="222" t="str">
        <f t="shared" si="4354"/>
        <v/>
      </c>
      <c r="C14514" s="223"/>
      <c r="D14514" s="224" t="str">
        <f t="shared" si="4352"/>
        <v/>
      </c>
      <c r="E14514" s="225"/>
      <c r="F14514" s="226">
        <f t="shared" si="4353"/>
        <v>0</v>
      </c>
      <c r="G14514" s="286">
        <f t="shared" si="4355"/>
        <v>0</v>
      </c>
    </row>
    <row r="14515" spans="1:7" ht="24" customHeight="1" x14ac:dyDescent="0.2">
      <c r="A14515" s="224" t="str">
        <f t="shared" si="4351"/>
        <v/>
      </c>
      <c r="B14515" s="222" t="str">
        <f t="shared" si="4354"/>
        <v/>
      </c>
      <c r="C14515" s="223"/>
      <c r="D14515" s="224" t="str">
        <f t="shared" si="4352"/>
        <v/>
      </c>
      <c r="E14515" s="225"/>
      <c r="F14515" s="226">
        <f t="shared" si="4353"/>
        <v>0</v>
      </c>
      <c r="G14515" s="286">
        <f t="shared" si="4355"/>
        <v>0</v>
      </c>
    </row>
    <row r="14516" spans="1:7" ht="24" customHeight="1" x14ac:dyDescent="0.2">
      <c r="A14516" s="224" t="str">
        <f t="shared" si="4351"/>
        <v/>
      </c>
      <c r="B14516" s="222" t="str">
        <f t="shared" si="4354"/>
        <v/>
      </c>
      <c r="C14516" s="223"/>
      <c r="D14516" s="224" t="str">
        <f t="shared" si="4352"/>
        <v/>
      </c>
      <c r="E14516" s="225"/>
      <c r="F14516" s="226">
        <f t="shared" si="4353"/>
        <v>0</v>
      </c>
      <c r="G14516" s="286">
        <f t="shared" si="4355"/>
        <v>0</v>
      </c>
    </row>
    <row r="14517" spans="1:7" ht="24" customHeight="1" x14ac:dyDescent="0.2">
      <c r="A14517" s="224" t="str">
        <f t="shared" si="4351"/>
        <v/>
      </c>
      <c r="B14517" s="222" t="str">
        <f t="shared" si="4354"/>
        <v/>
      </c>
      <c r="C14517" s="223"/>
      <c r="D14517" s="224" t="str">
        <f t="shared" si="4352"/>
        <v/>
      </c>
      <c r="E14517" s="225"/>
      <c r="F14517" s="226">
        <f t="shared" si="4353"/>
        <v>0</v>
      </c>
      <c r="G14517" s="286">
        <f t="shared" si="4355"/>
        <v>0</v>
      </c>
    </row>
    <row r="14518" spans="1:7" ht="24" customHeight="1" x14ac:dyDescent="0.2">
      <c r="A14518" s="224" t="str">
        <f t="shared" si="4351"/>
        <v/>
      </c>
      <c r="B14518" s="222" t="str">
        <f t="shared" si="4354"/>
        <v/>
      </c>
      <c r="C14518" s="223"/>
      <c r="D14518" s="224" t="str">
        <f t="shared" si="4352"/>
        <v/>
      </c>
      <c r="E14518" s="225"/>
      <c r="F14518" s="226">
        <f t="shared" si="4353"/>
        <v>0</v>
      </c>
      <c r="G14518" s="286">
        <f t="shared" si="4355"/>
        <v>0</v>
      </c>
    </row>
    <row r="14519" spans="1:7" ht="24" customHeight="1" x14ac:dyDescent="0.2">
      <c r="A14519" s="224" t="str">
        <f t="shared" si="4351"/>
        <v/>
      </c>
      <c r="B14519" s="222" t="str">
        <f t="shared" si="4354"/>
        <v/>
      </c>
      <c r="C14519" s="223"/>
      <c r="D14519" s="224" t="str">
        <f t="shared" si="4352"/>
        <v/>
      </c>
      <c r="E14519" s="225"/>
      <c r="F14519" s="226">
        <f t="shared" si="4353"/>
        <v>0</v>
      </c>
      <c r="G14519" s="286">
        <f t="shared" si="4355"/>
        <v>0</v>
      </c>
    </row>
    <row r="14520" spans="1:7" ht="24" customHeight="1" x14ac:dyDescent="0.2">
      <c r="A14520" s="224" t="str">
        <f t="shared" si="4351"/>
        <v/>
      </c>
      <c r="B14520" s="222" t="str">
        <f t="shared" si="4354"/>
        <v/>
      </c>
      <c r="C14520" s="223"/>
      <c r="D14520" s="224" t="str">
        <f t="shared" si="4352"/>
        <v/>
      </c>
      <c r="E14520" s="225"/>
      <c r="F14520" s="226">
        <f t="shared" si="4353"/>
        <v>0</v>
      </c>
      <c r="G14520" s="286">
        <f t="shared" si="4355"/>
        <v>0</v>
      </c>
    </row>
    <row r="14521" spans="1:7" ht="24" customHeight="1" x14ac:dyDescent="0.2">
      <c r="A14521" s="224" t="str">
        <f t="shared" si="4351"/>
        <v/>
      </c>
      <c r="B14521" s="222" t="str">
        <f t="shared" si="4354"/>
        <v/>
      </c>
      <c r="C14521" s="223"/>
      <c r="D14521" s="224" t="str">
        <f t="shared" si="4352"/>
        <v/>
      </c>
      <c r="E14521" s="225"/>
      <c r="F14521" s="226">
        <f t="shared" si="4353"/>
        <v>0</v>
      </c>
      <c r="G14521" s="286">
        <f t="shared" si="4355"/>
        <v>0</v>
      </c>
    </row>
    <row r="14522" spans="1:7" ht="24" customHeight="1" x14ac:dyDescent="0.2">
      <c r="A14522" s="224" t="str">
        <f t="shared" si="4351"/>
        <v/>
      </c>
      <c r="B14522" s="222" t="str">
        <f t="shared" si="4354"/>
        <v/>
      </c>
      <c r="C14522" s="223"/>
      <c r="D14522" s="224" t="str">
        <f t="shared" si="4352"/>
        <v/>
      </c>
      <c r="E14522" s="225"/>
      <c r="F14522" s="226">
        <f t="shared" si="4353"/>
        <v>0</v>
      </c>
      <c r="G14522" s="286">
        <f t="shared" si="4355"/>
        <v>0</v>
      </c>
    </row>
    <row r="14523" spans="1:7" ht="24" customHeight="1" x14ac:dyDescent="0.2">
      <c r="A14523" s="224" t="str">
        <f t="shared" si="4351"/>
        <v/>
      </c>
      <c r="B14523" s="222" t="str">
        <f t="shared" si="4354"/>
        <v/>
      </c>
      <c r="C14523" s="223"/>
      <c r="D14523" s="224" t="str">
        <f t="shared" si="4352"/>
        <v/>
      </c>
      <c r="E14523" s="225"/>
      <c r="F14523" s="226">
        <f t="shared" si="4353"/>
        <v>0</v>
      </c>
      <c r="G14523" s="286">
        <f t="shared" si="4355"/>
        <v>0</v>
      </c>
    </row>
    <row r="14524" spans="1:7" ht="24" customHeight="1" x14ac:dyDescent="0.2">
      <c r="A14524" s="224" t="str">
        <f t="shared" si="4351"/>
        <v/>
      </c>
      <c r="B14524" s="222" t="str">
        <f t="shared" si="4354"/>
        <v/>
      </c>
      <c r="C14524" s="223"/>
      <c r="D14524" s="224" t="str">
        <f t="shared" si="4352"/>
        <v/>
      </c>
      <c r="E14524" s="225"/>
      <c r="F14524" s="226">
        <f t="shared" si="4353"/>
        <v>0</v>
      </c>
      <c r="G14524" s="286">
        <f t="shared" si="4355"/>
        <v>0</v>
      </c>
    </row>
    <row r="14525" spans="1:7" ht="24" customHeight="1" x14ac:dyDescent="0.2">
      <c r="A14525" s="224" t="str">
        <f t="shared" si="4351"/>
        <v/>
      </c>
      <c r="B14525" s="222" t="str">
        <f t="shared" si="4354"/>
        <v/>
      </c>
      <c r="C14525" s="223"/>
      <c r="D14525" s="224" t="str">
        <f t="shared" si="4352"/>
        <v/>
      </c>
      <c r="E14525" s="225"/>
      <c r="F14525" s="227">
        <f t="shared" si="4353"/>
        <v>0</v>
      </c>
      <c r="G14525" s="286">
        <f t="shared" si="4355"/>
        <v>0</v>
      </c>
    </row>
    <row r="14526" spans="1:7" ht="24" customHeight="1" x14ac:dyDescent="0.2">
      <c r="A14526" s="287"/>
      <c r="D14526" s="97"/>
      <c r="E14526" s="98"/>
      <c r="F14526" s="273" t="s">
        <v>31</v>
      </c>
      <c r="G14526" s="288">
        <f>SUBTOTAL(9,G14512:G14525)</f>
        <v>0</v>
      </c>
    </row>
    <row r="14527" spans="1:7" ht="24" customHeight="1" x14ac:dyDescent="0.2">
      <c r="A14527" s="287"/>
      <c r="C14527" s="107" t="s">
        <v>605</v>
      </c>
      <c r="D14527" s="97"/>
      <c r="E14527" s="98"/>
      <c r="G14527" s="289"/>
    </row>
    <row r="14528" spans="1:7" ht="24" customHeight="1" x14ac:dyDescent="0.2">
      <c r="A14528" s="224" t="str">
        <f t="shared" ref="A14528:A14535" si="4356">IFERROR(VLOOKUP(C14528,Tabla_Insumos,4,FALSE),"")</f>
        <v/>
      </c>
      <c r="B14528" s="222">
        <f t="shared" ref="B14528:B14535" si="4357">IFERROR(VLOOKUP(A14528,Tabla_Indices,5,FALSE),"")</f>
        <v>0</v>
      </c>
      <c r="C14528" s="223"/>
      <c r="D14528" s="224" t="str">
        <f t="shared" ref="D14528:D14535" si="4358">IFERROR(VLOOKUP(C14528,Tabla_Insumos,2,FALSE),"")</f>
        <v/>
      </c>
      <c r="E14528" s="225"/>
      <c r="F14528" s="228">
        <f t="shared" ref="F14528:F14535" si="4359">IFERROR(VLOOKUP(C14528,Tabla_Insumos,3,FALSE),0)</f>
        <v>0</v>
      </c>
      <c r="G14528" s="286">
        <f>ROUND(E14528*F14528,2)</f>
        <v>0</v>
      </c>
    </row>
    <row r="14529" spans="1:7" ht="24" customHeight="1" x14ac:dyDescent="0.2">
      <c r="A14529" s="224" t="str">
        <f t="shared" si="4356"/>
        <v/>
      </c>
      <c r="B14529" s="222">
        <f t="shared" si="4357"/>
        <v>0</v>
      </c>
      <c r="C14529" s="223"/>
      <c r="D14529" s="224" t="str">
        <f t="shared" si="4358"/>
        <v/>
      </c>
      <c r="E14529" s="225"/>
      <c r="F14529" s="228">
        <f t="shared" si="4359"/>
        <v>0</v>
      </c>
      <c r="G14529" s="286">
        <f>ROUND(E14529*F14529,2)</f>
        <v>0</v>
      </c>
    </row>
    <row r="14530" spans="1:7" ht="24" customHeight="1" x14ac:dyDescent="0.2">
      <c r="A14530" s="224" t="str">
        <f t="shared" si="4356"/>
        <v/>
      </c>
      <c r="B14530" s="222">
        <f t="shared" si="4357"/>
        <v>0</v>
      </c>
      <c r="C14530" s="223"/>
      <c r="D14530" s="224" t="str">
        <f t="shared" si="4358"/>
        <v/>
      </c>
      <c r="E14530" s="225"/>
      <c r="F14530" s="228">
        <f t="shared" si="4359"/>
        <v>0</v>
      </c>
      <c r="G14530" s="286">
        <f t="shared" ref="G14530:G14535" si="4360">ROUND(E14530*F14530,2)</f>
        <v>0</v>
      </c>
    </row>
    <row r="14531" spans="1:7" ht="24" customHeight="1" x14ac:dyDescent="0.2">
      <c r="A14531" s="224" t="str">
        <f t="shared" si="4356"/>
        <v/>
      </c>
      <c r="B14531" s="222">
        <f t="shared" si="4357"/>
        <v>0</v>
      </c>
      <c r="C14531" s="223"/>
      <c r="D14531" s="224" t="str">
        <f t="shared" si="4358"/>
        <v/>
      </c>
      <c r="E14531" s="225"/>
      <c r="F14531" s="228">
        <f t="shared" si="4359"/>
        <v>0</v>
      </c>
      <c r="G14531" s="286">
        <f t="shared" si="4360"/>
        <v>0</v>
      </c>
    </row>
    <row r="14532" spans="1:7" ht="24" customHeight="1" x14ac:dyDescent="0.2">
      <c r="A14532" s="224" t="str">
        <f t="shared" si="4356"/>
        <v/>
      </c>
      <c r="B14532" s="222">
        <f t="shared" si="4357"/>
        <v>0</v>
      </c>
      <c r="C14532" s="223"/>
      <c r="D14532" s="224" t="str">
        <f t="shared" si="4358"/>
        <v/>
      </c>
      <c r="E14532" s="225"/>
      <c r="F14532" s="226">
        <f t="shared" si="4359"/>
        <v>0</v>
      </c>
      <c r="G14532" s="286">
        <f t="shared" si="4360"/>
        <v>0</v>
      </c>
    </row>
    <row r="14533" spans="1:7" ht="24" customHeight="1" x14ac:dyDescent="0.2">
      <c r="A14533" s="224" t="str">
        <f t="shared" si="4356"/>
        <v/>
      </c>
      <c r="B14533" s="222">
        <f t="shared" si="4357"/>
        <v>0</v>
      </c>
      <c r="C14533" s="223"/>
      <c r="D14533" s="224" t="str">
        <f t="shared" si="4358"/>
        <v/>
      </c>
      <c r="E14533" s="225"/>
      <c r="F14533" s="226">
        <f t="shared" si="4359"/>
        <v>0</v>
      </c>
      <c r="G14533" s="286">
        <f t="shared" si="4360"/>
        <v>0</v>
      </c>
    </row>
    <row r="14534" spans="1:7" ht="24" customHeight="1" x14ac:dyDescent="0.2">
      <c r="A14534" s="224" t="str">
        <f t="shared" si="4356"/>
        <v/>
      </c>
      <c r="B14534" s="222">
        <f t="shared" si="4357"/>
        <v>0</v>
      </c>
      <c r="C14534" s="223"/>
      <c r="D14534" s="224" t="str">
        <f t="shared" si="4358"/>
        <v/>
      </c>
      <c r="E14534" s="225"/>
      <c r="F14534" s="226">
        <f t="shared" si="4359"/>
        <v>0</v>
      </c>
      <c r="G14534" s="286">
        <f t="shared" si="4360"/>
        <v>0</v>
      </c>
    </row>
    <row r="14535" spans="1:7" ht="24" customHeight="1" x14ac:dyDescent="0.2">
      <c r="A14535" s="224" t="str">
        <f t="shared" si="4356"/>
        <v/>
      </c>
      <c r="B14535" s="222">
        <f t="shared" si="4357"/>
        <v>0</v>
      </c>
      <c r="C14535" s="223"/>
      <c r="D14535" s="224" t="str">
        <f t="shared" si="4358"/>
        <v/>
      </c>
      <c r="E14535" s="225"/>
      <c r="F14535" s="226">
        <f t="shared" si="4359"/>
        <v>0</v>
      </c>
      <c r="G14535" s="286">
        <f t="shared" si="4360"/>
        <v>0</v>
      </c>
    </row>
    <row r="14536" spans="1:7" ht="24" customHeight="1" x14ac:dyDescent="0.2">
      <c r="A14536" s="287"/>
      <c r="D14536" s="97"/>
      <c r="E14536" s="98"/>
      <c r="F14536" s="273" t="s">
        <v>32</v>
      </c>
      <c r="G14536" s="288">
        <f>SUBTOTAL(9,G14528:G14535)</f>
        <v>0</v>
      </c>
    </row>
    <row r="14537" spans="1:7" ht="24" customHeight="1" x14ac:dyDescent="0.2">
      <c r="A14537" s="287"/>
      <c r="C14537" s="107" t="s">
        <v>606</v>
      </c>
      <c r="D14537" s="97"/>
      <c r="E14537" s="98"/>
      <c r="G14537" s="289"/>
    </row>
    <row r="14538" spans="1:7" ht="24" customHeight="1" x14ac:dyDescent="0.2">
      <c r="A14538" s="224" t="str">
        <f t="shared" ref="A14538:A14546" si="4361">IFERROR(VLOOKUP(C14538,Tabla_Insumos,4,FALSE),"")</f>
        <v/>
      </c>
      <c r="B14538" s="222" t="str">
        <f t="shared" ref="B14538:B14546" si="4362">IFERROR(VLOOKUP(C14538,Tabla_Insumos,5,FALSE),"")</f>
        <v/>
      </c>
      <c r="C14538" s="223"/>
      <c r="D14538" s="224" t="str">
        <f t="shared" ref="D14538:D14546" si="4363">IFERROR(VLOOKUP(C14538,Tabla_Insumos,2,FALSE),"")</f>
        <v/>
      </c>
      <c r="E14538" s="225"/>
      <c r="F14538" s="226">
        <f t="shared" ref="F14538:F14546" si="4364">IFERROR(VLOOKUP(C14538,Tabla_Insumos,3,FALSE),0)</f>
        <v>0</v>
      </c>
      <c r="G14538" s="286">
        <f t="shared" ref="G14538:G14546" si="4365">ROUND(E14538*F14538,2)</f>
        <v>0</v>
      </c>
    </row>
    <row r="14539" spans="1:7" ht="24" customHeight="1" x14ac:dyDescent="0.2">
      <c r="A14539" s="224" t="str">
        <f t="shared" si="4361"/>
        <v/>
      </c>
      <c r="B14539" s="222" t="str">
        <f t="shared" si="4362"/>
        <v/>
      </c>
      <c r="C14539" s="223"/>
      <c r="D14539" s="224" t="str">
        <f t="shared" si="4363"/>
        <v/>
      </c>
      <c r="E14539" s="225"/>
      <c r="F14539" s="226">
        <f t="shared" si="4364"/>
        <v>0</v>
      </c>
      <c r="G14539" s="286">
        <f t="shared" si="4365"/>
        <v>0</v>
      </c>
    </row>
    <row r="14540" spans="1:7" ht="24" customHeight="1" x14ac:dyDescent="0.2">
      <c r="A14540" s="224" t="str">
        <f t="shared" si="4361"/>
        <v/>
      </c>
      <c r="B14540" s="222" t="str">
        <f t="shared" si="4362"/>
        <v/>
      </c>
      <c r="C14540" s="223"/>
      <c r="D14540" s="224" t="str">
        <f t="shared" si="4363"/>
        <v/>
      </c>
      <c r="E14540" s="225"/>
      <c r="F14540" s="226">
        <f t="shared" si="4364"/>
        <v>0</v>
      </c>
      <c r="G14540" s="286">
        <f t="shared" si="4365"/>
        <v>0</v>
      </c>
    </row>
    <row r="14541" spans="1:7" ht="24" customHeight="1" x14ac:dyDescent="0.2">
      <c r="A14541" s="224" t="str">
        <f t="shared" si="4361"/>
        <v/>
      </c>
      <c r="B14541" s="222" t="str">
        <f t="shared" si="4362"/>
        <v/>
      </c>
      <c r="C14541" s="223"/>
      <c r="D14541" s="224" t="str">
        <f t="shared" si="4363"/>
        <v/>
      </c>
      <c r="E14541" s="225"/>
      <c r="F14541" s="226">
        <f t="shared" si="4364"/>
        <v>0</v>
      </c>
      <c r="G14541" s="286">
        <f t="shared" si="4365"/>
        <v>0</v>
      </c>
    </row>
    <row r="14542" spans="1:7" ht="24" customHeight="1" x14ac:dyDescent="0.2">
      <c r="A14542" s="224" t="str">
        <f t="shared" si="4361"/>
        <v/>
      </c>
      <c r="B14542" s="222" t="str">
        <f t="shared" si="4362"/>
        <v/>
      </c>
      <c r="C14542" s="223"/>
      <c r="D14542" s="224" t="str">
        <f t="shared" si="4363"/>
        <v/>
      </c>
      <c r="E14542" s="225"/>
      <c r="F14542" s="226">
        <f t="shared" si="4364"/>
        <v>0</v>
      </c>
      <c r="G14542" s="286">
        <f t="shared" si="4365"/>
        <v>0</v>
      </c>
    </row>
    <row r="14543" spans="1:7" ht="24" customHeight="1" x14ac:dyDescent="0.2">
      <c r="A14543" s="224" t="str">
        <f t="shared" si="4361"/>
        <v/>
      </c>
      <c r="B14543" s="222" t="str">
        <f t="shared" si="4362"/>
        <v/>
      </c>
      <c r="C14543" s="223"/>
      <c r="D14543" s="224" t="str">
        <f t="shared" si="4363"/>
        <v/>
      </c>
      <c r="E14543" s="225"/>
      <c r="F14543" s="226">
        <f t="shared" si="4364"/>
        <v>0</v>
      </c>
      <c r="G14543" s="286">
        <f t="shared" si="4365"/>
        <v>0</v>
      </c>
    </row>
    <row r="14544" spans="1:7" ht="24" customHeight="1" x14ac:dyDescent="0.2">
      <c r="A14544" s="224" t="str">
        <f t="shared" si="4361"/>
        <v/>
      </c>
      <c r="B14544" s="222" t="str">
        <f t="shared" si="4362"/>
        <v/>
      </c>
      <c r="C14544" s="223"/>
      <c r="D14544" s="224" t="str">
        <f t="shared" si="4363"/>
        <v/>
      </c>
      <c r="E14544" s="225"/>
      <c r="F14544" s="226">
        <f t="shared" si="4364"/>
        <v>0</v>
      </c>
      <c r="G14544" s="286">
        <f t="shared" si="4365"/>
        <v>0</v>
      </c>
    </row>
    <row r="14545" spans="1:7" ht="24" customHeight="1" x14ac:dyDescent="0.2">
      <c r="A14545" s="224" t="str">
        <f t="shared" si="4361"/>
        <v/>
      </c>
      <c r="B14545" s="222" t="str">
        <f t="shared" si="4362"/>
        <v/>
      </c>
      <c r="C14545" s="223"/>
      <c r="D14545" s="224" t="str">
        <f t="shared" si="4363"/>
        <v/>
      </c>
      <c r="E14545" s="225"/>
      <c r="F14545" s="226">
        <f t="shared" si="4364"/>
        <v>0</v>
      </c>
      <c r="G14545" s="286">
        <f t="shared" si="4365"/>
        <v>0</v>
      </c>
    </row>
    <row r="14546" spans="1:7" ht="24" customHeight="1" x14ac:dyDescent="0.2">
      <c r="A14546" s="224" t="str">
        <f t="shared" si="4361"/>
        <v/>
      </c>
      <c r="B14546" s="222" t="str">
        <f t="shared" si="4362"/>
        <v/>
      </c>
      <c r="C14546" s="223"/>
      <c r="D14546" s="224" t="str">
        <f t="shared" si="4363"/>
        <v/>
      </c>
      <c r="E14546" s="225"/>
      <c r="F14546" s="226">
        <f t="shared" si="4364"/>
        <v>0</v>
      </c>
      <c r="G14546" s="286">
        <f t="shared" si="4365"/>
        <v>0</v>
      </c>
    </row>
    <row r="14547" spans="1:7" ht="24" customHeight="1" x14ac:dyDescent="0.2">
      <c r="A14547" s="290"/>
      <c r="B14547" s="97"/>
      <c r="D14547" s="97"/>
      <c r="E14547" s="98"/>
      <c r="F14547" s="273" t="s">
        <v>33</v>
      </c>
      <c r="G14547" s="288">
        <f>SUBTOTAL(9,G14538:G14546)</f>
        <v>0</v>
      </c>
    </row>
    <row r="14548" spans="1:7" ht="24" customHeight="1" x14ac:dyDescent="0.2">
      <c r="A14548" s="291"/>
      <c r="B14548" s="97"/>
      <c r="D14548" s="97"/>
      <c r="E14548" s="98"/>
      <c r="G14548" s="289"/>
    </row>
    <row r="14549" spans="1:7" ht="24" customHeight="1" x14ac:dyDescent="0.2">
      <c r="A14549" s="292" t="str">
        <f>B14507</f>
        <v/>
      </c>
      <c r="B14549" s="293" t="str">
        <f>C14507</f>
        <v/>
      </c>
      <c r="C14549" s="104"/>
      <c r="D14549" s="104" t="s">
        <v>34</v>
      </c>
      <c r="E14549" s="105"/>
      <c r="F14549" s="295" t="s">
        <v>35</v>
      </c>
      <c r="G14549" s="294">
        <f>SUBTOTAL(9,G14512:G14548)</f>
        <v>0</v>
      </c>
    </row>
    <row r="14551" spans="1:7" ht="24" customHeight="1" x14ac:dyDescent="0.2">
      <c r="A14551" s="274" t="s">
        <v>37</v>
      </c>
      <c r="B14551" s="275"/>
      <c r="C14551" s="275"/>
      <c r="D14551" s="275"/>
      <c r="E14551" s="275"/>
      <c r="F14551" s="275"/>
      <c r="G14551" s="276"/>
    </row>
    <row r="14552" spans="1:7" ht="24" customHeight="1" x14ac:dyDescent="0.2">
      <c r="A14552" s="277" t="s">
        <v>602</v>
      </c>
      <c r="B14552" s="93" t="str">
        <f>Comitente</f>
        <v>DIRECCION PROVINCIAL DE ESPACIOS VERDES</v>
      </c>
      <c r="C14552" s="89"/>
      <c r="D14552" s="94"/>
      <c r="E14552" s="94"/>
      <c r="F14552" s="95"/>
      <c r="G14552" s="278"/>
    </row>
    <row r="14553" spans="1:7" ht="24" customHeight="1" x14ac:dyDescent="0.2">
      <c r="A14553" s="277" t="s">
        <v>603</v>
      </c>
      <c r="B14553" s="93">
        <f>Contratista</f>
        <v>0</v>
      </c>
      <c r="C14553" s="90"/>
      <c r="D14553" s="90"/>
      <c r="E14553" s="90"/>
      <c r="F14553" s="96"/>
      <c r="G14553" s="279"/>
    </row>
    <row r="14554" spans="1:7" ht="24" customHeight="1" x14ac:dyDescent="0.2">
      <c r="A14554" s="277" t="s">
        <v>24</v>
      </c>
      <c r="B14554" s="93" t="str">
        <f>Obra</f>
        <v>MANTENIMIENTO DEL ÁREA VERDE Y SISITEMA DE RIEGO DEL 
PARQUE BELGRANO E INFINITO POR DESCUBRIR - RENGLON 3</v>
      </c>
      <c r="C14554" s="90"/>
      <c r="D14554" s="90"/>
      <c r="E14554" s="90"/>
      <c r="F14554" s="96" t="s">
        <v>38</v>
      </c>
      <c r="G14554" s="280">
        <f>Fecha_Base</f>
        <v>44908</v>
      </c>
    </row>
    <row r="14555" spans="1:7" ht="24" customHeight="1" x14ac:dyDescent="0.2">
      <c r="A14555" s="281" t="s">
        <v>601</v>
      </c>
      <c r="B14555" s="91" t="str">
        <f>Ubicación</f>
        <v>CAPITAL</v>
      </c>
      <c r="C14555" s="91"/>
      <c r="D14555" s="97"/>
      <c r="E14555" s="98"/>
      <c r="G14555" s="282"/>
    </row>
    <row r="14556" spans="1:7" ht="24" customHeight="1" x14ac:dyDescent="0.2">
      <c r="A14556" s="281" t="s">
        <v>39</v>
      </c>
      <c r="B14556" s="100" t="str">
        <f>IFERROR(VALUE(LEFT(B14557,FIND(".",B14557)-1)),"")</f>
        <v/>
      </c>
      <c r="C14556" s="92" t="str">
        <f>IFERROR(VLOOKUP(B14556,Tabla_CyP,2,FALSE),"")</f>
        <v/>
      </c>
      <c r="E14556" s="98"/>
      <c r="G14556" s="282"/>
    </row>
    <row r="14557" spans="1:7" ht="24" customHeight="1" x14ac:dyDescent="0.2">
      <c r="A14557" s="281" t="s">
        <v>25</v>
      </c>
      <c r="B14557" s="101" t="str">
        <f>IFERROR(VLOOKUP(COUNTIF($A$1:A14557,"ANALISIS DE PRECIOS"),Tabla_NumeroItem,2,FALSE),"")</f>
        <v/>
      </c>
      <c r="C14557" s="92" t="str">
        <f>IFERROR(VLOOKUP(B14557,Tabla_CyP,2,FALSE),"")</f>
        <v/>
      </c>
      <c r="D14557" s="97"/>
      <c r="E14557" s="98"/>
      <c r="F14557" s="96" t="s">
        <v>26</v>
      </c>
      <c r="G14557" s="283" t="str">
        <f>IFERROR(VLOOKUP(B14557,Tabla_CyP,4,FALSE),"")</f>
        <v/>
      </c>
    </row>
    <row r="14558" spans="1:7" ht="24" customHeight="1" x14ac:dyDescent="0.2">
      <c r="A14558" s="281"/>
      <c r="B14558" s="91"/>
      <c r="D14558" s="97"/>
      <c r="E14558" s="98"/>
      <c r="G14558" s="282"/>
    </row>
    <row r="14559" spans="1:7" ht="24" customHeight="1" x14ac:dyDescent="0.2">
      <c r="A14559" s="331" t="s">
        <v>507</v>
      </c>
      <c r="B14559" s="332"/>
      <c r="C14559" s="333" t="s">
        <v>0</v>
      </c>
      <c r="D14559" s="333" t="s">
        <v>27</v>
      </c>
      <c r="E14559" s="335" t="s">
        <v>28</v>
      </c>
      <c r="F14559" s="337" t="s">
        <v>29</v>
      </c>
      <c r="G14559" s="337" t="s">
        <v>30</v>
      </c>
    </row>
    <row r="14560" spans="1:7" ht="24" customHeight="1" x14ac:dyDescent="0.2">
      <c r="A14560" s="102" t="s">
        <v>508</v>
      </c>
      <c r="B14560" s="102" t="s">
        <v>509</v>
      </c>
      <c r="C14560" s="334"/>
      <c r="D14560" s="334"/>
      <c r="E14560" s="336"/>
      <c r="F14560" s="338"/>
      <c r="G14560" s="338"/>
    </row>
    <row r="14561" spans="1:7" ht="24" customHeight="1" x14ac:dyDescent="0.2">
      <c r="A14561" s="284"/>
      <c r="B14561" s="103"/>
      <c r="C14561" s="143" t="s">
        <v>604</v>
      </c>
      <c r="D14561" s="104"/>
      <c r="E14561" s="105"/>
      <c r="F14561" s="106"/>
      <c r="G14561" s="285"/>
    </row>
    <row r="14562" spans="1:7" ht="24" customHeight="1" x14ac:dyDescent="0.2">
      <c r="A14562" s="224" t="str">
        <f t="shared" ref="A14562:A14575" si="4366">IFERROR(VLOOKUP(C14562,Tabla_Insumos,4,FALSE),"")</f>
        <v/>
      </c>
      <c r="B14562" s="222" t="str">
        <f>IFERROR(VLOOKUP(C14562,Tabla_Insumos,5,FALSE),"")</f>
        <v/>
      </c>
      <c r="C14562" s="223"/>
      <c r="D14562" s="224" t="str">
        <f t="shared" ref="D14562:D14575" si="4367">IFERROR(VLOOKUP(C14562,Tabla_Insumos,2,FALSE),"")</f>
        <v/>
      </c>
      <c r="E14562" s="225"/>
      <c r="F14562" s="226">
        <f t="shared" ref="F14562:F14575" si="4368">IFERROR(VLOOKUP(C14562,Tabla_Insumos,3,FALSE),0)</f>
        <v>0</v>
      </c>
      <c r="G14562" s="286">
        <f>ROUND(E14562*F14562,2)</f>
        <v>0</v>
      </c>
    </row>
    <row r="14563" spans="1:7" ht="24" customHeight="1" x14ac:dyDescent="0.2">
      <c r="A14563" s="224" t="str">
        <f t="shared" si="4366"/>
        <v/>
      </c>
      <c r="B14563" s="222" t="str">
        <f t="shared" ref="B14563:B14575" si="4369">IFERROR(VLOOKUP(C14563,Tabla_Insumos,5,FALSE),"")</f>
        <v/>
      </c>
      <c r="C14563" s="223"/>
      <c r="D14563" s="224" t="str">
        <f t="shared" si="4367"/>
        <v/>
      </c>
      <c r="E14563" s="225"/>
      <c r="F14563" s="226">
        <f t="shared" si="4368"/>
        <v>0</v>
      </c>
      <c r="G14563" s="286">
        <f t="shared" ref="G14563:G14575" si="4370">ROUND(E14563*F14563,2)</f>
        <v>0</v>
      </c>
    </row>
    <row r="14564" spans="1:7" ht="24" customHeight="1" x14ac:dyDescent="0.2">
      <c r="A14564" s="224" t="str">
        <f t="shared" si="4366"/>
        <v/>
      </c>
      <c r="B14564" s="222" t="str">
        <f t="shared" si="4369"/>
        <v/>
      </c>
      <c r="C14564" s="223"/>
      <c r="D14564" s="224" t="str">
        <f t="shared" si="4367"/>
        <v/>
      </c>
      <c r="E14564" s="225"/>
      <c r="F14564" s="226">
        <f t="shared" si="4368"/>
        <v>0</v>
      </c>
      <c r="G14564" s="286">
        <f t="shared" si="4370"/>
        <v>0</v>
      </c>
    </row>
    <row r="14565" spans="1:7" ht="24" customHeight="1" x14ac:dyDescent="0.2">
      <c r="A14565" s="224" t="str">
        <f t="shared" si="4366"/>
        <v/>
      </c>
      <c r="B14565" s="222" t="str">
        <f t="shared" si="4369"/>
        <v/>
      </c>
      <c r="C14565" s="223"/>
      <c r="D14565" s="224" t="str">
        <f t="shared" si="4367"/>
        <v/>
      </c>
      <c r="E14565" s="225"/>
      <c r="F14565" s="226">
        <f t="shared" si="4368"/>
        <v>0</v>
      </c>
      <c r="G14565" s="286">
        <f t="shared" si="4370"/>
        <v>0</v>
      </c>
    </row>
    <row r="14566" spans="1:7" ht="24" customHeight="1" x14ac:dyDescent="0.2">
      <c r="A14566" s="224" t="str">
        <f t="shared" si="4366"/>
        <v/>
      </c>
      <c r="B14566" s="222" t="str">
        <f t="shared" si="4369"/>
        <v/>
      </c>
      <c r="C14566" s="223"/>
      <c r="D14566" s="224" t="str">
        <f t="shared" si="4367"/>
        <v/>
      </c>
      <c r="E14566" s="225"/>
      <c r="F14566" s="226">
        <f t="shared" si="4368"/>
        <v>0</v>
      </c>
      <c r="G14566" s="286">
        <f t="shared" si="4370"/>
        <v>0</v>
      </c>
    </row>
    <row r="14567" spans="1:7" ht="24" customHeight="1" x14ac:dyDescent="0.2">
      <c r="A14567" s="224" t="str">
        <f t="shared" si="4366"/>
        <v/>
      </c>
      <c r="B14567" s="222" t="str">
        <f t="shared" si="4369"/>
        <v/>
      </c>
      <c r="C14567" s="223"/>
      <c r="D14567" s="224" t="str">
        <f t="shared" si="4367"/>
        <v/>
      </c>
      <c r="E14567" s="225"/>
      <c r="F14567" s="226">
        <f t="shared" si="4368"/>
        <v>0</v>
      </c>
      <c r="G14567" s="286">
        <f t="shared" si="4370"/>
        <v>0</v>
      </c>
    </row>
    <row r="14568" spans="1:7" ht="24" customHeight="1" x14ac:dyDescent="0.2">
      <c r="A14568" s="224" t="str">
        <f t="shared" si="4366"/>
        <v/>
      </c>
      <c r="B14568" s="222" t="str">
        <f t="shared" si="4369"/>
        <v/>
      </c>
      <c r="C14568" s="223"/>
      <c r="D14568" s="224" t="str">
        <f t="shared" si="4367"/>
        <v/>
      </c>
      <c r="E14568" s="225"/>
      <c r="F14568" s="226">
        <f t="shared" si="4368"/>
        <v>0</v>
      </c>
      <c r="G14568" s="286">
        <f t="shared" si="4370"/>
        <v>0</v>
      </c>
    </row>
    <row r="14569" spans="1:7" ht="24" customHeight="1" x14ac:dyDescent="0.2">
      <c r="A14569" s="224" t="str">
        <f t="shared" si="4366"/>
        <v/>
      </c>
      <c r="B14569" s="222" t="str">
        <f t="shared" si="4369"/>
        <v/>
      </c>
      <c r="C14569" s="223"/>
      <c r="D14569" s="224" t="str">
        <f t="shared" si="4367"/>
        <v/>
      </c>
      <c r="E14569" s="225"/>
      <c r="F14569" s="226">
        <f t="shared" si="4368"/>
        <v>0</v>
      </c>
      <c r="G14569" s="286">
        <f t="shared" si="4370"/>
        <v>0</v>
      </c>
    </row>
    <row r="14570" spans="1:7" ht="24" customHeight="1" x14ac:dyDescent="0.2">
      <c r="A14570" s="224" t="str">
        <f t="shared" si="4366"/>
        <v/>
      </c>
      <c r="B14570" s="222" t="str">
        <f t="shared" si="4369"/>
        <v/>
      </c>
      <c r="C14570" s="223"/>
      <c r="D14570" s="224" t="str">
        <f t="shared" si="4367"/>
        <v/>
      </c>
      <c r="E14570" s="225"/>
      <c r="F14570" s="226">
        <f t="shared" si="4368"/>
        <v>0</v>
      </c>
      <c r="G14570" s="286">
        <f t="shared" si="4370"/>
        <v>0</v>
      </c>
    </row>
    <row r="14571" spans="1:7" ht="24" customHeight="1" x14ac:dyDescent="0.2">
      <c r="A14571" s="224" t="str">
        <f t="shared" si="4366"/>
        <v/>
      </c>
      <c r="B14571" s="222" t="str">
        <f t="shared" si="4369"/>
        <v/>
      </c>
      <c r="C14571" s="223"/>
      <c r="D14571" s="224" t="str">
        <f t="shared" si="4367"/>
        <v/>
      </c>
      <c r="E14571" s="225"/>
      <c r="F14571" s="226">
        <f t="shared" si="4368"/>
        <v>0</v>
      </c>
      <c r="G14571" s="286">
        <f t="shared" si="4370"/>
        <v>0</v>
      </c>
    </row>
    <row r="14572" spans="1:7" ht="24" customHeight="1" x14ac:dyDescent="0.2">
      <c r="A14572" s="224" t="str">
        <f t="shared" si="4366"/>
        <v/>
      </c>
      <c r="B14572" s="222" t="str">
        <f t="shared" si="4369"/>
        <v/>
      </c>
      <c r="C14572" s="223"/>
      <c r="D14572" s="224" t="str">
        <f t="shared" si="4367"/>
        <v/>
      </c>
      <c r="E14572" s="225"/>
      <c r="F14572" s="226">
        <f t="shared" si="4368"/>
        <v>0</v>
      </c>
      <c r="G14572" s="286">
        <f t="shared" si="4370"/>
        <v>0</v>
      </c>
    </row>
    <row r="14573" spans="1:7" ht="24" customHeight="1" x14ac:dyDescent="0.2">
      <c r="A14573" s="224" t="str">
        <f t="shared" si="4366"/>
        <v/>
      </c>
      <c r="B14573" s="222" t="str">
        <f t="shared" si="4369"/>
        <v/>
      </c>
      <c r="C14573" s="223"/>
      <c r="D14573" s="224" t="str">
        <f t="shared" si="4367"/>
        <v/>
      </c>
      <c r="E14573" s="225"/>
      <c r="F14573" s="226">
        <f t="shared" si="4368"/>
        <v>0</v>
      </c>
      <c r="G14573" s="286">
        <f t="shared" si="4370"/>
        <v>0</v>
      </c>
    </row>
    <row r="14574" spans="1:7" ht="24" customHeight="1" x14ac:dyDescent="0.2">
      <c r="A14574" s="224" t="str">
        <f t="shared" si="4366"/>
        <v/>
      </c>
      <c r="B14574" s="222" t="str">
        <f t="shared" si="4369"/>
        <v/>
      </c>
      <c r="C14574" s="223"/>
      <c r="D14574" s="224" t="str">
        <f t="shared" si="4367"/>
        <v/>
      </c>
      <c r="E14574" s="225"/>
      <c r="F14574" s="226">
        <f t="shared" si="4368"/>
        <v>0</v>
      </c>
      <c r="G14574" s="286">
        <f t="shared" si="4370"/>
        <v>0</v>
      </c>
    </row>
    <row r="14575" spans="1:7" ht="24" customHeight="1" x14ac:dyDescent="0.2">
      <c r="A14575" s="224" t="str">
        <f t="shared" si="4366"/>
        <v/>
      </c>
      <c r="B14575" s="222" t="str">
        <f t="shared" si="4369"/>
        <v/>
      </c>
      <c r="C14575" s="223"/>
      <c r="D14575" s="224" t="str">
        <f t="shared" si="4367"/>
        <v/>
      </c>
      <c r="E14575" s="225"/>
      <c r="F14575" s="227">
        <f t="shared" si="4368"/>
        <v>0</v>
      </c>
      <c r="G14575" s="286">
        <f t="shared" si="4370"/>
        <v>0</v>
      </c>
    </row>
    <row r="14576" spans="1:7" ht="24" customHeight="1" x14ac:dyDescent="0.2">
      <c r="A14576" s="287"/>
      <c r="D14576" s="97"/>
      <c r="E14576" s="98"/>
      <c r="F14576" s="273" t="s">
        <v>31</v>
      </c>
      <c r="G14576" s="288">
        <f>SUBTOTAL(9,G14562:G14575)</f>
        <v>0</v>
      </c>
    </row>
    <row r="14577" spans="1:7" ht="24" customHeight="1" x14ac:dyDescent="0.2">
      <c r="A14577" s="287"/>
      <c r="C14577" s="107" t="s">
        <v>605</v>
      </c>
      <c r="D14577" s="97"/>
      <c r="E14577" s="98"/>
      <c r="G14577" s="289"/>
    </row>
    <row r="14578" spans="1:7" ht="24" customHeight="1" x14ac:dyDescent="0.2">
      <c r="A14578" s="224" t="str">
        <f t="shared" ref="A14578:A14585" si="4371">IFERROR(VLOOKUP(C14578,Tabla_Insumos,4,FALSE),"")</f>
        <v/>
      </c>
      <c r="B14578" s="222">
        <f t="shared" ref="B14578:B14585" si="4372">IFERROR(VLOOKUP(A14578,Tabla_Indices,5,FALSE),"")</f>
        <v>0</v>
      </c>
      <c r="C14578" s="223"/>
      <c r="D14578" s="224" t="str">
        <f t="shared" ref="D14578:D14585" si="4373">IFERROR(VLOOKUP(C14578,Tabla_Insumos,2,FALSE),"")</f>
        <v/>
      </c>
      <c r="E14578" s="225"/>
      <c r="F14578" s="228">
        <f t="shared" ref="F14578:F14585" si="4374">IFERROR(VLOOKUP(C14578,Tabla_Insumos,3,FALSE),0)</f>
        <v>0</v>
      </c>
      <c r="G14578" s="286">
        <f>ROUND(E14578*F14578,2)</f>
        <v>0</v>
      </c>
    </row>
    <row r="14579" spans="1:7" ht="24" customHeight="1" x14ac:dyDescent="0.2">
      <c r="A14579" s="224" t="str">
        <f t="shared" si="4371"/>
        <v/>
      </c>
      <c r="B14579" s="222">
        <f t="shared" si="4372"/>
        <v>0</v>
      </c>
      <c r="C14579" s="223"/>
      <c r="D14579" s="224" t="str">
        <f t="shared" si="4373"/>
        <v/>
      </c>
      <c r="E14579" s="225"/>
      <c r="F14579" s="228">
        <f t="shared" si="4374"/>
        <v>0</v>
      </c>
      <c r="G14579" s="286">
        <f>ROUND(E14579*F14579,2)</f>
        <v>0</v>
      </c>
    </row>
    <row r="14580" spans="1:7" ht="24" customHeight="1" x14ac:dyDescent="0.2">
      <c r="A14580" s="224" t="str">
        <f t="shared" si="4371"/>
        <v/>
      </c>
      <c r="B14580" s="222">
        <f t="shared" si="4372"/>
        <v>0</v>
      </c>
      <c r="C14580" s="223"/>
      <c r="D14580" s="224" t="str">
        <f t="shared" si="4373"/>
        <v/>
      </c>
      <c r="E14580" s="225"/>
      <c r="F14580" s="228">
        <f t="shared" si="4374"/>
        <v>0</v>
      </c>
      <c r="G14580" s="286">
        <f t="shared" ref="G14580:G14585" si="4375">ROUND(E14580*F14580,2)</f>
        <v>0</v>
      </c>
    </row>
    <row r="14581" spans="1:7" ht="24" customHeight="1" x14ac:dyDescent="0.2">
      <c r="A14581" s="224" t="str">
        <f t="shared" si="4371"/>
        <v/>
      </c>
      <c r="B14581" s="222">
        <f t="shared" si="4372"/>
        <v>0</v>
      </c>
      <c r="C14581" s="223"/>
      <c r="D14581" s="224" t="str">
        <f t="shared" si="4373"/>
        <v/>
      </c>
      <c r="E14581" s="225"/>
      <c r="F14581" s="228">
        <f t="shared" si="4374"/>
        <v>0</v>
      </c>
      <c r="G14581" s="286">
        <f t="shared" si="4375"/>
        <v>0</v>
      </c>
    </row>
    <row r="14582" spans="1:7" ht="24" customHeight="1" x14ac:dyDescent="0.2">
      <c r="A14582" s="224" t="str">
        <f t="shared" si="4371"/>
        <v/>
      </c>
      <c r="B14582" s="222">
        <f t="shared" si="4372"/>
        <v>0</v>
      </c>
      <c r="C14582" s="223"/>
      <c r="D14582" s="224" t="str">
        <f t="shared" si="4373"/>
        <v/>
      </c>
      <c r="E14582" s="225"/>
      <c r="F14582" s="226">
        <f t="shared" si="4374"/>
        <v>0</v>
      </c>
      <c r="G14582" s="286">
        <f t="shared" si="4375"/>
        <v>0</v>
      </c>
    </row>
    <row r="14583" spans="1:7" ht="24" customHeight="1" x14ac:dyDescent="0.2">
      <c r="A14583" s="224" t="str">
        <f t="shared" si="4371"/>
        <v/>
      </c>
      <c r="B14583" s="222">
        <f t="shared" si="4372"/>
        <v>0</v>
      </c>
      <c r="C14583" s="223"/>
      <c r="D14583" s="224" t="str">
        <f t="shared" si="4373"/>
        <v/>
      </c>
      <c r="E14583" s="225"/>
      <c r="F14583" s="226">
        <f t="shared" si="4374"/>
        <v>0</v>
      </c>
      <c r="G14583" s="286">
        <f t="shared" si="4375"/>
        <v>0</v>
      </c>
    </row>
    <row r="14584" spans="1:7" ht="24" customHeight="1" x14ac:dyDescent="0.2">
      <c r="A14584" s="224" t="str">
        <f t="shared" si="4371"/>
        <v/>
      </c>
      <c r="B14584" s="222">
        <f t="shared" si="4372"/>
        <v>0</v>
      </c>
      <c r="C14584" s="223"/>
      <c r="D14584" s="224" t="str">
        <f t="shared" si="4373"/>
        <v/>
      </c>
      <c r="E14584" s="225"/>
      <c r="F14584" s="226">
        <f t="shared" si="4374"/>
        <v>0</v>
      </c>
      <c r="G14584" s="286">
        <f t="shared" si="4375"/>
        <v>0</v>
      </c>
    </row>
    <row r="14585" spans="1:7" ht="24" customHeight="1" x14ac:dyDescent="0.2">
      <c r="A14585" s="224" t="str">
        <f t="shared" si="4371"/>
        <v/>
      </c>
      <c r="B14585" s="222">
        <f t="shared" si="4372"/>
        <v>0</v>
      </c>
      <c r="C14585" s="223"/>
      <c r="D14585" s="224" t="str">
        <f t="shared" si="4373"/>
        <v/>
      </c>
      <c r="E14585" s="225"/>
      <c r="F14585" s="226">
        <f t="shared" si="4374"/>
        <v>0</v>
      </c>
      <c r="G14585" s="286">
        <f t="shared" si="4375"/>
        <v>0</v>
      </c>
    </row>
    <row r="14586" spans="1:7" ht="24" customHeight="1" x14ac:dyDescent="0.2">
      <c r="A14586" s="287"/>
      <c r="D14586" s="97"/>
      <c r="E14586" s="98"/>
      <c r="F14586" s="273" t="s">
        <v>32</v>
      </c>
      <c r="G14586" s="288">
        <f>SUBTOTAL(9,G14578:G14585)</f>
        <v>0</v>
      </c>
    </row>
    <row r="14587" spans="1:7" ht="24" customHeight="1" x14ac:dyDescent="0.2">
      <c r="A14587" s="287"/>
      <c r="C14587" s="107" t="s">
        <v>606</v>
      </c>
      <c r="D14587" s="97"/>
      <c r="E14587" s="98"/>
      <c r="G14587" s="289"/>
    </row>
    <row r="14588" spans="1:7" ht="24" customHeight="1" x14ac:dyDescent="0.2">
      <c r="A14588" s="224" t="str">
        <f t="shared" ref="A14588:A14596" si="4376">IFERROR(VLOOKUP(C14588,Tabla_Insumos,4,FALSE),"")</f>
        <v/>
      </c>
      <c r="B14588" s="222" t="str">
        <f t="shared" ref="B14588:B14596" si="4377">IFERROR(VLOOKUP(C14588,Tabla_Insumos,5,FALSE),"")</f>
        <v/>
      </c>
      <c r="C14588" s="223"/>
      <c r="D14588" s="224" t="str">
        <f t="shared" ref="D14588:D14596" si="4378">IFERROR(VLOOKUP(C14588,Tabla_Insumos,2,FALSE),"")</f>
        <v/>
      </c>
      <c r="E14588" s="225"/>
      <c r="F14588" s="226">
        <f t="shared" ref="F14588:F14596" si="4379">IFERROR(VLOOKUP(C14588,Tabla_Insumos,3,FALSE),0)</f>
        <v>0</v>
      </c>
      <c r="G14588" s="286">
        <f t="shared" ref="G14588:G14596" si="4380">ROUND(E14588*F14588,2)</f>
        <v>0</v>
      </c>
    </row>
    <row r="14589" spans="1:7" ht="24" customHeight="1" x14ac:dyDescent="0.2">
      <c r="A14589" s="224" t="str">
        <f t="shared" si="4376"/>
        <v/>
      </c>
      <c r="B14589" s="222" t="str">
        <f t="shared" si="4377"/>
        <v/>
      </c>
      <c r="C14589" s="223"/>
      <c r="D14589" s="224" t="str">
        <f t="shared" si="4378"/>
        <v/>
      </c>
      <c r="E14589" s="225"/>
      <c r="F14589" s="226">
        <f t="shared" si="4379"/>
        <v>0</v>
      </c>
      <c r="G14589" s="286">
        <f t="shared" si="4380"/>
        <v>0</v>
      </c>
    </row>
    <row r="14590" spans="1:7" ht="24" customHeight="1" x14ac:dyDescent="0.2">
      <c r="A14590" s="224" t="str">
        <f t="shared" si="4376"/>
        <v/>
      </c>
      <c r="B14590" s="222" t="str">
        <f t="shared" si="4377"/>
        <v/>
      </c>
      <c r="C14590" s="223"/>
      <c r="D14590" s="224" t="str">
        <f t="shared" si="4378"/>
        <v/>
      </c>
      <c r="E14590" s="225"/>
      <c r="F14590" s="226">
        <f t="shared" si="4379"/>
        <v>0</v>
      </c>
      <c r="G14590" s="286">
        <f t="shared" si="4380"/>
        <v>0</v>
      </c>
    </row>
    <row r="14591" spans="1:7" ht="24" customHeight="1" x14ac:dyDescent="0.2">
      <c r="A14591" s="224" t="str">
        <f t="shared" si="4376"/>
        <v/>
      </c>
      <c r="B14591" s="222" t="str">
        <f t="shared" si="4377"/>
        <v/>
      </c>
      <c r="C14591" s="223"/>
      <c r="D14591" s="224" t="str">
        <f t="shared" si="4378"/>
        <v/>
      </c>
      <c r="E14591" s="225"/>
      <c r="F14591" s="226">
        <f t="shared" si="4379"/>
        <v>0</v>
      </c>
      <c r="G14591" s="286">
        <f t="shared" si="4380"/>
        <v>0</v>
      </c>
    </row>
    <row r="14592" spans="1:7" ht="24" customHeight="1" x14ac:dyDescent="0.2">
      <c r="A14592" s="224" t="str">
        <f t="shared" si="4376"/>
        <v/>
      </c>
      <c r="B14592" s="222" t="str">
        <f t="shared" si="4377"/>
        <v/>
      </c>
      <c r="C14592" s="223"/>
      <c r="D14592" s="224" t="str">
        <f t="shared" si="4378"/>
        <v/>
      </c>
      <c r="E14592" s="225"/>
      <c r="F14592" s="226">
        <f t="shared" si="4379"/>
        <v>0</v>
      </c>
      <c r="G14592" s="286">
        <f t="shared" si="4380"/>
        <v>0</v>
      </c>
    </row>
    <row r="14593" spans="1:7" ht="24" customHeight="1" x14ac:dyDescent="0.2">
      <c r="A14593" s="224" t="str">
        <f t="shared" si="4376"/>
        <v/>
      </c>
      <c r="B14593" s="222" t="str">
        <f t="shared" si="4377"/>
        <v/>
      </c>
      <c r="C14593" s="223"/>
      <c r="D14593" s="224" t="str">
        <f t="shared" si="4378"/>
        <v/>
      </c>
      <c r="E14593" s="225"/>
      <c r="F14593" s="226">
        <f t="shared" si="4379"/>
        <v>0</v>
      </c>
      <c r="G14593" s="286">
        <f t="shared" si="4380"/>
        <v>0</v>
      </c>
    </row>
    <row r="14594" spans="1:7" ht="24" customHeight="1" x14ac:dyDescent="0.2">
      <c r="A14594" s="224" t="str">
        <f t="shared" si="4376"/>
        <v/>
      </c>
      <c r="B14594" s="222" t="str">
        <f t="shared" si="4377"/>
        <v/>
      </c>
      <c r="C14594" s="223"/>
      <c r="D14594" s="224" t="str">
        <f t="shared" si="4378"/>
        <v/>
      </c>
      <c r="E14594" s="225"/>
      <c r="F14594" s="226">
        <f t="shared" si="4379"/>
        <v>0</v>
      </c>
      <c r="G14594" s="286">
        <f t="shared" si="4380"/>
        <v>0</v>
      </c>
    </row>
    <row r="14595" spans="1:7" ht="24" customHeight="1" x14ac:dyDescent="0.2">
      <c r="A14595" s="224" t="str">
        <f t="shared" si="4376"/>
        <v/>
      </c>
      <c r="B14595" s="222" t="str">
        <f t="shared" si="4377"/>
        <v/>
      </c>
      <c r="C14595" s="223"/>
      <c r="D14595" s="224" t="str">
        <f t="shared" si="4378"/>
        <v/>
      </c>
      <c r="E14595" s="225"/>
      <c r="F14595" s="226">
        <f t="shared" si="4379"/>
        <v>0</v>
      </c>
      <c r="G14595" s="286">
        <f t="shared" si="4380"/>
        <v>0</v>
      </c>
    </row>
    <row r="14596" spans="1:7" ht="24" customHeight="1" x14ac:dyDescent="0.2">
      <c r="A14596" s="224" t="str">
        <f t="shared" si="4376"/>
        <v/>
      </c>
      <c r="B14596" s="222" t="str">
        <f t="shared" si="4377"/>
        <v/>
      </c>
      <c r="C14596" s="223"/>
      <c r="D14596" s="224" t="str">
        <f t="shared" si="4378"/>
        <v/>
      </c>
      <c r="E14596" s="225"/>
      <c r="F14596" s="226">
        <f t="shared" si="4379"/>
        <v>0</v>
      </c>
      <c r="G14596" s="286">
        <f t="shared" si="4380"/>
        <v>0</v>
      </c>
    </row>
    <row r="14597" spans="1:7" ht="24" customHeight="1" x14ac:dyDescent="0.2">
      <c r="A14597" s="290"/>
      <c r="B14597" s="97"/>
      <c r="D14597" s="97"/>
      <c r="E14597" s="98"/>
      <c r="F14597" s="273" t="s">
        <v>33</v>
      </c>
      <c r="G14597" s="288">
        <f>SUBTOTAL(9,G14588:G14596)</f>
        <v>0</v>
      </c>
    </row>
    <row r="14598" spans="1:7" ht="24" customHeight="1" x14ac:dyDescent="0.2">
      <c r="A14598" s="291"/>
      <c r="B14598" s="97"/>
      <c r="D14598" s="97"/>
      <c r="E14598" s="98"/>
      <c r="G14598" s="289"/>
    </row>
    <row r="14599" spans="1:7" ht="24" customHeight="1" x14ac:dyDescent="0.2">
      <c r="A14599" s="292" t="str">
        <f>B14557</f>
        <v/>
      </c>
      <c r="B14599" s="293" t="str">
        <f>C14557</f>
        <v/>
      </c>
      <c r="C14599" s="104"/>
      <c r="D14599" s="104" t="s">
        <v>34</v>
      </c>
      <c r="E14599" s="105"/>
      <c r="F14599" s="295" t="s">
        <v>35</v>
      </c>
      <c r="G14599" s="294">
        <f>SUBTOTAL(9,G14562:G14598)</f>
        <v>0</v>
      </c>
    </row>
    <row r="14601" spans="1:7" ht="24" customHeight="1" x14ac:dyDescent="0.2">
      <c r="A14601" s="274" t="s">
        <v>37</v>
      </c>
      <c r="B14601" s="275"/>
      <c r="C14601" s="275"/>
      <c r="D14601" s="275"/>
      <c r="E14601" s="275"/>
      <c r="F14601" s="275"/>
      <c r="G14601" s="276"/>
    </row>
    <row r="14602" spans="1:7" ht="24" customHeight="1" x14ac:dyDescent="0.2">
      <c r="A14602" s="277" t="s">
        <v>602</v>
      </c>
      <c r="B14602" s="93" t="str">
        <f>Comitente</f>
        <v>DIRECCION PROVINCIAL DE ESPACIOS VERDES</v>
      </c>
      <c r="C14602" s="89"/>
      <c r="D14602" s="94"/>
      <c r="E14602" s="94"/>
      <c r="F14602" s="95"/>
      <c r="G14602" s="278"/>
    </row>
    <row r="14603" spans="1:7" ht="24" customHeight="1" x14ac:dyDescent="0.2">
      <c r="A14603" s="277" t="s">
        <v>603</v>
      </c>
      <c r="B14603" s="93">
        <f>Contratista</f>
        <v>0</v>
      </c>
      <c r="C14603" s="90"/>
      <c r="D14603" s="90"/>
      <c r="E14603" s="90"/>
      <c r="F14603" s="96"/>
      <c r="G14603" s="279"/>
    </row>
    <row r="14604" spans="1:7" ht="24" customHeight="1" x14ac:dyDescent="0.2">
      <c r="A14604" s="277" t="s">
        <v>24</v>
      </c>
      <c r="B14604" s="93" t="str">
        <f>Obra</f>
        <v>MANTENIMIENTO DEL ÁREA VERDE Y SISITEMA DE RIEGO DEL 
PARQUE BELGRANO E INFINITO POR DESCUBRIR - RENGLON 3</v>
      </c>
      <c r="C14604" s="90"/>
      <c r="D14604" s="90"/>
      <c r="E14604" s="90"/>
      <c r="F14604" s="96" t="s">
        <v>38</v>
      </c>
      <c r="G14604" s="280">
        <f>Fecha_Base</f>
        <v>44908</v>
      </c>
    </row>
    <row r="14605" spans="1:7" ht="24" customHeight="1" x14ac:dyDescent="0.2">
      <c r="A14605" s="281" t="s">
        <v>601</v>
      </c>
      <c r="B14605" s="91" t="str">
        <f>Ubicación</f>
        <v>CAPITAL</v>
      </c>
      <c r="C14605" s="91"/>
      <c r="D14605" s="97"/>
      <c r="E14605" s="98"/>
      <c r="G14605" s="282"/>
    </row>
    <row r="14606" spans="1:7" ht="24" customHeight="1" x14ac:dyDescent="0.2">
      <c r="A14606" s="281" t="s">
        <v>39</v>
      </c>
      <c r="B14606" s="100" t="str">
        <f>IFERROR(VALUE(LEFT(B14607,FIND(".",B14607)-1)),"")</f>
        <v/>
      </c>
      <c r="C14606" s="92" t="str">
        <f>IFERROR(VLOOKUP(B14606,Tabla_CyP,2,FALSE),"")</f>
        <v/>
      </c>
      <c r="E14606" s="98"/>
      <c r="G14606" s="282"/>
    </row>
    <row r="14607" spans="1:7" ht="24" customHeight="1" x14ac:dyDescent="0.2">
      <c r="A14607" s="281" t="s">
        <v>25</v>
      </c>
      <c r="B14607" s="101" t="str">
        <f>IFERROR(VLOOKUP(COUNTIF($A$1:A14607,"ANALISIS DE PRECIOS"),Tabla_NumeroItem,2,FALSE),"")</f>
        <v/>
      </c>
      <c r="C14607" s="92" t="str">
        <f>IFERROR(VLOOKUP(B14607,Tabla_CyP,2,FALSE),"")</f>
        <v/>
      </c>
      <c r="D14607" s="97"/>
      <c r="E14607" s="98"/>
      <c r="F14607" s="96" t="s">
        <v>26</v>
      </c>
      <c r="G14607" s="283" t="str">
        <f>IFERROR(VLOOKUP(B14607,Tabla_CyP,4,FALSE),"")</f>
        <v/>
      </c>
    </row>
    <row r="14608" spans="1:7" ht="24" customHeight="1" x14ac:dyDescent="0.2">
      <c r="A14608" s="281"/>
      <c r="B14608" s="91"/>
      <c r="D14608" s="97"/>
      <c r="E14608" s="98"/>
      <c r="G14608" s="282"/>
    </row>
    <row r="14609" spans="1:7" ht="24" customHeight="1" x14ac:dyDescent="0.2">
      <c r="A14609" s="331" t="s">
        <v>507</v>
      </c>
      <c r="B14609" s="332"/>
      <c r="C14609" s="333" t="s">
        <v>0</v>
      </c>
      <c r="D14609" s="333" t="s">
        <v>27</v>
      </c>
      <c r="E14609" s="335" t="s">
        <v>28</v>
      </c>
      <c r="F14609" s="337" t="s">
        <v>29</v>
      </c>
      <c r="G14609" s="337" t="s">
        <v>30</v>
      </c>
    </row>
    <row r="14610" spans="1:7" ht="24" customHeight="1" x14ac:dyDescent="0.2">
      <c r="A14610" s="102" t="s">
        <v>508</v>
      </c>
      <c r="B14610" s="102" t="s">
        <v>509</v>
      </c>
      <c r="C14610" s="334"/>
      <c r="D14610" s="334"/>
      <c r="E14610" s="336"/>
      <c r="F14610" s="338"/>
      <c r="G14610" s="338"/>
    </row>
    <row r="14611" spans="1:7" ht="24" customHeight="1" x14ac:dyDescent="0.2">
      <c r="A14611" s="284"/>
      <c r="B14611" s="103"/>
      <c r="C14611" s="143" t="s">
        <v>604</v>
      </c>
      <c r="D14611" s="104"/>
      <c r="E14611" s="105"/>
      <c r="F14611" s="106"/>
      <c r="G14611" s="285"/>
    </row>
    <row r="14612" spans="1:7" ht="24" customHeight="1" x14ac:dyDescent="0.2">
      <c r="A14612" s="224" t="str">
        <f t="shared" ref="A14612:A14625" si="4381">IFERROR(VLOOKUP(C14612,Tabla_Insumos,4,FALSE),"")</f>
        <v/>
      </c>
      <c r="B14612" s="222" t="str">
        <f>IFERROR(VLOOKUP(C14612,Tabla_Insumos,5,FALSE),"")</f>
        <v/>
      </c>
      <c r="C14612" s="223"/>
      <c r="D14612" s="224" t="str">
        <f t="shared" ref="D14612:D14625" si="4382">IFERROR(VLOOKUP(C14612,Tabla_Insumos,2,FALSE),"")</f>
        <v/>
      </c>
      <c r="E14612" s="225"/>
      <c r="F14612" s="226">
        <f t="shared" ref="F14612:F14625" si="4383">IFERROR(VLOOKUP(C14612,Tabla_Insumos,3,FALSE),0)</f>
        <v>0</v>
      </c>
      <c r="G14612" s="286">
        <f>ROUND(E14612*F14612,2)</f>
        <v>0</v>
      </c>
    </row>
    <row r="14613" spans="1:7" ht="24" customHeight="1" x14ac:dyDescent="0.2">
      <c r="A14613" s="224" t="str">
        <f t="shared" si="4381"/>
        <v/>
      </c>
      <c r="B14613" s="222" t="str">
        <f t="shared" ref="B14613:B14625" si="4384">IFERROR(VLOOKUP(C14613,Tabla_Insumos,5,FALSE),"")</f>
        <v/>
      </c>
      <c r="C14613" s="223"/>
      <c r="D14613" s="224" t="str">
        <f t="shared" si="4382"/>
        <v/>
      </c>
      <c r="E14613" s="225"/>
      <c r="F14613" s="226">
        <f t="shared" si="4383"/>
        <v>0</v>
      </c>
      <c r="G14613" s="286">
        <f t="shared" ref="G14613:G14625" si="4385">ROUND(E14613*F14613,2)</f>
        <v>0</v>
      </c>
    </row>
    <row r="14614" spans="1:7" ht="24" customHeight="1" x14ac:dyDescent="0.2">
      <c r="A14614" s="224" t="str">
        <f t="shared" si="4381"/>
        <v/>
      </c>
      <c r="B14614" s="222" t="str">
        <f t="shared" si="4384"/>
        <v/>
      </c>
      <c r="C14614" s="223"/>
      <c r="D14614" s="224" t="str">
        <f t="shared" si="4382"/>
        <v/>
      </c>
      <c r="E14614" s="225"/>
      <c r="F14614" s="226">
        <f t="shared" si="4383"/>
        <v>0</v>
      </c>
      <c r="G14614" s="286">
        <f t="shared" si="4385"/>
        <v>0</v>
      </c>
    </row>
    <row r="14615" spans="1:7" ht="24" customHeight="1" x14ac:dyDescent="0.2">
      <c r="A14615" s="224" t="str">
        <f t="shared" si="4381"/>
        <v/>
      </c>
      <c r="B14615" s="222" t="str">
        <f t="shared" si="4384"/>
        <v/>
      </c>
      <c r="C14615" s="223"/>
      <c r="D14615" s="224" t="str">
        <f t="shared" si="4382"/>
        <v/>
      </c>
      <c r="E14615" s="225"/>
      <c r="F14615" s="226">
        <f t="shared" si="4383"/>
        <v>0</v>
      </c>
      <c r="G14615" s="286">
        <f t="shared" si="4385"/>
        <v>0</v>
      </c>
    </row>
    <row r="14616" spans="1:7" ht="24" customHeight="1" x14ac:dyDescent="0.2">
      <c r="A14616" s="224" t="str">
        <f t="shared" si="4381"/>
        <v/>
      </c>
      <c r="B14616" s="222" t="str">
        <f t="shared" si="4384"/>
        <v/>
      </c>
      <c r="C14616" s="223"/>
      <c r="D14616" s="224" t="str">
        <f t="shared" si="4382"/>
        <v/>
      </c>
      <c r="E14616" s="225"/>
      <c r="F14616" s="226">
        <f t="shared" si="4383"/>
        <v>0</v>
      </c>
      <c r="G14616" s="286">
        <f t="shared" si="4385"/>
        <v>0</v>
      </c>
    </row>
    <row r="14617" spans="1:7" ht="24" customHeight="1" x14ac:dyDescent="0.2">
      <c r="A14617" s="224" t="str">
        <f t="shared" si="4381"/>
        <v/>
      </c>
      <c r="B14617" s="222" t="str">
        <f t="shared" si="4384"/>
        <v/>
      </c>
      <c r="C14617" s="223"/>
      <c r="D14617" s="224" t="str">
        <f t="shared" si="4382"/>
        <v/>
      </c>
      <c r="E14617" s="225"/>
      <c r="F14617" s="226">
        <f t="shared" si="4383"/>
        <v>0</v>
      </c>
      <c r="G14617" s="286">
        <f t="shared" si="4385"/>
        <v>0</v>
      </c>
    </row>
    <row r="14618" spans="1:7" ht="24" customHeight="1" x14ac:dyDescent="0.2">
      <c r="A14618" s="224" t="str">
        <f t="shared" si="4381"/>
        <v/>
      </c>
      <c r="B14618" s="222" t="str">
        <f t="shared" si="4384"/>
        <v/>
      </c>
      <c r="C14618" s="223"/>
      <c r="D14618" s="224" t="str">
        <f t="shared" si="4382"/>
        <v/>
      </c>
      <c r="E14618" s="225"/>
      <c r="F14618" s="226">
        <f t="shared" si="4383"/>
        <v>0</v>
      </c>
      <c r="G14618" s="286">
        <f t="shared" si="4385"/>
        <v>0</v>
      </c>
    </row>
    <row r="14619" spans="1:7" ht="24" customHeight="1" x14ac:dyDescent="0.2">
      <c r="A14619" s="224" t="str">
        <f t="shared" si="4381"/>
        <v/>
      </c>
      <c r="B14619" s="222" t="str">
        <f t="shared" si="4384"/>
        <v/>
      </c>
      <c r="C14619" s="223"/>
      <c r="D14619" s="224" t="str">
        <f t="shared" si="4382"/>
        <v/>
      </c>
      <c r="E14619" s="225"/>
      <c r="F14619" s="226">
        <f t="shared" si="4383"/>
        <v>0</v>
      </c>
      <c r="G14619" s="286">
        <f t="shared" si="4385"/>
        <v>0</v>
      </c>
    </row>
    <row r="14620" spans="1:7" ht="24" customHeight="1" x14ac:dyDescent="0.2">
      <c r="A14620" s="224" t="str">
        <f t="shared" si="4381"/>
        <v/>
      </c>
      <c r="B14620" s="222" t="str">
        <f t="shared" si="4384"/>
        <v/>
      </c>
      <c r="C14620" s="223"/>
      <c r="D14620" s="224" t="str">
        <f t="shared" si="4382"/>
        <v/>
      </c>
      <c r="E14620" s="225"/>
      <c r="F14620" s="226">
        <f t="shared" si="4383"/>
        <v>0</v>
      </c>
      <c r="G14620" s="286">
        <f t="shared" si="4385"/>
        <v>0</v>
      </c>
    </row>
    <row r="14621" spans="1:7" ht="24" customHeight="1" x14ac:dyDescent="0.2">
      <c r="A14621" s="224" t="str">
        <f t="shared" si="4381"/>
        <v/>
      </c>
      <c r="B14621" s="222" t="str">
        <f t="shared" si="4384"/>
        <v/>
      </c>
      <c r="C14621" s="223"/>
      <c r="D14621" s="224" t="str">
        <f t="shared" si="4382"/>
        <v/>
      </c>
      <c r="E14621" s="225"/>
      <c r="F14621" s="226">
        <f t="shared" si="4383"/>
        <v>0</v>
      </c>
      <c r="G14621" s="286">
        <f t="shared" si="4385"/>
        <v>0</v>
      </c>
    </row>
    <row r="14622" spans="1:7" ht="24" customHeight="1" x14ac:dyDescent="0.2">
      <c r="A14622" s="224" t="str">
        <f t="shared" si="4381"/>
        <v/>
      </c>
      <c r="B14622" s="222" t="str">
        <f t="shared" si="4384"/>
        <v/>
      </c>
      <c r="C14622" s="223"/>
      <c r="D14622" s="224" t="str">
        <f t="shared" si="4382"/>
        <v/>
      </c>
      <c r="E14622" s="225"/>
      <c r="F14622" s="226">
        <f t="shared" si="4383"/>
        <v>0</v>
      </c>
      <c r="G14622" s="286">
        <f t="shared" si="4385"/>
        <v>0</v>
      </c>
    </row>
    <row r="14623" spans="1:7" ht="24" customHeight="1" x14ac:dyDescent="0.2">
      <c r="A14623" s="224" t="str">
        <f t="shared" si="4381"/>
        <v/>
      </c>
      <c r="B14623" s="222" t="str">
        <f t="shared" si="4384"/>
        <v/>
      </c>
      <c r="C14623" s="223"/>
      <c r="D14623" s="224" t="str">
        <f t="shared" si="4382"/>
        <v/>
      </c>
      <c r="E14623" s="225"/>
      <c r="F14623" s="226">
        <f t="shared" si="4383"/>
        <v>0</v>
      </c>
      <c r="G14623" s="286">
        <f t="shared" si="4385"/>
        <v>0</v>
      </c>
    </row>
    <row r="14624" spans="1:7" ht="24" customHeight="1" x14ac:dyDescent="0.2">
      <c r="A14624" s="224" t="str">
        <f t="shared" si="4381"/>
        <v/>
      </c>
      <c r="B14624" s="222" t="str">
        <f t="shared" si="4384"/>
        <v/>
      </c>
      <c r="C14624" s="223"/>
      <c r="D14624" s="224" t="str">
        <f t="shared" si="4382"/>
        <v/>
      </c>
      <c r="E14624" s="225"/>
      <c r="F14624" s="226">
        <f t="shared" si="4383"/>
        <v>0</v>
      </c>
      <c r="G14624" s="286">
        <f t="shared" si="4385"/>
        <v>0</v>
      </c>
    </row>
    <row r="14625" spans="1:7" ht="24" customHeight="1" x14ac:dyDescent="0.2">
      <c r="A14625" s="224" t="str">
        <f t="shared" si="4381"/>
        <v/>
      </c>
      <c r="B14625" s="222" t="str">
        <f t="shared" si="4384"/>
        <v/>
      </c>
      <c r="C14625" s="223"/>
      <c r="D14625" s="224" t="str">
        <f t="shared" si="4382"/>
        <v/>
      </c>
      <c r="E14625" s="225"/>
      <c r="F14625" s="227">
        <f t="shared" si="4383"/>
        <v>0</v>
      </c>
      <c r="G14625" s="286">
        <f t="shared" si="4385"/>
        <v>0</v>
      </c>
    </row>
    <row r="14626" spans="1:7" ht="24" customHeight="1" x14ac:dyDescent="0.2">
      <c r="A14626" s="287"/>
      <c r="D14626" s="97"/>
      <c r="E14626" s="98"/>
      <c r="F14626" s="273" t="s">
        <v>31</v>
      </c>
      <c r="G14626" s="288">
        <f>SUBTOTAL(9,G14612:G14625)</f>
        <v>0</v>
      </c>
    </row>
    <row r="14627" spans="1:7" ht="24" customHeight="1" x14ac:dyDescent="0.2">
      <c r="A14627" s="287"/>
      <c r="C14627" s="107" t="s">
        <v>605</v>
      </c>
      <c r="D14627" s="97"/>
      <c r="E14627" s="98"/>
      <c r="G14627" s="289"/>
    </row>
    <row r="14628" spans="1:7" ht="24" customHeight="1" x14ac:dyDescent="0.2">
      <c r="A14628" s="224" t="str">
        <f t="shared" ref="A14628:A14635" si="4386">IFERROR(VLOOKUP(C14628,Tabla_Insumos,4,FALSE),"")</f>
        <v/>
      </c>
      <c r="B14628" s="222">
        <f t="shared" ref="B14628:B14635" si="4387">IFERROR(VLOOKUP(A14628,Tabla_Indices,5,FALSE),"")</f>
        <v>0</v>
      </c>
      <c r="C14628" s="223"/>
      <c r="D14628" s="224" t="str">
        <f t="shared" ref="D14628:D14635" si="4388">IFERROR(VLOOKUP(C14628,Tabla_Insumos,2,FALSE),"")</f>
        <v/>
      </c>
      <c r="E14628" s="225"/>
      <c r="F14628" s="228">
        <f t="shared" ref="F14628:F14635" si="4389">IFERROR(VLOOKUP(C14628,Tabla_Insumos,3,FALSE),0)</f>
        <v>0</v>
      </c>
      <c r="G14628" s="286">
        <f>ROUND(E14628*F14628,2)</f>
        <v>0</v>
      </c>
    </row>
    <row r="14629" spans="1:7" ht="24" customHeight="1" x14ac:dyDescent="0.2">
      <c r="A14629" s="224" t="str">
        <f t="shared" si="4386"/>
        <v/>
      </c>
      <c r="B14629" s="222">
        <f t="shared" si="4387"/>
        <v>0</v>
      </c>
      <c r="C14629" s="223"/>
      <c r="D14629" s="224" t="str">
        <f t="shared" si="4388"/>
        <v/>
      </c>
      <c r="E14629" s="225"/>
      <c r="F14629" s="228">
        <f t="shared" si="4389"/>
        <v>0</v>
      </c>
      <c r="G14629" s="286">
        <f>ROUND(E14629*F14629,2)</f>
        <v>0</v>
      </c>
    </row>
    <row r="14630" spans="1:7" ht="24" customHeight="1" x14ac:dyDescent="0.2">
      <c r="A14630" s="224" t="str">
        <f t="shared" si="4386"/>
        <v/>
      </c>
      <c r="B14630" s="222">
        <f t="shared" si="4387"/>
        <v>0</v>
      </c>
      <c r="C14630" s="223"/>
      <c r="D14630" s="224" t="str">
        <f t="shared" si="4388"/>
        <v/>
      </c>
      <c r="E14630" s="225"/>
      <c r="F14630" s="228">
        <f t="shared" si="4389"/>
        <v>0</v>
      </c>
      <c r="G14630" s="286">
        <f t="shared" ref="G14630:G14635" si="4390">ROUND(E14630*F14630,2)</f>
        <v>0</v>
      </c>
    </row>
    <row r="14631" spans="1:7" ht="24" customHeight="1" x14ac:dyDescent="0.2">
      <c r="A14631" s="224" t="str">
        <f t="shared" si="4386"/>
        <v/>
      </c>
      <c r="B14631" s="222">
        <f t="shared" si="4387"/>
        <v>0</v>
      </c>
      <c r="C14631" s="223"/>
      <c r="D14631" s="224" t="str">
        <f t="shared" si="4388"/>
        <v/>
      </c>
      <c r="E14631" s="225"/>
      <c r="F14631" s="228">
        <f t="shared" si="4389"/>
        <v>0</v>
      </c>
      <c r="G14631" s="286">
        <f t="shared" si="4390"/>
        <v>0</v>
      </c>
    </row>
    <row r="14632" spans="1:7" ht="24" customHeight="1" x14ac:dyDescent="0.2">
      <c r="A14632" s="224" t="str">
        <f t="shared" si="4386"/>
        <v/>
      </c>
      <c r="B14632" s="222">
        <f t="shared" si="4387"/>
        <v>0</v>
      </c>
      <c r="C14632" s="223"/>
      <c r="D14632" s="224" t="str">
        <f t="shared" si="4388"/>
        <v/>
      </c>
      <c r="E14632" s="225"/>
      <c r="F14632" s="226">
        <f t="shared" si="4389"/>
        <v>0</v>
      </c>
      <c r="G14632" s="286">
        <f t="shared" si="4390"/>
        <v>0</v>
      </c>
    </row>
    <row r="14633" spans="1:7" ht="24" customHeight="1" x14ac:dyDescent="0.2">
      <c r="A14633" s="224" t="str">
        <f t="shared" si="4386"/>
        <v/>
      </c>
      <c r="B14633" s="222">
        <f t="shared" si="4387"/>
        <v>0</v>
      </c>
      <c r="C14633" s="223"/>
      <c r="D14633" s="224" t="str">
        <f t="shared" si="4388"/>
        <v/>
      </c>
      <c r="E14633" s="225"/>
      <c r="F14633" s="226">
        <f t="shared" si="4389"/>
        <v>0</v>
      </c>
      <c r="G14633" s="286">
        <f t="shared" si="4390"/>
        <v>0</v>
      </c>
    </row>
    <row r="14634" spans="1:7" ht="24" customHeight="1" x14ac:dyDescent="0.2">
      <c r="A14634" s="224" t="str">
        <f t="shared" si="4386"/>
        <v/>
      </c>
      <c r="B14634" s="222">
        <f t="shared" si="4387"/>
        <v>0</v>
      </c>
      <c r="C14634" s="223"/>
      <c r="D14634" s="224" t="str">
        <f t="shared" si="4388"/>
        <v/>
      </c>
      <c r="E14634" s="225"/>
      <c r="F14634" s="226">
        <f t="shared" si="4389"/>
        <v>0</v>
      </c>
      <c r="G14634" s="286">
        <f t="shared" si="4390"/>
        <v>0</v>
      </c>
    </row>
    <row r="14635" spans="1:7" ht="24" customHeight="1" x14ac:dyDescent="0.2">
      <c r="A14635" s="224" t="str">
        <f t="shared" si="4386"/>
        <v/>
      </c>
      <c r="B14635" s="222">
        <f t="shared" si="4387"/>
        <v>0</v>
      </c>
      <c r="C14635" s="223"/>
      <c r="D14635" s="224" t="str">
        <f t="shared" si="4388"/>
        <v/>
      </c>
      <c r="E14635" s="225"/>
      <c r="F14635" s="226">
        <f t="shared" si="4389"/>
        <v>0</v>
      </c>
      <c r="G14635" s="286">
        <f t="shared" si="4390"/>
        <v>0</v>
      </c>
    </row>
    <row r="14636" spans="1:7" ht="24" customHeight="1" x14ac:dyDescent="0.2">
      <c r="A14636" s="287"/>
      <c r="D14636" s="97"/>
      <c r="E14636" s="98"/>
      <c r="F14636" s="273" t="s">
        <v>32</v>
      </c>
      <c r="G14636" s="288">
        <f>SUBTOTAL(9,G14628:G14635)</f>
        <v>0</v>
      </c>
    </row>
    <row r="14637" spans="1:7" ht="24" customHeight="1" x14ac:dyDescent="0.2">
      <c r="A14637" s="287"/>
      <c r="C14637" s="107" t="s">
        <v>606</v>
      </c>
      <c r="D14637" s="97"/>
      <c r="E14637" s="98"/>
      <c r="G14637" s="289"/>
    </row>
    <row r="14638" spans="1:7" ht="24" customHeight="1" x14ac:dyDescent="0.2">
      <c r="A14638" s="224" t="str">
        <f t="shared" ref="A14638:A14646" si="4391">IFERROR(VLOOKUP(C14638,Tabla_Insumos,4,FALSE),"")</f>
        <v/>
      </c>
      <c r="B14638" s="222" t="str">
        <f t="shared" ref="B14638:B14646" si="4392">IFERROR(VLOOKUP(C14638,Tabla_Insumos,5,FALSE),"")</f>
        <v/>
      </c>
      <c r="C14638" s="223"/>
      <c r="D14638" s="224" t="str">
        <f t="shared" ref="D14638:D14646" si="4393">IFERROR(VLOOKUP(C14638,Tabla_Insumos,2,FALSE),"")</f>
        <v/>
      </c>
      <c r="E14638" s="225"/>
      <c r="F14638" s="226">
        <f t="shared" ref="F14638:F14646" si="4394">IFERROR(VLOOKUP(C14638,Tabla_Insumos,3,FALSE),0)</f>
        <v>0</v>
      </c>
      <c r="G14638" s="286">
        <f t="shared" ref="G14638:G14646" si="4395">ROUND(E14638*F14638,2)</f>
        <v>0</v>
      </c>
    </row>
    <row r="14639" spans="1:7" ht="24" customHeight="1" x14ac:dyDescent="0.2">
      <c r="A14639" s="224" t="str">
        <f t="shared" si="4391"/>
        <v/>
      </c>
      <c r="B14639" s="222" t="str">
        <f t="shared" si="4392"/>
        <v/>
      </c>
      <c r="C14639" s="223"/>
      <c r="D14639" s="224" t="str">
        <f t="shared" si="4393"/>
        <v/>
      </c>
      <c r="E14639" s="225"/>
      <c r="F14639" s="226">
        <f t="shared" si="4394"/>
        <v>0</v>
      </c>
      <c r="G14639" s="286">
        <f t="shared" si="4395"/>
        <v>0</v>
      </c>
    </row>
    <row r="14640" spans="1:7" ht="24" customHeight="1" x14ac:dyDescent="0.2">
      <c r="A14640" s="224" t="str">
        <f t="shared" si="4391"/>
        <v/>
      </c>
      <c r="B14640" s="222" t="str">
        <f t="shared" si="4392"/>
        <v/>
      </c>
      <c r="C14640" s="223"/>
      <c r="D14640" s="224" t="str">
        <f t="shared" si="4393"/>
        <v/>
      </c>
      <c r="E14640" s="225"/>
      <c r="F14640" s="226">
        <f t="shared" si="4394"/>
        <v>0</v>
      </c>
      <c r="G14640" s="286">
        <f t="shared" si="4395"/>
        <v>0</v>
      </c>
    </row>
    <row r="14641" spans="1:7" ht="24" customHeight="1" x14ac:dyDescent="0.2">
      <c r="A14641" s="224" t="str">
        <f t="shared" si="4391"/>
        <v/>
      </c>
      <c r="B14641" s="222" t="str">
        <f t="shared" si="4392"/>
        <v/>
      </c>
      <c r="C14641" s="223"/>
      <c r="D14641" s="224" t="str">
        <f t="shared" si="4393"/>
        <v/>
      </c>
      <c r="E14641" s="225"/>
      <c r="F14641" s="226">
        <f t="shared" si="4394"/>
        <v>0</v>
      </c>
      <c r="G14641" s="286">
        <f t="shared" si="4395"/>
        <v>0</v>
      </c>
    </row>
    <row r="14642" spans="1:7" ht="24" customHeight="1" x14ac:dyDescent="0.2">
      <c r="A14642" s="224" t="str">
        <f t="shared" si="4391"/>
        <v/>
      </c>
      <c r="B14642" s="222" t="str">
        <f t="shared" si="4392"/>
        <v/>
      </c>
      <c r="C14642" s="223"/>
      <c r="D14642" s="224" t="str">
        <f t="shared" si="4393"/>
        <v/>
      </c>
      <c r="E14642" s="225"/>
      <c r="F14642" s="226">
        <f t="shared" si="4394"/>
        <v>0</v>
      </c>
      <c r="G14642" s="286">
        <f t="shared" si="4395"/>
        <v>0</v>
      </c>
    </row>
    <row r="14643" spans="1:7" ht="24" customHeight="1" x14ac:dyDescent="0.2">
      <c r="A14643" s="224" t="str">
        <f t="shared" si="4391"/>
        <v/>
      </c>
      <c r="B14643" s="222" t="str">
        <f t="shared" si="4392"/>
        <v/>
      </c>
      <c r="C14643" s="223"/>
      <c r="D14643" s="224" t="str">
        <f t="shared" si="4393"/>
        <v/>
      </c>
      <c r="E14643" s="225"/>
      <c r="F14643" s="226">
        <f t="shared" si="4394"/>
        <v>0</v>
      </c>
      <c r="G14643" s="286">
        <f t="shared" si="4395"/>
        <v>0</v>
      </c>
    </row>
    <row r="14644" spans="1:7" ht="24" customHeight="1" x14ac:dyDescent="0.2">
      <c r="A14644" s="224" t="str">
        <f t="shared" si="4391"/>
        <v/>
      </c>
      <c r="B14644" s="222" t="str">
        <f t="shared" si="4392"/>
        <v/>
      </c>
      <c r="C14644" s="223"/>
      <c r="D14644" s="224" t="str">
        <f t="shared" si="4393"/>
        <v/>
      </c>
      <c r="E14644" s="225"/>
      <c r="F14644" s="226">
        <f t="shared" si="4394"/>
        <v>0</v>
      </c>
      <c r="G14644" s="286">
        <f t="shared" si="4395"/>
        <v>0</v>
      </c>
    </row>
    <row r="14645" spans="1:7" ht="24" customHeight="1" x14ac:dyDescent="0.2">
      <c r="A14645" s="224" t="str">
        <f t="shared" si="4391"/>
        <v/>
      </c>
      <c r="B14645" s="222" t="str">
        <f t="shared" si="4392"/>
        <v/>
      </c>
      <c r="C14645" s="223"/>
      <c r="D14645" s="224" t="str">
        <f t="shared" si="4393"/>
        <v/>
      </c>
      <c r="E14645" s="225"/>
      <c r="F14645" s="226">
        <f t="shared" si="4394"/>
        <v>0</v>
      </c>
      <c r="G14645" s="286">
        <f t="shared" si="4395"/>
        <v>0</v>
      </c>
    </row>
    <row r="14646" spans="1:7" ht="24" customHeight="1" x14ac:dyDescent="0.2">
      <c r="A14646" s="224" t="str">
        <f t="shared" si="4391"/>
        <v/>
      </c>
      <c r="B14646" s="222" t="str">
        <f t="shared" si="4392"/>
        <v/>
      </c>
      <c r="C14646" s="223"/>
      <c r="D14646" s="224" t="str">
        <f t="shared" si="4393"/>
        <v/>
      </c>
      <c r="E14646" s="225"/>
      <c r="F14646" s="226">
        <f t="shared" si="4394"/>
        <v>0</v>
      </c>
      <c r="G14646" s="286">
        <f t="shared" si="4395"/>
        <v>0</v>
      </c>
    </row>
    <row r="14647" spans="1:7" ht="24" customHeight="1" x14ac:dyDescent="0.2">
      <c r="A14647" s="290"/>
      <c r="B14647" s="97"/>
      <c r="D14647" s="97"/>
      <c r="E14647" s="98"/>
      <c r="F14647" s="273" t="s">
        <v>33</v>
      </c>
      <c r="G14647" s="288">
        <f>SUBTOTAL(9,G14638:G14646)</f>
        <v>0</v>
      </c>
    </row>
    <row r="14648" spans="1:7" ht="24" customHeight="1" x14ac:dyDescent="0.2">
      <c r="A14648" s="291"/>
      <c r="B14648" s="97"/>
      <c r="D14648" s="97"/>
      <c r="E14648" s="98"/>
      <c r="G14648" s="289"/>
    </row>
    <row r="14649" spans="1:7" ht="24" customHeight="1" x14ac:dyDescent="0.2">
      <c r="A14649" s="292" t="str">
        <f>B14607</f>
        <v/>
      </c>
      <c r="B14649" s="293" t="str">
        <f>C14607</f>
        <v/>
      </c>
      <c r="C14649" s="104"/>
      <c r="D14649" s="104" t="s">
        <v>34</v>
      </c>
      <c r="E14649" s="105"/>
      <c r="F14649" s="295" t="s">
        <v>35</v>
      </c>
      <c r="G14649" s="294">
        <f>SUBTOTAL(9,G14612:G14648)</f>
        <v>0</v>
      </c>
    </row>
    <row r="14651" spans="1:7" ht="24" customHeight="1" x14ac:dyDescent="0.2">
      <c r="A14651" s="274" t="s">
        <v>37</v>
      </c>
      <c r="B14651" s="275"/>
      <c r="C14651" s="275"/>
      <c r="D14651" s="275"/>
      <c r="E14651" s="275"/>
      <c r="F14651" s="275"/>
      <c r="G14651" s="276"/>
    </row>
    <row r="14652" spans="1:7" ht="24" customHeight="1" x14ac:dyDescent="0.2">
      <c r="A14652" s="277" t="s">
        <v>602</v>
      </c>
      <c r="B14652" s="93" t="str">
        <f>Comitente</f>
        <v>DIRECCION PROVINCIAL DE ESPACIOS VERDES</v>
      </c>
      <c r="C14652" s="89"/>
      <c r="D14652" s="94"/>
      <c r="E14652" s="94"/>
      <c r="F14652" s="95"/>
      <c r="G14652" s="278"/>
    </row>
    <row r="14653" spans="1:7" ht="24" customHeight="1" x14ac:dyDescent="0.2">
      <c r="A14653" s="277" t="s">
        <v>603</v>
      </c>
      <c r="B14653" s="93">
        <f>Contratista</f>
        <v>0</v>
      </c>
      <c r="C14653" s="90"/>
      <c r="D14653" s="90"/>
      <c r="E14653" s="90"/>
      <c r="F14653" s="96"/>
      <c r="G14653" s="279"/>
    </row>
    <row r="14654" spans="1:7" ht="24" customHeight="1" x14ac:dyDescent="0.2">
      <c r="A14654" s="277" t="s">
        <v>24</v>
      </c>
      <c r="B14654" s="93" t="str">
        <f>Obra</f>
        <v>MANTENIMIENTO DEL ÁREA VERDE Y SISITEMA DE RIEGO DEL 
PARQUE BELGRANO E INFINITO POR DESCUBRIR - RENGLON 3</v>
      </c>
      <c r="C14654" s="90"/>
      <c r="D14654" s="90"/>
      <c r="E14654" s="90"/>
      <c r="F14654" s="96" t="s">
        <v>38</v>
      </c>
      <c r="G14654" s="280">
        <f>Fecha_Base</f>
        <v>44908</v>
      </c>
    </row>
    <row r="14655" spans="1:7" ht="24" customHeight="1" x14ac:dyDescent="0.2">
      <c r="A14655" s="281" t="s">
        <v>601</v>
      </c>
      <c r="B14655" s="91" t="str">
        <f>Ubicación</f>
        <v>CAPITAL</v>
      </c>
      <c r="C14655" s="91"/>
      <c r="D14655" s="97"/>
      <c r="E14655" s="98"/>
      <c r="G14655" s="282"/>
    </row>
    <row r="14656" spans="1:7" ht="24" customHeight="1" x14ac:dyDescent="0.2">
      <c r="A14656" s="281" t="s">
        <v>39</v>
      </c>
      <c r="B14656" s="100" t="str">
        <f>IFERROR(VALUE(LEFT(B14657,FIND(".",B14657)-1)),"")</f>
        <v/>
      </c>
      <c r="C14656" s="92" t="str">
        <f>IFERROR(VLOOKUP(B14656,Tabla_CyP,2,FALSE),"")</f>
        <v/>
      </c>
      <c r="E14656" s="98"/>
      <c r="G14656" s="282"/>
    </row>
    <row r="14657" spans="1:7" ht="24" customHeight="1" x14ac:dyDescent="0.2">
      <c r="A14657" s="281" t="s">
        <v>25</v>
      </c>
      <c r="B14657" s="101" t="str">
        <f>IFERROR(VLOOKUP(COUNTIF($A$1:A14657,"ANALISIS DE PRECIOS"),Tabla_NumeroItem,2,FALSE),"")</f>
        <v/>
      </c>
      <c r="C14657" s="92" t="str">
        <f>IFERROR(VLOOKUP(B14657,Tabla_CyP,2,FALSE),"")</f>
        <v/>
      </c>
      <c r="D14657" s="97"/>
      <c r="E14657" s="98"/>
      <c r="F14657" s="96" t="s">
        <v>26</v>
      </c>
      <c r="G14657" s="283" t="str">
        <f>IFERROR(VLOOKUP(B14657,Tabla_CyP,4,FALSE),"")</f>
        <v/>
      </c>
    </row>
    <row r="14658" spans="1:7" ht="24" customHeight="1" x14ac:dyDescent="0.2">
      <c r="A14658" s="281"/>
      <c r="B14658" s="91"/>
      <c r="D14658" s="97"/>
      <c r="E14658" s="98"/>
      <c r="G14658" s="282"/>
    </row>
    <row r="14659" spans="1:7" ht="24" customHeight="1" x14ac:dyDescent="0.2">
      <c r="A14659" s="331" t="s">
        <v>507</v>
      </c>
      <c r="B14659" s="332"/>
      <c r="C14659" s="333" t="s">
        <v>0</v>
      </c>
      <c r="D14659" s="333" t="s">
        <v>27</v>
      </c>
      <c r="E14659" s="335" t="s">
        <v>28</v>
      </c>
      <c r="F14659" s="337" t="s">
        <v>29</v>
      </c>
      <c r="G14659" s="337" t="s">
        <v>30</v>
      </c>
    </row>
    <row r="14660" spans="1:7" ht="24" customHeight="1" x14ac:dyDescent="0.2">
      <c r="A14660" s="102" t="s">
        <v>508</v>
      </c>
      <c r="B14660" s="102" t="s">
        <v>509</v>
      </c>
      <c r="C14660" s="334"/>
      <c r="D14660" s="334"/>
      <c r="E14660" s="336"/>
      <c r="F14660" s="338"/>
      <c r="G14660" s="338"/>
    </row>
    <row r="14661" spans="1:7" ht="24" customHeight="1" x14ac:dyDescent="0.2">
      <c r="A14661" s="284"/>
      <c r="B14661" s="103"/>
      <c r="C14661" s="143" t="s">
        <v>604</v>
      </c>
      <c r="D14661" s="104"/>
      <c r="E14661" s="105"/>
      <c r="F14661" s="106"/>
      <c r="G14661" s="285"/>
    </row>
    <row r="14662" spans="1:7" ht="24" customHeight="1" x14ac:dyDescent="0.2">
      <c r="A14662" s="224" t="str">
        <f t="shared" ref="A14662:A14675" si="4396">IFERROR(VLOOKUP(C14662,Tabla_Insumos,4,FALSE),"")</f>
        <v/>
      </c>
      <c r="B14662" s="222" t="str">
        <f>IFERROR(VLOOKUP(C14662,Tabla_Insumos,5,FALSE),"")</f>
        <v/>
      </c>
      <c r="C14662" s="223"/>
      <c r="D14662" s="224" t="str">
        <f t="shared" ref="D14662:D14675" si="4397">IFERROR(VLOOKUP(C14662,Tabla_Insumos,2,FALSE),"")</f>
        <v/>
      </c>
      <c r="E14662" s="225"/>
      <c r="F14662" s="226">
        <f t="shared" ref="F14662:F14675" si="4398">IFERROR(VLOOKUP(C14662,Tabla_Insumos,3,FALSE),0)</f>
        <v>0</v>
      </c>
      <c r="G14662" s="286">
        <f>ROUND(E14662*F14662,2)</f>
        <v>0</v>
      </c>
    </row>
    <row r="14663" spans="1:7" ht="24" customHeight="1" x14ac:dyDescent="0.2">
      <c r="A14663" s="224" t="str">
        <f t="shared" si="4396"/>
        <v/>
      </c>
      <c r="B14663" s="222" t="str">
        <f t="shared" ref="B14663:B14675" si="4399">IFERROR(VLOOKUP(C14663,Tabla_Insumos,5,FALSE),"")</f>
        <v/>
      </c>
      <c r="C14663" s="223"/>
      <c r="D14663" s="224" t="str">
        <f t="shared" si="4397"/>
        <v/>
      </c>
      <c r="E14663" s="225"/>
      <c r="F14663" s="226">
        <f t="shared" si="4398"/>
        <v>0</v>
      </c>
      <c r="G14663" s="286">
        <f t="shared" ref="G14663:G14675" si="4400">ROUND(E14663*F14663,2)</f>
        <v>0</v>
      </c>
    </row>
    <row r="14664" spans="1:7" ht="24" customHeight="1" x14ac:dyDescent="0.2">
      <c r="A14664" s="224" t="str">
        <f t="shared" si="4396"/>
        <v/>
      </c>
      <c r="B14664" s="222" t="str">
        <f t="shared" si="4399"/>
        <v/>
      </c>
      <c r="C14664" s="223"/>
      <c r="D14664" s="224" t="str">
        <f t="shared" si="4397"/>
        <v/>
      </c>
      <c r="E14664" s="225"/>
      <c r="F14664" s="226">
        <f t="shared" si="4398"/>
        <v>0</v>
      </c>
      <c r="G14664" s="286">
        <f t="shared" si="4400"/>
        <v>0</v>
      </c>
    </row>
    <row r="14665" spans="1:7" ht="24" customHeight="1" x14ac:dyDescent="0.2">
      <c r="A14665" s="224" t="str">
        <f t="shared" si="4396"/>
        <v/>
      </c>
      <c r="B14665" s="222" t="str">
        <f t="shared" si="4399"/>
        <v/>
      </c>
      <c r="C14665" s="223"/>
      <c r="D14665" s="224" t="str">
        <f t="shared" si="4397"/>
        <v/>
      </c>
      <c r="E14665" s="225"/>
      <c r="F14665" s="226">
        <f t="shared" si="4398"/>
        <v>0</v>
      </c>
      <c r="G14665" s="286">
        <f t="shared" si="4400"/>
        <v>0</v>
      </c>
    </row>
    <row r="14666" spans="1:7" ht="24" customHeight="1" x14ac:dyDescent="0.2">
      <c r="A14666" s="224" t="str">
        <f t="shared" si="4396"/>
        <v/>
      </c>
      <c r="B14666" s="222" t="str">
        <f t="shared" si="4399"/>
        <v/>
      </c>
      <c r="C14666" s="223"/>
      <c r="D14666" s="224" t="str">
        <f t="shared" si="4397"/>
        <v/>
      </c>
      <c r="E14666" s="225"/>
      <c r="F14666" s="226">
        <f t="shared" si="4398"/>
        <v>0</v>
      </c>
      <c r="G14666" s="286">
        <f t="shared" si="4400"/>
        <v>0</v>
      </c>
    </row>
    <row r="14667" spans="1:7" ht="24" customHeight="1" x14ac:dyDescent="0.2">
      <c r="A14667" s="224" t="str">
        <f t="shared" si="4396"/>
        <v/>
      </c>
      <c r="B14667" s="222" t="str">
        <f t="shared" si="4399"/>
        <v/>
      </c>
      <c r="C14667" s="223"/>
      <c r="D14667" s="224" t="str">
        <f t="shared" si="4397"/>
        <v/>
      </c>
      <c r="E14667" s="225"/>
      <c r="F14667" s="226">
        <f t="shared" si="4398"/>
        <v>0</v>
      </c>
      <c r="G14667" s="286">
        <f t="shared" si="4400"/>
        <v>0</v>
      </c>
    </row>
    <row r="14668" spans="1:7" ht="24" customHeight="1" x14ac:dyDescent="0.2">
      <c r="A14668" s="224" t="str">
        <f t="shared" si="4396"/>
        <v/>
      </c>
      <c r="B14668" s="222" t="str">
        <f t="shared" si="4399"/>
        <v/>
      </c>
      <c r="C14668" s="223"/>
      <c r="D14668" s="224" t="str">
        <f t="shared" si="4397"/>
        <v/>
      </c>
      <c r="E14668" s="225"/>
      <c r="F14668" s="226">
        <f t="shared" si="4398"/>
        <v>0</v>
      </c>
      <c r="G14668" s="286">
        <f t="shared" si="4400"/>
        <v>0</v>
      </c>
    </row>
    <row r="14669" spans="1:7" ht="24" customHeight="1" x14ac:dyDescent="0.2">
      <c r="A14669" s="224" t="str">
        <f t="shared" si="4396"/>
        <v/>
      </c>
      <c r="B14669" s="222" t="str">
        <f t="shared" si="4399"/>
        <v/>
      </c>
      <c r="C14669" s="223"/>
      <c r="D14669" s="224" t="str">
        <f t="shared" si="4397"/>
        <v/>
      </c>
      <c r="E14669" s="225"/>
      <c r="F14669" s="226">
        <f t="shared" si="4398"/>
        <v>0</v>
      </c>
      <c r="G14669" s="286">
        <f t="shared" si="4400"/>
        <v>0</v>
      </c>
    </row>
    <row r="14670" spans="1:7" ht="24" customHeight="1" x14ac:dyDescent="0.2">
      <c r="A14670" s="224" t="str">
        <f t="shared" si="4396"/>
        <v/>
      </c>
      <c r="B14670" s="222" t="str">
        <f t="shared" si="4399"/>
        <v/>
      </c>
      <c r="C14670" s="223"/>
      <c r="D14670" s="224" t="str">
        <f t="shared" si="4397"/>
        <v/>
      </c>
      <c r="E14670" s="225"/>
      <c r="F14670" s="226">
        <f t="shared" si="4398"/>
        <v>0</v>
      </c>
      <c r="G14670" s="286">
        <f t="shared" si="4400"/>
        <v>0</v>
      </c>
    </row>
    <row r="14671" spans="1:7" ht="24" customHeight="1" x14ac:dyDescent="0.2">
      <c r="A14671" s="224" t="str">
        <f t="shared" si="4396"/>
        <v/>
      </c>
      <c r="B14671" s="222" t="str">
        <f t="shared" si="4399"/>
        <v/>
      </c>
      <c r="C14671" s="223"/>
      <c r="D14671" s="224" t="str">
        <f t="shared" si="4397"/>
        <v/>
      </c>
      <c r="E14671" s="225"/>
      <c r="F14671" s="226">
        <f t="shared" si="4398"/>
        <v>0</v>
      </c>
      <c r="G14671" s="286">
        <f t="shared" si="4400"/>
        <v>0</v>
      </c>
    </row>
    <row r="14672" spans="1:7" ht="24" customHeight="1" x14ac:dyDescent="0.2">
      <c r="A14672" s="224" t="str">
        <f t="shared" si="4396"/>
        <v/>
      </c>
      <c r="B14672" s="222" t="str">
        <f t="shared" si="4399"/>
        <v/>
      </c>
      <c r="C14672" s="223"/>
      <c r="D14672" s="224" t="str">
        <f t="shared" si="4397"/>
        <v/>
      </c>
      <c r="E14672" s="225"/>
      <c r="F14672" s="226">
        <f t="shared" si="4398"/>
        <v>0</v>
      </c>
      <c r="G14672" s="286">
        <f t="shared" si="4400"/>
        <v>0</v>
      </c>
    </row>
    <row r="14673" spans="1:7" ht="24" customHeight="1" x14ac:dyDescent="0.2">
      <c r="A14673" s="224" t="str">
        <f t="shared" si="4396"/>
        <v/>
      </c>
      <c r="B14673" s="222" t="str">
        <f t="shared" si="4399"/>
        <v/>
      </c>
      <c r="C14673" s="223"/>
      <c r="D14673" s="224" t="str">
        <f t="shared" si="4397"/>
        <v/>
      </c>
      <c r="E14673" s="225"/>
      <c r="F14673" s="226">
        <f t="shared" si="4398"/>
        <v>0</v>
      </c>
      <c r="G14673" s="286">
        <f t="shared" si="4400"/>
        <v>0</v>
      </c>
    </row>
    <row r="14674" spans="1:7" ht="24" customHeight="1" x14ac:dyDescent="0.2">
      <c r="A14674" s="224" t="str">
        <f t="shared" si="4396"/>
        <v/>
      </c>
      <c r="B14674" s="222" t="str">
        <f t="shared" si="4399"/>
        <v/>
      </c>
      <c r="C14674" s="223"/>
      <c r="D14674" s="224" t="str">
        <f t="shared" si="4397"/>
        <v/>
      </c>
      <c r="E14674" s="225"/>
      <c r="F14674" s="226">
        <f t="shared" si="4398"/>
        <v>0</v>
      </c>
      <c r="G14674" s="286">
        <f t="shared" si="4400"/>
        <v>0</v>
      </c>
    </row>
    <row r="14675" spans="1:7" ht="24" customHeight="1" x14ac:dyDescent="0.2">
      <c r="A14675" s="224" t="str">
        <f t="shared" si="4396"/>
        <v/>
      </c>
      <c r="B14675" s="222" t="str">
        <f t="shared" si="4399"/>
        <v/>
      </c>
      <c r="C14675" s="223"/>
      <c r="D14675" s="224" t="str">
        <f t="shared" si="4397"/>
        <v/>
      </c>
      <c r="E14675" s="225"/>
      <c r="F14675" s="227">
        <f t="shared" si="4398"/>
        <v>0</v>
      </c>
      <c r="G14675" s="286">
        <f t="shared" si="4400"/>
        <v>0</v>
      </c>
    </row>
    <row r="14676" spans="1:7" ht="24" customHeight="1" x14ac:dyDescent="0.2">
      <c r="A14676" s="287"/>
      <c r="D14676" s="97"/>
      <c r="E14676" s="98"/>
      <c r="F14676" s="273" t="s">
        <v>31</v>
      </c>
      <c r="G14676" s="288">
        <f>SUBTOTAL(9,G14662:G14675)</f>
        <v>0</v>
      </c>
    </row>
    <row r="14677" spans="1:7" ht="24" customHeight="1" x14ac:dyDescent="0.2">
      <c r="A14677" s="287"/>
      <c r="C14677" s="107" t="s">
        <v>605</v>
      </c>
      <c r="D14677" s="97"/>
      <c r="E14677" s="98"/>
      <c r="G14677" s="289"/>
    </row>
    <row r="14678" spans="1:7" ht="24" customHeight="1" x14ac:dyDescent="0.2">
      <c r="A14678" s="224" t="str">
        <f t="shared" ref="A14678:A14685" si="4401">IFERROR(VLOOKUP(C14678,Tabla_Insumos,4,FALSE),"")</f>
        <v/>
      </c>
      <c r="B14678" s="222">
        <f t="shared" ref="B14678:B14685" si="4402">IFERROR(VLOOKUP(A14678,Tabla_Indices,5,FALSE),"")</f>
        <v>0</v>
      </c>
      <c r="C14678" s="223"/>
      <c r="D14678" s="224" t="str">
        <f t="shared" ref="D14678:D14685" si="4403">IFERROR(VLOOKUP(C14678,Tabla_Insumos,2,FALSE),"")</f>
        <v/>
      </c>
      <c r="E14678" s="225"/>
      <c r="F14678" s="228">
        <f t="shared" ref="F14678:F14685" si="4404">IFERROR(VLOOKUP(C14678,Tabla_Insumos,3,FALSE),0)</f>
        <v>0</v>
      </c>
      <c r="G14678" s="286">
        <f>ROUND(E14678*F14678,2)</f>
        <v>0</v>
      </c>
    </row>
    <row r="14679" spans="1:7" ht="24" customHeight="1" x14ac:dyDescent="0.2">
      <c r="A14679" s="224" t="str">
        <f t="shared" si="4401"/>
        <v/>
      </c>
      <c r="B14679" s="222">
        <f t="shared" si="4402"/>
        <v>0</v>
      </c>
      <c r="C14679" s="223"/>
      <c r="D14679" s="224" t="str">
        <f t="shared" si="4403"/>
        <v/>
      </c>
      <c r="E14679" s="225"/>
      <c r="F14679" s="228">
        <f t="shared" si="4404"/>
        <v>0</v>
      </c>
      <c r="G14679" s="286">
        <f>ROUND(E14679*F14679,2)</f>
        <v>0</v>
      </c>
    </row>
    <row r="14680" spans="1:7" ht="24" customHeight="1" x14ac:dyDescent="0.2">
      <c r="A14680" s="224" t="str">
        <f t="shared" si="4401"/>
        <v/>
      </c>
      <c r="B14680" s="222">
        <f t="shared" si="4402"/>
        <v>0</v>
      </c>
      <c r="C14680" s="223"/>
      <c r="D14680" s="224" t="str">
        <f t="shared" si="4403"/>
        <v/>
      </c>
      <c r="E14680" s="225"/>
      <c r="F14680" s="228">
        <f t="shared" si="4404"/>
        <v>0</v>
      </c>
      <c r="G14680" s="286">
        <f t="shared" ref="G14680:G14685" si="4405">ROUND(E14680*F14680,2)</f>
        <v>0</v>
      </c>
    </row>
    <row r="14681" spans="1:7" ht="24" customHeight="1" x14ac:dyDescent="0.2">
      <c r="A14681" s="224" t="str">
        <f t="shared" si="4401"/>
        <v/>
      </c>
      <c r="B14681" s="222">
        <f t="shared" si="4402"/>
        <v>0</v>
      </c>
      <c r="C14681" s="223"/>
      <c r="D14681" s="224" t="str">
        <f t="shared" si="4403"/>
        <v/>
      </c>
      <c r="E14681" s="225"/>
      <c r="F14681" s="228">
        <f t="shared" si="4404"/>
        <v>0</v>
      </c>
      <c r="G14681" s="286">
        <f t="shared" si="4405"/>
        <v>0</v>
      </c>
    </row>
    <row r="14682" spans="1:7" ht="24" customHeight="1" x14ac:dyDescent="0.2">
      <c r="A14682" s="224" t="str">
        <f t="shared" si="4401"/>
        <v/>
      </c>
      <c r="B14682" s="222">
        <f t="shared" si="4402"/>
        <v>0</v>
      </c>
      <c r="C14682" s="223"/>
      <c r="D14682" s="224" t="str">
        <f t="shared" si="4403"/>
        <v/>
      </c>
      <c r="E14682" s="225"/>
      <c r="F14682" s="226">
        <f t="shared" si="4404"/>
        <v>0</v>
      </c>
      <c r="G14682" s="286">
        <f t="shared" si="4405"/>
        <v>0</v>
      </c>
    </row>
    <row r="14683" spans="1:7" ht="24" customHeight="1" x14ac:dyDescent="0.2">
      <c r="A14683" s="224" t="str">
        <f t="shared" si="4401"/>
        <v/>
      </c>
      <c r="B14683" s="222">
        <f t="shared" si="4402"/>
        <v>0</v>
      </c>
      <c r="C14683" s="223"/>
      <c r="D14683" s="224" t="str">
        <f t="shared" si="4403"/>
        <v/>
      </c>
      <c r="E14683" s="225"/>
      <c r="F14683" s="226">
        <f t="shared" si="4404"/>
        <v>0</v>
      </c>
      <c r="G14683" s="286">
        <f t="shared" si="4405"/>
        <v>0</v>
      </c>
    </row>
    <row r="14684" spans="1:7" ht="24" customHeight="1" x14ac:dyDescent="0.2">
      <c r="A14684" s="224" t="str">
        <f t="shared" si="4401"/>
        <v/>
      </c>
      <c r="B14684" s="222">
        <f t="shared" si="4402"/>
        <v>0</v>
      </c>
      <c r="C14684" s="223"/>
      <c r="D14684" s="224" t="str">
        <f t="shared" si="4403"/>
        <v/>
      </c>
      <c r="E14684" s="225"/>
      <c r="F14684" s="226">
        <f t="shared" si="4404"/>
        <v>0</v>
      </c>
      <c r="G14684" s="286">
        <f t="shared" si="4405"/>
        <v>0</v>
      </c>
    </row>
    <row r="14685" spans="1:7" ht="24" customHeight="1" x14ac:dyDescent="0.2">
      <c r="A14685" s="224" t="str">
        <f t="shared" si="4401"/>
        <v/>
      </c>
      <c r="B14685" s="222">
        <f t="shared" si="4402"/>
        <v>0</v>
      </c>
      <c r="C14685" s="223"/>
      <c r="D14685" s="224" t="str">
        <f t="shared" si="4403"/>
        <v/>
      </c>
      <c r="E14685" s="225"/>
      <c r="F14685" s="226">
        <f t="shared" si="4404"/>
        <v>0</v>
      </c>
      <c r="G14685" s="286">
        <f t="shared" si="4405"/>
        <v>0</v>
      </c>
    </row>
    <row r="14686" spans="1:7" ht="24" customHeight="1" x14ac:dyDescent="0.2">
      <c r="A14686" s="287"/>
      <c r="D14686" s="97"/>
      <c r="E14686" s="98"/>
      <c r="F14686" s="273" t="s">
        <v>32</v>
      </c>
      <c r="G14686" s="288">
        <f>SUBTOTAL(9,G14678:G14685)</f>
        <v>0</v>
      </c>
    </row>
    <row r="14687" spans="1:7" ht="24" customHeight="1" x14ac:dyDescent="0.2">
      <c r="A14687" s="287"/>
      <c r="C14687" s="107" t="s">
        <v>606</v>
      </c>
      <c r="D14687" s="97"/>
      <c r="E14687" s="98"/>
      <c r="G14687" s="289"/>
    </row>
    <row r="14688" spans="1:7" ht="24" customHeight="1" x14ac:dyDescent="0.2">
      <c r="A14688" s="224" t="str">
        <f t="shared" ref="A14688:A14696" si="4406">IFERROR(VLOOKUP(C14688,Tabla_Insumos,4,FALSE),"")</f>
        <v/>
      </c>
      <c r="B14688" s="222" t="str">
        <f t="shared" ref="B14688:B14696" si="4407">IFERROR(VLOOKUP(C14688,Tabla_Insumos,5,FALSE),"")</f>
        <v/>
      </c>
      <c r="C14688" s="223"/>
      <c r="D14688" s="224" t="str">
        <f t="shared" ref="D14688:D14696" si="4408">IFERROR(VLOOKUP(C14688,Tabla_Insumos,2,FALSE),"")</f>
        <v/>
      </c>
      <c r="E14688" s="225"/>
      <c r="F14688" s="226">
        <f t="shared" ref="F14688:F14696" si="4409">IFERROR(VLOOKUP(C14688,Tabla_Insumos,3,FALSE),0)</f>
        <v>0</v>
      </c>
      <c r="G14688" s="286">
        <f t="shared" ref="G14688:G14696" si="4410">ROUND(E14688*F14688,2)</f>
        <v>0</v>
      </c>
    </row>
    <row r="14689" spans="1:7" ht="24" customHeight="1" x14ac:dyDescent="0.2">
      <c r="A14689" s="224" t="str">
        <f t="shared" si="4406"/>
        <v/>
      </c>
      <c r="B14689" s="222" t="str">
        <f t="shared" si="4407"/>
        <v/>
      </c>
      <c r="C14689" s="223"/>
      <c r="D14689" s="224" t="str">
        <f t="shared" si="4408"/>
        <v/>
      </c>
      <c r="E14689" s="225"/>
      <c r="F14689" s="226">
        <f t="shared" si="4409"/>
        <v>0</v>
      </c>
      <c r="G14689" s="286">
        <f t="shared" si="4410"/>
        <v>0</v>
      </c>
    </row>
    <row r="14690" spans="1:7" ht="24" customHeight="1" x14ac:dyDescent="0.2">
      <c r="A14690" s="224" t="str">
        <f t="shared" si="4406"/>
        <v/>
      </c>
      <c r="B14690" s="222" t="str">
        <f t="shared" si="4407"/>
        <v/>
      </c>
      <c r="C14690" s="223"/>
      <c r="D14690" s="224" t="str">
        <f t="shared" si="4408"/>
        <v/>
      </c>
      <c r="E14690" s="225"/>
      <c r="F14690" s="226">
        <f t="shared" si="4409"/>
        <v>0</v>
      </c>
      <c r="G14690" s="286">
        <f t="shared" si="4410"/>
        <v>0</v>
      </c>
    </row>
    <row r="14691" spans="1:7" ht="24" customHeight="1" x14ac:dyDescent="0.2">
      <c r="A14691" s="224" t="str">
        <f t="shared" si="4406"/>
        <v/>
      </c>
      <c r="B14691" s="222" t="str">
        <f t="shared" si="4407"/>
        <v/>
      </c>
      <c r="C14691" s="223"/>
      <c r="D14691" s="224" t="str">
        <f t="shared" si="4408"/>
        <v/>
      </c>
      <c r="E14691" s="225"/>
      <c r="F14691" s="226">
        <f t="shared" si="4409"/>
        <v>0</v>
      </c>
      <c r="G14691" s="286">
        <f t="shared" si="4410"/>
        <v>0</v>
      </c>
    </row>
    <row r="14692" spans="1:7" ht="24" customHeight="1" x14ac:dyDescent="0.2">
      <c r="A14692" s="224" t="str">
        <f t="shared" si="4406"/>
        <v/>
      </c>
      <c r="B14692" s="222" t="str">
        <f t="shared" si="4407"/>
        <v/>
      </c>
      <c r="C14692" s="223"/>
      <c r="D14692" s="224" t="str">
        <f t="shared" si="4408"/>
        <v/>
      </c>
      <c r="E14692" s="225"/>
      <c r="F14692" s="226">
        <f t="shared" si="4409"/>
        <v>0</v>
      </c>
      <c r="G14692" s="286">
        <f t="shared" si="4410"/>
        <v>0</v>
      </c>
    </row>
    <row r="14693" spans="1:7" ht="24" customHeight="1" x14ac:dyDescent="0.2">
      <c r="A14693" s="224" t="str">
        <f t="shared" si="4406"/>
        <v/>
      </c>
      <c r="B14693" s="222" t="str">
        <f t="shared" si="4407"/>
        <v/>
      </c>
      <c r="C14693" s="223"/>
      <c r="D14693" s="224" t="str">
        <f t="shared" si="4408"/>
        <v/>
      </c>
      <c r="E14693" s="225"/>
      <c r="F14693" s="226">
        <f t="shared" si="4409"/>
        <v>0</v>
      </c>
      <c r="G14693" s="286">
        <f t="shared" si="4410"/>
        <v>0</v>
      </c>
    </row>
    <row r="14694" spans="1:7" ht="24" customHeight="1" x14ac:dyDescent="0.2">
      <c r="A14694" s="224" t="str">
        <f t="shared" si="4406"/>
        <v/>
      </c>
      <c r="B14694" s="222" t="str">
        <f t="shared" si="4407"/>
        <v/>
      </c>
      <c r="C14694" s="223"/>
      <c r="D14694" s="224" t="str">
        <f t="shared" si="4408"/>
        <v/>
      </c>
      <c r="E14694" s="225"/>
      <c r="F14694" s="226">
        <f t="shared" si="4409"/>
        <v>0</v>
      </c>
      <c r="G14694" s="286">
        <f t="shared" si="4410"/>
        <v>0</v>
      </c>
    </row>
    <row r="14695" spans="1:7" ht="24" customHeight="1" x14ac:dyDescent="0.2">
      <c r="A14695" s="224" t="str">
        <f t="shared" si="4406"/>
        <v/>
      </c>
      <c r="B14695" s="222" t="str">
        <f t="shared" si="4407"/>
        <v/>
      </c>
      <c r="C14695" s="223"/>
      <c r="D14695" s="224" t="str">
        <f t="shared" si="4408"/>
        <v/>
      </c>
      <c r="E14695" s="225"/>
      <c r="F14695" s="226">
        <f t="shared" si="4409"/>
        <v>0</v>
      </c>
      <c r="G14695" s="286">
        <f t="shared" si="4410"/>
        <v>0</v>
      </c>
    </row>
    <row r="14696" spans="1:7" ht="24" customHeight="1" x14ac:dyDescent="0.2">
      <c r="A14696" s="224" t="str">
        <f t="shared" si="4406"/>
        <v/>
      </c>
      <c r="B14696" s="222" t="str">
        <f t="shared" si="4407"/>
        <v/>
      </c>
      <c r="C14696" s="223"/>
      <c r="D14696" s="224" t="str">
        <f t="shared" si="4408"/>
        <v/>
      </c>
      <c r="E14696" s="225"/>
      <c r="F14696" s="226">
        <f t="shared" si="4409"/>
        <v>0</v>
      </c>
      <c r="G14696" s="286">
        <f t="shared" si="4410"/>
        <v>0</v>
      </c>
    </row>
    <row r="14697" spans="1:7" ht="24" customHeight="1" x14ac:dyDescent="0.2">
      <c r="A14697" s="290"/>
      <c r="B14697" s="97"/>
      <c r="D14697" s="97"/>
      <c r="E14697" s="98"/>
      <c r="F14697" s="273" t="s">
        <v>33</v>
      </c>
      <c r="G14697" s="288">
        <f>SUBTOTAL(9,G14688:G14696)</f>
        <v>0</v>
      </c>
    </row>
    <row r="14698" spans="1:7" ht="24" customHeight="1" x14ac:dyDescent="0.2">
      <c r="A14698" s="291"/>
      <c r="B14698" s="97"/>
      <c r="D14698" s="97"/>
      <c r="E14698" s="98"/>
      <c r="G14698" s="289"/>
    </row>
    <row r="14699" spans="1:7" ht="24" customHeight="1" x14ac:dyDescent="0.2">
      <c r="A14699" s="292" t="str">
        <f>B14657</f>
        <v/>
      </c>
      <c r="B14699" s="293" t="str">
        <f>C14657</f>
        <v/>
      </c>
      <c r="C14699" s="104"/>
      <c r="D14699" s="104" t="s">
        <v>34</v>
      </c>
      <c r="E14699" s="105"/>
      <c r="F14699" s="295" t="s">
        <v>35</v>
      </c>
      <c r="G14699" s="294">
        <f>SUBTOTAL(9,G14662:G14698)</f>
        <v>0</v>
      </c>
    </row>
    <row r="14701" spans="1:7" ht="24" customHeight="1" x14ac:dyDescent="0.2">
      <c r="A14701" s="274" t="s">
        <v>37</v>
      </c>
      <c r="B14701" s="275"/>
      <c r="C14701" s="275"/>
      <c r="D14701" s="275"/>
      <c r="E14701" s="275"/>
      <c r="F14701" s="275"/>
      <c r="G14701" s="276"/>
    </row>
    <row r="14702" spans="1:7" ht="24" customHeight="1" x14ac:dyDescent="0.2">
      <c r="A14702" s="277" t="s">
        <v>602</v>
      </c>
      <c r="B14702" s="93" t="str">
        <f>Comitente</f>
        <v>DIRECCION PROVINCIAL DE ESPACIOS VERDES</v>
      </c>
      <c r="C14702" s="89"/>
      <c r="D14702" s="94"/>
      <c r="E14702" s="94"/>
      <c r="F14702" s="95"/>
      <c r="G14702" s="278"/>
    </row>
    <row r="14703" spans="1:7" ht="24" customHeight="1" x14ac:dyDescent="0.2">
      <c r="A14703" s="277" t="s">
        <v>603</v>
      </c>
      <c r="B14703" s="93">
        <f>Contratista</f>
        <v>0</v>
      </c>
      <c r="C14703" s="90"/>
      <c r="D14703" s="90"/>
      <c r="E14703" s="90"/>
      <c r="F14703" s="96"/>
      <c r="G14703" s="279"/>
    </row>
    <row r="14704" spans="1:7" ht="24" customHeight="1" x14ac:dyDescent="0.2">
      <c r="A14704" s="277" t="s">
        <v>24</v>
      </c>
      <c r="B14704" s="93" t="str">
        <f>Obra</f>
        <v>MANTENIMIENTO DEL ÁREA VERDE Y SISITEMA DE RIEGO DEL 
PARQUE BELGRANO E INFINITO POR DESCUBRIR - RENGLON 3</v>
      </c>
      <c r="C14704" s="90"/>
      <c r="D14704" s="90"/>
      <c r="E14704" s="90"/>
      <c r="F14704" s="96" t="s">
        <v>38</v>
      </c>
      <c r="G14704" s="280">
        <f>Fecha_Base</f>
        <v>44908</v>
      </c>
    </row>
    <row r="14705" spans="1:7" ht="24" customHeight="1" x14ac:dyDescent="0.2">
      <c r="A14705" s="281" t="s">
        <v>601</v>
      </c>
      <c r="B14705" s="91" t="str">
        <f>Ubicación</f>
        <v>CAPITAL</v>
      </c>
      <c r="C14705" s="91"/>
      <c r="D14705" s="97"/>
      <c r="E14705" s="98"/>
      <c r="G14705" s="282"/>
    </row>
    <row r="14706" spans="1:7" ht="24" customHeight="1" x14ac:dyDescent="0.2">
      <c r="A14706" s="281" t="s">
        <v>39</v>
      </c>
      <c r="B14706" s="100" t="str">
        <f>IFERROR(VALUE(LEFT(B14707,FIND(".",B14707)-1)),"")</f>
        <v/>
      </c>
      <c r="C14706" s="92" t="str">
        <f>IFERROR(VLOOKUP(B14706,Tabla_CyP,2,FALSE),"")</f>
        <v/>
      </c>
      <c r="E14706" s="98"/>
      <c r="G14706" s="282"/>
    </row>
    <row r="14707" spans="1:7" ht="24" customHeight="1" x14ac:dyDescent="0.2">
      <c r="A14707" s="281" t="s">
        <v>25</v>
      </c>
      <c r="B14707" s="101" t="str">
        <f>IFERROR(VLOOKUP(COUNTIF($A$1:A14707,"ANALISIS DE PRECIOS"),Tabla_NumeroItem,2,FALSE),"")</f>
        <v/>
      </c>
      <c r="C14707" s="92" t="str">
        <f>IFERROR(VLOOKUP(B14707,Tabla_CyP,2,FALSE),"")</f>
        <v/>
      </c>
      <c r="D14707" s="97"/>
      <c r="E14707" s="98"/>
      <c r="F14707" s="96" t="s">
        <v>26</v>
      </c>
      <c r="G14707" s="283" t="str">
        <f>IFERROR(VLOOKUP(B14707,Tabla_CyP,4,FALSE),"")</f>
        <v/>
      </c>
    </row>
    <row r="14708" spans="1:7" ht="24" customHeight="1" x14ac:dyDescent="0.2">
      <c r="A14708" s="281"/>
      <c r="B14708" s="91"/>
      <c r="D14708" s="97"/>
      <c r="E14708" s="98"/>
      <c r="G14708" s="282"/>
    </row>
    <row r="14709" spans="1:7" ht="24" customHeight="1" x14ac:dyDescent="0.2">
      <c r="A14709" s="331" t="s">
        <v>507</v>
      </c>
      <c r="B14709" s="332"/>
      <c r="C14709" s="333" t="s">
        <v>0</v>
      </c>
      <c r="D14709" s="333" t="s">
        <v>27</v>
      </c>
      <c r="E14709" s="335" t="s">
        <v>28</v>
      </c>
      <c r="F14709" s="337" t="s">
        <v>29</v>
      </c>
      <c r="G14709" s="337" t="s">
        <v>30</v>
      </c>
    </row>
    <row r="14710" spans="1:7" ht="24" customHeight="1" x14ac:dyDescent="0.2">
      <c r="A14710" s="102" t="s">
        <v>508</v>
      </c>
      <c r="B14710" s="102" t="s">
        <v>509</v>
      </c>
      <c r="C14710" s="334"/>
      <c r="D14710" s="334"/>
      <c r="E14710" s="336"/>
      <c r="F14710" s="338"/>
      <c r="G14710" s="338"/>
    </row>
    <row r="14711" spans="1:7" ht="24" customHeight="1" x14ac:dyDescent="0.2">
      <c r="A14711" s="284"/>
      <c r="B14711" s="103"/>
      <c r="C14711" s="143" t="s">
        <v>604</v>
      </c>
      <c r="D14711" s="104"/>
      <c r="E14711" s="105"/>
      <c r="F14711" s="106"/>
      <c r="G14711" s="285"/>
    </row>
    <row r="14712" spans="1:7" ht="24" customHeight="1" x14ac:dyDescent="0.2">
      <c r="A14712" s="224" t="str">
        <f t="shared" ref="A14712:A14725" si="4411">IFERROR(VLOOKUP(C14712,Tabla_Insumos,4,FALSE),"")</f>
        <v/>
      </c>
      <c r="B14712" s="222" t="str">
        <f>IFERROR(VLOOKUP(C14712,Tabla_Insumos,5,FALSE),"")</f>
        <v/>
      </c>
      <c r="C14712" s="223"/>
      <c r="D14712" s="224" t="str">
        <f t="shared" ref="D14712:D14725" si="4412">IFERROR(VLOOKUP(C14712,Tabla_Insumos,2,FALSE),"")</f>
        <v/>
      </c>
      <c r="E14712" s="225"/>
      <c r="F14712" s="226">
        <f t="shared" ref="F14712:F14725" si="4413">IFERROR(VLOOKUP(C14712,Tabla_Insumos,3,FALSE),0)</f>
        <v>0</v>
      </c>
      <c r="G14712" s="286">
        <f>ROUND(E14712*F14712,2)</f>
        <v>0</v>
      </c>
    </row>
    <row r="14713" spans="1:7" ht="24" customHeight="1" x14ac:dyDescent="0.2">
      <c r="A14713" s="224" t="str">
        <f t="shared" si="4411"/>
        <v/>
      </c>
      <c r="B14713" s="222" t="str">
        <f t="shared" ref="B14713:B14725" si="4414">IFERROR(VLOOKUP(C14713,Tabla_Insumos,5,FALSE),"")</f>
        <v/>
      </c>
      <c r="C14713" s="223"/>
      <c r="D14713" s="224" t="str">
        <f t="shared" si="4412"/>
        <v/>
      </c>
      <c r="E14713" s="225"/>
      <c r="F14713" s="226">
        <f t="shared" si="4413"/>
        <v>0</v>
      </c>
      <c r="G14713" s="286">
        <f t="shared" ref="G14713:G14725" si="4415">ROUND(E14713*F14713,2)</f>
        <v>0</v>
      </c>
    </row>
    <row r="14714" spans="1:7" ht="24" customHeight="1" x14ac:dyDescent="0.2">
      <c r="A14714" s="224" t="str">
        <f t="shared" si="4411"/>
        <v/>
      </c>
      <c r="B14714" s="222" t="str">
        <f t="shared" si="4414"/>
        <v/>
      </c>
      <c r="C14714" s="223"/>
      <c r="D14714" s="224" t="str">
        <f t="shared" si="4412"/>
        <v/>
      </c>
      <c r="E14714" s="225"/>
      <c r="F14714" s="226">
        <f t="shared" si="4413"/>
        <v>0</v>
      </c>
      <c r="G14714" s="286">
        <f t="shared" si="4415"/>
        <v>0</v>
      </c>
    </row>
    <row r="14715" spans="1:7" ht="24" customHeight="1" x14ac:dyDescent="0.2">
      <c r="A14715" s="224" t="str">
        <f t="shared" si="4411"/>
        <v/>
      </c>
      <c r="B14715" s="222" t="str">
        <f t="shared" si="4414"/>
        <v/>
      </c>
      <c r="C14715" s="223"/>
      <c r="D14715" s="224" t="str">
        <f t="shared" si="4412"/>
        <v/>
      </c>
      <c r="E14715" s="225"/>
      <c r="F14715" s="226">
        <f t="shared" si="4413"/>
        <v>0</v>
      </c>
      <c r="G14715" s="286">
        <f t="shared" si="4415"/>
        <v>0</v>
      </c>
    </row>
    <row r="14716" spans="1:7" ht="24" customHeight="1" x14ac:dyDescent="0.2">
      <c r="A14716" s="224" t="str">
        <f t="shared" si="4411"/>
        <v/>
      </c>
      <c r="B14716" s="222" t="str">
        <f t="shared" si="4414"/>
        <v/>
      </c>
      <c r="C14716" s="223"/>
      <c r="D14716" s="224" t="str">
        <f t="shared" si="4412"/>
        <v/>
      </c>
      <c r="E14716" s="225"/>
      <c r="F14716" s="226">
        <f t="shared" si="4413"/>
        <v>0</v>
      </c>
      <c r="G14716" s="286">
        <f t="shared" si="4415"/>
        <v>0</v>
      </c>
    </row>
    <row r="14717" spans="1:7" ht="24" customHeight="1" x14ac:dyDescent="0.2">
      <c r="A14717" s="224" t="str">
        <f t="shared" si="4411"/>
        <v/>
      </c>
      <c r="B14717" s="222" t="str">
        <f t="shared" si="4414"/>
        <v/>
      </c>
      <c r="C14717" s="223"/>
      <c r="D14717" s="224" t="str">
        <f t="shared" si="4412"/>
        <v/>
      </c>
      <c r="E14717" s="225"/>
      <c r="F14717" s="226">
        <f t="shared" si="4413"/>
        <v>0</v>
      </c>
      <c r="G14717" s="286">
        <f t="shared" si="4415"/>
        <v>0</v>
      </c>
    </row>
    <row r="14718" spans="1:7" ht="24" customHeight="1" x14ac:dyDescent="0.2">
      <c r="A14718" s="224" t="str">
        <f t="shared" si="4411"/>
        <v/>
      </c>
      <c r="B14718" s="222" t="str">
        <f t="shared" si="4414"/>
        <v/>
      </c>
      <c r="C14718" s="223"/>
      <c r="D14718" s="224" t="str">
        <f t="shared" si="4412"/>
        <v/>
      </c>
      <c r="E14718" s="225"/>
      <c r="F14718" s="226">
        <f t="shared" si="4413"/>
        <v>0</v>
      </c>
      <c r="G14718" s="286">
        <f t="shared" si="4415"/>
        <v>0</v>
      </c>
    </row>
    <row r="14719" spans="1:7" ht="24" customHeight="1" x14ac:dyDescent="0.2">
      <c r="A14719" s="224" t="str">
        <f t="shared" si="4411"/>
        <v/>
      </c>
      <c r="B14719" s="222" t="str">
        <f t="shared" si="4414"/>
        <v/>
      </c>
      <c r="C14719" s="223"/>
      <c r="D14719" s="224" t="str">
        <f t="shared" si="4412"/>
        <v/>
      </c>
      <c r="E14719" s="225"/>
      <c r="F14719" s="226">
        <f t="shared" si="4413"/>
        <v>0</v>
      </c>
      <c r="G14719" s="286">
        <f t="shared" si="4415"/>
        <v>0</v>
      </c>
    </row>
    <row r="14720" spans="1:7" ht="24" customHeight="1" x14ac:dyDescent="0.2">
      <c r="A14720" s="224" t="str">
        <f t="shared" si="4411"/>
        <v/>
      </c>
      <c r="B14720" s="222" t="str">
        <f t="shared" si="4414"/>
        <v/>
      </c>
      <c r="C14720" s="223"/>
      <c r="D14720" s="224" t="str">
        <f t="shared" si="4412"/>
        <v/>
      </c>
      <c r="E14720" s="225"/>
      <c r="F14720" s="226">
        <f t="shared" si="4413"/>
        <v>0</v>
      </c>
      <c r="G14720" s="286">
        <f t="shared" si="4415"/>
        <v>0</v>
      </c>
    </row>
    <row r="14721" spans="1:7" ht="24" customHeight="1" x14ac:dyDescent="0.2">
      <c r="A14721" s="224" t="str">
        <f t="shared" si="4411"/>
        <v/>
      </c>
      <c r="B14721" s="222" t="str">
        <f t="shared" si="4414"/>
        <v/>
      </c>
      <c r="C14721" s="223"/>
      <c r="D14721" s="224" t="str">
        <f t="shared" si="4412"/>
        <v/>
      </c>
      <c r="E14721" s="225"/>
      <c r="F14721" s="226">
        <f t="shared" si="4413"/>
        <v>0</v>
      </c>
      <c r="G14721" s="286">
        <f t="shared" si="4415"/>
        <v>0</v>
      </c>
    </row>
    <row r="14722" spans="1:7" ht="24" customHeight="1" x14ac:dyDescent="0.2">
      <c r="A14722" s="224" t="str">
        <f t="shared" si="4411"/>
        <v/>
      </c>
      <c r="B14722" s="222" t="str">
        <f t="shared" si="4414"/>
        <v/>
      </c>
      <c r="C14722" s="223"/>
      <c r="D14722" s="224" t="str">
        <f t="shared" si="4412"/>
        <v/>
      </c>
      <c r="E14722" s="225"/>
      <c r="F14722" s="226">
        <f t="shared" si="4413"/>
        <v>0</v>
      </c>
      <c r="G14722" s="286">
        <f t="shared" si="4415"/>
        <v>0</v>
      </c>
    </row>
    <row r="14723" spans="1:7" ht="24" customHeight="1" x14ac:dyDescent="0.2">
      <c r="A14723" s="224" t="str">
        <f t="shared" si="4411"/>
        <v/>
      </c>
      <c r="B14723" s="222" t="str">
        <f t="shared" si="4414"/>
        <v/>
      </c>
      <c r="C14723" s="223"/>
      <c r="D14723" s="224" t="str">
        <f t="shared" si="4412"/>
        <v/>
      </c>
      <c r="E14723" s="225"/>
      <c r="F14723" s="226">
        <f t="shared" si="4413"/>
        <v>0</v>
      </c>
      <c r="G14723" s="286">
        <f t="shared" si="4415"/>
        <v>0</v>
      </c>
    </row>
    <row r="14724" spans="1:7" ht="24" customHeight="1" x14ac:dyDescent="0.2">
      <c r="A14724" s="224" t="str">
        <f t="shared" si="4411"/>
        <v/>
      </c>
      <c r="B14724" s="222" t="str">
        <f t="shared" si="4414"/>
        <v/>
      </c>
      <c r="C14724" s="223"/>
      <c r="D14724" s="224" t="str">
        <f t="shared" si="4412"/>
        <v/>
      </c>
      <c r="E14724" s="225"/>
      <c r="F14724" s="226">
        <f t="shared" si="4413"/>
        <v>0</v>
      </c>
      <c r="G14724" s="286">
        <f t="shared" si="4415"/>
        <v>0</v>
      </c>
    </row>
    <row r="14725" spans="1:7" ht="24" customHeight="1" x14ac:dyDescent="0.2">
      <c r="A14725" s="224" t="str">
        <f t="shared" si="4411"/>
        <v/>
      </c>
      <c r="B14725" s="222" t="str">
        <f t="shared" si="4414"/>
        <v/>
      </c>
      <c r="C14725" s="223"/>
      <c r="D14725" s="224" t="str">
        <f t="shared" si="4412"/>
        <v/>
      </c>
      <c r="E14725" s="225"/>
      <c r="F14725" s="227">
        <f t="shared" si="4413"/>
        <v>0</v>
      </c>
      <c r="G14725" s="286">
        <f t="shared" si="4415"/>
        <v>0</v>
      </c>
    </row>
    <row r="14726" spans="1:7" ht="24" customHeight="1" x14ac:dyDescent="0.2">
      <c r="A14726" s="287"/>
      <c r="D14726" s="97"/>
      <c r="E14726" s="98"/>
      <c r="F14726" s="273" t="s">
        <v>31</v>
      </c>
      <c r="G14726" s="288">
        <f>SUBTOTAL(9,G14712:G14725)</f>
        <v>0</v>
      </c>
    </row>
    <row r="14727" spans="1:7" ht="24" customHeight="1" x14ac:dyDescent="0.2">
      <c r="A14727" s="287"/>
      <c r="C14727" s="107" t="s">
        <v>605</v>
      </c>
      <c r="D14727" s="97"/>
      <c r="E14727" s="98"/>
      <c r="G14727" s="289"/>
    </row>
    <row r="14728" spans="1:7" ht="24" customHeight="1" x14ac:dyDescent="0.2">
      <c r="A14728" s="224" t="str">
        <f t="shared" ref="A14728:A14735" si="4416">IFERROR(VLOOKUP(C14728,Tabla_Insumos,4,FALSE),"")</f>
        <v/>
      </c>
      <c r="B14728" s="222">
        <f t="shared" ref="B14728:B14735" si="4417">IFERROR(VLOOKUP(A14728,Tabla_Indices,5,FALSE),"")</f>
        <v>0</v>
      </c>
      <c r="C14728" s="223"/>
      <c r="D14728" s="224" t="str">
        <f t="shared" ref="D14728:D14735" si="4418">IFERROR(VLOOKUP(C14728,Tabla_Insumos,2,FALSE),"")</f>
        <v/>
      </c>
      <c r="E14728" s="225"/>
      <c r="F14728" s="228">
        <f t="shared" ref="F14728:F14735" si="4419">IFERROR(VLOOKUP(C14728,Tabla_Insumos,3,FALSE),0)</f>
        <v>0</v>
      </c>
      <c r="G14728" s="286">
        <f>ROUND(E14728*F14728,2)</f>
        <v>0</v>
      </c>
    </row>
    <row r="14729" spans="1:7" ht="24" customHeight="1" x14ac:dyDescent="0.2">
      <c r="A14729" s="224" t="str">
        <f t="shared" si="4416"/>
        <v/>
      </c>
      <c r="B14729" s="222">
        <f t="shared" si="4417"/>
        <v>0</v>
      </c>
      <c r="C14729" s="223"/>
      <c r="D14729" s="224" t="str">
        <f t="shared" si="4418"/>
        <v/>
      </c>
      <c r="E14729" s="225"/>
      <c r="F14729" s="228">
        <f t="shared" si="4419"/>
        <v>0</v>
      </c>
      <c r="G14729" s="286">
        <f>ROUND(E14729*F14729,2)</f>
        <v>0</v>
      </c>
    </row>
    <row r="14730" spans="1:7" ht="24" customHeight="1" x14ac:dyDescent="0.2">
      <c r="A14730" s="224" t="str">
        <f t="shared" si="4416"/>
        <v/>
      </c>
      <c r="B14730" s="222">
        <f t="shared" si="4417"/>
        <v>0</v>
      </c>
      <c r="C14730" s="223"/>
      <c r="D14730" s="224" t="str">
        <f t="shared" si="4418"/>
        <v/>
      </c>
      <c r="E14730" s="225"/>
      <c r="F14730" s="228">
        <f t="shared" si="4419"/>
        <v>0</v>
      </c>
      <c r="G14730" s="286">
        <f t="shared" ref="G14730:G14735" si="4420">ROUND(E14730*F14730,2)</f>
        <v>0</v>
      </c>
    </row>
    <row r="14731" spans="1:7" ht="24" customHeight="1" x14ac:dyDescent="0.2">
      <c r="A14731" s="224" t="str">
        <f t="shared" si="4416"/>
        <v/>
      </c>
      <c r="B14731" s="222">
        <f t="shared" si="4417"/>
        <v>0</v>
      </c>
      <c r="C14731" s="223"/>
      <c r="D14731" s="224" t="str">
        <f t="shared" si="4418"/>
        <v/>
      </c>
      <c r="E14731" s="225"/>
      <c r="F14731" s="228">
        <f t="shared" si="4419"/>
        <v>0</v>
      </c>
      <c r="G14731" s="286">
        <f t="shared" si="4420"/>
        <v>0</v>
      </c>
    </row>
    <row r="14732" spans="1:7" ht="24" customHeight="1" x14ac:dyDescent="0.2">
      <c r="A14732" s="224" t="str">
        <f t="shared" si="4416"/>
        <v/>
      </c>
      <c r="B14732" s="222">
        <f t="shared" si="4417"/>
        <v>0</v>
      </c>
      <c r="C14732" s="223"/>
      <c r="D14732" s="224" t="str">
        <f t="shared" si="4418"/>
        <v/>
      </c>
      <c r="E14732" s="225"/>
      <c r="F14732" s="226">
        <f t="shared" si="4419"/>
        <v>0</v>
      </c>
      <c r="G14732" s="286">
        <f t="shared" si="4420"/>
        <v>0</v>
      </c>
    </row>
    <row r="14733" spans="1:7" ht="24" customHeight="1" x14ac:dyDescent="0.2">
      <c r="A14733" s="224" t="str">
        <f t="shared" si="4416"/>
        <v/>
      </c>
      <c r="B14733" s="222">
        <f t="shared" si="4417"/>
        <v>0</v>
      </c>
      <c r="C14733" s="223"/>
      <c r="D14733" s="224" t="str">
        <f t="shared" si="4418"/>
        <v/>
      </c>
      <c r="E14733" s="225"/>
      <c r="F14733" s="226">
        <f t="shared" si="4419"/>
        <v>0</v>
      </c>
      <c r="G14733" s="286">
        <f t="shared" si="4420"/>
        <v>0</v>
      </c>
    </row>
    <row r="14734" spans="1:7" ht="24" customHeight="1" x14ac:dyDescent="0.2">
      <c r="A14734" s="224" t="str">
        <f t="shared" si="4416"/>
        <v/>
      </c>
      <c r="B14734" s="222">
        <f t="shared" si="4417"/>
        <v>0</v>
      </c>
      <c r="C14734" s="223"/>
      <c r="D14734" s="224" t="str">
        <f t="shared" si="4418"/>
        <v/>
      </c>
      <c r="E14734" s="225"/>
      <c r="F14734" s="226">
        <f t="shared" si="4419"/>
        <v>0</v>
      </c>
      <c r="G14734" s="286">
        <f t="shared" si="4420"/>
        <v>0</v>
      </c>
    </row>
    <row r="14735" spans="1:7" ht="24" customHeight="1" x14ac:dyDescent="0.2">
      <c r="A14735" s="224" t="str">
        <f t="shared" si="4416"/>
        <v/>
      </c>
      <c r="B14735" s="222">
        <f t="shared" si="4417"/>
        <v>0</v>
      </c>
      <c r="C14735" s="223"/>
      <c r="D14735" s="224" t="str">
        <f t="shared" si="4418"/>
        <v/>
      </c>
      <c r="E14735" s="225"/>
      <c r="F14735" s="226">
        <f t="shared" si="4419"/>
        <v>0</v>
      </c>
      <c r="G14735" s="286">
        <f t="shared" si="4420"/>
        <v>0</v>
      </c>
    </row>
    <row r="14736" spans="1:7" ht="24" customHeight="1" x14ac:dyDescent="0.2">
      <c r="A14736" s="287"/>
      <c r="D14736" s="97"/>
      <c r="E14736" s="98"/>
      <c r="F14736" s="273" t="s">
        <v>32</v>
      </c>
      <c r="G14736" s="288">
        <f>SUBTOTAL(9,G14728:G14735)</f>
        <v>0</v>
      </c>
    </row>
    <row r="14737" spans="1:7" ht="24" customHeight="1" x14ac:dyDescent="0.2">
      <c r="A14737" s="287"/>
      <c r="C14737" s="107" t="s">
        <v>606</v>
      </c>
      <c r="D14737" s="97"/>
      <c r="E14737" s="98"/>
      <c r="G14737" s="289"/>
    </row>
    <row r="14738" spans="1:7" ht="24" customHeight="1" x14ac:dyDescent="0.2">
      <c r="A14738" s="224" t="str">
        <f t="shared" ref="A14738:A14746" si="4421">IFERROR(VLOOKUP(C14738,Tabla_Insumos,4,FALSE),"")</f>
        <v/>
      </c>
      <c r="B14738" s="222" t="str">
        <f t="shared" ref="B14738:B14746" si="4422">IFERROR(VLOOKUP(C14738,Tabla_Insumos,5,FALSE),"")</f>
        <v/>
      </c>
      <c r="C14738" s="223"/>
      <c r="D14738" s="224" t="str">
        <f t="shared" ref="D14738:D14746" si="4423">IFERROR(VLOOKUP(C14738,Tabla_Insumos,2,FALSE),"")</f>
        <v/>
      </c>
      <c r="E14738" s="225"/>
      <c r="F14738" s="226">
        <f t="shared" ref="F14738:F14746" si="4424">IFERROR(VLOOKUP(C14738,Tabla_Insumos,3,FALSE),0)</f>
        <v>0</v>
      </c>
      <c r="G14738" s="286">
        <f t="shared" ref="G14738:G14746" si="4425">ROUND(E14738*F14738,2)</f>
        <v>0</v>
      </c>
    </row>
    <row r="14739" spans="1:7" ht="24" customHeight="1" x14ac:dyDescent="0.2">
      <c r="A14739" s="224" t="str">
        <f t="shared" si="4421"/>
        <v/>
      </c>
      <c r="B14739" s="222" t="str">
        <f t="shared" si="4422"/>
        <v/>
      </c>
      <c r="C14739" s="223"/>
      <c r="D14739" s="224" t="str">
        <f t="shared" si="4423"/>
        <v/>
      </c>
      <c r="E14739" s="225"/>
      <c r="F14739" s="226">
        <f t="shared" si="4424"/>
        <v>0</v>
      </c>
      <c r="G14739" s="286">
        <f t="shared" si="4425"/>
        <v>0</v>
      </c>
    </row>
    <row r="14740" spans="1:7" ht="24" customHeight="1" x14ac:dyDescent="0.2">
      <c r="A14740" s="224" t="str">
        <f t="shared" si="4421"/>
        <v/>
      </c>
      <c r="B14740" s="222" t="str">
        <f t="shared" si="4422"/>
        <v/>
      </c>
      <c r="C14740" s="223"/>
      <c r="D14740" s="224" t="str">
        <f t="shared" si="4423"/>
        <v/>
      </c>
      <c r="E14740" s="225"/>
      <c r="F14740" s="226">
        <f t="shared" si="4424"/>
        <v>0</v>
      </c>
      <c r="G14740" s="286">
        <f t="shared" si="4425"/>
        <v>0</v>
      </c>
    </row>
    <row r="14741" spans="1:7" ht="24" customHeight="1" x14ac:dyDescent="0.2">
      <c r="A14741" s="224" t="str">
        <f t="shared" si="4421"/>
        <v/>
      </c>
      <c r="B14741" s="222" t="str">
        <f t="shared" si="4422"/>
        <v/>
      </c>
      <c r="C14741" s="223"/>
      <c r="D14741" s="224" t="str">
        <f t="shared" si="4423"/>
        <v/>
      </c>
      <c r="E14741" s="225"/>
      <c r="F14741" s="226">
        <f t="shared" si="4424"/>
        <v>0</v>
      </c>
      <c r="G14741" s="286">
        <f t="shared" si="4425"/>
        <v>0</v>
      </c>
    </row>
    <row r="14742" spans="1:7" ht="24" customHeight="1" x14ac:dyDescent="0.2">
      <c r="A14742" s="224" t="str">
        <f t="shared" si="4421"/>
        <v/>
      </c>
      <c r="B14742" s="222" t="str">
        <f t="shared" si="4422"/>
        <v/>
      </c>
      <c r="C14742" s="223"/>
      <c r="D14742" s="224" t="str">
        <f t="shared" si="4423"/>
        <v/>
      </c>
      <c r="E14742" s="225"/>
      <c r="F14742" s="226">
        <f t="shared" si="4424"/>
        <v>0</v>
      </c>
      <c r="G14742" s="286">
        <f t="shared" si="4425"/>
        <v>0</v>
      </c>
    </row>
    <row r="14743" spans="1:7" ht="24" customHeight="1" x14ac:dyDescent="0.2">
      <c r="A14743" s="224" t="str">
        <f t="shared" si="4421"/>
        <v/>
      </c>
      <c r="B14743" s="222" t="str">
        <f t="shared" si="4422"/>
        <v/>
      </c>
      <c r="C14743" s="223"/>
      <c r="D14743" s="224" t="str">
        <f t="shared" si="4423"/>
        <v/>
      </c>
      <c r="E14743" s="225"/>
      <c r="F14743" s="226">
        <f t="shared" si="4424"/>
        <v>0</v>
      </c>
      <c r="G14743" s="286">
        <f t="shared" si="4425"/>
        <v>0</v>
      </c>
    </row>
    <row r="14744" spans="1:7" ht="24" customHeight="1" x14ac:dyDescent="0.2">
      <c r="A14744" s="224" t="str">
        <f t="shared" si="4421"/>
        <v/>
      </c>
      <c r="B14744" s="222" t="str">
        <f t="shared" si="4422"/>
        <v/>
      </c>
      <c r="C14744" s="223"/>
      <c r="D14744" s="224" t="str">
        <f t="shared" si="4423"/>
        <v/>
      </c>
      <c r="E14744" s="225"/>
      <c r="F14744" s="226">
        <f t="shared" si="4424"/>
        <v>0</v>
      </c>
      <c r="G14744" s="286">
        <f t="shared" si="4425"/>
        <v>0</v>
      </c>
    </row>
    <row r="14745" spans="1:7" ht="24" customHeight="1" x14ac:dyDescent="0.2">
      <c r="A14745" s="224" t="str">
        <f t="shared" si="4421"/>
        <v/>
      </c>
      <c r="B14745" s="222" t="str">
        <f t="shared" si="4422"/>
        <v/>
      </c>
      <c r="C14745" s="223"/>
      <c r="D14745" s="224" t="str">
        <f t="shared" si="4423"/>
        <v/>
      </c>
      <c r="E14745" s="225"/>
      <c r="F14745" s="226">
        <f t="shared" si="4424"/>
        <v>0</v>
      </c>
      <c r="G14745" s="286">
        <f t="shared" si="4425"/>
        <v>0</v>
      </c>
    </row>
    <row r="14746" spans="1:7" ht="24" customHeight="1" x14ac:dyDescent="0.2">
      <c r="A14746" s="224" t="str">
        <f t="shared" si="4421"/>
        <v/>
      </c>
      <c r="B14746" s="222" t="str">
        <f t="shared" si="4422"/>
        <v/>
      </c>
      <c r="C14746" s="223"/>
      <c r="D14746" s="224" t="str">
        <f t="shared" si="4423"/>
        <v/>
      </c>
      <c r="E14746" s="225"/>
      <c r="F14746" s="226">
        <f t="shared" si="4424"/>
        <v>0</v>
      </c>
      <c r="G14746" s="286">
        <f t="shared" si="4425"/>
        <v>0</v>
      </c>
    </row>
    <row r="14747" spans="1:7" ht="24" customHeight="1" x14ac:dyDescent="0.2">
      <c r="A14747" s="290"/>
      <c r="B14747" s="97"/>
      <c r="D14747" s="97"/>
      <c r="E14747" s="98"/>
      <c r="F14747" s="273" t="s">
        <v>33</v>
      </c>
      <c r="G14747" s="288">
        <f>SUBTOTAL(9,G14738:G14746)</f>
        <v>0</v>
      </c>
    </row>
    <row r="14748" spans="1:7" ht="24" customHeight="1" x14ac:dyDescent="0.2">
      <c r="A14748" s="291"/>
      <c r="B14748" s="97"/>
      <c r="D14748" s="97"/>
      <c r="E14748" s="98"/>
      <c r="G14748" s="289"/>
    </row>
    <row r="14749" spans="1:7" ht="24" customHeight="1" x14ac:dyDescent="0.2">
      <c r="A14749" s="292" t="str">
        <f>B14707</f>
        <v/>
      </c>
      <c r="B14749" s="293" t="str">
        <f>C14707</f>
        <v/>
      </c>
      <c r="C14749" s="104"/>
      <c r="D14749" s="104" t="s">
        <v>34</v>
      </c>
      <c r="E14749" s="105"/>
      <c r="F14749" s="295" t="s">
        <v>35</v>
      </c>
      <c r="G14749" s="294">
        <f>SUBTOTAL(9,G14712:G14748)</f>
        <v>0</v>
      </c>
    </row>
    <row r="14751" spans="1:7" ht="24" customHeight="1" x14ac:dyDescent="0.2">
      <c r="A14751" s="274" t="s">
        <v>37</v>
      </c>
      <c r="B14751" s="275"/>
      <c r="C14751" s="275"/>
      <c r="D14751" s="275"/>
      <c r="E14751" s="275"/>
      <c r="F14751" s="275"/>
      <c r="G14751" s="276"/>
    </row>
    <row r="14752" spans="1:7" ht="24" customHeight="1" x14ac:dyDescent="0.2">
      <c r="A14752" s="277" t="s">
        <v>602</v>
      </c>
      <c r="B14752" s="93" t="str">
        <f>Comitente</f>
        <v>DIRECCION PROVINCIAL DE ESPACIOS VERDES</v>
      </c>
      <c r="C14752" s="89"/>
      <c r="D14752" s="94"/>
      <c r="E14752" s="94"/>
      <c r="F14752" s="95"/>
      <c r="G14752" s="278"/>
    </row>
    <row r="14753" spans="1:7" ht="24" customHeight="1" x14ac:dyDescent="0.2">
      <c r="A14753" s="277" t="s">
        <v>603</v>
      </c>
      <c r="B14753" s="93">
        <f>Contratista</f>
        <v>0</v>
      </c>
      <c r="C14753" s="90"/>
      <c r="D14753" s="90"/>
      <c r="E14753" s="90"/>
      <c r="F14753" s="96"/>
      <c r="G14753" s="279"/>
    </row>
    <row r="14754" spans="1:7" ht="24" customHeight="1" x14ac:dyDescent="0.2">
      <c r="A14754" s="277" t="s">
        <v>24</v>
      </c>
      <c r="B14754" s="93" t="str">
        <f>Obra</f>
        <v>MANTENIMIENTO DEL ÁREA VERDE Y SISITEMA DE RIEGO DEL 
PARQUE BELGRANO E INFINITO POR DESCUBRIR - RENGLON 3</v>
      </c>
      <c r="C14754" s="90"/>
      <c r="D14754" s="90"/>
      <c r="E14754" s="90"/>
      <c r="F14754" s="96" t="s">
        <v>38</v>
      </c>
      <c r="G14754" s="280">
        <f>Fecha_Base</f>
        <v>44908</v>
      </c>
    </row>
    <row r="14755" spans="1:7" ht="24" customHeight="1" x14ac:dyDescent="0.2">
      <c r="A14755" s="281" t="s">
        <v>601</v>
      </c>
      <c r="B14755" s="91" t="str">
        <f>Ubicación</f>
        <v>CAPITAL</v>
      </c>
      <c r="C14755" s="91"/>
      <c r="D14755" s="97"/>
      <c r="E14755" s="98"/>
      <c r="G14755" s="282"/>
    </row>
    <row r="14756" spans="1:7" ht="24" customHeight="1" x14ac:dyDescent="0.2">
      <c r="A14756" s="281" t="s">
        <v>39</v>
      </c>
      <c r="B14756" s="100" t="str">
        <f>IFERROR(VALUE(LEFT(B14757,FIND(".",B14757)-1)),"")</f>
        <v/>
      </c>
      <c r="C14756" s="92" t="str">
        <f>IFERROR(VLOOKUP(B14756,Tabla_CyP,2,FALSE),"")</f>
        <v/>
      </c>
      <c r="E14756" s="98"/>
      <c r="G14756" s="282"/>
    </row>
    <row r="14757" spans="1:7" ht="24" customHeight="1" x14ac:dyDescent="0.2">
      <c r="A14757" s="281" t="s">
        <v>25</v>
      </c>
      <c r="B14757" s="101" t="str">
        <f>IFERROR(VLOOKUP(COUNTIF($A$1:A14757,"ANALISIS DE PRECIOS"),Tabla_NumeroItem,2,FALSE),"")</f>
        <v/>
      </c>
      <c r="C14757" s="92" t="str">
        <f>IFERROR(VLOOKUP(B14757,Tabla_CyP,2,FALSE),"")</f>
        <v/>
      </c>
      <c r="D14757" s="97"/>
      <c r="E14757" s="98"/>
      <c r="F14757" s="96" t="s">
        <v>26</v>
      </c>
      <c r="G14757" s="283" t="str">
        <f>IFERROR(VLOOKUP(B14757,Tabla_CyP,4,FALSE),"")</f>
        <v/>
      </c>
    </row>
    <row r="14758" spans="1:7" ht="24" customHeight="1" x14ac:dyDescent="0.2">
      <c r="A14758" s="281"/>
      <c r="B14758" s="91"/>
      <c r="D14758" s="97"/>
      <c r="E14758" s="98"/>
      <c r="G14758" s="282"/>
    </row>
    <row r="14759" spans="1:7" ht="24" customHeight="1" x14ac:dyDescent="0.2">
      <c r="A14759" s="331" t="s">
        <v>507</v>
      </c>
      <c r="B14759" s="332"/>
      <c r="C14759" s="333" t="s">
        <v>0</v>
      </c>
      <c r="D14759" s="333" t="s">
        <v>27</v>
      </c>
      <c r="E14759" s="335" t="s">
        <v>28</v>
      </c>
      <c r="F14759" s="337" t="s">
        <v>29</v>
      </c>
      <c r="G14759" s="337" t="s">
        <v>30</v>
      </c>
    </row>
    <row r="14760" spans="1:7" ht="24" customHeight="1" x14ac:dyDescent="0.2">
      <c r="A14760" s="102" t="s">
        <v>508</v>
      </c>
      <c r="B14760" s="102" t="s">
        <v>509</v>
      </c>
      <c r="C14760" s="334"/>
      <c r="D14760" s="334"/>
      <c r="E14760" s="336"/>
      <c r="F14760" s="338"/>
      <c r="G14760" s="338"/>
    </row>
    <row r="14761" spans="1:7" ht="24" customHeight="1" x14ac:dyDescent="0.2">
      <c r="A14761" s="284"/>
      <c r="B14761" s="103"/>
      <c r="C14761" s="143" t="s">
        <v>604</v>
      </c>
      <c r="D14761" s="104"/>
      <c r="E14761" s="105"/>
      <c r="F14761" s="106"/>
      <c r="G14761" s="285"/>
    </row>
    <row r="14762" spans="1:7" ht="24" customHeight="1" x14ac:dyDescent="0.2">
      <c r="A14762" s="224" t="str">
        <f t="shared" ref="A14762:A14775" si="4426">IFERROR(VLOOKUP(C14762,Tabla_Insumos,4,FALSE),"")</f>
        <v/>
      </c>
      <c r="B14762" s="222" t="str">
        <f>IFERROR(VLOOKUP(C14762,Tabla_Insumos,5,FALSE),"")</f>
        <v/>
      </c>
      <c r="C14762" s="223"/>
      <c r="D14762" s="224" t="str">
        <f t="shared" ref="D14762:D14775" si="4427">IFERROR(VLOOKUP(C14762,Tabla_Insumos,2,FALSE),"")</f>
        <v/>
      </c>
      <c r="E14762" s="225"/>
      <c r="F14762" s="226">
        <f t="shared" ref="F14762:F14775" si="4428">IFERROR(VLOOKUP(C14762,Tabla_Insumos,3,FALSE),0)</f>
        <v>0</v>
      </c>
      <c r="G14762" s="286">
        <f>ROUND(E14762*F14762,2)</f>
        <v>0</v>
      </c>
    </row>
    <row r="14763" spans="1:7" ht="24" customHeight="1" x14ac:dyDescent="0.2">
      <c r="A14763" s="224" t="str">
        <f t="shared" si="4426"/>
        <v/>
      </c>
      <c r="B14763" s="222" t="str">
        <f t="shared" ref="B14763:B14775" si="4429">IFERROR(VLOOKUP(C14763,Tabla_Insumos,5,FALSE),"")</f>
        <v/>
      </c>
      <c r="C14763" s="223"/>
      <c r="D14763" s="224" t="str">
        <f t="shared" si="4427"/>
        <v/>
      </c>
      <c r="E14763" s="225"/>
      <c r="F14763" s="226">
        <f t="shared" si="4428"/>
        <v>0</v>
      </c>
      <c r="G14763" s="286">
        <f t="shared" ref="G14763:G14775" si="4430">ROUND(E14763*F14763,2)</f>
        <v>0</v>
      </c>
    </row>
    <row r="14764" spans="1:7" ht="24" customHeight="1" x14ac:dyDescent="0.2">
      <c r="A14764" s="224" t="str">
        <f t="shared" si="4426"/>
        <v/>
      </c>
      <c r="B14764" s="222" t="str">
        <f t="shared" si="4429"/>
        <v/>
      </c>
      <c r="C14764" s="223"/>
      <c r="D14764" s="224" t="str">
        <f t="shared" si="4427"/>
        <v/>
      </c>
      <c r="E14764" s="225"/>
      <c r="F14764" s="226">
        <f t="shared" si="4428"/>
        <v>0</v>
      </c>
      <c r="G14764" s="286">
        <f t="shared" si="4430"/>
        <v>0</v>
      </c>
    </row>
    <row r="14765" spans="1:7" ht="24" customHeight="1" x14ac:dyDescent="0.2">
      <c r="A14765" s="224" t="str">
        <f t="shared" si="4426"/>
        <v/>
      </c>
      <c r="B14765" s="222" t="str">
        <f t="shared" si="4429"/>
        <v/>
      </c>
      <c r="C14765" s="223"/>
      <c r="D14765" s="224" t="str">
        <f t="shared" si="4427"/>
        <v/>
      </c>
      <c r="E14765" s="225"/>
      <c r="F14765" s="226">
        <f t="shared" si="4428"/>
        <v>0</v>
      </c>
      <c r="G14765" s="286">
        <f t="shared" si="4430"/>
        <v>0</v>
      </c>
    </row>
    <row r="14766" spans="1:7" ht="24" customHeight="1" x14ac:dyDescent="0.2">
      <c r="A14766" s="224" t="str">
        <f t="shared" si="4426"/>
        <v/>
      </c>
      <c r="B14766" s="222" t="str">
        <f t="shared" si="4429"/>
        <v/>
      </c>
      <c r="C14766" s="223"/>
      <c r="D14766" s="224" t="str">
        <f t="shared" si="4427"/>
        <v/>
      </c>
      <c r="E14766" s="225"/>
      <c r="F14766" s="226">
        <f t="shared" si="4428"/>
        <v>0</v>
      </c>
      <c r="G14766" s="286">
        <f t="shared" si="4430"/>
        <v>0</v>
      </c>
    </row>
    <row r="14767" spans="1:7" ht="24" customHeight="1" x14ac:dyDescent="0.2">
      <c r="A14767" s="224" t="str">
        <f t="shared" si="4426"/>
        <v/>
      </c>
      <c r="B14767" s="222" t="str">
        <f t="shared" si="4429"/>
        <v/>
      </c>
      <c r="C14767" s="223"/>
      <c r="D14767" s="224" t="str">
        <f t="shared" si="4427"/>
        <v/>
      </c>
      <c r="E14767" s="225"/>
      <c r="F14767" s="226">
        <f t="shared" si="4428"/>
        <v>0</v>
      </c>
      <c r="G14767" s="286">
        <f t="shared" si="4430"/>
        <v>0</v>
      </c>
    </row>
    <row r="14768" spans="1:7" ht="24" customHeight="1" x14ac:dyDescent="0.2">
      <c r="A14768" s="224" t="str">
        <f t="shared" si="4426"/>
        <v/>
      </c>
      <c r="B14768" s="222" t="str">
        <f t="shared" si="4429"/>
        <v/>
      </c>
      <c r="C14768" s="223"/>
      <c r="D14768" s="224" t="str">
        <f t="shared" si="4427"/>
        <v/>
      </c>
      <c r="E14768" s="225"/>
      <c r="F14768" s="226">
        <f t="shared" si="4428"/>
        <v>0</v>
      </c>
      <c r="G14768" s="286">
        <f t="shared" si="4430"/>
        <v>0</v>
      </c>
    </row>
    <row r="14769" spans="1:7" ht="24" customHeight="1" x14ac:dyDescent="0.2">
      <c r="A14769" s="224" t="str">
        <f t="shared" si="4426"/>
        <v/>
      </c>
      <c r="B14769" s="222" t="str">
        <f t="shared" si="4429"/>
        <v/>
      </c>
      <c r="C14769" s="223"/>
      <c r="D14769" s="224" t="str">
        <f t="shared" si="4427"/>
        <v/>
      </c>
      <c r="E14769" s="225"/>
      <c r="F14769" s="226">
        <f t="shared" si="4428"/>
        <v>0</v>
      </c>
      <c r="G14769" s="286">
        <f t="shared" si="4430"/>
        <v>0</v>
      </c>
    </row>
    <row r="14770" spans="1:7" ht="24" customHeight="1" x14ac:dyDescent="0.2">
      <c r="A14770" s="224" t="str">
        <f t="shared" si="4426"/>
        <v/>
      </c>
      <c r="B14770" s="222" t="str">
        <f t="shared" si="4429"/>
        <v/>
      </c>
      <c r="C14770" s="223"/>
      <c r="D14770" s="224" t="str">
        <f t="shared" si="4427"/>
        <v/>
      </c>
      <c r="E14770" s="225"/>
      <c r="F14770" s="226">
        <f t="shared" si="4428"/>
        <v>0</v>
      </c>
      <c r="G14770" s="286">
        <f t="shared" si="4430"/>
        <v>0</v>
      </c>
    </row>
    <row r="14771" spans="1:7" ht="24" customHeight="1" x14ac:dyDescent="0.2">
      <c r="A14771" s="224" t="str">
        <f t="shared" si="4426"/>
        <v/>
      </c>
      <c r="B14771" s="222" t="str">
        <f t="shared" si="4429"/>
        <v/>
      </c>
      <c r="C14771" s="223"/>
      <c r="D14771" s="224" t="str">
        <f t="shared" si="4427"/>
        <v/>
      </c>
      <c r="E14771" s="225"/>
      <c r="F14771" s="226">
        <f t="shared" si="4428"/>
        <v>0</v>
      </c>
      <c r="G14771" s="286">
        <f t="shared" si="4430"/>
        <v>0</v>
      </c>
    </row>
    <row r="14772" spans="1:7" ht="24" customHeight="1" x14ac:dyDescent="0.2">
      <c r="A14772" s="224" t="str">
        <f t="shared" si="4426"/>
        <v/>
      </c>
      <c r="B14772" s="222" t="str">
        <f t="shared" si="4429"/>
        <v/>
      </c>
      <c r="C14772" s="223"/>
      <c r="D14772" s="224" t="str">
        <f t="shared" si="4427"/>
        <v/>
      </c>
      <c r="E14772" s="225"/>
      <c r="F14772" s="226">
        <f t="shared" si="4428"/>
        <v>0</v>
      </c>
      <c r="G14772" s="286">
        <f t="shared" si="4430"/>
        <v>0</v>
      </c>
    </row>
    <row r="14773" spans="1:7" ht="24" customHeight="1" x14ac:dyDescent="0.2">
      <c r="A14773" s="224" t="str">
        <f t="shared" si="4426"/>
        <v/>
      </c>
      <c r="B14773" s="222" t="str">
        <f t="shared" si="4429"/>
        <v/>
      </c>
      <c r="C14773" s="223"/>
      <c r="D14773" s="224" t="str">
        <f t="shared" si="4427"/>
        <v/>
      </c>
      <c r="E14773" s="225"/>
      <c r="F14773" s="226">
        <f t="shared" si="4428"/>
        <v>0</v>
      </c>
      <c r="G14773" s="286">
        <f t="shared" si="4430"/>
        <v>0</v>
      </c>
    </row>
    <row r="14774" spans="1:7" ht="24" customHeight="1" x14ac:dyDescent="0.2">
      <c r="A14774" s="224" t="str">
        <f t="shared" si="4426"/>
        <v/>
      </c>
      <c r="B14774" s="222" t="str">
        <f t="shared" si="4429"/>
        <v/>
      </c>
      <c r="C14774" s="223"/>
      <c r="D14774" s="224" t="str">
        <f t="shared" si="4427"/>
        <v/>
      </c>
      <c r="E14774" s="225"/>
      <c r="F14774" s="226">
        <f t="shared" si="4428"/>
        <v>0</v>
      </c>
      <c r="G14774" s="286">
        <f t="shared" si="4430"/>
        <v>0</v>
      </c>
    </row>
    <row r="14775" spans="1:7" ht="24" customHeight="1" x14ac:dyDescent="0.2">
      <c r="A14775" s="224" t="str">
        <f t="shared" si="4426"/>
        <v/>
      </c>
      <c r="B14775" s="222" t="str">
        <f t="shared" si="4429"/>
        <v/>
      </c>
      <c r="C14775" s="223"/>
      <c r="D14775" s="224" t="str">
        <f t="shared" si="4427"/>
        <v/>
      </c>
      <c r="E14775" s="225"/>
      <c r="F14775" s="227">
        <f t="shared" si="4428"/>
        <v>0</v>
      </c>
      <c r="G14775" s="286">
        <f t="shared" si="4430"/>
        <v>0</v>
      </c>
    </row>
    <row r="14776" spans="1:7" ht="24" customHeight="1" x14ac:dyDescent="0.2">
      <c r="A14776" s="287"/>
      <c r="D14776" s="97"/>
      <c r="E14776" s="98"/>
      <c r="F14776" s="273" t="s">
        <v>31</v>
      </c>
      <c r="G14776" s="288">
        <f>SUBTOTAL(9,G14762:G14775)</f>
        <v>0</v>
      </c>
    </row>
    <row r="14777" spans="1:7" ht="24" customHeight="1" x14ac:dyDescent="0.2">
      <c r="A14777" s="287"/>
      <c r="C14777" s="107" t="s">
        <v>605</v>
      </c>
      <c r="D14777" s="97"/>
      <c r="E14777" s="98"/>
      <c r="G14777" s="289"/>
    </row>
    <row r="14778" spans="1:7" ht="24" customHeight="1" x14ac:dyDescent="0.2">
      <c r="A14778" s="224" t="str">
        <f t="shared" ref="A14778:A14785" si="4431">IFERROR(VLOOKUP(C14778,Tabla_Insumos,4,FALSE),"")</f>
        <v/>
      </c>
      <c r="B14778" s="222">
        <f t="shared" ref="B14778:B14785" si="4432">IFERROR(VLOOKUP(A14778,Tabla_Indices,5,FALSE),"")</f>
        <v>0</v>
      </c>
      <c r="C14778" s="223"/>
      <c r="D14778" s="224" t="str">
        <f t="shared" ref="D14778:D14785" si="4433">IFERROR(VLOOKUP(C14778,Tabla_Insumos,2,FALSE),"")</f>
        <v/>
      </c>
      <c r="E14778" s="225"/>
      <c r="F14778" s="228">
        <f t="shared" ref="F14778:F14785" si="4434">IFERROR(VLOOKUP(C14778,Tabla_Insumos,3,FALSE),0)</f>
        <v>0</v>
      </c>
      <c r="G14778" s="286">
        <f>ROUND(E14778*F14778,2)</f>
        <v>0</v>
      </c>
    </row>
    <row r="14779" spans="1:7" ht="24" customHeight="1" x14ac:dyDescent="0.2">
      <c r="A14779" s="224" t="str">
        <f t="shared" si="4431"/>
        <v/>
      </c>
      <c r="B14779" s="222">
        <f t="shared" si="4432"/>
        <v>0</v>
      </c>
      <c r="C14779" s="223"/>
      <c r="D14779" s="224" t="str">
        <f t="shared" si="4433"/>
        <v/>
      </c>
      <c r="E14779" s="225"/>
      <c r="F14779" s="228">
        <f t="shared" si="4434"/>
        <v>0</v>
      </c>
      <c r="G14779" s="286">
        <f>ROUND(E14779*F14779,2)</f>
        <v>0</v>
      </c>
    </row>
    <row r="14780" spans="1:7" ht="24" customHeight="1" x14ac:dyDescent="0.2">
      <c r="A14780" s="224" t="str">
        <f t="shared" si="4431"/>
        <v/>
      </c>
      <c r="B14780" s="222">
        <f t="shared" si="4432"/>
        <v>0</v>
      </c>
      <c r="C14780" s="223"/>
      <c r="D14780" s="224" t="str">
        <f t="shared" si="4433"/>
        <v/>
      </c>
      <c r="E14780" s="225"/>
      <c r="F14780" s="228">
        <f t="shared" si="4434"/>
        <v>0</v>
      </c>
      <c r="G14780" s="286">
        <f t="shared" ref="G14780:G14785" si="4435">ROUND(E14780*F14780,2)</f>
        <v>0</v>
      </c>
    </row>
    <row r="14781" spans="1:7" ht="24" customHeight="1" x14ac:dyDescent="0.2">
      <c r="A14781" s="224" t="str">
        <f t="shared" si="4431"/>
        <v/>
      </c>
      <c r="B14781" s="222">
        <f t="shared" si="4432"/>
        <v>0</v>
      </c>
      <c r="C14781" s="223"/>
      <c r="D14781" s="224" t="str">
        <f t="shared" si="4433"/>
        <v/>
      </c>
      <c r="E14781" s="225"/>
      <c r="F14781" s="228">
        <f t="shared" si="4434"/>
        <v>0</v>
      </c>
      <c r="G14781" s="286">
        <f t="shared" si="4435"/>
        <v>0</v>
      </c>
    </row>
    <row r="14782" spans="1:7" ht="24" customHeight="1" x14ac:dyDescent="0.2">
      <c r="A14782" s="224" t="str">
        <f t="shared" si="4431"/>
        <v/>
      </c>
      <c r="B14782" s="222">
        <f t="shared" si="4432"/>
        <v>0</v>
      </c>
      <c r="C14782" s="223"/>
      <c r="D14782" s="224" t="str">
        <f t="shared" si="4433"/>
        <v/>
      </c>
      <c r="E14782" s="225"/>
      <c r="F14782" s="226">
        <f t="shared" si="4434"/>
        <v>0</v>
      </c>
      <c r="G14782" s="286">
        <f t="shared" si="4435"/>
        <v>0</v>
      </c>
    </row>
    <row r="14783" spans="1:7" ht="24" customHeight="1" x14ac:dyDescent="0.2">
      <c r="A14783" s="224" t="str">
        <f t="shared" si="4431"/>
        <v/>
      </c>
      <c r="B14783" s="222">
        <f t="shared" si="4432"/>
        <v>0</v>
      </c>
      <c r="C14783" s="223"/>
      <c r="D14783" s="224" t="str">
        <f t="shared" si="4433"/>
        <v/>
      </c>
      <c r="E14783" s="225"/>
      <c r="F14783" s="226">
        <f t="shared" si="4434"/>
        <v>0</v>
      </c>
      <c r="G14783" s="286">
        <f t="shared" si="4435"/>
        <v>0</v>
      </c>
    </row>
    <row r="14784" spans="1:7" ht="24" customHeight="1" x14ac:dyDescent="0.2">
      <c r="A14784" s="224" t="str">
        <f t="shared" si="4431"/>
        <v/>
      </c>
      <c r="B14784" s="222">
        <f t="shared" si="4432"/>
        <v>0</v>
      </c>
      <c r="C14784" s="223"/>
      <c r="D14784" s="224" t="str">
        <f t="shared" si="4433"/>
        <v/>
      </c>
      <c r="E14784" s="225"/>
      <c r="F14784" s="226">
        <f t="shared" si="4434"/>
        <v>0</v>
      </c>
      <c r="G14784" s="286">
        <f t="shared" si="4435"/>
        <v>0</v>
      </c>
    </row>
    <row r="14785" spans="1:7" ht="24" customHeight="1" x14ac:dyDescent="0.2">
      <c r="A14785" s="224" t="str">
        <f t="shared" si="4431"/>
        <v/>
      </c>
      <c r="B14785" s="222">
        <f t="shared" si="4432"/>
        <v>0</v>
      </c>
      <c r="C14785" s="223"/>
      <c r="D14785" s="224" t="str">
        <f t="shared" si="4433"/>
        <v/>
      </c>
      <c r="E14785" s="225"/>
      <c r="F14785" s="226">
        <f t="shared" si="4434"/>
        <v>0</v>
      </c>
      <c r="G14785" s="286">
        <f t="shared" si="4435"/>
        <v>0</v>
      </c>
    </row>
    <row r="14786" spans="1:7" ht="24" customHeight="1" x14ac:dyDescent="0.2">
      <c r="A14786" s="287"/>
      <c r="D14786" s="97"/>
      <c r="E14786" s="98"/>
      <c r="F14786" s="273" t="s">
        <v>32</v>
      </c>
      <c r="G14786" s="288">
        <f>SUBTOTAL(9,G14778:G14785)</f>
        <v>0</v>
      </c>
    </row>
    <row r="14787" spans="1:7" ht="24" customHeight="1" x14ac:dyDescent="0.2">
      <c r="A14787" s="287"/>
      <c r="C14787" s="107" t="s">
        <v>606</v>
      </c>
      <c r="D14787" s="97"/>
      <c r="E14787" s="98"/>
      <c r="G14787" s="289"/>
    </row>
    <row r="14788" spans="1:7" ht="24" customHeight="1" x14ac:dyDescent="0.2">
      <c r="A14788" s="224" t="str">
        <f t="shared" ref="A14788:A14796" si="4436">IFERROR(VLOOKUP(C14788,Tabla_Insumos,4,FALSE),"")</f>
        <v/>
      </c>
      <c r="B14788" s="222" t="str">
        <f t="shared" ref="B14788:B14796" si="4437">IFERROR(VLOOKUP(C14788,Tabla_Insumos,5,FALSE),"")</f>
        <v/>
      </c>
      <c r="C14788" s="223"/>
      <c r="D14788" s="224" t="str">
        <f t="shared" ref="D14788:D14796" si="4438">IFERROR(VLOOKUP(C14788,Tabla_Insumos,2,FALSE),"")</f>
        <v/>
      </c>
      <c r="E14788" s="225"/>
      <c r="F14788" s="226">
        <f t="shared" ref="F14788:F14796" si="4439">IFERROR(VLOOKUP(C14788,Tabla_Insumos,3,FALSE),0)</f>
        <v>0</v>
      </c>
      <c r="G14788" s="286">
        <f t="shared" ref="G14788:G14796" si="4440">ROUND(E14788*F14788,2)</f>
        <v>0</v>
      </c>
    </row>
    <row r="14789" spans="1:7" ht="24" customHeight="1" x14ac:dyDescent="0.2">
      <c r="A14789" s="224" t="str">
        <f t="shared" si="4436"/>
        <v/>
      </c>
      <c r="B14789" s="222" t="str">
        <f t="shared" si="4437"/>
        <v/>
      </c>
      <c r="C14789" s="223"/>
      <c r="D14789" s="224" t="str">
        <f t="shared" si="4438"/>
        <v/>
      </c>
      <c r="E14789" s="225"/>
      <c r="F14789" s="226">
        <f t="shared" si="4439"/>
        <v>0</v>
      </c>
      <c r="G14789" s="286">
        <f t="shared" si="4440"/>
        <v>0</v>
      </c>
    </row>
    <row r="14790" spans="1:7" ht="24" customHeight="1" x14ac:dyDescent="0.2">
      <c r="A14790" s="224" t="str">
        <f t="shared" si="4436"/>
        <v/>
      </c>
      <c r="B14790" s="222" t="str">
        <f t="shared" si="4437"/>
        <v/>
      </c>
      <c r="C14790" s="223"/>
      <c r="D14790" s="224" t="str">
        <f t="shared" si="4438"/>
        <v/>
      </c>
      <c r="E14790" s="225"/>
      <c r="F14790" s="226">
        <f t="shared" si="4439"/>
        <v>0</v>
      </c>
      <c r="G14790" s="286">
        <f t="shared" si="4440"/>
        <v>0</v>
      </c>
    </row>
    <row r="14791" spans="1:7" ht="24" customHeight="1" x14ac:dyDescent="0.2">
      <c r="A14791" s="224" t="str">
        <f t="shared" si="4436"/>
        <v/>
      </c>
      <c r="B14791" s="222" t="str">
        <f t="shared" si="4437"/>
        <v/>
      </c>
      <c r="C14791" s="223"/>
      <c r="D14791" s="224" t="str">
        <f t="shared" si="4438"/>
        <v/>
      </c>
      <c r="E14791" s="225"/>
      <c r="F14791" s="226">
        <f t="shared" si="4439"/>
        <v>0</v>
      </c>
      <c r="G14791" s="286">
        <f t="shared" si="4440"/>
        <v>0</v>
      </c>
    </row>
    <row r="14792" spans="1:7" ht="24" customHeight="1" x14ac:dyDescent="0.2">
      <c r="A14792" s="224" t="str">
        <f t="shared" si="4436"/>
        <v/>
      </c>
      <c r="B14792" s="222" t="str">
        <f t="shared" si="4437"/>
        <v/>
      </c>
      <c r="C14792" s="223"/>
      <c r="D14792" s="224" t="str">
        <f t="shared" si="4438"/>
        <v/>
      </c>
      <c r="E14792" s="225"/>
      <c r="F14792" s="226">
        <f t="shared" si="4439"/>
        <v>0</v>
      </c>
      <c r="G14792" s="286">
        <f t="shared" si="4440"/>
        <v>0</v>
      </c>
    </row>
    <row r="14793" spans="1:7" ht="24" customHeight="1" x14ac:dyDescent="0.2">
      <c r="A14793" s="224" t="str">
        <f t="shared" si="4436"/>
        <v/>
      </c>
      <c r="B14793" s="222" t="str">
        <f t="shared" si="4437"/>
        <v/>
      </c>
      <c r="C14793" s="223"/>
      <c r="D14793" s="224" t="str">
        <f t="shared" si="4438"/>
        <v/>
      </c>
      <c r="E14793" s="225"/>
      <c r="F14793" s="226">
        <f t="shared" si="4439"/>
        <v>0</v>
      </c>
      <c r="G14793" s="286">
        <f t="shared" si="4440"/>
        <v>0</v>
      </c>
    </row>
    <row r="14794" spans="1:7" ht="24" customHeight="1" x14ac:dyDescent="0.2">
      <c r="A14794" s="224" t="str">
        <f t="shared" si="4436"/>
        <v/>
      </c>
      <c r="B14794" s="222" t="str">
        <f t="shared" si="4437"/>
        <v/>
      </c>
      <c r="C14794" s="223"/>
      <c r="D14794" s="224" t="str">
        <f t="shared" si="4438"/>
        <v/>
      </c>
      <c r="E14794" s="225"/>
      <c r="F14794" s="226">
        <f t="shared" si="4439"/>
        <v>0</v>
      </c>
      <c r="G14794" s="286">
        <f t="shared" si="4440"/>
        <v>0</v>
      </c>
    </row>
    <row r="14795" spans="1:7" ht="24" customHeight="1" x14ac:dyDescent="0.2">
      <c r="A14795" s="224" t="str">
        <f t="shared" si="4436"/>
        <v/>
      </c>
      <c r="B14795" s="222" t="str">
        <f t="shared" si="4437"/>
        <v/>
      </c>
      <c r="C14795" s="223"/>
      <c r="D14795" s="224" t="str">
        <f t="shared" si="4438"/>
        <v/>
      </c>
      <c r="E14795" s="225"/>
      <c r="F14795" s="226">
        <f t="shared" si="4439"/>
        <v>0</v>
      </c>
      <c r="G14795" s="286">
        <f t="shared" si="4440"/>
        <v>0</v>
      </c>
    </row>
    <row r="14796" spans="1:7" ht="24" customHeight="1" x14ac:dyDescent="0.2">
      <c r="A14796" s="224" t="str">
        <f t="shared" si="4436"/>
        <v/>
      </c>
      <c r="B14796" s="222" t="str">
        <f t="shared" si="4437"/>
        <v/>
      </c>
      <c r="C14796" s="223"/>
      <c r="D14796" s="224" t="str">
        <f t="shared" si="4438"/>
        <v/>
      </c>
      <c r="E14796" s="225"/>
      <c r="F14796" s="226">
        <f t="shared" si="4439"/>
        <v>0</v>
      </c>
      <c r="G14796" s="286">
        <f t="shared" si="4440"/>
        <v>0</v>
      </c>
    </row>
    <row r="14797" spans="1:7" ht="24" customHeight="1" x14ac:dyDescent="0.2">
      <c r="A14797" s="290"/>
      <c r="B14797" s="97"/>
      <c r="D14797" s="97"/>
      <c r="E14797" s="98"/>
      <c r="F14797" s="273" t="s">
        <v>33</v>
      </c>
      <c r="G14797" s="288">
        <f>SUBTOTAL(9,G14788:G14796)</f>
        <v>0</v>
      </c>
    </row>
    <row r="14798" spans="1:7" ht="24" customHeight="1" x14ac:dyDescent="0.2">
      <c r="A14798" s="291"/>
      <c r="B14798" s="97"/>
      <c r="D14798" s="97"/>
      <c r="E14798" s="98"/>
      <c r="G14798" s="289"/>
    </row>
    <row r="14799" spans="1:7" ht="24" customHeight="1" x14ac:dyDescent="0.2">
      <c r="A14799" s="292" t="str">
        <f>B14757</f>
        <v/>
      </c>
      <c r="B14799" s="293" t="str">
        <f>C14757</f>
        <v/>
      </c>
      <c r="C14799" s="104"/>
      <c r="D14799" s="104" t="s">
        <v>34</v>
      </c>
      <c r="E14799" s="105"/>
      <c r="F14799" s="295" t="s">
        <v>35</v>
      </c>
      <c r="G14799" s="294">
        <f>SUBTOTAL(9,G14762:G14798)</f>
        <v>0</v>
      </c>
    </row>
    <row r="14801" spans="1:7" ht="24" customHeight="1" x14ac:dyDescent="0.2">
      <c r="A14801" s="274" t="s">
        <v>37</v>
      </c>
      <c r="B14801" s="275"/>
      <c r="C14801" s="275"/>
      <c r="D14801" s="275"/>
      <c r="E14801" s="275"/>
      <c r="F14801" s="275"/>
      <c r="G14801" s="276"/>
    </row>
    <row r="14802" spans="1:7" ht="24" customHeight="1" x14ac:dyDescent="0.2">
      <c r="A14802" s="277" t="s">
        <v>602</v>
      </c>
      <c r="B14802" s="93" t="str">
        <f>Comitente</f>
        <v>DIRECCION PROVINCIAL DE ESPACIOS VERDES</v>
      </c>
      <c r="C14802" s="89"/>
      <c r="D14802" s="94"/>
      <c r="E14802" s="94"/>
      <c r="F14802" s="95"/>
      <c r="G14802" s="278"/>
    </row>
    <row r="14803" spans="1:7" ht="24" customHeight="1" x14ac:dyDescent="0.2">
      <c r="A14803" s="277" t="s">
        <v>603</v>
      </c>
      <c r="B14803" s="93">
        <f>Contratista</f>
        <v>0</v>
      </c>
      <c r="C14803" s="90"/>
      <c r="D14803" s="90"/>
      <c r="E14803" s="90"/>
      <c r="F14803" s="96"/>
      <c r="G14803" s="279"/>
    </row>
    <row r="14804" spans="1:7" ht="24" customHeight="1" x14ac:dyDescent="0.2">
      <c r="A14804" s="277" t="s">
        <v>24</v>
      </c>
      <c r="B14804" s="93" t="str">
        <f>Obra</f>
        <v>MANTENIMIENTO DEL ÁREA VERDE Y SISITEMA DE RIEGO DEL 
PARQUE BELGRANO E INFINITO POR DESCUBRIR - RENGLON 3</v>
      </c>
      <c r="C14804" s="90"/>
      <c r="D14804" s="90"/>
      <c r="E14804" s="90"/>
      <c r="F14804" s="96" t="s">
        <v>38</v>
      </c>
      <c r="G14804" s="280">
        <f>Fecha_Base</f>
        <v>44908</v>
      </c>
    </row>
    <row r="14805" spans="1:7" ht="24" customHeight="1" x14ac:dyDescent="0.2">
      <c r="A14805" s="281" t="s">
        <v>601</v>
      </c>
      <c r="B14805" s="91" t="str">
        <f>Ubicación</f>
        <v>CAPITAL</v>
      </c>
      <c r="C14805" s="91"/>
      <c r="D14805" s="97"/>
      <c r="E14805" s="98"/>
      <c r="G14805" s="282"/>
    </row>
    <row r="14806" spans="1:7" ht="24" customHeight="1" x14ac:dyDescent="0.2">
      <c r="A14806" s="281" t="s">
        <v>39</v>
      </c>
      <c r="B14806" s="100" t="str">
        <f>IFERROR(VALUE(LEFT(B14807,FIND(".",B14807)-1)),"")</f>
        <v/>
      </c>
      <c r="C14806" s="92" t="str">
        <f>IFERROR(VLOOKUP(B14806,Tabla_CyP,2,FALSE),"")</f>
        <v/>
      </c>
      <c r="E14806" s="98"/>
      <c r="G14806" s="282"/>
    </row>
    <row r="14807" spans="1:7" ht="24" customHeight="1" x14ac:dyDescent="0.2">
      <c r="A14807" s="281" t="s">
        <v>25</v>
      </c>
      <c r="B14807" s="101" t="str">
        <f>IFERROR(VLOOKUP(COUNTIF($A$1:A14807,"ANALISIS DE PRECIOS"),Tabla_NumeroItem,2,FALSE),"")</f>
        <v/>
      </c>
      <c r="C14807" s="92" t="str">
        <f>IFERROR(VLOOKUP(B14807,Tabla_CyP,2,FALSE),"")</f>
        <v/>
      </c>
      <c r="D14807" s="97"/>
      <c r="E14807" s="98"/>
      <c r="F14807" s="96" t="s">
        <v>26</v>
      </c>
      <c r="G14807" s="283" t="str">
        <f>IFERROR(VLOOKUP(B14807,Tabla_CyP,4,FALSE),"")</f>
        <v/>
      </c>
    </row>
    <row r="14808" spans="1:7" ht="24" customHeight="1" x14ac:dyDescent="0.2">
      <c r="A14808" s="281"/>
      <c r="B14808" s="91"/>
      <c r="D14808" s="97"/>
      <c r="E14808" s="98"/>
      <c r="G14808" s="282"/>
    </row>
    <row r="14809" spans="1:7" ht="24" customHeight="1" x14ac:dyDescent="0.2">
      <c r="A14809" s="331" t="s">
        <v>507</v>
      </c>
      <c r="B14809" s="332"/>
      <c r="C14809" s="333" t="s">
        <v>0</v>
      </c>
      <c r="D14809" s="333" t="s">
        <v>27</v>
      </c>
      <c r="E14809" s="335" t="s">
        <v>28</v>
      </c>
      <c r="F14809" s="337" t="s">
        <v>29</v>
      </c>
      <c r="G14809" s="337" t="s">
        <v>30</v>
      </c>
    </row>
    <row r="14810" spans="1:7" ht="24" customHeight="1" x14ac:dyDescent="0.2">
      <c r="A14810" s="102" t="s">
        <v>508</v>
      </c>
      <c r="B14810" s="102" t="s">
        <v>509</v>
      </c>
      <c r="C14810" s="334"/>
      <c r="D14810" s="334"/>
      <c r="E14810" s="336"/>
      <c r="F14810" s="338"/>
      <c r="G14810" s="338"/>
    </row>
    <row r="14811" spans="1:7" ht="24" customHeight="1" x14ac:dyDescent="0.2">
      <c r="A14811" s="284"/>
      <c r="B14811" s="103"/>
      <c r="C14811" s="143" t="s">
        <v>604</v>
      </c>
      <c r="D14811" s="104"/>
      <c r="E14811" s="105"/>
      <c r="F14811" s="106"/>
      <c r="G14811" s="285"/>
    </row>
    <row r="14812" spans="1:7" ht="24" customHeight="1" x14ac:dyDescent="0.2">
      <c r="A14812" s="224" t="str">
        <f t="shared" ref="A14812:A14825" si="4441">IFERROR(VLOOKUP(C14812,Tabla_Insumos,4,FALSE),"")</f>
        <v/>
      </c>
      <c r="B14812" s="222" t="str">
        <f>IFERROR(VLOOKUP(C14812,Tabla_Insumos,5,FALSE),"")</f>
        <v/>
      </c>
      <c r="C14812" s="223"/>
      <c r="D14812" s="224" t="str">
        <f t="shared" ref="D14812:D14825" si="4442">IFERROR(VLOOKUP(C14812,Tabla_Insumos,2,FALSE),"")</f>
        <v/>
      </c>
      <c r="E14812" s="225"/>
      <c r="F14812" s="226">
        <f t="shared" ref="F14812:F14825" si="4443">IFERROR(VLOOKUP(C14812,Tabla_Insumos,3,FALSE),0)</f>
        <v>0</v>
      </c>
      <c r="G14812" s="286">
        <f>ROUND(E14812*F14812,2)</f>
        <v>0</v>
      </c>
    </row>
    <row r="14813" spans="1:7" ht="24" customHeight="1" x14ac:dyDescent="0.2">
      <c r="A14813" s="224" t="str">
        <f t="shared" si="4441"/>
        <v/>
      </c>
      <c r="B14813" s="222" t="str">
        <f t="shared" ref="B14813:B14825" si="4444">IFERROR(VLOOKUP(C14813,Tabla_Insumos,5,FALSE),"")</f>
        <v/>
      </c>
      <c r="C14813" s="223"/>
      <c r="D14813" s="224" t="str">
        <f t="shared" si="4442"/>
        <v/>
      </c>
      <c r="E14813" s="225"/>
      <c r="F14813" s="226">
        <f t="shared" si="4443"/>
        <v>0</v>
      </c>
      <c r="G14813" s="286">
        <f t="shared" ref="G14813:G14825" si="4445">ROUND(E14813*F14813,2)</f>
        <v>0</v>
      </c>
    </row>
    <row r="14814" spans="1:7" ht="24" customHeight="1" x14ac:dyDescent="0.2">
      <c r="A14814" s="224" t="str">
        <f t="shared" si="4441"/>
        <v/>
      </c>
      <c r="B14814" s="222" t="str">
        <f t="shared" si="4444"/>
        <v/>
      </c>
      <c r="C14814" s="223"/>
      <c r="D14814" s="224" t="str">
        <f t="shared" si="4442"/>
        <v/>
      </c>
      <c r="E14814" s="225"/>
      <c r="F14814" s="226">
        <f t="shared" si="4443"/>
        <v>0</v>
      </c>
      <c r="G14814" s="286">
        <f t="shared" si="4445"/>
        <v>0</v>
      </c>
    </row>
    <row r="14815" spans="1:7" ht="24" customHeight="1" x14ac:dyDescent="0.2">
      <c r="A14815" s="224" t="str">
        <f t="shared" si="4441"/>
        <v/>
      </c>
      <c r="B14815" s="222" t="str">
        <f t="shared" si="4444"/>
        <v/>
      </c>
      <c r="C14815" s="223"/>
      <c r="D14815" s="224" t="str">
        <f t="shared" si="4442"/>
        <v/>
      </c>
      <c r="E14815" s="225"/>
      <c r="F14815" s="226">
        <f t="shared" si="4443"/>
        <v>0</v>
      </c>
      <c r="G14815" s="286">
        <f t="shared" si="4445"/>
        <v>0</v>
      </c>
    </row>
    <row r="14816" spans="1:7" ht="24" customHeight="1" x14ac:dyDescent="0.2">
      <c r="A14816" s="224" t="str">
        <f t="shared" si="4441"/>
        <v/>
      </c>
      <c r="B14816" s="222" t="str">
        <f t="shared" si="4444"/>
        <v/>
      </c>
      <c r="C14816" s="223"/>
      <c r="D14816" s="224" t="str">
        <f t="shared" si="4442"/>
        <v/>
      </c>
      <c r="E14816" s="225"/>
      <c r="F14816" s="226">
        <f t="shared" si="4443"/>
        <v>0</v>
      </c>
      <c r="G14816" s="286">
        <f t="shared" si="4445"/>
        <v>0</v>
      </c>
    </row>
    <row r="14817" spans="1:7" ht="24" customHeight="1" x14ac:dyDescent="0.2">
      <c r="A14817" s="224" t="str">
        <f t="shared" si="4441"/>
        <v/>
      </c>
      <c r="B14817" s="222" t="str">
        <f t="shared" si="4444"/>
        <v/>
      </c>
      <c r="C14817" s="223"/>
      <c r="D14817" s="224" t="str">
        <f t="shared" si="4442"/>
        <v/>
      </c>
      <c r="E14817" s="225"/>
      <c r="F14817" s="226">
        <f t="shared" si="4443"/>
        <v>0</v>
      </c>
      <c r="G14817" s="286">
        <f t="shared" si="4445"/>
        <v>0</v>
      </c>
    </row>
    <row r="14818" spans="1:7" ht="24" customHeight="1" x14ac:dyDescent="0.2">
      <c r="A14818" s="224" t="str">
        <f t="shared" si="4441"/>
        <v/>
      </c>
      <c r="B14818" s="222" t="str">
        <f t="shared" si="4444"/>
        <v/>
      </c>
      <c r="C14818" s="223"/>
      <c r="D14818" s="224" t="str">
        <f t="shared" si="4442"/>
        <v/>
      </c>
      <c r="E14818" s="225"/>
      <c r="F14818" s="226">
        <f t="shared" si="4443"/>
        <v>0</v>
      </c>
      <c r="G14818" s="286">
        <f t="shared" si="4445"/>
        <v>0</v>
      </c>
    </row>
    <row r="14819" spans="1:7" ht="24" customHeight="1" x14ac:dyDescent="0.2">
      <c r="A14819" s="224" t="str">
        <f t="shared" si="4441"/>
        <v/>
      </c>
      <c r="B14819" s="222" t="str">
        <f t="shared" si="4444"/>
        <v/>
      </c>
      <c r="C14819" s="223"/>
      <c r="D14819" s="224" t="str">
        <f t="shared" si="4442"/>
        <v/>
      </c>
      <c r="E14819" s="225"/>
      <c r="F14819" s="226">
        <f t="shared" si="4443"/>
        <v>0</v>
      </c>
      <c r="G14819" s="286">
        <f t="shared" si="4445"/>
        <v>0</v>
      </c>
    </row>
    <row r="14820" spans="1:7" ht="24" customHeight="1" x14ac:dyDescent="0.2">
      <c r="A14820" s="224" t="str">
        <f t="shared" si="4441"/>
        <v/>
      </c>
      <c r="B14820" s="222" t="str">
        <f t="shared" si="4444"/>
        <v/>
      </c>
      <c r="C14820" s="223"/>
      <c r="D14820" s="224" t="str">
        <f t="shared" si="4442"/>
        <v/>
      </c>
      <c r="E14820" s="225"/>
      <c r="F14820" s="226">
        <f t="shared" si="4443"/>
        <v>0</v>
      </c>
      <c r="G14820" s="286">
        <f t="shared" si="4445"/>
        <v>0</v>
      </c>
    </row>
    <row r="14821" spans="1:7" ht="24" customHeight="1" x14ac:dyDescent="0.2">
      <c r="A14821" s="224" t="str">
        <f t="shared" si="4441"/>
        <v/>
      </c>
      <c r="B14821" s="222" t="str">
        <f t="shared" si="4444"/>
        <v/>
      </c>
      <c r="C14821" s="223"/>
      <c r="D14821" s="224" t="str">
        <f t="shared" si="4442"/>
        <v/>
      </c>
      <c r="E14821" s="225"/>
      <c r="F14821" s="226">
        <f t="shared" si="4443"/>
        <v>0</v>
      </c>
      <c r="G14821" s="286">
        <f t="shared" si="4445"/>
        <v>0</v>
      </c>
    </row>
    <row r="14822" spans="1:7" ht="24" customHeight="1" x14ac:dyDescent="0.2">
      <c r="A14822" s="224" t="str">
        <f t="shared" si="4441"/>
        <v/>
      </c>
      <c r="B14822" s="222" t="str">
        <f t="shared" si="4444"/>
        <v/>
      </c>
      <c r="C14822" s="223"/>
      <c r="D14822" s="224" t="str">
        <f t="shared" si="4442"/>
        <v/>
      </c>
      <c r="E14822" s="225"/>
      <c r="F14822" s="226">
        <f t="shared" si="4443"/>
        <v>0</v>
      </c>
      <c r="G14822" s="286">
        <f t="shared" si="4445"/>
        <v>0</v>
      </c>
    </row>
    <row r="14823" spans="1:7" ht="24" customHeight="1" x14ac:dyDescent="0.2">
      <c r="A14823" s="224" t="str">
        <f t="shared" si="4441"/>
        <v/>
      </c>
      <c r="B14823" s="222" t="str">
        <f t="shared" si="4444"/>
        <v/>
      </c>
      <c r="C14823" s="223"/>
      <c r="D14823" s="224" t="str">
        <f t="shared" si="4442"/>
        <v/>
      </c>
      <c r="E14823" s="225"/>
      <c r="F14823" s="226">
        <f t="shared" si="4443"/>
        <v>0</v>
      </c>
      <c r="G14823" s="286">
        <f t="shared" si="4445"/>
        <v>0</v>
      </c>
    </row>
    <row r="14824" spans="1:7" ht="24" customHeight="1" x14ac:dyDescent="0.2">
      <c r="A14824" s="224" t="str">
        <f t="shared" si="4441"/>
        <v/>
      </c>
      <c r="B14824" s="222" t="str">
        <f t="shared" si="4444"/>
        <v/>
      </c>
      <c r="C14824" s="223"/>
      <c r="D14824" s="224" t="str">
        <f t="shared" si="4442"/>
        <v/>
      </c>
      <c r="E14824" s="225"/>
      <c r="F14824" s="226">
        <f t="shared" si="4443"/>
        <v>0</v>
      </c>
      <c r="G14824" s="286">
        <f t="shared" si="4445"/>
        <v>0</v>
      </c>
    </row>
    <row r="14825" spans="1:7" ht="24" customHeight="1" x14ac:dyDescent="0.2">
      <c r="A14825" s="224" t="str">
        <f t="shared" si="4441"/>
        <v/>
      </c>
      <c r="B14825" s="222" t="str">
        <f t="shared" si="4444"/>
        <v/>
      </c>
      <c r="C14825" s="223"/>
      <c r="D14825" s="224" t="str">
        <f t="shared" si="4442"/>
        <v/>
      </c>
      <c r="E14825" s="225"/>
      <c r="F14825" s="227">
        <f t="shared" si="4443"/>
        <v>0</v>
      </c>
      <c r="G14825" s="286">
        <f t="shared" si="4445"/>
        <v>0</v>
      </c>
    </row>
    <row r="14826" spans="1:7" ht="24" customHeight="1" x14ac:dyDescent="0.2">
      <c r="A14826" s="287"/>
      <c r="D14826" s="97"/>
      <c r="E14826" s="98"/>
      <c r="F14826" s="273" t="s">
        <v>31</v>
      </c>
      <c r="G14826" s="288">
        <f>SUBTOTAL(9,G14812:G14825)</f>
        <v>0</v>
      </c>
    </row>
    <row r="14827" spans="1:7" ht="24" customHeight="1" x14ac:dyDescent="0.2">
      <c r="A14827" s="287"/>
      <c r="C14827" s="107" t="s">
        <v>605</v>
      </c>
      <c r="D14827" s="97"/>
      <c r="E14827" s="98"/>
      <c r="G14827" s="289"/>
    </row>
    <row r="14828" spans="1:7" ht="24" customHeight="1" x14ac:dyDescent="0.2">
      <c r="A14828" s="224" t="str">
        <f t="shared" ref="A14828:A14835" si="4446">IFERROR(VLOOKUP(C14828,Tabla_Insumos,4,FALSE),"")</f>
        <v/>
      </c>
      <c r="B14828" s="222">
        <f t="shared" ref="B14828:B14835" si="4447">IFERROR(VLOOKUP(A14828,Tabla_Indices,5,FALSE),"")</f>
        <v>0</v>
      </c>
      <c r="C14828" s="223"/>
      <c r="D14828" s="224" t="str">
        <f t="shared" ref="D14828:D14835" si="4448">IFERROR(VLOOKUP(C14828,Tabla_Insumos,2,FALSE),"")</f>
        <v/>
      </c>
      <c r="E14828" s="225"/>
      <c r="F14828" s="228">
        <f t="shared" ref="F14828:F14835" si="4449">IFERROR(VLOOKUP(C14828,Tabla_Insumos,3,FALSE),0)</f>
        <v>0</v>
      </c>
      <c r="G14828" s="286">
        <f>ROUND(E14828*F14828,2)</f>
        <v>0</v>
      </c>
    </row>
    <row r="14829" spans="1:7" ht="24" customHeight="1" x14ac:dyDescent="0.2">
      <c r="A14829" s="224" t="str">
        <f t="shared" si="4446"/>
        <v/>
      </c>
      <c r="B14829" s="222">
        <f t="shared" si="4447"/>
        <v>0</v>
      </c>
      <c r="C14829" s="223"/>
      <c r="D14829" s="224" t="str">
        <f t="shared" si="4448"/>
        <v/>
      </c>
      <c r="E14829" s="225"/>
      <c r="F14829" s="228">
        <f t="shared" si="4449"/>
        <v>0</v>
      </c>
      <c r="G14829" s="286">
        <f>ROUND(E14829*F14829,2)</f>
        <v>0</v>
      </c>
    </row>
    <row r="14830" spans="1:7" ht="24" customHeight="1" x14ac:dyDescent="0.2">
      <c r="A14830" s="224" t="str">
        <f t="shared" si="4446"/>
        <v/>
      </c>
      <c r="B14830" s="222">
        <f t="shared" si="4447"/>
        <v>0</v>
      </c>
      <c r="C14830" s="223"/>
      <c r="D14830" s="224" t="str">
        <f t="shared" si="4448"/>
        <v/>
      </c>
      <c r="E14830" s="225"/>
      <c r="F14830" s="228">
        <f t="shared" si="4449"/>
        <v>0</v>
      </c>
      <c r="G14830" s="286">
        <f t="shared" ref="G14830:G14835" si="4450">ROUND(E14830*F14830,2)</f>
        <v>0</v>
      </c>
    </row>
    <row r="14831" spans="1:7" ht="24" customHeight="1" x14ac:dyDescent="0.2">
      <c r="A14831" s="224" t="str">
        <f t="shared" si="4446"/>
        <v/>
      </c>
      <c r="B14831" s="222">
        <f t="shared" si="4447"/>
        <v>0</v>
      </c>
      <c r="C14831" s="223"/>
      <c r="D14831" s="224" t="str">
        <f t="shared" si="4448"/>
        <v/>
      </c>
      <c r="E14831" s="225"/>
      <c r="F14831" s="228">
        <f t="shared" si="4449"/>
        <v>0</v>
      </c>
      <c r="G14831" s="286">
        <f t="shared" si="4450"/>
        <v>0</v>
      </c>
    </row>
    <row r="14832" spans="1:7" ht="24" customHeight="1" x14ac:dyDescent="0.2">
      <c r="A14832" s="224" t="str">
        <f t="shared" si="4446"/>
        <v/>
      </c>
      <c r="B14832" s="222">
        <f t="shared" si="4447"/>
        <v>0</v>
      </c>
      <c r="C14832" s="223"/>
      <c r="D14832" s="224" t="str">
        <f t="shared" si="4448"/>
        <v/>
      </c>
      <c r="E14832" s="225"/>
      <c r="F14832" s="226">
        <f t="shared" si="4449"/>
        <v>0</v>
      </c>
      <c r="G14832" s="286">
        <f t="shared" si="4450"/>
        <v>0</v>
      </c>
    </row>
    <row r="14833" spans="1:7" ht="24" customHeight="1" x14ac:dyDescent="0.2">
      <c r="A14833" s="224" t="str">
        <f t="shared" si="4446"/>
        <v/>
      </c>
      <c r="B14833" s="222">
        <f t="shared" si="4447"/>
        <v>0</v>
      </c>
      <c r="C14833" s="223"/>
      <c r="D14833" s="224" t="str">
        <f t="shared" si="4448"/>
        <v/>
      </c>
      <c r="E14833" s="225"/>
      <c r="F14833" s="226">
        <f t="shared" si="4449"/>
        <v>0</v>
      </c>
      <c r="G14833" s="286">
        <f t="shared" si="4450"/>
        <v>0</v>
      </c>
    </row>
    <row r="14834" spans="1:7" ht="24" customHeight="1" x14ac:dyDescent="0.2">
      <c r="A14834" s="224" t="str">
        <f t="shared" si="4446"/>
        <v/>
      </c>
      <c r="B14834" s="222">
        <f t="shared" si="4447"/>
        <v>0</v>
      </c>
      <c r="C14834" s="223"/>
      <c r="D14834" s="224" t="str">
        <f t="shared" si="4448"/>
        <v/>
      </c>
      <c r="E14834" s="225"/>
      <c r="F14834" s="226">
        <f t="shared" si="4449"/>
        <v>0</v>
      </c>
      <c r="G14834" s="286">
        <f t="shared" si="4450"/>
        <v>0</v>
      </c>
    </row>
    <row r="14835" spans="1:7" ht="24" customHeight="1" x14ac:dyDescent="0.2">
      <c r="A14835" s="224" t="str">
        <f t="shared" si="4446"/>
        <v/>
      </c>
      <c r="B14835" s="222">
        <f t="shared" si="4447"/>
        <v>0</v>
      </c>
      <c r="C14835" s="223"/>
      <c r="D14835" s="224" t="str">
        <f t="shared" si="4448"/>
        <v/>
      </c>
      <c r="E14835" s="225"/>
      <c r="F14835" s="226">
        <f t="shared" si="4449"/>
        <v>0</v>
      </c>
      <c r="G14835" s="286">
        <f t="shared" si="4450"/>
        <v>0</v>
      </c>
    </row>
    <row r="14836" spans="1:7" ht="24" customHeight="1" x14ac:dyDescent="0.2">
      <c r="A14836" s="287"/>
      <c r="D14836" s="97"/>
      <c r="E14836" s="98"/>
      <c r="F14836" s="273" t="s">
        <v>32</v>
      </c>
      <c r="G14836" s="288">
        <f>SUBTOTAL(9,G14828:G14835)</f>
        <v>0</v>
      </c>
    </row>
    <row r="14837" spans="1:7" ht="24" customHeight="1" x14ac:dyDescent="0.2">
      <c r="A14837" s="287"/>
      <c r="C14837" s="107" t="s">
        <v>606</v>
      </c>
      <c r="D14837" s="97"/>
      <c r="E14837" s="98"/>
      <c r="G14837" s="289"/>
    </row>
    <row r="14838" spans="1:7" ht="24" customHeight="1" x14ac:dyDescent="0.2">
      <c r="A14838" s="224" t="str">
        <f t="shared" ref="A14838:A14846" si="4451">IFERROR(VLOOKUP(C14838,Tabla_Insumos,4,FALSE),"")</f>
        <v/>
      </c>
      <c r="B14838" s="222" t="str">
        <f t="shared" ref="B14838:B14846" si="4452">IFERROR(VLOOKUP(C14838,Tabla_Insumos,5,FALSE),"")</f>
        <v/>
      </c>
      <c r="C14838" s="223"/>
      <c r="D14838" s="224" t="str">
        <f t="shared" ref="D14838:D14846" si="4453">IFERROR(VLOOKUP(C14838,Tabla_Insumos,2,FALSE),"")</f>
        <v/>
      </c>
      <c r="E14838" s="225"/>
      <c r="F14838" s="226">
        <f t="shared" ref="F14838:F14846" si="4454">IFERROR(VLOOKUP(C14838,Tabla_Insumos,3,FALSE),0)</f>
        <v>0</v>
      </c>
      <c r="G14838" s="286">
        <f t="shared" ref="G14838:G14846" si="4455">ROUND(E14838*F14838,2)</f>
        <v>0</v>
      </c>
    </row>
    <row r="14839" spans="1:7" ht="24" customHeight="1" x14ac:dyDescent="0.2">
      <c r="A14839" s="224" t="str">
        <f t="shared" si="4451"/>
        <v/>
      </c>
      <c r="B14839" s="222" t="str">
        <f t="shared" si="4452"/>
        <v/>
      </c>
      <c r="C14839" s="223"/>
      <c r="D14839" s="224" t="str">
        <f t="shared" si="4453"/>
        <v/>
      </c>
      <c r="E14839" s="225"/>
      <c r="F14839" s="226">
        <f t="shared" si="4454"/>
        <v>0</v>
      </c>
      <c r="G14839" s="286">
        <f t="shared" si="4455"/>
        <v>0</v>
      </c>
    </row>
    <row r="14840" spans="1:7" ht="24" customHeight="1" x14ac:dyDescent="0.2">
      <c r="A14840" s="224" t="str">
        <f t="shared" si="4451"/>
        <v/>
      </c>
      <c r="B14840" s="222" t="str">
        <f t="shared" si="4452"/>
        <v/>
      </c>
      <c r="C14840" s="223"/>
      <c r="D14840" s="224" t="str">
        <f t="shared" si="4453"/>
        <v/>
      </c>
      <c r="E14840" s="225"/>
      <c r="F14840" s="226">
        <f t="shared" si="4454"/>
        <v>0</v>
      </c>
      <c r="G14840" s="286">
        <f t="shared" si="4455"/>
        <v>0</v>
      </c>
    </row>
    <row r="14841" spans="1:7" ht="24" customHeight="1" x14ac:dyDescent="0.2">
      <c r="A14841" s="224" t="str">
        <f t="shared" si="4451"/>
        <v/>
      </c>
      <c r="B14841" s="222" t="str">
        <f t="shared" si="4452"/>
        <v/>
      </c>
      <c r="C14841" s="223"/>
      <c r="D14841" s="224" t="str">
        <f t="shared" si="4453"/>
        <v/>
      </c>
      <c r="E14841" s="225"/>
      <c r="F14841" s="226">
        <f t="shared" si="4454"/>
        <v>0</v>
      </c>
      <c r="G14841" s="286">
        <f t="shared" si="4455"/>
        <v>0</v>
      </c>
    </row>
    <row r="14842" spans="1:7" ht="24" customHeight="1" x14ac:dyDescent="0.2">
      <c r="A14842" s="224" t="str">
        <f t="shared" si="4451"/>
        <v/>
      </c>
      <c r="B14842" s="222" t="str">
        <f t="shared" si="4452"/>
        <v/>
      </c>
      <c r="C14842" s="223"/>
      <c r="D14842" s="224" t="str">
        <f t="shared" si="4453"/>
        <v/>
      </c>
      <c r="E14842" s="225"/>
      <c r="F14842" s="226">
        <f t="shared" si="4454"/>
        <v>0</v>
      </c>
      <c r="G14842" s="286">
        <f t="shared" si="4455"/>
        <v>0</v>
      </c>
    </row>
    <row r="14843" spans="1:7" ht="24" customHeight="1" x14ac:dyDescent="0.2">
      <c r="A14843" s="224" t="str">
        <f t="shared" si="4451"/>
        <v/>
      </c>
      <c r="B14843" s="222" t="str">
        <f t="shared" si="4452"/>
        <v/>
      </c>
      <c r="C14843" s="223"/>
      <c r="D14843" s="224" t="str">
        <f t="shared" si="4453"/>
        <v/>
      </c>
      <c r="E14843" s="225"/>
      <c r="F14843" s="226">
        <f t="shared" si="4454"/>
        <v>0</v>
      </c>
      <c r="G14843" s="286">
        <f t="shared" si="4455"/>
        <v>0</v>
      </c>
    </row>
    <row r="14844" spans="1:7" ht="24" customHeight="1" x14ac:dyDescent="0.2">
      <c r="A14844" s="224" t="str">
        <f t="shared" si="4451"/>
        <v/>
      </c>
      <c r="B14844" s="222" t="str">
        <f t="shared" si="4452"/>
        <v/>
      </c>
      <c r="C14844" s="223"/>
      <c r="D14844" s="224" t="str">
        <f t="shared" si="4453"/>
        <v/>
      </c>
      <c r="E14844" s="225"/>
      <c r="F14844" s="226">
        <f t="shared" si="4454"/>
        <v>0</v>
      </c>
      <c r="G14844" s="286">
        <f t="shared" si="4455"/>
        <v>0</v>
      </c>
    </row>
    <row r="14845" spans="1:7" ht="24" customHeight="1" x14ac:dyDescent="0.2">
      <c r="A14845" s="224" t="str">
        <f t="shared" si="4451"/>
        <v/>
      </c>
      <c r="B14845" s="222" t="str">
        <f t="shared" si="4452"/>
        <v/>
      </c>
      <c r="C14845" s="223"/>
      <c r="D14845" s="224" t="str">
        <f t="shared" si="4453"/>
        <v/>
      </c>
      <c r="E14845" s="225"/>
      <c r="F14845" s="226">
        <f t="shared" si="4454"/>
        <v>0</v>
      </c>
      <c r="G14845" s="286">
        <f t="shared" si="4455"/>
        <v>0</v>
      </c>
    </row>
    <row r="14846" spans="1:7" ht="24" customHeight="1" x14ac:dyDescent="0.2">
      <c r="A14846" s="224" t="str">
        <f t="shared" si="4451"/>
        <v/>
      </c>
      <c r="B14846" s="222" t="str">
        <f t="shared" si="4452"/>
        <v/>
      </c>
      <c r="C14846" s="223"/>
      <c r="D14846" s="224" t="str">
        <f t="shared" si="4453"/>
        <v/>
      </c>
      <c r="E14846" s="225"/>
      <c r="F14846" s="226">
        <f t="shared" si="4454"/>
        <v>0</v>
      </c>
      <c r="G14846" s="286">
        <f t="shared" si="4455"/>
        <v>0</v>
      </c>
    </row>
    <row r="14847" spans="1:7" ht="24" customHeight="1" x14ac:dyDescent="0.2">
      <c r="A14847" s="290"/>
      <c r="B14847" s="97"/>
      <c r="D14847" s="97"/>
      <c r="E14847" s="98"/>
      <c r="F14847" s="273" t="s">
        <v>33</v>
      </c>
      <c r="G14847" s="288">
        <f>SUBTOTAL(9,G14838:G14846)</f>
        <v>0</v>
      </c>
    </row>
    <row r="14848" spans="1:7" ht="24" customHeight="1" x14ac:dyDescent="0.2">
      <c r="A14848" s="291"/>
      <c r="B14848" s="97"/>
      <c r="D14848" s="97"/>
      <c r="E14848" s="98"/>
      <c r="G14848" s="289"/>
    </row>
    <row r="14849" spans="1:7" ht="24" customHeight="1" x14ac:dyDescent="0.2">
      <c r="A14849" s="292" t="str">
        <f>B14807</f>
        <v/>
      </c>
      <c r="B14849" s="293" t="str">
        <f>C14807</f>
        <v/>
      </c>
      <c r="C14849" s="104"/>
      <c r="D14849" s="104" t="s">
        <v>34</v>
      </c>
      <c r="E14849" s="105"/>
      <c r="F14849" s="295" t="s">
        <v>35</v>
      </c>
      <c r="G14849" s="294">
        <f>SUBTOTAL(9,G14812:G14848)</f>
        <v>0</v>
      </c>
    </row>
    <row r="14851" spans="1:7" ht="24" customHeight="1" x14ac:dyDescent="0.2">
      <c r="A14851" s="274" t="s">
        <v>37</v>
      </c>
      <c r="B14851" s="275"/>
      <c r="C14851" s="275"/>
      <c r="D14851" s="275"/>
      <c r="E14851" s="275"/>
      <c r="F14851" s="275"/>
      <c r="G14851" s="276"/>
    </row>
    <row r="14852" spans="1:7" ht="24" customHeight="1" x14ac:dyDescent="0.2">
      <c r="A14852" s="277" t="s">
        <v>602</v>
      </c>
      <c r="B14852" s="93" t="str">
        <f>Comitente</f>
        <v>DIRECCION PROVINCIAL DE ESPACIOS VERDES</v>
      </c>
      <c r="C14852" s="89"/>
      <c r="D14852" s="94"/>
      <c r="E14852" s="94"/>
      <c r="F14852" s="95"/>
      <c r="G14852" s="278"/>
    </row>
    <row r="14853" spans="1:7" ht="24" customHeight="1" x14ac:dyDescent="0.2">
      <c r="A14853" s="277" t="s">
        <v>603</v>
      </c>
      <c r="B14853" s="93">
        <f>Contratista</f>
        <v>0</v>
      </c>
      <c r="C14853" s="90"/>
      <c r="D14853" s="90"/>
      <c r="E14853" s="90"/>
      <c r="F14853" s="96"/>
      <c r="G14853" s="279"/>
    </row>
    <row r="14854" spans="1:7" ht="24" customHeight="1" x14ac:dyDescent="0.2">
      <c r="A14854" s="277" t="s">
        <v>24</v>
      </c>
      <c r="B14854" s="93" t="str">
        <f>Obra</f>
        <v>MANTENIMIENTO DEL ÁREA VERDE Y SISITEMA DE RIEGO DEL 
PARQUE BELGRANO E INFINITO POR DESCUBRIR - RENGLON 3</v>
      </c>
      <c r="C14854" s="90"/>
      <c r="D14854" s="90"/>
      <c r="E14854" s="90"/>
      <c r="F14854" s="96" t="s">
        <v>38</v>
      </c>
      <c r="G14854" s="280">
        <f>Fecha_Base</f>
        <v>44908</v>
      </c>
    </row>
    <row r="14855" spans="1:7" ht="24" customHeight="1" x14ac:dyDescent="0.2">
      <c r="A14855" s="281" t="s">
        <v>601</v>
      </c>
      <c r="B14855" s="91" t="str">
        <f>Ubicación</f>
        <v>CAPITAL</v>
      </c>
      <c r="C14855" s="91"/>
      <c r="D14855" s="97"/>
      <c r="E14855" s="98"/>
      <c r="G14855" s="282"/>
    </row>
    <row r="14856" spans="1:7" ht="24" customHeight="1" x14ac:dyDescent="0.2">
      <c r="A14856" s="281" t="s">
        <v>39</v>
      </c>
      <c r="B14856" s="100" t="str">
        <f>IFERROR(VALUE(LEFT(B14857,FIND(".",B14857)-1)),"")</f>
        <v/>
      </c>
      <c r="C14856" s="92" t="str">
        <f>IFERROR(VLOOKUP(B14856,Tabla_CyP,2,FALSE),"")</f>
        <v/>
      </c>
      <c r="E14856" s="98"/>
      <c r="G14856" s="282"/>
    </row>
    <row r="14857" spans="1:7" ht="24" customHeight="1" x14ac:dyDescent="0.2">
      <c r="A14857" s="281" t="s">
        <v>25</v>
      </c>
      <c r="B14857" s="101" t="str">
        <f>IFERROR(VLOOKUP(COUNTIF($A$1:A14857,"ANALISIS DE PRECIOS"),Tabla_NumeroItem,2,FALSE),"")</f>
        <v/>
      </c>
      <c r="C14857" s="92" t="str">
        <f>IFERROR(VLOOKUP(B14857,Tabla_CyP,2,FALSE),"")</f>
        <v/>
      </c>
      <c r="D14857" s="97"/>
      <c r="E14857" s="98"/>
      <c r="F14857" s="96" t="s">
        <v>26</v>
      </c>
      <c r="G14857" s="283" t="str">
        <f>IFERROR(VLOOKUP(B14857,Tabla_CyP,4,FALSE),"")</f>
        <v/>
      </c>
    </row>
    <row r="14858" spans="1:7" ht="24" customHeight="1" x14ac:dyDescent="0.2">
      <c r="A14858" s="281"/>
      <c r="B14858" s="91"/>
      <c r="D14858" s="97"/>
      <c r="E14858" s="98"/>
      <c r="G14858" s="282"/>
    </row>
    <row r="14859" spans="1:7" ht="24" customHeight="1" x14ac:dyDescent="0.2">
      <c r="A14859" s="331" t="s">
        <v>507</v>
      </c>
      <c r="B14859" s="332"/>
      <c r="C14859" s="333" t="s">
        <v>0</v>
      </c>
      <c r="D14859" s="333" t="s">
        <v>27</v>
      </c>
      <c r="E14859" s="335" t="s">
        <v>28</v>
      </c>
      <c r="F14859" s="337" t="s">
        <v>29</v>
      </c>
      <c r="G14859" s="337" t="s">
        <v>30</v>
      </c>
    </row>
    <row r="14860" spans="1:7" ht="24" customHeight="1" x14ac:dyDescent="0.2">
      <c r="A14860" s="102" t="s">
        <v>508</v>
      </c>
      <c r="B14860" s="102" t="s">
        <v>509</v>
      </c>
      <c r="C14860" s="334"/>
      <c r="D14860" s="334"/>
      <c r="E14860" s="336"/>
      <c r="F14860" s="338"/>
      <c r="G14860" s="338"/>
    </row>
    <row r="14861" spans="1:7" ht="24" customHeight="1" x14ac:dyDescent="0.2">
      <c r="A14861" s="284"/>
      <c r="B14861" s="103"/>
      <c r="C14861" s="143" t="s">
        <v>604</v>
      </c>
      <c r="D14861" s="104"/>
      <c r="E14861" s="105"/>
      <c r="F14861" s="106"/>
      <c r="G14861" s="285"/>
    </row>
    <row r="14862" spans="1:7" ht="24" customHeight="1" x14ac:dyDescent="0.2">
      <c r="A14862" s="224" t="str">
        <f t="shared" ref="A14862:A14875" si="4456">IFERROR(VLOOKUP(C14862,Tabla_Insumos,4,FALSE),"")</f>
        <v/>
      </c>
      <c r="B14862" s="222" t="str">
        <f>IFERROR(VLOOKUP(C14862,Tabla_Insumos,5,FALSE),"")</f>
        <v/>
      </c>
      <c r="C14862" s="223"/>
      <c r="D14862" s="224" t="str">
        <f t="shared" ref="D14862:D14875" si="4457">IFERROR(VLOOKUP(C14862,Tabla_Insumos,2,FALSE),"")</f>
        <v/>
      </c>
      <c r="E14862" s="225"/>
      <c r="F14862" s="226">
        <f t="shared" ref="F14862:F14875" si="4458">IFERROR(VLOOKUP(C14862,Tabla_Insumos,3,FALSE),0)</f>
        <v>0</v>
      </c>
      <c r="G14862" s="286">
        <f>ROUND(E14862*F14862,2)</f>
        <v>0</v>
      </c>
    </row>
    <row r="14863" spans="1:7" ht="24" customHeight="1" x14ac:dyDescent="0.2">
      <c r="A14863" s="224" t="str">
        <f t="shared" si="4456"/>
        <v/>
      </c>
      <c r="B14863" s="222" t="str">
        <f t="shared" ref="B14863:B14875" si="4459">IFERROR(VLOOKUP(C14863,Tabla_Insumos,5,FALSE),"")</f>
        <v/>
      </c>
      <c r="C14863" s="223"/>
      <c r="D14863" s="224" t="str">
        <f t="shared" si="4457"/>
        <v/>
      </c>
      <c r="E14863" s="225"/>
      <c r="F14863" s="226">
        <f t="shared" si="4458"/>
        <v>0</v>
      </c>
      <c r="G14863" s="286">
        <f t="shared" ref="G14863:G14875" si="4460">ROUND(E14863*F14863,2)</f>
        <v>0</v>
      </c>
    </row>
    <row r="14864" spans="1:7" ht="24" customHeight="1" x14ac:dyDescent="0.2">
      <c r="A14864" s="224" t="str">
        <f t="shared" si="4456"/>
        <v/>
      </c>
      <c r="B14864" s="222" t="str">
        <f t="shared" si="4459"/>
        <v/>
      </c>
      <c r="C14864" s="223"/>
      <c r="D14864" s="224" t="str">
        <f t="shared" si="4457"/>
        <v/>
      </c>
      <c r="E14864" s="225"/>
      <c r="F14864" s="226">
        <f t="shared" si="4458"/>
        <v>0</v>
      </c>
      <c r="G14864" s="286">
        <f t="shared" si="4460"/>
        <v>0</v>
      </c>
    </row>
    <row r="14865" spans="1:7" ht="24" customHeight="1" x14ac:dyDescent="0.2">
      <c r="A14865" s="224" t="str">
        <f t="shared" si="4456"/>
        <v/>
      </c>
      <c r="B14865" s="222" t="str">
        <f t="shared" si="4459"/>
        <v/>
      </c>
      <c r="C14865" s="223"/>
      <c r="D14865" s="224" t="str">
        <f t="shared" si="4457"/>
        <v/>
      </c>
      <c r="E14865" s="225"/>
      <c r="F14865" s="226">
        <f t="shared" si="4458"/>
        <v>0</v>
      </c>
      <c r="G14865" s="286">
        <f t="shared" si="4460"/>
        <v>0</v>
      </c>
    </row>
    <row r="14866" spans="1:7" ht="24" customHeight="1" x14ac:dyDescent="0.2">
      <c r="A14866" s="224" t="str">
        <f t="shared" si="4456"/>
        <v/>
      </c>
      <c r="B14866" s="222" t="str">
        <f t="shared" si="4459"/>
        <v/>
      </c>
      <c r="C14866" s="223"/>
      <c r="D14866" s="224" t="str">
        <f t="shared" si="4457"/>
        <v/>
      </c>
      <c r="E14866" s="225"/>
      <c r="F14866" s="226">
        <f t="shared" si="4458"/>
        <v>0</v>
      </c>
      <c r="G14866" s="286">
        <f t="shared" si="4460"/>
        <v>0</v>
      </c>
    </row>
    <row r="14867" spans="1:7" ht="24" customHeight="1" x14ac:dyDescent="0.2">
      <c r="A14867" s="224" t="str">
        <f t="shared" si="4456"/>
        <v/>
      </c>
      <c r="B14867" s="222" t="str">
        <f t="shared" si="4459"/>
        <v/>
      </c>
      <c r="C14867" s="223"/>
      <c r="D14867" s="224" t="str">
        <f t="shared" si="4457"/>
        <v/>
      </c>
      <c r="E14867" s="225"/>
      <c r="F14867" s="226">
        <f t="shared" si="4458"/>
        <v>0</v>
      </c>
      <c r="G14867" s="286">
        <f t="shared" si="4460"/>
        <v>0</v>
      </c>
    </row>
    <row r="14868" spans="1:7" ht="24" customHeight="1" x14ac:dyDescent="0.2">
      <c r="A14868" s="224" t="str">
        <f t="shared" si="4456"/>
        <v/>
      </c>
      <c r="B14868" s="222" t="str">
        <f t="shared" si="4459"/>
        <v/>
      </c>
      <c r="C14868" s="223"/>
      <c r="D14868" s="224" t="str">
        <f t="shared" si="4457"/>
        <v/>
      </c>
      <c r="E14868" s="225"/>
      <c r="F14868" s="226">
        <f t="shared" si="4458"/>
        <v>0</v>
      </c>
      <c r="G14868" s="286">
        <f t="shared" si="4460"/>
        <v>0</v>
      </c>
    </row>
    <row r="14869" spans="1:7" ht="24" customHeight="1" x14ac:dyDescent="0.2">
      <c r="A14869" s="224" t="str">
        <f t="shared" si="4456"/>
        <v/>
      </c>
      <c r="B14869" s="222" t="str">
        <f t="shared" si="4459"/>
        <v/>
      </c>
      <c r="C14869" s="223"/>
      <c r="D14869" s="224" t="str">
        <f t="shared" si="4457"/>
        <v/>
      </c>
      <c r="E14869" s="225"/>
      <c r="F14869" s="226">
        <f t="shared" si="4458"/>
        <v>0</v>
      </c>
      <c r="G14869" s="286">
        <f t="shared" si="4460"/>
        <v>0</v>
      </c>
    </row>
    <row r="14870" spans="1:7" ht="24" customHeight="1" x14ac:dyDescent="0.2">
      <c r="A14870" s="224" t="str">
        <f t="shared" si="4456"/>
        <v/>
      </c>
      <c r="B14870" s="222" t="str">
        <f t="shared" si="4459"/>
        <v/>
      </c>
      <c r="C14870" s="223"/>
      <c r="D14870" s="224" t="str">
        <f t="shared" si="4457"/>
        <v/>
      </c>
      <c r="E14870" s="225"/>
      <c r="F14870" s="226">
        <f t="shared" si="4458"/>
        <v>0</v>
      </c>
      <c r="G14870" s="286">
        <f t="shared" si="4460"/>
        <v>0</v>
      </c>
    </row>
    <row r="14871" spans="1:7" ht="24" customHeight="1" x14ac:dyDescent="0.2">
      <c r="A14871" s="224" t="str">
        <f t="shared" si="4456"/>
        <v/>
      </c>
      <c r="B14871" s="222" t="str">
        <f t="shared" si="4459"/>
        <v/>
      </c>
      <c r="C14871" s="223"/>
      <c r="D14871" s="224" t="str">
        <f t="shared" si="4457"/>
        <v/>
      </c>
      <c r="E14871" s="225"/>
      <c r="F14871" s="226">
        <f t="shared" si="4458"/>
        <v>0</v>
      </c>
      <c r="G14871" s="286">
        <f t="shared" si="4460"/>
        <v>0</v>
      </c>
    </row>
    <row r="14872" spans="1:7" ht="24" customHeight="1" x14ac:dyDescent="0.2">
      <c r="A14872" s="224" t="str">
        <f t="shared" si="4456"/>
        <v/>
      </c>
      <c r="B14872" s="222" t="str">
        <f t="shared" si="4459"/>
        <v/>
      </c>
      <c r="C14872" s="223"/>
      <c r="D14872" s="224" t="str">
        <f t="shared" si="4457"/>
        <v/>
      </c>
      <c r="E14872" s="225"/>
      <c r="F14872" s="226">
        <f t="shared" si="4458"/>
        <v>0</v>
      </c>
      <c r="G14872" s="286">
        <f t="shared" si="4460"/>
        <v>0</v>
      </c>
    </row>
    <row r="14873" spans="1:7" ht="24" customHeight="1" x14ac:dyDescent="0.2">
      <c r="A14873" s="224" t="str">
        <f t="shared" si="4456"/>
        <v/>
      </c>
      <c r="B14873" s="222" t="str">
        <f t="shared" si="4459"/>
        <v/>
      </c>
      <c r="C14873" s="223"/>
      <c r="D14873" s="224" t="str">
        <f t="shared" si="4457"/>
        <v/>
      </c>
      <c r="E14873" s="225"/>
      <c r="F14873" s="226">
        <f t="shared" si="4458"/>
        <v>0</v>
      </c>
      <c r="G14873" s="286">
        <f t="shared" si="4460"/>
        <v>0</v>
      </c>
    </row>
    <row r="14874" spans="1:7" ht="24" customHeight="1" x14ac:dyDescent="0.2">
      <c r="A14874" s="224" t="str">
        <f t="shared" si="4456"/>
        <v/>
      </c>
      <c r="B14874" s="222" t="str">
        <f t="shared" si="4459"/>
        <v/>
      </c>
      <c r="C14874" s="223"/>
      <c r="D14874" s="224" t="str">
        <f t="shared" si="4457"/>
        <v/>
      </c>
      <c r="E14874" s="225"/>
      <c r="F14874" s="226">
        <f t="shared" si="4458"/>
        <v>0</v>
      </c>
      <c r="G14874" s="286">
        <f t="shared" si="4460"/>
        <v>0</v>
      </c>
    </row>
    <row r="14875" spans="1:7" ht="24" customHeight="1" x14ac:dyDescent="0.2">
      <c r="A14875" s="224" t="str">
        <f t="shared" si="4456"/>
        <v/>
      </c>
      <c r="B14875" s="222" t="str">
        <f t="shared" si="4459"/>
        <v/>
      </c>
      <c r="C14875" s="223"/>
      <c r="D14875" s="224" t="str">
        <f t="shared" si="4457"/>
        <v/>
      </c>
      <c r="E14875" s="225"/>
      <c r="F14875" s="227">
        <f t="shared" si="4458"/>
        <v>0</v>
      </c>
      <c r="G14875" s="286">
        <f t="shared" si="4460"/>
        <v>0</v>
      </c>
    </row>
    <row r="14876" spans="1:7" ht="24" customHeight="1" x14ac:dyDescent="0.2">
      <c r="A14876" s="287"/>
      <c r="D14876" s="97"/>
      <c r="E14876" s="98"/>
      <c r="F14876" s="273" t="s">
        <v>31</v>
      </c>
      <c r="G14876" s="288">
        <f>SUBTOTAL(9,G14862:G14875)</f>
        <v>0</v>
      </c>
    </row>
    <row r="14877" spans="1:7" ht="24" customHeight="1" x14ac:dyDescent="0.2">
      <c r="A14877" s="287"/>
      <c r="C14877" s="107" t="s">
        <v>605</v>
      </c>
      <c r="D14877" s="97"/>
      <c r="E14877" s="98"/>
      <c r="G14877" s="289"/>
    </row>
    <row r="14878" spans="1:7" ht="24" customHeight="1" x14ac:dyDescent="0.2">
      <c r="A14878" s="224" t="str">
        <f t="shared" ref="A14878:A14885" si="4461">IFERROR(VLOOKUP(C14878,Tabla_Insumos,4,FALSE),"")</f>
        <v/>
      </c>
      <c r="B14878" s="222">
        <f t="shared" ref="B14878:B14885" si="4462">IFERROR(VLOOKUP(A14878,Tabla_Indices,5,FALSE),"")</f>
        <v>0</v>
      </c>
      <c r="C14878" s="223"/>
      <c r="D14878" s="224" t="str">
        <f t="shared" ref="D14878:D14885" si="4463">IFERROR(VLOOKUP(C14878,Tabla_Insumos,2,FALSE),"")</f>
        <v/>
      </c>
      <c r="E14878" s="225"/>
      <c r="F14878" s="228">
        <f t="shared" ref="F14878:F14885" si="4464">IFERROR(VLOOKUP(C14878,Tabla_Insumos,3,FALSE),0)</f>
        <v>0</v>
      </c>
      <c r="G14878" s="286">
        <f>ROUND(E14878*F14878,2)</f>
        <v>0</v>
      </c>
    </row>
    <row r="14879" spans="1:7" ht="24" customHeight="1" x14ac:dyDescent="0.2">
      <c r="A14879" s="224" t="str">
        <f t="shared" si="4461"/>
        <v/>
      </c>
      <c r="B14879" s="222">
        <f t="shared" si="4462"/>
        <v>0</v>
      </c>
      <c r="C14879" s="223"/>
      <c r="D14879" s="224" t="str">
        <f t="shared" si="4463"/>
        <v/>
      </c>
      <c r="E14879" s="225"/>
      <c r="F14879" s="228">
        <f t="shared" si="4464"/>
        <v>0</v>
      </c>
      <c r="G14879" s="286">
        <f>ROUND(E14879*F14879,2)</f>
        <v>0</v>
      </c>
    </row>
    <row r="14880" spans="1:7" ht="24" customHeight="1" x14ac:dyDescent="0.2">
      <c r="A14880" s="224" t="str">
        <f t="shared" si="4461"/>
        <v/>
      </c>
      <c r="B14880" s="222">
        <f t="shared" si="4462"/>
        <v>0</v>
      </c>
      <c r="C14880" s="223"/>
      <c r="D14880" s="224" t="str">
        <f t="shared" si="4463"/>
        <v/>
      </c>
      <c r="E14880" s="225"/>
      <c r="F14880" s="228">
        <f t="shared" si="4464"/>
        <v>0</v>
      </c>
      <c r="G14880" s="286">
        <f t="shared" ref="G14880:G14885" si="4465">ROUND(E14880*F14880,2)</f>
        <v>0</v>
      </c>
    </row>
    <row r="14881" spans="1:7" ht="24" customHeight="1" x14ac:dyDescent="0.2">
      <c r="A14881" s="224" t="str">
        <f t="shared" si="4461"/>
        <v/>
      </c>
      <c r="B14881" s="222">
        <f t="shared" si="4462"/>
        <v>0</v>
      </c>
      <c r="C14881" s="223"/>
      <c r="D14881" s="224" t="str">
        <f t="shared" si="4463"/>
        <v/>
      </c>
      <c r="E14881" s="225"/>
      <c r="F14881" s="228">
        <f t="shared" si="4464"/>
        <v>0</v>
      </c>
      <c r="G14881" s="286">
        <f t="shared" si="4465"/>
        <v>0</v>
      </c>
    </row>
    <row r="14882" spans="1:7" ht="24" customHeight="1" x14ac:dyDescent="0.2">
      <c r="A14882" s="224" t="str">
        <f t="shared" si="4461"/>
        <v/>
      </c>
      <c r="B14882" s="222">
        <f t="shared" si="4462"/>
        <v>0</v>
      </c>
      <c r="C14882" s="223"/>
      <c r="D14882" s="224" t="str">
        <f t="shared" si="4463"/>
        <v/>
      </c>
      <c r="E14882" s="225"/>
      <c r="F14882" s="226">
        <f t="shared" si="4464"/>
        <v>0</v>
      </c>
      <c r="G14882" s="286">
        <f t="shared" si="4465"/>
        <v>0</v>
      </c>
    </row>
    <row r="14883" spans="1:7" ht="24" customHeight="1" x14ac:dyDescent="0.2">
      <c r="A14883" s="224" t="str">
        <f t="shared" si="4461"/>
        <v/>
      </c>
      <c r="B14883" s="222">
        <f t="shared" si="4462"/>
        <v>0</v>
      </c>
      <c r="C14883" s="223"/>
      <c r="D14883" s="224" t="str">
        <f t="shared" si="4463"/>
        <v/>
      </c>
      <c r="E14883" s="225"/>
      <c r="F14883" s="226">
        <f t="shared" si="4464"/>
        <v>0</v>
      </c>
      <c r="G14883" s="286">
        <f t="shared" si="4465"/>
        <v>0</v>
      </c>
    </row>
    <row r="14884" spans="1:7" ht="24" customHeight="1" x14ac:dyDescent="0.2">
      <c r="A14884" s="224" t="str">
        <f t="shared" si="4461"/>
        <v/>
      </c>
      <c r="B14884" s="222">
        <f t="shared" si="4462"/>
        <v>0</v>
      </c>
      <c r="C14884" s="223"/>
      <c r="D14884" s="224" t="str">
        <f t="shared" si="4463"/>
        <v/>
      </c>
      <c r="E14884" s="225"/>
      <c r="F14884" s="226">
        <f t="shared" si="4464"/>
        <v>0</v>
      </c>
      <c r="G14884" s="286">
        <f t="shared" si="4465"/>
        <v>0</v>
      </c>
    </row>
    <row r="14885" spans="1:7" ht="24" customHeight="1" x14ac:dyDescent="0.2">
      <c r="A14885" s="224" t="str">
        <f t="shared" si="4461"/>
        <v/>
      </c>
      <c r="B14885" s="222">
        <f t="shared" si="4462"/>
        <v>0</v>
      </c>
      <c r="C14885" s="223"/>
      <c r="D14885" s="224" t="str">
        <f t="shared" si="4463"/>
        <v/>
      </c>
      <c r="E14885" s="225"/>
      <c r="F14885" s="226">
        <f t="shared" si="4464"/>
        <v>0</v>
      </c>
      <c r="G14885" s="286">
        <f t="shared" si="4465"/>
        <v>0</v>
      </c>
    </row>
    <row r="14886" spans="1:7" ht="24" customHeight="1" x14ac:dyDescent="0.2">
      <c r="A14886" s="287"/>
      <c r="D14886" s="97"/>
      <c r="E14886" s="98"/>
      <c r="F14886" s="273" t="s">
        <v>32</v>
      </c>
      <c r="G14886" s="288">
        <f>SUBTOTAL(9,G14878:G14885)</f>
        <v>0</v>
      </c>
    </row>
    <row r="14887" spans="1:7" ht="24" customHeight="1" x14ac:dyDescent="0.2">
      <c r="A14887" s="287"/>
      <c r="C14887" s="107" t="s">
        <v>606</v>
      </c>
      <c r="D14887" s="97"/>
      <c r="E14887" s="98"/>
      <c r="G14887" s="289"/>
    </row>
    <row r="14888" spans="1:7" ht="24" customHeight="1" x14ac:dyDescent="0.2">
      <c r="A14888" s="224" t="str">
        <f t="shared" ref="A14888:A14896" si="4466">IFERROR(VLOOKUP(C14888,Tabla_Insumos,4,FALSE),"")</f>
        <v/>
      </c>
      <c r="B14888" s="222" t="str">
        <f t="shared" ref="B14888:B14896" si="4467">IFERROR(VLOOKUP(C14888,Tabla_Insumos,5,FALSE),"")</f>
        <v/>
      </c>
      <c r="C14888" s="223"/>
      <c r="D14888" s="224" t="str">
        <f t="shared" ref="D14888:D14896" si="4468">IFERROR(VLOOKUP(C14888,Tabla_Insumos,2,FALSE),"")</f>
        <v/>
      </c>
      <c r="E14888" s="225"/>
      <c r="F14888" s="226">
        <f t="shared" ref="F14888:F14896" si="4469">IFERROR(VLOOKUP(C14888,Tabla_Insumos,3,FALSE),0)</f>
        <v>0</v>
      </c>
      <c r="G14888" s="286">
        <f t="shared" ref="G14888:G14896" si="4470">ROUND(E14888*F14888,2)</f>
        <v>0</v>
      </c>
    </row>
    <row r="14889" spans="1:7" ht="24" customHeight="1" x14ac:dyDescent="0.2">
      <c r="A14889" s="224" t="str">
        <f t="shared" si="4466"/>
        <v/>
      </c>
      <c r="B14889" s="222" t="str">
        <f t="shared" si="4467"/>
        <v/>
      </c>
      <c r="C14889" s="223"/>
      <c r="D14889" s="224" t="str">
        <f t="shared" si="4468"/>
        <v/>
      </c>
      <c r="E14889" s="225"/>
      <c r="F14889" s="226">
        <f t="shared" si="4469"/>
        <v>0</v>
      </c>
      <c r="G14889" s="286">
        <f t="shared" si="4470"/>
        <v>0</v>
      </c>
    </row>
    <row r="14890" spans="1:7" ht="24" customHeight="1" x14ac:dyDescent="0.2">
      <c r="A14890" s="224" t="str">
        <f t="shared" si="4466"/>
        <v/>
      </c>
      <c r="B14890" s="222" t="str">
        <f t="shared" si="4467"/>
        <v/>
      </c>
      <c r="C14890" s="223"/>
      <c r="D14890" s="224" t="str">
        <f t="shared" si="4468"/>
        <v/>
      </c>
      <c r="E14890" s="225"/>
      <c r="F14890" s="226">
        <f t="shared" si="4469"/>
        <v>0</v>
      </c>
      <c r="G14890" s="286">
        <f t="shared" si="4470"/>
        <v>0</v>
      </c>
    </row>
    <row r="14891" spans="1:7" ht="24" customHeight="1" x14ac:dyDescent="0.2">
      <c r="A14891" s="224" t="str">
        <f t="shared" si="4466"/>
        <v/>
      </c>
      <c r="B14891" s="222" t="str">
        <f t="shared" si="4467"/>
        <v/>
      </c>
      <c r="C14891" s="223"/>
      <c r="D14891" s="224" t="str">
        <f t="shared" si="4468"/>
        <v/>
      </c>
      <c r="E14891" s="225"/>
      <c r="F14891" s="226">
        <f t="shared" si="4469"/>
        <v>0</v>
      </c>
      <c r="G14891" s="286">
        <f t="shared" si="4470"/>
        <v>0</v>
      </c>
    </row>
    <row r="14892" spans="1:7" ht="24" customHeight="1" x14ac:dyDescent="0.2">
      <c r="A14892" s="224" t="str">
        <f t="shared" si="4466"/>
        <v/>
      </c>
      <c r="B14892" s="222" t="str">
        <f t="shared" si="4467"/>
        <v/>
      </c>
      <c r="C14892" s="223"/>
      <c r="D14892" s="224" t="str">
        <f t="shared" si="4468"/>
        <v/>
      </c>
      <c r="E14892" s="225"/>
      <c r="F14892" s="226">
        <f t="shared" si="4469"/>
        <v>0</v>
      </c>
      <c r="G14892" s="286">
        <f t="shared" si="4470"/>
        <v>0</v>
      </c>
    </row>
    <row r="14893" spans="1:7" ht="24" customHeight="1" x14ac:dyDescent="0.2">
      <c r="A14893" s="224" t="str">
        <f t="shared" si="4466"/>
        <v/>
      </c>
      <c r="B14893" s="222" t="str">
        <f t="shared" si="4467"/>
        <v/>
      </c>
      <c r="C14893" s="223"/>
      <c r="D14893" s="224" t="str">
        <f t="shared" si="4468"/>
        <v/>
      </c>
      <c r="E14893" s="225"/>
      <c r="F14893" s="226">
        <f t="shared" si="4469"/>
        <v>0</v>
      </c>
      <c r="G14893" s="286">
        <f t="shared" si="4470"/>
        <v>0</v>
      </c>
    </row>
    <row r="14894" spans="1:7" ht="24" customHeight="1" x14ac:dyDescent="0.2">
      <c r="A14894" s="224" t="str">
        <f t="shared" si="4466"/>
        <v/>
      </c>
      <c r="B14894" s="222" t="str">
        <f t="shared" si="4467"/>
        <v/>
      </c>
      <c r="C14894" s="223"/>
      <c r="D14894" s="224" t="str">
        <f t="shared" si="4468"/>
        <v/>
      </c>
      <c r="E14894" s="225"/>
      <c r="F14894" s="226">
        <f t="shared" si="4469"/>
        <v>0</v>
      </c>
      <c r="G14894" s="286">
        <f t="shared" si="4470"/>
        <v>0</v>
      </c>
    </row>
    <row r="14895" spans="1:7" ht="24" customHeight="1" x14ac:dyDescent="0.2">
      <c r="A14895" s="224" t="str">
        <f t="shared" si="4466"/>
        <v/>
      </c>
      <c r="B14895" s="222" t="str">
        <f t="shared" si="4467"/>
        <v/>
      </c>
      <c r="C14895" s="223"/>
      <c r="D14895" s="224" t="str">
        <f t="shared" si="4468"/>
        <v/>
      </c>
      <c r="E14895" s="225"/>
      <c r="F14895" s="226">
        <f t="shared" si="4469"/>
        <v>0</v>
      </c>
      <c r="G14895" s="286">
        <f t="shared" si="4470"/>
        <v>0</v>
      </c>
    </row>
    <row r="14896" spans="1:7" ht="24" customHeight="1" x14ac:dyDescent="0.2">
      <c r="A14896" s="224" t="str">
        <f t="shared" si="4466"/>
        <v/>
      </c>
      <c r="B14896" s="222" t="str">
        <f t="shared" si="4467"/>
        <v/>
      </c>
      <c r="C14896" s="223"/>
      <c r="D14896" s="224" t="str">
        <f t="shared" si="4468"/>
        <v/>
      </c>
      <c r="E14896" s="225"/>
      <c r="F14896" s="226">
        <f t="shared" si="4469"/>
        <v>0</v>
      </c>
      <c r="G14896" s="286">
        <f t="shared" si="4470"/>
        <v>0</v>
      </c>
    </row>
    <row r="14897" spans="1:7" ht="24" customHeight="1" x14ac:dyDescent="0.2">
      <c r="A14897" s="290"/>
      <c r="B14897" s="97"/>
      <c r="D14897" s="97"/>
      <c r="E14897" s="98"/>
      <c r="F14897" s="273" t="s">
        <v>33</v>
      </c>
      <c r="G14897" s="288">
        <f>SUBTOTAL(9,G14888:G14896)</f>
        <v>0</v>
      </c>
    </row>
    <row r="14898" spans="1:7" ht="24" customHeight="1" x14ac:dyDescent="0.2">
      <c r="A14898" s="291"/>
      <c r="B14898" s="97"/>
      <c r="D14898" s="97"/>
      <c r="E14898" s="98"/>
      <c r="G14898" s="289"/>
    </row>
    <row r="14899" spans="1:7" ht="24" customHeight="1" x14ac:dyDescent="0.2">
      <c r="A14899" s="292" t="str">
        <f>B14857</f>
        <v/>
      </c>
      <c r="B14899" s="293" t="str">
        <f>C14857</f>
        <v/>
      </c>
      <c r="C14899" s="104"/>
      <c r="D14899" s="104" t="s">
        <v>34</v>
      </c>
      <c r="E14899" s="105"/>
      <c r="F14899" s="295" t="s">
        <v>35</v>
      </c>
      <c r="G14899" s="294">
        <f>SUBTOTAL(9,G14862:G14898)</f>
        <v>0</v>
      </c>
    </row>
    <row r="14901" spans="1:7" ht="24" customHeight="1" x14ac:dyDescent="0.2">
      <c r="A14901" s="274" t="s">
        <v>37</v>
      </c>
      <c r="B14901" s="275"/>
      <c r="C14901" s="275"/>
      <c r="D14901" s="275"/>
      <c r="E14901" s="275"/>
      <c r="F14901" s="275"/>
      <c r="G14901" s="276"/>
    </row>
    <row r="14902" spans="1:7" ht="24" customHeight="1" x14ac:dyDescent="0.2">
      <c r="A14902" s="277" t="s">
        <v>602</v>
      </c>
      <c r="B14902" s="93" t="str">
        <f>Comitente</f>
        <v>DIRECCION PROVINCIAL DE ESPACIOS VERDES</v>
      </c>
      <c r="C14902" s="89"/>
      <c r="D14902" s="94"/>
      <c r="E14902" s="94"/>
      <c r="F14902" s="95"/>
      <c r="G14902" s="278"/>
    </row>
    <row r="14903" spans="1:7" ht="24" customHeight="1" x14ac:dyDescent="0.2">
      <c r="A14903" s="277" t="s">
        <v>603</v>
      </c>
      <c r="B14903" s="93">
        <f>Contratista</f>
        <v>0</v>
      </c>
      <c r="C14903" s="90"/>
      <c r="D14903" s="90"/>
      <c r="E14903" s="90"/>
      <c r="F14903" s="96"/>
      <c r="G14903" s="279"/>
    </row>
    <row r="14904" spans="1:7" ht="24" customHeight="1" x14ac:dyDescent="0.2">
      <c r="A14904" s="277" t="s">
        <v>24</v>
      </c>
      <c r="B14904" s="93" t="str">
        <f>Obra</f>
        <v>MANTENIMIENTO DEL ÁREA VERDE Y SISITEMA DE RIEGO DEL 
PARQUE BELGRANO E INFINITO POR DESCUBRIR - RENGLON 3</v>
      </c>
      <c r="C14904" s="90"/>
      <c r="D14904" s="90"/>
      <c r="E14904" s="90"/>
      <c r="F14904" s="96" t="s">
        <v>38</v>
      </c>
      <c r="G14904" s="280">
        <f>Fecha_Base</f>
        <v>44908</v>
      </c>
    </row>
    <row r="14905" spans="1:7" ht="24" customHeight="1" x14ac:dyDescent="0.2">
      <c r="A14905" s="281" t="s">
        <v>601</v>
      </c>
      <c r="B14905" s="91" t="str">
        <f>Ubicación</f>
        <v>CAPITAL</v>
      </c>
      <c r="C14905" s="91"/>
      <c r="D14905" s="97"/>
      <c r="E14905" s="98"/>
      <c r="G14905" s="282"/>
    </row>
    <row r="14906" spans="1:7" ht="24" customHeight="1" x14ac:dyDescent="0.2">
      <c r="A14906" s="281" t="s">
        <v>39</v>
      </c>
      <c r="B14906" s="100" t="str">
        <f>IFERROR(VALUE(LEFT(B14907,FIND(".",B14907)-1)),"")</f>
        <v/>
      </c>
      <c r="C14906" s="92" t="str">
        <f>IFERROR(VLOOKUP(B14906,Tabla_CyP,2,FALSE),"")</f>
        <v/>
      </c>
      <c r="E14906" s="98"/>
      <c r="G14906" s="282"/>
    </row>
    <row r="14907" spans="1:7" ht="24" customHeight="1" x14ac:dyDescent="0.2">
      <c r="A14907" s="281" t="s">
        <v>25</v>
      </c>
      <c r="B14907" s="101" t="str">
        <f>IFERROR(VLOOKUP(COUNTIF($A$1:A14907,"ANALISIS DE PRECIOS"),Tabla_NumeroItem,2,FALSE),"")</f>
        <v/>
      </c>
      <c r="C14907" s="92" t="str">
        <f>IFERROR(VLOOKUP(B14907,Tabla_CyP,2,FALSE),"")</f>
        <v/>
      </c>
      <c r="D14907" s="97"/>
      <c r="E14907" s="98"/>
      <c r="F14907" s="96" t="s">
        <v>26</v>
      </c>
      <c r="G14907" s="283" t="str">
        <f>IFERROR(VLOOKUP(B14907,Tabla_CyP,4,FALSE),"")</f>
        <v/>
      </c>
    </row>
    <row r="14908" spans="1:7" ht="24" customHeight="1" x14ac:dyDescent="0.2">
      <c r="A14908" s="281"/>
      <c r="B14908" s="91"/>
      <c r="D14908" s="97"/>
      <c r="E14908" s="98"/>
      <c r="G14908" s="282"/>
    </row>
    <row r="14909" spans="1:7" ht="24" customHeight="1" x14ac:dyDescent="0.2">
      <c r="A14909" s="331" t="s">
        <v>507</v>
      </c>
      <c r="B14909" s="332"/>
      <c r="C14909" s="333" t="s">
        <v>0</v>
      </c>
      <c r="D14909" s="333" t="s">
        <v>27</v>
      </c>
      <c r="E14909" s="335" t="s">
        <v>28</v>
      </c>
      <c r="F14909" s="337" t="s">
        <v>29</v>
      </c>
      <c r="G14909" s="337" t="s">
        <v>30</v>
      </c>
    </row>
    <row r="14910" spans="1:7" ht="24" customHeight="1" x14ac:dyDescent="0.2">
      <c r="A14910" s="102" t="s">
        <v>508</v>
      </c>
      <c r="B14910" s="102" t="s">
        <v>509</v>
      </c>
      <c r="C14910" s="334"/>
      <c r="D14910" s="334"/>
      <c r="E14910" s="336"/>
      <c r="F14910" s="338"/>
      <c r="G14910" s="338"/>
    </row>
    <row r="14911" spans="1:7" ht="24" customHeight="1" x14ac:dyDescent="0.2">
      <c r="A14911" s="284"/>
      <c r="B14911" s="103"/>
      <c r="C14911" s="143" t="s">
        <v>604</v>
      </c>
      <c r="D14911" s="104"/>
      <c r="E14911" s="105"/>
      <c r="F14911" s="106"/>
      <c r="G14911" s="285"/>
    </row>
    <row r="14912" spans="1:7" ht="24" customHeight="1" x14ac:dyDescent="0.2">
      <c r="A14912" s="224" t="str">
        <f t="shared" ref="A14912:A14925" si="4471">IFERROR(VLOOKUP(C14912,Tabla_Insumos,4,FALSE),"")</f>
        <v/>
      </c>
      <c r="B14912" s="222" t="str">
        <f>IFERROR(VLOOKUP(C14912,Tabla_Insumos,5,FALSE),"")</f>
        <v/>
      </c>
      <c r="C14912" s="223"/>
      <c r="D14912" s="224" t="str">
        <f t="shared" ref="D14912:D14925" si="4472">IFERROR(VLOOKUP(C14912,Tabla_Insumos,2,FALSE),"")</f>
        <v/>
      </c>
      <c r="E14912" s="225"/>
      <c r="F14912" s="226">
        <f t="shared" ref="F14912:F14925" si="4473">IFERROR(VLOOKUP(C14912,Tabla_Insumos,3,FALSE),0)</f>
        <v>0</v>
      </c>
      <c r="G14912" s="286">
        <f>ROUND(E14912*F14912,2)</f>
        <v>0</v>
      </c>
    </row>
    <row r="14913" spans="1:7" ht="24" customHeight="1" x14ac:dyDescent="0.2">
      <c r="A14913" s="224" t="str">
        <f t="shared" si="4471"/>
        <v/>
      </c>
      <c r="B14913" s="222" t="str">
        <f t="shared" ref="B14913:B14925" si="4474">IFERROR(VLOOKUP(C14913,Tabla_Insumos,5,FALSE),"")</f>
        <v/>
      </c>
      <c r="C14913" s="223"/>
      <c r="D14913" s="224" t="str">
        <f t="shared" si="4472"/>
        <v/>
      </c>
      <c r="E14913" s="225"/>
      <c r="F14913" s="226">
        <f t="shared" si="4473"/>
        <v>0</v>
      </c>
      <c r="G14913" s="286">
        <f t="shared" ref="G14913:G14925" si="4475">ROUND(E14913*F14913,2)</f>
        <v>0</v>
      </c>
    </row>
    <row r="14914" spans="1:7" ht="24" customHeight="1" x14ac:dyDescent="0.2">
      <c r="A14914" s="224" t="str">
        <f t="shared" si="4471"/>
        <v/>
      </c>
      <c r="B14914" s="222" t="str">
        <f t="shared" si="4474"/>
        <v/>
      </c>
      <c r="C14914" s="223"/>
      <c r="D14914" s="224" t="str">
        <f t="shared" si="4472"/>
        <v/>
      </c>
      <c r="E14914" s="225"/>
      <c r="F14914" s="226">
        <f t="shared" si="4473"/>
        <v>0</v>
      </c>
      <c r="G14914" s="286">
        <f t="shared" si="4475"/>
        <v>0</v>
      </c>
    </row>
    <row r="14915" spans="1:7" ht="24" customHeight="1" x14ac:dyDescent="0.2">
      <c r="A14915" s="224" t="str">
        <f t="shared" si="4471"/>
        <v/>
      </c>
      <c r="B14915" s="222" t="str">
        <f t="shared" si="4474"/>
        <v/>
      </c>
      <c r="C14915" s="223"/>
      <c r="D14915" s="224" t="str">
        <f t="shared" si="4472"/>
        <v/>
      </c>
      <c r="E14915" s="225"/>
      <c r="F14915" s="226">
        <f t="shared" si="4473"/>
        <v>0</v>
      </c>
      <c r="G14915" s="286">
        <f t="shared" si="4475"/>
        <v>0</v>
      </c>
    </row>
    <row r="14916" spans="1:7" ht="24" customHeight="1" x14ac:dyDescent="0.2">
      <c r="A14916" s="224" t="str">
        <f t="shared" si="4471"/>
        <v/>
      </c>
      <c r="B14916" s="222" t="str">
        <f t="shared" si="4474"/>
        <v/>
      </c>
      <c r="C14916" s="223"/>
      <c r="D14916" s="224" t="str">
        <f t="shared" si="4472"/>
        <v/>
      </c>
      <c r="E14916" s="225"/>
      <c r="F14916" s="226">
        <f t="shared" si="4473"/>
        <v>0</v>
      </c>
      <c r="G14916" s="286">
        <f t="shared" si="4475"/>
        <v>0</v>
      </c>
    </row>
    <row r="14917" spans="1:7" ht="24" customHeight="1" x14ac:dyDescent="0.2">
      <c r="A14917" s="224" t="str">
        <f t="shared" si="4471"/>
        <v/>
      </c>
      <c r="B14917" s="222" t="str">
        <f t="shared" si="4474"/>
        <v/>
      </c>
      <c r="C14917" s="223"/>
      <c r="D14917" s="224" t="str">
        <f t="shared" si="4472"/>
        <v/>
      </c>
      <c r="E14917" s="225"/>
      <c r="F14917" s="226">
        <f t="shared" si="4473"/>
        <v>0</v>
      </c>
      <c r="G14917" s="286">
        <f t="shared" si="4475"/>
        <v>0</v>
      </c>
    </row>
    <row r="14918" spans="1:7" ht="24" customHeight="1" x14ac:dyDescent="0.2">
      <c r="A14918" s="224" t="str">
        <f t="shared" si="4471"/>
        <v/>
      </c>
      <c r="B14918" s="222" t="str">
        <f t="shared" si="4474"/>
        <v/>
      </c>
      <c r="C14918" s="223"/>
      <c r="D14918" s="224" t="str">
        <f t="shared" si="4472"/>
        <v/>
      </c>
      <c r="E14918" s="225"/>
      <c r="F14918" s="226">
        <f t="shared" si="4473"/>
        <v>0</v>
      </c>
      <c r="G14918" s="286">
        <f t="shared" si="4475"/>
        <v>0</v>
      </c>
    </row>
    <row r="14919" spans="1:7" ht="24" customHeight="1" x14ac:dyDescent="0.2">
      <c r="A14919" s="224" t="str">
        <f t="shared" si="4471"/>
        <v/>
      </c>
      <c r="B14919" s="222" t="str">
        <f t="shared" si="4474"/>
        <v/>
      </c>
      <c r="C14919" s="223"/>
      <c r="D14919" s="224" t="str">
        <f t="shared" si="4472"/>
        <v/>
      </c>
      <c r="E14919" s="225"/>
      <c r="F14919" s="226">
        <f t="shared" si="4473"/>
        <v>0</v>
      </c>
      <c r="G14919" s="286">
        <f t="shared" si="4475"/>
        <v>0</v>
      </c>
    </row>
    <row r="14920" spans="1:7" ht="24" customHeight="1" x14ac:dyDescent="0.2">
      <c r="A14920" s="224" t="str">
        <f t="shared" si="4471"/>
        <v/>
      </c>
      <c r="B14920" s="222" t="str">
        <f t="shared" si="4474"/>
        <v/>
      </c>
      <c r="C14920" s="223"/>
      <c r="D14920" s="224" t="str">
        <f t="shared" si="4472"/>
        <v/>
      </c>
      <c r="E14920" s="225"/>
      <c r="F14920" s="226">
        <f t="shared" si="4473"/>
        <v>0</v>
      </c>
      <c r="G14920" s="286">
        <f t="shared" si="4475"/>
        <v>0</v>
      </c>
    </row>
    <row r="14921" spans="1:7" ht="24" customHeight="1" x14ac:dyDescent="0.2">
      <c r="A14921" s="224" t="str">
        <f t="shared" si="4471"/>
        <v/>
      </c>
      <c r="B14921" s="222" t="str">
        <f t="shared" si="4474"/>
        <v/>
      </c>
      <c r="C14921" s="223"/>
      <c r="D14921" s="224" t="str">
        <f t="shared" si="4472"/>
        <v/>
      </c>
      <c r="E14921" s="225"/>
      <c r="F14921" s="226">
        <f t="shared" si="4473"/>
        <v>0</v>
      </c>
      <c r="G14921" s="286">
        <f t="shared" si="4475"/>
        <v>0</v>
      </c>
    </row>
    <row r="14922" spans="1:7" ht="24" customHeight="1" x14ac:dyDescent="0.2">
      <c r="A14922" s="224" t="str">
        <f t="shared" si="4471"/>
        <v/>
      </c>
      <c r="B14922" s="222" t="str">
        <f t="shared" si="4474"/>
        <v/>
      </c>
      <c r="C14922" s="223"/>
      <c r="D14922" s="224" t="str">
        <f t="shared" si="4472"/>
        <v/>
      </c>
      <c r="E14922" s="225"/>
      <c r="F14922" s="226">
        <f t="shared" si="4473"/>
        <v>0</v>
      </c>
      <c r="G14922" s="286">
        <f t="shared" si="4475"/>
        <v>0</v>
      </c>
    </row>
    <row r="14923" spans="1:7" ht="24" customHeight="1" x14ac:dyDescent="0.2">
      <c r="A14923" s="224" t="str">
        <f t="shared" si="4471"/>
        <v/>
      </c>
      <c r="B14923" s="222" t="str">
        <f t="shared" si="4474"/>
        <v/>
      </c>
      <c r="C14923" s="223"/>
      <c r="D14923" s="224" t="str">
        <f t="shared" si="4472"/>
        <v/>
      </c>
      <c r="E14923" s="225"/>
      <c r="F14923" s="226">
        <f t="shared" si="4473"/>
        <v>0</v>
      </c>
      <c r="G14923" s="286">
        <f t="shared" si="4475"/>
        <v>0</v>
      </c>
    </row>
    <row r="14924" spans="1:7" ht="24" customHeight="1" x14ac:dyDescent="0.2">
      <c r="A14924" s="224" t="str">
        <f t="shared" si="4471"/>
        <v/>
      </c>
      <c r="B14924" s="222" t="str">
        <f t="shared" si="4474"/>
        <v/>
      </c>
      <c r="C14924" s="223"/>
      <c r="D14924" s="224" t="str">
        <f t="shared" si="4472"/>
        <v/>
      </c>
      <c r="E14924" s="225"/>
      <c r="F14924" s="226">
        <f t="shared" si="4473"/>
        <v>0</v>
      </c>
      <c r="G14924" s="286">
        <f t="shared" si="4475"/>
        <v>0</v>
      </c>
    </row>
    <row r="14925" spans="1:7" ht="24" customHeight="1" x14ac:dyDescent="0.2">
      <c r="A14925" s="224" t="str">
        <f t="shared" si="4471"/>
        <v/>
      </c>
      <c r="B14925" s="222" t="str">
        <f t="shared" si="4474"/>
        <v/>
      </c>
      <c r="C14925" s="223"/>
      <c r="D14925" s="224" t="str">
        <f t="shared" si="4472"/>
        <v/>
      </c>
      <c r="E14925" s="225"/>
      <c r="F14925" s="227">
        <f t="shared" si="4473"/>
        <v>0</v>
      </c>
      <c r="G14925" s="286">
        <f t="shared" si="4475"/>
        <v>0</v>
      </c>
    </row>
    <row r="14926" spans="1:7" ht="24" customHeight="1" x14ac:dyDescent="0.2">
      <c r="A14926" s="287"/>
      <c r="D14926" s="97"/>
      <c r="E14926" s="98"/>
      <c r="F14926" s="273" t="s">
        <v>31</v>
      </c>
      <c r="G14926" s="288">
        <f>SUBTOTAL(9,G14912:G14925)</f>
        <v>0</v>
      </c>
    </row>
    <row r="14927" spans="1:7" ht="24" customHeight="1" x14ac:dyDescent="0.2">
      <c r="A14927" s="287"/>
      <c r="C14927" s="107" t="s">
        <v>605</v>
      </c>
      <c r="D14927" s="97"/>
      <c r="E14927" s="98"/>
      <c r="G14927" s="289"/>
    </row>
    <row r="14928" spans="1:7" ht="24" customHeight="1" x14ac:dyDescent="0.2">
      <c r="A14928" s="224" t="str">
        <f t="shared" ref="A14928:A14935" si="4476">IFERROR(VLOOKUP(C14928,Tabla_Insumos,4,FALSE),"")</f>
        <v/>
      </c>
      <c r="B14928" s="222">
        <f t="shared" ref="B14928:B14935" si="4477">IFERROR(VLOOKUP(A14928,Tabla_Indices,5,FALSE),"")</f>
        <v>0</v>
      </c>
      <c r="C14928" s="223"/>
      <c r="D14928" s="224" t="str">
        <f t="shared" ref="D14928:D14935" si="4478">IFERROR(VLOOKUP(C14928,Tabla_Insumos,2,FALSE),"")</f>
        <v/>
      </c>
      <c r="E14928" s="225"/>
      <c r="F14928" s="228">
        <f t="shared" ref="F14928:F14935" si="4479">IFERROR(VLOOKUP(C14928,Tabla_Insumos,3,FALSE),0)</f>
        <v>0</v>
      </c>
      <c r="G14928" s="286">
        <f>ROUND(E14928*F14928,2)</f>
        <v>0</v>
      </c>
    </row>
    <row r="14929" spans="1:7" ht="24" customHeight="1" x14ac:dyDescent="0.2">
      <c r="A14929" s="224" t="str">
        <f t="shared" si="4476"/>
        <v/>
      </c>
      <c r="B14929" s="222">
        <f t="shared" si="4477"/>
        <v>0</v>
      </c>
      <c r="C14929" s="223"/>
      <c r="D14929" s="224" t="str">
        <f t="shared" si="4478"/>
        <v/>
      </c>
      <c r="E14929" s="225"/>
      <c r="F14929" s="228">
        <f t="shared" si="4479"/>
        <v>0</v>
      </c>
      <c r="G14929" s="286">
        <f>ROUND(E14929*F14929,2)</f>
        <v>0</v>
      </c>
    </row>
    <row r="14930" spans="1:7" ht="24" customHeight="1" x14ac:dyDescent="0.2">
      <c r="A14930" s="224" t="str">
        <f t="shared" si="4476"/>
        <v/>
      </c>
      <c r="B14930" s="222">
        <f t="shared" si="4477"/>
        <v>0</v>
      </c>
      <c r="C14930" s="223"/>
      <c r="D14930" s="224" t="str">
        <f t="shared" si="4478"/>
        <v/>
      </c>
      <c r="E14930" s="225"/>
      <c r="F14930" s="228">
        <f t="shared" si="4479"/>
        <v>0</v>
      </c>
      <c r="G14930" s="286">
        <f t="shared" ref="G14930:G14935" si="4480">ROUND(E14930*F14930,2)</f>
        <v>0</v>
      </c>
    </row>
    <row r="14931" spans="1:7" ht="24" customHeight="1" x14ac:dyDescent="0.2">
      <c r="A14931" s="224" t="str">
        <f t="shared" si="4476"/>
        <v/>
      </c>
      <c r="B14931" s="222">
        <f t="shared" si="4477"/>
        <v>0</v>
      </c>
      <c r="C14931" s="223"/>
      <c r="D14931" s="224" t="str">
        <f t="shared" si="4478"/>
        <v/>
      </c>
      <c r="E14931" s="225"/>
      <c r="F14931" s="228">
        <f t="shared" si="4479"/>
        <v>0</v>
      </c>
      <c r="G14931" s="286">
        <f t="shared" si="4480"/>
        <v>0</v>
      </c>
    </row>
    <row r="14932" spans="1:7" ht="24" customHeight="1" x14ac:dyDescent="0.2">
      <c r="A14932" s="224" t="str">
        <f t="shared" si="4476"/>
        <v/>
      </c>
      <c r="B14932" s="222">
        <f t="shared" si="4477"/>
        <v>0</v>
      </c>
      <c r="C14932" s="223"/>
      <c r="D14932" s="224" t="str">
        <f t="shared" si="4478"/>
        <v/>
      </c>
      <c r="E14932" s="225"/>
      <c r="F14932" s="226">
        <f t="shared" si="4479"/>
        <v>0</v>
      </c>
      <c r="G14932" s="286">
        <f t="shared" si="4480"/>
        <v>0</v>
      </c>
    </row>
    <row r="14933" spans="1:7" ht="24" customHeight="1" x14ac:dyDescent="0.2">
      <c r="A14933" s="224" t="str">
        <f t="shared" si="4476"/>
        <v/>
      </c>
      <c r="B14933" s="222">
        <f t="shared" si="4477"/>
        <v>0</v>
      </c>
      <c r="C14933" s="223"/>
      <c r="D14933" s="224" t="str">
        <f t="shared" si="4478"/>
        <v/>
      </c>
      <c r="E14933" s="225"/>
      <c r="F14933" s="226">
        <f t="shared" si="4479"/>
        <v>0</v>
      </c>
      <c r="G14933" s="286">
        <f t="shared" si="4480"/>
        <v>0</v>
      </c>
    </row>
    <row r="14934" spans="1:7" ht="24" customHeight="1" x14ac:dyDescent="0.2">
      <c r="A14934" s="224" t="str">
        <f t="shared" si="4476"/>
        <v/>
      </c>
      <c r="B14934" s="222">
        <f t="shared" si="4477"/>
        <v>0</v>
      </c>
      <c r="C14934" s="223"/>
      <c r="D14934" s="224" t="str">
        <f t="shared" si="4478"/>
        <v/>
      </c>
      <c r="E14934" s="225"/>
      <c r="F14934" s="226">
        <f t="shared" si="4479"/>
        <v>0</v>
      </c>
      <c r="G14934" s="286">
        <f t="shared" si="4480"/>
        <v>0</v>
      </c>
    </row>
    <row r="14935" spans="1:7" ht="24" customHeight="1" x14ac:dyDescent="0.2">
      <c r="A14935" s="224" t="str">
        <f t="shared" si="4476"/>
        <v/>
      </c>
      <c r="B14935" s="222">
        <f t="shared" si="4477"/>
        <v>0</v>
      </c>
      <c r="C14935" s="223"/>
      <c r="D14935" s="224" t="str">
        <f t="shared" si="4478"/>
        <v/>
      </c>
      <c r="E14935" s="225"/>
      <c r="F14935" s="226">
        <f t="shared" si="4479"/>
        <v>0</v>
      </c>
      <c r="G14935" s="286">
        <f t="shared" si="4480"/>
        <v>0</v>
      </c>
    </row>
    <row r="14936" spans="1:7" ht="24" customHeight="1" x14ac:dyDescent="0.2">
      <c r="A14936" s="287"/>
      <c r="D14936" s="97"/>
      <c r="E14936" s="98"/>
      <c r="F14936" s="273" t="s">
        <v>32</v>
      </c>
      <c r="G14936" s="288">
        <f>SUBTOTAL(9,G14928:G14935)</f>
        <v>0</v>
      </c>
    </row>
    <row r="14937" spans="1:7" ht="24" customHeight="1" x14ac:dyDescent="0.2">
      <c r="A14937" s="287"/>
      <c r="C14937" s="107" t="s">
        <v>606</v>
      </c>
      <c r="D14937" s="97"/>
      <c r="E14937" s="98"/>
      <c r="G14937" s="289"/>
    </row>
    <row r="14938" spans="1:7" ht="24" customHeight="1" x14ac:dyDescent="0.2">
      <c r="A14938" s="224" t="str">
        <f t="shared" ref="A14938:A14946" si="4481">IFERROR(VLOOKUP(C14938,Tabla_Insumos,4,FALSE),"")</f>
        <v/>
      </c>
      <c r="B14938" s="222" t="str">
        <f t="shared" ref="B14938:B14946" si="4482">IFERROR(VLOOKUP(C14938,Tabla_Insumos,5,FALSE),"")</f>
        <v/>
      </c>
      <c r="C14938" s="223"/>
      <c r="D14938" s="224" t="str">
        <f t="shared" ref="D14938:D14946" si="4483">IFERROR(VLOOKUP(C14938,Tabla_Insumos,2,FALSE),"")</f>
        <v/>
      </c>
      <c r="E14938" s="225"/>
      <c r="F14938" s="226">
        <f t="shared" ref="F14938:F14946" si="4484">IFERROR(VLOOKUP(C14938,Tabla_Insumos,3,FALSE),0)</f>
        <v>0</v>
      </c>
      <c r="G14938" s="286">
        <f t="shared" ref="G14938:G14946" si="4485">ROUND(E14938*F14938,2)</f>
        <v>0</v>
      </c>
    </row>
    <row r="14939" spans="1:7" ht="24" customHeight="1" x14ac:dyDescent="0.2">
      <c r="A14939" s="224" t="str">
        <f t="shared" si="4481"/>
        <v/>
      </c>
      <c r="B14939" s="222" t="str">
        <f t="shared" si="4482"/>
        <v/>
      </c>
      <c r="C14939" s="223"/>
      <c r="D14939" s="224" t="str">
        <f t="shared" si="4483"/>
        <v/>
      </c>
      <c r="E14939" s="225"/>
      <c r="F14939" s="226">
        <f t="shared" si="4484"/>
        <v>0</v>
      </c>
      <c r="G14939" s="286">
        <f t="shared" si="4485"/>
        <v>0</v>
      </c>
    </row>
    <row r="14940" spans="1:7" ht="24" customHeight="1" x14ac:dyDescent="0.2">
      <c r="A14940" s="224" t="str">
        <f t="shared" si="4481"/>
        <v/>
      </c>
      <c r="B14940" s="222" t="str">
        <f t="shared" si="4482"/>
        <v/>
      </c>
      <c r="C14940" s="223"/>
      <c r="D14940" s="224" t="str">
        <f t="shared" si="4483"/>
        <v/>
      </c>
      <c r="E14940" s="225"/>
      <c r="F14940" s="226">
        <f t="shared" si="4484"/>
        <v>0</v>
      </c>
      <c r="G14940" s="286">
        <f t="shared" si="4485"/>
        <v>0</v>
      </c>
    </row>
    <row r="14941" spans="1:7" ht="24" customHeight="1" x14ac:dyDescent="0.2">
      <c r="A14941" s="224" t="str">
        <f t="shared" si="4481"/>
        <v/>
      </c>
      <c r="B14941" s="222" t="str">
        <f t="shared" si="4482"/>
        <v/>
      </c>
      <c r="C14941" s="223"/>
      <c r="D14941" s="224" t="str">
        <f t="shared" si="4483"/>
        <v/>
      </c>
      <c r="E14941" s="225"/>
      <c r="F14941" s="226">
        <f t="shared" si="4484"/>
        <v>0</v>
      </c>
      <c r="G14941" s="286">
        <f t="shared" si="4485"/>
        <v>0</v>
      </c>
    </row>
    <row r="14942" spans="1:7" ht="24" customHeight="1" x14ac:dyDescent="0.2">
      <c r="A14942" s="224" t="str">
        <f t="shared" si="4481"/>
        <v/>
      </c>
      <c r="B14942" s="222" t="str">
        <f t="shared" si="4482"/>
        <v/>
      </c>
      <c r="C14942" s="223"/>
      <c r="D14942" s="224" t="str">
        <f t="shared" si="4483"/>
        <v/>
      </c>
      <c r="E14942" s="225"/>
      <c r="F14942" s="226">
        <f t="shared" si="4484"/>
        <v>0</v>
      </c>
      <c r="G14942" s="286">
        <f t="shared" si="4485"/>
        <v>0</v>
      </c>
    </row>
    <row r="14943" spans="1:7" ht="24" customHeight="1" x14ac:dyDescent="0.2">
      <c r="A14943" s="224" t="str">
        <f t="shared" si="4481"/>
        <v/>
      </c>
      <c r="B14943" s="222" t="str">
        <f t="shared" si="4482"/>
        <v/>
      </c>
      <c r="C14943" s="223"/>
      <c r="D14943" s="224" t="str">
        <f t="shared" si="4483"/>
        <v/>
      </c>
      <c r="E14943" s="225"/>
      <c r="F14943" s="226">
        <f t="shared" si="4484"/>
        <v>0</v>
      </c>
      <c r="G14943" s="286">
        <f t="shared" si="4485"/>
        <v>0</v>
      </c>
    </row>
    <row r="14944" spans="1:7" ht="24" customHeight="1" x14ac:dyDescent="0.2">
      <c r="A14944" s="224" t="str">
        <f t="shared" si="4481"/>
        <v/>
      </c>
      <c r="B14944" s="222" t="str">
        <f t="shared" si="4482"/>
        <v/>
      </c>
      <c r="C14944" s="223"/>
      <c r="D14944" s="224" t="str">
        <f t="shared" si="4483"/>
        <v/>
      </c>
      <c r="E14944" s="225"/>
      <c r="F14944" s="226">
        <f t="shared" si="4484"/>
        <v>0</v>
      </c>
      <c r="G14944" s="286">
        <f t="shared" si="4485"/>
        <v>0</v>
      </c>
    </row>
    <row r="14945" spans="1:7" ht="24" customHeight="1" x14ac:dyDescent="0.2">
      <c r="A14945" s="224" t="str">
        <f t="shared" si="4481"/>
        <v/>
      </c>
      <c r="B14945" s="222" t="str">
        <f t="shared" si="4482"/>
        <v/>
      </c>
      <c r="C14945" s="223"/>
      <c r="D14945" s="224" t="str">
        <f t="shared" si="4483"/>
        <v/>
      </c>
      <c r="E14945" s="225"/>
      <c r="F14945" s="226">
        <f t="shared" si="4484"/>
        <v>0</v>
      </c>
      <c r="G14945" s="286">
        <f t="shared" si="4485"/>
        <v>0</v>
      </c>
    </row>
    <row r="14946" spans="1:7" ht="24" customHeight="1" x14ac:dyDescent="0.2">
      <c r="A14946" s="224" t="str">
        <f t="shared" si="4481"/>
        <v/>
      </c>
      <c r="B14946" s="222" t="str">
        <f t="shared" si="4482"/>
        <v/>
      </c>
      <c r="C14946" s="223"/>
      <c r="D14946" s="224" t="str">
        <f t="shared" si="4483"/>
        <v/>
      </c>
      <c r="E14946" s="225"/>
      <c r="F14946" s="226">
        <f t="shared" si="4484"/>
        <v>0</v>
      </c>
      <c r="G14946" s="286">
        <f t="shared" si="4485"/>
        <v>0</v>
      </c>
    </row>
    <row r="14947" spans="1:7" ht="24" customHeight="1" x14ac:dyDescent="0.2">
      <c r="A14947" s="290"/>
      <c r="B14947" s="97"/>
      <c r="D14947" s="97"/>
      <c r="E14947" s="98"/>
      <c r="F14947" s="273" t="s">
        <v>33</v>
      </c>
      <c r="G14947" s="288">
        <f>SUBTOTAL(9,G14938:G14946)</f>
        <v>0</v>
      </c>
    </row>
    <row r="14948" spans="1:7" ht="24" customHeight="1" x14ac:dyDescent="0.2">
      <c r="A14948" s="291"/>
      <c r="B14948" s="97"/>
      <c r="D14948" s="97"/>
      <c r="E14948" s="98"/>
      <c r="G14948" s="289"/>
    </row>
    <row r="14949" spans="1:7" ht="24" customHeight="1" x14ac:dyDescent="0.2">
      <c r="A14949" s="292" t="str">
        <f>B14907</f>
        <v/>
      </c>
      <c r="B14949" s="293" t="str">
        <f>C14907</f>
        <v/>
      </c>
      <c r="C14949" s="104"/>
      <c r="D14949" s="104" t="s">
        <v>34</v>
      </c>
      <c r="E14949" s="105"/>
      <c r="F14949" s="295" t="s">
        <v>35</v>
      </c>
      <c r="G14949" s="294">
        <f>SUBTOTAL(9,G14912:G14948)</f>
        <v>0</v>
      </c>
    </row>
    <row r="14951" spans="1:7" ht="24" customHeight="1" x14ac:dyDescent="0.2">
      <c r="A14951" s="274" t="s">
        <v>37</v>
      </c>
      <c r="B14951" s="275"/>
      <c r="C14951" s="275"/>
      <c r="D14951" s="275"/>
      <c r="E14951" s="275"/>
      <c r="F14951" s="275"/>
      <c r="G14951" s="276"/>
    </row>
    <row r="14952" spans="1:7" ht="24" customHeight="1" x14ac:dyDescent="0.2">
      <c r="A14952" s="277" t="s">
        <v>602</v>
      </c>
      <c r="B14952" s="93" t="str">
        <f>Comitente</f>
        <v>DIRECCION PROVINCIAL DE ESPACIOS VERDES</v>
      </c>
      <c r="C14952" s="89"/>
      <c r="D14952" s="94"/>
      <c r="E14952" s="94"/>
      <c r="F14952" s="95"/>
      <c r="G14952" s="278"/>
    </row>
    <row r="14953" spans="1:7" ht="24" customHeight="1" x14ac:dyDescent="0.2">
      <c r="A14953" s="277" t="s">
        <v>603</v>
      </c>
      <c r="B14953" s="93">
        <f>Contratista</f>
        <v>0</v>
      </c>
      <c r="C14953" s="90"/>
      <c r="D14953" s="90"/>
      <c r="E14953" s="90"/>
      <c r="F14953" s="96"/>
      <c r="G14953" s="279"/>
    </row>
    <row r="14954" spans="1:7" ht="24" customHeight="1" x14ac:dyDescent="0.2">
      <c r="A14954" s="277" t="s">
        <v>24</v>
      </c>
      <c r="B14954" s="93" t="str">
        <f>Obra</f>
        <v>MANTENIMIENTO DEL ÁREA VERDE Y SISITEMA DE RIEGO DEL 
PARQUE BELGRANO E INFINITO POR DESCUBRIR - RENGLON 3</v>
      </c>
      <c r="C14954" s="90"/>
      <c r="D14954" s="90"/>
      <c r="E14954" s="90"/>
      <c r="F14954" s="96" t="s">
        <v>38</v>
      </c>
      <c r="G14954" s="280">
        <f>Fecha_Base</f>
        <v>44908</v>
      </c>
    </row>
    <row r="14955" spans="1:7" ht="24" customHeight="1" x14ac:dyDescent="0.2">
      <c r="A14955" s="281" t="s">
        <v>601</v>
      </c>
      <c r="B14955" s="91" t="str">
        <f>Ubicación</f>
        <v>CAPITAL</v>
      </c>
      <c r="C14955" s="91"/>
      <c r="D14955" s="97"/>
      <c r="E14955" s="98"/>
      <c r="G14955" s="282"/>
    </row>
    <row r="14956" spans="1:7" ht="24" customHeight="1" x14ac:dyDescent="0.2">
      <c r="A14956" s="281" t="s">
        <v>39</v>
      </c>
      <c r="B14956" s="100" t="str">
        <f>IFERROR(VALUE(LEFT(B14957,FIND(".",B14957)-1)),"")</f>
        <v/>
      </c>
      <c r="C14956" s="92" t="str">
        <f>IFERROR(VLOOKUP(B14956,Tabla_CyP,2,FALSE),"")</f>
        <v/>
      </c>
      <c r="E14956" s="98"/>
      <c r="G14956" s="282"/>
    </row>
    <row r="14957" spans="1:7" ht="24" customHeight="1" x14ac:dyDescent="0.2">
      <c r="A14957" s="281" t="s">
        <v>25</v>
      </c>
      <c r="B14957" s="101" t="str">
        <f>IFERROR(VLOOKUP(COUNTIF($A$1:A14957,"ANALISIS DE PRECIOS"),Tabla_NumeroItem,2,FALSE),"")</f>
        <v/>
      </c>
      <c r="C14957" s="92" t="str">
        <f>IFERROR(VLOOKUP(B14957,Tabla_CyP,2,FALSE),"")</f>
        <v/>
      </c>
      <c r="D14957" s="97"/>
      <c r="E14957" s="98"/>
      <c r="F14957" s="96" t="s">
        <v>26</v>
      </c>
      <c r="G14957" s="283" t="str">
        <f>IFERROR(VLOOKUP(B14957,Tabla_CyP,4,FALSE),"")</f>
        <v/>
      </c>
    </row>
    <row r="14958" spans="1:7" ht="24" customHeight="1" x14ac:dyDescent="0.2">
      <c r="A14958" s="281"/>
      <c r="B14958" s="91"/>
      <c r="D14958" s="97"/>
      <c r="E14958" s="98"/>
      <c r="G14958" s="282"/>
    </row>
    <row r="14959" spans="1:7" ht="24" customHeight="1" x14ac:dyDescent="0.2">
      <c r="A14959" s="331" t="s">
        <v>507</v>
      </c>
      <c r="B14959" s="332"/>
      <c r="C14959" s="333" t="s">
        <v>0</v>
      </c>
      <c r="D14959" s="333" t="s">
        <v>27</v>
      </c>
      <c r="E14959" s="335" t="s">
        <v>28</v>
      </c>
      <c r="F14959" s="337" t="s">
        <v>29</v>
      </c>
      <c r="G14959" s="337" t="s">
        <v>30</v>
      </c>
    </row>
    <row r="14960" spans="1:7" ht="24" customHeight="1" x14ac:dyDescent="0.2">
      <c r="A14960" s="102" t="s">
        <v>508</v>
      </c>
      <c r="B14960" s="102" t="s">
        <v>509</v>
      </c>
      <c r="C14960" s="334"/>
      <c r="D14960" s="334"/>
      <c r="E14960" s="336"/>
      <c r="F14960" s="338"/>
      <c r="G14960" s="338"/>
    </row>
    <row r="14961" spans="1:7" ht="24" customHeight="1" x14ac:dyDescent="0.2">
      <c r="A14961" s="284"/>
      <c r="B14961" s="103"/>
      <c r="C14961" s="143" t="s">
        <v>604</v>
      </c>
      <c r="D14961" s="104"/>
      <c r="E14961" s="105"/>
      <c r="F14961" s="106"/>
      <c r="G14961" s="285"/>
    </row>
    <row r="14962" spans="1:7" ht="24" customHeight="1" x14ac:dyDescent="0.2">
      <c r="A14962" s="224" t="str">
        <f t="shared" ref="A14962:A14975" si="4486">IFERROR(VLOOKUP(C14962,Tabla_Insumos,4,FALSE),"")</f>
        <v/>
      </c>
      <c r="B14962" s="222" t="str">
        <f>IFERROR(VLOOKUP(C14962,Tabla_Insumos,5,FALSE),"")</f>
        <v/>
      </c>
      <c r="C14962" s="223"/>
      <c r="D14962" s="224" t="str">
        <f t="shared" ref="D14962:D14975" si="4487">IFERROR(VLOOKUP(C14962,Tabla_Insumos,2,FALSE),"")</f>
        <v/>
      </c>
      <c r="E14962" s="225"/>
      <c r="F14962" s="226">
        <f t="shared" ref="F14962:F14975" si="4488">IFERROR(VLOOKUP(C14962,Tabla_Insumos,3,FALSE),0)</f>
        <v>0</v>
      </c>
      <c r="G14962" s="286">
        <f>ROUND(E14962*F14962,2)</f>
        <v>0</v>
      </c>
    </row>
    <row r="14963" spans="1:7" ht="24" customHeight="1" x14ac:dyDescent="0.2">
      <c r="A14963" s="224" t="str">
        <f t="shared" si="4486"/>
        <v/>
      </c>
      <c r="B14963" s="222" t="str">
        <f t="shared" ref="B14963:B14975" si="4489">IFERROR(VLOOKUP(C14963,Tabla_Insumos,5,FALSE),"")</f>
        <v/>
      </c>
      <c r="C14963" s="223"/>
      <c r="D14963" s="224" t="str">
        <f t="shared" si="4487"/>
        <v/>
      </c>
      <c r="E14963" s="225"/>
      <c r="F14963" s="226">
        <f t="shared" si="4488"/>
        <v>0</v>
      </c>
      <c r="G14963" s="286">
        <f t="shared" ref="G14963:G14975" si="4490">ROUND(E14963*F14963,2)</f>
        <v>0</v>
      </c>
    </row>
    <row r="14964" spans="1:7" ht="24" customHeight="1" x14ac:dyDescent="0.2">
      <c r="A14964" s="224" t="str">
        <f t="shared" si="4486"/>
        <v/>
      </c>
      <c r="B14964" s="222" t="str">
        <f t="shared" si="4489"/>
        <v/>
      </c>
      <c r="C14964" s="223"/>
      <c r="D14964" s="224" t="str">
        <f t="shared" si="4487"/>
        <v/>
      </c>
      <c r="E14964" s="225"/>
      <c r="F14964" s="226">
        <f t="shared" si="4488"/>
        <v>0</v>
      </c>
      <c r="G14964" s="286">
        <f t="shared" si="4490"/>
        <v>0</v>
      </c>
    </row>
    <row r="14965" spans="1:7" ht="24" customHeight="1" x14ac:dyDescent="0.2">
      <c r="A14965" s="224" t="str">
        <f t="shared" si="4486"/>
        <v/>
      </c>
      <c r="B14965" s="222" t="str">
        <f t="shared" si="4489"/>
        <v/>
      </c>
      <c r="C14965" s="223"/>
      <c r="D14965" s="224" t="str">
        <f t="shared" si="4487"/>
        <v/>
      </c>
      <c r="E14965" s="225"/>
      <c r="F14965" s="226">
        <f t="shared" si="4488"/>
        <v>0</v>
      </c>
      <c r="G14965" s="286">
        <f t="shared" si="4490"/>
        <v>0</v>
      </c>
    </row>
    <row r="14966" spans="1:7" ht="24" customHeight="1" x14ac:dyDescent="0.2">
      <c r="A14966" s="224" t="str">
        <f t="shared" si="4486"/>
        <v/>
      </c>
      <c r="B14966" s="222" t="str">
        <f t="shared" si="4489"/>
        <v/>
      </c>
      <c r="C14966" s="223"/>
      <c r="D14966" s="224" t="str">
        <f t="shared" si="4487"/>
        <v/>
      </c>
      <c r="E14966" s="225"/>
      <c r="F14966" s="226">
        <f t="shared" si="4488"/>
        <v>0</v>
      </c>
      <c r="G14966" s="286">
        <f t="shared" si="4490"/>
        <v>0</v>
      </c>
    </row>
    <row r="14967" spans="1:7" ht="24" customHeight="1" x14ac:dyDescent="0.2">
      <c r="A14967" s="224" t="str">
        <f t="shared" si="4486"/>
        <v/>
      </c>
      <c r="B14967" s="222" t="str">
        <f t="shared" si="4489"/>
        <v/>
      </c>
      <c r="C14967" s="223"/>
      <c r="D14967" s="224" t="str">
        <f t="shared" si="4487"/>
        <v/>
      </c>
      <c r="E14967" s="225"/>
      <c r="F14967" s="226">
        <f t="shared" si="4488"/>
        <v>0</v>
      </c>
      <c r="G14967" s="286">
        <f t="shared" si="4490"/>
        <v>0</v>
      </c>
    </row>
    <row r="14968" spans="1:7" ht="24" customHeight="1" x14ac:dyDescent="0.2">
      <c r="A14968" s="224" t="str">
        <f t="shared" si="4486"/>
        <v/>
      </c>
      <c r="B14968" s="222" t="str">
        <f t="shared" si="4489"/>
        <v/>
      </c>
      <c r="C14968" s="223"/>
      <c r="D14968" s="224" t="str">
        <f t="shared" si="4487"/>
        <v/>
      </c>
      <c r="E14968" s="225"/>
      <c r="F14968" s="226">
        <f t="shared" si="4488"/>
        <v>0</v>
      </c>
      <c r="G14968" s="286">
        <f t="shared" si="4490"/>
        <v>0</v>
      </c>
    </row>
    <row r="14969" spans="1:7" ht="24" customHeight="1" x14ac:dyDescent="0.2">
      <c r="A14969" s="224" t="str">
        <f t="shared" si="4486"/>
        <v/>
      </c>
      <c r="B14969" s="222" t="str">
        <f t="shared" si="4489"/>
        <v/>
      </c>
      <c r="C14969" s="223"/>
      <c r="D14969" s="224" t="str">
        <f t="shared" si="4487"/>
        <v/>
      </c>
      <c r="E14969" s="225"/>
      <c r="F14969" s="226">
        <f t="shared" si="4488"/>
        <v>0</v>
      </c>
      <c r="G14969" s="286">
        <f t="shared" si="4490"/>
        <v>0</v>
      </c>
    </row>
    <row r="14970" spans="1:7" ht="24" customHeight="1" x14ac:dyDescent="0.2">
      <c r="A14970" s="224" t="str">
        <f t="shared" si="4486"/>
        <v/>
      </c>
      <c r="B14970" s="222" t="str">
        <f t="shared" si="4489"/>
        <v/>
      </c>
      <c r="C14970" s="223"/>
      <c r="D14970" s="224" t="str">
        <f t="shared" si="4487"/>
        <v/>
      </c>
      <c r="E14970" s="225"/>
      <c r="F14970" s="226">
        <f t="shared" si="4488"/>
        <v>0</v>
      </c>
      <c r="G14970" s="286">
        <f t="shared" si="4490"/>
        <v>0</v>
      </c>
    </row>
    <row r="14971" spans="1:7" ht="24" customHeight="1" x14ac:dyDescent="0.2">
      <c r="A14971" s="224" t="str">
        <f t="shared" si="4486"/>
        <v/>
      </c>
      <c r="B14971" s="222" t="str">
        <f t="shared" si="4489"/>
        <v/>
      </c>
      <c r="C14971" s="223"/>
      <c r="D14971" s="224" t="str">
        <f t="shared" si="4487"/>
        <v/>
      </c>
      <c r="E14971" s="225"/>
      <c r="F14971" s="226">
        <f t="shared" si="4488"/>
        <v>0</v>
      </c>
      <c r="G14971" s="286">
        <f t="shared" si="4490"/>
        <v>0</v>
      </c>
    </row>
    <row r="14972" spans="1:7" ht="24" customHeight="1" x14ac:dyDescent="0.2">
      <c r="A14972" s="224" t="str">
        <f t="shared" si="4486"/>
        <v/>
      </c>
      <c r="B14972" s="222" t="str">
        <f t="shared" si="4489"/>
        <v/>
      </c>
      <c r="C14972" s="223"/>
      <c r="D14972" s="224" t="str">
        <f t="shared" si="4487"/>
        <v/>
      </c>
      <c r="E14972" s="225"/>
      <c r="F14972" s="226">
        <f t="shared" si="4488"/>
        <v>0</v>
      </c>
      <c r="G14972" s="286">
        <f t="shared" si="4490"/>
        <v>0</v>
      </c>
    </row>
    <row r="14973" spans="1:7" ht="24" customHeight="1" x14ac:dyDescent="0.2">
      <c r="A14973" s="224" t="str">
        <f t="shared" si="4486"/>
        <v/>
      </c>
      <c r="B14973" s="222" t="str">
        <f t="shared" si="4489"/>
        <v/>
      </c>
      <c r="C14973" s="223"/>
      <c r="D14973" s="224" t="str">
        <f t="shared" si="4487"/>
        <v/>
      </c>
      <c r="E14973" s="225"/>
      <c r="F14973" s="226">
        <f t="shared" si="4488"/>
        <v>0</v>
      </c>
      <c r="G14973" s="286">
        <f t="shared" si="4490"/>
        <v>0</v>
      </c>
    </row>
    <row r="14974" spans="1:7" ht="24" customHeight="1" x14ac:dyDescent="0.2">
      <c r="A14974" s="224" t="str">
        <f t="shared" si="4486"/>
        <v/>
      </c>
      <c r="B14974" s="222" t="str">
        <f t="shared" si="4489"/>
        <v/>
      </c>
      <c r="C14974" s="223"/>
      <c r="D14974" s="224" t="str">
        <f t="shared" si="4487"/>
        <v/>
      </c>
      <c r="E14974" s="225"/>
      <c r="F14974" s="226">
        <f t="shared" si="4488"/>
        <v>0</v>
      </c>
      <c r="G14974" s="286">
        <f t="shared" si="4490"/>
        <v>0</v>
      </c>
    </row>
    <row r="14975" spans="1:7" ht="24" customHeight="1" x14ac:dyDescent="0.2">
      <c r="A14975" s="224" t="str">
        <f t="shared" si="4486"/>
        <v/>
      </c>
      <c r="B14975" s="222" t="str">
        <f t="shared" si="4489"/>
        <v/>
      </c>
      <c r="C14975" s="223"/>
      <c r="D14975" s="224" t="str">
        <f t="shared" si="4487"/>
        <v/>
      </c>
      <c r="E14975" s="225"/>
      <c r="F14975" s="227">
        <f t="shared" si="4488"/>
        <v>0</v>
      </c>
      <c r="G14975" s="286">
        <f t="shared" si="4490"/>
        <v>0</v>
      </c>
    </row>
    <row r="14976" spans="1:7" ht="24" customHeight="1" x14ac:dyDescent="0.2">
      <c r="A14976" s="287"/>
      <c r="D14976" s="97"/>
      <c r="E14976" s="98"/>
      <c r="F14976" s="273" t="s">
        <v>31</v>
      </c>
      <c r="G14976" s="288">
        <f>SUBTOTAL(9,G14962:G14975)</f>
        <v>0</v>
      </c>
    </row>
    <row r="14977" spans="1:7" ht="24" customHeight="1" x14ac:dyDescent="0.2">
      <c r="A14977" s="287"/>
      <c r="C14977" s="107" t="s">
        <v>605</v>
      </c>
      <c r="D14977" s="97"/>
      <c r="E14977" s="98"/>
      <c r="G14977" s="289"/>
    </row>
    <row r="14978" spans="1:7" ht="24" customHeight="1" x14ac:dyDescent="0.2">
      <c r="A14978" s="224" t="str">
        <f t="shared" ref="A14978:A14985" si="4491">IFERROR(VLOOKUP(C14978,Tabla_Insumos,4,FALSE),"")</f>
        <v/>
      </c>
      <c r="B14978" s="222">
        <f t="shared" ref="B14978:B14985" si="4492">IFERROR(VLOOKUP(A14978,Tabla_Indices,5,FALSE),"")</f>
        <v>0</v>
      </c>
      <c r="C14978" s="223"/>
      <c r="D14978" s="224" t="str">
        <f t="shared" ref="D14978:D14985" si="4493">IFERROR(VLOOKUP(C14978,Tabla_Insumos,2,FALSE),"")</f>
        <v/>
      </c>
      <c r="E14978" s="225"/>
      <c r="F14978" s="228">
        <f t="shared" ref="F14978:F14985" si="4494">IFERROR(VLOOKUP(C14978,Tabla_Insumos,3,FALSE),0)</f>
        <v>0</v>
      </c>
      <c r="G14978" s="286">
        <f>ROUND(E14978*F14978,2)</f>
        <v>0</v>
      </c>
    </row>
    <row r="14979" spans="1:7" ht="24" customHeight="1" x14ac:dyDescent="0.2">
      <c r="A14979" s="224" t="str">
        <f t="shared" si="4491"/>
        <v/>
      </c>
      <c r="B14979" s="222">
        <f t="shared" si="4492"/>
        <v>0</v>
      </c>
      <c r="C14979" s="223"/>
      <c r="D14979" s="224" t="str">
        <f t="shared" si="4493"/>
        <v/>
      </c>
      <c r="E14979" s="225"/>
      <c r="F14979" s="228">
        <f t="shared" si="4494"/>
        <v>0</v>
      </c>
      <c r="G14979" s="286">
        <f>ROUND(E14979*F14979,2)</f>
        <v>0</v>
      </c>
    </row>
    <row r="14980" spans="1:7" ht="24" customHeight="1" x14ac:dyDescent="0.2">
      <c r="A14980" s="224" t="str">
        <f t="shared" si="4491"/>
        <v/>
      </c>
      <c r="B14980" s="222">
        <f t="shared" si="4492"/>
        <v>0</v>
      </c>
      <c r="C14980" s="223"/>
      <c r="D14980" s="224" t="str">
        <f t="shared" si="4493"/>
        <v/>
      </c>
      <c r="E14980" s="225"/>
      <c r="F14980" s="228">
        <f t="shared" si="4494"/>
        <v>0</v>
      </c>
      <c r="G14980" s="286">
        <f t="shared" ref="G14980:G14985" si="4495">ROUND(E14980*F14980,2)</f>
        <v>0</v>
      </c>
    </row>
    <row r="14981" spans="1:7" ht="24" customHeight="1" x14ac:dyDescent="0.2">
      <c r="A14981" s="224" t="str">
        <f t="shared" si="4491"/>
        <v/>
      </c>
      <c r="B14981" s="222">
        <f t="shared" si="4492"/>
        <v>0</v>
      </c>
      <c r="C14981" s="223"/>
      <c r="D14981" s="224" t="str">
        <f t="shared" si="4493"/>
        <v/>
      </c>
      <c r="E14981" s="225"/>
      <c r="F14981" s="228">
        <f t="shared" si="4494"/>
        <v>0</v>
      </c>
      <c r="G14981" s="286">
        <f t="shared" si="4495"/>
        <v>0</v>
      </c>
    </row>
    <row r="14982" spans="1:7" ht="24" customHeight="1" x14ac:dyDescent="0.2">
      <c r="A14982" s="224" t="str">
        <f t="shared" si="4491"/>
        <v/>
      </c>
      <c r="B14982" s="222">
        <f t="shared" si="4492"/>
        <v>0</v>
      </c>
      <c r="C14982" s="223"/>
      <c r="D14982" s="224" t="str">
        <f t="shared" si="4493"/>
        <v/>
      </c>
      <c r="E14982" s="225"/>
      <c r="F14982" s="226">
        <f t="shared" si="4494"/>
        <v>0</v>
      </c>
      <c r="G14982" s="286">
        <f t="shared" si="4495"/>
        <v>0</v>
      </c>
    </row>
    <row r="14983" spans="1:7" ht="24" customHeight="1" x14ac:dyDescent="0.2">
      <c r="A14983" s="224" t="str">
        <f t="shared" si="4491"/>
        <v/>
      </c>
      <c r="B14983" s="222">
        <f t="shared" si="4492"/>
        <v>0</v>
      </c>
      <c r="C14983" s="223"/>
      <c r="D14983" s="224" t="str">
        <f t="shared" si="4493"/>
        <v/>
      </c>
      <c r="E14983" s="225"/>
      <c r="F14983" s="226">
        <f t="shared" si="4494"/>
        <v>0</v>
      </c>
      <c r="G14983" s="286">
        <f t="shared" si="4495"/>
        <v>0</v>
      </c>
    </row>
    <row r="14984" spans="1:7" ht="24" customHeight="1" x14ac:dyDescent="0.2">
      <c r="A14984" s="224" t="str">
        <f t="shared" si="4491"/>
        <v/>
      </c>
      <c r="B14984" s="222">
        <f t="shared" si="4492"/>
        <v>0</v>
      </c>
      <c r="C14984" s="223"/>
      <c r="D14984" s="224" t="str">
        <f t="shared" si="4493"/>
        <v/>
      </c>
      <c r="E14984" s="225"/>
      <c r="F14984" s="226">
        <f t="shared" si="4494"/>
        <v>0</v>
      </c>
      <c r="G14984" s="286">
        <f t="shared" si="4495"/>
        <v>0</v>
      </c>
    </row>
    <row r="14985" spans="1:7" ht="24" customHeight="1" x14ac:dyDescent="0.2">
      <c r="A14985" s="224" t="str">
        <f t="shared" si="4491"/>
        <v/>
      </c>
      <c r="B14985" s="222">
        <f t="shared" si="4492"/>
        <v>0</v>
      </c>
      <c r="C14985" s="223"/>
      <c r="D14985" s="224" t="str">
        <f t="shared" si="4493"/>
        <v/>
      </c>
      <c r="E14985" s="225"/>
      <c r="F14985" s="226">
        <f t="shared" si="4494"/>
        <v>0</v>
      </c>
      <c r="G14985" s="286">
        <f t="shared" si="4495"/>
        <v>0</v>
      </c>
    </row>
    <row r="14986" spans="1:7" ht="24" customHeight="1" x14ac:dyDescent="0.2">
      <c r="A14986" s="287"/>
      <c r="D14986" s="97"/>
      <c r="E14986" s="98"/>
      <c r="F14986" s="273" t="s">
        <v>32</v>
      </c>
      <c r="G14986" s="288">
        <f>SUBTOTAL(9,G14978:G14985)</f>
        <v>0</v>
      </c>
    </row>
    <row r="14987" spans="1:7" ht="24" customHeight="1" x14ac:dyDescent="0.2">
      <c r="A14987" s="287"/>
      <c r="C14987" s="107" t="s">
        <v>606</v>
      </c>
      <c r="D14987" s="97"/>
      <c r="E14987" s="98"/>
      <c r="G14987" s="289"/>
    </row>
    <row r="14988" spans="1:7" ht="24" customHeight="1" x14ac:dyDescent="0.2">
      <c r="A14988" s="224" t="str">
        <f t="shared" ref="A14988:A14996" si="4496">IFERROR(VLOOKUP(C14988,Tabla_Insumos,4,FALSE),"")</f>
        <v/>
      </c>
      <c r="B14988" s="222" t="str">
        <f t="shared" ref="B14988:B14996" si="4497">IFERROR(VLOOKUP(C14988,Tabla_Insumos,5,FALSE),"")</f>
        <v/>
      </c>
      <c r="C14988" s="223"/>
      <c r="D14988" s="224" t="str">
        <f t="shared" ref="D14988:D14996" si="4498">IFERROR(VLOOKUP(C14988,Tabla_Insumos,2,FALSE),"")</f>
        <v/>
      </c>
      <c r="E14988" s="225"/>
      <c r="F14988" s="226">
        <f t="shared" ref="F14988:F14996" si="4499">IFERROR(VLOOKUP(C14988,Tabla_Insumos,3,FALSE),0)</f>
        <v>0</v>
      </c>
      <c r="G14988" s="286">
        <f t="shared" ref="G14988:G14996" si="4500">ROUND(E14988*F14988,2)</f>
        <v>0</v>
      </c>
    </row>
    <row r="14989" spans="1:7" ht="24" customHeight="1" x14ac:dyDescent="0.2">
      <c r="A14989" s="224" t="str">
        <f t="shared" si="4496"/>
        <v/>
      </c>
      <c r="B14989" s="222" t="str">
        <f t="shared" si="4497"/>
        <v/>
      </c>
      <c r="C14989" s="223"/>
      <c r="D14989" s="224" t="str">
        <f t="shared" si="4498"/>
        <v/>
      </c>
      <c r="E14989" s="225"/>
      <c r="F14989" s="226">
        <f t="shared" si="4499"/>
        <v>0</v>
      </c>
      <c r="G14989" s="286">
        <f t="shared" si="4500"/>
        <v>0</v>
      </c>
    </row>
    <row r="14990" spans="1:7" ht="24" customHeight="1" x14ac:dyDescent="0.2">
      <c r="A14990" s="224" t="str">
        <f t="shared" si="4496"/>
        <v/>
      </c>
      <c r="B14990" s="222" t="str">
        <f t="shared" si="4497"/>
        <v/>
      </c>
      <c r="C14990" s="223"/>
      <c r="D14990" s="224" t="str">
        <f t="shared" si="4498"/>
        <v/>
      </c>
      <c r="E14990" s="225"/>
      <c r="F14990" s="226">
        <f t="shared" si="4499"/>
        <v>0</v>
      </c>
      <c r="G14990" s="286">
        <f t="shared" si="4500"/>
        <v>0</v>
      </c>
    </row>
    <row r="14991" spans="1:7" ht="24" customHeight="1" x14ac:dyDescent="0.2">
      <c r="A14991" s="224" t="str">
        <f t="shared" si="4496"/>
        <v/>
      </c>
      <c r="B14991" s="222" t="str">
        <f t="shared" si="4497"/>
        <v/>
      </c>
      <c r="C14991" s="223"/>
      <c r="D14991" s="224" t="str">
        <f t="shared" si="4498"/>
        <v/>
      </c>
      <c r="E14991" s="225"/>
      <c r="F14991" s="226">
        <f t="shared" si="4499"/>
        <v>0</v>
      </c>
      <c r="G14991" s="286">
        <f t="shared" si="4500"/>
        <v>0</v>
      </c>
    </row>
    <row r="14992" spans="1:7" ht="24" customHeight="1" x14ac:dyDescent="0.2">
      <c r="A14992" s="224" t="str">
        <f t="shared" si="4496"/>
        <v/>
      </c>
      <c r="B14992" s="222" t="str">
        <f t="shared" si="4497"/>
        <v/>
      </c>
      <c r="C14992" s="223"/>
      <c r="D14992" s="224" t="str">
        <f t="shared" si="4498"/>
        <v/>
      </c>
      <c r="E14992" s="225"/>
      <c r="F14992" s="226">
        <f t="shared" si="4499"/>
        <v>0</v>
      </c>
      <c r="G14992" s="286">
        <f t="shared" si="4500"/>
        <v>0</v>
      </c>
    </row>
    <row r="14993" spans="1:7" ht="24" customHeight="1" x14ac:dyDescent="0.2">
      <c r="A14993" s="224" t="str">
        <f t="shared" si="4496"/>
        <v/>
      </c>
      <c r="B14993" s="222" t="str">
        <f t="shared" si="4497"/>
        <v/>
      </c>
      <c r="C14993" s="223"/>
      <c r="D14993" s="224" t="str">
        <f t="shared" si="4498"/>
        <v/>
      </c>
      <c r="E14993" s="225"/>
      <c r="F14993" s="226">
        <f t="shared" si="4499"/>
        <v>0</v>
      </c>
      <c r="G14993" s="286">
        <f t="shared" si="4500"/>
        <v>0</v>
      </c>
    </row>
    <row r="14994" spans="1:7" ht="24" customHeight="1" x14ac:dyDescent="0.2">
      <c r="A14994" s="224" t="str">
        <f t="shared" si="4496"/>
        <v/>
      </c>
      <c r="B14994" s="222" t="str">
        <f t="shared" si="4497"/>
        <v/>
      </c>
      <c r="C14994" s="223"/>
      <c r="D14994" s="224" t="str">
        <f t="shared" si="4498"/>
        <v/>
      </c>
      <c r="E14994" s="225"/>
      <c r="F14994" s="226">
        <f t="shared" si="4499"/>
        <v>0</v>
      </c>
      <c r="G14994" s="286">
        <f t="shared" si="4500"/>
        <v>0</v>
      </c>
    </row>
    <row r="14995" spans="1:7" ht="24" customHeight="1" x14ac:dyDescent="0.2">
      <c r="A14995" s="224" t="str">
        <f t="shared" si="4496"/>
        <v/>
      </c>
      <c r="B14995" s="222" t="str">
        <f t="shared" si="4497"/>
        <v/>
      </c>
      <c r="C14995" s="223"/>
      <c r="D14995" s="224" t="str">
        <f t="shared" si="4498"/>
        <v/>
      </c>
      <c r="E14995" s="225"/>
      <c r="F14995" s="226">
        <f t="shared" si="4499"/>
        <v>0</v>
      </c>
      <c r="G14995" s="286">
        <f t="shared" si="4500"/>
        <v>0</v>
      </c>
    </row>
    <row r="14996" spans="1:7" ht="24" customHeight="1" x14ac:dyDescent="0.2">
      <c r="A14996" s="224" t="str">
        <f t="shared" si="4496"/>
        <v/>
      </c>
      <c r="B14996" s="222" t="str">
        <f t="shared" si="4497"/>
        <v/>
      </c>
      <c r="C14996" s="223"/>
      <c r="D14996" s="224" t="str">
        <f t="shared" si="4498"/>
        <v/>
      </c>
      <c r="E14996" s="225"/>
      <c r="F14996" s="226">
        <f t="shared" si="4499"/>
        <v>0</v>
      </c>
      <c r="G14996" s="286">
        <f t="shared" si="4500"/>
        <v>0</v>
      </c>
    </row>
    <row r="14997" spans="1:7" ht="24" customHeight="1" x14ac:dyDescent="0.2">
      <c r="A14997" s="290"/>
      <c r="B14997" s="97"/>
      <c r="D14997" s="97"/>
      <c r="E14997" s="98"/>
      <c r="F14997" s="273" t="s">
        <v>33</v>
      </c>
      <c r="G14997" s="288">
        <f>SUBTOTAL(9,G14988:G14996)</f>
        <v>0</v>
      </c>
    </row>
    <row r="14998" spans="1:7" ht="24" customHeight="1" x14ac:dyDescent="0.2">
      <c r="A14998" s="291"/>
      <c r="B14998" s="97"/>
      <c r="D14998" s="97"/>
      <c r="E14998" s="98"/>
      <c r="G14998" s="289"/>
    </row>
    <row r="14999" spans="1:7" ht="24" customHeight="1" x14ac:dyDescent="0.2">
      <c r="A14999" s="292" t="str">
        <f>B14957</f>
        <v/>
      </c>
      <c r="B14999" s="293" t="str">
        <f>C14957</f>
        <v/>
      </c>
      <c r="C14999" s="104"/>
      <c r="D14999" s="104" t="s">
        <v>34</v>
      </c>
      <c r="E14999" s="105"/>
      <c r="F14999" s="295" t="s">
        <v>35</v>
      </c>
      <c r="G14999" s="294">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ignoredErrors>
    <ignoredError sqref="A38:F46 A31:A35 A13:F25 A12 D12:F12 A29:A30 D28:F30 A28 C31:F3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topLeftCell="A3" zoomScaleNormal="100" zoomScaleSheetLayoutView="100" workbookViewId="0">
      <selection activeCell="BA224" sqref="BA2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3" width="15.7109375" style="8" customWidth="1"/>
    <col min="54" max="55" width="10.7109375" style="8" customWidth="1"/>
    <col min="56" max="75" width="10.7109375" style="114" customWidth="1"/>
    <col min="76" max="124" width="11.42578125" style="114"/>
    <col min="125" max="16384" width="11.42578125" style="8"/>
  </cols>
  <sheetData>
    <row r="1" spans="1:124" s="2" customFormat="1" ht="20.100000000000001" customHeight="1" x14ac:dyDescent="0.2">
      <c r="A1" s="3" t="s">
        <v>11</v>
      </c>
      <c r="B1" s="3"/>
      <c r="C1" s="3" t="str">
        <f>Comitente</f>
        <v>DIRECCION PROVINCIAL DE ESPACIOS VERDES</v>
      </c>
      <c r="D1" s="4"/>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row>
    <row r="2" spans="1:124" s="5" customFormat="1" ht="20.100000000000001" customHeight="1" x14ac:dyDescent="0.2">
      <c r="A2" s="11" t="s">
        <v>12</v>
      </c>
      <c r="B2" s="11"/>
      <c r="C2" s="11" t="str">
        <f>Obra</f>
        <v>MANTENIMIENTO DEL ÁREA VERDE Y SISITEMA DE RIEGO DEL 
PARQUE BELGRANO E INFINITO POR DESCUBRIR - RENGLON 3</v>
      </c>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row>
    <row r="3" spans="1:124" s="5" customFormat="1" ht="20.100000000000001" customHeight="1" x14ac:dyDescent="0.2">
      <c r="A3" s="11" t="s">
        <v>16</v>
      </c>
      <c r="B3" s="11"/>
      <c r="C3" s="11" t="str">
        <f>Ubicación</f>
        <v>CAPITAL</v>
      </c>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row>
    <row r="4" spans="1:124" s="5" customFormat="1" ht="20.100000000000001" customHeight="1" x14ac:dyDescent="0.2">
      <c r="A4" s="11" t="s">
        <v>15</v>
      </c>
      <c r="B4" s="12"/>
      <c r="C4" s="73" t="str">
        <f>Licitación_N°</f>
        <v>05/2022</v>
      </c>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row>
    <row r="5" spans="1:124" s="5" customFormat="1" ht="20.100000000000001" customHeight="1" x14ac:dyDescent="0.2">
      <c r="A5" s="11" t="s">
        <v>17</v>
      </c>
      <c r="B5" s="12"/>
      <c r="C5" s="74">
        <f>Plazo_Obra</f>
        <v>730</v>
      </c>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row>
    <row r="6" spans="1:124" s="5" customFormat="1" ht="20.100000000000001" customHeight="1" x14ac:dyDescent="0.2">
      <c r="A6" s="11" t="s">
        <v>13</v>
      </c>
      <c r="B6" s="11"/>
      <c r="C6" s="11">
        <f>Contratista</f>
        <v>0</v>
      </c>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row>
    <row r="7" spans="1:124" s="2" customFormat="1" ht="20.100000000000001" customHeight="1" x14ac:dyDescent="0.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row>
    <row r="8" spans="1:124" s="2" customFormat="1" ht="20.100000000000001" customHeight="1" x14ac:dyDescent="0.2">
      <c r="A8" s="341" t="s">
        <v>45</v>
      </c>
      <c r="B8" s="342"/>
      <c r="C8" s="342"/>
      <c r="D8" s="343"/>
      <c r="E8" s="7"/>
      <c r="F8" s="7"/>
      <c r="G8" s="7"/>
      <c r="H8" s="7"/>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row>
    <row r="10" spans="1:124" ht="20.100000000000001" customHeight="1" x14ac:dyDescent="0.2">
      <c r="A10" s="346" t="s">
        <v>991</v>
      </c>
      <c r="B10" s="344" t="s">
        <v>0</v>
      </c>
      <c r="C10" s="344"/>
      <c r="D10" s="347" t="s">
        <v>14</v>
      </c>
      <c r="E10" s="48"/>
      <c r="F10" s="344" t="s">
        <v>20</v>
      </c>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15"/>
      <c r="BC10" s="345" t="s">
        <v>19</v>
      </c>
    </row>
    <row r="11" spans="1:124" ht="20.100000000000001" customHeight="1" x14ac:dyDescent="0.2">
      <c r="A11" s="346"/>
      <c r="B11" s="344"/>
      <c r="C11" s="344"/>
      <c r="D11" s="347"/>
      <c r="E11" s="48">
        <v>0</v>
      </c>
      <c r="F11" s="23">
        <v>1</v>
      </c>
      <c r="G11" s="23">
        <f>F11+1</f>
        <v>2</v>
      </c>
      <c r="H11" s="23">
        <f t="shared" ref="H11:AL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23">
        <f t="shared" si="0"/>
        <v>25</v>
      </c>
      <c r="AE11" s="23">
        <f t="shared" si="0"/>
        <v>26</v>
      </c>
      <c r="AF11" s="23">
        <f t="shared" si="0"/>
        <v>27</v>
      </c>
      <c r="AG11" s="23">
        <f t="shared" si="0"/>
        <v>28</v>
      </c>
      <c r="AH11" s="23">
        <f t="shared" si="0"/>
        <v>29</v>
      </c>
      <c r="AI11" s="23">
        <f t="shared" si="0"/>
        <v>30</v>
      </c>
      <c r="AJ11" s="23">
        <f t="shared" si="0"/>
        <v>31</v>
      </c>
      <c r="AK11" s="23">
        <f t="shared" si="0"/>
        <v>32</v>
      </c>
      <c r="AL11" s="23">
        <f t="shared" si="0"/>
        <v>33</v>
      </c>
      <c r="AM11" s="23">
        <f t="shared" ref="AM11" si="1">AL11+1</f>
        <v>34</v>
      </c>
      <c r="AN11" s="23">
        <f t="shared" ref="AN11" si="2">AM11+1</f>
        <v>35</v>
      </c>
      <c r="AO11" s="23">
        <f t="shared" ref="AO11" si="3">AN11+1</f>
        <v>36</v>
      </c>
      <c r="AP11" s="23">
        <f t="shared" ref="AP11" si="4">AO11+1</f>
        <v>37</v>
      </c>
      <c r="AQ11" s="23">
        <f t="shared" ref="AQ11" si="5">AP11+1</f>
        <v>38</v>
      </c>
      <c r="AR11" s="23">
        <f t="shared" ref="AR11" si="6">AQ11+1</f>
        <v>39</v>
      </c>
      <c r="AS11" s="23">
        <f t="shared" ref="AS11" si="7">AR11+1</f>
        <v>40</v>
      </c>
      <c r="AT11" s="23">
        <f t="shared" ref="AT11" si="8">AS11+1</f>
        <v>41</v>
      </c>
      <c r="AU11" s="23">
        <f t="shared" ref="AU11" si="9">AT11+1</f>
        <v>42</v>
      </c>
      <c r="AV11" s="23">
        <f t="shared" ref="AV11" si="10">AU11+1</f>
        <v>43</v>
      </c>
      <c r="AW11" s="23">
        <f t="shared" ref="AW11" si="11">AV11+1</f>
        <v>44</v>
      </c>
      <c r="AX11" s="23">
        <f t="shared" ref="AX11" si="12">AW11+1</f>
        <v>45</v>
      </c>
      <c r="AY11" s="23">
        <f t="shared" ref="AY11" si="13">AX11+1</f>
        <v>46</v>
      </c>
      <c r="AZ11" s="23">
        <f t="shared" ref="AZ11" si="14">AY11+1</f>
        <v>47</v>
      </c>
      <c r="BA11" s="23">
        <f t="shared" ref="BA11" si="15">AZ11+1</f>
        <v>48</v>
      </c>
      <c r="BB11" s="16"/>
      <c r="BC11" s="345"/>
    </row>
    <row r="12" spans="1:124" ht="20.100000000000001" customHeight="1" x14ac:dyDescent="0.2">
      <c r="A12" s="24"/>
      <c r="B12" s="53"/>
      <c r="C12" s="53"/>
      <c r="D12" s="54"/>
      <c r="E12" s="48"/>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3"/>
      <c r="BB12" s="16"/>
      <c r="BC12" s="85"/>
    </row>
    <row r="13" spans="1:124" ht="20.100000000000001" customHeight="1" x14ac:dyDescent="0.2">
      <c r="A13" s="51">
        <f>CyP!A18</f>
        <v>1</v>
      </c>
      <c r="B13" s="339" t="str">
        <f t="shared" ref="B13:B44" si="16">IFERROR(VLOOKUP(A13,Tabla_CyP,2,FALSE),"")</f>
        <v xml:space="preserve">MANTENIMIENTO Y LIMPIEZA GENERAL
</v>
      </c>
      <c r="C13" s="340"/>
      <c r="D13" s="13">
        <f t="shared" ref="D13:D44" si="17">IFERROR(VLOOKUP(A13,Tabla_CyP,9,FALSE),0)</f>
        <v>0</v>
      </c>
      <c r="E13" s="27"/>
      <c r="F13" s="108"/>
      <c r="G13" s="108"/>
      <c r="H13" s="108"/>
      <c r="I13" s="108"/>
      <c r="J13" s="108"/>
      <c r="K13" s="108"/>
      <c r="L13" s="108"/>
      <c r="M13" s="108"/>
      <c r="N13" s="108"/>
      <c r="O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10"/>
      <c r="BB13" s="17"/>
      <c r="BC13" s="18">
        <f t="shared" ref="BC13:BC45" si="18">SUM(F13:BA13)</f>
        <v>0</v>
      </c>
    </row>
    <row r="14" spans="1:124" ht="20.100000000000001" customHeight="1" x14ac:dyDescent="0.2">
      <c r="A14" s="51">
        <f>CyP!A19</f>
        <v>2</v>
      </c>
      <c r="B14" s="339" t="str">
        <f t="shared" si="16"/>
        <v>LIMPIEZA Y CUIDADO DE LOS BAÑOS PUBLICOS</v>
      </c>
      <c r="C14" s="340"/>
      <c r="D14" s="13">
        <f t="shared" si="17"/>
        <v>0</v>
      </c>
      <c r="E14" s="49"/>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9"/>
      <c r="BC14" s="18">
        <f t="shared" si="18"/>
        <v>0</v>
      </c>
    </row>
    <row r="15" spans="1:124" ht="20.100000000000001" customHeight="1" x14ac:dyDescent="0.2">
      <c r="A15" s="51">
        <f>CyP!A20</f>
        <v>3</v>
      </c>
      <c r="B15" s="339" t="str">
        <f t="shared" si="16"/>
        <v>MANTEMIMIENTO DE PARQUIZADO, CARPETA VERDE, CANTEROS Y ESPECIES JUVENILES</v>
      </c>
      <c r="C15" s="340"/>
      <c r="D15" s="13">
        <f t="shared" si="17"/>
        <v>0</v>
      </c>
      <c r="E15" s="49"/>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9"/>
      <c r="BC15" s="18">
        <f t="shared" si="18"/>
        <v>0</v>
      </c>
    </row>
    <row r="16" spans="1:124" ht="20.100000000000001" customHeight="1" x14ac:dyDescent="0.2">
      <c r="A16" s="51" t="str">
        <f>CyP!A21</f>
        <v>3.1</v>
      </c>
      <c r="B16" s="339" t="str">
        <f t="shared" si="16"/>
        <v xml:space="preserve">Siega de la carpeta verde y Control de Plagas, Enfermedades y Malezas </v>
      </c>
      <c r="C16" s="340"/>
      <c r="D16" s="13">
        <f t="shared" si="17"/>
        <v>0</v>
      </c>
      <c r="E16" s="49"/>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9"/>
      <c r="BC16" s="18">
        <f t="shared" si="18"/>
        <v>0</v>
      </c>
    </row>
    <row r="17" spans="1:55" ht="20.100000000000001" customHeight="1" x14ac:dyDescent="0.2">
      <c r="A17" s="51" t="str">
        <f>CyP!A22</f>
        <v>3.2</v>
      </c>
      <c r="B17" s="339" t="str">
        <f t="shared" si="16"/>
        <v>Resiembra</v>
      </c>
      <c r="C17" s="340"/>
      <c r="D17" s="13">
        <f t="shared" si="17"/>
        <v>0</v>
      </c>
      <c r="E17" s="4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9"/>
      <c r="BC17" s="18">
        <f t="shared" si="18"/>
        <v>0</v>
      </c>
    </row>
    <row r="18" spans="1:55" ht="20.100000000000001" customHeight="1" x14ac:dyDescent="0.2">
      <c r="A18" s="51" t="str">
        <f>CyP!A23</f>
        <v>3.3</v>
      </c>
      <c r="B18" s="339" t="str">
        <f t="shared" si="16"/>
        <v>Mantenimiento de canteros, plantas herbaceas, arbustos y arboles</v>
      </c>
      <c r="C18" s="340"/>
      <c r="D18" s="13">
        <f t="shared" si="17"/>
        <v>0</v>
      </c>
      <c r="E18" s="49"/>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9"/>
      <c r="BC18" s="18">
        <f t="shared" si="18"/>
        <v>0</v>
      </c>
    </row>
    <row r="19" spans="1:55" ht="20.100000000000001" customHeight="1" x14ac:dyDescent="0.2">
      <c r="A19" s="51">
        <f>CyP!A24</f>
        <v>4</v>
      </c>
      <c r="B19" s="339" t="str">
        <f t="shared" si="16"/>
        <v xml:space="preserve">MANTENIMIENTO DEL MOBILIARIO </v>
      </c>
      <c r="C19" s="340"/>
      <c r="D19" s="13">
        <f t="shared" si="17"/>
        <v>0</v>
      </c>
      <c r="E19" s="49"/>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9"/>
      <c r="BC19" s="18">
        <f t="shared" si="18"/>
        <v>0</v>
      </c>
    </row>
    <row r="20" spans="1:55" ht="20.100000000000001" customHeight="1" x14ac:dyDescent="0.2">
      <c r="A20" s="51">
        <f>CyP!A25</f>
        <v>5</v>
      </c>
      <c r="B20" s="339" t="str">
        <f t="shared" si="16"/>
        <v>COMPRA Y REPOSICION DE ESPECIES ORNAMENTALES</v>
      </c>
      <c r="C20" s="340"/>
      <c r="D20" s="13">
        <f t="shared" si="17"/>
        <v>0</v>
      </c>
      <c r="E20" s="49"/>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9"/>
      <c r="BC20" s="18">
        <f t="shared" si="18"/>
        <v>0</v>
      </c>
    </row>
    <row r="21" spans="1:55" ht="20.100000000000001" customHeight="1" x14ac:dyDescent="0.2">
      <c r="A21" s="51">
        <f>CyP!A26</f>
        <v>6</v>
      </c>
      <c r="B21" s="339" t="str">
        <f t="shared" si="16"/>
        <v>PROGRAMA DE FERTILIZACION</v>
      </c>
      <c r="C21" s="340"/>
      <c r="D21" s="13">
        <f t="shared" si="17"/>
        <v>0</v>
      </c>
      <c r="E21" s="49"/>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9"/>
      <c r="BC21" s="18">
        <f t="shared" si="18"/>
        <v>0</v>
      </c>
    </row>
    <row r="22" spans="1:55" ht="20.100000000000001" customHeight="1" x14ac:dyDescent="0.2">
      <c r="A22" s="51">
        <f>CyP!A27</f>
        <v>7</v>
      </c>
      <c r="B22" s="339" t="str">
        <f t="shared" si="16"/>
        <v>PODA</v>
      </c>
      <c r="C22" s="340"/>
      <c r="D22" s="13">
        <f t="shared" si="17"/>
        <v>0</v>
      </c>
      <c r="E22" s="49"/>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9"/>
      <c r="BC22" s="18">
        <f t="shared" si="18"/>
        <v>0</v>
      </c>
    </row>
    <row r="23" spans="1:55" ht="20.100000000000001" customHeight="1" x14ac:dyDescent="0.2">
      <c r="A23" s="51">
        <f>CyP!A28</f>
        <v>8</v>
      </c>
      <c r="B23" s="339" t="str">
        <f t="shared" si="16"/>
        <v xml:space="preserve">RIEGO </v>
      </c>
      <c r="C23" s="340"/>
      <c r="D23" s="13">
        <f t="shared" si="17"/>
        <v>0</v>
      </c>
      <c r="E23" s="49"/>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9"/>
      <c r="BC23" s="18">
        <f t="shared" si="18"/>
        <v>0</v>
      </c>
    </row>
    <row r="24" spans="1:55" ht="20.100000000000001" customHeight="1" x14ac:dyDescent="0.2">
      <c r="A24" s="51" t="str">
        <f>CyP!A29</f>
        <v>8.1</v>
      </c>
      <c r="B24" s="339" t="str">
        <f t="shared" si="16"/>
        <v>Programa de Riego e Inventario Inicial</v>
      </c>
      <c r="C24" s="340"/>
      <c r="D24" s="13">
        <f t="shared" si="17"/>
        <v>0</v>
      </c>
      <c r="E24" s="49"/>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9"/>
      <c r="BC24" s="18">
        <f t="shared" si="18"/>
        <v>0</v>
      </c>
    </row>
    <row r="25" spans="1:55" ht="20.100000000000001" customHeight="1" x14ac:dyDescent="0.2">
      <c r="A25" s="51" t="str">
        <f>CyP!A30</f>
        <v>8.2</v>
      </c>
      <c r="B25" s="339" t="str">
        <f t="shared" si="16"/>
        <v>Inspección, revisión, control, mantenimiento y reparación en los sistemas de riego</v>
      </c>
      <c r="C25" s="340"/>
      <c r="D25" s="13">
        <f t="shared" si="17"/>
        <v>0</v>
      </c>
      <c r="E25" s="49"/>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9"/>
      <c r="BC25" s="18">
        <f t="shared" si="18"/>
        <v>0</v>
      </c>
    </row>
    <row r="26" spans="1:55" ht="20.100000000000001" customHeight="1" x14ac:dyDescent="0.2">
      <c r="A26" s="51">
        <f>CyP!A31</f>
        <v>9</v>
      </c>
      <c r="B26" s="339" t="str">
        <f t="shared" si="16"/>
        <v xml:space="preserve">MANTENIMIENTO DEL SISTEMA ELECTRICO </v>
      </c>
      <c r="C26" s="340"/>
      <c r="D26" s="13">
        <f t="shared" si="17"/>
        <v>0</v>
      </c>
      <c r="E26" s="49"/>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9"/>
      <c r="BC26" s="18">
        <f t="shared" si="18"/>
        <v>0</v>
      </c>
    </row>
    <row r="27" spans="1:55" ht="20.100000000000001" customHeight="1" x14ac:dyDescent="0.2">
      <c r="A27" s="51" t="str">
        <f>CyP!A32</f>
        <v>9.1</v>
      </c>
      <c r="B27" s="339" t="str">
        <f t="shared" si="16"/>
        <v>Sistema eléctrico Parque Belgrano</v>
      </c>
      <c r="C27" s="340"/>
      <c r="D27" s="13">
        <f t="shared" si="17"/>
        <v>0</v>
      </c>
      <c r="E27" s="49"/>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9"/>
      <c r="BC27" s="18">
        <f t="shared" si="18"/>
        <v>0</v>
      </c>
    </row>
    <row r="28" spans="1:55" ht="20.100000000000001" customHeight="1" x14ac:dyDescent="0.2">
      <c r="A28" s="51" t="str">
        <f>CyP!A33</f>
        <v>9.2</v>
      </c>
      <c r="B28" s="339" t="str">
        <f t="shared" si="16"/>
        <v>Mantenimiento de Luminarias de Altura</v>
      </c>
      <c r="C28" s="340"/>
      <c r="D28" s="13">
        <f t="shared" si="17"/>
        <v>0</v>
      </c>
      <c r="E28" s="49"/>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9"/>
      <c r="BC28" s="18">
        <f t="shared" si="18"/>
        <v>0</v>
      </c>
    </row>
    <row r="29" spans="1:55" ht="20.100000000000001" customHeight="1" x14ac:dyDescent="0.2">
      <c r="A29" s="51" t="str">
        <f>CyP!A34</f>
        <v>9.3</v>
      </c>
      <c r="B29" s="339" t="str">
        <f t="shared" si="16"/>
        <v>Provisión de repuesto Luminarias Stoggy</v>
      </c>
      <c r="C29" s="340"/>
      <c r="D29" s="13">
        <f t="shared" si="17"/>
        <v>0</v>
      </c>
      <c r="E29" s="49"/>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9"/>
      <c r="BC29" s="18">
        <f t="shared" si="18"/>
        <v>0</v>
      </c>
    </row>
    <row r="30" spans="1:55" ht="20.100000000000001" customHeight="1" x14ac:dyDescent="0.2">
      <c r="A30" s="51" t="str">
        <f>CyP!A35</f>
        <v>9.4</v>
      </c>
      <c r="B30" s="339" t="str">
        <f t="shared" si="16"/>
        <v>Provisión de repuesto Luminarias MiniStoggy</v>
      </c>
      <c r="C30" s="340"/>
      <c r="D30" s="13">
        <f t="shared" si="17"/>
        <v>0</v>
      </c>
      <c r="E30" s="49"/>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9"/>
      <c r="BC30" s="18">
        <f t="shared" si="18"/>
        <v>0</v>
      </c>
    </row>
    <row r="31" spans="1:55" ht="20.100000000000001" customHeight="1" x14ac:dyDescent="0.2">
      <c r="A31" s="51" t="str">
        <f>CyP!A36</f>
        <v>9.5</v>
      </c>
      <c r="B31" s="339" t="str">
        <f t="shared" si="16"/>
        <v>Provisión de repuesto Luminarias MiniStoggy2</v>
      </c>
      <c r="C31" s="340"/>
      <c r="D31" s="13">
        <f t="shared" si="17"/>
        <v>0</v>
      </c>
      <c r="E31" s="49"/>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9"/>
      <c r="BC31" s="18">
        <f t="shared" si="18"/>
        <v>0</v>
      </c>
    </row>
    <row r="32" spans="1:55" ht="20.100000000000001" customHeight="1" x14ac:dyDescent="0.2">
      <c r="A32" s="51" t="str">
        <f>CyP!A37</f>
        <v>9.6</v>
      </c>
      <c r="B32" s="339" t="str">
        <f t="shared" si="16"/>
        <v>Provisión de repuesto Lampara AR111</v>
      </c>
      <c r="C32" s="340"/>
      <c r="D32" s="13">
        <f t="shared" si="17"/>
        <v>0</v>
      </c>
      <c r="E32" s="49"/>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9"/>
      <c r="BC32" s="18">
        <f t="shared" si="18"/>
        <v>0</v>
      </c>
    </row>
    <row r="33" spans="1:55" ht="20.100000000000001" customHeight="1" x14ac:dyDescent="0.2">
      <c r="A33" s="51" t="str">
        <f>CyP!A38</f>
        <v>9.7</v>
      </c>
      <c r="B33" s="339" t="str">
        <f t="shared" si="16"/>
        <v>Provisión de repuesto Toma Corriente</v>
      </c>
      <c r="C33" s="340"/>
      <c r="D33" s="13">
        <f t="shared" si="17"/>
        <v>0</v>
      </c>
      <c r="E33" s="49"/>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9"/>
      <c r="BC33" s="18">
        <f t="shared" si="18"/>
        <v>0</v>
      </c>
    </row>
    <row r="34" spans="1:55" ht="20.100000000000001" customHeight="1" x14ac:dyDescent="0.2">
      <c r="A34" s="51" t="str">
        <f>CyP!A39</f>
        <v>9.8</v>
      </c>
      <c r="B34" s="339" t="str">
        <f t="shared" si="16"/>
        <v>Provisión de Tiras de led</v>
      </c>
      <c r="C34" s="340"/>
      <c r="D34" s="13">
        <f t="shared" si="17"/>
        <v>0</v>
      </c>
      <c r="E34" s="49"/>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9"/>
      <c r="BC34" s="18">
        <f t="shared" si="18"/>
        <v>0</v>
      </c>
    </row>
    <row r="35" spans="1:55" ht="20.100000000000001" customHeight="1" x14ac:dyDescent="0.2">
      <c r="A35" s="51" t="str">
        <f>CyP!A40</f>
        <v>9.9</v>
      </c>
      <c r="B35" s="339" t="str">
        <f t="shared" si="16"/>
        <v>Provisión de Ojos de Buey</v>
      </c>
      <c r="C35" s="340"/>
      <c r="D35" s="13">
        <f t="shared" si="17"/>
        <v>0</v>
      </c>
      <c r="E35" s="49"/>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9"/>
      <c r="BC35" s="18">
        <f t="shared" si="18"/>
        <v>0</v>
      </c>
    </row>
    <row r="36" spans="1:55" ht="20.100000000000001" customHeight="1" x14ac:dyDescent="0.2">
      <c r="A36" s="51">
        <f>CyP!A41</f>
        <v>10</v>
      </c>
      <c r="B36" s="339" t="str">
        <f t="shared" si="16"/>
        <v>EVENTOS</v>
      </c>
      <c r="C36" s="340"/>
      <c r="D36" s="13">
        <f t="shared" si="17"/>
        <v>0</v>
      </c>
      <c r="E36" s="49"/>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9"/>
      <c r="BC36" s="18">
        <f t="shared" si="18"/>
        <v>0</v>
      </c>
    </row>
    <row r="37" spans="1:55" ht="20.100000000000001" customHeight="1" x14ac:dyDescent="0.2">
      <c r="A37" s="51">
        <f>CyP!A42</f>
        <v>11</v>
      </c>
      <c r="B37" s="339" t="str">
        <f t="shared" si="16"/>
        <v>COMPOSTAJE</v>
      </c>
      <c r="C37" s="340"/>
      <c r="D37" s="13">
        <f t="shared" si="17"/>
        <v>0</v>
      </c>
      <c r="E37" s="49"/>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9"/>
      <c r="BC37" s="18">
        <f t="shared" si="18"/>
        <v>0</v>
      </c>
    </row>
    <row r="38" spans="1:55" ht="20.100000000000001" customHeight="1" x14ac:dyDescent="0.2">
      <c r="A38" s="51" t="str">
        <f>CyP!A43</f>
        <v>11.1</v>
      </c>
      <c r="B38" s="339" t="str">
        <f t="shared" si="16"/>
        <v>Fabricacion e instalacion de composteras</v>
      </c>
      <c r="C38" s="340"/>
      <c r="D38" s="13">
        <f t="shared" si="17"/>
        <v>0</v>
      </c>
      <c r="E38" s="49"/>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9"/>
      <c r="BC38" s="18">
        <f t="shared" si="18"/>
        <v>0</v>
      </c>
    </row>
    <row r="39" spans="1:55" ht="20.100000000000001" customHeight="1" x14ac:dyDescent="0.2">
      <c r="A39" s="51" t="str">
        <f>CyP!A44</f>
        <v>11.2</v>
      </c>
      <c r="B39" s="339" t="str">
        <f t="shared" si="16"/>
        <v>Manejo de las composteras</v>
      </c>
      <c r="C39" s="340"/>
      <c r="D39" s="13">
        <f t="shared" si="17"/>
        <v>0</v>
      </c>
      <c r="E39" s="49"/>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9"/>
      <c r="BC39" s="18">
        <f t="shared" si="18"/>
        <v>0</v>
      </c>
    </row>
    <row r="40" spans="1:55" ht="20.100000000000001" customHeight="1" x14ac:dyDescent="0.2">
      <c r="A40" s="51">
        <f>CyP!A45</f>
        <v>12</v>
      </c>
      <c r="B40" s="339" t="str">
        <f t="shared" si="16"/>
        <v>EDUCACION AMBIENTAL Y PRÁCTICAS SUSTENTABLES</v>
      </c>
      <c r="C40" s="340"/>
      <c r="D40" s="13">
        <f t="shared" si="17"/>
        <v>0</v>
      </c>
      <c r="E40" s="49"/>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9"/>
      <c r="BC40" s="18">
        <f t="shared" si="18"/>
        <v>0</v>
      </c>
    </row>
    <row r="41" spans="1:55" ht="20.100000000000001" customHeight="1" x14ac:dyDescent="0.2">
      <c r="A41" s="51">
        <f>CyP!A46</f>
        <v>0</v>
      </c>
      <c r="B41" s="339" t="str">
        <f t="shared" si="16"/>
        <v/>
      </c>
      <c r="C41" s="340"/>
      <c r="D41" s="13">
        <f t="shared" si="17"/>
        <v>0</v>
      </c>
      <c r="E41" s="49"/>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9"/>
      <c r="BC41" s="18">
        <f t="shared" si="18"/>
        <v>0</v>
      </c>
    </row>
    <row r="42" spans="1:55" ht="20.100000000000001" customHeight="1" x14ac:dyDescent="0.2">
      <c r="A42" s="51">
        <f>CyP!A47</f>
        <v>0</v>
      </c>
      <c r="B42" s="339" t="str">
        <f t="shared" si="16"/>
        <v/>
      </c>
      <c r="C42" s="340"/>
      <c r="D42" s="13">
        <f t="shared" si="17"/>
        <v>0</v>
      </c>
      <c r="E42" s="49"/>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9"/>
      <c r="BC42" s="18">
        <f t="shared" si="18"/>
        <v>0</v>
      </c>
    </row>
    <row r="43" spans="1:55" ht="20.100000000000001" customHeight="1" x14ac:dyDescent="0.2">
      <c r="A43" s="51">
        <f>CyP!A48</f>
        <v>0</v>
      </c>
      <c r="B43" s="339" t="str">
        <f t="shared" si="16"/>
        <v/>
      </c>
      <c r="C43" s="340"/>
      <c r="D43" s="13">
        <f t="shared" si="17"/>
        <v>0</v>
      </c>
      <c r="E43" s="49"/>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9"/>
      <c r="BC43" s="18">
        <f t="shared" si="18"/>
        <v>0</v>
      </c>
    </row>
    <row r="44" spans="1:55" ht="20.100000000000001" customHeight="1" x14ac:dyDescent="0.2">
      <c r="A44" s="51">
        <f>CyP!A49</f>
        <v>0</v>
      </c>
      <c r="B44" s="339" t="str">
        <f t="shared" si="16"/>
        <v/>
      </c>
      <c r="C44" s="340"/>
      <c r="D44" s="13">
        <f t="shared" si="17"/>
        <v>0</v>
      </c>
      <c r="E44" s="49"/>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9"/>
      <c r="BC44" s="18">
        <f t="shared" si="18"/>
        <v>0</v>
      </c>
    </row>
    <row r="45" spans="1:55" ht="20.100000000000001" customHeight="1" x14ac:dyDescent="0.2">
      <c r="A45" s="51">
        <f>CyP!A50</f>
        <v>0</v>
      </c>
      <c r="B45" s="339" t="str">
        <f t="shared" ref="B45:B76" si="19">IFERROR(VLOOKUP(A45,Tabla_CyP,2,FALSE),"")</f>
        <v/>
      </c>
      <c r="C45" s="340"/>
      <c r="D45" s="13">
        <f t="shared" ref="D45:D76" si="20">IFERROR(VLOOKUP(A45,Tabla_CyP,9,FALSE),0)</f>
        <v>0</v>
      </c>
      <c r="E45" s="49"/>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9"/>
      <c r="BC45" s="18">
        <f t="shared" si="18"/>
        <v>0</v>
      </c>
    </row>
    <row r="46" spans="1:55" ht="20.100000000000001" customHeight="1" x14ac:dyDescent="0.2">
      <c r="A46" s="51">
        <f>CyP!A51</f>
        <v>0</v>
      </c>
      <c r="B46" s="339" t="str">
        <f t="shared" si="19"/>
        <v/>
      </c>
      <c r="C46" s="340"/>
      <c r="D46" s="13">
        <f t="shared" si="20"/>
        <v>0</v>
      </c>
      <c r="E46" s="49"/>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9"/>
      <c r="BC46" s="18">
        <f t="shared" ref="BC46:BC72" si="21">SUM(F46:BA46)</f>
        <v>0</v>
      </c>
    </row>
    <row r="47" spans="1:55" ht="20.100000000000001" customHeight="1" x14ac:dyDescent="0.2">
      <c r="A47" s="51">
        <f>CyP!A52</f>
        <v>0</v>
      </c>
      <c r="B47" s="339" t="str">
        <f t="shared" si="19"/>
        <v/>
      </c>
      <c r="C47" s="340"/>
      <c r="D47" s="13">
        <f t="shared" si="20"/>
        <v>0</v>
      </c>
      <c r="E47" s="49"/>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9"/>
      <c r="BC47" s="18">
        <f t="shared" si="21"/>
        <v>0</v>
      </c>
    </row>
    <row r="48" spans="1:55" ht="20.100000000000001" customHeight="1" x14ac:dyDescent="0.2">
      <c r="A48" s="51">
        <f>CyP!A53</f>
        <v>0</v>
      </c>
      <c r="B48" s="339" t="str">
        <f t="shared" si="19"/>
        <v/>
      </c>
      <c r="C48" s="340"/>
      <c r="D48" s="13">
        <f t="shared" si="20"/>
        <v>0</v>
      </c>
      <c r="E48" s="49"/>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9"/>
      <c r="BC48" s="18">
        <f t="shared" si="21"/>
        <v>0</v>
      </c>
    </row>
    <row r="49" spans="1:55" ht="20.100000000000001" customHeight="1" x14ac:dyDescent="0.2">
      <c r="A49" s="51">
        <f>CyP!A54</f>
        <v>0</v>
      </c>
      <c r="B49" s="339" t="str">
        <f t="shared" si="19"/>
        <v/>
      </c>
      <c r="C49" s="340"/>
      <c r="D49" s="13">
        <f t="shared" si="20"/>
        <v>0</v>
      </c>
      <c r="E49" s="49"/>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9"/>
      <c r="BC49" s="18">
        <f t="shared" si="21"/>
        <v>0</v>
      </c>
    </row>
    <row r="50" spans="1:55" ht="20.100000000000001" customHeight="1" x14ac:dyDescent="0.2">
      <c r="A50" s="51">
        <f>CyP!A55</f>
        <v>0</v>
      </c>
      <c r="B50" s="339" t="str">
        <f t="shared" si="19"/>
        <v/>
      </c>
      <c r="C50" s="340"/>
      <c r="D50" s="13">
        <f t="shared" si="20"/>
        <v>0</v>
      </c>
      <c r="E50" s="49"/>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9"/>
      <c r="BC50" s="18">
        <f t="shared" si="21"/>
        <v>0</v>
      </c>
    </row>
    <row r="51" spans="1:55" ht="20.100000000000001" customHeight="1" x14ac:dyDescent="0.2">
      <c r="A51" s="51">
        <f>CyP!A56</f>
        <v>0</v>
      </c>
      <c r="B51" s="339" t="str">
        <f t="shared" si="19"/>
        <v/>
      </c>
      <c r="C51" s="340"/>
      <c r="D51" s="13">
        <f t="shared" si="20"/>
        <v>0</v>
      </c>
      <c r="E51" s="49"/>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9"/>
      <c r="BC51" s="18">
        <f t="shared" si="21"/>
        <v>0</v>
      </c>
    </row>
    <row r="52" spans="1:55" ht="20.100000000000001" customHeight="1" x14ac:dyDescent="0.2">
      <c r="A52" s="51">
        <f>CyP!A57</f>
        <v>0</v>
      </c>
      <c r="B52" s="339" t="str">
        <f t="shared" si="19"/>
        <v/>
      </c>
      <c r="C52" s="340"/>
      <c r="D52" s="13">
        <f t="shared" si="20"/>
        <v>0</v>
      </c>
      <c r="E52" s="4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9"/>
      <c r="BC52" s="18">
        <f t="shared" si="21"/>
        <v>0</v>
      </c>
    </row>
    <row r="53" spans="1:55" ht="20.100000000000001" customHeight="1" x14ac:dyDescent="0.2">
      <c r="A53" s="51">
        <f>CyP!A58</f>
        <v>0</v>
      </c>
      <c r="B53" s="339" t="str">
        <f t="shared" si="19"/>
        <v/>
      </c>
      <c r="C53" s="340"/>
      <c r="D53" s="13">
        <f t="shared" si="20"/>
        <v>0</v>
      </c>
      <c r="E53" s="49"/>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9"/>
      <c r="BC53" s="18">
        <f t="shared" si="21"/>
        <v>0</v>
      </c>
    </row>
    <row r="54" spans="1:55" ht="20.100000000000001" customHeight="1" x14ac:dyDescent="0.2">
      <c r="A54" s="51">
        <f>CyP!A59</f>
        <v>0</v>
      </c>
      <c r="B54" s="339" t="str">
        <f t="shared" si="19"/>
        <v/>
      </c>
      <c r="C54" s="340"/>
      <c r="D54" s="13">
        <f t="shared" si="20"/>
        <v>0</v>
      </c>
      <c r="E54" s="49"/>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9"/>
      <c r="BC54" s="18">
        <f t="shared" si="21"/>
        <v>0</v>
      </c>
    </row>
    <row r="55" spans="1:55" ht="20.100000000000001" customHeight="1" x14ac:dyDescent="0.2">
      <c r="A55" s="51">
        <f>CyP!A60</f>
        <v>0</v>
      </c>
      <c r="B55" s="339" t="str">
        <f t="shared" si="19"/>
        <v/>
      </c>
      <c r="C55" s="340"/>
      <c r="D55" s="13">
        <f t="shared" si="20"/>
        <v>0</v>
      </c>
      <c r="E55" s="4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9"/>
      <c r="BC55" s="18">
        <f t="shared" si="21"/>
        <v>0</v>
      </c>
    </row>
    <row r="56" spans="1:55" ht="20.100000000000001" customHeight="1" x14ac:dyDescent="0.2">
      <c r="A56" s="51">
        <f>CyP!A61</f>
        <v>0</v>
      </c>
      <c r="B56" s="339" t="str">
        <f t="shared" si="19"/>
        <v/>
      </c>
      <c r="C56" s="340"/>
      <c r="D56" s="13">
        <f t="shared" si="20"/>
        <v>0</v>
      </c>
      <c r="E56" s="49"/>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9"/>
      <c r="BC56" s="18">
        <f t="shared" si="21"/>
        <v>0</v>
      </c>
    </row>
    <row r="57" spans="1:55" ht="20.100000000000001" customHeight="1" x14ac:dyDescent="0.2">
      <c r="A57" s="51">
        <f>CyP!A62</f>
        <v>0</v>
      </c>
      <c r="B57" s="339" t="str">
        <f t="shared" si="19"/>
        <v/>
      </c>
      <c r="C57" s="340"/>
      <c r="D57" s="13">
        <f t="shared" si="20"/>
        <v>0</v>
      </c>
      <c r="E57" s="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9"/>
      <c r="BC57" s="18">
        <f t="shared" si="21"/>
        <v>0</v>
      </c>
    </row>
    <row r="58" spans="1:55" ht="20.100000000000001" customHeight="1" x14ac:dyDescent="0.2">
      <c r="A58" s="51">
        <f>CyP!A63</f>
        <v>0</v>
      </c>
      <c r="B58" s="339" t="str">
        <f t="shared" si="19"/>
        <v/>
      </c>
      <c r="C58" s="340"/>
      <c r="D58" s="13">
        <f t="shared" si="20"/>
        <v>0</v>
      </c>
      <c r="E58" s="49"/>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9"/>
      <c r="BC58" s="18">
        <f t="shared" si="21"/>
        <v>0</v>
      </c>
    </row>
    <row r="59" spans="1:55" ht="20.100000000000001" customHeight="1" x14ac:dyDescent="0.2">
      <c r="A59" s="51">
        <f>CyP!A64</f>
        <v>0</v>
      </c>
      <c r="B59" s="339" t="str">
        <f t="shared" si="19"/>
        <v/>
      </c>
      <c r="C59" s="340"/>
      <c r="D59" s="13">
        <f t="shared" si="20"/>
        <v>0</v>
      </c>
      <c r="E59" s="49"/>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9"/>
      <c r="BC59" s="18">
        <f t="shared" si="21"/>
        <v>0</v>
      </c>
    </row>
    <row r="60" spans="1:55" ht="20.100000000000001" customHeight="1" x14ac:dyDescent="0.2">
      <c r="A60" s="51">
        <f>CyP!A65</f>
        <v>0</v>
      </c>
      <c r="B60" s="339" t="str">
        <f t="shared" si="19"/>
        <v/>
      </c>
      <c r="C60" s="340"/>
      <c r="D60" s="13">
        <f t="shared" si="20"/>
        <v>0</v>
      </c>
      <c r="E60" s="49"/>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9"/>
      <c r="BC60" s="18">
        <f t="shared" si="21"/>
        <v>0</v>
      </c>
    </row>
    <row r="61" spans="1:55" ht="20.100000000000001" customHeight="1" x14ac:dyDescent="0.2">
      <c r="A61" s="51">
        <f>CyP!A66</f>
        <v>0</v>
      </c>
      <c r="B61" s="339" t="str">
        <f t="shared" si="19"/>
        <v/>
      </c>
      <c r="C61" s="340"/>
      <c r="D61" s="13">
        <f t="shared" si="20"/>
        <v>0</v>
      </c>
      <c r="E61" s="49"/>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9"/>
      <c r="BC61" s="18">
        <f t="shared" si="21"/>
        <v>0</v>
      </c>
    </row>
    <row r="62" spans="1:55" ht="20.100000000000001" customHeight="1" x14ac:dyDescent="0.2">
      <c r="A62" s="51">
        <f>CyP!A67</f>
        <v>0</v>
      </c>
      <c r="B62" s="339" t="str">
        <f t="shared" si="19"/>
        <v/>
      </c>
      <c r="C62" s="340"/>
      <c r="D62" s="13">
        <f t="shared" si="20"/>
        <v>0</v>
      </c>
      <c r="E62" s="49"/>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9"/>
      <c r="BC62" s="18">
        <f t="shared" si="21"/>
        <v>0</v>
      </c>
    </row>
    <row r="63" spans="1:55" ht="20.100000000000001" customHeight="1" x14ac:dyDescent="0.2">
      <c r="A63" s="51">
        <f>CyP!A68</f>
        <v>0</v>
      </c>
      <c r="B63" s="339" t="str">
        <f t="shared" si="19"/>
        <v/>
      </c>
      <c r="C63" s="340"/>
      <c r="D63" s="13">
        <f t="shared" si="20"/>
        <v>0</v>
      </c>
      <c r="E63" s="49"/>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9"/>
      <c r="BC63" s="18">
        <f t="shared" si="21"/>
        <v>0</v>
      </c>
    </row>
    <row r="64" spans="1:55" ht="20.100000000000001" customHeight="1" x14ac:dyDescent="0.2">
      <c r="A64" s="51">
        <f>CyP!A69</f>
        <v>0</v>
      </c>
      <c r="B64" s="339" t="str">
        <f t="shared" si="19"/>
        <v/>
      </c>
      <c r="C64" s="340"/>
      <c r="D64" s="13">
        <f t="shared" si="20"/>
        <v>0</v>
      </c>
      <c r="E64" s="49"/>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9"/>
      <c r="BC64" s="18">
        <f t="shared" si="21"/>
        <v>0</v>
      </c>
    </row>
    <row r="65" spans="1:55" ht="20.100000000000001" customHeight="1" x14ac:dyDescent="0.2">
      <c r="A65" s="51">
        <f>CyP!A70</f>
        <v>0</v>
      </c>
      <c r="B65" s="339" t="str">
        <f t="shared" si="19"/>
        <v/>
      </c>
      <c r="C65" s="340"/>
      <c r="D65" s="13">
        <f t="shared" si="20"/>
        <v>0</v>
      </c>
      <c r="E65" s="49"/>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9"/>
      <c r="BC65" s="18">
        <f t="shared" si="21"/>
        <v>0</v>
      </c>
    </row>
    <row r="66" spans="1:55" ht="20.100000000000001" customHeight="1" x14ac:dyDescent="0.2">
      <c r="A66" s="51">
        <f>CyP!A71</f>
        <v>0</v>
      </c>
      <c r="B66" s="339" t="str">
        <f t="shared" si="19"/>
        <v/>
      </c>
      <c r="C66" s="340"/>
      <c r="D66" s="13">
        <f t="shared" si="20"/>
        <v>0</v>
      </c>
      <c r="E66" s="49"/>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9"/>
      <c r="BC66" s="18">
        <f t="shared" si="21"/>
        <v>0</v>
      </c>
    </row>
    <row r="67" spans="1:55" ht="20.100000000000001" customHeight="1" x14ac:dyDescent="0.2">
      <c r="A67" s="51">
        <f>CyP!A72</f>
        <v>0</v>
      </c>
      <c r="B67" s="339" t="str">
        <f t="shared" si="19"/>
        <v/>
      </c>
      <c r="C67" s="340"/>
      <c r="D67" s="13">
        <f t="shared" si="20"/>
        <v>0</v>
      </c>
      <c r="E67" s="49"/>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9"/>
      <c r="BC67" s="18">
        <f t="shared" si="21"/>
        <v>0</v>
      </c>
    </row>
    <row r="68" spans="1:55" ht="20.100000000000001" customHeight="1" x14ac:dyDescent="0.2">
      <c r="A68" s="51">
        <f>CyP!A73</f>
        <v>0</v>
      </c>
      <c r="B68" s="339" t="str">
        <f t="shared" si="19"/>
        <v/>
      </c>
      <c r="C68" s="340"/>
      <c r="D68" s="13">
        <f t="shared" si="20"/>
        <v>0</v>
      </c>
      <c r="E68" s="49"/>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9"/>
      <c r="BC68" s="18">
        <f t="shared" si="21"/>
        <v>0</v>
      </c>
    </row>
    <row r="69" spans="1:55" ht="20.100000000000001" customHeight="1" x14ac:dyDescent="0.2">
      <c r="A69" s="51">
        <f>CyP!A74</f>
        <v>0</v>
      </c>
      <c r="B69" s="339" t="str">
        <f t="shared" si="19"/>
        <v/>
      </c>
      <c r="C69" s="340"/>
      <c r="D69" s="13">
        <f t="shared" si="20"/>
        <v>0</v>
      </c>
      <c r="E69" s="49"/>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9"/>
      <c r="BC69" s="18">
        <f t="shared" si="21"/>
        <v>0</v>
      </c>
    </row>
    <row r="70" spans="1:55" ht="20.100000000000001" customHeight="1" x14ac:dyDescent="0.2">
      <c r="A70" s="51">
        <f>CyP!A75</f>
        <v>0</v>
      </c>
      <c r="B70" s="339" t="str">
        <f t="shared" si="19"/>
        <v/>
      </c>
      <c r="C70" s="340"/>
      <c r="D70" s="13">
        <f t="shared" si="20"/>
        <v>0</v>
      </c>
      <c r="E70" s="49"/>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9"/>
      <c r="BC70" s="18">
        <f t="shared" si="21"/>
        <v>0</v>
      </c>
    </row>
    <row r="71" spans="1:55" ht="20.100000000000001" customHeight="1" x14ac:dyDescent="0.2">
      <c r="A71" s="51">
        <f>CyP!A76</f>
        <v>0</v>
      </c>
      <c r="B71" s="339" t="str">
        <f t="shared" si="19"/>
        <v/>
      </c>
      <c r="C71" s="340"/>
      <c r="D71" s="13">
        <f t="shared" si="20"/>
        <v>0</v>
      </c>
      <c r="E71" s="49"/>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9"/>
      <c r="BC71" s="18">
        <f t="shared" si="21"/>
        <v>0</v>
      </c>
    </row>
    <row r="72" spans="1:55" ht="20.100000000000001" customHeight="1" x14ac:dyDescent="0.2">
      <c r="A72" s="51">
        <f>CyP!A77</f>
        <v>0</v>
      </c>
      <c r="B72" s="339" t="str">
        <f t="shared" si="19"/>
        <v/>
      </c>
      <c r="C72" s="340"/>
      <c r="D72" s="13">
        <f t="shared" si="20"/>
        <v>0</v>
      </c>
      <c r="E72" s="49"/>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9"/>
      <c r="BC72" s="18">
        <f t="shared" si="21"/>
        <v>0</v>
      </c>
    </row>
    <row r="73" spans="1:55" ht="20.100000000000001" customHeight="1" x14ac:dyDescent="0.2">
      <c r="A73" s="51">
        <f>CyP!A78</f>
        <v>0</v>
      </c>
      <c r="B73" s="339" t="str">
        <f t="shared" si="19"/>
        <v/>
      </c>
      <c r="C73" s="340"/>
      <c r="D73" s="13">
        <f t="shared" si="20"/>
        <v>0</v>
      </c>
      <c r="E73" s="49"/>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9"/>
      <c r="BC73" s="18">
        <f t="shared" ref="BC73:BC213" si="22">SUM(F73:BA73)</f>
        <v>0</v>
      </c>
    </row>
    <row r="74" spans="1:55" ht="20.100000000000001" customHeight="1" x14ac:dyDescent="0.2">
      <c r="A74" s="51">
        <f>CyP!A79</f>
        <v>0</v>
      </c>
      <c r="B74" s="339" t="str">
        <f t="shared" si="19"/>
        <v/>
      </c>
      <c r="C74" s="340"/>
      <c r="D74" s="13">
        <f t="shared" si="20"/>
        <v>0</v>
      </c>
      <c r="E74" s="49"/>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9"/>
      <c r="BC74" s="18">
        <f t="shared" si="22"/>
        <v>0</v>
      </c>
    </row>
    <row r="75" spans="1:55" ht="20.100000000000001" customHeight="1" x14ac:dyDescent="0.2">
      <c r="A75" s="51">
        <f>CyP!A80</f>
        <v>0</v>
      </c>
      <c r="B75" s="339" t="str">
        <f t="shared" si="19"/>
        <v/>
      </c>
      <c r="C75" s="340"/>
      <c r="D75" s="13">
        <f t="shared" si="20"/>
        <v>0</v>
      </c>
      <c r="E75" s="49"/>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9"/>
      <c r="BC75" s="18">
        <f t="shared" si="22"/>
        <v>0</v>
      </c>
    </row>
    <row r="76" spans="1:55" ht="20.100000000000001" customHeight="1" x14ac:dyDescent="0.2">
      <c r="A76" s="51">
        <f>CyP!A81</f>
        <v>0</v>
      </c>
      <c r="B76" s="339" t="str">
        <f t="shared" si="19"/>
        <v/>
      </c>
      <c r="C76" s="340"/>
      <c r="D76" s="13">
        <f t="shared" si="20"/>
        <v>0</v>
      </c>
      <c r="E76" s="49"/>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9"/>
      <c r="BC76" s="18">
        <f t="shared" si="22"/>
        <v>0</v>
      </c>
    </row>
    <row r="77" spans="1:55" ht="20.100000000000001" customHeight="1" x14ac:dyDescent="0.2">
      <c r="A77" s="51">
        <f>CyP!A82</f>
        <v>0</v>
      </c>
      <c r="B77" s="339" t="str">
        <f t="shared" ref="B77:B212" si="23">IFERROR(VLOOKUP(A77,Tabla_CyP,2,FALSE),"")</f>
        <v/>
      </c>
      <c r="C77" s="340"/>
      <c r="D77" s="13">
        <f t="shared" ref="D77:D108" si="24">IFERROR(VLOOKUP(A77,Tabla_CyP,9,FALSE),0)</f>
        <v>0</v>
      </c>
      <c r="E77" s="49"/>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9"/>
      <c r="BC77" s="18">
        <f t="shared" si="22"/>
        <v>0</v>
      </c>
    </row>
    <row r="78" spans="1:55" ht="20.100000000000001" customHeight="1" x14ac:dyDescent="0.2">
      <c r="A78" s="51">
        <f>CyP!A83</f>
        <v>0</v>
      </c>
      <c r="B78" s="339" t="str">
        <f t="shared" si="23"/>
        <v/>
      </c>
      <c r="C78" s="340"/>
      <c r="D78" s="13">
        <f t="shared" si="24"/>
        <v>0</v>
      </c>
      <c r="E78" s="49"/>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9"/>
      <c r="BC78" s="18">
        <f t="shared" si="22"/>
        <v>0</v>
      </c>
    </row>
    <row r="79" spans="1:55" ht="20.100000000000001" customHeight="1" x14ac:dyDescent="0.2">
      <c r="A79" s="51">
        <f>CyP!A84</f>
        <v>0</v>
      </c>
      <c r="B79" s="339" t="str">
        <f t="shared" si="23"/>
        <v/>
      </c>
      <c r="C79" s="340"/>
      <c r="D79" s="13">
        <f t="shared" si="24"/>
        <v>0</v>
      </c>
      <c r="E79" s="49"/>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9"/>
      <c r="BC79" s="18">
        <f t="shared" si="22"/>
        <v>0</v>
      </c>
    </row>
    <row r="80" spans="1:55" ht="20.100000000000001" customHeight="1" x14ac:dyDescent="0.2">
      <c r="A80" s="51">
        <f>CyP!A85</f>
        <v>0</v>
      </c>
      <c r="B80" s="339" t="str">
        <f t="shared" si="23"/>
        <v/>
      </c>
      <c r="C80" s="340"/>
      <c r="D80" s="13">
        <f t="shared" si="24"/>
        <v>0</v>
      </c>
      <c r="E80" s="49"/>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9"/>
      <c r="BC80" s="18">
        <f t="shared" si="22"/>
        <v>0</v>
      </c>
    </row>
    <row r="81" spans="1:55" ht="20.100000000000001" customHeight="1" x14ac:dyDescent="0.2">
      <c r="A81" s="51">
        <f>CyP!A86</f>
        <v>0</v>
      </c>
      <c r="B81" s="339" t="str">
        <f t="shared" si="23"/>
        <v/>
      </c>
      <c r="C81" s="340"/>
      <c r="D81" s="13">
        <f t="shared" si="24"/>
        <v>0</v>
      </c>
      <c r="E81" s="49"/>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9"/>
      <c r="BC81" s="18">
        <f t="shared" si="22"/>
        <v>0</v>
      </c>
    </row>
    <row r="82" spans="1:55" ht="20.100000000000001" customHeight="1" x14ac:dyDescent="0.2">
      <c r="A82" s="51">
        <f>CyP!A87</f>
        <v>0</v>
      </c>
      <c r="B82" s="339" t="str">
        <f t="shared" si="23"/>
        <v/>
      </c>
      <c r="C82" s="340"/>
      <c r="D82" s="13">
        <f t="shared" si="24"/>
        <v>0</v>
      </c>
      <c r="E82" s="49"/>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9"/>
      <c r="BC82" s="18">
        <f t="shared" si="22"/>
        <v>0</v>
      </c>
    </row>
    <row r="83" spans="1:55" ht="20.100000000000001" customHeight="1" x14ac:dyDescent="0.2">
      <c r="A83" s="51">
        <f>CyP!A88</f>
        <v>0</v>
      </c>
      <c r="B83" s="339" t="str">
        <f t="shared" si="23"/>
        <v/>
      </c>
      <c r="C83" s="340"/>
      <c r="D83" s="13">
        <f t="shared" si="24"/>
        <v>0</v>
      </c>
      <c r="E83" s="49"/>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9"/>
      <c r="BC83" s="18">
        <f t="shared" si="22"/>
        <v>0</v>
      </c>
    </row>
    <row r="84" spans="1:55" ht="20.100000000000001" customHeight="1" x14ac:dyDescent="0.2">
      <c r="A84" s="51">
        <f>CyP!A89</f>
        <v>0</v>
      </c>
      <c r="B84" s="339" t="str">
        <f t="shared" si="23"/>
        <v/>
      </c>
      <c r="C84" s="340"/>
      <c r="D84" s="13">
        <f t="shared" si="24"/>
        <v>0</v>
      </c>
      <c r="E84" s="49"/>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9"/>
      <c r="BC84" s="18">
        <f t="shared" si="22"/>
        <v>0</v>
      </c>
    </row>
    <row r="85" spans="1:55" ht="20.100000000000001" customHeight="1" x14ac:dyDescent="0.2">
      <c r="A85" s="51">
        <f>CyP!A90</f>
        <v>0</v>
      </c>
      <c r="B85" s="339" t="str">
        <f t="shared" si="23"/>
        <v/>
      </c>
      <c r="C85" s="340"/>
      <c r="D85" s="13">
        <f t="shared" si="24"/>
        <v>0</v>
      </c>
      <c r="E85" s="49"/>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9"/>
      <c r="BC85" s="18">
        <f t="shared" si="22"/>
        <v>0</v>
      </c>
    </row>
    <row r="86" spans="1:55" ht="20.100000000000001" customHeight="1" x14ac:dyDescent="0.2">
      <c r="A86" s="51">
        <f>CyP!A91</f>
        <v>0</v>
      </c>
      <c r="B86" s="339" t="str">
        <f t="shared" si="23"/>
        <v/>
      </c>
      <c r="C86" s="340"/>
      <c r="D86" s="13">
        <f t="shared" si="24"/>
        <v>0</v>
      </c>
      <c r="E86" s="49"/>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9"/>
      <c r="BC86" s="18">
        <f t="shared" si="22"/>
        <v>0</v>
      </c>
    </row>
    <row r="87" spans="1:55" ht="20.100000000000001" customHeight="1" x14ac:dyDescent="0.2">
      <c r="A87" s="51">
        <f>CyP!A92</f>
        <v>0</v>
      </c>
      <c r="B87" s="339" t="str">
        <f t="shared" si="23"/>
        <v/>
      </c>
      <c r="C87" s="340"/>
      <c r="D87" s="13">
        <f t="shared" si="24"/>
        <v>0</v>
      </c>
      <c r="E87" s="49"/>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9"/>
      <c r="BC87" s="18">
        <f t="shared" si="22"/>
        <v>0</v>
      </c>
    </row>
    <row r="88" spans="1:55" ht="20.100000000000001" customHeight="1" x14ac:dyDescent="0.2">
      <c r="A88" s="51">
        <f>CyP!A93</f>
        <v>0</v>
      </c>
      <c r="B88" s="339" t="str">
        <f t="shared" si="23"/>
        <v/>
      </c>
      <c r="C88" s="340"/>
      <c r="D88" s="13">
        <f t="shared" si="24"/>
        <v>0</v>
      </c>
      <c r="E88" s="49"/>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9"/>
      <c r="BC88" s="18">
        <f t="shared" si="22"/>
        <v>0</v>
      </c>
    </row>
    <row r="89" spans="1:55" ht="20.100000000000001" customHeight="1" x14ac:dyDescent="0.2">
      <c r="A89" s="51">
        <f>CyP!A94</f>
        <v>0</v>
      </c>
      <c r="B89" s="339" t="str">
        <f t="shared" si="23"/>
        <v/>
      </c>
      <c r="C89" s="340"/>
      <c r="D89" s="13">
        <f t="shared" si="24"/>
        <v>0</v>
      </c>
      <c r="E89" s="49"/>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9"/>
      <c r="BC89" s="18">
        <f t="shared" si="22"/>
        <v>0</v>
      </c>
    </row>
    <row r="90" spans="1:55" ht="20.100000000000001" customHeight="1" x14ac:dyDescent="0.2">
      <c r="A90" s="51">
        <f>CyP!A95</f>
        <v>0</v>
      </c>
      <c r="B90" s="339" t="str">
        <f t="shared" si="23"/>
        <v/>
      </c>
      <c r="C90" s="340"/>
      <c r="D90" s="13">
        <f t="shared" si="24"/>
        <v>0</v>
      </c>
      <c r="E90" s="49"/>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9"/>
      <c r="BC90" s="18">
        <f t="shared" si="22"/>
        <v>0</v>
      </c>
    </row>
    <row r="91" spans="1:55" ht="20.100000000000001" customHeight="1" x14ac:dyDescent="0.2">
      <c r="A91" s="51">
        <f>CyP!A96</f>
        <v>0</v>
      </c>
      <c r="B91" s="339" t="str">
        <f t="shared" si="23"/>
        <v/>
      </c>
      <c r="C91" s="340"/>
      <c r="D91" s="13">
        <f t="shared" si="24"/>
        <v>0</v>
      </c>
      <c r="E91" s="49"/>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9"/>
      <c r="BC91" s="18">
        <f t="shared" si="22"/>
        <v>0</v>
      </c>
    </row>
    <row r="92" spans="1:55" ht="20.100000000000001" customHeight="1" x14ac:dyDescent="0.2">
      <c r="A92" s="51">
        <f>CyP!A97</f>
        <v>0</v>
      </c>
      <c r="B92" s="339" t="str">
        <f t="shared" si="23"/>
        <v/>
      </c>
      <c r="C92" s="340"/>
      <c r="D92" s="13">
        <f t="shared" si="24"/>
        <v>0</v>
      </c>
      <c r="E92" s="49"/>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9"/>
      <c r="BC92" s="18">
        <f t="shared" si="22"/>
        <v>0</v>
      </c>
    </row>
    <row r="93" spans="1:55" ht="20.100000000000001" customHeight="1" x14ac:dyDescent="0.2">
      <c r="A93" s="51">
        <f>CyP!A98</f>
        <v>0</v>
      </c>
      <c r="B93" s="339" t="str">
        <f t="shared" si="23"/>
        <v/>
      </c>
      <c r="C93" s="340"/>
      <c r="D93" s="13">
        <f t="shared" si="24"/>
        <v>0</v>
      </c>
      <c r="E93" s="49"/>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9"/>
      <c r="BC93" s="18">
        <f t="shared" si="22"/>
        <v>0</v>
      </c>
    </row>
    <row r="94" spans="1:55" ht="20.100000000000001" customHeight="1" x14ac:dyDescent="0.2">
      <c r="A94" s="51">
        <f>CyP!A99</f>
        <v>0</v>
      </c>
      <c r="B94" s="339" t="str">
        <f t="shared" si="23"/>
        <v/>
      </c>
      <c r="C94" s="340"/>
      <c r="D94" s="13">
        <f t="shared" si="24"/>
        <v>0</v>
      </c>
      <c r="E94" s="49"/>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9"/>
      <c r="BC94" s="18">
        <f t="shared" si="22"/>
        <v>0</v>
      </c>
    </row>
    <row r="95" spans="1:55" ht="20.100000000000001" customHeight="1" x14ac:dyDescent="0.2">
      <c r="A95" s="51">
        <f>CyP!A100</f>
        <v>0</v>
      </c>
      <c r="B95" s="339" t="str">
        <f t="shared" si="23"/>
        <v/>
      </c>
      <c r="C95" s="340"/>
      <c r="D95" s="13">
        <f t="shared" si="24"/>
        <v>0</v>
      </c>
      <c r="E95" s="49"/>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9"/>
      <c r="BC95" s="18">
        <f t="shared" si="22"/>
        <v>0</v>
      </c>
    </row>
    <row r="96" spans="1:55" ht="20.100000000000001" customHeight="1" x14ac:dyDescent="0.2">
      <c r="A96" s="51">
        <f>CyP!A101</f>
        <v>0</v>
      </c>
      <c r="B96" s="339" t="str">
        <f t="shared" si="23"/>
        <v/>
      </c>
      <c r="C96" s="340"/>
      <c r="D96" s="13">
        <f t="shared" si="24"/>
        <v>0</v>
      </c>
      <c r="E96" s="49"/>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9"/>
      <c r="BC96" s="18">
        <f t="shared" si="22"/>
        <v>0</v>
      </c>
    </row>
    <row r="97" spans="1:55" ht="20.100000000000001" customHeight="1" x14ac:dyDescent="0.2">
      <c r="A97" s="51">
        <f>CyP!A102</f>
        <v>0</v>
      </c>
      <c r="B97" s="339" t="str">
        <f t="shared" si="23"/>
        <v/>
      </c>
      <c r="C97" s="340"/>
      <c r="D97" s="13">
        <f t="shared" si="24"/>
        <v>0</v>
      </c>
      <c r="E97" s="49"/>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9"/>
      <c r="BC97" s="18">
        <f t="shared" si="22"/>
        <v>0</v>
      </c>
    </row>
    <row r="98" spans="1:55" ht="20.100000000000001" customHeight="1" x14ac:dyDescent="0.2">
      <c r="A98" s="51">
        <f>CyP!A103</f>
        <v>0</v>
      </c>
      <c r="B98" s="339" t="str">
        <f t="shared" ref="B98:B161" si="25">IFERROR(VLOOKUP(A98,Tabla_CyP,2,FALSE),"")</f>
        <v/>
      </c>
      <c r="C98" s="340"/>
      <c r="D98" s="13">
        <f t="shared" si="24"/>
        <v>0</v>
      </c>
      <c r="E98" s="49"/>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9"/>
      <c r="BC98" s="18">
        <f t="shared" ref="BC98:BC161" si="26">SUM(F98:BA98)</f>
        <v>0</v>
      </c>
    </row>
    <row r="99" spans="1:55" ht="20.100000000000001" customHeight="1" x14ac:dyDescent="0.2">
      <c r="A99" s="51">
        <f>CyP!A104</f>
        <v>0</v>
      </c>
      <c r="B99" s="339" t="str">
        <f t="shared" si="25"/>
        <v/>
      </c>
      <c r="C99" s="340"/>
      <c r="D99" s="13">
        <f t="shared" si="24"/>
        <v>0</v>
      </c>
      <c r="E99" s="49"/>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9"/>
      <c r="BC99" s="18">
        <f t="shared" si="26"/>
        <v>0</v>
      </c>
    </row>
    <row r="100" spans="1:55" ht="20.100000000000001" customHeight="1" x14ac:dyDescent="0.2">
      <c r="A100" s="51">
        <f>CyP!A105</f>
        <v>0</v>
      </c>
      <c r="B100" s="339" t="str">
        <f t="shared" si="25"/>
        <v/>
      </c>
      <c r="C100" s="340"/>
      <c r="D100" s="13">
        <f t="shared" si="24"/>
        <v>0</v>
      </c>
      <c r="E100" s="49"/>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9"/>
      <c r="BC100" s="18">
        <f t="shared" si="26"/>
        <v>0</v>
      </c>
    </row>
    <row r="101" spans="1:55" ht="20.100000000000001" customHeight="1" x14ac:dyDescent="0.2">
      <c r="A101" s="51">
        <f>CyP!A106</f>
        <v>0</v>
      </c>
      <c r="B101" s="339" t="str">
        <f t="shared" si="25"/>
        <v/>
      </c>
      <c r="C101" s="340"/>
      <c r="D101" s="13">
        <f t="shared" si="24"/>
        <v>0</v>
      </c>
      <c r="E101" s="49"/>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9"/>
      <c r="BC101" s="18">
        <f t="shared" si="26"/>
        <v>0</v>
      </c>
    </row>
    <row r="102" spans="1:55" ht="20.100000000000001" customHeight="1" x14ac:dyDescent="0.2">
      <c r="A102" s="51">
        <f>CyP!A107</f>
        <v>0</v>
      </c>
      <c r="B102" s="339" t="str">
        <f t="shared" si="25"/>
        <v/>
      </c>
      <c r="C102" s="340"/>
      <c r="D102" s="13">
        <f t="shared" si="24"/>
        <v>0</v>
      </c>
      <c r="E102" s="49"/>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9"/>
      <c r="BC102" s="18">
        <f t="shared" si="26"/>
        <v>0</v>
      </c>
    </row>
    <row r="103" spans="1:55" ht="20.100000000000001" customHeight="1" x14ac:dyDescent="0.2">
      <c r="A103" s="51">
        <f>CyP!A108</f>
        <v>0</v>
      </c>
      <c r="B103" s="339" t="str">
        <f t="shared" si="25"/>
        <v/>
      </c>
      <c r="C103" s="340"/>
      <c r="D103" s="13">
        <f t="shared" si="24"/>
        <v>0</v>
      </c>
      <c r="E103" s="49"/>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9"/>
      <c r="BC103" s="18">
        <f t="shared" si="26"/>
        <v>0</v>
      </c>
    </row>
    <row r="104" spans="1:55" ht="20.100000000000001" customHeight="1" x14ac:dyDescent="0.2">
      <c r="A104" s="51">
        <f>CyP!A109</f>
        <v>0</v>
      </c>
      <c r="B104" s="339" t="str">
        <f t="shared" si="25"/>
        <v/>
      </c>
      <c r="C104" s="340"/>
      <c r="D104" s="13">
        <f t="shared" si="24"/>
        <v>0</v>
      </c>
      <c r="E104" s="49"/>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9"/>
      <c r="BC104" s="18">
        <f t="shared" si="26"/>
        <v>0</v>
      </c>
    </row>
    <row r="105" spans="1:55" ht="20.100000000000001" customHeight="1" x14ac:dyDescent="0.2">
      <c r="A105" s="51">
        <f>CyP!A110</f>
        <v>0</v>
      </c>
      <c r="B105" s="339" t="str">
        <f t="shared" si="25"/>
        <v/>
      </c>
      <c r="C105" s="340"/>
      <c r="D105" s="13">
        <f t="shared" si="24"/>
        <v>0</v>
      </c>
      <c r="E105" s="49"/>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9"/>
      <c r="BC105" s="18">
        <f t="shared" si="26"/>
        <v>0</v>
      </c>
    </row>
    <row r="106" spans="1:55" ht="20.100000000000001" customHeight="1" x14ac:dyDescent="0.2">
      <c r="A106" s="51">
        <f>CyP!A111</f>
        <v>0</v>
      </c>
      <c r="B106" s="339" t="str">
        <f t="shared" si="25"/>
        <v/>
      </c>
      <c r="C106" s="340"/>
      <c r="D106" s="13">
        <f t="shared" si="24"/>
        <v>0</v>
      </c>
      <c r="E106" s="49"/>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9"/>
      <c r="BC106" s="18">
        <f t="shared" si="26"/>
        <v>0</v>
      </c>
    </row>
    <row r="107" spans="1:55" ht="20.100000000000001" customHeight="1" x14ac:dyDescent="0.2">
      <c r="A107" s="51">
        <f>CyP!A112</f>
        <v>0</v>
      </c>
      <c r="B107" s="339" t="str">
        <f t="shared" si="25"/>
        <v/>
      </c>
      <c r="C107" s="340"/>
      <c r="D107" s="13">
        <f t="shared" si="24"/>
        <v>0</v>
      </c>
      <c r="E107" s="49"/>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9"/>
      <c r="BC107" s="18">
        <f t="shared" si="26"/>
        <v>0</v>
      </c>
    </row>
    <row r="108" spans="1:55" ht="20.100000000000001" customHeight="1" x14ac:dyDescent="0.2">
      <c r="A108" s="51">
        <f>CyP!A113</f>
        <v>0</v>
      </c>
      <c r="B108" s="339" t="str">
        <f t="shared" si="25"/>
        <v/>
      </c>
      <c r="C108" s="340"/>
      <c r="D108" s="13">
        <f t="shared" si="24"/>
        <v>0</v>
      </c>
      <c r="E108" s="49"/>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9"/>
      <c r="BC108" s="18">
        <f t="shared" si="26"/>
        <v>0</v>
      </c>
    </row>
    <row r="109" spans="1:55" ht="20.100000000000001" customHeight="1" x14ac:dyDescent="0.2">
      <c r="A109" s="51">
        <f>CyP!A114</f>
        <v>0</v>
      </c>
      <c r="B109" s="339" t="str">
        <f t="shared" si="25"/>
        <v/>
      </c>
      <c r="C109" s="340"/>
      <c r="D109" s="13">
        <f t="shared" ref="D109:D140" si="27">IFERROR(VLOOKUP(A109,Tabla_CyP,9,FALSE),0)</f>
        <v>0</v>
      </c>
      <c r="E109" s="49"/>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9"/>
      <c r="BC109" s="18">
        <f t="shared" si="26"/>
        <v>0</v>
      </c>
    </row>
    <row r="110" spans="1:55" ht="20.100000000000001" customHeight="1" x14ac:dyDescent="0.2">
      <c r="A110" s="51">
        <f>CyP!A115</f>
        <v>0</v>
      </c>
      <c r="B110" s="339" t="str">
        <f t="shared" si="25"/>
        <v/>
      </c>
      <c r="C110" s="340"/>
      <c r="D110" s="13">
        <f t="shared" si="27"/>
        <v>0</v>
      </c>
      <c r="E110" s="49"/>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9"/>
      <c r="BC110" s="18">
        <f t="shared" si="26"/>
        <v>0</v>
      </c>
    </row>
    <row r="111" spans="1:55" ht="20.100000000000001" customHeight="1" x14ac:dyDescent="0.2">
      <c r="A111" s="51">
        <f>CyP!A116</f>
        <v>0</v>
      </c>
      <c r="B111" s="339" t="str">
        <f t="shared" si="25"/>
        <v/>
      </c>
      <c r="C111" s="340"/>
      <c r="D111" s="13">
        <f t="shared" si="27"/>
        <v>0</v>
      </c>
      <c r="E111" s="49"/>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9"/>
      <c r="BC111" s="18">
        <f t="shared" si="26"/>
        <v>0</v>
      </c>
    </row>
    <row r="112" spans="1:55" ht="20.100000000000001" customHeight="1" x14ac:dyDescent="0.2">
      <c r="A112" s="51">
        <f>CyP!A117</f>
        <v>0</v>
      </c>
      <c r="B112" s="339" t="str">
        <f t="shared" si="25"/>
        <v/>
      </c>
      <c r="C112" s="340"/>
      <c r="D112" s="13">
        <f t="shared" si="27"/>
        <v>0</v>
      </c>
      <c r="E112" s="49"/>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9"/>
      <c r="BC112" s="18">
        <f t="shared" si="26"/>
        <v>0</v>
      </c>
    </row>
    <row r="113" spans="1:55" ht="20.100000000000001" customHeight="1" x14ac:dyDescent="0.2">
      <c r="A113" s="51">
        <f>CyP!A118</f>
        <v>0</v>
      </c>
      <c r="B113" s="339" t="str">
        <f t="shared" si="25"/>
        <v/>
      </c>
      <c r="C113" s="340"/>
      <c r="D113" s="13">
        <f t="shared" si="27"/>
        <v>0</v>
      </c>
      <c r="E113" s="49"/>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9"/>
      <c r="BC113" s="18">
        <f t="shared" si="26"/>
        <v>0</v>
      </c>
    </row>
    <row r="114" spans="1:55" ht="20.100000000000001" customHeight="1" x14ac:dyDescent="0.2">
      <c r="A114" s="51">
        <f>CyP!A119</f>
        <v>0</v>
      </c>
      <c r="B114" s="339" t="str">
        <f t="shared" si="25"/>
        <v/>
      </c>
      <c r="C114" s="340"/>
      <c r="D114" s="13">
        <f t="shared" si="27"/>
        <v>0</v>
      </c>
      <c r="E114" s="49"/>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9"/>
      <c r="BC114" s="18">
        <f t="shared" si="26"/>
        <v>0</v>
      </c>
    </row>
    <row r="115" spans="1:55" ht="20.100000000000001" customHeight="1" x14ac:dyDescent="0.2">
      <c r="A115" s="51">
        <f>CyP!A120</f>
        <v>0</v>
      </c>
      <c r="B115" s="339" t="str">
        <f t="shared" si="25"/>
        <v/>
      </c>
      <c r="C115" s="340"/>
      <c r="D115" s="13">
        <f t="shared" si="27"/>
        <v>0</v>
      </c>
      <c r="E115" s="49"/>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9"/>
      <c r="BC115" s="18">
        <f t="shared" si="26"/>
        <v>0</v>
      </c>
    </row>
    <row r="116" spans="1:55" ht="20.100000000000001" customHeight="1" x14ac:dyDescent="0.2">
      <c r="A116" s="51">
        <f>CyP!A121</f>
        <v>0</v>
      </c>
      <c r="B116" s="339" t="str">
        <f t="shared" si="25"/>
        <v/>
      </c>
      <c r="C116" s="340"/>
      <c r="D116" s="13">
        <f t="shared" si="27"/>
        <v>0</v>
      </c>
      <c r="E116" s="49"/>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9"/>
      <c r="BC116" s="18">
        <f t="shared" si="26"/>
        <v>0</v>
      </c>
    </row>
    <row r="117" spans="1:55" ht="20.100000000000001" customHeight="1" x14ac:dyDescent="0.2">
      <c r="A117" s="51">
        <f>CyP!A122</f>
        <v>0</v>
      </c>
      <c r="B117" s="339" t="str">
        <f t="shared" si="25"/>
        <v/>
      </c>
      <c r="C117" s="340"/>
      <c r="D117" s="13">
        <f t="shared" si="27"/>
        <v>0</v>
      </c>
      <c r="E117" s="49"/>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9"/>
      <c r="BC117" s="18">
        <f t="shared" si="26"/>
        <v>0</v>
      </c>
    </row>
    <row r="118" spans="1:55" ht="20.100000000000001" customHeight="1" x14ac:dyDescent="0.2">
      <c r="A118" s="51">
        <f>CyP!A123</f>
        <v>0</v>
      </c>
      <c r="B118" s="339" t="str">
        <f t="shared" si="25"/>
        <v/>
      </c>
      <c r="C118" s="340"/>
      <c r="D118" s="13">
        <f t="shared" si="27"/>
        <v>0</v>
      </c>
      <c r="E118" s="49"/>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9"/>
      <c r="BC118" s="18">
        <f t="shared" si="26"/>
        <v>0</v>
      </c>
    </row>
    <row r="119" spans="1:55" ht="20.100000000000001" customHeight="1" x14ac:dyDescent="0.2">
      <c r="A119" s="51">
        <f>CyP!A124</f>
        <v>0</v>
      </c>
      <c r="B119" s="339" t="str">
        <f t="shared" si="25"/>
        <v/>
      </c>
      <c r="C119" s="340"/>
      <c r="D119" s="13">
        <f t="shared" si="27"/>
        <v>0</v>
      </c>
      <c r="E119" s="49"/>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9"/>
      <c r="BC119" s="18">
        <f t="shared" si="26"/>
        <v>0</v>
      </c>
    </row>
    <row r="120" spans="1:55" ht="20.100000000000001" customHeight="1" x14ac:dyDescent="0.2">
      <c r="A120" s="51">
        <f>CyP!A125</f>
        <v>0</v>
      </c>
      <c r="B120" s="339" t="str">
        <f t="shared" si="25"/>
        <v/>
      </c>
      <c r="C120" s="340"/>
      <c r="D120" s="13">
        <f t="shared" si="27"/>
        <v>0</v>
      </c>
      <c r="E120" s="4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9"/>
      <c r="BC120" s="18">
        <f t="shared" si="26"/>
        <v>0</v>
      </c>
    </row>
    <row r="121" spans="1:55" ht="20.100000000000001" customHeight="1" x14ac:dyDescent="0.2">
      <c r="A121" s="51">
        <f>CyP!A126</f>
        <v>0</v>
      </c>
      <c r="B121" s="339" t="str">
        <f t="shared" si="25"/>
        <v/>
      </c>
      <c r="C121" s="340"/>
      <c r="D121" s="13">
        <f t="shared" si="27"/>
        <v>0</v>
      </c>
      <c r="E121" s="49"/>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9"/>
      <c r="BC121" s="18">
        <f t="shared" si="26"/>
        <v>0</v>
      </c>
    </row>
    <row r="122" spans="1:55" ht="20.100000000000001" customHeight="1" x14ac:dyDescent="0.2">
      <c r="A122" s="51">
        <f>CyP!A127</f>
        <v>0</v>
      </c>
      <c r="B122" s="339" t="str">
        <f t="shared" si="25"/>
        <v/>
      </c>
      <c r="C122" s="340"/>
      <c r="D122" s="13">
        <f t="shared" si="27"/>
        <v>0</v>
      </c>
      <c r="E122" s="49"/>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9"/>
      <c r="BC122" s="18">
        <f t="shared" si="26"/>
        <v>0</v>
      </c>
    </row>
    <row r="123" spans="1:55" ht="20.100000000000001" customHeight="1" x14ac:dyDescent="0.2">
      <c r="A123" s="51">
        <f>CyP!A128</f>
        <v>0</v>
      </c>
      <c r="B123" s="339" t="str">
        <f t="shared" si="25"/>
        <v/>
      </c>
      <c r="C123" s="340"/>
      <c r="D123" s="13">
        <f t="shared" si="27"/>
        <v>0</v>
      </c>
      <c r="E123" s="49"/>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9"/>
      <c r="BC123" s="18">
        <f t="shared" si="26"/>
        <v>0</v>
      </c>
    </row>
    <row r="124" spans="1:55" ht="20.100000000000001" customHeight="1" x14ac:dyDescent="0.2">
      <c r="A124" s="51">
        <f>CyP!A129</f>
        <v>0</v>
      </c>
      <c r="B124" s="339" t="str">
        <f t="shared" si="25"/>
        <v/>
      </c>
      <c r="C124" s="340"/>
      <c r="D124" s="13">
        <f t="shared" si="27"/>
        <v>0</v>
      </c>
      <c r="E124" s="49"/>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9"/>
      <c r="BC124" s="18">
        <f t="shared" si="26"/>
        <v>0</v>
      </c>
    </row>
    <row r="125" spans="1:55" ht="20.100000000000001" customHeight="1" x14ac:dyDescent="0.2">
      <c r="A125" s="51">
        <f>CyP!A130</f>
        <v>0</v>
      </c>
      <c r="B125" s="339" t="str">
        <f t="shared" si="25"/>
        <v/>
      </c>
      <c r="C125" s="340"/>
      <c r="D125" s="13">
        <f t="shared" si="27"/>
        <v>0</v>
      </c>
      <c r="E125" s="49"/>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9"/>
      <c r="BC125" s="18">
        <f t="shared" si="26"/>
        <v>0</v>
      </c>
    </row>
    <row r="126" spans="1:55" ht="20.100000000000001" customHeight="1" x14ac:dyDescent="0.2">
      <c r="A126" s="51">
        <f>CyP!A131</f>
        <v>0</v>
      </c>
      <c r="B126" s="339" t="str">
        <f t="shared" si="25"/>
        <v/>
      </c>
      <c r="C126" s="340"/>
      <c r="D126" s="13">
        <f t="shared" si="27"/>
        <v>0</v>
      </c>
      <c r="E126" s="49"/>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9"/>
      <c r="BC126" s="18">
        <f t="shared" si="26"/>
        <v>0</v>
      </c>
    </row>
    <row r="127" spans="1:55" ht="20.100000000000001" customHeight="1" x14ac:dyDescent="0.2">
      <c r="A127" s="51">
        <f>CyP!A132</f>
        <v>0</v>
      </c>
      <c r="B127" s="339" t="str">
        <f t="shared" si="25"/>
        <v/>
      </c>
      <c r="C127" s="340"/>
      <c r="D127" s="13">
        <f t="shared" si="27"/>
        <v>0</v>
      </c>
      <c r="E127" s="49"/>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9"/>
      <c r="BC127" s="18">
        <f t="shared" si="26"/>
        <v>0</v>
      </c>
    </row>
    <row r="128" spans="1:55" ht="20.100000000000001" customHeight="1" x14ac:dyDescent="0.2">
      <c r="A128" s="51">
        <f>CyP!A133</f>
        <v>0</v>
      </c>
      <c r="B128" s="339" t="str">
        <f t="shared" si="25"/>
        <v/>
      </c>
      <c r="C128" s="340"/>
      <c r="D128" s="13">
        <f t="shared" si="27"/>
        <v>0</v>
      </c>
      <c r="E128" s="49"/>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9"/>
      <c r="BC128" s="18">
        <f t="shared" si="26"/>
        <v>0</v>
      </c>
    </row>
    <row r="129" spans="1:55" ht="20.100000000000001" customHeight="1" x14ac:dyDescent="0.2">
      <c r="A129" s="51">
        <f>CyP!A134</f>
        <v>0</v>
      </c>
      <c r="B129" s="339" t="str">
        <f t="shared" si="25"/>
        <v/>
      </c>
      <c r="C129" s="340"/>
      <c r="D129" s="13">
        <f t="shared" si="27"/>
        <v>0</v>
      </c>
      <c r="E129" s="49"/>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9"/>
      <c r="BC129" s="18">
        <f t="shared" si="26"/>
        <v>0</v>
      </c>
    </row>
    <row r="130" spans="1:55" ht="20.100000000000001" customHeight="1" x14ac:dyDescent="0.2">
      <c r="A130" s="51">
        <f>CyP!A135</f>
        <v>0</v>
      </c>
      <c r="B130" s="339" t="str">
        <f t="shared" si="25"/>
        <v/>
      </c>
      <c r="C130" s="340"/>
      <c r="D130" s="13">
        <f t="shared" si="27"/>
        <v>0</v>
      </c>
      <c r="E130" s="49"/>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9"/>
      <c r="BC130" s="18">
        <f t="shared" si="26"/>
        <v>0</v>
      </c>
    </row>
    <row r="131" spans="1:55" ht="20.100000000000001" customHeight="1" x14ac:dyDescent="0.2">
      <c r="A131" s="51">
        <f>CyP!A136</f>
        <v>0</v>
      </c>
      <c r="B131" s="339" t="str">
        <f t="shared" si="25"/>
        <v/>
      </c>
      <c r="C131" s="340"/>
      <c r="D131" s="13">
        <f t="shared" si="27"/>
        <v>0</v>
      </c>
      <c r="E131" s="49"/>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9"/>
      <c r="BC131" s="18">
        <f t="shared" si="26"/>
        <v>0</v>
      </c>
    </row>
    <row r="132" spans="1:55" ht="20.100000000000001" customHeight="1" x14ac:dyDescent="0.2">
      <c r="A132" s="51">
        <f>CyP!A137</f>
        <v>0</v>
      </c>
      <c r="B132" s="339" t="str">
        <f t="shared" si="25"/>
        <v/>
      </c>
      <c r="C132" s="340"/>
      <c r="D132" s="13">
        <f t="shared" si="27"/>
        <v>0</v>
      </c>
      <c r="E132" s="49"/>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9"/>
      <c r="BC132" s="18">
        <f t="shared" si="26"/>
        <v>0</v>
      </c>
    </row>
    <row r="133" spans="1:55" ht="20.100000000000001" customHeight="1" x14ac:dyDescent="0.2">
      <c r="A133" s="51">
        <f>CyP!A138</f>
        <v>0</v>
      </c>
      <c r="B133" s="339" t="str">
        <f t="shared" si="25"/>
        <v/>
      </c>
      <c r="C133" s="340"/>
      <c r="D133" s="13">
        <f t="shared" si="27"/>
        <v>0</v>
      </c>
      <c r="E133" s="49"/>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9"/>
      <c r="BC133" s="18">
        <f t="shared" si="26"/>
        <v>0</v>
      </c>
    </row>
    <row r="134" spans="1:55" ht="20.100000000000001" customHeight="1" x14ac:dyDescent="0.2">
      <c r="A134" s="51">
        <f>CyP!A139</f>
        <v>0</v>
      </c>
      <c r="B134" s="339" t="str">
        <f t="shared" si="25"/>
        <v/>
      </c>
      <c r="C134" s="340"/>
      <c r="D134" s="13">
        <f t="shared" si="27"/>
        <v>0</v>
      </c>
      <c r="E134" s="49"/>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9"/>
      <c r="BC134" s="18">
        <f t="shared" si="26"/>
        <v>0</v>
      </c>
    </row>
    <row r="135" spans="1:55" ht="20.100000000000001" customHeight="1" x14ac:dyDescent="0.2">
      <c r="A135" s="51">
        <f>CyP!A140</f>
        <v>0</v>
      </c>
      <c r="B135" s="339" t="str">
        <f t="shared" si="25"/>
        <v/>
      </c>
      <c r="C135" s="340"/>
      <c r="D135" s="13">
        <f t="shared" si="27"/>
        <v>0</v>
      </c>
      <c r="E135" s="49"/>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9"/>
      <c r="BC135" s="18">
        <f t="shared" si="26"/>
        <v>0</v>
      </c>
    </row>
    <row r="136" spans="1:55" ht="20.100000000000001" customHeight="1" x14ac:dyDescent="0.2">
      <c r="A136" s="51">
        <f>CyP!A141</f>
        <v>0</v>
      </c>
      <c r="B136" s="339" t="str">
        <f t="shared" si="25"/>
        <v/>
      </c>
      <c r="C136" s="340"/>
      <c r="D136" s="13">
        <f t="shared" si="27"/>
        <v>0</v>
      </c>
      <c r="E136" s="49"/>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9"/>
      <c r="BC136" s="18">
        <f t="shared" si="26"/>
        <v>0</v>
      </c>
    </row>
    <row r="137" spans="1:55" ht="20.100000000000001" customHeight="1" x14ac:dyDescent="0.2">
      <c r="A137" s="51">
        <f>CyP!A142</f>
        <v>0</v>
      </c>
      <c r="B137" s="339" t="str">
        <f t="shared" si="25"/>
        <v/>
      </c>
      <c r="C137" s="340"/>
      <c r="D137" s="13">
        <f t="shared" si="27"/>
        <v>0</v>
      </c>
      <c r="E137" s="49"/>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9"/>
      <c r="BC137" s="18">
        <f t="shared" si="26"/>
        <v>0</v>
      </c>
    </row>
    <row r="138" spans="1:55" ht="20.100000000000001" customHeight="1" x14ac:dyDescent="0.2">
      <c r="A138" s="51">
        <f>CyP!A143</f>
        <v>0</v>
      </c>
      <c r="B138" s="339" t="str">
        <f t="shared" si="25"/>
        <v/>
      </c>
      <c r="C138" s="340"/>
      <c r="D138" s="13">
        <f t="shared" si="27"/>
        <v>0</v>
      </c>
      <c r="E138" s="49"/>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9"/>
      <c r="BC138" s="18">
        <f t="shared" si="26"/>
        <v>0</v>
      </c>
    </row>
    <row r="139" spans="1:55" ht="20.100000000000001" customHeight="1" x14ac:dyDescent="0.2">
      <c r="A139" s="51">
        <f>CyP!A144</f>
        <v>0</v>
      </c>
      <c r="B139" s="339" t="str">
        <f t="shared" si="25"/>
        <v/>
      </c>
      <c r="C139" s="340"/>
      <c r="D139" s="13">
        <f t="shared" si="27"/>
        <v>0</v>
      </c>
      <c r="E139" s="49"/>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9"/>
      <c r="BC139" s="18">
        <f t="shared" si="26"/>
        <v>0</v>
      </c>
    </row>
    <row r="140" spans="1:55" ht="20.100000000000001" customHeight="1" x14ac:dyDescent="0.2">
      <c r="A140" s="51">
        <f>CyP!A145</f>
        <v>0</v>
      </c>
      <c r="B140" s="339" t="str">
        <f t="shared" si="25"/>
        <v/>
      </c>
      <c r="C140" s="340"/>
      <c r="D140" s="13">
        <f t="shared" si="27"/>
        <v>0</v>
      </c>
      <c r="E140" s="49"/>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9"/>
      <c r="BC140" s="18">
        <f t="shared" si="26"/>
        <v>0</v>
      </c>
    </row>
    <row r="141" spans="1:55" ht="20.100000000000001" customHeight="1" x14ac:dyDescent="0.2">
      <c r="A141" s="51">
        <f>CyP!A146</f>
        <v>0</v>
      </c>
      <c r="B141" s="339" t="str">
        <f t="shared" si="25"/>
        <v/>
      </c>
      <c r="C141" s="340"/>
      <c r="D141" s="13">
        <f t="shared" ref="D141:D172" si="28">IFERROR(VLOOKUP(A141,Tabla_CyP,9,FALSE),0)</f>
        <v>0</v>
      </c>
      <c r="E141" s="49"/>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9"/>
      <c r="BC141" s="18">
        <f t="shared" si="26"/>
        <v>0</v>
      </c>
    </row>
    <row r="142" spans="1:55" ht="20.100000000000001" customHeight="1" x14ac:dyDescent="0.2">
      <c r="A142" s="51">
        <f>CyP!A147</f>
        <v>0</v>
      </c>
      <c r="B142" s="339" t="str">
        <f t="shared" si="25"/>
        <v/>
      </c>
      <c r="C142" s="340"/>
      <c r="D142" s="13">
        <f t="shared" si="28"/>
        <v>0</v>
      </c>
      <c r="E142" s="49"/>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9"/>
      <c r="BC142" s="18">
        <f t="shared" si="26"/>
        <v>0</v>
      </c>
    </row>
    <row r="143" spans="1:55" ht="20.100000000000001" customHeight="1" x14ac:dyDescent="0.2">
      <c r="A143" s="51">
        <f>CyP!A148</f>
        <v>0</v>
      </c>
      <c r="B143" s="339" t="str">
        <f t="shared" si="25"/>
        <v/>
      </c>
      <c r="C143" s="340"/>
      <c r="D143" s="13">
        <f t="shared" si="28"/>
        <v>0</v>
      </c>
      <c r="E143" s="49"/>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9"/>
      <c r="BC143" s="18">
        <f t="shared" si="26"/>
        <v>0</v>
      </c>
    </row>
    <row r="144" spans="1:55" ht="20.100000000000001" customHeight="1" x14ac:dyDescent="0.2">
      <c r="A144" s="51">
        <f>CyP!A149</f>
        <v>0</v>
      </c>
      <c r="B144" s="339" t="str">
        <f t="shared" si="25"/>
        <v/>
      </c>
      <c r="C144" s="340"/>
      <c r="D144" s="13">
        <f t="shared" si="28"/>
        <v>0</v>
      </c>
      <c r="E144" s="49"/>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9"/>
      <c r="BC144" s="18">
        <f t="shared" si="26"/>
        <v>0</v>
      </c>
    </row>
    <row r="145" spans="1:55" ht="20.100000000000001" customHeight="1" x14ac:dyDescent="0.2">
      <c r="A145" s="51">
        <f>CyP!A150</f>
        <v>0</v>
      </c>
      <c r="B145" s="339" t="str">
        <f t="shared" si="25"/>
        <v/>
      </c>
      <c r="C145" s="340"/>
      <c r="D145" s="13">
        <f t="shared" si="28"/>
        <v>0</v>
      </c>
      <c r="E145" s="49"/>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9"/>
      <c r="BC145" s="18">
        <f t="shared" si="26"/>
        <v>0</v>
      </c>
    </row>
    <row r="146" spans="1:55" ht="20.100000000000001" customHeight="1" x14ac:dyDescent="0.2">
      <c r="A146" s="51">
        <f>CyP!A151</f>
        <v>0</v>
      </c>
      <c r="B146" s="339" t="str">
        <f t="shared" si="25"/>
        <v/>
      </c>
      <c r="C146" s="340"/>
      <c r="D146" s="13">
        <f t="shared" si="28"/>
        <v>0</v>
      </c>
      <c r="E146" s="49"/>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9"/>
      <c r="BC146" s="18">
        <f t="shared" si="26"/>
        <v>0</v>
      </c>
    </row>
    <row r="147" spans="1:55" ht="20.100000000000001" customHeight="1" x14ac:dyDescent="0.2">
      <c r="A147" s="51">
        <f>CyP!A152</f>
        <v>0</v>
      </c>
      <c r="B147" s="339" t="str">
        <f t="shared" si="25"/>
        <v/>
      </c>
      <c r="C147" s="340"/>
      <c r="D147" s="13">
        <f t="shared" si="28"/>
        <v>0</v>
      </c>
      <c r="E147" s="49"/>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9"/>
      <c r="BC147" s="18">
        <f t="shared" si="26"/>
        <v>0</v>
      </c>
    </row>
    <row r="148" spans="1:55" ht="20.100000000000001" customHeight="1" x14ac:dyDescent="0.2">
      <c r="A148" s="51">
        <f>CyP!A153</f>
        <v>0</v>
      </c>
      <c r="B148" s="339" t="str">
        <f t="shared" si="25"/>
        <v/>
      </c>
      <c r="C148" s="340"/>
      <c r="D148" s="13">
        <f t="shared" si="28"/>
        <v>0</v>
      </c>
      <c r="E148" s="49"/>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9"/>
      <c r="BC148" s="18">
        <f t="shared" si="26"/>
        <v>0</v>
      </c>
    </row>
    <row r="149" spans="1:55" ht="20.100000000000001" customHeight="1" x14ac:dyDescent="0.2">
      <c r="A149" s="51">
        <f>CyP!A154</f>
        <v>0</v>
      </c>
      <c r="B149" s="339" t="str">
        <f t="shared" si="25"/>
        <v/>
      </c>
      <c r="C149" s="340"/>
      <c r="D149" s="13">
        <f t="shared" si="28"/>
        <v>0</v>
      </c>
      <c r="E149" s="49"/>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9"/>
      <c r="BC149" s="18">
        <f t="shared" si="26"/>
        <v>0</v>
      </c>
    </row>
    <row r="150" spans="1:55" ht="20.100000000000001" customHeight="1" x14ac:dyDescent="0.2">
      <c r="A150" s="51">
        <f>CyP!A155</f>
        <v>0</v>
      </c>
      <c r="B150" s="339" t="str">
        <f t="shared" si="25"/>
        <v/>
      </c>
      <c r="C150" s="340"/>
      <c r="D150" s="13">
        <f t="shared" si="28"/>
        <v>0</v>
      </c>
      <c r="E150" s="49"/>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9"/>
      <c r="BC150" s="18">
        <f t="shared" si="26"/>
        <v>0</v>
      </c>
    </row>
    <row r="151" spans="1:55" ht="20.100000000000001" customHeight="1" x14ac:dyDescent="0.2">
      <c r="A151" s="51">
        <f>CyP!A156</f>
        <v>0</v>
      </c>
      <c r="B151" s="339" t="str">
        <f t="shared" si="25"/>
        <v/>
      </c>
      <c r="C151" s="340"/>
      <c r="D151" s="13">
        <f t="shared" si="28"/>
        <v>0</v>
      </c>
      <c r="E151" s="49"/>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9"/>
      <c r="BC151" s="18">
        <f t="shared" si="26"/>
        <v>0</v>
      </c>
    </row>
    <row r="152" spans="1:55" ht="20.100000000000001" customHeight="1" x14ac:dyDescent="0.2">
      <c r="A152" s="51">
        <f>CyP!A157</f>
        <v>0</v>
      </c>
      <c r="B152" s="339" t="str">
        <f t="shared" si="25"/>
        <v/>
      </c>
      <c r="C152" s="340"/>
      <c r="D152" s="13">
        <f t="shared" si="28"/>
        <v>0</v>
      </c>
      <c r="E152" s="49"/>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9"/>
      <c r="BC152" s="18">
        <f t="shared" si="26"/>
        <v>0</v>
      </c>
    </row>
    <row r="153" spans="1:55" ht="20.100000000000001" customHeight="1" x14ac:dyDescent="0.2">
      <c r="A153" s="51">
        <f>CyP!A158</f>
        <v>0</v>
      </c>
      <c r="B153" s="339" t="str">
        <f t="shared" si="25"/>
        <v/>
      </c>
      <c r="C153" s="340"/>
      <c r="D153" s="13">
        <f t="shared" si="28"/>
        <v>0</v>
      </c>
      <c r="E153" s="49"/>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9"/>
      <c r="BC153" s="18">
        <f t="shared" si="26"/>
        <v>0</v>
      </c>
    </row>
    <row r="154" spans="1:55" ht="20.100000000000001" customHeight="1" x14ac:dyDescent="0.2">
      <c r="A154" s="51">
        <f>CyP!A159</f>
        <v>0</v>
      </c>
      <c r="B154" s="339" t="str">
        <f t="shared" si="25"/>
        <v/>
      </c>
      <c r="C154" s="340"/>
      <c r="D154" s="13">
        <f t="shared" si="28"/>
        <v>0</v>
      </c>
      <c r="E154" s="49"/>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9"/>
      <c r="BC154" s="18">
        <f t="shared" si="26"/>
        <v>0</v>
      </c>
    </row>
    <row r="155" spans="1:55" ht="20.100000000000001" customHeight="1" x14ac:dyDescent="0.2">
      <c r="A155" s="51">
        <f>CyP!A160</f>
        <v>0</v>
      </c>
      <c r="B155" s="339" t="str">
        <f t="shared" si="25"/>
        <v/>
      </c>
      <c r="C155" s="340"/>
      <c r="D155" s="13">
        <f t="shared" si="28"/>
        <v>0</v>
      </c>
      <c r="E155" s="49"/>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9"/>
      <c r="BC155" s="18">
        <f t="shared" si="26"/>
        <v>0</v>
      </c>
    </row>
    <row r="156" spans="1:55" ht="20.100000000000001" customHeight="1" x14ac:dyDescent="0.2">
      <c r="A156" s="51">
        <f>CyP!A161</f>
        <v>0</v>
      </c>
      <c r="B156" s="339" t="str">
        <f t="shared" si="25"/>
        <v/>
      </c>
      <c r="C156" s="340"/>
      <c r="D156" s="13">
        <f t="shared" si="28"/>
        <v>0</v>
      </c>
      <c r="E156" s="49"/>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9"/>
      <c r="BC156" s="18">
        <f t="shared" si="26"/>
        <v>0</v>
      </c>
    </row>
    <row r="157" spans="1:55" ht="20.100000000000001" customHeight="1" x14ac:dyDescent="0.2">
      <c r="A157" s="51">
        <f>CyP!A162</f>
        <v>0</v>
      </c>
      <c r="B157" s="339" t="str">
        <f t="shared" si="25"/>
        <v/>
      </c>
      <c r="C157" s="340"/>
      <c r="D157" s="13">
        <f t="shared" si="28"/>
        <v>0</v>
      </c>
      <c r="E157" s="49"/>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9"/>
      <c r="BC157" s="18">
        <f t="shared" si="26"/>
        <v>0</v>
      </c>
    </row>
    <row r="158" spans="1:55" ht="20.100000000000001" customHeight="1" x14ac:dyDescent="0.2">
      <c r="A158" s="51">
        <f>CyP!A163</f>
        <v>0</v>
      </c>
      <c r="B158" s="339" t="str">
        <f t="shared" si="25"/>
        <v/>
      </c>
      <c r="C158" s="340"/>
      <c r="D158" s="13">
        <f t="shared" si="28"/>
        <v>0</v>
      </c>
      <c r="E158" s="49"/>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9"/>
      <c r="BC158" s="18">
        <f t="shared" si="26"/>
        <v>0</v>
      </c>
    </row>
    <row r="159" spans="1:55" ht="20.100000000000001" customHeight="1" x14ac:dyDescent="0.2">
      <c r="A159" s="51">
        <f>CyP!A164</f>
        <v>0</v>
      </c>
      <c r="B159" s="339" t="str">
        <f t="shared" si="25"/>
        <v/>
      </c>
      <c r="C159" s="340"/>
      <c r="D159" s="13">
        <f t="shared" si="28"/>
        <v>0</v>
      </c>
      <c r="E159" s="49"/>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9"/>
      <c r="BC159" s="18">
        <f t="shared" si="26"/>
        <v>0</v>
      </c>
    </row>
    <row r="160" spans="1:55" ht="20.100000000000001" customHeight="1" x14ac:dyDescent="0.2">
      <c r="A160" s="51">
        <f>CyP!A165</f>
        <v>0</v>
      </c>
      <c r="B160" s="339" t="str">
        <f t="shared" si="25"/>
        <v/>
      </c>
      <c r="C160" s="340"/>
      <c r="D160" s="13">
        <f t="shared" si="28"/>
        <v>0</v>
      </c>
      <c r="E160" s="49"/>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9"/>
      <c r="BC160" s="18">
        <f t="shared" si="26"/>
        <v>0</v>
      </c>
    </row>
    <row r="161" spans="1:55" ht="20.100000000000001" customHeight="1" x14ac:dyDescent="0.2">
      <c r="A161" s="51">
        <f>CyP!A166</f>
        <v>0</v>
      </c>
      <c r="B161" s="339" t="str">
        <f t="shared" si="25"/>
        <v/>
      </c>
      <c r="C161" s="340"/>
      <c r="D161" s="13">
        <f t="shared" si="28"/>
        <v>0</v>
      </c>
      <c r="E161" s="49"/>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9"/>
      <c r="BC161" s="18">
        <f t="shared" si="26"/>
        <v>0</v>
      </c>
    </row>
    <row r="162" spans="1:55" ht="20.100000000000001" customHeight="1" x14ac:dyDescent="0.2">
      <c r="A162" s="51">
        <f>CyP!A167</f>
        <v>0</v>
      </c>
      <c r="B162" s="339" t="str">
        <f t="shared" ref="B162:B208" si="29">IFERROR(VLOOKUP(A162,Tabla_CyP,2,FALSE),"")</f>
        <v/>
      </c>
      <c r="C162" s="340"/>
      <c r="D162" s="13">
        <f t="shared" si="28"/>
        <v>0</v>
      </c>
      <c r="E162" s="49"/>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9"/>
      <c r="BC162" s="18">
        <f t="shared" ref="BC162:BC208" si="30">SUM(F162:BA162)</f>
        <v>0</v>
      </c>
    </row>
    <row r="163" spans="1:55" ht="20.100000000000001" customHeight="1" x14ac:dyDescent="0.2">
      <c r="A163" s="51">
        <f>CyP!A168</f>
        <v>0</v>
      </c>
      <c r="B163" s="339" t="str">
        <f t="shared" si="29"/>
        <v/>
      </c>
      <c r="C163" s="340"/>
      <c r="D163" s="13">
        <f t="shared" si="28"/>
        <v>0</v>
      </c>
      <c r="E163" s="49"/>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9"/>
      <c r="BC163" s="18">
        <f t="shared" si="30"/>
        <v>0</v>
      </c>
    </row>
    <row r="164" spans="1:55" ht="20.100000000000001" customHeight="1" x14ac:dyDescent="0.2">
      <c r="A164" s="51">
        <f>CyP!A169</f>
        <v>0</v>
      </c>
      <c r="B164" s="339" t="str">
        <f t="shared" si="29"/>
        <v/>
      </c>
      <c r="C164" s="340"/>
      <c r="D164" s="13">
        <f t="shared" si="28"/>
        <v>0</v>
      </c>
      <c r="E164" s="49"/>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9"/>
      <c r="BC164" s="18">
        <f t="shared" si="30"/>
        <v>0</v>
      </c>
    </row>
    <row r="165" spans="1:55" ht="20.100000000000001" customHeight="1" x14ac:dyDescent="0.2">
      <c r="A165" s="51">
        <f>CyP!A170</f>
        <v>0</v>
      </c>
      <c r="B165" s="339" t="str">
        <f t="shared" si="29"/>
        <v/>
      </c>
      <c r="C165" s="340"/>
      <c r="D165" s="13">
        <f t="shared" si="28"/>
        <v>0</v>
      </c>
      <c r="E165" s="49"/>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9"/>
      <c r="BC165" s="18">
        <f t="shared" si="30"/>
        <v>0</v>
      </c>
    </row>
    <row r="166" spans="1:55" ht="20.100000000000001" customHeight="1" x14ac:dyDescent="0.2">
      <c r="A166" s="51">
        <f>CyP!A171</f>
        <v>0</v>
      </c>
      <c r="B166" s="339" t="str">
        <f t="shared" si="29"/>
        <v/>
      </c>
      <c r="C166" s="340"/>
      <c r="D166" s="13">
        <f t="shared" si="28"/>
        <v>0</v>
      </c>
      <c r="E166" s="49"/>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9"/>
      <c r="BC166" s="18">
        <f t="shared" si="30"/>
        <v>0</v>
      </c>
    </row>
    <row r="167" spans="1:55" ht="20.100000000000001" customHeight="1" x14ac:dyDescent="0.2">
      <c r="A167" s="51">
        <f>CyP!A172</f>
        <v>0</v>
      </c>
      <c r="B167" s="339" t="str">
        <f t="shared" si="29"/>
        <v/>
      </c>
      <c r="C167" s="340"/>
      <c r="D167" s="13">
        <f t="shared" si="28"/>
        <v>0</v>
      </c>
      <c r="E167" s="49"/>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9"/>
      <c r="BC167" s="18">
        <f t="shared" si="30"/>
        <v>0</v>
      </c>
    </row>
    <row r="168" spans="1:55" ht="20.100000000000001" customHeight="1" x14ac:dyDescent="0.2">
      <c r="A168" s="51">
        <f>CyP!A173</f>
        <v>0</v>
      </c>
      <c r="B168" s="339" t="str">
        <f t="shared" si="29"/>
        <v/>
      </c>
      <c r="C168" s="340"/>
      <c r="D168" s="13">
        <f t="shared" si="28"/>
        <v>0</v>
      </c>
      <c r="E168" s="49"/>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9"/>
      <c r="BC168" s="18">
        <f t="shared" si="30"/>
        <v>0</v>
      </c>
    </row>
    <row r="169" spans="1:55" ht="20.100000000000001" customHeight="1" x14ac:dyDescent="0.2">
      <c r="A169" s="51">
        <f>CyP!A174</f>
        <v>0</v>
      </c>
      <c r="B169" s="339" t="str">
        <f t="shared" si="29"/>
        <v/>
      </c>
      <c r="C169" s="340"/>
      <c r="D169" s="13">
        <f t="shared" si="28"/>
        <v>0</v>
      </c>
      <c r="E169" s="49"/>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9"/>
      <c r="BC169" s="18">
        <f t="shared" si="30"/>
        <v>0</v>
      </c>
    </row>
    <row r="170" spans="1:55" ht="20.100000000000001" customHeight="1" x14ac:dyDescent="0.2">
      <c r="A170" s="51">
        <f>CyP!A175</f>
        <v>0</v>
      </c>
      <c r="B170" s="339" t="str">
        <f t="shared" si="29"/>
        <v/>
      </c>
      <c r="C170" s="340"/>
      <c r="D170" s="13">
        <f t="shared" si="28"/>
        <v>0</v>
      </c>
      <c r="E170" s="49"/>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9"/>
      <c r="BC170" s="18">
        <f t="shared" si="30"/>
        <v>0</v>
      </c>
    </row>
    <row r="171" spans="1:55" ht="20.100000000000001" customHeight="1" x14ac:dyDescent="0.2">
      <c r="A171" s="51">
        <f>CyP!A176</f>
        <v>0</v>
      </c>
      <c r="B171" s="339" t="str">
        <f t="shared" si="29"/>
        <v/>
      </c>
      <c r="C171" s="340"/>
      <c r="D171" s="13">
        <f t="shared" si="28"/>
        <v>0</v>
      </c>
      <c r="E171" s="49"/>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9"/>
      <c r="BC171" s="18">
        <f t="shared" si="30"/>
        <v>0</v>
      </c>
    </row>
    <row r="172" spans="1:55" ht="20.100000000000001" customHeight="1" x14ac:dyDescent="0.2">
      <c r="A172" s="51">
        <f>CyP!A177</f>
        <v>0</v>
      </c>
      <c r="B172" s="339" t="str">
        <f t="shared" si="29"/>
        <v/>
      </c>
      <c r="C172" s="340"/>
      <c r="D172" s="13">
        <f t="shared" si="28"/>
        <v>0</v>
      </c>
      <c r="E172" s="49"/>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9"/>
      <c r="BC172" s="18">
        <f t="shared" si="30"/>
        <v>0</v>
      </c>
    </row>
    <row r="173" spans="1:55" ht="20.100000000000001" customHeight="1" x14ac:dyDescent="0.2">
      <c r="A173" s="51">
        <f>CyP!A178</f>
        <v>0</v>
      </c>
      <c r="B173" s="339" t="str">
        <f t="shared" si="29"/>
        <v/>
      </c>
      <c r="C173" s="340"/>
      <c r="D173" s="13">
        <f t="shared" ref="D173:D204" si="31">IFERROR(VLOOKUP(A173,Tabla_CyP,9,FALSE),0)</f>
        <v>0</v>
      </c>
      <c r="E173" s="49"/>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9"/>
      <c r="BC173" s="18">
        <f t="shared" si="30"/>
        <v>0</v>
      </c>
    </row>
    <row r="174" spans="1:55" ht="20.100000000000001" customHeight="1" x14ac:dyDescent="0.2">
      <c r="A174" s="51">
        <f>CyP!A179</f>
        <v>0</v>
      </c>
      <c r="B174" s="339" t="str">
        <f t="shared" si="29"/>
        <v/>
      </c>
      <c r="C174" s="340"/>
      <c r="D174" s="13">
        <f t="shared" si="31"/>
        <v>0</v>
      </c>
      <c r="E174" s="49"/>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9"/>
      <c r="BC174" s="18">
        <f t="shared" si="30"/>
        <v>0</v>
      </c>
    </row>
    <row r="175" spans="1:55" ht="20.100000000000001" customHeight="1" x14ac:dyDescent="0.2">
      <c r="A175" s="51">
        <f>CyP!A180</f>
        <v>0</v>
      </c>
      <c r="B175" s="339" t="str">
        <f t="shared" si="29"/>
        <v/>
      </c>
      <c r="C175" s="340"/>
      <c r="D175" s="13">
        <f t="shared" si="31"/>
        <v>0</v>
      </c>
      <c r="E175" s="49"/>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9"/>
      <c r="BC175" s="18">
        <f t="shared" si="30"/>
        <v>0</v>
      </c>
    </row>
    <row r="176" spans="1:55" ht="20.100000000000001" customHeight="1" x14ac:dyDescent="0.2">
      <c r="A176" s="51">
        <f>CyP!A181</f>
        <v>0</v>
      </c>
      <c r="B176" s="339" t="str">
        <f t="shared" si="29"/>
        <v/>
      </c>
      <c r="C176" s="340"/>
      <c r="D176" s="13">
        <f t="shared" si="31"/>
        <v>0</v>
      </c>
      <c r="E176" s="49"/>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9"/>
      <c r="BC176" s="18">
        <f t="shared" si="30"/>
        <v>0</v>
      </c>
    </row>
    <row r="177" spans="1:55" ht="20.100000000000001" customHeight="1" x14ac:dyDescent="0.2">
      <c r="A177" s="51">
        <f>CyP!A182</f>
        <v>0</v>
      </c>
      <c r="B177" s="339" t="str">
        <f t="shared" si="29"/>
        <v/>
      </c>
      <c r="C177" s="340"/>
      <c r="D177" s="13">
        <f t="shared" si="31"/>
        <v>0</v>
      </c>
      <c r="E177" s="49"/>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9"/>
      <c r="BC177" s="18">
        <f t="shared" si="30"/>
        <v>0</v>
      </c>
    </row>
    <row r="178" spans="1:55" ht="20.100000000000001" customHeight="1" x14ac:dyDescent="0.2">
      <c r="A178" s="51">
        <f>CyP!A183</f>
        <v>0</v>
      </c>
      <c r="B178" s="339" t="str">
        <f t="shared" si="29"/>
        <v/>
      </c>
      <c r="C178" s="340"/>
      <c r="D178" s="13">
        <f t="shared" si="31"/>
        <v>0</v>
      </c>
      <c r="E178" s="49"/>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9"/>
      <c r="BC178" s="18">
        <f t="shared" si="30"/>
        <v>0</v>
      </c>
    </row>
    <row r="179" spans="1:55" ht="20.100000000000001" customHeight="1" x14ac:dyDescent="0.2">
      <c r="A179" s="51">
        <f>CyP!A184</f>
        <v>0</v>
      </c>
      <c r="B179" s="339" t="str">
        <f t="shared" si="29"/>
        <v/>
      </c>
      <c r="C179" s="340"/>
      <c r="D179" s="13">
        <f t="shared" si="31"/>
        <v>0</v>
      </c>
      <c r="E179" s="49"/>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9"/>
      <c r="BC179" s="18">
        <f t="shared" si="30"/>
        <v>0</v>
      </c>
    </row>
    <row r="180" spans="1:55" ht="20.100000000000001" customHeight="1" x14ac:dyDescent="0.2">
      <c r="A180" s="51">
        <f>CyP!A185</f>
        <v>0</v>
      </c>
      <c r="B180" s="339" t="str">
        <f t="shared" si="29"/>
        <v/>
      </c>
      <c r="C180" s="340"/>
      <c r="D180" s="13">
        <f t="shared" si="31"/>
        <v>0</v>
      </c>
      <c r="E180" s="49"/>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9"/>
      <c r="BC180" s="18">
        <f t="shared" si="30"/>
        <v>0</v>
      </c>
    </row>
    <row r="181" spans="1:55" ht="20.100000000000001" customHeight="1" x14ac:dyDescent="0.2">
      <c r="A181" s="51">
        <f>CyP!A186</f>
        <v>0</v>
      </c>
      <c r="B181" s="339" t="str">
        <f t="shared" si="29"/>
        <v/>
      </c>
      <c r="C181" s="340"/>
      <c r="D181" s="13">
        <f t="shared" si="31"/>
        <v>0</v>
      </c>
      <c r="E181" s="49"/>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9"/>
      <c r="BC181" s="18">
        <f t="shared" si="30"/>
        <v>0</v>
      </c>
    </row>
    <row r="182" spans="1:55" ht="20.100000000000001" customHeight="1" x14ac:dyDescent="0.2">
      <c r="A182" s="51">
        <f>CyP!A187</f>
        <v>0</v>
      </c>
      <c r="B182" s="339" t="str">
        <f t="shared" si="29"/>
        <v/>
      </c>
      <c r="C182" s="340"/>
      <c r="D182" s="13">
        <f t="shared" si="31"/>
        <v>0</v>
      </c>
      <c r="E182" s="49"/>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9"/>
      <c r="BC182" s="18">
        <f t="shared" si="30"/>
        <v>0</v>
      </c>
    </row>
    <row r="183" spans="1:55" ht="20.100000000000001" customHeight="1" x14ac:dyDescent="0.2">
      <c r="A183" s="51">
        <f>CyP!A188</f>
        <v>0</v>
      </c>
      <c r="B183" s="339" t="str">
        <f t="shared" si="29"/>
        <v/>
      </c>
      <c r="C183" s="340"/>
      <c r="D183" s="13">
        <f t="shared" si="31"/>
        <v>0</v>
      </c>
      <c r="E183" s="49"/>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9"/>
      <c r="BC183" s="18">
        <f t="shared" si="30"/>
        <v>0</v>
      </c>
    </row>
    <row r="184" spans="1:55" ht="20.100000000000001" customHeight="1" x14ac:dyDescent="0.2">
      <c r="A184" s="51">
        <f>CyP!A189</f>
        <v>0</v>
      </c>
      <c r="B184" s="339" t="str">
        <f t="shared" si="29"/>
        <v/>
      </c>
      <c r="C184" s="340"/>
      <c r="D184" s="13">
        <f t="shared" si="31"/>
        <v>0</v>
      </c>
      <c r="E184" s="49"/>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9"/>
      <c r="BC184" s="18">
        <f t="shared" si="30"/>
        <v>0</v>
      </c>
    </row>
    <row r="185" spans="1:55" ht="20.100000000000001" customHeight="1" x14ac:dyDescent="0.2">
      <c r="A185" s="51">
        <f>CyP!A190</f>
        <v>0</v>
      </c>
      <c r="B185" s="339" t="str">
        <f t="shared" si="29"/>
        <v/>
      </c>
      <c r="C185" s="340"/>
      <c r="D185" s="13">
        <f t="shared" si="31"/>
        <v>0</v>
      </c>
      <c r="E185" s="49"/>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9"/>
      <c r="BC185" s="18">
        <f t="shared" si="30"/>
        <v>0</v>
      </c>
    </row>
    <row r="186" spans="1:55" ht="20.100000000000001" customHeight="1" x14ac:dyDescent="0.2">
      <c r="A186" s="51">
        <f>CyP!A191</f>
        <v>0</v>
      </c>
      <c r="B186" s="339" t="str">
        <f t="shared" si="29"/>
        <v/>
      </c>
      <c r="C186" s="340"/>
      <c r="D186" s="13">
        <f t="shared" si="31"/>
        <v>0</v>
      </c>
      <c r="E186" s="49"/>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9"/>
      <c r="BC186" s="18">
        <f t="shared" si="30"/>
        <v>0</v>
      </c>
    </row>
    <row r="187" spans="1:55" ht="20.100000000000001" customHeight="1" x14ac:dyDescent="0.2">
      <c r="A187" s="51">
        <f>CyP!A192</f>
        <v>0</v>
      </c>
      <c r="B187" s="339" t="str">
        <f t="shared" si="29"/>
        <v/>
      </c>
      <c r="C187" s="340"/>
      <c r="D187" s="13">
        <f t="shared" si="31"/>
        <v>0</v>
      </c>
      <c r="E187" s="49"/>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9"/>
      <c r="BC187" s="18">
        <f t="shared" si="30"/>
        <v>0</v>
      </c>
    </row>
    <row r="188" spans="1:55" ht="20.100000000000001" customHeight="1" x14ac:dyDescent="0.2">
      <c r="A188" s="51">
        <f>CyP!A193</f>
        <v>0</v>
      </c>
      <c r="B188" s="339" t="str">
        <f t="shared" si="29"/>
        <v/>
      </c>
      <c r="C188" s="340"/>
      <c r="D188" s="13">
        <f t="shared" si="31"/>
        <v>0</v>
      </c>
      <c r="E188" s="49"/>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9"/>
      <c r="BC188" s="18">
        <f t="shared" si="30"/>
        <v>0</v>
      </c>
    </row>
    <row r="189" spans="1:55" ht="20.100000000000001" customHeight="1" x14ac:dyDescent="0.2">
      <c r="A189" s="51">
        <f>CyP!A194</f>
        <v>0</v>
      </c>
      <c r="B189" s="339" t="str">
        <f t="shared" si="29"/>
        <v/>
      </c>
      <c r="C189" s="340"/>
      <c r="D189" s="13">
        <f t="shared" si="31"/>
        <v>0</v>
      </c>
      <c r="E189" s="49"/>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9"/>
      <c r="BC189" s="18">
        <f t="shared" si="30"/>
        <v>0</v>
      </c>
    </row>
    <row r="190" spans="1:55" ht="20.100000000000001" customHeight="1" x14ac:dyDescent="0.2">
      <c r="A190" s="51">
        <f>CyP!A195</f>
        <v>0</v>
      </c>
      <c r="B190" s="339" t="str">
        <f t="shared" si="29"/>
        <v/>
      </c>
      <c r="C190" s="340"/>
      <c r="D190" s="13">
        <f t="shared" si="31"/>
        <v>0</v>
      </c>
      <c r="E190" s="49"/>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9"/>
      <c r="BC190" s="18">
        <f t="shared" si="30"/>
        <v>0</v>
      </c>
    </row>
    <row r="191" spans="1:55" ht="20.100000000000001" customHeight="1" x14ac:dyDescent="0.2">
      <c r="A191" s="51">
        <f>CyP!A196</f>
        <v>0</v>
      </c>
      <c r="B191" s="339" t="str">
        <f t="shared" si="29"/>
        <v/>
      </c>
      <c r="C191" s="340"/>
      <c r="D191" s="13">
        <f t="shared" si="31"/>
        <v>0</v>
      </c>
      <c r="E191" s="49"/>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9"/>
      <c r="BC191" s="18">
        <f t="shared" si="30"/>
        <v>0</v>
      </c>
    </row>
    <row r="192" spans="1:55" ht="20.100000000000001" customHeight="1" x14ac:dyDescent="0.2">
      <c r="A192" s="51">
        <f>CyP!A197</f>
        <v>0</v>
      </c>
      <c r="B192" s="339" t="str">
        <f t="shared" si="29"/>
        <v/>
      </c>
      <c r="C192" s="340"/>
      <c r="D192" s="13">
        <f t="shared" si="31"/>
        <v>0</v>
      </c>
      <c r="E192" s="49"/>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9"/>
      <c r="BC192" s="18">
        <f t="shared" si="30"/>
        <v>0</v>
      </c>
    </row>
    <row r="193" spans="1:55" ht="20.100000000000001" customHeight="1" x14ac:dyDescent="0.2">
      <c r="A193" s="51">
        <f>CyP!A198</f>
        <v>0</v>
      </c>
      <c r="B193" s="339" t="str">
        <f t="shared" si="29"/>
        <v/>
      </c>
      <c r="C193" s="340"/>
      <c r="D193" s="13">
        <f t="shared" si="31"/>
        <v>0</v>
      </c>
      <c r="E193" s="49"/>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9"/>
      <c r="BC193" s="18">
        <f t="shared" si="30"/>
        <v>0</v>
      </c>
    </row>
    <row r="194" spans="1:55" ht="20.100000000000001" customHeight="1" x14ac:dyDescent="0.2">
      <c r="A194" s="51">
        <f>CyP!A199</f>
        <v>0</v>
      </c>
      <c r="B194" s="339" t="str">
        <f t="shared" si="29"/>
        <v/>
      </c>
      <c r="C194" s="340"/>
      <c r="D194" s="13">
        <f t="shared" si="31"/>
        <v>0</v>
      </c>
      <c r="E194" s="49"/>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9"/>
      <c r="BC194" s="18">
        <f t="shared" si="30"/>
        <v>0</v>
      </c>
    </row>
    <row r="195" spans="1:55" ht="20.100000000000001" customHeight="1" x14ac:dyDescent="0.2">
      <c r="A195" s="51">
        <f>CyP!A200</f>
        <v>0</v>
      </c>
      <c r="B195" s="339" t="str">
        <f t="shared" si="29"/>
        <v/>
      </c>
      <c r="C195" s="340"/>
      <c r="D195" s="13">
        <f t="shared" si="31"/>
        <v>0</v>
      </c>
      <c r="E195" s="49"/>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9"/>
      <c r="BC195" s="18">
        <f t="shared" si="30"/>
        <v>0</v>
      </c>
    </row>
    <row r="196" spans="1:55" ht="20.100000000000001" customHeight="1" x14ac:dyDescent="0.2">
      <c r="A196" s="51">
        <f>CyP!A201</f>
        <v>0</v>
      </c>
      <c r="B196" s="339" t="str">
        <f t="shared" si="29"/>
        <v/>
      </c>
      <c r="C196" s="340"/>
      <c r="D196" s="13">
        <f t="shared" si="31"/>
        <v>0</v>
      </c>
      <c r="E196" s="49"/>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9"/>
      <c r="BC196" s="18">
        <f t="shared" si="30"/>
        <v>0</v>
      </c>
    </row>
    <row r="197" spans="1:55" ht="20.100000000000001" customHeight="1" x14ac:dyDescent="0.2">
      <c r="A197" s="51">
        <f>CyP!A202</f>
        <v>0</v>
      </c>
      <c r="B197" s="339" t="str">
        <f t="shared" si="29"/>
        <v/>
      </c>
      <c r="C197" s="340"/>
      <c r="D197" s="13">
        <f t="shared" si="31"/>
        <v>0</v>
      </c>
      <c r="E197" s="49"/>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9"/>
      <c r="BC197" s="18">
        <f t="shared" si="30"/>
        <v>0</v>
      </c>
    </row>
    <row r="198" spans="1:55" ht="20.100000000000001" customHeight="1" x14ac:dyDescent="0.2">
      <c r="A198" s="51">
        <f>CyP!A203</f>
        <v>0</v>
      </c>
      <c r="B198" s="339" t="str">
        <f t="shared" si="29"/>
        <v/>
      </c>
      <c r="C198" s="340"/>
      <c r="D198" s="13">
        <f t="shared" si="31"/>
        <v>0</v>
      </c>
      <c r="E198" s="49"/>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9"/>
      <c r="BC198" s="18">
        <f t="shared" si="30"/>
        <v>0</v>
      </c>
    </row>
    <row r="199" spans="1:55" ht="20.100000000000001" customHeight="1" x14ac:dyDescent="0.2">
      <c r="A199" s="51">
        <f>CyP!A204</f>
        <v>0</v>
      </c>
      <c r="B199" s="339" t="str">
        <f t="shared" si="29"/>
        <v/>
      </c>
      <c r="C199" s="340"/>
      <c r="D199" s="13">
        <f t="shared" si="31"/>
        <v>0</v>
      </c>
      <c r="E199" s="49"/>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9"/>
      <c r="BC199" s="18">
        <f t="shared" si="30"/>
        <v>0</v>
      </c>
    </row>
    <row r="200" spans="1:55" ht="20.100000000000001" customHeight="1" x14ac:dyDescent="0.2">
      <c r="A200" s="51">
        <f>CyP!A205</f>
        <v>0</v>
      </c>
      <c r="B200" s="339" t="str">
        <f t="shared" si="29"/>
        <v/>
      </c>
      <c r="C200" s="340"/>
      <c r="D200" s="13">
        <f t="shared" si="31"/>
        <v>0</v>
      </c>
      <c r="E200" s="49"/>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9"/>
      <c r="BC200" s="18">
        <f t="shared" si="30"/>
        <v>0</v>
      </c>
    </row>
    <row r="201" spans="1:55" ht="20.100000000000001" customHeight="1" x14ac:dyDescent="0.2">
      <c r="A201" s="51">
        <f>CyP!A206</f>
        <v>0</v>
      </c>
      <c r="B201" s="339" t="str">
        <f t="shared" si="29"/>
        <v/>
      </c>
      <c r="C201" s="340"/>
      <c r="D201" s="13">
        <f t="shared" si="31"/>
        <v>0</v>
      </c>
      <c r="E201" s="49"/>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9"/>
      <c r="BC201" s="18">
        <f t="shared" si="30"/>
        <v>0</v>
      </c>
    </row>
    <row r="202" spans="1:55" ht="20.100000000000001" customHeight="1" x14ac:dyDescent="0.2">
      <c r="A202" s="51">
        <f>CyP!A207</f>
        <v>0</v>
      </c>
      <c r="B202" s="339" t="str">
        <f t="shared" si="29"/>
        <v/>
      </c>
      <c r="C202" s="340"/>
      <c r="D202" s="13">
        <f t="shared" si="31"/>
        <v>0</v>
      </c>
      <c r="E202" s="49"/>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9"/>
      <c r="BC202" s="18">
        <f t="shared" si="30"/>
        <v>0</v>
      </c>
    </row>
    <row r="203" spans="1:55" ht="20.100000000000001" customHeight="1" x14ac:dyDescent="0.2">
      <c r="A203" s="51">
        <f>CyP!A208</f>
        <v>0</v>
      </c>
      <c r="B203" s="339" t="str">
        <f t="shared" si="29"/>
        <v/>
      </c>
      <c r="C203" s="340"/>
      <c r="D203" s="13">
        <f t="shared" si="31"/>
        <v>0</v>
      </c>
      <c r="E203" s="49"/>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9"/>
      <c r="BC203" s="18">
        <f t="shared" si="30"/>
        <v>0</v>
      </c>
    </row>
    <row r="204" spans="1:55" ht="20.100000000000001" customHeight="1" x14ac:dyDescent="0.2">
      <c r="A204" s="51">
        <f>CyP!A209</f>
        <v>0</v>
      </c>
      <c r="B204" s="339" t="str">
        <f t="shared" si="29"/>
        <v/>
      </c>
      <c r="C204" s="340"/>
      <c r="D204" s="13">
        <f t="shared" si="31"/>
        <v>0</v>
      </c>
      <c r="E204" s="49"/>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9"/>
      <c r="BC204" s="18">
        <f t="shared" si="30"/>
        <v>0</v>
      </c>
    </row>
    <row r="205" spans="1:55" ht="20.100000000000001" customHeight="1" x14ac:dyDescent="0.2">
      <c r="A205" s="51">
        <f>CyP!A210</f>
        <v>0</v>
      </c>
      <c r="B205" s="339" t="str">
        <f t="shared" si="29"/>
        <v/>
      </c>
      <c r="C205" s="340"/>
      <c r="D205" s="13">
        <f t="shared" ref="D205:D212" si="32">IFERROR(VLOOKUP(A205,Tabla_CyP,9,FALSE),0)</f>
        <v>0</v>
      </c>
      <c r="E205" s="49"/>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9"/>
      <c r="BC205" s="18">
        <f t="shared" si="30"/>
        <v>0</v>
      </c>
    </row>
    <row r="206" spans="1:55" ht="20.100000000000001" customHeight="1" x14ac:dyDescent="0.2">
      <c r="A206" s="51">
        <f>CyP!A211</f>
        <v>0</v>
      </c>
      <c r="B206" s="339" t="str">
        <f t="shared" si="29"/>
        <v/>
      </c>
      <c r="C206" s="340"/>
      <c r="D206" s="13">
        <f t="shared" si="32"/>
        <v>0</v>
      </c>
      <c r="E206" s="49"/>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9"/>
      <c r="BC206" s="18">
        <f t="shared" si="30"/>
        <v>0</v>
      </c>
    </row>
    <row r="207" spans="1:55" ht="20.100000000000001" customHeight="1" x14ac:dyDescent="0.2">
      <c r="A207" s="51">
        <f>CyP!A212</f>
        <v>0</v>
      </c>
      <c r="B207" s="339" t="str">
        <f t="shared" si="29"/>
        <v/>
      </c>
      <c r="C207" s="340"/>
      <c r="D207" s="13">
        <f t="shared" si="32"/>
        <v>0</v>
      </c>
      <c r="E207" s="49"/>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9"/>
      <c r="BC207" s="18">
        <f t="shared" si="30"/>
        <v>0</v>
      </c>
    </row>
    <row r="208" spans="1:55" ht="20.100000000000001" customHeight="1" x14ac:dyDescent="0.2">
      <c r="A208" s="51">
        <f>CyP!A213</f>
        <v>0</v>
      </c>
      <c r="B208" s="339" t="str">
        <f t="shared" si="29"/>
        <v/>
      </c>
      <c r="C208" s="340"/>
      <c r="D208" s="13">
        <f t="shared" si="32"/>
        <v>0</v>
      </c>
      <c r="E208" s="49"/>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9"/>
      <c r="BC208" s="18">
        <f t="shared" si="30"/>
        <v>0</v>
      </c>
    </row>
    <row r="209" spans="1:55" ht="20.100000000000001" customHeight="1" x14ac:dyDescent="0.2">
      <c r="A209" s="51">
        <f>CyP!A214</f>
        <v>0</v>
      </c>
      <c r="B209" s="339" t="str">
        <f t="shared" si="23"/>
        <v/>
      </c>
      <c r="C209" s="340"/>
      <c r="D209" s="13">
        <f t="shared" si="32"/>
        <v>0</v>
      </c>
      <c r="E209" s="49"/>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9"/>
      <c r="BC209" s="18">
        <f t="shared" si="22"/>
        <v>0</v>
      </c>
    </row>
    <row r="210" spans="1:55" ht="20.100000000000001" customHeight="1" x14ac:dyDescent="0.2">
      <c r="A210" s="51">
        <f>CyP!A215</f>
        <v>0</v>
      </c>
      <c r="B210" s="339" t="str">
        <f t="shared" si="23"/>
        <v/>
      </c>
      <c r="C210" s="340"/>
      <c r="D210" s="13">
        <f t="shared" si="32"/>
        <v>0</v>
      </c>
      <c r="E210" s="49"/>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7"/>
      <c r="BC210" s="18">
        <f t="shared" si="22"/>
        <v>0</v>
      </c>
    </row>
    <row r="211" spans="1:55" ht="20.100000000000001" customHeight="1" x14ac:dyDescent="0.2">
      <c r="A211" s="51">
        <f>CyP!A216</f>
        <v>0</v>
      </c>
      <c r="B211" s="339" t="str">
        <f t="shared" si="23"/>
        <v/>
      </c>
      <c r="C211" s="340"/>
      <c r="D211" s="13">
        <f t="shared" si="32"/>
        <v>0</v>
      </c>
      <c r="E211" s="49"/>
      <c r="F211" s="111"/>
      <c r="G211" s="111"/>
      <c r="H211" s="111"/>
      <c r="I211" s="111"/>
      <c r="J211" s="111"/>
      <c r="K211" s="111"/>
      <c r="L211" s="111"/>
      <c r="M211" s="111"/>
      <c r="N211" s="111"/>
      <c r="O211" s="111"/>
      <c r="P211" s="111"/>
      <c r="Q211" s="111"/>
      <c r="R211" s="111"/>
      <c r="S211" s="111"/>
      <c r="T211" s="111"/>
      <c r="U211" s="111"/>
      <c r="V211" s="111"/>
      <c r="W211" s="111"/>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8"/>
      <c r="AY211" s="108"/>
      <c r="AZ211" s="108"/>
      <c r="BA211" s="108"/>
      <c r="BB211" s="17"/>
      <c r="BC211" s="18">
        <f t="shared" si="22"/>
        <v>0</v>
      </c>
    </row>
    <row r="212" spans="1:55" ht="20.100000000000001" customHeight="1" x14ac:dyDescent="0.2">
      <c r="A212" s="51">
        <f>CyP!A217</f>
        <v>0</v>
      </c>
      <c r="B212" s="339" t="str">
        <f t="shared" si="23"/>
        <v/>
      </c>
      <c r="C212" s="340"/>
      <c r="D212" s="13">
        <f t="shared" si="32"/>
        <v>0</v>
      </c>
      <c r="E212" s="49"/>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08"/>
      <c r="BB212" s="17"/>
      <c r="BC212" s="18">
        <f t="shared" si="22"/>
        <v>0</v>
      </c>
    </row>
    <row r="213" spans="1:5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1"/>
      <c r="BC213" s="20">
        <f t="shared" si="22"/>
        <v>0</v>
      </c>
    </row>
    <row r="214" spans="1:5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29" t="s">
        <v>21</v>
      </c>
      <c r="E216" s="5">
        <v>0</v>
      </c>
      <c r="F216" s="30">
        <f t="shared" ref="F216:BA216" si="33">SUMPRODUCT($D$13:$D$212,F13:F212)</f>
        <v>0</v>
      </c>
      <c r="G216" s="30">
        <f t="shared" si="33"/>
        <v>0</v>
      </c>
      <c r="H216" s="30">
        <f t="shared" si="33"/>
        <v>0</v>
      </c>
      <c r="I216" s="30">
        <f t="shared" si="33"/>
        <v>0</v>
      </c>
      <c r="J216" s="30">
        <f t="shared" si="33"/>
        <v>0</v>
      </c>
      <c r="K216" s="30">
        <f t="shared" si="33"/>
        <v>0</v>
      </c>
      <c r="L216" s="30">
        <f t="shared" si="33"/>
        <v>0</v>
      </c>
      <c r="M216" s="30">
        <f t="shared" si="33"/>
        <v>0</v>
      </c>
      <c r="N216" s="30">
        <f t="shared" si="33"/>
        <v>0</v>
      </c>
      <c r="O216" s="30">
        <f t="shared" si="33"/>
        <v>0</v>
      </c>
      <c r="P216" s="30">
        <f t="shared" si="33"/>
        <v>0</v>
      </c>
      <c r="Q216" s="30">
        <f t="shared" si="33"/>
        <v>0</v>
      </c>
      <c r="R216" s="30">
        <f t="shared" si="33"/>
        <v>0</v>
      </c>
      <c r="S216" s="30">
        <f t="shared" si="33"/>
        <v>0</v>
      </c>
      <c r="T216" s="30">
        <f t="shared" si="33"/>
        <v>0</v>
      </c>
      <c r="U216" s="30">
        <f t="shared" si="33"/>
        <v>0</v>
      </c>
      <c r="V216" s="30">
        <f t="shared" si="33"/>
        <v>0</v>
      </c>
      <c r="W216" s="30">
        <f t="shared" si="33"/>
        <v>0</v>
      </c>
      <c r="X216" s="30">
        <f t="shared" si="33"/>
        <v>0</v>
      </c>
      <c r="Y216" s="30">
        <f t="shared" si="33"/>
        <v>0</v>
      </c>
      <c r="Z216" s="30">
        <f t="shared" si="33"/>
        <v>0</v>
      </c>
      <c r="AA216" s="30">
        <f t="shared" si="33"/>
        <v>0</v>
      </c>
      <c r="AB216" s="30">
        <f t="shared" si="33"/>
        <v>0</v>
      </c>
      <c r="AC216" s="30">
        <f t="shared" si="33"/>
        <v>0</v>
      </c>
      <c r="AD216" s="30">
        <f t="shared" si="33"/>
        <v>0</v>
      </c>
      <c r="AE216" s="30">
        <f t="shared" si="33"/>
        <v>0</v>
      </c>
      <c r="AF216" s="30">
        <f t="shared" si="33"/>
        <v>0</v>
      </c>
      <c r="AG216" s="30">
        <f t="shared" si="33"/>
        <v>0</v>
      </c>
      <c r="AH216" s="30">
        <f t="shared" si="33"/>
        <v>0</v>
      </c>
      <c r="AI216" s="30">
        <f t="shared" si="33"/>
        <v>0</v>
      </c>
      <c r="AJ216" s="30">
        <f t="shared" si="33"/>
        <v>0</v>
      </c>
      <c r="AK216" s="30">
        <f t="shared" si="33"/>
        <v>0</v>
      </c>
      <c r="AL216" s="30">
        <f t="shared" si="33"/>
        <v>0</v>
      </c>
      <c r="AM216" s="30">
        <f t="shared" si="33"/>
        <v>0</v>
      </c>
      <c r="AN216" s="30">
        <f t="shared" ref="AN216:AU216" si="34">SUMPRODUCT($D$13:$D$212,AN13:AN212)</f>
        <v>0</v>
      </c>
      <c r="AO216" s="30">
        <f t="shared" si="34"/>
        <v>0</v>
      </c>
      <c r="AP216" s="30">
        <f t="shared" si="34"/>
        <v>0</v>
      </c>
      <c r="AQ216" s="30">
        <f t="shared" si="34"/>
        <v>0</v>
      </c>
      <c r="AR216" s="30">
        <f t="shared" si="34"/>
        <v>0</v>
      </c>
      <c r="AS216" s="30">
        <f t="shared" si="34"/>
        <v>0</v>
      </c>
      <c r="AT216" s="30">
        <f t="shared" si="34"/>
        <v>0</v>
      </c>
      <c r="AU216" s="30">
        <f t="shared" si="34"/>
        <v>0</v>
      </c>
      <c r="AV216" s="30">
        <f t="shared" si="33"/>
        <v>0</v>
      </c>
      <c r="AW216" s="30">
        <f t="shared" si="33"/>
        <v>0</v>
      </c>
      <c r="AX216" s="30">
        <f t="shared" si="33"/>
        <v>0</v>
      </c>
      <c r="AY216" s="30">
        <f t="shared" si="33"/>
        <v>0</v>
      </c>
      <c r="AZ216" s="30">
        <f t="shared" si="33"/>
        <v>0</v>
      </c>
      <c r="BA216" s="30">
        <f t="shared" si="33"/>
        <v>0</v>
      </c>
      <c r="BB216" s="21"/>
    </row>
    <row r="217" spans="1:55" ht="20.100000000000001" customHeight="1" x14ac:dyDescent="0.2">
      <c r="A217" s="5"/>
      <c r="B217" s="5"/>
      <c r="C217" s="5"/>
      <c r="D217" s="29" t="s">
        <v>22</v>
      </c>
      <c r="E217" s="5">
        <v>0</v>
      </c>
      <c r="F217" s="30">
        <f>E217+F216</f>
        <v>0</v>
      </c>
      <c r="G217" s="30">
        <f t="shared" ref="G217:BA217" si="35">F217+G216</f>
        <v>0</v>
      </c>
      <c r="H217" s="30">
        <f t="shared" si="35"/>
        <v>0</v>
      </c>
      <c r="I217" s="30">
        <f t="shared" si="35"/>
        <v>0</v>
      </c>
      <c r="J217" s="30">
        <f t="shared" si="35"/>
        <v>0</v>
      </c>
      <c r="K217" s="30">
        <f t="shared" si="35"/>
        <v>0</v>
      </c>
      <c r="L217" s="30">
        <f t="shared" si="35"/>
        <v>0</v>
      </c>
      <c r="M217" s="30">
        <f t="shared" si="35"/>
        <v>0</v>
      </c>
      <c r="N217" s="30">
        <f t="shared" si="35"/>
        <v>0</v>
      </c>
      <c r="O217" s="30">
        <f t="shared" si="35"/>
        <v>0</v>
      </c>
      <c r="P217" s="30">
        <f t="shared" si="35"/>
        <v>0</v>
      </c>
      <c r="Q217" s="30">
        <f t="shared" si="35"/>
        <v>0</v>
      </c>
      <c r="R217" s="30">
        <f t="shared" si="35"/>
        <v>0</v>
      </c>
      <c r="S217" s="30">
        <f t="shared" si="35"/>
        <v>0</v>
      </c>
      <c r="T217" s="30">
        <f t="shared" si="35"/>
        <v>0</v>
      </c>
      <c r="U217" s="30">
        <f t="shared" si="35"/>
        <v>0</v>
      </c>
      <c r="V217" s="30">
        <f t="shared" si="35"/>
        <v>0</v>
      </c>
      <c r="W217" s="30">
        <f t="shared" si="35"/>
        <v>0</v>
      </c>
      <c r="X217" s="30">
        <f t="shared" si="35"/>
        <v>0</v>
      </c>
      <c r="Y217" s="30">
        <f t="shared" si="35"/>
        <v>0</v>
      </c>
      <c r="Z217" s="30">
        <f t="shared" si="35"/>
        <v>0</v>
      </c>
      <c r="AA217" s="30">
        <f t="shared" si="35"/>
        <v>0</v>
      </c>
      <c r="AB217" s="30">
        <f t="shared" si="35"/>
        <v>0</v>
      </c>
      <c r="AC217" s="30">
        <f t="shared" si="35"/>
        <v>0</v>
      </c>
      <c r="AD217" s="30">
        <f t="shared" si="35"/>
        <v>0</v>
      </c>
      <c r="AE217" s="30">
        <f t="shared" si="35"/>
        <v>0</v>
      </c>
      <c r="AF217" s="30">
        <f t="shared" si="35"/>
        <v>0</v>
      </c>
      <c r="AG217" s="30">
        <f t="shared" si="35"/>
        <v>0</v>
      </c>
      <c r="AH217" s="30">
        <f t="shared" si="35"/>
        <v>0</v>
      </c>
      <c r="AI217" s="30">
        <f t="shared" si="35"/>
        <v>0</v>
      </c>
      <c r="AJ217" s="30">
        <f t="shared" si="35"/>
        <v>0</v>
      </c>
      <c r="AK217" s="30">
        <f t="shared" si="35"/>
        <v>0</v>
      </c>
      <c r="AL217" s="30">
        <f t="shared" si="35"/>
        <v>0</v>
      </c>
      <c r="AM217" s="30">
        <f t="shared" si="35"/>
        <v>0</v>
      </c>
      <c r="AN217" s="30">
        <f t="shared" ref="AN217:AU217" si="36">AE217+AN216</f>
        <v>0</v>
      </c>
      <c r="AO217" s="30">
        <f t="shared" si="36"/>
        <v>0</v>
      </c>
      <c r="AP217" s="30">
        <f t="shared" si="36"/>
        <v>0</v>
      </c>
      <c r="AQ217" s="30">
        <f t="shared" si="36"/>
        <v>0</v>
      </c>
      <c r="AR217" s="30">
        <f t="shared" si="36"/>
        <v>0</v>
      </c>
      <c r="AS217" s="30">
        <f t="shared" si="36"/>
        <v>0</v>
      </c>
      <c r="AT217" s="30">
        <f t="shared" si="36"/>
        <v>0</v>
      </c>
      <c r="AU217" s="30">
        <f t="shared" si="36"/>
        <v>0</v>
      </c>
      <c r="AV217" s="30">
        <f>AM217+AV216</f>
        <v>0</v>
      </c>
      <c r="AW217" s="30">
        <f t="shared" si="35"/>
        <v>0</v>
      </c>
      <c r="AX217" s="30">
        <f t="shared" si="35"/>
        <v>0</v>
      </c>
      <c r="AY217" s="30">
        <f t="shared" si="35"/>
        <v>0</v>
      </c>
      <c r="AZ217" s="30">
        <f t="shared" si="35"/>
        <v>0</v>
      </c>
      <c r="BA217" s="30">
        <f t="shared" si="35"/>
        <v>0</v>
      </c>
      <c r="BB217" s="21"/>
    </row>
    <row r="218" spans="1:5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29" t="s">
        <v>23</v>
      </c>
      <c r="E219" s="33">
        <f>Anticipo_Financiero*Monto_Oferta</f>
        <v>0</v>
      </c>
      <c r="F219" s="33">
        <f t="shared" ref="F219:BA219" si="37">Monto_Oferta*F216*(1-Anticipo_Financiero)</f>
        <v>0</v>
      </c>
      <c r="G219" s="33">
        <f t="shared" si="37"/>
        <v>0</v>
      </c>
      <c r="H219" s="33">
        <f t="shared" si="37"/>
        <v>0</v>
      </c>
      <c r="I219" s="33">
        <f t="shared" si="37"/>
        <v>0</v>
      </c>
      <c r="J219" s="33">
        <f t="shared" si="37"/>
        <v>0</v>
      </c>
      <c r="K219" s="33">
        <f t="shared" si="37"/>
        <v>0</v>
      </c>
      <c r="L219" s="33">
        <f t="shared" si="37"/>
        <v>0</v>
      </c>
      <c r="M219" s="33">
        <f t="shared" si="37"/>
        <v>0</v>
      </c>
      <c r="N219" s="33">
        <f t="shared" si="37"/>
        <v>0</v>
      </c>
      <c r="O219" s="33">
        <f t="shared" si="37"/>
        <v>0</v>
      </c>
      <c r="P219" s="33">
        <f t="shared" si="37"/>
        <v>0</v>
      </c>
      <c r="Q219" s="33">
        <f t="shared" si="37"/>
        <v>0</v>
      </c>
      <c r="R219" s="33">
        <f t="shared" si="37"/>
        <v>0</v>
      </c>
      <c r="S219" s="33">
        <f t="shared" si="37"/>
        <v>0</v>
      </c>
      <c r="T219" s="33">
        <f t="shared" si="37"/>
        <v>0</v>
      </c>
      <c r="U219" s="33">
        <f t="shared" si="37"/>
        <v>0</v>
      </c>
      <c r="V219" s="33">
        <f t="shared" si="37"/>
        <v>0</v>
      </c>
      <c r="W219" s="33">
        <f t="shared" si="37"/>
        <v>0</v>
      </c>
      <c r="X219" s="33">
        <f t="shared" si="37"/>
        <v>0</v>
      </c>
      <c r="Y219" s="33">
        <f t="shared" si="37"/>
        <v>0</v>
      </c>
      <c r="Z219" s="33">
        <f t="shared" si="37"/>
        <v>0</v>
      </c>
      <c r="AA219" s="33">
        <f t="shared" si="37"/>
        <v>0</v>
      </c>
      <c r="AB219" s="33">
        <f t="shared" si="37"/>
        <v>0</v>
      </c>
      <c r="AC219" s="33">
        <f t="shared" si="37"/>
        <v>0</v>
      </c>
      <c r="AD219" s="33">
        <f t="shared" si="37"/>
        <v>0</v>
      </c>
      <c r="AE219" s="33">
        <f t="shared" si="37"/>
        <v>0</v>
      </c>
      <c r="AF219" s="33">
        <f t="shared" si="37"/>
        <v>0</v>
      </c>
      <c r="AG219" s="33">
        <f t="shared" si="37"/>
        <v>0</v>
      </c>
      <c r="AH219" s="33">
        <f t="shared" si="37"/>
        <v>0</v>
      </c>
      <c r="AI219" s="33">
        <f t="shared" si="37"/>
        <v>0</v>
      </c>
      <c r="AJ219" s="33">
        <f t="shared" si="37"/>
        <v>0</v>
      </c>
      <c r="AK219" s="33">
        <f t="shared" si="37"/>
        <v>0</v>
      </c>
      <c r="AL219" s="33">
        <f t="shared" si="37"/>
        <v>0</v>
      </c>
      <c r="AM219" s="33">
        <f t="shared" si="37"/>
        <v>0</v>
      </c>
      <c r="AN219" s="33">
        <f t="shared" si="37"/>
        <v>0</v>
      </c>
      <c r="AO219" s="33">
        <f t="shared" si="37"/>
        <v>0</v>
      </c>
      <c r="AP219" s="33">
        <f t="shared" si="37"/>
        <v>0</v>
      </c>
      <c r="AQ219" s="33">
        <f t="shared" si="37"/>
        <v>0</v>
      </c>
      <c r="AR219" s="33">
        <f t="shared" si="37"/>
        <v>0</v>
      </c>
      <c r="AS219" s="33">
        <f t="shared" si="37"/>
        <v>0</v>
      </c>
      <c r="AT219" s="33">
        <f t="shared" si="37"/>
        <v>0</v>
      </c>
      <c r="AU219" s="33">
        <f t="shared" si="37"/>
        <v>0</v>
      </c>
      <c r="AV219" s="33">
        <f t="shared" si="37"/>
        <v>0</v>
      </c>
      <c r="AW219" s="33">
        <f t="shared" si="37"/>
        <v>0</v>
      </c>
      <c r="AX219" s="33">
        <f t="shared" si="37"/>
        <v>0</v>
      </c>
      <c r="AY219" s="33">
        <f t="shared" si="37"/>
        <v>0</v>
      </c>
      <c r="AZ219" s="33">
        <f t="shared" si="37"/>
        <v>0</v>
      </c>
      <c r="BA219" s="33">
        <f t="shared" si="37"/>
        <v>0</v>
      </c>
      <c r="BB219" s="9"/>
      <c r="BC219" s="9"/>
    </row>
    <row r="220" spans="1:55" ht="20.100000000000001" customHeight="1" x14ac:dyDescent="0.2">
      <c r="A220" s="5"/>
      <c r="B220" s="5"/>
      <c r="C220" s="5"/>
      <c r="D220" s="29" t="s">
        <v>988</v>
      </c>
      <c r="E220" s="33">
        <f>E219</f>
        <v>0</v>
      </c>
      <c r="F220" s="33">
        <f>E220+F219</f>
        <v>0</v>
      </c>
      <c r="G220" s="33">
        <f t="shared" ref="G220:AL220" si="38">F220+G219</f>
        <v>0</v>
      </c>
      <c r="H220" s="33">
        <f t="shared" si="38"/>
        <v>0</v>
      </c>
      <c r="I220" s="33">
        <f t="shared" si="38"/>
        <v>0</v>
      </c>
      <c r="J220" s="33">
        <f t="shared" si="38"/>
        <v>0</v>
      </c>
      <c r="K220" s="33">
        <f t="shared" si="38"/>
        <v>0</v>
      </c>
      <c r="L220" s="33">
        <f t="shared" si="38"/>
        <v>0</v>
      </c>
      <c r="M220" s="33">
        <f t="shared" si="38"/>
        <v>0</v>
      </c>
      <c r="N220" s="33">
        <f t="shared" si="38"/>
        <v>0</v>
      </c>
      <c r="O220" s="33">
        <f t="shared" si="38"/>
        <v>0</v>
      </c>
      <c r="P220" s="33">
        <f t="shared" si="38"/>
        <v>0</v>
      </c>
      <c r="Q220" s="33">
        <f t="shared" si="38"/>
        <v>0</v>
      </c>
      <c r="R220" s="33">
        <f t="shared" si="38"/>
        <v>0</v>
      </c>
      <c r="S220" s="33">
        <f t="shared" si="38"/>
        <v>0</v>
      </c>
      <c r="T220" s="33">
        <f t="shared" si="38"/>
        <v>0</v>
      </c>
      <c r="U220" s="33">
        <f t="shared" si="38"/>
        <v>0</v>
      </c>
      <c r="V220" s="33">
        <f t="shared" si="38"/>
        <v>0</v>
      </c>
      <c r="W220" s="33">
        <f t="shared" si="38"/>
        <v>0</v>
      </c>
      <c r="X220" s="33">
        <f t="shared" si="38"/>
        <v>0</v>
      </c>
      <c r="Y220" s="33">
        <f t="shared" si="38"/>
        <v>0</v>
      </c>
      <c r="Z220" s="33">
        <f t="shared" si="38"/>
        <v>0</v>
      </c>
      <c r="AA220" s="33">
        <f t="shared" si="38"/>
        <v>0</v>
      </c>
      <c r="AB220" s="33">
        <f t="shared" si="38"/>
        <v>0</v>
      </c>
      <c r="AC220" s="33">
        <f t="shared" si="38"/>
        <v>0</v>
      </c>
      <c r="AD220" s="33">
        <f t="shared" si="38"/>
        <v>0</v>
      </c>
      <c r="AE220" s="33">
        <f t="shared" si="38"/>
        <v>0</v>
      </c>
      <c r="AF220" s="33">
        <f t="shared" si="38"/>
        <v>0</v>
      </c>
      <c r="AG220" s="33">
        <f t="shared" si="38"/>
        <v>0</v>
      </c>
      <c r="AH220" s="33">
        <f t="shared" si="38"/>
        <v>0</v>
      </c>
      <c r="AI220" s="33">
        <f t="shared" si="38"/>
        <v>0</v>
      </c>
      <c r="AJ220" s="33">
        <f t="shared" si="38"/>
        <v>0</v>
      </c>
      <c r="AK220" s="33">
        <f t="shared" si="38"/>
        <v>0</v>
      </c>
      <c r="AL220" s="33">
        <f t="shared" si="38"/>
        <v>0</v>
      </c>
      <c r="AM220" s="33">
        <f t="shared" ref="AM220" si="39">AL220+AM219</f>
        <v>0</v>
      </c>
      <c r="AN220" s="33">
        <f t="shared" ref="AN220" si="40">AM220+AN219</f>
        <v>0</v>
      </c>
      <c r="AO220" s="33">
        <f t="shared" ref="AO220" si="41">AN220+AO219</f>
        <v>0</v>
      </c>
      <c r="AP220" s="33">
        <f t="shared" ref="AP220" si="42">AO220+AP219</f>
        <v>0</v>
      </c>
      <c r="AQ220" s="33">
        <f t="shared" ref="AQ220" si="43">AP220+AQ219</f>
        <v>0</v>
      </c>
      <c r="AR220" s="33">
        <f t="shared" ref="AR220" si="44">AQ220+AR219</f>
        <v>0</v>
      </c>
      <c r="AS220" s="33">
        <f t="shared" ref="AS220" si="45">AR220+AS219</f>
        <v>0</v>
      </c>
      <c r="AT220" s="33">
        <f t="shared" ref="AT220" si="46">AS220+AT219</f>
        <v>0</v>
      </c>
      <c r="AU220" s="33">
        <f t="shared" ref="AU220" si="47">AT220+AU219</f>
        <v>0</v>
      </c>
      <c r="AV220" s="33">
        <f t="shared" ref="AV220" si="48">AU220+AV219</f>
        <v>0</v>
      </c>
      <c r="AW220" s="33">
        <f t="shared" ref="AW220" si="49">AV220+AW219</f>
        <v>0</v>
      </c>
      <c r="AX220" s="33">
        <f t="shared" ref="AX220" si="50">AW220+AX219</f>
        <v>0</v>
      </c>
      <c r="AY220" s="33">
        <f t="shared" ref="AY220" si="51">AX220+AY219</f>
        <v>0</v>
      </c>
      <c r="AZ220" s="33">
        <f t="shared" ref="AZ220" si="52">AY220+AZ219</f>
        <v>0</v>
      </c>
      <c r="BA220" s="33">
        <f t="shared" ref="BA220" si="53">AZ220+BA219</f>
        <v>0</v>
      </c>
      <c r="BB220" s="9"/>
    </row>
    <row r="221" spans="1:55" ht="20.100000000000001" customHeight="1" x14ac:dyDescent="0.2">
      <c r="E221" s="22">
        <v>0</v>
      </c>
    </row>
    <row r="222" spans="1:55" ht="20.100000000000001" customHeight="1" x14ac:dyDescent="0.2">
      <c r="E222" s="22">
        <v>0</v>
      </c>
    </row>
  </sheetData>
  <mergeCells count="206">
    <mergeCell ref="A8:D8"/>
    <mergeCell ref="F10:BA10"/>
    <mergeCell ref="BC10:BC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Normal="100"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299" t="s">
        <v>13</v>
      </c>
      <c r="B1" s="299"/>
      <c r="C1" s="299" t="str">
        <f>+Contratista</f>
        <v>EMPRESA PRUEBA</v>
      </c>
      <c r="D1" s="299"/>
    </row>
    <row r="2" spans="1:4" ht="19.5" customHeight="1" x14ac:dyDescent="0.2">
      <c r="A2" s="299" t="s">
        <v>47</v>
      </c>
      <c r="B2" s="299"/>
      <c r="C2" s="300">
        <f>CyP!C11</f>
        <v>0</v>
      </c>
      <c r="D2" s="299"/>
    </row>
    <row r="3" spans="1:4" ht="19.5" customHeight="1" x14ac:dyDescent="0.2">
      <c r="A3" s="299"/>
      <c r="B3" s="299"/>
      <c r="C3" s="299"/>
      <c r="D3" s="299"/>
    </row>
    <row r="4" spans="1:4" ht="19.5" customHeight="1" x14ac:dyDescent="0.2">
      <c r="A4" s="348" t="s">
        <v>1216</v>
      </c>
      <c r="B4" s="348"/>
      <c r="C4" s="348"/>
      <c r="D4" s="348"/>
    </row>
    <row r="5" spans="1:4" ht="19.5" customHeight="1" thickBot="1" x14ac:dyDescent="0.25">
      <c r="A5" s="299"/>
      <c r="B5" s="299"/>
      <c r="C5" s="299"/>
      <c r="D5" s="299"/>
    </row>
    <row r="6" spans="1:4" ht="19.5" customHeight="1" thickBot="1" x14ac:dyDescent="0.25">
      <c r="A6" s="301" t="s">
        <v>1217</v>
      </c>
      <c r="B6" s="302" t="s">
        <v>997</v>
      </c>
      <c r="C6" s="302" t="s">
        <v>998</v>
      </c>
      <c r="D6" s="303" t="s">
        <v>1218</v>
      </c>
    </row>
    <row r="7" spans="1:4" ht="19.5" customHeight="1" x14ac:dyDescent="0.2">
      <c r="A7" s="304">
        <v>1</v>
      </c>
      <c r="B7" s="43"/>
      <c r="C7" s="305" t="e">
        <f>+VLOOKUP(B7,Indices!$A:$H,5,FALSE)</f>
        <v>#N/A</v>
      </c>
      <c r="D7" s="306"/>
    </row>
    <row r="8" spans="1:4" ht="19.5" customHeight="1" x14ac:dyDescent="0.2">
      <c r="A8" s="307">
        <v>2</v>
      </c>
      <c r="B8" s="305"/>
      <c r="C8" s="305" t="e">
        <f>+VLOOKUP(B8,Indices!$A:$H,5,FALSE)</f>
        <v>#N/A</v>
      </c>
      <c r="D8" s="308"/>
    </row>
    <row r="9" spans="1:4" ht="19.5" customHeight="1" x14ac:dyDescent="0.2">
      <c r="A9" s="307">
        <v>3</v>
      </c>
      <c r="B9" s="305"/>
      <c r="C9" s="305" t="e">
        <f>+VLOOKUP(B9,Indices!$A:$H,5,FALSE)</f>
        <v>#N/A</v>
      </c>
      <c r="D9" s="308"/>
    </row>
    <row r="10" spans="1:4" ht="19.5" customHeight="1" x14ac:dyDescent="0.2">
      <c r="A10" s="307">
        <v>4</v>
      </c>
      <c r="B10" s="305"/>
      <c r="C10" s="305" t="e">
        <f>+VLOOKUP(B10,Indices!$A:$H,5,FALSE)</f>
        <v>#N/A</v>
      </c>
      <c r="D10" s="308"/>
    </row>
    <row r="11" spans="1:4" ht="19.5" customHeight="1" x14ac:dyDescent="0.2">
      <c r="A11" s="307">
        <v>5</v>
      </c>
      <c r="B11" s="305"/>
      <c r="C11" s="305" t="e">
        <f>+VLOOKUP(B11,Indices!$A:$H,5,FALSE)</f>
        <v>#N/A</v>
      </c>
      <c r="D11" s="308"/>
    </row>
    <row r="12" spans="1:4" ht="19.5" customHeight="1" x14ac:dyDescent="0.2">
      <c r="A12" s="307">
        <v>6</v>
      </c>
      <c r="B12" s="305"/>
      <c r="C12" s="305" t="e">
        <f>+VLOOKUP(B12,Indices!$A:$H,5,FALSE)</f>
        <v>#N/A</v>
      </c>
    </row>
    <row r="13" spans="1:4" ht="19.5" customHeight="1" x14ac:dyDescent="0.2">
      <c r="A13" s="307">
        <v>7</v>
      </c>
      <c r="B13" s="305"/>
      <c r="C13" s="305" t="e">
        <f>+VLOOKUP(B13,Indices!$A:$H,5,FALSE)</f>
        <v>#N/A</v>
      </c>
      <c r="D13" s="308"/>
    </row>
    <row r="14" spans="1:4" ht="19.5" customHeight="1" x14ac:dyDescent="0.2">
      <c r="A14" s="307">
        <v>8</v>
      </c>
      <c r="B14" s="305"/>
      <c r="C14" s="305" t="e">
        <f>+VLOOKUP(B14,Indices!$A:$H,5,FALSE)</f>
        <v>#N/A</v>
      </c>
      <c r="D14" s="308"/>
    </row>
    <row r="15" spans="1:4" ht="19.5" customHeight="1" x14ac:dyDescent="0.2">
      <c r="A15" s="307">
        <v>9</v>
      </c>
      <c r="B15" s="305"/>
      <c r="C15" s="305" t="e">
        <f>+VLOOKUP(B15,Indices!$A:$H,5,FALSE)</f>
        <v>#N/A</v>
      </c>
      <c r="D15" s="308"/>
    </row>
    <row r="16" spans="1:4" ht="19.5" customHeight="1" thickBot="1" x14ac:dyDescent="0.25">
      <c r="A16" s="309">
        <v>10</v>
      </c>
      <c r="B16" s="305"/>
      <c r="C16" s="305" t="e">
        <f>+VLOOKUP(B16,Indices!$A:$H,5,FALSE)</f>
        <v>#N/A</v>
      </c>
      <c r="D16" s="310"/>
    </row>
    <row r="17" spans="1:1" ht="19.5" customHeight="1" x14ac:dyDescent="0.2">
      <c r="A17" t="s">
        <v>1012</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49" t="str">
        <f>"OBRA: " &amp; UPPER(Obra)</f>
        <v>OBRA: MANTENIMIENTO DEL ÁREA VERDE Y SISITEMA DE RIEGO DEL 
PARQUE BELGRANO E INFINITO POR DESCUBRIR - RENGLON 3</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MANTENIMIENTO DEL ÁREA VERDE Y SISITEMA DE RIEGO DEL 
PARQUE BELGRANO E INFINITO POR DESCUBRIR - RENGLON 3</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Emanuel</cp:lastModifiedBy>
  <cp:lastPrinted>2018-04-17T23:36:56Z</cp:lastPrinted>
  <dcterms:created xsi:type="dcterms:W3CDTF">2016-09-02T20:54:46Z</dcterms:created>
  <dcterms:modified xsi:type="dcterms:W3CDTF">2022-11-22T20:52:47Z</dcterms:modified>
</cp:coreProperties>
</file>